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小桥接0328\大小桥接\Github\IAM-Perovskite\Data\"/>
    </mc:Choice>
  </mc:AlternateContent>
  <xr:revisionPtr revIDLastSave="0" documentId="13_ncr:1_{8914907A-9DD7-4375-8493-DF10A04828AE}" xr6:coauthVersionLast="47" xr6:coauthVersionMax="47" xr10:uidLastSave="{00000000-0000-0000-0000-000000000000}"/>
  <bookViews>
    <workbookView xWindow="19090" yWindow="-110" windowWidth="38620" windowHeight="21100" xr2:uid="{29D0AA4F-8FC8-42E2-9E83-B6BA9507C7FE}"/>
  </bookViews>
  <sheets>
    <sheet name="Cumulative emission" sheetId="7" r:id="rId1"/>
    <sheet name="Yearly emission" sheetId="1" r:id="rId2"/>
    <sheet name="Unit emission" sheetId="5" r:id="rId3"/>
    <sheet name="Efficiency" sheetId="11" r:id="rId4"/>
    <sheet name="Lifetime" sheetId="6" r:id="rId5"/>
    <sheet name="Scenario electricity" sheetId="8" r:id="rId6"/>
    <sheet name="Transition" sheetId="10" r:id="rId7"/>
    <sheet name="Base-scenario" sheetId="2" r:id="rId8"/>
    <sheet name="RCP26 scenario" sheetId="3" r:id="rId9"/>
    <sheet name="RCP19 scenario" sheetId="4" r:id="rId10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7" i="2" l="1"/>
  <c r="C177" i="2"/>
  <c r="C89" i="2"/>
  <c r="T133" i="2"/>
  <c r="S43" i="1"/>
  <c r="B91" i="1" l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HB47" i="1"/>
  <c r="HB3" i="1"/>
  <c r="GK47" i="1"/>
  <c r="GK3" i="1"/>
  <c r="FT47" i="1"/>
  <c r="FT3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S47" i="1"/>
  <c r="DS3" i="1"/>
  <c r="DB47" i="1"/>
  <c r="DB3" i="1"/>
  <c r="CK47" i="1"/>
  <c r="CK3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J47" i="1"/>
  <c r="AJ3" i="1"/>
  <c r="S47" i="1"/>
  <c r="S3" i="1"/>
  <c r="B47" i="1"/>
  <c r="B3" i="1"/>
  <c r="T89" i="2"/>
  <c r="U139" i="7" l="1"/>
  <c r="AL139" i="7"/>
  <c r="BC139" i="7"/>
  <c r="BT139" i="7"/>
  <c r="CK139" i="7"/>
  <c r="CL139" i="7"/>
  <c r="DD139" i="7"/>
  <c r="DU139" i="7"/>
  <c r="EL139" i="7"/>
  <c r="FC139" i="7"/>
  <c r="FT139" i="7"/>
  <c r="FU139" i="7"/>
  <c r="GM139" i="7"/>
  <c r="HD139" i="7"/>
  <c r="HU139" i="7"/>
  <c r="IL139" i="7"/>
  <c r="CK63" i="7" l="1"/>
  <c r="CL63" i="7"/>
  <c r="CM63" i="7"/>
  <c r="FT63" i="7"/>
  <c r="FU63" i="7"/>
  <c r="FV63" i="7"/>
  <c r="CK64" i="7"/>
  <c r="CL64" i="7"/>
  <c r="CM64" i="7"/>
  <c r="FT64" i="7"/>
  <c r="FU64" i="7"/>
  <c r="FV64" i="7"/>
  <c r="CK65" i="7"/>
  <c r="CL65" i="7"/>
  <c r="CM65" i="7"/>
  <c r="FT65" i="7"/>
  <c r="FU65" i="7"/>
  <c r="FV65" i="7"/>
  <c r="CK66" i="7"/>
  <c r="CL66" i="7"/>
  <c r="CM66" i="7"/>
  <c r="FT66" i="7"/>
  <c r="FU66" i="7"/>
  <c r="FV66" i="7"/>
  <c r="CK67" i="7"/>
  <c r="CL67" i="7"/>
  <c r="CM67" i="7"/>
  <c r="FT67" i="7"/>
  <c r="FU67" i="7"/>
  <c r="FV67" i="7"/>
  <c r="FV62" i="7"/>
  <c r="FU62" i="7"/>
  <c r="FT62" i="7"/>
  <c r="CM62" i="7"/>
  <c r="CL62" i="7"/>
  <c r="CK62" i="7"/>
  <c r="CK48" i="7"/>
  <c r="CL48" i="7"/>
  <c r="CM48" i="7"/>
  <c r="FT48" i="7"/>
  <c r="FU48" i="7"/>
  <c r="FV48" i="7"/>
  <c r="CK49" i="7"/>
  <c r="CL49" i="7"/>
  <c r="CM49" i="7"/>
  <c r="FT49" i="7"/>
  <c r="FU49" i="7"/>
  <c r="FV49" i="7"/>
  <c r="CK50" i="7"/>
  <c r="CL50" i="7"/>
  <c r="CM50" i="7"/>
  <c r="FT50" i="7"/>
  <c r="FU50" i="7"/>
  <c r="FV50" i="7"/>
  <c r="CK51" i="7"/>
  <c r="CL51" i="7"/>
  <c r="CM51" i="7"/>
  <c r="FT51" i="7"/>
  <c r="FU51" i="7"/>
  <c r="FV51" i="7"/>
  <c r="CK52" i="7"/>
  <c r="CL52" i="7"/>
  <c r="CM52" i="7"/>
  <c r="FT52" i="7"/>
  <c r="FU52" i="7"/>
  <c r="FV52" i="7"/>
  <c r="CK53" i="7"/>
  <c r="CL53" i="7"/>
  <c r="CM53" i="7"/>
  <c r="FT53" i="7"/>
  <c r="FU53" i="7"/>
  <c r="FV53" i="7"/>
  <c r="CK54" i="7"/>
  <c r="CL54" i="7"/>
  <c r="CM54" i="7"/>
  <c r="FT54" i="7"/>
  <c r="FU54" i="7"/>
  <c r="FV54" i="7"/>
  <c r="CK55" i="7"/>
  <c r="CL55" i="7"/>
  <c r="CM55" i="7"/>
  <c r="FT55" i="7"/>
  <c r="FU55" i="7"/>
  <c r="FV55" i="7"/>
  <c r="CK56" i="7"/>
  <c r="CL56" i="7"/>
  <c r="CM56" i="7"/>
  <c r="FT56" i="7"/>
  <c r="FU56" i="7"/>
  <c r="FV56" i="7"/>
  <c r="CK57" i="7"/>
  <c r="CL57" i="7"/>
  <c r="CM57" i="7"/>
  <c r="FT57" i="7"/>
  <c r="FU57" i="7"/>
  <c r="FV57" i="7"/>
  <c r="CK58" i="7"/>
  <c r="CL58" i="7"/>
  <c r="CM58" i="7"/>
  <c r="FT58" i="7"/>
  <c r="FU58" i="7"/>
  <c r="FV58" i="7"/>
  <c r="CK59" i="7"/>
  <c r="CL59" i="7"/>
  <c r="CM59" i="7"/>
  <c r="FT59" i="7"/>
  <c r="FU59" i="7"/>
  <c r="FV59" i="7"/>
  <c r="CK60" i="7"/>
  <c r="CL60" i="7"/>
  <c r="CM60" i="7"/>
  <c r="FT60" i="7"/>
  <c r="FU60" i="7"/>
  <c r="FV60" i="7"/>
  <c r="CK61" i="7"/>
  <c r="CL61" i="7"/>
  <c r="CM61" i="7"/>
  <c r="FT61" i="7"/>
  <c r="FU61" i="7"/>
  <c r="FV61" i="7"/>
  <c r="CK47" i="7"/>
  <c r="CL47" i="7"/>
  <c r="CM47" i="7"/>
  <c r="FT47" i="7"/>
  <c r="FU47" i="7"/>
  <c r="FV47" i="7"/>
  <c r="B207" i="7"/>
  <c r="A207" i="7"/>
  <c r="W47" i="7" l="1"/>
  <c r="AB249" i="7"/>
  <c r="AC249" i="7"/>
  <c r="AA249" i="7"/>
  <c r="GJ4" i="1" l="1"/>
  <c r="HA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GJ5" i="1"/>
  <c r="HA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GJ6" i="1"/>
  <c r="HA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GJ7" i="1"/>
  <c r="HA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GJ8" i="1"/>
  <c r="HA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GJ9" i="1"/>
  <c r="HA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GJ10" i="1"/>
  <c r="HA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GJ11" i="1"/>
  <c r="HA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GJ12" i="1"/>
  <c r="HA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GJ13" i="1"/>
  <c r="HA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GJ14" i="1"/>
  <c r="HA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GJ15" i="1"/>
  <c r="HA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GJ16" i="1"/>
  <c r="HA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GJ17" i="1"/>
  <c r="HA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GJ18" i="1"/>
  <c r="HA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GJ19" i="1"/>
  <c r="HA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GJ20" i="1"/>
  <c r="HA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GJ21" i="1"/>
  <c r="HA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GJ22" i="1"/>
  <c r="HA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GJ23" i="1"/>
  <c r="HA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GJ24" i="1"/>
  <c r="HA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GJ25" i="1"/>
  <c r="HA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GJ26" i="1"/>
  <c r="HA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GJ27" i="1"/>
  <c r="HA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GJ28" i="1"/>
  <c r="HA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GJ29" i="1"/>
  <c r="HA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GJ30" i="1"/>
  <c r="HA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GJ31" i="1"/>
  <c r="HA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GJ32" i="1"/>
  <c r="HA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GJ33" i="1"/>
  <c r="HA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GJ34" i="1"/>
  <c r="HA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GJ35" i="1"/>
  <c r="HA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GJ36" i="1"/>
  <c r="HA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GJ37" i="1"/>
  <c r="HA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GJ38" i="1"/>
  <c r="HA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GJ39" i="1"/>
  <c r="HA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GJ40" i="1"/>
  <c r="HA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GJ41" i="1"/>
  <c r="HA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GJ42" i="1"/>
  <c r="HA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GJ43" i="1"/>
  <c r="HA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J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HS3" i="1"/>
  <c r="HR3" i="1"/>
  <c r="HA3" i="1"/>
  <c r="GJ3" i="1"/>
  <c r="DA4" i="1"/>
  <c r="DR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DA5" i="1"/>
  <c r="DR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DA6" i="1"/>
  <c r="DR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DA7" i="1"/>
  <c r="DR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DA8" i="1"/>
  <c r="DR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DA9" i="1"/>
  <c r="DR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DA10" i="1"/>
  <c r="DR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DA11" i="1"/>
  <c r="DR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DA12" i="1"/>
  <c r="DR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DA13" i="1"/>
  <c r="DR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DA14" i="1"/>
  <c r="DR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DA15" i="1"/>
  <c r="DR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DA16" i="1"/>
  <c r="DR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DA17" i="1"/>
  <c r="DR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DA18" i="1"/>
  <c r="DR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DA19" i="1"/>
  <c r="DR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DA20" i="1"/>
  <c r="DR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DA21" i="1"/>
  <c r="DR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DA22" i="1"/>
  <c r="DR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DA23" i="1"/>
  <c r="DR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DA24" i="1"/>
  <c r="DR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DA25" i="1"/>
  <c r="DR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DA26" i="1"/>
  <c r="DR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DA27" i="1"/>
  <c r="DR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DA28" i="1"/>
  <c r="DR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DA29" i="1"/>
  <c r="DR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DA30" i="1"/>
  <c r="DR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DA31" i="1"/>
  <c r="DR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DA32" i="1"/>
  <c r="DR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DA33" i="1"/>
  <c r="DR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DA34" i="1"/>
  <c r="DR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DA35" i="1"/>
  <c r="DR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DA36" i="1"/>
  <c r="DR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DA37" i="1"/>
  <c r="DR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DA38" i="1"/>
  <c r="DR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DA39" i="1"/>
  <c r="DR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DA40" i="1"/>
  <c r="DR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DA41" i="1"/>
  <c r="DR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DA42" i="1"/>
  <c r="DR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DA43" i="1"/>
  <c r="DR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P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A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EJ3" i="1"/>
  <c r="EI3" i="1"/>
  <c r="DR3" i="1"/>
  <c r="DA3" i="1"/>
  <c r="R4" i="1"/>
  <c r="AI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R5" i="1"/>
  <c r="AI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R6" i="1"/>
  <c r="AI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R7" i="1"/>
  <c r="AI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R8" i="1"/>
  <c r="AI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R9" i="1"/>
  <c r="AI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R10" i="1"/>
  <c r="AI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R11" i="1"/>
  <c r="AI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R12" i="1"/>
  <c r="AI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R13" i="1"/>
  <c r="AI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R14" i="1"/>
  <c r="AI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R15" i="1"/>
  <c r="AI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R16" i="1"/>
  <c r="AI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R17" i="1"/>
  <c r="AI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R18" i="1"/>
  <c r="AI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R19" i="1"/>
  <c r="AI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R20" i="1"/>
  <c r="AI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R21" i="1"/>
  <c r="AI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R22" i="1"/>
  <c r="AI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R23" i="1"/>
  <c r="AI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R24" i="1"/>
  <c r="AI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R25" i="1"/>
  <c r="AI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R26" i="1"/>
  <c r="AI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R27" i="1"/>
  <c r="AI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R28" i="1"/>
  <c r="AI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R29" i="1"/>
  <c r="AI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R30" i="1"/>
  <c r="AI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R31" i="1"/>
  <c r="AI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R32" i="1"/>
  <c r="AI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R33" i="1"/>
  <c r="AI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R34" i="1"/>
  <c r="AI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R35" i="1"/>
  <c r="AI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R36" i="1"/>
  <c r="AI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R37" i="1"/>
  <c r="AI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R38" i="1"/>
  <c r="AI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R39" i="1"/>
  <c r="AI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R40" i="1"/>
  <c r="AI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R41" i="1"/>
  <c r="AI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R42" i="1"/>
  <c r="AI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R43" i="1"/>
  <c r="AI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G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BR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A3" i="1"/>
  <c r="AZ3" i="1"/>
  <c r="AI3" i="1"/>
  <c r="R3" i="1"/>
  <c r="BX64" i="7" l="1"/>
  <c r="BX62" i="7"/>
  <c r="BX63" i="7"/>
  <c r="BX67" i="7"/>
  <c r="BX66" i="7"/>
  <c r="BX65" i="7"/>
  <c r="BH64" i="7"/>
  <c r="BH62" i="7"/>
  <c r="BH63" i="7"/>
  <c r="BH67" i="7"/>
  <c r="BH66" i="7"/>
  <c r="BH65" i="7"/>
  <c r="CB48" i="7"/>
  <c r="CB52" i="7"/>
  <c r="CB51" i="7"/>
  <c r="CB50" i="7"/>
  <c r="CB54" i="7"/>
  <c r="CB49" i="7"/>
  <c r="CB56" i="7"/>
  <c r="CB60" i="7"/>
  <c r="CB53" i="7"/>
  <c r="CB55" i="7"/>
  <c r="CB59" i="7"/>
  <c r="CB47" i="7"/>
  <c r="CB58" i="7"/>
  <c r="CB57" i="7"/>
  <c r="CB61" i="7"/>
  <c r="BL48" i="7"/>
  <c r="BL52" i="7"/>
  <c r="BL51" i="7"/>
  <c r="BL50" i="7"/>
  <c r="BL54" i="7"/>
  <c r="BL49" i="7"/>
  <c r="BL56" i="7"/>
  <c r="BL60" i="7"/>
  <c r="BL53" i="7"/>
  <c r="BL59" i="7"/>
  <c r="BL55" i="7"/>
  <c r="BL58" i="7"/>
  <c r="BL47" i="7"/>
  <c r="BL57" i="7"/>
  <c r="BL61" i="7"/>
  <c r="FK66" i="7"/>
  <c r="FK65" i="7"/>
  <c r="FK62" i="7"/>
  <c r="FK64" i="7"/>
  <c r="FK63" i="7"/>
  <c r="FK67" i="7"/>
  <c r="EU66" i="7"/>
  <c r="EU65" i="7"/>
  <c r="EU62" i="7"/>
  <c r="EU64" i="7"/>
  <c r="EU63" i="7"/>
  <c r="EU67" i="7"/>
  <c r="FO50" i="7"/>
  <c r="FO54" i="7"/>
  <c r="FO49" i="7"/>
  <c r="FO53" i="7"/>
  <c r="FO48" i="7"/>
  <c r="FO52" i="7"/>
  <c r="FO51" i="7"/>
  <c r="FO58" i="7"/>
  <c r="FO47" i="7"/>
  <c r="FO61" i="7"/>
  <c r="FO57" i="7"/>
  <c r="FO56" i="7"/>
  <c r="FO60" i="7"/>
  <c r="FO55" i="7"/>
  <c r="FO59" i="7"/>
  <c r="EY50" i="7"/>
  <c r="EY54" i="7"/>
  <c r="EY49" i="7"/>
  <c r="EY53" i="7"/>
  <c r="EY48" i="7"/>
  <c r="EY52" i="7"/>
  <c r="EY51" i="7"/>
  <c r="EY61" i="7"/>
  <c r="EY58" i="7"/>
  <c r="EY47" i="7"/>
  <c r="EY57" i="7"/>
  <c r="EY56" i="7"/>
  <c r="EY60" i="7"/>
  <c r="EY55" i="7"/>
  <c r="EY59" i="7"/>
  <c r="IX62" i="7"/>
  <c r="IX64" i="7"/>
  <c r="IX63" i="7"/>
  <c r="IX67" i="7"/>
  <c r="IX66" i="7"/>
  <c r="IX65" i="7"/>
  <c r="IH62" i="7"/>
  <c r="IH64" i="7"/>
  <c r="IH63" i="7"/>
  <c r="IH67" i="7"/>
  <c r="IH66" i="7"/>
  <c r="IH65" i="7"/>
  <c r="JB48" i="7"/>
  <c r="JB52" i="7"/>
  <c r="JB51" i="7"/>
  <c r="JB50" i="7"/>
  <c r="JB49" i="7"/>
  <c r="JB53" i="7"/>
  <c r="JB47" i="7"/>
  <c r="JB56" i="7"/>
  <c r="JB60" i="7"/>
  <c r="JB55" i="7"/>
  <c r="JB59" i="7"/>
  <c r="JB58" i="7"/>
  <c r="JB54" i="7"/>
  <c r="JB57" i="7"/>
  <c r="JB61" i="7"/>
  <c r="IL48" i="7"/>
  <c r="IL52" i="7"/>
  <c r="IL51" i="7"/>
  <c r="IL50" i="7"/>
  <c r="IL54" i="7"/>
  <c r="IL49" i="7"/>
  <c r="IL53" i="7"/>
  <c r="IL56" i="7"/>
  <c r="IL60" i="7"/>
  <c r="IL55" i="7"/>
  <c r="IL59" i="7"/>
  <c r="IL47" i="7"/>
  <c r="IL58" i="7"/>
  <c r="IL57" i="7"/>
  <c r="IL61" i="7"/>
  <c r="HV48" i="7"/>
  <c r="HV52" i="7"/>
  <c r="HV51" i="7"/>
  <c r="HV50" i="7"/>
  <c r="HV54" i="7"/>
  <c r="HV49" i="7"/>
  <c r="HV53" i="7"/>
  <c r="HV56" i="7"/>
  <c r="HV60" i="7"/>
  <c r="HV55" i="7"/>
  <c r="HV59" i="7"/>
  <c r="HV47" i="7"/>
  <c r="HV58" i="7"/>
  <c r="HV57" i="7"/>
  <c r="HV61" i="7"/>
  <c r="BW64" i="7"/>
  <c r="BW62" i="7"/>
  <c r="BW63" i="7"/>
  <c r="BW67" i="7"/>
  <c r="BW66" i="7"/>
  <c r="BW65" i="7"/>
  <c r="BG64" i="7"/>
  <c r="BG62" i="7"/>
  <c r="BG63" i="7"/>
  <c r="BG67" i="7"/>
  <c r="BG66" i="7"/>
  <c r="BG65" i="7"/>
  <c r="CA48" i="7"/>
  <c r="CA52" i="7"/>
  <c r="CA51" i="7"/>
  <c r="CA50" i="7"/>
  <c r="CA54" i="7"/>
  <c r="CA49" i="7"/>
  <c r="CA53" i="7"/>
  <c r="CA55" i="7"/>
  <c r="CA59" i="7"/>
  <c r="CA61" i="7"/>
  <c r="CA58" i="7"/>
  <c r="CA47" i="7"/>
  <c r="CA57" i="7"/>
  <c r="CA56" i="7"/>
  <c r="CA60" i="7"/>
  <c r="BK48" i="7"/>
  <c r="BK52" i="7"/>
  <c r="BK51" i="7"/>
  <c r="BK50" i="7"/>
  <c r="BK54" i="7"/>
  <c r="BK49" i="7"/>
  <c r="BK53" i="7"/>
  <c r="BK59" i="7"/>
  <c r="BK61" i="7"/>
  <c r="BK55" i="7"/>
  <c r="BK58" i="7"/>
  <c r="BK47" i="7"/>
  <c r="BK57" i="7"/>
  <c r="BK56" i="7"/>
  <c r="BK60" i="7"/>
  <c r="FJ66" i="7"/>
  <c r="FJ65" i="7"/>
  <c r="FJ64" i="7"/>
  <c r="FJ62" i="7"/>
  <c r="FJ63" i="7"/>
  <c r="FJ67" i="7"/>
  <c r="ET66" i="7"/>
  <c r="ET65" i="7"/>
  <c r="ET64" i="7"/>
  <c r="ET62" i="7"/>
  <c r="ET63" i="7"/>
  <c r="ET67" i="7"/>
  <c r="FN50" i="7"/>
  <c r="FN54" i="7"/>
  <c r="FN49" i="7"/>
  <c r="FN48" i="7"/>
  <c r="FN52" i="7"/>
  <c r="FN51" i="7"/>
  <c r="FN58" i="7"/>
  <c r="FN47" i="7"/>
  <c r="FN57" i="7"/>
  <c r="FN61" i="7"/>
  <c r="FN56" i="7"/>
  <c r="FN60" i="7"/>
  <c r="FN53" i="7"/>
  <c r="FN55" i="7"/>
  <c r="FN59" i="7"/>
  <c r="EX50" i="7"/>
  <c r="EX54" i="7"/>
  <c r="EX49" i="7"/>
  <c r="EX48" i="7"/>
  <c r="EX52" i="7"/>
  <c r="EX51" i="7"/>
  <c r="EX58" i="7"/>
  <c r="EX47" i="7"/>
  <c r="EX57" i="7"/>
  <c r="EX61" i="7"/>
  <c r="EX56" i="7"/>
  <c r="EX60" i="7"/>
  <c r="EX53" i="7"/>
  <c r="EX55" i="7"/>
  <c r="EX59" i="7"/>
  <c r="IW62" i="7"/>
  <c r="IW64" i="7"/>
  <c r="IW63" i="7"/>
  <c r="IW67" i="7"/>
  <c r="IW66" i="7"/>
  <c r="IW65" i="7"/>
  <c r="IG62" i="7"/>
  <c r="IG64" i="7"/>
  <c r="IG63" i="7"/>
  <c r="IG67" i="7"/>
  <c r="IG66" i="7"/>
  <c r="IG65" i="7"/>
  <c r="JA48" i="7"/>
  <c r="JA52" i="7"/>
  <c r="JA51" i="7"/>
  <c r="JA50" i="7"/>
  <c r="JA54" i="7"/>
  <c r="JA49" i="7"/>
  <c r="JA53" i="7"/>
  <c r="JA56" i="7"/>
  <c r="JA60" i="7"/>
  <c r="JA55" i="7"/>
  <c r="JA59" i="7"/>
  <c r="JA58" i="7"/>
  <c r="JA47" i="7"/>
  <c r="JA57" i="7"/>
  <c r="JA61" i="7"/>
  <c r="IK48" i="7"/>
  <c r="IK52" i="7"/>
  <c r="IK51" i="7"/>
  <c r="IK50" i="7"/>
  <c r="IK54" i="7"/>
  <c r="IK49" i="7"/>
  <c r="IK53" i="7"/>
  <c r="IK56" i="7"/>
  <c r="IK60" i="7"/>
  <c r="IK55" i="7"/>
  <c r="IK59" i="7"/>
  <c r="IK58" i="7"/>
  <c r="IK47" i="7"/>
  <c r="IK57" i="7"/>
  <c r="IK61" i="7"/>
  <c r="HU48" i="7"/>
  <c r="HU52" i="7"/>
  <c r="HU51" i="7"/>
  <c r="HU50" i="7"/>
  <c r="HU54" i="7"/>
  <c r="HU49" i="7"/>
  <c r="HU53" i="7"/>
  <c r="HU56" i="7"/>
  <c r="HU60" i="7"/>
  <c r="HU55" i="7"/>
  <c r="HU59" i="7"/>
  <c r="HU58" i="7"/>
  <c r="HU47" i="7"/>
  <c r="HU57" i="7"/>
  <c r="HU61" i="7"/>
  <c r="BV63" i="7"/>
  <c r="BV67" i="7"/>
  <c r="BV62" i="7"/>
  <c r="BV66" i="7"/>
  <c r="BV65" i="7"/>
  <c r="BV64" i="7"/>
  <c r="BF63" i="7"/>
  <c r="BF67" i="7"/>
  <c r="BF62" i="7"/>
  <c r="BF66" i="7"/>
  <c r="BF65" i="7"/>
  <c r="BF64" i="7"/>
  <c r="BZ51" i="7"/>
  <c r="BZ50" i="7"/>
  <c r="BZ54" i="7"/>
  <c r="BZ49" i="7"/>
  <c r="BZ53" i="7"/>
  <c r="BZ48" i="7"/>
  <c r="BZ52" i="7"/>
  <c r="BZ55" i="7"/>
  <c r="BZ59" i="7"/>
  <c r="BZ58" i="7"/>
  <c r="BZ47" i="7"/>
  <c r="BZ57" i="7"/>
  <c r="BZ61" i="7"/>
  <c r="BZ56" i="7"/>
  <c r="BZ60" i="7"/>
  <c r="BJ51" i="7"/>
  <c r="BJ50" i="7"/>
  <c r="BJ54" i="7"/>
  <c r="BJ49" i="7"/>
  <c r="BJ53" i="7"/>
  <c r="BJ48" i="7"/>
  <c r="BJ52" i="7"/>
  <c r="BJ59" i="7"/>
  <c r="BJ55" i="7"/>
  <c r="BJ58" i="7"/>
  <c r="BJ47" i="7"/>
  <c r="BJ57" i="7"/>
  <c r="BJ61" i="7"/>
  <c r="BJ56" i="7"/>
  <c r="BJ60" i="7"/>
  <c r="FI66" i="7"/>
  <c r="FI65" i="7"/>
  <c r="FI64" i="7"/>
  <c r="FI62" i="7"/>
  <c r="FI63" i="7"/>
  <c r="FI67" i="7"/>
  <c r="ES66" i="7"/>
  <c r="ES65" i="7"/>
  <c r="ES64" i="7"/>
  <c r="ES62" i="7"/>
  <c r="ES63" i="7"/>
  <c r="ES67" i="7"/>
  <c r="FM50" i="7"/>
  <c r="FM54" i="7"/>
  <c r="FM49" i="7"/>
  <c r="FM53" i="7"/>
  <c r="FM48" i="7"/>
  <c r="FM52" i="7"/>
  <c r="FM51" i="7"/>
  <c r="FM57" i="7"/>
  <c r="FM61" i="7"/>
  <c r="FM47" i="7"/>
  <c r="FM56" i="7"/>
  <c r="FM60" i="7"/>
  <c r="FM55" i="7"/>
  <c r="FM59" i="7"/>
  <c r="FM58" i="7"/>
  <c r="EW50" i="7"/>
  <c r="EW54" i="7"/>
  <c r="EW49" i="7"/>
  <c r="EW53" i="7"/>
  <c r="EW48" i="7"/>
  <c r="EW52" i="7"/>
  <c r="EW51" i="7"/>
  <c r="EW57" i="7"/>
  <c r="EW61" i="7"/>
  <c r="EW47" i="7"/>
  <c r="EW56" i="7"/>
  <c r="EW60" i="7"/>
  <c r="EW55" i="7"/>
  <c r="EW59" i="7"/>
  <c r="EW58" i="7"/>
  <c r="IV64" i="7"/>
  <c r="IV62" i="7"/>
  <c r="IV63" i="7"/>
  <c r="IV67" i="7"/>
  <c r="IV66" i="7"/>
  <c r="IV65" i="7"/>
  <c r="IF64" i="7"/>
  <c r="IF62" i="7"/>
  <c r="IF63" i="7"/>
  <c r="IF67" i="7"/>
  <c r="IF66" i="7"/>
  <c r="IF65" i="7"/>
  <c r="IZ48" i="7"/>
  <c r="IZ52" i="7"/>
  <c r="IZ51" i="7"/>
  <c r="IZ50" i="7"/>
  <c r="IZ54" i="7"/>
  <c r="IZ49" i="7"/>
  <c r="IZ56" i="7"/>
  <c r="IZ60" i="7"/>
  <c r="IZ53" i="7"/>
  <c r="IZ55" i="7"/>
  <c r="IZ59" i="7"/>
  <c r="IZ47" i="7"/>
  <c r="IZ58" i="7"/>
  <c r="IZ57" i="7"/>
  <c r="IZ61" i="7"/>
  <c r="IJ48" i="7"/>
  <c r="IJ52" i="7"/>
  <c r="IJ51" i="7"/>
  <c r="IJ50" i="7"/>
  <c r="IJ54" i="7"/>
  <c r="IJ49" i="7"/>
  <c r="IJ53" i="7"/>
  <c r="IJ56" i="7"/>
  <c r="IJ60" i="7"/>
  <c r="IJ55" i="7"/>
  <c r="IJ59" i="7"/>
  <c r="IJ47" i="7"/>
  <c r="IJ58" i="7"/>
  <c r="IJ57" i="7"/>
  <c r="IJ61" i="7"/>
  <c r="BU63" i="7"/>
  <c r="BU67" i="7"/>
  <c r="BU62" i="7"/>
  <c r="BU66" i="7"/>
  <c r="BU65" i="7"/>
  <c r="BU64" i="7"/>
  <c r="BE63" i="7"/>
  <c r="BE67" i="7"/>
  <c r="BE62" i="7"/>
  <c r="BE66" i="7"/>
  <c r="BE65" i="7"/>
  <c r="BE64" i="7"/>
  <c r="BY51" i="7"/>
  <c r="BY50" i="7"/>
  <c r="BY54" i="7"/>
  <c r="BY49" i="7"/>
  <c r="BY53" i="7"/>
  <c r="BY48" i="7"/>
  <c r="BY52" i="7"/>
  <c r="BY55" i="7"/>
  <c r="BY59" i="7"/>
  <c r="BY47" i="7"/>
  <c r="BY58" i="7"/>
  <c r="BY57" i="7"/>
  <c r="BY61" i="7"/>
  <c r="BY56" i="7"/>
  <c r="BY60" i="7"/>
  <c r="BI51" i="7"/>
  <c r="BI50" i="7"/>
  <c r="BI54" i="7"/>
  <c r="BI49" i="7"/>
  <c r="BI53" i="7"/>
  <c r="BI48" i="7"/>
  <c r="BI52" i="7"/>
  <c r="BI59" i="7"/>
  <c r="BI55" i="7"/>
  <c r="BI58" i="7"/>
  <c r="BI47" i="7"/>
  <c r="BI57" i="7"/>
  <c r="BI61" i="7"/>
  <c r="BI56" i="7"/>
  <c r="BI60" i="7"/>
  <c r="FH65" i="7"/>
  <c r="FH64" i="7"/>
  <c r="FH63" i="7"/>
  <c r="FH67" i="7"/>
  <c r="FH62" i="7"/>
  <c r="FH66" i="7"/>
  <c r="ER65" i="7"/>
  <c r="ER64" i="7"/>
  <c r="ER63" i="7"/>
  <c r="ER67" i="7"/>
  <c r="ER62" i="7"/>
  <c r="ER66" i="7"/>
  <c r="FL49" i="7"/>
  <c r="FL53" i="7"/>
  <c r="FL48" i="7"/>
  <c r="FL52" i="7"/>
  <c r="FL51" i="7"/>
  <c r="FL50" i="7"/>
  <c r="FL54" i="7"/>
  <c r="FL57" i="7"/>
  <c r="FL61" i="7"/>
  <c r="FL56" i="7"/>
  <c r="FL60" i="7"/>
  <c r="FL55" i="7"/>
  <c r="FL59" i="7"/>
  <c r="FL58" i="7"/>
  <c r="FL47" i="7"/>
  <c r="EV49" i="7"/>
  <c r="EV53" i="7"/>
  <c r="EV48" i="7"/>
  <c r="EV52" i="7"/>
  <c r="EV51" i="7"/>
  <c r="EV50" i="7"/>
  <c r="EV54" i="7"/>
  <c r="EV57" i="7"/>
  <c r="EV61" i="7"/>
  <c r="EV47" i="7"/>
  <c r="EV56" i="7"/>
  <c r="EV60" i="7"/>
  <c r="EV55" i="7"/>
  <c r="EV59" i="7"/>
  <c r="EV58" i="7"/>
  <c r="IU64" i="7"/>
  <c r="IU62" i="7"/>
  <c r="IU63" i="7"/>
  <c r="IU67" i="7"/>
  <c r="IU66" i="7"/>
  <c r="IU65" i="7"/>
  <c r="IE64" i="7"/>
  <c r="IE62" i="7"/>
  <c r="IE63" i="7"/>
  <c r="IE67" i="7"/>
  <c r="IE66" i="7"/>
  <c r="IE65" i="7"/>
  <c r="IY48" i="7"/>
  <c r="IY52" i="7"/>
  <c r="IY51" i="7"/>
  <c r="IY50" i="7"/>
  <c r="IY54" i="7"/>
  <c r="IY49" i="7"/>
  <c r="IY53" i="7"/>
  <c r="IY61" i="7"/>
  <c r="IY55" i="7"/>
  <c r="IY59" i="7"/>
  <c r="IY58" i="7"/>
  <c r="IY47" i="7"/>
  <c r="IY57" i="7"/>
  <c r="IY56" i="7"/>
  <c r="IY60" i="7"/>
  <c r="II48" i="7"/>
  <c r="II52" i="7"/>
  <c r="II51" i="7"/>
  <c r="II50" i="7"/>
  <c r="II54" i="7"/>
  <c r="II49" i="7"/>
  <c r="II53" i="7"/>
  <c r="II61" i="7"/>
  <c r="II55" i="7"/>
  <c r="II59" i="7"/>
  <c r="II58" i="7"/>
  <c r="II47" i="7"/>
  <c r="II57" i="7"/>
  <c r="II56" i="7"/>
  <c r="II60" i="7"/>
  <c r="CJ63" i="7"/>
  <c r="CJ67" i="7"/>
  <c r="CJ66" i="7"/>
  <c r="CJ62" i="7"/>
  <c r="CJ65" i="7"/>
  <c r="CJ64" i="7"/>
  <c r="BT63" i="7"/>
  <c r="BT67" i="7"/>
  <c r="BT66" i="7"/>
  <c r="BT62" i="7"/>
  <c r="BT65" i="7"/>
  <c r="BT64" i="7"/>
  <c r="BD63" i="7"/>
  <c r="BD67" i="7"/>
  <c r="BD66" i="7"/>
  <c r="BD62" i="7"/>
  <c r="BD65" i="7"/>
  <c r="BD64" i="7"/>
  <c r="BX51" i="7"/>
  <c r="BX50" i="7"/>
  <c r="BX49" i="7"/>
  <c r="BX53" i="7"/>
  <c r="BX48" i="7"/>
  <c r="BX52" i="7"/>
  <c r="BX55" i="7"/>
  <c r="BX59" i="7"/>
  <c r="BX58" i="7"/>
  <c r="BX47" i="7"/>
  <c r="BX54" i="7"/>
  <c r="BX57" i="7"/>
  <c r="BX61" i="7"/>
  <c r="BX56" i="7"/>
  <c r="BX60" i="7"/>
  <c r="BH51" i="7"/>
  <c r="BH50" i="7"/>
  <c r="BH49" i="7"/>
  <c r="BH53" i="7"/>
  <c r="BH48" i="7"/>
  <c r="BH52" i="7"/>
  <c r="BH59" i="7"/>
  <c r="BH55" i="7"/>
  <c r="BH54" i="7"/>
  <c r="BH58" i="7"/>
  <c r="BH47" i="7"/>
  <c r="BH57" i="7"/>
  <c r="BH61" i="7"/>
  <c r="BH56" i="7"/>
  <c r="BH60" i="7"/>
  <c r="FG65" i="7"/>
  <c r="FG64" i="7"/>
  <c r="FG63" i="7"/>
  <c r="FG67" i="7"/>
  <c r="FG62" i="7"/>
  <c r="FG66" i="7"/>
  <c r="EQ65" i="7"/>
  <c r="EQ64" i="7"/>
  <c r="EQ63" i="7"/>
  <c r="EQ67" i="7"/>
  <c r="EQ62" i="7"/>
  <c r="EQ66" i="7"/>
  <c r="FK49" i="7"/>
  <c r="FK53" i="7"/>
  <c r="FK48" i="7"/>
  <c r="FK52" i="7"/>
  <c r="FK51" i="7"/>
  <c r="FK50" i="7"/>
  <c r="FK57" i="7"/>
  <c r="FK61" i="7"/>
  <c r="FK60" i="7"/>
  <c r="FK56" i="7"/>
  <c r="FK55" i="7"/>
  <c r="FK59" i="7"/>
  <c r="FK47" i="7"/>
  <c r="FK58" i="7"/>
  <c r="FK54" i="7"/>
  <c r="EU49" i="7"/>
  <c r="EU53" i="7"/>
  <c r="EU48" i="7"/>
  <c r="EU52" i="7"/>
  <c r="EU51" i="7"/>
  <c r="EU50" i="7"/>
  <c r="EU57" i="7"/>
  <c r="EU61" i="7"/>
  <c r="EU56" i="7"/>
  <c r="EU60" i="7"/>
  <c r="EU55" i="7"/>
  <c r="EU59" i="7"/>
  <c r="EU47" i="7"/>
  <c r="EU54" i="7"/>
  <c r="EU58" i="7"/>
  <c r="IT63" i="7"/>
  <c r="IT67" i="7"/>
  <c r="IT62" i="7"/>
  <c r="IT66" i="7"/>
  <c r="IT65" i="7"/>
  <c r="IT64" i="7"/>
  <c r="ID63" i="7"/>
  <c r="ID67" i="7"/>
  <c r="ID62" i="7"/>
  <c r="ID66" i="7"/>
  <c r="ID65" i="7"/>
  <c r="ID64" i="7"/>
  <c r="IX51" i="7"/>
  <c r="IX50" i="7"/>
  <c r="IX54" i="7"/>
  <c r="IX49" i="7"/>
  <c r="IX53" i="7"/>
  <c r="IX48" i="7"/>
  <c r="IX52" i="7"/>
  <c r="IX55" i="7"/>
  <c r="IX59" i="7"/>
  <c r="IX58" i="7"/>
  <c r="IX47" i="7"/>
  <c r="IX61" i="7"/>
  <c r="IX57" i="7"/>
  <c r="IX56" i="7"/>
  <c r="IX60" i="7"/>
  <c r="IH51" i="7"/>
  <c r="IH50" i="7"/>
  <c r="IH54" i="7"/>
  <c r="IH49" i="7"/>
  <c r="IH53" i="7"/>
  <c r="IH48" i="7"/>
  <c r="IH52" i="7"/>
  <c r="IH55" i="7"/>
  <c r="IH59" i="7"/>
  <c r="IH58" i="7"/>
  <c r="IH47" i="7"/>
  <c r="IH57" i="7"/>
  <c r="IH61" i="7"/>
  <c r="IH56" i="7"/>
  <c r="IH60" i="7"/>
  <c r="CI63" i="7"/>
  <c r="CI67" i="7"/>
  <c r="CI66" i="7"/>
  <c r="CI62" i="7"/>
  <c r="CI65" i="7"/>
  <c r="CI64" i="7"/>
  <c r="BS63" i="7"/>
  <c r="BS67" i="7"/>
  <c r="BS66" i="7"/>
  <c r="BS62" i="7"/>
  <c r="BS65" i="7"/>
  <c r="BS64" i="7"/>
  <c r="BC63" i="7"/>
  <c r="BC67" i="7"/>
  <c r="BC66" i="7"/>
  <c r="BC62" i="7"/>
  <c r="BC65" i="7"/>
  <c r="BC64" i="7"/>
  <c r="BW51" i="7"/>
  <c r="BW50" i="7"/>
  <c r="BW54" i="7"/>
  <c r="BW49" i="7"/>
  <c r="BW53" i="7"/>
  <c r="BW48" i="7"/>
  <c r="BW52" i="7"/>
  <c r="BW58" i="7"/>
  <c r="BW47" i="7"/>
  <c r="BW57" i="7"/>
  <c r="BW61" i="7"/>
  <c r="BW56" i="7"/>
  <c r="BW60" i="7"/>
  <c r="BW55" i="7"/>
  <c r="BW59" i="7"/>
  <c r="BG51" i="7"/>
  <c r="BG55" i="7"/>
  <c r="BG50" i="7"/>
  <c r="BG54" i="7"/>
  <c r="BG49" i="7"/>
  <c r="BG53" i="7"/>
  <c r="BG48" i="7"/>
  <c r="BG52" i="7"/>
  <c r="BG58" i="7"/>
  <c r="BG47" i="7"/>
  <c r="BG57" i="7"/>
  <c r="BG61" i="7"/>
  <c r="BG56" i="7"/>
  <c r="BG60" i="7"/>
  <c r="BG59" i="7"/>
  <c r="FF65" i="7"/>
  <c r="FF64" i="7"/>
  <c r="FF63" i="7"/>
  <c r="FF67" i="7"/>
  <c r="FF66" i="7"/>
  <c r="FF62" i="7"/>
  <c r="EP65" i="7"/>
  <c r="EP64" i="7"/>
  <c r="EP63" i="7"/>
  <c r="EP67" i="7"/>
  <c r="EP66" i="7"/>
  <c r="EP62" i="7"/>
  <c r="FJ49" i="7"/>
  <c r="FJ53" i="7"/>
  <c r="FJ48" i="7"/>
  <c r="FJ52" i="7"/>
  <c r="FJ51" i="7"/>
  <c r="FJ50" i="7"/>
  <c r="FJ57" i="7"/>
  <c r="FJ61" i="7"/>
  <c r="FJ56" i="7"/>
  <c r="FJ60" i="7"/>
  <c r="FJ55" i="7"/>
  <c r="FJ59" i="7"/>
  <c r="FJ58" i="7"/>
  <c r="FJ47" i="7"/>
  <c r="FJ54" i="7"/>
  <c r="ET49" i="7"/>
  <c r="ET53" i="7"/>
  <c r="ET48" i="7"/>
  <c r="ET52" i="7"/>
  <c r="ET51" i="7"/>
  <c r="ET50" i="7"/>
  <c r="ET57" i="7"/>
  <c r="ET61" i="7"/>
  <c r="ET56" i="7"/>
  <c r="ET60" i="7"/>
  <c r="ET55" i="7"/>
  <c r="ET59" i="7"/>
  <c r="ET54" i="7"/>
  <c r="ET58" i="7"/>
  <c r="ET47" i="7"/>
  <c r="IS63" i="7"/>
  <c r="IS67" i="7"/>
  <c r="IS62" i="7"/>
  <c r="IS66" i="7"/>
  <c r="IS65" i="7"/>
  <c r="IS64" i="7"/>
  <c r="IC63" i="7"/>
  <c r="IC67" i="7"/>
  <c r="IC62" i="7"/>
  <c r="IC66" i="7"/>
  <c r="IC65" i="7"/>
  <c r="IC64" i="7"/>
  <c r="IW51" i="7"/>
  <c r="IW50" i="7"/>
  <c r="IW54" i="7"/>
  <c r="IW49" i="7"/>
  <c r="IW53" i="7"/>
  <c r="IW48" i="7"/>
  <c r="IW52" i="7"/>
  <c r="IW55" i="7"/>
  <c r="IW59" i="7"/>
  <c r="IW58" i="7"/>
  <c r="IW47" i="7"/>
  <c r="IW57" i="7"/>
  <c r="IW61" i="7"/>
  <c r="IW56" i="7"/>
  <c r="IW60" i="7"/>
  <c r="IG51" i="7"/>
  <c r="IG50" i="7"/>
  <c r="IG54" i="7"/>
  <c r="IG49" i="7"/>
  <c r="IG53" i="7"/>
  <c r="IG48" i="7"/>
  <c r="IG52" i="7"/>
  <c r="IG55" i="7"/>
  <c r="IG59" i="7"/>
  <c r="IG47" i="7"/>
  <c r="IG58" i="7"/>
  <c r="IG57" i="7"/>
  <c r="IG61" i="7"/>
  <c r="IG56" i="7"/>
  <c r="IG60" i="7"/>
  <c r="CH66" i="7"/>
  <c r="CH65" i="7"/>
  <c r="CH62" i="7"/>
  <c r="CH64" i="7"/>
  <c r="CH63" i="7"/>
  <c r="CH67" i="7"/>
  <c r="BR66" i="7"/>
  <c r="BR65" i="7"/>
  <c r="BR62" i="7"/>
  <c r="BR64" i="7"/>
  <c r="BR63" i="7"/>
  <c r="BR67" i="7"/>
  <c r="BV50" i="7"/>
  <c r="BV54" i="7"/>
  <c r="BV49" i="7"/>
  <c r="BV53" i="7"/>
  <c r="BV48" i="7"/>
  <c r="BV52" i="7"/>
  <c r="BV51" i="7"/>
  <c r="BV58" i="7"/>
  <c r="BV47" i="7"/>
  <c r="BV57" i="7"/>
  <c r="BV61" i="7"/>
  <c r="BV56" i="7"/>
  <c r="BV60" i="7"/>
  <c r="BV55" i="7"/>
  <c r="BV59" i="7"/>
  <c r="BF50" i="7"/>
  <c r="BF54" i="7"/>
  <c r="BF49" i="7"/>
  <c r="BF53" i="7"/>
  <c r="BF48" i="7"/>
  <c r="BF52" i="7"/>
  <c r="BF51" i="7"/>
  <c r="BF55" i="7"/>
  <c r="BF58" i="7"/>
  <c r="BF47" i="7"/>
  <c r="BF57" i="7"/>
  <c r="BF61" i="7"/>
  <c r="BF56" i="7"/>
  <c r="BF60" i="7"/>
  <c r="BF59" i="7"/>
  <c r="FE65" i="7"/>
  <c r="FE64" i="7"/>
  <c r="FE63" i="7"/>
  <c r="FE67" i="7"/>
  <c r="FE66" i="7"/>
  <c r="FE62" i="7"/>
  <c r="EO65" i="7"/>
  <c r="EO64" i="7"/>
  <c r="EO63" i="7"/>
  <c r="EO67" i="7"/>
  <c r="EO66" i="7"/>
  <c r="EO62" i="7"/>
  <c r="FI49" i="7"/>
  <c r="FI53" i="7"/>
  <c r="FI48" i="7"/>
  <c r="FI52" i="7"/>
  <c r="FI51" i="7"/>
  <c r="FI50" i="7"/>
  <c r="FI54" i="7"/>
  <c r="FI47" i="7"/>
  <c r="FI56" i="7"/>
  <c r="FI60" i="7"/>
  <c r="FI55" i="7"/>
  <c r="FI59" i="7"/>
  <c r="FI58" i="7"/>
  <c r="FI57" i="7"/>
  <c r="FI61" i="7"/>
  <c r="ES49" i="7"/>
  <c r="ES53" i="7"/>
  <c r="ES48" i="7"/>
  <c r="ES52" i="7"/>
  <c r="ES51" i="7"/>
  <c r="ES50" i="7"/>
  <c r="ES54" i="7"/>
  <c r="ES56" i="7"/>
  <c r="ES60" i="7"/>
  <c r="ES47" i="7"/>
  <c r="ES55" i="7"/>
  <c r="ES59" i="7"/>
  <c r="ES58" i="7"/>
  <c r="ES57" i="7"/>
  <c r="ES61" i="7"/>
  <c r="IR63" i="7"/>
  <c r="IR67" i="7"/>
  <c r="IR66" i="7"/>
  <c r="IR62" i="7"/>
  <c r="IR65" i="7"/>
  <c r="IR64" i="7"/>
  <c r="IB63" i="7"/>
  <c r="IB67" i="7"/>
  <c r="IB66" i="7"/>
  <c r="IB62" i="7"/>
  <c r="IB65" i="7"/>
  <c r="IB64" i="7"/>
  <c r="IV51" i="7"/>
  <c r="IV50" i="7"/>
  <c r="IV49" i="7"/>
  <c r="IV53" i="7"/>
  <c r="IV48" i="7"/>
  <c r="IV52" i="7"/>
  <c r="IV55" i="7"/>
  <c r="IV59" i="7"/>
  <c r="IV47" i="7"/>
  <c r="IV58" i="7"/>
  <c r="IV61" i="7"/>
  <c r="IV57" i="7"/>
  <c r="IV54" i="7"/>
  <c r="IV56" i="7"/>
  <c r="IV60" i="7"/>
  <c r="IF51" i="7"/>
  <c r="IF50" i="7"/>
  <c r="IF49" i="7"/>
  <c r="IF53" i="7"/>
  <c r="IF48" i="7"/>
  <c r="IF52" i="7"/>
  <c r="IF55" i="7"/>
  <c r="IF59" i="7"/>
  <c r="IF47" i="7"/>
  <c r="IF58" i="7"/>
  <c r="IF61" i="7"/>
  <c r="IF54" i="7"/>
  <c r="IF57" i="7"/>
  <c r="IF56" i="7"/>
  <c r="IF60" i="7"/>
  <c r="CG66" i="7"/>
  <c r="CG65" i="7"/>
  <c r="CG62" i="7"/>
  <c r="CG64" i="7"/>
  <c r="CG63" i="7"/>
  <c r="CG67" i="7"/>
  <c r="BQ66" i="7"/>
  <c r="BQ65" i="7"/>
  <c r="BQ62" i="7"/>
  <c r="BQ64" i="7"/>
  <c r="BQ63" i="7"/>
  <c r="BQ67" i="7"/>
  <c r="BU50" i="7"/>
  <c r="BU54" i="7"/>
  <c r="BU49" i="7"/>
  <c r="BU53" i="7"/>
  <c r="BU48" i="7"/>
  <c r="BU52" i="7"/>
  <c r="BU51" i="7"/>
  <c r="BU58" i="7"/>
  <c r="BU47" i="7"/>
  <c r="BU61" i="7"/>
  <c r="BU57" i="7"/>
  <c r="BU56" i="7"/>
  <c r="BU60" i="7"/>
  <c r="BU55" i="7"/>
  <c r="BU59" i="7"/>
  <c r="BE50" i="7"/>
  <c r="BE54" i="7"/>
  <c r="BE49" i="7"/>
  <c r="BE53" i="7"/>
  <c r="BE48" i="7"/>
  <c r="BE52" i="7"/>
  <c r="BE51" i="7"/>
  <c r="BE55" i="7"/>
  <c r="BE58" i="7"/>
  <c r="BE47" i="7"/>
  <c r="BE57" i="7"/>
  <c r="BE61" i="7"/>
  <c r="BE56" i="7"/>
  <c r="BE60" i="7"/>
  <c r="BE59" i="7"/>
  <c r="FD62" i="7"/>
  <c r="FD64" i="7"/>
  <c r="FD63" i="7"/>
  <c r="FD67" i="7"/>
  <c r="FD66" i="7"/>
  <c r="FD65" i="7"/>
  <c r="EN62" i="7"/>
  <c r="EN64" i="7"/>
  <c r="EN63" i="7"/>
  <c r="EN67" i="7"/>
  <c r="EN66" i="7"/>
  <c r="EN65" i="7"/>
  <c r="FH48" i="7"/>
  <c r="FH52" i="7"/>
  <c r="FH51" i="7"/>
  <c r="FH50" i="7"/>
  <c r="FH54" i="7"/>
  <c r="FH49" i="7"/>
  <c r="FH53" i="7"/>
  <c r="FH56" i="7"/>
  <c r="FH60" i="7"/>
  <c r="FH55" i="7"/>
  <c r="FH59" i="7"/>
  <c r="FH58" i="7"/>
  <c r="FH47" i="7"/>
  <c r="FH57" i="7"/>
  <c r="FH61" i="7"/>
  <c r="ER48" i="7"/>
  <c r="ER52" i="7"/>
  <c r="ER51" i="7"/>
  <c r="ER50" i="7"/>
  <c r="ER54" i="7"/>
  <c r="ER49" i="7"/>
  <c r="ER53" i="7"/>
  <c r="ER56" i="7"/>
  <c r="ER60" i="7"/>
  <c r="ER55" i="7"/>
  <c r="ER59" i="7"/>
  <c r="ER47" i="7"/>
  <c r="ER58" i="7"/>
  <c r="ER57" i="7"/>
  <c r="ER61" i="7"/>
  <c r="IQ63" i="7"/>
  <c r="IQ67" i="7"/>
  <c r="IQ66" i="7"/>
  <c r="IQ62" i="7"/>
  <c r="IQ65" i="7"/>
  <c r="IQ64" i="7"/>
  <c r="IA63" i="7"/>
  <c r="IA67" i="7"/>
  <c r="IA66" i="7"/>
  <c r="IA62" i="7"/>
  <c r="IA65" i="7"/>
  <c r="IA64" i="7"/>
  <c r="IU51" i="7"/>
  <c r="IU50" i="7"/>
  <c r="IU54" i="7"/>
  <c r="IU49" i="7"/>
  <c r="IU53" i="7"/>
  <c r="IU48" i="7"/>
  <c r="IU52" i="7"/>
  <c r="IU58" i="7"/>
  <c r="IU47" i="7"/>
  <c r="IU57" i="7"/>
  <c r="IU61" i="7"/>
  <c r="IU56" i="7"/>
  <c r="IU60" i="7"/>
  <c r="IU55" i="7"/>
  <c r="IU59" i="7"/>
  <c r="IE51" i="7"/>
  <c r="IE50" i="7"/>
  <c r="IE54" i="7"/>
  <c r="IE49" i="7"/>
  <c r="IE53" i="7"/>
  <c r="IE48" i="7"/>
  <c r="IE52" i="7"/>
  <c r="IE58" i="7"/>
  <c r="IE47" i="7"/>
  <c r="IE57" i="7"/>
  <c r="IE61" i="7"/>
  <c r="IE56" i="7"/>
  <c r="IE60" i="7"/>
  <c r="IE55" i="7"/>
  <c r="IE59" i="7"/>
  <c r="CF66" i="7"/>
  <c r="CF65" i="7"/>
  <c r="CF64" i="7"/>
  <c r="CF62" i="7"/>
  <c r="CF63" i="7"/>
  <c r="CF67" i="7"/>
  <c r="BP66" i="7"/>
  <c r="BP65" i="7"/>
  <c r="BP64" i="7"/>
  <c r="BP62" i="7"/>
  <c r="BP63" i="7"/>
  <c r="BP67" i="7"/>
  <c r="CJ50" i="7"/>
  <c r="CJ54" i="7"/>
  <c r="CJ49" i="7"/>
  <c r="CJ48" i="7"/>
  <c r="CJ52" i="7"/>
  <c r="CJ51" i="7"/>
  <c r="CJ58" i="7"/>
  <c r="CJ47" i="7"/>
  <c r="CJ53" i="7"/>
  <c r="CJ57" i="7"/>
  <c r="CJ61" i="7"/>
  <c r="CJ56" i="7"/>
  <c r="CJ60" i="7"/>
  <c r="CJ55" i="7"/>
  <c r="CJ59" i="7"/>
  <c r="BT50" i="7"/>
  <c r="BT54" i="7"/>
  <c r="BT49" i="7"/>
  <c r="BT53" i="7"/>
  <c r="BT48" i="7"/>
  <c r="BT52" i="7"/>
  <c r="BT51" i="7"/>
  <c r="BT58" i="7"/>
  <c r="BT47" i="7"/>
  <c r="BT57" i="7"/>
  <c r="BT61" i="7"/>
  <c r="BT56" i="7"/>
  <c r="BT60" i="7"/>
  <c r="BT55" i="7"/>
  <c r="BT59" i="7"/>
  <c r="BD50" i="7"/>
  <c r="BD54" i="7"/>
  <c r="BD49" i="7"/>
  <c r="BD53" i="7"/>
  <c r="BD48" i="7"/>
  <c r="BD52" i="7"/>
  <c r="BD51" i="7"/>
  <c r="BD58" i="7"/>
  <c r="BD47" i="7"/>
  <c r="BD57" i="7"/>
  <c r="BD61" i="7"/>
  <c r="BD56" i="7"/>
  <c r="BD60" i="7"/>
  <c r="BD59" i="7"/>
  <c r="BD55" i="7"/>
  <c r="FS62" i="7"/>
  <c r="FS64" i="7"/>
  <c r="FS63" i="7"/>
  <c r="FS67" i="7"/>
  <c r="FS66" i="7"/>
  <c r="FS65" i="7"/>
  <c r="FC62" i="7"/>
  <c r="FC64" i="7"/>
  <c r="FC63" i="7"/>
  <c r="FC67" i="7"/>
  <c r="FC66" i="7"/>
  <c r="FC65" i="7"/>
  <c r="EM62" i="7"/>
  <c r="EM64" i="7"/>
  <c r="EM63" i="7"/>
  <c r="EM67" i="7"/>
  <c r="EM66" i="7"/>
  <c r="EM65" i="7"/>
  <c r="FG48" i="7"/>
  <c r="FG52" i="7"/>
  <c r="FG51" i="7"/>
  <c r="FG50" i="7"/>
  <c r="FG54" i="7"/>
  <c r="FG49" i="7"/>
  <c r="FG53" i="7"/>
  <c r="FG56" i="7"/>
  <c r="FG60" i="7"/>
  <c r="FG55" i="7"/>
  <c r="FG59" i="7"/>
  <c r="FG58" i="7"/>
  <c r="FG47" i="7"/>
  <c r="FG57" i="7"/>
  <c r="FG61" i="7"/>
  <c r="EQ48" i="7"/>
  <c r="EQ52" i="7"/>
  <c r="EQ51" i="7"/>
  <c r="EQ50" i="7"/>
  <c r="EQ54" i="7"/>
  <c r="EQ49" i="7"/>
  <c r="EQ53" i="7"/>
  <c r="EQ56" i="7"/>
  <c r="EQ60" i="7"/>
  <c r="EQ55" i="7"/>
  <c r="EQ59" i="7"/>
  <c r="EQ58" i="7"/>
  <c r="EQ47" i="7"/>
  <c r="EQ57" i="7"/>
  <c r="EQ61" i="7"/>
  <c r="IP66" i="7"/>
  <c r="IP65" i="7"/>
  <c r="IP62" i="7"/>
  <c r="IP64" i="7"/>
  <c r="IP63" i="7"/>
  <c r="IP67" i="7"/>
  <c r="HZ66" i="7"/>
  <c r="HZ65" i="7"/>
  <c r="HZ62" i="7"/>
  <c r="HZ64" i="7"/>
  <c r="HZ63" i="7"/>
  <c r="HZ67" i="7"/>
  <c r="IT50" i="7"/>
  <c r="IT54" i="7"/>
  <c r="IT49" i="7"/>
  <c r="IT53" i="7"/>
  <c r="IT48" i="7"/>
  <c r="IT52" i="7"/>
  <c r="IT51" i="7"/>
  <c r="IT58" i="7"/>
  <c r="IT47" i="7"/>
  <c r="IT57" i="7"/>
  <c r="IT61" i="7"/>
  <c r="IT56" i="7"/>
  <c r="IT60" i="7"/>
  <c r="IT55" i="7"/>
  <c r="IT59" i="7"/>
  <c r="ID50" i="7"/>
  <c r="ID54" i="7"/>
  <c r="ID49" i="7"/>
  <c r="ID53" i="7"/>
  <c r="ID48" i="7"/>
  <c r="ID52" i="7"/>
  <c r="ID51" i="7"/>
  <c r="ID58" i="7"/>
  <c r="ID47" i="7"/>
  <c r="ID57" i="7"/>
  <c r="ID61" i="7"/>
  <c r="ID56" i="7"/>
  <c r="ID60" i="7"/>
  <c r="ID55" i="7"/>
  <c r="ID59" i="7"/>
  <c r="CE66" i="7"/>
  <c r="CE65" i="7"/>
  <c r="CE64" i="7"/>
  <c r="CE62" i="7"/>
  <c r="CE63" i="7"/>
  <c r="CE67" i="7"/>
  <c r="BO66" i="7"/>
  <c r="BO65" i="7"/>
  <c r="BO64" i="7"/>
  <c r="BO62" i="7"/>
  <c r="BO63" i="7"/>
  <c r="BO67" i="7"/>
  <c r="CI50" i="7"/>
  <c r="CI54" i="7"/>
  <c r="CI49" i="7"/>
  <c r="CI53" i="7"/>
  <c r="CI48" i="7"/>
  <c r="CI52" i="7"/>
  <c r="CI51" i="7"/>
  <c r="CI57" i="7"/>
  <c r="CI61" i="7"/>
  <c r="CI56" i="7"/>
  <c r="CI60" i="7"/>
  <c r="CI55" i="7"/>
  <c r="CI59" i="7"/>
  <c r="CI58" i="7"/>
  <c r="CI47" i="7"/>
  <c r="BS50" i="7"/>
  <c r="BS54" i="7"/>
  <c r="BS49" i="7"/>
  <c r="BS53" i="7"/>
  <c r="BS48" i="7"/>
  <c r="BS52" i="7"/>
  <c r="BS51" i="7"/>
  <c r="BS57" i="7"/>
  <c r="BS61" i="7"/>
  <c r="BS56" i="7"/>
  <c r="BS60" i="7"/>
  <c r="BS55" i="7"/>
  <c r="BS59" i="7"/>
  <c r="BS58" i="7"/>
  <c r="BS47" i="7"/>
  <c r="BC50" i="7"/>
  <c r="BC54" i="7"/>
  <c r="BC49" i="7"/>
  <c r="BC53" i="7"/>
  <c r="BC48" i="7"/>
  <c r="BC52" i="7"/>
  <c r="BC51" i="7"/>
  <c r="BC57" i="7"/>
  <c r="BC61" i="7"/>
  <c r="BC56" i="7"/>
  <c r="BC60" i="7"/>
  <c r="BC59" i="7"/>
  <c r="BC55" i="7"/>
  <c r="BC58" i="7"/>
  <c r="BC47" i="7"/>
  <c r="FR64" i="7"/>
  <c r="FR62" i="7"/>
  <c r="FR63" i="7"/>
  <c r="FR67" i="7"/>
  <c r="FR66" i="7"/>
  <c r="FR65" i="7"/>
  <c r="FB64" i="7"/>
  <c r="FB62" i="7"/>
  <c r="FB63" i="7"/>
  <c r="FB67" i="7"/>
  <c r="FB66" i="7"/>
  <c r="FB65" i="7"/>
  <c r="EL64" i="7"/>
  <c r="EL62" i="7"/>
  <c r="EL63" i="7"/>
  <c r="EL67" i="7"/>
  <c r="EL66" i="7"/>
  <c r="EL65" i="7"/>
  <c r="FF48" i="7"/>
  <c r="FF52" i="7"/>
  <c r="FF51" i="7"/>
  <c r="FF50" i="7"/>
  <c r="FF54" i="7"/>
  <c r="FF49" i="7"/>
  <c r="FF56" i="7"/>
  <c r="FF60" i="7"/>
  <c r="FF55" i="7"/>
  <c r="FF59" i="7"/>
  <c r="FF58" i="7"/>
  <c r="FF47" i="7"/>
  <c r="FF53" i="7"/>
  <c r="FF57" i="7"/>
  <c r="FF61" i="7"/>
  <c r="EP48" i="7"/>
  <c r="EP52" i="7"/>
  <c r="EP51" i="7"/>
  <c r="EP50" i="7"/>
  <c r="EP54" i="7"/>
  <c r="EP49" i="7"/>
  <c r="EP56" i="7"/>
  <c r="EP60" i="7"/>
  <c r="EP55" i="7"/>
  <c r="EP59" i="7"/>
  <c r="EP47" i="7"/>
  <c r="EP53" i="7"/>
  <c r="EP58" i="7"/>
  <c r="EP57" i="7"/>
  <c r="EP61" i="7"/>
  <c r="IO66" i="7"/>
  <c r="IO65" i="7"/>
  <c r="IO62" i="7"/>
  <c r="IO64" i="7"/>
  <c r="IO63" i="7"/>
  <c r="IO67" i="7"/>
  <c r="HY66" i="7"/>
  <c r="HY65" i="7"/>
  <c r="HY62" i="7"/>
  <c r="HY64" i="7"/>
  <c r="HY63" i="7"/>
  <c r="HY67" i="7"/>
  <c r="IS50" i="7"/>
  <c r="IS49" i="7"/>
  <c r="IS53" i="7"/>
  <c r="IS48" i="7"/>
  <c r="IS52" i="7"/>
  <c r="IS51" i="7"/>
  <c r="IS58" i="7"/>
  <c r="IS47" i="7"/>
  <c r="IS61" i="7"/>
  <c r="IS57" i="7"/>
  <c r="IS56" i="7"/>
  <c r="IS60" i="7"/>
  <c r="IS54" i="7"/>
  <c r="IS55" i="7"/>
  <c r="IS59" i="7"/>
  <c r="IC50" i="7"/>
  <c r="IC54" i="7"/>
  <c r="IC49" i="7"/>
  <c r="IC53" i="7"/>
  <c r="IC48" i="7"/>
  <c r="IC52" i="7"/>
  <c r="IC51" i="7"/>
  <c r="IC58" i="7"/>
  <c r="IC47" i="7"/>
  <c r="IC61" i="7"/>
  <c r="IC57" i="7"/>
  <c r="IC56" i="7"/>
  <c r="IC60" i="7"/>
  <c r="IC55" i="7"/>
  <c r="IC59" i="7"/>
  <c r="CD65" i="7"/>
  <c r="CD64" i="7"/>
  <c r="CD63" i="7"/>
  <c r="CD67" i="7"/>
  <c r="CD62" i="7"/>
  <c r="CD66" i="7"/>
  <c r="BN65" i="7"/>
  <c r="BN64" i="7"/>
  <c r="BN63" i="7"/>
  <c r="BN67" i="7"/>
  <c r="BN62" i="7"/>
  <c r="BN66" i="7"/>
  <c r="CH49" i="7"/>
  <c r="CH53" i="7"/>
  <c r="CH48" i="7"/>
  <c r="CH52" i="7"/>
  <c r="CH51" i="7"/>
  <c r="CH50" i="7"/>
  <c r="CH54" i="7"/>
  <c r="CH57" i="7"/>
  <c r="CH61" i="7"/>
  <c r="CH56" i="7"/>
  <c r="CH60" i="7"/>
  <c r="CH55" i="7"/>
  <c r="CH59" i="7"/>
  <c r="CH58" i="7"/>
  <c r="CH47" i="7"/>
  <c r="BR49" i="7"/>
  <c r="BR53" i="7"/>
  <c r="BR48" i="7"/>
  <c r="BR52" i="7"/>
  <c r="BR51" i="7"/>
  <c r="BR50" i="7"/>
  <c r="BR54" i="7"/>
  <c r="BR57" i="7"/>
  <c r="BR61" i="7"/>
  <c r="BR56" i="7"/>
  <c r="BR60" i="7"/>
  <c r="BR55" i="7"/>
  <c r="BR59" i="7"/>
  <c r="BR58" i="7"/>
  <c r="BR47" i="7"/>
  <c r="FQ64" i="7"/>
  <c r="FQ62" i="7"/>
  <c r="FQ63" i="7"/>
  <c r="FQ67" i="7"/>
  <c r="FQ66" i="7"/>
  <c r="FQ65" i="7"/>
  <c r="FA64" i="7"/>
  <c r="FA62" i="7"/>
  <c r="FA63" i="7"/>
  <c r="FA67" i="7"/>
  <c r="FA66" i="7"/>
  <c r="FA65" i="7"/>
  <c r="FE48" i="7"/>
  <c r="FE52" i="7"/>
  <c r="FE51" i="7"/>
  <c r="FE50" i="7"/>
  <c r="FE54" i="7"/>
  <c r="FE49" i="7"/>
  <c r="FE53" i="7"/>
  <c r="FE55" i="7"/>
  <c r="FE59" i="7"/>
  <c r="FE58" i="7"/>
  <c r="FE47" i="7"/>
  <c r="FE57" i="7"/>
  <c r="FE61" i="7"/>
  <c r="FE56" i="7"/>
  <c r="FE60" i="7"/>
  <c r="EO48" i="7"/>
  <c r="EO52" i="7"/>
  <c r="EO51" i="7"/>
  <c r="EO50" i="7"/>
  <c r="EO54" i="7"/>
  <c r="EO49" i="7"/>
  <c r="EO53" i="7"/>
  <c r="EO55" i="7"/>
  <c r="EO59" i="7"/>
  <c r="EO58" i="7"/>
  <c r="EO47" i="7"/>
  <c r="EO61" i="7"/>
  <c r="EO57" i="7"/>
  <c r="EO56" i="7"/>
  <c r="EO60" i="7"/>
  <c r="IN66" i="7"/>
  <c r="IN65" i="7"/>
  <c r="IN64" i="7"/>
  <c r="IN62" i="7"/>
  <c r="IN63" i="7"/>
  <c r="IN67" i="7"/>
  <c r="HX66" i="7"/>
  <c r="HX65" i="7"/>
  <c r="HX64" i="7"/>
  <c r="HX62" i="7"/>
  <c r="HX63" i="7"/>
  <c r="HX67" i="7"/>
  <c r="IR50" i="7"/>
  <c r="IR54" i="7"/>
  <c r="IR49" i="7"/>
  <c r="IR48" i="7"/>
  <c r="IR52" i="7"/>
  <c r="IR51" i="7"/>
  <c r="IR58" i="7"/>
  <c r="IR47" i="7"/>
  <c r="IR53" i="7"/>
  <c r="IR57" i="7"/>
  <c r="IR61" i="7"/>
  <c r="IR56" i="7"/>
  <c r="IR60" i="7"/>
  <c r="IR55" i="7"/>
  <c r="IR59" i="7"/>
  <c r="IB50" i="7"/>
  <c r="IB54" i="7"/>
  <c r="IB49" i="7"/>
  <c r="IB48" i="7"/>
  <c r="IB52" i="7"/>
  <c r="IB51" i="7"/>
  <c r="IB58" i="7"/>
  <c r="IB47" i="7"/>
  <c r="IB57" i="7"/>
  <c r="IB61" i="7"/>
  <c r="IB56" i="7"/>
  <c r="IB60" i="7"/>
  <c r="IB55" i="7"/>
  <c r="IB59" i="7"/>
  <c r="IB53" i="7"/>
  <c r="CC65" i="7"/>
  <c r="CC64" i="7"/>
  <c r="CC63" i="7"/>
  <c r="CC67" i="7"/>
  <c r="CC62" i="7"/>
  <c r="CC66" i="7"/>
  <c r="BM65" i="7"/>
  <c r="BM64" i="7"/>
  <c r="BM63" i="7"/>
  <c r="BM67" i="7"/>
  <c r="BM62" i="7"/>
  <c r="BM66" i="7"/>
  <c r="CG49" i="7"/>
  <c r="CG53" i="7"/>
  <c r="CG48" i="7"/>
  <c r="CG52" i="7"/>
  <c r="CG51" i="7"/>
  <c r="CG50" i="7"/>
  <c r="CG54" i="7"/>
  <c r="CG57" i="7"/>
  <c r="CG61" i="7"/>
  <c r="CG60" i="7"/>
  <c r="CG56" i="7"/>
  <c r="CG47" i="7"/>
  <c r="CG55" i="7"/>
  <c r="CG59" i="7"/>
  <c r="CG58" i="7"/>
  <c r="BQ49" i="7"/>
  <c r="BQ53" i="7"/>
  <c r="BQ48" i="7"/>
  <c r="BQ52" i="7"/>
  <c r="BQ51" i="7"/>
  <c r="BQ50" i="7"/>
  <c r="BQ54" i="7"/>
  <c r="BQ60" i="7"/>
  <c r="BQ57" i="7"/>
  <c r="BQ61" i="7"/>
  <c r="BQ56" i="7"/>
  <c r="BQ55" i="7"/>
  <c r="BQ59" i="7"/>
  <c r="BQ58" i="7"/>
  <c r="BQ47" i="7"/>
  <c r="FP63" i="7"/>
  <c r="FP67" i="7"/>
  <c r="FP62" i="7"/>
  <c r="FP66" i="7"/>
  <c r="FP65" i="7"/>
  <c r="FP64" i="7"/>
  <c r="EZ63" i="7"/>
  <c r="EZ67" i="7"/>
  <c r="EZ62" i="7"/>
  <c r="EZ66" i="7"/>
  <c r="EZ65" i="7"/>
  <c r="EZ64" i="7"/>
  <c r="FD51" i="7"/>
  <c r="FD50" i="7"/>
  <c r="FD54" i="7"/>
  <c r="FD49" i="7"/>
  <c r="FD53" i="7"/>
  <c r="FD48" i="7"/>
  <c r="FD52" i="7"/>
  <c r="FD55" i="7"/>
  <c r="FD59" i="7"/>
  <c r="FD58" i="7"/>
  <c r="FD47" i="7"/>
  <c r="FD57" i="7"/>
  <c r="FD61" i="7"/>
  <c r="FD56" i="7"/>
  <c r="FD60" i="7"/>
  <c r="EN51" i="7"/>
  <c r="EN50" i="7"/>
  <c r="EN54" i="7"/>
  <c r="EN49" i="7"/>
  <c r="EN53" i="7"/>
  <c r="EN48" i="7"/>
  <c r="EN52" i="7"/>
  <c r="EN55" i="7"/>
  <c r="EN59" i="7"/>
  <c r="EN58" i="7"/>
  <c r="EN47" i="7"/>
  <c r="EN57" i="7"/>
  <c r="EN61" i="7"/>
  <c r="EN56" i="7"/>
  <c r="EN60" i="7"/>
  <c r="IM66" i="7"/>
  <c r="IM65" i="7"/>
  <c r="IM64" i="7"/>
  <c r="IM62" i="7"/>
  <c r="IM63" i="7"/>
  <c r="IM67" i="7"/>
  <c r="HW66" i="7"/>
  <c r="HW65" i="7"/>
  <c r="HW64" i="7"/>
  <c r="HW62" i="7"/>
  <c r="HW63" i="7"/>
  <c r="HW67" i="7"/>
  <c r="IQ50" i="7"/>
  <c r="IQ54" i="7"/>
  <c r="IQ49" i="7"/>
  <c r="IQ53" i="7"/>
  <c r="IQ48" i="7"/>
  <c r="IQ52" i="7"/>
  <c r="IQ51" i="7"/>
  <c r="IQ57" i="7"/>
  <c r="IQ61" i="7"/>
  <c r="IQ47" i="7"/>
  <c r="IQ56" i="7"/>
  <c r="IQ60" i="7"/>
  <c r="IQ55" i="7"/>
  <c r="IQ59" i="7"/>
  <c r="IQ58" i="7"/>
  <c r="IA50" i="7"/>
  <c r="IA54" i="7"/>
  <c r="IA49" i="7"/>
  <c r="IA53" i="7"/>
  <c r="IA48" i="7"/>
  <c r="IA52" i="7"/>
  <c r="IA51" i="7"/>
  <c r="IA57" i="7"/>
  <c r="IA61" i="7"/>
  <c r="IA56" i="7"/>
  <c r="IA60" i="7"/>
  <c r="IA47" i="7"/>
  <c r="IA55" i="7"/>
  <c r="IA59" i="7"/>
  <c r="IA58" i="7"/>
  <c r="CB65" i="7"/>
  <c r="CB64" i="7"/>
  <c r="CB63" i="7"/>
  <c r="CB67" i="7"/>
  <c r="CB66" i="7"/>
  <c r="CB62" i="7"/>
  <c r="BL65" i="7"/>
  <c r="BL64" i="7"/>
  <c r="BL63" i="7"/>
  <c r="BL67" i="7"/>
  <c r="BL66" i="7"/>
  <c r="BL62" i="7"/>
  <c r="CF49" i="7"/>
  <c r="CF53" i="7"/>
  <c r="CF48" i="7"/>
  <c r="CF52" i="7"/>
  <c r="CF51" i="7"/>
  <c r="CF50" i="7"/>
  <c r="CF57" i="7"/>
  <c r="CF61" i="7"/>
  <c r="CF56" i="7"/>
  <c r="CF60" i="7"/>
  <c r="CF54" i="7"/>
  <c r="CF55" i="7"/>
  <c r="CF59" i="7"/>
  <c r="CF58" i="7"/>
  <c r="CF47" i="7"/>
  <c r="BP49" i="7"/>
  <c r="BP53" i="7"/>
  <c r="BP48" i="7"/>
  <c r="BP52" i="7"/>
  <c r="BP51" i="7"/>
  <c r="BP50" i="7"/>
  <c r="BP57" i="7"/>
  <c r="BP61" i="7"/>
  <c r="BP54" i="7"/>
  <c r="BP56" i="7"/>
  <c r="BP60" i="7"/>
  <c r="BP55" i="7"/>
  <c r="BP59" i="7"/>
  <c r="BP58" i="7"/>
  <c r="BP47" i="7"/>
  <c r="FO63" i="7"/>
  <c r="FO67" i="7"/>
  <c r="FO62" i="7"/>
  <c r="FO66" i="7"/>
  <c r="FO65" i="7"/>
  <c r="FO64" i="7"/>
  <c r="EY63" i="7"/>
  <c r="EY67" i="7"/>
  <c r="EY62" i="7"/>
  <c r="EY66" i="7"/>
  <c r="EY65" i="7"/>
  <c r="EY64" i="7"/>
  <c r="FS51" i="7"/>
  <c r="FS50" i="7"/>
  <c r="FS54" i="7"/>
  <c r="FS49" i="7"/>
  <c r="FS53" i="7"/>
  <c r="FS48" i="7"/>
  <c r="FS52" i="7"/>
  <c r="FS55" i="7"/>
  <c r="FS59" i="7"/>
  <c r="FS47" i="7"/>
  <c r="FS58" i="7"/>
  <c r="FS57" i="7"/>
  <c r="FS61" i="7"/>
  <c r="FS56" i="7"/>
  <c r="FS60" i="7"/>
  <c r="FC51" i="7"/>
  <c r="FC50" i="7"/>
  <c r="FC54" i="7"/>
  <c r="FC49" i="7"/>
  <c r="FC53" i="7"/>
  <c r="FC48" i="7"/>
  <c r="FC52" i="7"/>
  <c r="FC55" i="7"/>
  <c r="FC59" i="7"/>
  <c r="FC47" i="7"/>
  <c r="FC58" i="7"/>
  <c r="FC57" i="7"/>
  <c r="FC61" i="7"/>
  <c r="FC56" i="7"/>
  <c r="FC60" i="7"/>
  <c r="EM51" i="7"/>
  <c r="EM50" i="7"/>
  <c r="EM54" i="7"/>
  <c r="EM49" i="7"/>
  <c r="EM53" i="7"/>
  <c r="EM48" i="7"/>
  <c r="EM52" i="7"/>
  <c r="EM47" i="7"/>
  <c r="EM55" i="7"/>
  <c r="EM59" i="7"/>
  <c r="EM58" i="7"/>
  <c r="EM57" i="7"/>
  <c r="EM61" i="7"/>
  <c r="EM56" i="7"/>
  <c r="EM60" i="7"/>
  <c r="JB65" i="7"/>
  <c r="JB64" i="7"/>
  <c r="JB63" i="7"/>
  <c r="JB67" i="7"/>
  <c r="JB62" i="7"/>
  <c r="JB66" i="7"/>
  <c r="IL65" i="7"/>
  <c r="IL64" i="7"/>
  <c r="IL63" i="7"/>
  <c r="IL67" i="7"/>
  <c r="IL62" i="7"/>
  <c r="IL66" i="7"/>
  <c r="HV65" i="7"/>
  <c r="HV64" i="7"/>
  <c r="HV63" i="7"/>
  <c r="HV67" i="7"/>
  <c r="HV62" i="7"/>
  <c r="HV66" i="7"/>
  <c r="IP49" i="7"/>
  <c r="IP53" i="7"/>
  <c r="IP48" i="7"/>
  <c r="IP52" i="7"/>
  <c r="IP51" i="7"/>
  <c r="IP50" i="7"/>
  <c r="IP57" i="7"/>
  <c r="IP61" i="7"/>
  <c r="IP47" i="7"/>
  <c r="IP56" i="7"/>
  <c r="IP60" i="7"/>
  <c r="IP54" i="7"/>
  <c r="IP55" i="7"/>
  <c r="IP59" i="7"/>
  <c r="IP58" i="7"/>
  <c r="HZ49" i="7"/>
  <c r="HZ53" i="7"/>
  <c r="HZ48" i="7"/>
  <c r="HZ52" i="7"/>
  <c r="HZ51" i="7"/>
  <c r="HZ50" i="7"/>
  <c r="HZ47" i="7"/>
  <c r="HZ57" i="7"/>
  <c r="HZ61" i="7"/>
  <c r="HZ54" i="7"/>
  <c r="HZ56" i="7"/>
  <c r="HZ60" i="7"/>
  <c r="HZ55" i="7"/>
  <c r="HZ59" i="7"/>
  <c r="HZ58" i="7"/>
  <c r="CA65" i="7"/>
  <c r="CA64" i="7"/>
  <c r="CA63" i="7"/>
  <c r="CA67" i="7"/>
  <c r="CA66" i="7"/>
  <c r="CA62" i="7"/>
  <c r="BK65" i="7"/>
  <c r="BK64" i="7"/>
  <c r="BK63" i="7"/>
  <c r="BK67" i="7"/>
  <c r="BK66" i="7"/>
  <c r="BK62" i="7"/>
  <c r="CE49" i="7"/>
  <c r="CE53" i="7"/>
  <c r="CE48" i="7"/>
  <c r="CE52" i="7"/>
  <c r="CE51" i="7"/>
  <c r="CE50" i="7"/>
  <c r="CE54" i="7"/>
  <c r="CE56" i="7"/>
  <c r="CE60" i="7"/>
  <c r="CE55" i="7"/>
  <c r="CE59" i="7"/>
  <c r="CE47" i="7"/>
  <c r="CE58" i="7"/>
  <c r="CE57" i="7"/>
  <c r="CE61" i="7"/>
  <c r="BO49" i="7"/>
  <c r="BO53" i="7"/>
  <c r="BO48" i="7"/>
  <c r="BO52" i="7"/>
  <c r="BO51" i="7"/>
  <c r="BO55" i="7"/>
  <c r="BO50" i="7"/>
  <c r="BO54" i="7"/>
  <c r="BO56" i="7"/>
  <c r="BO60" i="7"/>
  <c r="BO47" i="7"/>
  <c r="BO59" i="7"/>
  <c r="BO58" i="7"/>
  <c r="BO57" i="7"/>
  <c r="BO61" i="7"/>
  <c r="FN63" i="7"/>
  <c r="FN67" i="7"/>
  <c r="FN66" i="7"/>
  <c r="FN62" i="7"/>
  <c r="FN65" i="7"/>
  <c r="FN64" i="7"/>
  <c r="EX63" i="7"/>
  <c r="EX67" i="7"/>
  <c r="EX66" i="7"/>
  <c r="EX62" i="7"/>
  <c r="EX65" i="7"/>
  <c r="EX64" i="7"/>
  <c r="FR51" i="7"/>
  <c r="FR50" i="7"/>
  <c r="FR49" i="7"/>
  <c r="FR53" i="7"/>
  <c r="FR48" i="7"/>
  <c r="FR52" i="7"/>
  <c r="FR54" i="7"/>
  <c r="FR55" i="7"/>
  <c r="FR59" i="7"/>
  <c r="FR58" i="7"/>
  <c r="FR47" i="7"/>
  <c r="FR57" i="7"/>
  <c r="FR61" i="7"/>
  <c r="FR56" i="7"/>
  <c r="FR60" i="7"/>
  <c r="FB51" i="7"/>
  <c r="FB50" i="7"/>
  <c r="FB49" i="7"/>
  <c r="FB53" i="7"/>
  <c r="FB48" i="7"/>
  <c r="FB52" i="7"/>
  <c r="FB55" i="7"/>
  <c r="FB59" i="7"/>
  <c r="FB58" i="7"/>
  <c r="FB47" i="7"/>
  <c r="FB57" i="7"/>
  <c r="FB61" i="7"/>
  <c r="FB56" i="7"/>
  <c r="FB60" i="7"/>
  <c r="FB54" i="7"/>
  <c r="EL51" i="7"/>
  <c r="EL50" i="7"/>
  <c r="EL49" i="7"/>
  <c r="EL53" i="7"/>
  <c r="EL48" i="7"/>
  <c r="EL52" i="7"/>
  <c r="EL55" i="7"/>
  <c r="EL59" i="7"/>
  <c r="EL58" i="7"/>
  <c r="EL47" i="7"/>
  <c r="EL57" i="7"/>
  <c r="EL61" i="7"/>
  <c r="EL54" i="7"/>
  <c r="EL56" i="7"/>
  <c r="EL60" i="7"/>
  <c r="JA65" i="7"/>
  <c r="JA64" i="7"/>
  <c r="JA63" i="7"/>
  <c r="JA67" i="7"/>
  <c r="JA62" i="7"/>
  <c r="JA66" i="7"/>
  <c r="IK65" i="7"/>
  <c r="IK64" i="7"/>
  <c r="IK63" i="7"/>
  <c r="IK67" i="7"/>
  <c r="IK62" i="7"/>
  <c r="IK66" i="7"/>
  <c r="HU65" i="7"/>
  <c r="HU64" i="7"/>
  <c r="HU63" i="7"/>
  <c r="HU67" i="7"/>
  <c r="HU62" i="7"/>
  <c r="HU66" i="7"/>
  <c r="IO49" i="7"/>
  <c r="IO53" i="7"/>
  <c r="IO48" i="7"/>
  <c r="IO52" i="7"/>
  <c r="IO51" i="7"/>
  <c r="IO50" i="7"/>
  <c r="IO57" i="7"/>
  <c r="IO61" i="7"/>
  <c r="IO60" i="7"/>
  <c r="IO56" i="7"/>
  <c r="IO47" i="7"/>
  <c r="IO54" i="7"/>
  <c r="IO55" i="7"/>
  <c r="IO59" i="7"/>
  <c r="IO58" i="7"/>
  <c r="HY49" i="7"/>
  <c r="HY53" i="7"/>
  <c r="HY48" i="7"/>
  <c r="HY52" i="7"/>
  <c r="HY51" i="7"/>
  <c r="HY50" i="7"/>
  <c r="HY47" i="7"/>
  <c r="HY57" i="7"/>
  <c r="HY61" i="7"/>
  <c r="HY60" i="7"/>
  <c r="HY54" i="7"/>
  <c r="HY56" i="7"/>
  <c r="HY55" i="7"/>
  <c r="HY59" i="7"/>
  <c r="HY58" i="7"/>
  <c r="BZ62" i="7"/>
  <c r="BZ64" i="7"/>
  <c r="BZ63" i="7"/>
  <c r="BZ67" i="7"/>
  <c r="BZ66" i="7"/>
  <c r="BZ65" i="7"/>
  <c r="BJ62" i="7"/>
  <c r="BJ64" i="7"/>
  <c r="BJ63" i="7"/>
  <c r="BJ67" i="7"/>
  <c r="BJ66" i="7"/>
  <c r="BJ65" i="7"/>
  <c r="CD48" i="7"/>
  <c r="CD52" i="7"/>
  <c r="CD51" i="7"/>
  <c r="CD50" i="7"/>
  <c r="CD54" i="7"/>
  <c r="CD49" i="7"/>
  <c r="CD53" i="7"/>
  <c r="CD56" i="7"/>
  <c r="CD60" i="7"/>
  <c r="CD55" i="7"/>
  <c r="CD59" i="7"/>
  <c r="CD47" i="7"/>
  <c r="CD58" i="7"/>
  <c r="CD57" i="7"/>
  <c r="CD61" i="7"/>
  <c r="BN48" i="7"/>
  <c r="BN52" i="7"/>
  <c r="BN51" i="7"/>
  <c r="BN55" i="7"/>
  <c r="BN50" i="7"/>
  <c r="BN54" i="7"/>
  <c r="BN49" i="7"/>
  <c r="BN53" i="7"/>
  <c r="BN56" i="7"/>
  <c r="BN60" i="7"/>
  <c r="BN59" i="7"/>
  <c r="BN47" i="7"/>
  <c r="BN58" i="7"/>
  <c r="BN57" i="7"/>
  <c r="BN61" i="7"/>
  <c r="FM63" i="7"/>
  <c r="FM67" i="7"/>
  <c r="FM66" i="7"/>
  <c r="FM62" i="7"/>
  <c r="FM65" i="7"/>
  <c r="FM64" i="7"/>
  <c r="EW63" i="7"/>
  <c r="EW67" i="7"/>
  <c r="EW66" i="7"/>
  <c r="EW62" i="7"/>
  <c r="EW65" i="7"/>
  <c r="EW64" i="7"/>
  <c r="FQ51" i="7"/>
  <c r="FQ50" i="7"/>
  <c r="FQ54" i="7"/>
  <c r="FQ49" i="7"/>
  <c r="FQ53" i="7"/>
  <c r="FQ48" i="7"/>
  <c r="FQ52" i="7"/>
  <c r="FQ58" i="7"/>
  <c r="FQ47" i="7"/>
  <c r="FQ57" i="7"/>
  <c r="FQ61" i="7"/>
  <c r="FQ56" i="7"/>
  <c r="FQ60" i="7"/>
  <c r="FQ55" i="7"/>
  <c r="FQ59" i="7"/>
  <c r="FA51" i="7"/>
  <c r="FA50" i="7"/>
  <c r="FA54" i="7"/>
  <c r="FA49" i="7"/>
  <c r="FA53" i="7"/>
  <c r="FA48" i="7"/>
  <c r="FA52" i="7"/>
  <c r="FA58" i="7"/>
  <c r="FA47" i="7"/>
  <c r="FA57" i="7"/>
  <c r="FA61" i="7"/>
  <c r="FA56" i="7"/>
  <c r="FA60" i="7"/>
  <c r="FA55" i="7"/>
  <c r="FA59" i="7"/>
  <c r="IZ65" i="7"/>
  <c r="IZ64" i="7"/>
  <c r="IZ63" i="7"/>
  <c r="IZ67" i="7"/>
  <c r="IZ66" i="7"/>
  <c r="IZ62" i="7"/>
  <c r="IJ65" i="7"/>
  <c r="IJ64" i="7"/>
  <c r="IJ63" i="7"/>
  <c r="IJ67" i="7"/>
  <c r="IJ66" i="7"/>
  <c r="IJ62" i="7"/>
  <c r="IN49" i="7"/>
  <c r="IN53" i="7"/>
  <c r="IN48" i="7"/>
  <c r="IN52" i="7"/>
  <c r="IN51" i="7"/>
  <c r="IN50" i="7"/>
  <c r="IN57" i="7"/>
  <c r="IN61" i="7"/>
  <c r="IN56" i="7"/>
  <c r="IN60" i="7"/>
  <c r="IN54" i="7"/>
  <c r="IN55" i="7"/>
  <c r="IN59" i="7"/>
  <c r="IN58" i="7"/>
  <c r="IN47" i="7"/>
  <c r="HX49" i="7"/>
  <c r="HX53" i="7"/>
  <c r="HX48" i="7"/>
  <c r="HX52" i="7"/>
  <c r="HX51" i="7"/>
  <c r="HX50" i="7"/>
  <c r="HX57" i="7"/>
  <c r="HX61" i="7"/>
  <c r="HX54" i="7"/>
  <c r="HX56" i="7"/>
  <c r="HX60" i="7"/>
  <c r="HX55" i="7"/>
  <c r="HX59" i="7"/>
  <c r="HX58" i="7"/>
  <c r="HX47" i="7"/>
  <c r="BY62" i="7"/>
  <c r="BY64" i="7"/>
  <c r="BY63" i="7"/>
  <c r="BY67" i="7"/>
  <c r="BY66" i="7"/>
  <c r="BY65" i="7"/>
  <c r="BI62" i="7"/>
  <c r="BI64" i="7"/>
  <c r="BI63" i="7"/>
  <c r="BI67" i="7"/>
  <c r="BI66" i="7"/>
  <c r="BI65" i="7"/>
  <c r="CC48" i="7"/>
  <c r="CC52" i="7"/>
  <c r="CC51" i="7"/>
  <c r="CC50" i="7"/>
  <c r="CC54" i="7"/>
  <c r="CC49" i="7"/>
  <c r="CC53" i="7"/>
  <c r="CC56" i="7"/>
  <c r="CC60" i="7"/>
  <c r="CC55" i="7"/>
  <c r="CC59" i="7"/>
  <c r="CC58" i="7"/>
  <c r="CC47" i="7"/>
  <c r="CC57" i="7"/>
  <c r="CC61" i="7"/>
  <c r="BM48" i="7"/>
  <c r="BM52" i="7"/>
  <c r="BM51" i="7"/>
  <c r="BM50" i="7"/>
  <c r="BM54" i="7"/>
  <c r="BM49" i="7"/>
  <c r="BM53" i="7"/>
  <c r="BM56" i="7"/>
  <c r="BM60" i="7"/>
  <c r="BM59" i="7"/>
  <c r="BM55" i="7"/>
  <c r="BM58" i="7"/>
  <c r="BM47" i="7"/>
  <c r="BM57" i="7"/>
  <c r="BM61" i="7"/>
  <c r="FL66" i="7"/>
  <c r="FL65" i="7"/>
  <c r="FL62" i="7"/>
  <c r="FL64" i="7"/>
  <c r="FL63" i="7"/>
  <c r="FL67" i="7"/>
  <c r="EV66" i="7"/>
  <c r="EV65" i="7"/>
  <c r="EV62" i="7"/>
  <c r="EV64" i="7"/>
  <c r="EV63" i="7"/>
  <c r="EV67" i="7"/>
  <c r="FP50" i="7"/>
  <c r="FP54" i="7"/>
  <c r="FP49" i="7"/>
  <c r="FP53" i="7"/>
  <c r="FP48" i="7"/>
  <c r="FP52" i="7"/>
  <c r="FP51" i="7"/>
  <c r="FP58" i="7"/>
  <c r="FP47" i="7"/>
  <c r="FP57" i="7"/>
  <c r="FP61" i="7"/>
  <c r="FP56" i="7"/>
  <c r="FP60" i="7"/>
  <c r="FP55" i="7"/>
  <c r="FP59" i="7"/>
  <c r="EZ50" i="7"/>
  <c r="EZ54" i="7"/>
  <c r="EZ49" i="7"/>
  <c r="EZ53" i="7"/>
  <c r="EZ48" i="7"/>
  <c r="EZ52" i="7"/>
  <c r="EZ51" i="7"/>
  <c r="EZ58" i="7"/>
  <c r="EZ47" i="7"/>
  <c r="EZ57" i="7"/>
  <c r="EZ61" i="7"/>
  <c r="EZ56" i="7"/>
  <c r="EZ60" i="7"/>
  <c r="EZ55" i="7"/>
  <c r="EZ59" i="7"/>
  <c r="IY65" i="7"/>
  <c r="IY64" i="7"/>
  <c r="IY63" i="7"/>
  <c r="IY67" i="7"/>
  <c r="IY66" i="7"/>
  <c r="IY62" i="7"/>
  <c r="II65" i="7"/>
  <c r="II64" i="7"/>
  <c r="II63" i="7"/>
  <c r="II67" i="7"/>
  <c r="II66" i="7"/>
  <c r="II62" i="7"/>
  <c r="IM49" i="7"/>
  <c r="IM53" i="7"/>
  <c r="IM48" i="7"/>
  <c r="IM52" i="7"/>
  <c r="IM51" i="7"/>
  <c r="IM50" i="7"/>
  <c r="IM54" i="7"/>
  <c r="IM56" i="7"/>
  <c r="IM60" i="7"/>
  <c r="IM55" i="7"/>
  <c r="IM59" i="7"/>
  <c r="IM47" i="7"/>
  <c r="IM58" i="7"/>
  <c r="IM57" i="7"/>
  <c r="IM61" i="7"/>
  <c r="HW49" i="7"/>
  <c r="HW53" i="7"/>
  <c r="HW48" i="7"/>
  <c r="HW52" i="7"/>
  <c r="HW51" i="7"/>
  <c r="HW50" i="7"/>
  <c r="HW54" i="7"/>
  <c r="HW56" i="7"/>
  <c r="HW60" i="7"/>
  <c r="HW55" i="7"/>
  <c r="HW59" i="7"/>
  <c r="HW47" i="7"/>
  <c r="HW58" i="7"/>
  <c r="HW57" i="7"/>
  <c r="HW61" i="7"/>
  <c r="HR67" i="7"/>
  <c r="HR66" i="7"/>
  <c r="HR65" i="7"/>
  <c r="HR64" i="7"/>
  <c r="HR63" i="7"/>
  <c r="HR62" i="7"/>
  <c r="HB67" i="7"/>
  <c r="HB66" i="7"/>
  <c r="HB65" i="7"/>
  <c r="HB64" i="7"/>
  <c r="HB63" i="7"/>
  <c r="HB62" i="7"/>
  <c r="GL67" i="7"/>
  <c r="GL66" i="7"/>
  <c r="GL65" i="7"/>
  <c r="GL64" i="7"/>
  <c r="GL63" i="7"/>
  <c r="GL62" i="7"/>
  <c r="HF48" i="7"/>
  <c r="HF56" i="7"/>
  <c r="HF55" i="7"/>
  <c r="HF54" i="7"/>
  <c r="HF47" i="7"/>
  <c r="HF53" i="7"/>
  <c r="HF61" i="7"/>
  <c r="HF52" i="7"/>
  <c r="HF60" i="7"/>
  <c r="HF51" i="7"/>
  <c r="HF59" i="7"/>
  <c r="HF50" i="7"/>
  <c r="HF58" i="7"/>
  <c r="HF49" i="7"/>
  <c r="HF57" i="7"/>
  <c r="GP48" i="7"/>
  <c r="GP56" i="7"/>
  <c r="GP55" i="7"/>
  <c r="GP54" i="7"/>
  <c r="GP47" i="7"/>
  <c r="GP53" i="7"/>
  <c r="GP61" i="7"/>
  <c r="GP52" i="7"/>
  <c r="GP60" i="7"/>
  <c r="GP51" i="7"/>
  <c r="GP59" i="7"/>
  <c r="GP50" i="7"/>
  <c r="GP58" i="7"/>
  <c r="GP49" i="7"/>
  <c r="GP57" i="7"/>
  <c r="FZ48" i="7"/>
  <c r="FZ56" i="7"/>
  <c r="FZ55" i="7"/>
  <c r="FZ54" i="7"/>
  <c r="FZ47" i="7"/>
  <c r="FZ53" i="7"/>
  <c r="FZ61" i="7"/>
  <c r="FZ52" i="7"/>
  <c r="FZ60" i="7"/>
  <c r="FZ51" i="7"/>
  <c r="FZ59" i="7"/>
  <c r="FZ50" i="7"/>
  <c r="FZ58" i="7"/>
  <c r="FZ49" i="7"/>
  <c r="FZ57" i="7"/>
  <c r="HQ67" i="7"/>
  <c r="HQ66" i="7"/>
  <c r="HQ65" i="7"/>
  <c r="HQ64" i="7"/>
  <c r="HQ63" i="7"/>
  <c r="HQ62" i="7"/>
  <c r="HA67" i="7"/>
  <c r="HA66" i="7"/>
  <c r="HA65" i="7"/>
  <c r="HA64" i="7"/>
  <c r="HA63" i="7"/>
  <c r="HA62" i="7"/>
  <c r="GK67" i="7"/>
  <c r="GK66" i="7"/>
  <c r="GK65" i="7"/>
  <c r="GK64" i="7"/>
  <c r="GK63" i="7"/>
  <c r="GK62" i="7"/>
  <c r="HE48" i="7"/>
  <c r="HE56" i="7"/>
  <c r="HE55" i="7"/>
  <c r="HE54" i="7"/>
  <c r="HE47" i="7"/>
  <c r="HE53" i="7"/>
  <c r="HE61" i="7"/>
  <c r="HE52" i="7"/>
  <c r="HE60" i="7"/>
  <c r="HE51" i="7"/>
  <c r="HE59" i="7"/>
  <c r="HE50" i="7"/>
  <c r="HE58" i="7"/>
  <c r="HE49" i="7"/>
  <c r="HE57" i="7"/>
  <c r="GO48" i="7"/>
  <c r="GO56" i="7"/>
  <c r="GO55" i="7"/>
  <c r="GO54" i="7"/>
  <c r="GO47" i="7"/>
  <c r="GO53" i="7"/>
  <c r="GO61" i="7"/>
  <c r="GO52" i="7"/>
  <c r="GO60" i="7"/>
  <c r="GO51" i="7"/>
  <c r="GO59" i="7"/>
  <c r="GO50" i="7"/>
  <c r="GO58" i="7"/>
  <c r="GO49" i="7"/>
  <c r="GO57" i="7"/>
  <c r="FY48" i="7"/>
  <c r="FY56" i="7"/>
  <c r="FY55" i="7"/>
  <c r="FY54" i="7"/>
  <c r="FY47" i="7"/>
  <c r="FY53" i="7"/>
  <c r="FY61" i="7"/>
  <c r="FY52" i="7"/>
  <c r="FY60" i="7"/>
  <c r="FY51" i="7"/>
  <c r="FY59" i="7"/>
  <c r="FY50" i="7"/>
  <c r="FY58" i="7"/>
  <c r="FY49" i="7"/>
  <c r="FY57" i="7"/>
  <c r="HP66" i="7"/>
  <c r="HP65" i="7"/>
  <c r="HP64" i="7"/>
  <c r="HP63" i="7"/>
  <c r="HP62" i="7"/>
  <c r="HP67" i="7"/>
  <c r="GZ66" i="7"/>
  <c r="GZ65" i="7"/>
  <c r="GZ64" i="7"/>
  <c r="GZ63" i="7"/>
  <c r="GZ62" i="7"/>
  <c r="GZ67" i="7"/>
  <c r="GJ66" i="7"/>
  <c r="GJ65" i="7"/>
  <c r="GJ64" i="7"/>
  <c r="GJ63" i="7"/>
  <c r="GJ62" i="7"/>
  <c r="GJ67" i="7"/>
  <c r="HT55" i="7"/>
  <c r="HT54" i="7"/>
  <c r="HT47" i="7"/>
  <c r="HT53" i="7"/>
  <c r="HT61" i="7"/>
  <c r="HT52" i="7"/>
  <c r="HT60" i="7"/>
  <c r="HT51" i="7"/>
  <c r="HT59" i="7"/>
  <c r="HT50" i="7"/>
  <c r="HT58" i="7"/>
  <c r="HT49" i="7"/>
  <c r="HT57" i="7"/>
  <c r="HT48" i="7"/>
  <c r="HT56" i="7"/>
  <c r="HD55" i="7"/>
  <c r="HD54" i="7"/>
  <c r="HD47" i="7"/>
  <c r="HD53" i="7"/>
  <c r="HD61" i="7"/>
  <c r="HD52" i="7"/>
  <c r="HD60" i="7"/>
  <c r="HD51" i="7"/>
  <c r="HD59" i="7"/>
  <c r="HD50" i="7"/>
  <c r="HD58" i="7"/>
  <c r="HD49" i="7"/>
  <c r="HD57" i="7"/>
  <c r="HD48" i="7"/>
  <c r="HD56" i="7"/>
  <c r="GN55" i="7"/>
  <c r="GN54" i="7"/>
  <c r="GN47" i="7"/>
  <c r="GN53" i="7"/>
  <c r="GN61" i="7"/>
  <c r="GN52" i="7"/>
  <c r="GN60" i="7"/>
  <c r="GN51" i="7"/>
  <c r="GN59" i="7"/>
  <c r="GN50" i="7"/>
  <c r="GN58" i="7"/>
  <c r="GN49" i="7"/>
  <c r="GN57" i="7"/>
  <c r="GN48" i="7"/>
  <c r="GN56" i="7"/>
  <c r="FX55" i="7"/>
  <c r="FX54" i="7"/>
  <c r="FX47" i="7"/>
  <c r="FX53" i="7"/>
  <c r="FX61" i="7"/>
  <c r="FX52" i="7"/>
  <c r="FX60" i="7"/>
  <c r="FX51" i="7"/>
  <c r="FX59" i="7"/>
  <c r="FX50" i="7"/>
  <c r="FX58" i="7"/>
  <c r="FX49" i="7"/>
  <c r="FX57" i="7"/>
  <c r="FX48" i="7"/>
  <c r="FX56" i="7"/>
  <c r="HO66" i="7"/>
  <c r="HO65" i="7"/>
  <c r="HO64" i="7"/>
  <c r="HO63" i="7"/>
  <c r="HO62" i="7"/>
  <c r="HO67" i="7"/>
  <c r="GY66" i="7"/>
  <c r="GY65" i="7"/>
  <c r="GY64" i="7"/>
  <c r="GY63" i="7"/>
  <c r="GY62" i="7"/>
  <c r="GY67" i="7"/>
  <c r="GI66" i="7"/>
  <c r="GI65" i="7"/>
  <c r="GI64" i="7"/>
  <c r="GI63" i="7"/>
  <c r="GI62" i="7"/>
  <c r="GI67" i="7"/>
  <c r="HS55" i="7"/>
  <c r="HS47" i="7"/>
  <c r="HS54" i="7"/>
  <c r="HS53" i="7"/>
  <c r="HS61" i="7"/>
  <c r="HS52" i="7"/>
  <c r="HS60" i="7"/>
  <c r="HS51" i="7"/>
  <c r="HS59" i="7"/>
  <c r="HS50" i="7"/>
  <c r="HS58" i="7"/>
  <c r="HS49" i="7"/>
  <c r="HS57" i="7"/>
  <c r="HS48" i="7"/>
  <c r="HS56" i="7"/>
  <c r="HC55" i="7"/>
  <c r="HC54" i="7"/>
  <c r="HC47" i="7"/>
  <c r="HC53" i="7"/>
  <c r="HC61" i="7"/>
  <c r="HC52" i="7"/>
  <c r="HC60" i="7"/>
  <c r="HC51" i="7"/>
  <c r="HC59" i="7"/>
  <c r="HC50" i="7"/>
  <c r="HC58" i="7"/>
  <c r="HC49" i="7"/>
  <c r="HC57" i="7"/>
  <c r="HC48" i="7"/>
  <c r="HC56" i="7"/>
  <c r="GM55" i="7"/>
  <c r="GM54" i="7"/>
  <c r="GM47" i="7"/>
  <c r="GM53" i="7"/>
  <c r="GM61" i="7"/>
  <c r="GM52" i="7"/>
  <c r="GM60" i="7"/>
  <c r="GM51" i="7"/>
  <c r="GM59" i="7"/>
  <c r="GM50" i="7"/>
  <c r="GM58" i="7"/>
  <c r="GM49" i="7"/>
  <c r="GM57" i="7"/>
  <c r="GM48" i="7"/>
  <c r="GM56" i="7"/>
  <c r="FW55" i="7"/>
  <c r="FW54" i="7"/>
  <c r="FW47" i="7"/>
  <c r="FW53" i="7"/>
  <c r="FW61" i="7"/>
  <c r="FW52" i="7"/>
  <c r="FW60" i="7"/>
  <c r="FW51" i="7"/>
  <c r="FW59" i="7"/>
  <c r="FW50" i="7"/>
  <c r="FW58" i="7"/>
  <c r="FW49" i="7"/>
  <c r="FW57" i="7"/>
  <c r="FW48" i="7"/>
  <c r="FW56" i="7"/>
  <c r="HN65" i="7"/>
  <c r="HN64" i="7"/>
  <c r="HN63" i="7"/>
  <c r="HN67" i="7"/>
  <c r="HN62" i="7"/>
  <c r="HN66" i="7"/>
  <c r="GX65" i="7"/>
  <c r="GX64" i="7"/>
  <c r="GX63" i="7"/>
  <c r="GX67" i="7"/>
  <c r="GX62" i="7"/>
  <c r="GX66" i="7"/>
  <c r="GH65" i="7"/>
  <c r="GH64" i="7"/>
  <c r="GH63" i="7"/>
  <c r="GH67" i="7"/>
  <c r="GH62" i="7"/>
  <c r="GH66" i="7"/>
  <c r="HR54" i="7"/>
  <c r="HR47" i="7"/>
  <c r="HR53" i="7"/>
  <c r="HR61" i="7"/>
  <c r="HR52" i="7"/>
  <c r="HR60" i="7"/>
  <c r="HR51" i="7"/>
  <c r="HR59" i="7"/>
  <c r="HR50" i="7"/>
  <c r="HR58" i="7"/>
  <c r="HR49" i="7"/>
  <c r="HR57" i="7"/>
  <c r="HR48" i="7"/>
  <c r="HR56" i="7"/>
  <c r="HR55" i="7"/>
  <c r="HB54" i="7"/>
  <c r="HB47" i="7"/>
  <c r="HB53" i="7"/>
  <c r="HB61" i="7"/>
  <c r="HB52" i="7"/>
  <c r="HB60" i="7"/>
  <c r="HB51" i="7"/>
  <c r="HB59" i="7"/>
  <c r="HB50" i="7"/>
  <c r="HB58" i="7"/>
  <c r="HB49" i="7"/>
  <c r="HB57" i="7"/>
  <c r="HB48" i="7"/>
  <c r="HB56" i="7"/>
  <c r="HB55" i="7"/>
  <c r="GL54" i="7"/>
  <c r="GL47" i="7"/>
  <c r="GL53" i="7"/>
  <c r="GL61" i="7"/>
  <c r="GL52" i="7"/>
  <c r="GL60" i="7"/>
  <c r="GL51" i="7"/>
  <c r="GL59" i="7"/>
  <c r="GL50" i="7"/>
  <c r="GL58" i="7"/>
  <c r="GL49" i="7"/>
  <c r="GL57" i="7"/>
  <c r="GL48" i="7"/>
  <c r="GL56" i="7"/>
  <c r="GL55" i="7"/>
  <c r="HM65" i="7"/>
  <c r="HM64" i="7"/>
  <c r="HM63" i="7"/>
  <c r="HM67" i="7"/>
  <c r="HM66" i="7"/>
  <c r="HM62" i="7"/>
  <c r="GW65" i="7"/>
  <c r="GW64" i="7"/>
  <c r="GW63" i="7"/>
  <c r="GW67" i="7"/>
  <c r="GW66" i="7"/>
  <c r="GW62" i="7"/>
  <c r="GG65" i="7"/>
  <c r="GG64" i="7"/>
  <c r="GG63" i="7"/>
  <c r="GG67" i="7"/>
  <c r="GG66" i="7"/>
  <c r="GG62" i="7"/>
  <c r="HQ54" i="7"/>
  <c r="HQ47" i="7"/>
  <c r="HQ53" i="7"/>
  <c r="HQ61" i="7"/>
  <c r="HQ52" i="7"/>
  <c r="HQ60" i="7"/>
  <c r="HQ51" i="7"/>
  <c r="HQ59" i="7"/>
  <c r="HQ50" i="7"/>
  <c r="HQ58" i="7"/>
  <c r="HQ49" i="7"/>
  <c r="HQ57" i="7"/>
  <c r="HQ48" i="7"/>
  <c r="HQ56" i="7"/>
  <c r="HQ55" i="7"/>
  <c r="HA54" i="7"/>
  <c r="HA47" i="7"/>
  <c r="HA53" i="7"/>
  <c r="HA61" i="7"/>
  <c r="HA52" i="7"/>
  <c r="HA60" i="7"/>
  <c r="HA51" i="7"/>
  <c r="HA59" i="7"/>
  <c r="HA50" i="7"/>
  <c r="HA58" i="7"/>
  <c r="HA49" i="7"/>
  <c r="HA57" i="7"/>
  <c r="HA48" i="7"/>
  <c r="HA56" i="7"/>
  <c r="HA55" i="7"/>
  <c r="GK54" i="7"/>
  <c r="GK47" i="7"/>
  <c r="GK53" i="7"/>
  <c r="GK61" i="7"/>
  <c r="GK52" i="7"/>
  <c r="GK60" i="7"/>
  <c r="GK51" i="7"/>
  <c r="GK59" i="7"/>
  <c r="GK50" i="7"/>
  <c r="GK58" i="7"/>
  <c r="GK49" i="7"/>
  <c r="GK57" i="7"/>
  <c r="GK48" i="7"/>
  <c r="GK56" i="7"/>
  <c r="GK55" i="7"/>
  <c r="HL62" i="7"/>
  <c r="HL64" i="7"/>
  <c r="HL63" i="7"/>
  <c r="HL67" i="7"/>
  <c r="HL66" i="7"/>
  <c r="HL65" i="7"/>
  <c r="GV62" i="7"/>
  <c r="GV64" i="7"/>
  <c r="GV63" i="7"/>
  <c r="GV67" i="7"/>
  <c r="GV66" i="7"/>
  <c r="GV65" i="7"/>
  <c r="GF62" i="7"/>
  <c r="GF64" i="7"/>
  <c r="GF63" i="7"/>
  <c r="GF67" i="7"/>
  <c r="GF66" i="7"/>
  <c r="GF65" i="7"/>
  <c r="HP53" i="7"/>
  <c r="HP61" i="7"/>
  <c r="HP52" i="7"/>
  <c r="HP60" i="7"/>
  <c r="HP51" i="7"/>
  <c r="HP59" i="7"/>
  <c r="HP50" i="7"/>
  <c r="HP58" i="7"/>
  <c r="HP49" i="7"/>
  <c r="HP57" i="7"/>
  <c r="HP48" i="7"/>
  <c r="HP56" i="7"/>
  <c r="HP55" i="7"/>
  <c r="HP54" i="7"/>
  <c r="HP47" i="7"/>
  <c r="GZ53" i="7"/>
  <c r="GZ61" i="7"/>
  <c r="GZ52" i="7"/>
  <c r="GZ60" i="7"/>
  <c r="GZ51" i="7"/>
  <c r="GZ59" i="7"/>
  <c r="GZ50" i="7"/>
  <c r="GZ58" i="7"/>
  <c r="GZ49" i="7"/>
  <c r="GZ57" i="7"/>
  <c r="GZ48" i="7"/>
  <c r="GZ56" i="7"/>
  <c r="GZ55" i="7"/>
  <c r="GZ54" i="7"/>
  <c r="GZ47" i="7"/>
  <c r="GJ53" i="7"/>
  <c r="GJ61" i="7"/>
  <c r="GJ52" i="7"/>
  <c r="GJ60" i="7"/>
  <c r="GJ51" i="7"/>
  <c r="GJ59" i="7"/>
  <c r="GJ50" i="7"/>
  <c r="GJ58" i="7"/>
  <c r="GJ49" i="7"/>
  <c r="GJ57" i="7"/>
  <c r="GJ48" i="7"/>
  <c r="GJ56" i="7"/>
  <c r="GJ55" i="7"/>
  <c r="GJ54" i="7"/>
  <c r="GJ47" i="7"/>
  <c r="HK64" i="7"/>
  <c r="HK62" i="7"/>
  <c r="HK63" i="7"/>
  <c r="HK67" i="7"/>
  <c r="HK66" i="7"/>
  <c r="HK65" i="7"/>
  <c r="GU64" i="7"/>
  <c r="GU62" i="7"/>
  <c r="GU63" i="7"/>
  <c r="GU67" i="7"/>
  <c r="GU66" i="7"/>
  <c r="GU65" i="7"/>
  <c r="GE64" i="7"/>
  <c r="GE62" i="7"/>
  <c r="GE63" i="7"/>
  <c r="GE67" i="7"/>
  <c r="GE66" i="7"/>
  <c r="GE65" i="7"/>
  <c r="HO53" i="7"/>
  <c r="HO61" i="7"/>
  <c r="HO52" i="7"/>
  <c r="HO60" i="7"/>
  <c r="HO51" i="7"/>
  <c r="HO59" i="7"/>
  <c r="HO50" i="7"/>
  <c r="HO58" i="7"/>
  <c r="HO49" i="7"/>
  <c r="HO57" i="7"/>
  <c r="HO48" i="7"/>
  <c r="HO56" i="7"/>
  <c r="HO55" i="7"/>
  <c r="HO54" i="7"/>
  <c r="HO47" i="7"/>
  <c r="GY53" i="7"/>
  <c r="GY61" i="7"/>
  <c r="GY52" i="7"/>
  <c r="GY60" i="7"/>
  <c r="GY51" i="7"/>
  <c r="GY59" i="7"/>
  <c r="GY50" i="7"/>
  <c r="GY58" i="7"/>
  <c r="GY49" i="7"/>
  <c r="GY57" i="7"/>
  <c r="GY48" i="7"/>
  <c r="GY56" i="7"/>
  <c r="GY55" i="7"/>
  <c r="GY54" i="7"/>
  <c r="GY47" i="7"/>
  <c r="GI53" i="7"/>
  <c r="GI61" i="7"/>
  <c r="GI52" i="7"/>
  <c r="GI60" i="7"/>
  <c r="GI51" i="7"/>
  <c r="GI59" i="7"/>
  <c r="GI50" i="7"/>
  <c r="GI58" i="7"/>
  <c r="GI49" i="7"/>
  <c r="GI57" i="7"/>
  <c r="GI48" i="7"/>
  <c r="GI56" i="7"/>
  <c r="GI55" i="7"/>
  <c r="GI54" i="7"/>
  <c r="GI47" i="7"/>
  <c r="HJ63" i="7"/>
  <c r="HJ62" i="7"/>
  <c r="HJ67" i="7"/>
  <c r="HJ66" i="7"/>
  <c r="HJ65" i="7"/>
  <c r="HJ64" i="7"/>
  <c r="GT63" i="7"/>
  <c r="GT62" i="7"/>
  <c r="GT67" i="7"/>
  <c r="GT66" i="7"/>
  <c r="GT65" i="7"/>
  <c r="GT64" i="7"/>
  <c r="GD63" i="7"/>
  <c r="GD62" i="7"/>
  <c r="GD67" i="7"/>
  <c r="GD66" i="7"/>
  <c r="GD65" i="7"/>
  <c r="GD64" i="7"/>
  <c r="HN52" i="7"/>
  <c r="HN60" i="7"/>
  <c r="HN51" i="7"/>
  <c r="HN59" i="7"/>
  <c r="HN50" i="7"/>
  <c r="HN58" i="7"/>
  <c r="HN49" i="7"/>
  <c r="HN57" i="7"/>
  <c r="HN48" i="7"/>
  <c r="HN56" i="7"/>
  <c r="HN55" i="7"/>
  <c r="HN54" i="7"/>
  <c r="HN47" i="7"/>
  <c r="HN53" i="7"/>
  <c r="HN61" i="7"/>
  <c r="GX52" i="7"/>
  <c r="GX60" i="7"/>
  <c r="GX51" i="7"/>
  <c r="GX59" i="7"/>
  <c r="GX50" i="7"/>
  <c r="GX58" i="7"/>
  <c r="GX49" i="7"/>
  <c r="GX57" i="7"/>
  <c r="GX48" i="7"/>
  <c r="GX56" i="7"/>
  <c r="GX55" i="7"/>
  <c r="GX54" i="7"/>
  <c r="GX47" i="7"/>
  <c r="GX53" i="7"/>
  <c r="GX61" i="7"/>
  <c r="GH52" i="7"/>
  <c r="GH60" i="7"/>
  <c r="GH51" i="7"/>
  <c r="GH59" i="7"/>
  <c r="GH50" i="7"/>
  <c r="GH58" i="7"/>
  <c r="GH49" i="7"/>
  <c r="GH57" i="7"/>
  <c r="GH48" i="7"/>
  <c r="GH56" i="7"/>
  <c r="GH55" i="7"/>
  <c r="GH54" i="7"/>
  <c r="GH47" i="7"/>
  <c r="GH53" i="7"/>
  <c r="GH61" i="7"/>
  <c r="HI63" i="7"/>
  <c r="HI62" i="7"/>
  <c r="HI67" i="7"/>
  <c r="HI66" i="7"/>
  <c r="HI65" i="7"/>
  <c r="HI64" i="7"/>
  <c r="GS63" i="7"/>
  <c r="GS62" i="7"/>
  <c r="GS67" i="7"/>
  <c r="GS66" i="7"/>
  <c r="GS65" i="7"/>
  <c r="GS64" i="7"/>
  <c r="GC63" i="7"/>
  <c r="GC62" i="7"/>
  <c r="GC67" i="7"/>
  <c r="GC66" i="7"/>
  <c r="GC65" i="7"/>
  <c r="GC64" i="7"/>
  <c r="HM52" i="7"/>
  <c r="HM60" i="7"/>
  <c r="HM51" i="7"/>
  <c r="HM59" i="7"/>
  <c r="HM50" i="7"/>
  <c r="HM58" i="7"/>
  <c r="HM49" i="7"/>
  <c r="HM57" i="7"/>
  <c r="HM48" i="7"/>
  <c r="HM56" i="7"/>
  <c r="HM55" i="7"/>
  <c r="HM54" i="7"/>
  <c r="HM47" i="7"/>
  <c r="HM53" i="7"/>
  <c r="HM61" i="7"/>
  <c r="GW52" i="7"/>
  <c r="GW60" i="7"/>
  <c r="GW51" i="7"/>
  <c r="GW59" i="7"/>
  <c r="GW50" i="7"/>
  <c r="GW58" i="7"/>
  <c r="GW49" i="7"/>
  <c r="GW57" i="7"/>
  <c r="GW48" i="7"/>
  <c r="GW56" i="7"/>
  <c r="GW55" i="7"/>
  <c r="GW54" i="7"/>
  <c r="GW47" i="7"/>
  <c r="GW53" i="7"/>
  <c r="GW61" i="7"/>
  <c r="GG52" i="7"/>
  <c r="GG60" i="7"/>
  <c r="GG51" i="7"/>
  <c r="GG59" i="7"/>
  <c r="GG50" i="7"/>
  <c r="GG58" i="7"/>
  <c r="GG49" i="7"/>
  <c r="GG57" i="7"/>
  <c r="GG48" i="7"/>
  <c r="GG56" i="7"/>
  <c r="GG55" i="7"/>
  <c r="GG54" i="7"/>
  <c r="GG47" i="7"/>
  <c r="GG53" i="7"/>
  <c r="GG61" i="7"/>
  <c r="HH62" i="7"/>
  <c r="HH67" i="7"/>
  <c r="HH66" i="7"/>
  <c r="HH65" i="7"/>
  <c r="HH64" i="7"/>
  <c r="HH63" i="7"/>
  <c r="GR62" i="7"/>
  <c r="GR67" i="7"/>
  <c r="GR66" i="7"/>
  <c r="GR65" i="7"/>
  <c r="GR64" i="7"/>
  <c r="GR63" i="7"/>
  <c r="GB62" i="7"/>
  <c r="GB67" i="7"/>
  <c r="GB66" i="7"/>
  <c r="GB65" i="7"/>
  <c r="GB64" i="7"/>
  <c r="GB63" i="7"/>
  <c r="HL51" i="7"/>
  <c r="HL59" i="7"/>
  <c r="HL50" i="7"/>
  <c r="HL58" i="7"/>
  <c r="HL49" i="7"/>
  <c r="HL57" i="7"/>
  <c r="HL47" i="7"/>
  <c r="HL48" i="7"/>
  <c r="HL56" i="7"/>
  <c r="HL55" i="7"/>
  <c r="HL54" i="7"/>
  <c r="HL53" i="7"/>
  <c r="HL61" i="7"/>
  <c r="HL52" i="7"/>
  <c r="HL60" i="7"/>
  <c r="GV51" i="7"/>
  <c r="GV59" i="7"/>
  <c r="GV50" i="7"/>
  <c r="GV58" i="7"/>
  <c r="GV49" i="7"/>
  <c r="GV57" i="7"/>
  <c r="GV48" i="7"/>
  <c r="GV56" i="7"/>
  <c r="GV55" i="7"/>
  <c r="GV54" i="7"/>
  <c r="GV47" i="7"/>
  <c r="GV53" i="7"/>
  <c r="GV61" i="7"/>
  <c r="GV52" i="7"/>
  <c r="GV60" i="7"/>
  <c r="GF51" i="7"/>
  <c r="GF59" i="7"/>
  <c r="GF50" i="7"/>
  <c r="GF58" i="7"/>
  <c r="GF49" i="7"/>
  <c r="GF57" i="7"/>
  <c r="GF48" i="7"/>
  <c r="GF56" i="7"/>
  <c r="GF55" i="7"/>
  <c r="GF54" i="7"/>
  <c r="GF47" i="7"/>
  <c r="GF53" i="7"/>
  <c r="GF61" i="7"/>
  <c r="GF52" i="7"/>
  <c r="GF60" i="7"/>
  <c r="HG62" i="7"/>
  <c r="HG67" i="7"/>
  <c r="HG66" i="7"/>
  <c r="HG65" i="7"/>
  <c r="HG64" i="7"/>
  <c r="HG63" i="7"/>
  <c r="GQ62" i="7"/>
  <c r="GQ67" i="7"/>
  <c r="GQ66" i="7"/>
  <c r="GQ65" i="7"/>
  <c r="GQ64" i="7"/>
  <c r="GQ63" i="7"/>
  <c r="GA62" i="7"/>
  <c r="GA67" i="7"/>
  <c r="GA66" i="7"/>
  <c r="GA65" i="7"/>
  <c r="GA64" i="7"/>
  <c r="GA63" i="7"/>
  <c r="HK51" i="7"/>
  <c r="HK59" i="7"/>
  <c r="HK50" i="7"/>
  <c r="HK58" i="7"/>
  <c r="HK49" i="7"/>
  <c r="HK57" i="7"/>
  <c r="HK48" i="7"/>
  <c r="HK56" i="7"/>
  <c r="HK55" i="7"/>
  <c r="HK54" i="7"/>
  <c r="HK47" i="7"/>
  <c r="HK53" i="7"/>
  <c r="HK61" i="7"/>
  <c r="HK52" i="7"/>
  <c r="HK60" i="7"/>
  <c r="GU51" i="7"/>
  <c r="GU59" i="7"/>
  <c r="GU50" i="7"/>
  <c r="GU58" i="7"/>
  <c r="GU49" i="7"/>
  <c r="GU57" i="7"/>
  <c r="GU48" i="7"/>
  <c r="GU56" i="7"/>
  <c r="GU55" i="7"/>
  <c r="GU54" i="7"/>
  <c r="GU47" i="7"/>
  <c r="GU53" i="7"/>
  <c r="GU61" i="7"/>
  <c r="GU52" i="7"/>
  <c r="GU60" i="7"/>
  <c r="GE51" i="7"/>
  <c r="GE59" i="7"/>
  <c r="GE50" i="7"/>
  <c r="GE58" i="7"/>
  <c r="GE49" i="7"/>
  <c r="GE57" i="7"/>
  <c r="GE48" i="7"/>
  <c r="GE56" i="7"/>
  <c r="GE55" i="7"/>
  <c r="GE54" i="7"/>
  <c r="GE47" i="7"/>
  <c r="GE53" i="7"/>
  <c r="GE61" i="7"/>
  <c r="GE52" i="7"/>
  <c r="GE60" i="7"/>
  <c r="HF67" i="7"/>
  <c r="HF62" i="7"/>
  <c r="HF66" i="7"/>
  <c r="HF65" i="7"/>
  <c r="HF64" i="7"/>
  <c r="HF63" i="7"/>
  <c r="GP67" i="7"/>
  <c r="GP62" i="7"/>
  <c r="GP66" i="7"/>
  <c r="GP65" i="7"/>
  <c r="GP64" i="7"/>
  <c r="GP63" i="7"/>
  <c r="FZ67" i="7"/>
  <c r="FZ62" i="7"/>
  <c r="FZ66" i="7"/>
  <c r="FZ65" i="7"/>
  <c r="FZ64" i="7"/>
  <c r="FZ63" i="7"/>
  <c r="HJ50" i="7"/>
  <c r="HJ58" i="7"/>
  <c r="HJ49" i="7"/>
  <c r="HJ57" i="7"/>
  <c r="HJ48" i="7"/>
  <c r="HJ56" i="7"/>
  <c r="HJ55" i="7"/>
  <c r="HJ54" i="7"/>
  <c r="HJ47" i="7"/>
  <c r="HJ53" i="7"/>
  <c r="HJ61" i="7"/>
  <c r="HJ52" i="7"/>
  <c r="HJ60" i="7"/>
  <c r="HJ51" i="7"/>
  <c r="HJ59" i="7"/>
  <c r="GT50" i="7"/>
  <c r="GT58" i="7"/>
  <c r="GT49" i="7"/>
  <c r="GT57" i="7"/>
  <c r="GT48" i="7"/>
  <c r="GT56" i="7"/>
  <c r="GT55" i="7"/>
  <c r="GT54" i="7"/>
  <c r="GT47" i="7"/>
  <c r="GT53" i="7"/>
  <c r="GT61" i="7"/>
  <c r="GT52" i="7"/>
  <c r="GT60" i="7"/>
  <c r="GT51" i="7"/>
  <c r="GT59" i="7"/>
  <c r="GD50" i="7"/>
  <c r="GD58" i="7"/>
  <c r="GD49" i="7"/>
  <c r="GD57" i="7"/>
  <c r="GD48" i="7"/>
  <c r="GD56" i="7"/>
  <c r="GD55" i="7"/>
  <c r="GD54" i="7"/>
  <c r="GD47" i="7"/>
  <c r="GD53" i="7"/>
  <c r="GD61" i="7"/>
  <c r="GD52" i="7"/>
  <c r="GD60" i="7"/>
  <c r="GD51" i="7"/>
  <c r="GD59" i="7"/>
  <c r="HE67" i="7"/>
  <c r="HE66" i="7"/>
  <c r="HE62" i="7"/>
  <c r="HE65" i="7"/>
  <c r="HE64" i="7"/>
  <c r="HE63" i="7"/>
  <c r="GO67" i="7"/>
  <c r="GO66" i="7"/>
  <c r="GO62" i="7"/>
  <c r="GO65" i="7"/>
  <c r="GO64" i="7"/>
  <c r="GO63" i="7"/>
  <c r="FY67" i="7"/>
  <c r="FY66" i="7"/>
  <c r="FY62" i="7"/>
  <c r="FY65" i="7"/>
  <c r="FY64" i="7"/>
  <c r="FY63" i="7"/>
  <c r="HI50" i="7"/>
  <c r="HI58" i="7"/>
  <c r="HI49" i="7"/>
  <c r="HI57" i="7"/>
  <c r="HI48" i="7"/>
  <c r="HI56" i="7"/>
  <c r="HI55" i="7"/>
  <c r="HI54" i="7"/>
  <c r="HI47" i="7"/>
  <c r="HI53" i="7"/>
  <c r="HI61" i="7"/>
  <c r="HI52" i="7"/>
  <c r="HI60" i="7"/>
  <c r="HI51" i="7"/>
  <c r="HI59" i="7"/>
  <c r="GS50" i="7"/>
  <c r="GS58" i="7"/>
  <c r="GS49" i="7"/>
  <c r="GS57" i="7"/>
  <c r="GS48" i="7"/>
  <c r="GS56" i="7"/>
  <c r="GS55" i="7"/>
  <c r="GS54" i="7"/>
  <c r="GS47" i="7"/>
  <c r="GS53" i="7"/>
  <c r="GS61" i="7"/>
  <c r="GS52" i="7"/>
  <c r="GS60" i="7"/>
  <c r="GS51" i="7"/>
  <c r="GS59" i="7"/>
  <c r="GC50" i="7"/>
  <c r="GC58" i="7"/>
  <c r="GC49" i="7"/>
  <c r="GC57" i="7"/>
  <c r="GC48" i="7"/>
  <c r="GC56" i="7"/>
  <c r="GC55" i="7"/>
  <c r="GC54" i="7"/>
  <c r="GC47" i="7"/>
  <c r="GC53" i="7"/>
  <c r="GC61" i="7"/>
  <c r="GC52" i="7"/>
  <c r="GC60" i="7"/>
  <c r="GC51" i="7"/>
  <c r="GC59" i="7"/>
  <c r="HT67" i="7"/>
  <c r="HT66" i="7"/>
  <c r="HT65" i="7"/>
  <c r="HT62" i="7"/>
  <c r="HT64" i="7"/>
  <c r="HT63" i="7"/>
  <c r="HD67" i="7"/>
  <c r="HD66" i="7"/>
  <c r="HD65" i="7"/>
  <c r="HD62" i="7"/>
  <c r="HD64" i="7"/>
  <c r="HD63" i="7"/>
  <c r="GN67" i="7"/>
  <c r="GN66" i="7"/>
  <c r="GN65" i="7"/>
  <c r="GN62" i="7"/>
  <c r="GN64" i="7"/>
  <c r="GN63" i="7"/>
  <c r="FX67" i="7"/>
  <c r="FX66" i="7"/>
  <c r="FX65" i="7"/>
  <c r="FX62" i="7"/>
  <c r="FX64" i="7"/>
  <c r="FX63" i="7"/>
  <c r="HH49" i="7"/>
  <c r="HH57" i="7"/>
  <c r="HH48" i="7"/>
  <c r="HH56" i="7"/>
  <c r="HH55" i="7"/>
  <c r="HH54" i="7"/>
  <c r="HH47" i="7"/>
  <c r="HH53" i="7"/>
  <c r="HH61" i="7"/>
  <c r="HH52" i="7"/>
  <c r="HH60" i="7"/>
  <c r="HH51" i="7"/>
  <c r="HH59" i="7"/>
  <c r="HH50" i="7"/>
  <c r="HH58" i="7"/>
  <c r="GR49" i="7"/>
  <c r="GR57" i="7"/>
  <c r="GR48" i="7"/>
  <c r="GR56" i="7"/>
  <c r="GR55" i="7"/>
  <c r="GR54" i="7"/>
  <c r="GR47" i="7"/>
  <c r="GR53" i="7"/>
  <c r="GR61" i="7"/>
  <c r="GR52" i="7"/>
  <c r="GR60" i="7"/>
  <c r="GR51" i="7"/>
  <c r="GR59" i="7"/>
  <c r="GR50" i="7"/>
  <c r="GR58" i="7"/>
  <c r="GB49" i="7"/>
  <c r="GB57" i="7"/>
  <c r="GB48" i="7"/>
  <c r="GB56" i="7"/>
  <c r="GB55" i="7"/>
  <c r="GB54" i="7"/>
  <c r="GB47" i="7"/>
  <c r="GB53" i="7"/>
  <c r="GB61" i="7"/>
  <c r="GB52" i="7"/>
  <c r="GB60" i="7"/>
  <c r="GB51" i="7"/>
  <c r="GB59" i="7"/>
  <c r="GB50" i="7"/>
  <c r="GB58" i="7"/>
  <c r="HS67" i="7"/>
  <c r="HS66" i="7"/>
  <c r="HS65" i="7"/>
  <c r="HS64" i="7"/>
  <c r="HS62" i="7"/>
  <c r="HS63" i="7"/>
  <c r="HC67" i="7"/>
  <c r="HC66" i="7"/>
  <c r="HC65" i="7"/>
  <c r="HC64" i="7"/>
  <c r="HC62" i="7"/>
  <c r="HC63" i="7"/>
  <c r="GM67" i="7"/>
  <c r="GM66" i="7"/>
  <c r="GM65" i="7"/>
  <c r="GM64" i="7"/>
  <c r="GM62" i="7"/>
  <c r="GM63" i="7"/>
  <c r="FW67" i="7"/>
  <c r="FW66" i="7"/>
  <c r="FW65" i="7"/>
  <c r="FW64" i="7"/>
  <c r="FW62" i="7"/>
  <c r="FW63" i="7"/>
  <c r="HG49" i="7"/>
  <c r="HG57" i="7"/>
  <c r="HG48" i="7"/>
  <c r="HG56" i="7"/>
  <c r="HG55" i="7"/>
  <c r="HG54" i="7"/>
  <c r="HG47" i="7"/>
  <c r="HG53" i="7"/>
  <c r="HG61" i="7"/>
  <c r="HG52" i="7"/>
  <c r="HG60" i="7"/>
  <c r="HG51" i="7"/>
  <c r="HG59" i="7"/>
  <c r="HG50" i="7"/>
  <c r="HG58" i="7"/>
  <c r="GQ49" i="7"/>
  <c r="GQ57" i="7"/>
  <c r="GQ48" i="7"/>
  <c r="GQ56" i="7"/>
  <c r="GQ55" i="7"/>
  <c r="GQ54" i="7"/>
  <c r="GQ47" i="7"/>
  <c r="GQ53" i="7"/>
  <c r="GQ61" i="7"/>
  <c r="GQ52" i="7"/>
  <c r="GQ60" i="7"/>
  <c r="GQ51" i="7"/>
  <c r="GQ59" i="7"/>
  <c r="GQ50" i="7"/>
  <c r="GQ58" i="7"/>
  <c r="GA49" i="7"/>
  <c r="GA57" i="7"/>
  <c r="GA48" i="7"/>
  <c r="GA56" i="7"/>
  <c r="GA55" i="7"/>
  <c r="GA54" i="7"/>
  <c r="GA47" i="7"/>
  <c r="GA53" i="7"/>
  <c r="GA61" i="7"/>
  <c r="GA52" i="7"/>
  <c r="GA60" i="7"/>
  <c r="GA51" i="7"/>
  <c r="GA59" i="7"/>
  <c r="GA50" i="7"/>
  <c r="GA58" i="7"/>
  <c r="EE63" i="7"/>
  <c r="EE64" i="7"/>
  <c r="EE65" i="7"/>
  <c r="EE66" i="7"/>
  <c r="EE67" i="7"/>
  <c r="EE62" i="7"/>
  <c r="DO63" i="7"/>
  <c r="DO64" i="7"/>
  <c r="DO65" i="7"/>
  <c r="DO66" i="7"/>
  <c r="DO67" i="7"/>
  <c r="DO62" i="7"/>
  <c r="CY63" i="7"/>
  <c r="CY64" i="7"/>
  <c r="CY65" i="7"/>
  <c r="CY66" i="7"/>
  <c r="CY67" i="7"/>
  <c r="CY62" i="7"/>
  <c r="EI48" i="7"/>
  <c r="EI49" i="7"/>
  <c r="EI50" i="7"/>
  <c r="EI51" i="7"/>
  <c r="EI52" i="7"/>
  <c r="EI53" i="7"/>
  <c r="EI54" i="7"/>
  <c r="EI55" i="7"/>
  <c r="EI56" i="7"/>
  <c r="EI57" i="7"/>
  <c r="EI58" i="7"/>
  <c r="EI59" i="7"/>
  <c r="EI60" i="7"/>
  <c r="EI61" i="7"/>
  <c r="EI47" i="7"/>
  <c r="DS48" i="7"/>
  <c r="DS49" i="7"/>
  <c r="DS50" i="7"/>
  <c r="DS51" i="7"/>
  <c r="DS52" i="7"/>
  <c r="DS53" i="7"/>
  <c r="DS54" i="7"/>
  <c r="DS55" i="7"/>
  <c r="DS56" i="7"/>
  <c r="DS57" i="7"/>
  <c r="DS58" i="7"/>
  <c r="DS59" i="7"/>
  <c r="DS60" i="7"/>
  <c r="DS61" i="7"/>
  <c r="DS47" i="7"/>
  <c r="DC48" i="7"/>
  <c r="DC49" i="7"/>
  <c r="DC50" i="7"/>
  <c r="DC51" i="7"/>
  <c r="DC52" i="7"/>
  <c r="DC53" i="7"/>
  <c r="DC54" i="7"/>
  <c r="DC55" i="7"/>
  <c r="DC56" i="7"/>
  <c r="DC57" i="7"/>
  <c r="DC58" i="7"/>
  <c r="DC59" i="7"/>
  <c r="DC60" i="7"/>
  <c r="DC61" i="7"/>
  <c r="DC47" i="7"/>
  <c r="ED62" i="7"/>
  <c r="ED63" i="7"/>
  <c r="ED64" i="7"/>
  <c r="ED65" i="7"/>
  <c r="ED66" i="7"/>
  <c r="ED67" i="7"/>
  <c r="DN62" i="7"/>
  <c r="DN63" i="7"/>
  <c r="DN64" i="7"/>
  <c r="DN65" i="7"/>
  <c r="DN66" i="7"/>
  <c r="DN67" i="7"/>
  <c r="CX62" i="7"/>
  <c r="CX63" i="7"/>
  <c r="CX64" i="7"/>
  <c r="CX65" i="7"/>
  <c r="CX66" i="7"/>
  <c r="CX67" i="7"/>
  <c r="EH48" i="7"/>
  <c r="EH49" i="7"/>
  <c r="EH50" i="7"/>
  <c r="EH51" i="7"/>
  <c r="EH52" i="7"/>
  <c r="EH53" i="7"/>
  <c r="EH54" i="7"/>
  <c r="EH55" i="7"/>
  <c r="EH56" i="7"/>
  <c r="EH57" i="7"/>
  <c r="EH58" i="7"/>
  <c r="EH59" i="7"/>
  <c r="EH60" i="7"/>
  <c r="EH61" i="7"/>
  <c r="EH47" i="7"/>
  <c r="DR48" i="7"/>
  <c r="DR49" i="7"/>
  <c r="DR50" i="7"/>
  <c r="DR51" i="7"/>
  <c r="DR52" i="7"/>
  <c r="DR53" i="7"/>
  <c r="DR54" i="7"/>
  <c r="DR55" i="7"/>
  <c r="DR56" i="7"/>
  <c r="DR57" i="7"/>
  <c r="DR58" i="7"/>
  <c r="DR59" i="7"/>
  <c r="DR60" i="7"/>
  <c r="DR61" i="7"/>
  <c r="DR47" i="7"/>
  <c r="DB48" i="7"/>
  <c r="DB49" i="7"/>
  <c r="DB50" i="7"/>
  <c r="DB51" i="7"/>
  <c r="DB52" i="7"/>
  <c r="DB53" i="7"/>
  <c r="DB54" i="7"/>
  <c r="DB55" i="7"/>
  <c r="DB56" i="7"/>
  <c r="DB57" i="7"/>
  <c r="DB58" i="7"/>
  <c r="DB59" i="7"/>
  <c r="DB60" i="7"/>
  <c r="DB61" i="7"/>
  <c r="DB47" i="7"/>
  <c r="EC62" i="7"/>
  <c r="EC63" i="7"/>
  <c r="EC64" i="7"/>
  <c r="EC65" i="7"/>
  <c r="EC66" i="7"/>
  <c r="EC67" i="7"/>
  <c r="DM62" i="7"/>
  <c r="DM63" i="7"/>
  <c r="DM64" i="7"/>
  <c r="DM65" i="7"/>
  <c r="DM66" i="7"/>
  <c r="DM67" i="7"/>
  <c r="CW62" i="7"/>
  <c r="CW63" i="7"/>
  <c r="CW64" i="7"/>
  <c r="CW65" i="7"/>
  <c r="CW66" i="7"/>
  <c r="CW67" i="7"/>
  <c r="EG48" i="7"/>
  <c r="EG49" i="7"/>
  <c r="EG50" i="7"/>
  <c r="EG51" i="7"/>
  <c r="EG52" i="7"/>
  <c r="EG53" i="7"/>
  <c r="EG54" i="7"/>
  <c r="EG55" i="7"/>
  <c r="EG56" i="7"/>
  <c r="EG57" i="7"/>
  <c r="EG58" i="7"/>
  <c r="EG59" i="7"/>
  <c r="EG60" i="7"/>
  <c r="EG61" i="7"/>
  <c r="EG47" i="7"/>
  <c r="DQ48" i="7"/>
  <c r="DQ49" i="7"/>
  <c r="DQ50" i="7"/>
  <c r="DQ51" i="7"/>
  <c r="DQ52" i="7"/>
  <c r="DQ53" i="7"/>
  <c r="DQ54" i="7"/>
  <c r="DQ55" i="7"/>
  <c r="DQ56" i="7"/>
  <c r="DQ57" i="7"/>
  <c r="DQ58" i="7"/>
  <c r="DQ59" i="7"/>
  <c r="DQ60" i="7"/>
  <c r="DQ61" i="7"/>
  <c r="DQ47" i="7"/>
  <c r="DA48" i="7"/>
  <c r="DA49" i="7"/>
  <c r="DA50" i="7"/>
  <c r="DA51" i="7"/>
  <c r="DA52" i="7"/>
  <c r="DA53" i="7"/>
  <c r="DA54" i="7"/>
  <c r="DA55" i="7"/>
  <c r="DA56" i="7"/>
  <c r="DA57" i="7"/>
  <c r="DA58" i="7"/>
  <c r="DA59" i="7"/>
  <c r="DA60" i="7"/>
  <c r="DA61" i="7"/>
  <c r="DA47" i="7"/>
  <c r="EB62" i="7"/>
  <c r="EB63" i="7"/>
  <c r="EB64" i="7"/>
  <c r="EB65" i="7"/>
  <c r="EB66" i="7"/>
  <c r="EB67" i="7"/>
  <c r="DL62" i="7"/>
  <c r="DL63" i="7"/>
  <c r="DL64" i="7"/>
  <c r="DL65" i="7"/>
  <c r="DL66" i="7"/>
  <c r="DL67" i="7"/>
  <c r="CV62" i="7"/>
  <c r="CV63" i="7"/>
  <c r="CV64" i="7"/>
  <c r="CV65" i="7"/>
  <c r="CV66" i="7"/>
  <c r="CV67" i="7"/>
  <c r="EF48" i="7"/>
  <c r="EF49" i="7"/>
  <c r="EF50" i="7"/>
  <c r="EF51" i="7"/>
  <c r="EF52" i="7"/>
  <c r="EF53" i="7"/>
  <c r="EF54" i="7"/>
  <c r="EF55" i="7"/>
  <c r="EF56" i="7"/>
  <c r="EF57" i="7"/>
  <c r="EF58" i="7"/>
  <c r="EF59" i="7"/>
  <c r="EF60" i="7"/>
  <c r="EF61" i="7"/>
  <c r="EF47" i="7"/>
  <c r="DP48" i="7"/>
  <c r="DP49" i="7"/>
  <c r="DP50" i="7"/>
  <c r="DP51" i="7"/>
  <c r="DP52" i="7"/>
  <c r="DP53" i="7"/>
  <c r="DP54" i="7"/>
  <c r="DP55" i="7"/>
  <c r="DP56" i="7"/>
  <c r="DP57" i="7"/>
  <c r="DP58" i="7"/>
  <c r="DP59" i="7"/>
  <c r="DP60" i="7"/>
  <c r="DP61" i="7"/>
  <c r="DP47" i="7"/>
  <c r="CZ48" i="7"/>
  <c r="CZ49" i="7"/>
  <c r="CZ50" i="7"/>
  <c r="CZ51" i="7"/>
  <c r="CZ52" i="7"/>
  <c r="CZ53" i="7"/>
  <c r="CZ54" i="7"/>
  <c r="CZ55" i="7"/>
  <c r="CZ56" i="7"/>
  <c r="CZ57" i="7"/>
  <c r="CZ58" i="7"/>
  <c r="CZ59" i="7"/>
  <c r="CZ60" i="7"/>
  <c r="CZ61" i="7"/>
  <c r="CZ47" i="7"/>
  <c r="EA62" i="7"/>
  <c r="EA63" i="7"/>
  <c r="EA64" i="7"/>
  <c r="EA65" i="7"/>
  <c r="EA66" i="7"/>
  <c r="EA67" i="7"/>
  <c r="DK62" i="7"/>
  <c r="DK63" i="7"/>
  <c r="DK64" i="7"/>
  <c r="DK65" i="7"/>
  <c r="DK66" i="7"/>
  <c r="DK67" i="7"/>
  <c r="CU62" i="7"/>
  <c r="CU63" i="7"/>
  <c r="CU64" i="7"/>
  <c r="CU65" i="7"/>
  <c r="CU66" i="7"/>
  <c r="CU67" i="7"/>
  <c r="EE48" i="7"/>
  <c r="EE49" i="7"/>
  <c r="EE50" i="7"/>
  <c r="EE51" i="7"/>
  <c r="EE52" i="7"/>
  <c r="EE53" i="7"/>
  <c r="EE54" i="7"/>
  <c r="EE55" i="7"/>
  <c r="EE56" i="7"/>
  <c r="EE57" i="7"/>
  <c r="EE58" i="7"/>
  <c r="EE59" i="7"/>
  <c r="EE60" i="7"/>
  <c r="EE61" i="7"/>
  <c r="EE47" i="7"/>
  <c r="DO48" i="7"/>
  <c r="DO49" i="7"/>
  <c r="DO50" i="7"/>
  <c r="DO51" i="7"/>
  <c r="DO52" i="7"/>
  <c r="DO53" i="7"/>
  <c r="DO54" i="7"/>
  <c r="DO55" i="7"/>
  <c r="DO56" i="7"/>
  <c r="DO57" i="7"/>
  <c r="DO58" i="7"/>
  <c r="DO59" i="7"/>
  <c r="DO60" i="7"/>
  <c r="DO61" i="7"/>
  <c r="DO47" i="7"/>
  <c r="CY48" i="7"/>
  <c r="CY49" i="7"/>
  <c r="CY50" i="7"/>
  <c r="CY51" i="7"/>
  <c r="CY52" i="7"/>
  <c r="CY53" i="7"/>
  <c r="CY54" i="7"/>
  <c r="CY55" i="7"/>
  <c r="CY56" i="7"/>
  <c r="CY57" i="7"/>
  <c r="CY58" i="7"/>
  <c r="CY59" i="7"/>
  <c r="CY60" i="7"/>
  <c r="CY61" i="7"/>
  <c r="CY47" i="7"/>
  <c r="DZ62" i="7"/>
  <c r="DZ63" i="7"/>
  <c r="DZ64" i="7"/>
  <c r="DZ65" i="7"/>
  <c r="DZ66" i="7"/>
  <c r="DZ67" i="7"/>
  <c r="DJ62" i="7"/>
  <c r="DJ63" i="7"/>
  <c r="DJ64" i="7"/>
  <c r="DJ65" i="7"/>
  <c r="DJ66" i="7"/>
  <c r="DJ67" i="7"/>
  <c r="CT62" i="7"/>
  <c r="CT63" i="7"/>
  <c r="CT64" i="7"/>
  <c r="CT65" i="7"/>
  <c r="CT66" i="7"/>
  <c r="CT67" i="7"/>
  <c r="ED48" i="7"/>
  <c r="ED49" i="7"/>
  <c r="ED50" i="7"/>
  <c r="ED51" i="7"/>
  <c r="ED52" i="7"/>
  <c r="ED53" i="7"/>
  <c r="ED54" i="7"/>
  <c r="ED55" i="7"/>
  <c r="ED56" i="7"/>
  <c r="ED57" i="7"/>
  <c r="ED58" i="7"/>
  <c r="ED59" i="7"/>
  <c r="ED60" i="7"/>
  <c r="ED61" i="7"/>
  <c r="ED47" i="7"/>
  <c r="DN48" i="7"/>
  <c r="DN49" i="7"/>
  <c r="DN50" i="7"/>
  <c r="DN51" i="7"/>
  <c r="DN52" i="7"/>
  <c r="DN53" i="7"/>
  <c r="DN54" i="7"/>
  <c r="DN55" i="7"/>
  <c r="DN56" i="7"/>
  <c r="DN57" i="7"/>
  <c r="DN58" i="7"/>
  <c r="DN59" i="7"/>
  <c r="DN60" i="7"/>
  <c r="DN61" i="7"/>
  <c r="DN47" i="7"/>
  <c r="CX48" i="7"/>
  <c r="CX49" i="7"/>
  <c r="CX50" i="7"/>
  <c r="CX51" i="7"/>
  <c r="CX52" i="7"/>
  <c r="CX53" i="7"/>
  <c r="CX54" i="7"/>
  <c r="CX55" i="7"/>
  <c r="CX56" i="7"/>
  <c r="CX57" i="7"/>
  <c r="CX58" i="7"/>
  <c r="CX59" i="7"/>
  <c r="CX60" i="7"/>
  <c r="CX61" i="7"/>
  <c r="CX47" i="7"/>
  <c r="DY62" i="7"/>
  <c r="DY63" i="7"/>
  <c r="DY64" i="7"/>
  <c r="DY65" i="7"/>
  <c r="DY66" i="7"/>
  <c r="DY67" i="7"/>
  <c r="DI62" i="7"/>
  <c r="DI63" i="7"/>
  <c r="DI64" i="7"/>
  <c r="DI65" i="7"/>
  <c r="DI66" i="7"/>
  <c r="DI67" i="7"/>
  <c r="CS62" i="7"/>
  <c r="CS63" i="7"/>
  <c r="CS64" i="7"/>
  <c r="CS65" i="7"/>
  <c r="CS66" i="7"/>
  <c r="CS67" i="7"/>
  <c r="EC48" i="7"/>
  <c r="EC49" i="7"/>
  <c r="EC50" i="7"/>
  <c r="EC51" i="7"/>
  <c r="EC52" i="7"/>
  <c r="EC53" i="7"/>
  <c r="EC54" i="7"/>
  <c r="EC55" i="7"/>
  <c r="EC56" i="7"/>
  <c r="EC57" i="7"/>
  <c r="EC58" i="7"/>
  <c r="EC59" i="7"/>
  <c r="EC60" i="7"/>
  <c r="EC61" i="7"/>
  <c r="EC47" i="7"/>
  <c r="DM48" i="7"/>
  <c r="DM49" i="7"/>
  <c r="DM50" i="7"/>
  <c r="DM51" i="7"/>
  <c r="DM52" i="7"/>
  <c r="DM53" i="7"/>
  <c r="DM54" i="7"/>
  <c r="DM55" i="7"/>
  <c r="DM56" i="7"/>
  <c r="DM57" i="7"/>
  <c r="DM58" i="7"/>
  <c r="DM59" i="7"/>
  <c r="DM60" i="7"/>
  <c r="DM61" i="7"/>
  <c r="DM47" i="7"/>
  <c r="CW48" i="7"/>
  <c r="CW49" i="7"/>
  <c r="CW50" i="7"/>
  <c r="CW51" i="7"/>
  <c r="CW52" i="7"/>
  <c r="CW53" i="7"/>
  <c r="CW54" i="7"/>
  <c r="CW55" i="7"/>
  <c r="CW56" i="7"/>
  <c r="CW57" i="7"/>
  <c r="CW58" i="7"/>
  <c r="CW59" i="7"/>
  <c r="CW60" i="7"/>
  <c r="CW61" i="7"/>
  <c r="CW47" i="7"/>
  <c r="DX62" i="7"/>
  <c r="DX63" i="7"/>
  <c r="DX64" i="7"/>
  <c r="DX65" i="7"/>
  <c r="DX66" i="7"/>
  <c r="DX67" i="7"/>
  <c r="DH62" i="7"/>
  <c r="DH63" i="7"/>
  <c r="DH64" i="7"/>
  <c r="DH65" i="7"/>
  <c r="DH66" i="7"/>
  <c r="DH67" i="7"/>
  <c r="CR62" i="7"/>
  <c r="CR63" i="7"/>
  <c r="CR64" i="7"/>
  <c r="CR65" i="7"/>
  <c r="CR66" i="7"/>
  <c r="CR67" i="7"/>
  <c r="EB48" i="7"/>
  <c r="EB49" i="7"/>
  <c r="EB50" i="7"/>
  <c r="EB51" i="7"/>
  <c r="EB52" i="7"/>
  <c r="EB53" i="7"/>
  <c r="EB54" i="7"/>
  <c r="EB55" i="7"/>
  <c r="EB56" i="7"/>
  <c r="EB57" i="7"/>
  <c r="EB58" i="7"/>
  <c r="EB59" i="7"/>
  <c r="EB60" i="7"/>
  <c r="EB61" i="7"/>
  <c r="EB47" i="7"/>
  <c r="DL48" i="7"/>
  <c r="DL49" i="7"/>
  <c r="DL50" i="7"/>
  <c r="DL51" i="7"/>
  <c r="DL52" i="7"/>
  <c r="DL53" i="7"/>
  <c r="DL54" i="7"/>
  <c r="DL55" i="7"/>
  <c r="DL56" i="7"/>
  <c r="DL57" i="7"/>
  <c r="DL58" i="7"/>
  <c r="DL59" i="7"/>
  <c r="DL60" i="7"/>
  <c r="DL61" i="7"/>
  <c r="DL47" i="7"/>
  <c r="CV48" i="7"/>
  <c r="CV49" i="7"/>
  <c r="CV50" i="7"/>
  <c r="CV51" i="7"/>
  <c r="CV52" i="7"/>
  <c r="CV53" i="7"/>
  <c r="CV54" i="7"/>
  <c r="CV55" i="7"/>
  <c r="CV56" i="7"/>
  <c r="CV57" i="7"/>
  <c r="CV58" i="7"/>
  <c r="CV59" i="7"/>
  <c r="CV60" i="7"/>
  <c r="CV61" i="7"/>
  <c r="CV47" i="7"/>
  <c r="DW62" i="7"/>
  <c r="DW63" i="7"/>
  <c r="DW64" i="7"/>
  <c r="DW65" i="7"/>
  <c r="DW66" i="7"/>
  <c r="DW67" i="7"/>
  <c r="DG62" i="7"/>
  <c r="DG63" i="7"/>
  <c r="DG64" i="7"/>
  <c r="DG65" i="7"/>
  <c r="DG66" i="7"/>
  <c r="DG67" i="7"/>
  <c r="CQ62" i="7"/>
  <c r="CQ63" i="7"/>
  <c r="CQ64" i="7"/>
  <c r="CQ65" i="7"/>
  <c r="CQ66" i="7"/>
  <c r="CQ67" i="7"/>
  <c r="EA48" i="7"/>
  <c r="EA49" i="7"/>
  <c r="EA50" i="7"/>
  <c r="EA51" i="7"/>
  <c r="EA52" i="7"/>
  <c r="EA53" i="7"/>
  <c r="EA54" i="7"/>
  <c r="EA55" i="7"/>
  <c r="EA56" i="7"/>
  <c r="EA57" i="7"/>
  <c r="EA58" i="7"/>
  <c r="EA59" i="7"/>
  <c r="EA60" i="7"/>
  <c r="EA61" i="7"/>
  <c r="EA47" i="7"/>
  <c r="DK48" i="7"/>
  <c r="DK49" i="7"/>
  <c r="DK50" i="7"/>
  <c r="DK51" i="7"/>
  <c r="DK52" i="7"/>
  <c r="DK53" i="7"/>
  <c r="DK54" i="7"/>
  <c r="DK55" i="7"/>
  <c r="DK56" i="7"/>
  <c r="DK57" i="7"/>
  <c r="DK58" i="7"/>
  <c r="DK59" i="7"/>
  <c r="DK60" i="7"/>
  <c r="DK61" i="7"/>
  <c r="DK47" i="7"/>
  <c r="CU48" i="7"/>
  <c r="CU49" i="7"/>
  <c r="CU50" i="7"/>
  <c r="CU51" i="7"/>
  <c r="CU52" i="7"/>
  <c r="CU53" i="7"/>
  <c r="CU54" i="7"/>
  <c r="CU55" i="7"/>
  <c r="CU56" i="7"/>
  <c r="CU57" i="7"/>
  <c r="CU58" i="7"/>
  <c r="CU59" i="7"/>
  <c r="CU60" i="7"/>
  <c r="CU61" i="7"/>
  <c r="CU47" i="7"/>
  <c r="DV63" i="7"/>
  <c r="DV64" i="7"/>
  <c r="DV65" i="7"/>
  <c r="DV66" i="7"/>
  <c r="DV67" i="7"/>
  <c r="DV62" i="7"/>
  <c r="DF63" i="7"/>
  <c r="DF64" i="7"/>
  <c r="DF65" i="7"/>
  <c r="DF66" i="7"/>
  <c r="DF67" i="7"/>
  <c r="DF62" i="7"/>
  <c r="CP63" i="7"/>
  <c r="CP64" i="7"/>
  <c r="CP65" i="7"/>
  <c r="CP66" i="7"/>
  <c r="CP67" i="7"/>
  <c r="CP62" i="7"/>
  <c r="DZ48" i="7"/>
  <c r="DZ49" i="7"/>
  <c r="DZ50" i="7"/>
  <c r="DZ51" i="7"/>
  <c r="DZ52" i="7"/>
  <c r="DZ53" i="7"/>
  <c r="DZ54" i="7"/>
  <c r="DZ55" i="7"/>
  <c r="DZ56" i="7"/>
  <c r="DZ57" i="7"/>
  <c r="DZ58" i="7"/>
  <c r="DZ59" i="7"/>
  <c r="DZ60" i="7"/>
  <c r="DZ61" i="7"/>
  <c r="DZ47" i="7"/>
  <c r="DJ48" i="7"/>
  <c r="DJ49" i="7"/>
  <c r="DJ50" i="7"/>
  <c r="DJ51" i="7"/>
  <c r="DJ52" i="7"/>
  <c r="DJ53" i="7"/>
  <c r="DJ54" i="7"/>
  <c r="DJ55" i="7"/>
  <c r="DJ56" i="7"/>
  <c r="DJ57" i="7"/>
  <c r="DJ58" i="7"/>
  <c r="DJ59" i="7"/>
  <c r="DJ60" i="7"/>
  <c r="DJ61" i="7"/>
  <c r="DJ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47" i="7"/>
  <c r="EK63" i="7"/>
  <c r="EK64" i="7"/>
  <c r="EK65" i="7"/>
  <c r="EK66" i="7"/>
  <c r="EK67" i="7"/>
  <c r="EK62" i="7"/>
  <c r="DU63" i="7"/>
  <c r="DU64" i="7"/>
  <c r="DU65" i="7"/>
  <c r="DU66" i="7"/>
  <c r="DU67" i="7"/>
  <c r="DU62" i="7"/>
  <c r="DE63" i="7"/>
  <c r="DE64" i="7"/>
  <c r="DE65" i="7"/>
  <c r="DE66" i="7"/>
  <c r="DE67" i="7"/>
  <c r="DE62" i="7"/>
  <c r="CO63" i="7"/>
  <c r="CO64" i="7"/>
  <c r="CO65" i="7"/>
  <c r="CO66" i="7"/>
  <c r="CO67" i="7"/>
  <c r="CO62" i="7"/>
  <c r="DY48" i="7"/>
  <c r="DY49" i="7"/>
  <c r="DY50" i="7"/>
  <c r="DY51" i="7"/>
  <c r="DY52" i="7"/>
  <c r="DY53" i="7"/>
  <c r="DY54" i="7"/>
  <c r="DY55" i="7"/>
  <c r="DY56" i="7"/>
  <c r="DY57" i="7"/>
  <c r="DY58" i="7"/>
  <c r="DY59" i="7"/>
  <c r="DY60" i="7"/>
  <c r="DY61" i="7"/>
  <c r="DY47" i="7"/>
  <c r="DI48" i="7"/>
  <c r="DI49" i="7"/>
  <c r="DI50" i="7"/>
  <c r="DI51" i="7"/>
  <c r="DI52" i="7"/>
  <c r="DI53" i="7"/>
  <c r="DI54" i="7"/>
  <c r="DI55" i="7"/>
  <c r="DI56" i="7"/>
  <c r="DI57" i="7"/>
  <c r="DI58" i="7"/>
  <c r="DI59" i="7"/>
  <c r="DI60" i="7"/>
  <c r="DI61" i="7"/>
  <c r="DI47" i="7"/>
  <c r="CS48" i="7"/>
  <c r="CS49" i="7"/>
  <c r="CS50" i="7"/>
  <c r="CS51" i="7"/>
  <c r="CS52" i="7"/>
  <c r="CS53" i="7"/>
  <c r="CS54" i="7"/>
  <c r="CS55" i="7"/>
  <c r="CS56" i="7"/>
  <c r="CS57" i="7"/>
  <c r="CS58" i="7"/>
  <c r="CS59" i="7"/>
  <c r="CS60" i="7"/>
  <c r="CS61" i="7"/>
  <c r="CS47" i="7"/>
  <c r="EJ63" i="7"/>
  <c r="EJ64" i="7"/>
  <c r="EJ65" i="7"/>
  <c r="EJ66" i="7"/>
  <c r="EJ67" i="7"/>
  <c r="EJ62" i="7"/>
  <c r="DT63" i="7"/>
  <c r="DT64" i="7"/>
  <c r="DT65" i="7"/>
  <c r="DT66" i="7"/>
  <c r="DT67" i="7"/>
  <c r="DT62" i="7"/>
  <c r="DD63" i="7"/>
  <c r="DD64" i="7"/>
  <c r="DD65" i="7"/>
  <c r="DD66" i="7"/>
  <c r="DD67" i="7"/>
  <c r="DD62" i="7"/>
  <c r="CN63" i="7"/>
  <c r="CN64" i="7"/>
  <c r="CN65" i="7"/>
  <c r="CN66" i="7"/>
  <c r="CN67" i="7"/>
  <c r="CN62" i="7"/>
  <c r="DX48" i="7"/>
  <c r="DX49" i="7"/>
  <c r="DX50" i="7"/>
  <c r="DX51" i="7"/>
  <c r="DX52" i="7"/>
  <c r="DX53" i="7"/>
  <c r="DX54" i="7"/>
  <c r="DX55" i="7"/>
  <c r="DX56" i="7"/>
  <c r="DX57" i="7"/>
  <c r="DX58" i="7"/>
  <c r="DX59" i="7"/>
  <c r="DX60" i="7"/>
  <c r="DX61" i="7"/>
  <c r="DX47" i="7"/>
  <c r="DH48" i="7"/>
  <c r="DH49" i="7"/>
  <c r="DH50" i="7"/>
  <c r="DH51" i="7"/>
  <c r="DH52" i="7"/>
  <c r="DH53" i="7"/>
  <c r="DH54" i="7"/>
  <c r="DH55" i="7"/>
  <c r="DH56" i="7"/>
  <c r="DH57" i="7"/>
  <c r="DH58" i="7"/>
  <c r="DH59" i="7"/>
  <c r="DH60" i="7"/>
  <c r="DH61" i="7"/>
  <c r="DH47" i="7"/>
  <c r="CR48" i="7"/>
  <c r="CR49" i="7"/>
  <c r="CR50" i="7"/>
  <c r="CR51" i="7"/>
  <c r="CR52" i="7"/>
  <c r="CR53" i="7"/>
  <c r="CR54" i="7"/>
  <c r="CR55" i="7"/>
  <c r="CR56" i="7"/>
  <c r="CR57" i="7"/>
  <c r="CR58" i="7"/>
  <c r="CR59" i="7"/>
  <c r="CR60" i="7"/>
  <c r="CR61" i="7"/>
  <c r="CR47" i="7"/>
  <c r="EI63" i="7"/>
  <c r="EI64" i="7"/>
  <c r="EI65" i="7"/>
  <c r="EI66" i="7"/>
  <c r="EI67" i="7"/>
  <c r="EI62" i="7"/>
  <c r="DS63" i="7"/>
  <c r="DS64" i="7"/>
  <c r="DS65" i="7"/>
  <c r="DS66" i="7"/>
  <c r="DS67" i="7"/>
  <c r="DS62" i="7"/>
  <c r="DC63" i="7"/>
  <c r="DC64" i="7"/>
  <c r="DC65" i="7"/>
  <c r="DC66" i="7"/>
  <c r="DC67" i="7"/>
  <c r="DC62" i="7"/>
  <c r="DW48" i="7"/>
  <c r="DW49" i="7"/>
  <c r="DW50" i="7"/>
  <c r="DW51" i="7"/>
  <c r="DW52" i="7"/>
  <c r="DW53" i="7"/>
  <c r="DW54" i="7"/>
  <c r="DW55" i="7"/>
  <c r="DW56" i="7"/>
  <c r="DW57" i="7"/>
  <c r="DW58" i="7"/>
  <c r="DW59" i="7"/>
  <c r="DW60" i="7"/>
  <c r="DW61" i="7"/>
  <c r="DW47" i="7"/>
  <c r="DG48" i="7"/>
  <c r="DG49" i="7"/>
  <c r="DG50" i="7"/>
  <c r="DG51" i="7"/>
  <c r="DG52" i="7"/>
  <c r="DG53" i="7"/>
  <c r="DG54" i="7"/>
  <c r="DG55" i="7"/>
  <c r="DG56" i="7"/>
  <c r="DG57" i="7"/>
  <c r="DG58" i="7"/>
  <c r="DG59" i="7"/>
  <c r="DG60" i="7"/>
  <c r="DG61" i="7"/>
  <c r="DG47" i="7"/>
  <c r="CQ48" i="7"/>
  <c r="CQ49" i="7"/>
  <c r="CQ50" i="7"/>
  <c r="CQ51" i="7"/>
  <c r="CQ52" i="7"/>
  <c r="CQ53" i="7"/>
  <c r="CQ54" i="7"/>
  <c r="CQ55" i="7"/>
  <c r="CQ56" i="7"/>
  <c r="CQ57" i="7"/>
  <c r="CQ58" i="7"/>
  <c r="CQ59" i="7"/>
  <c r="CQ60" i="7"/>
  <c r="CQ61" i="7"/>
  <c r="CQ47" i="7"/>
  <c r="EH63" i="7"/>
  <c r="EH64" i="7"/>
  <c r="EH65" i="7"/>
  <c r="EH66" i="7"/>
  <c r="EH67" i="7"/>
  <c r="EH62" i="7"/>
  <c r="DR63" i="7"/>
  <c r="DR64" i="7"/>
  <c r="DR65" i="7"/>
  <c r="DR66" i="7"/>
  <c r="DR67" i="7"/>
  <c r="DR62" i="7"/>
  <c r="DB63" i="7"/>
  <c r="DB64" i="7"/>
  <c r="DB65" i="7"/>
  <c r="DB66" i="7"/>
  <c r="DB67" i="7"/>
  <c r="DB62" i="7"/>
  <c r="DV48" i="7"/>
  <c r="DV49" i="7"/>
  <c r="DV50" i="7"/>
  <c r="DV51" i="7"/>
  <c r="DV52" i="7"/>
  <c r="DV53" i="7"/>
  <c r="DV54" i="7"/>
  <c r="DV55" i="7"/>
  <c r="DV56" i="7"/>
  <c r="DV57" i="7"/>
  <c r="DV58" i="7"/>
  <c r="DV59" i="7"/>
  <c r="DV60" i="7"/>
  <c r="DV61" i="7"/>
  <c r="DV47" i="7"/>
  <c r="DF48" i="7"/>
  <c r="DF49" i="7"/>
  <c r="DF50" i="7"/>
  <c r="DF51" i="7"/>
  <c r="DF52" i="7"/>
  <c r="DF53" i="7"/>
  <c r="DF54" i="7"/>
  <c r="DF55" i="7"/>
  <c r="DF56" i="7"/>
  <c r="DF57" i="7"/>
  <c r="DF58" i="7"/>
  <c r="DF59" i="7"/>
  <c r="DF60" i="7"/>
  <c r="DF61" i="7"/>
  <c r="DF47" i="7"/>
  <c r="CP48" i="7"/>
  <c r="CP49" i="7"/>
  <c r="CP50" i="7"/>
  <c r="CP51" i="7"/>
  <c r="CP52" i="7"/>
  <c r="CP53" i="7"/>
  <c r="CP54" i="7"/>
  <c r="CP55" i="7"/>
  <c r="CP56" i="7"/>
  <c r="CP57" i="7"/>
  <c r="CP58" i="7"/>
  <c r="CP59" i="7"/>
  <c r="CP60" i="7"/>
  <c r="CP61" i="7"/>
  <c r="CP47" i="7"/>
  <c r="EG63" i="7"/>
  <c r="EG64" i="7"/>
  <c r="EG65" i="7"/>
  <c r="EG66" i="7"/>
  <c r="EG67" i="7"/>
  <c r="EG62" i="7"/>
  <c r="DQ63" i="7"/>
  <c r="DQ64" i="7"/>
  <c r="DQ65" i="7"/>
  <c r="DQ66" i="7"/>
  <c r="DQ67" i="7"/>
  <c r="DQ62" i="7"/>
  <c r="DA63" i="7"/>
  <c r="DA64" i="7"/>
  <c r="DA65" i="7"/>
  <c r="DA66" i="7"/>
  <c r="DA67" i="7"/>
  <c r="DA62" i="7"/>
  <c r="EK47" i="7"/>
  <c r="EK48" i="7"/>
  <c r="EK49" i="7"/>
  <c r="EK50" i="7"/>
  <c r="EK51" i="7"/>
  <c r="EK52" i="7"/>
  <c r="EK53" i="7"/>
  <c r="EK54" i="7"/>
  <c r="EK55" i="7"/>
  <c r="EK56" i="7"/>
  <c r="EK57" i="7"/>
  <c r="EK58" i="7"/>
  <c r="EK59" i="7"/>
  <c r="EK60" i="7"/>
  <c r="EK61" i="7"/>
  <c r="DU48" i="7"/>
  <c r="DU49" i="7"/>
  <c r="DU50" i="7"/>
  <c r="DU51" i="7"/>
  <c r="DU52" i="7"/>
  <c r="DU53" i="7"/>
  <c r="DU54" i="7"/>
  <c r="DU55" i="7"/>
  <c r="DU56" i="7"/>
  <c r="DU57" i="7"/>
  <c r="DU58" i="7"/>
  <c r="DU59" i="7"/>
  <c r="DU60" i="7"/>
  <c r="DU61" i="7"/>
  <c r="DU47" i="7"/>
  <c r="DE48" i="7"/>
  <c r="DE49" i="7"/>
  <c r="DE50" i="7"/>
  <c r="DE51" i="7"/>
  <c r="DE52" i="7"/>
  <c r="DE53" i="7"/>
  <c r="DE54" i="7"/>
  <c r="DE55" i="7"/>
  <c r="DE56" i="7"/>
  <c r="DE57" i="7"/>
  <c r="DE58" i="7"/>
  <c r="DE59" i="7"/>
  <c r="DE60" i="7"/>
  <c r="DE61" i="7"/>
  <c r="DE47" i="7"/>
  <c r="CO48" i="7"/>
  <c r="CO49" i="7"/>
  <c r="CO50" i="7"/>
  <c r="CO51" i="7"/>
  <c r="CO52" i="7"/>
  <c r="CO53" i="7"/>
  <c r="CO54" i="7"/>
  <c r="CO55" i="7"/>
  <c r="CO56" i="7"/>
  <c r="CO57" i="7"/>
  <c r="CO58" i="7"/>
  <c r="CO59" i="7"/>
  <c r="CO60" i="7"/>
  <c r="CO61" i="7"/>
  <c r="CO47" i="7"/>
  <c r="EF63" i="7"/>
  <c r="EF64" i="7"/>
  <c r="EF65" i="7"/>
  <c r="EF66" i="7"/>
  <c r="EF67" i="7"/>
  <c r="EF62" i="7"/>
  <c r="DP63" i="7"/>
  <c r="DP64" i="7"/>
  <c r="DP65" i="7"/>
  <c r="DP66" i="7"/>
  <c r="DP67" i="7"/>
  <c r="DP62" i="7"/>
  <c r="CZ63" i="7"/>
  <c r="CZ64" i="7"/>
  <c r="CZ65" i="7"/>
  <c r="CZ66" i="7"/>
  <c r="CZ67" i="7"/>
  <c r="CZ62" i="7"/>
  <c r="EJ48" i="7"/>
  <c r="EJ49" i="7"/>
  <c r="EJ50" i="7"/>
  <c r="EJ51" i="7"/>
  <c r="EJ52" i="7"/>
  <c r="EJ53" i="7"/>
  <c r="EJ54" i="7"/>
  <c r="EJ55" i="7"/>
  <c r="EJ56" i="7"/>
  <c r="EJ57" i="7"/>
  <c r="EJ58" i="7"/>
  <c r="EJ59" i="7"/>
  <c r="EJ60" i="7"/>
  <c r="EJ61" i="7"/>
  <c r="EJ47" i="7"/>
  <c r="DT48" i="7"/>
  <c r="DT49" i="7"/>
  <c r="DT50" i="7"/>
  <c r="DT51" i="7"/>
  <c r="DT52" i="7"/>
  <c r="DT53" i="7"/>
  <c r="DT54" i="7"/>
  <c r="DT55" i="7"/>
  <c r="DT56" i="7"/>
  <c r="DT57" i="7"/>
  <c r="DT58" i="7"/>
  <c r="DT59" i="7"/>
  <c r="DT60" i="7"/>
  <c r="DT61" i="7"/>
  <c r="DT47" i="7"/>
  <c r="DD48" i="7"/>
  <c r="DD49" i="7"/>
  <c r="DD50" i="7"/>
  <c r="DD51" i="7"/>
  <c r="DD52" i="7"/>
  <c r="DD53" i="7"/>
  <c r="DD54" i="7"/>
  <c r="DD55" i="7"/>
  <c r="DD56" i="7"/>
  <c r="DD57" i="7"/>
  <c r="DD58" i="7"/>
  <c r="DD59" i="7"/>
  <c r="DD60" i="7"/>
  <c r="DD61" i="7"/>
  <c r="DD47" i="7"/>
  <c r="CN48" i="7"/>
  <c r="CN49" i="7"/>
  <c r="CN50" i="7"/>
  <c r="CN51" i="7"/>
  <c r="CN52" i="7"/>
  <c r="CN53" i="7"/>
  <c r="CN54" i="7"/>
  <c r="CN55" i="7"/>
  <c r="CN56" i="7"/>
  <c r="CN57" i="7"/>
  <c r="CN58" i="7"/>
  <c r="CN59" i="7"/>
  <c r="CN60" i="7"/>
  <c r="CN61" i="7"/>
  <c r="CN47" i="7"/>
  <c r="AT63" i="7"/>
  <c r="AT64" i="7"/>
  <c r="AT65" i="7"/>
  <c r="AT66" i="7"/>
  <c r="AT67" i="7"/>
  <c r="AT62" i="7"/>
  <c r="AD63" i="7"/>
  <c r="AD64" i="7"/>
  <c r="AD65" i="7"/>
  <c r="AD66" i="7"/>
  <c r="AD67" i="7"/>
  <c r="AD62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47" i="7"/>
  <c r="AS63" i="7"/>
  <c r="AS64" i="7"/>
  <c r="AS65" i="7"/>
  <c r="AS66" i="7"/>
  <c r="AS67" i="7"/>
  <c r="AS62" i="7"/>
  <c r="AC63" i="7"/>
  <c r="AC64" i="7"/>
  <c r="AC65" i="7"/>
  <c r="AC66" i="7"/>
  <c r="AC67" i="7"/>
  <c r="AC62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47" i="7"/>
  <c r="AR63" i="7"/>
  <c r="AR64" i="7"/>
  <c r="AR65" i="7"/>
  <c r="AR66" i="7"/>
  <c r="AR67" i="7"/>
  <c r="AR62" i="7"/>
  <c r="AB63" i="7"/>
  <c r="AB64" i="7"/>
  <c r="AB65" i="7"/>
  <c r="AB66" i="7"/>
  <c r="AB67" i="7"/>
  <c r="AB62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47" i="7"/>
  <c r="AQ62" i="7"/>
  <c r="AQ63" i="7"/>
  <c r="AQ64" i="7"/>
  <c r="AQ65" i="7"/>
  <c r="AQ66" i="7"/>
  <c r="AQ67" i="7"/>
  <c r="AA62" i="7"/>
  <c r="AA63" i="7"/>
  <c r="AA64" i="7"/>
  <c r="AA65" i="7"/>
  <c r="AA66" i="7"/>
  <c r="AA67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47" i="7"/>
  <c r="AU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47" i="7"/>
  <c r="AE48" i="7"/>
  <c r="AP62" i="7"/>
  <c r="AP63" i="7"/>
  <c r="AP64" i="7"/>
  <c r="AP65" i="7"/>
  <c r="AP66" i="7"/>
  <c r="AP67" i="7"/>
  <c r="Z62" i="7"/>
  <c r="Z63" i="7"/>
  <c r="Z64" i="7"/>
  <c r="Z65" i="7"/>
  <c r="Z66" i="7"/>
  <c r="Z67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47" i="7"/>
  <c r="AT48" i="7"/>
  <c r="AT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47" i="7"/>
  <c r="AD48" i="7"/>
  <c r="AD49" i="7"/>
  <c r="AO62" i="7"/>
  <c r="AO63" i="7"/>
  <c r="AO64" i="7"/>
  <c r="AO65" i="7"/>
  <c r="AO66" i="7"/>
  <c r="AO67" i="7"/>
  <c r="Y62" i="7"/>
  <c r="Y63" i="7"/>
  <c r="Y64" i="7"/>
  <c r="Y65" i="7"/>
  <c r="Y66" i="7"/>
  <c r="Y67" i="7"/>
  <c r="AS51" i="7"/>
  <c r="AS52" i="7"/>
  <c r="AS53" i="7"/>
  <c r="AS54" i="7"/>
  <c r="AS55" i="7"/>
  <c r="AS56" i="7"/>
  <c r="AS57" i="7"/>
  <c r="AS58" i="7"/>
  <c r="AS59" i="7"/>
  <c r="AS60" i="7"/>
  <c r="AS61" i="7"/>
  <c r="AS47" i="7"/>
  <c r="AS48" i="7"/>
  <c r="AS49" i="7"/>
  <c r="AS50" i="7"/>
  <c r="AC51" i="7"/>
  <c r="AC52" i="7"/>
  <c r="AC53" i="7"/>
  <c r="AC54" i="7"/>
  <c r="AC55" i="7"/>
  <c r="AC56" i="7"/>
  <c r="AC57" i="7"/>
  <c r="AC58" i="7"/>
  <c r="AC59" i="7"/>
  <c r="AC60" i="7"/>
  <c r="AC61" i="7"/>
  <c r="AC47" i="7"/>
  <c r="AC48" i="7"/>
  <c r="AC49" i="7"/>
  <c r="AC50" i="7"/>
  <c r="AN63" i="7"/>
  <c r="AN64" i="7"/>
  <c r="AN62" i="7"/>
  <c r="AN65" i="7"/>
  <c r="AN66" i="7"/>
  <c r="AN67" i="7"/>
  <c r="X63" i="7"/>
  <c r="X64" i="7"/>
  <c r="X62" i="7"/>
  <c r="X65" i="7"/>
  <c r="X66" i="7"/>
  <c r="X67" i="7"/>
  <c r="AR52" i="7"/>
  <c r="AR53" i="7"/>
  <c r="AR54" i="7"/>
  <c r="AR55" i="7"/>
  <c r="AR56" i="7"/>
  <c r="AR57" i="7"/>
  <c r="AR58" i="7"/>
  <c r="AR59" i="7"/>
  <c r="AR60" i="7"/>
  <c r="AR61" i="7"/>
  <c r="AR47" i="7"/>
  <c r="AR48" i="7"/>
  <c r="AR49" i="7"/>
  <c r="AR50" i="7"/>
  <c r="AR51" i="7"/>
  <c r="AB52" i="7"/>
  <c r="AB53" i="7"/>
  <c r="AB54" i="7"/>
  <c r="AB55" i="7"/>
  <c r="AB56" i="7"/>
  <c r="AB57" i="7"/>
  <c r="AB58" i="7"/>
  <c r="AB59" i="7"/>
  <c r="AB60" i="7"/>
  <c r="AB61" i="7"/>
  <c r="AB47" i="7"/>
  <c r="AB48" i="7"/>
  <c r="AB49" i="7"/>
  <c r="AB50" i="7"/>
  <c r="AB51" i="7"/>
  <c r="AM63" i="7"/>
  <c r="AM64" i="7"/>
  <c r="AM65" i="7"/>
  <c r="AM66" i="7"/>
  <c r="AM62" i="7"/>
  <c r="AM67" i="7"/>
  <c r="W63" i="7"/>
  <c r="W64" i="7"/>
  <c r="W65" i="7"/>
  <c r="W66" i="7"/>
  <c r="W62" i="7"/>
  <c r="W67" i="7"/>
  <c r="W57" i="7"/>
  <c r="W61" i="7"/>
  <c r="W48" i="7"/>
  <c r="W50" i="7"/>
  <c r="W53" i="7"/>
  <c r="W58" i="7"/>
  <c r="W51" i="7"/>
  <c r="W54" i="7"/>
  <c r="W59" i="7"/>
  <c r="W49" i="7"/>
  <c r="W55" i="7"/>
  <c r="W60" i="7"/>
  <c r="W56" i="7"/>
  <c r="W52" i="7"/>
  <c r="AQ53" i="7"/>
  <c r="AQ54" i="7"/>
  <c r="AQ55" i="7"/>
  <c r="AQ56" i="7"/>
  <c r="AQ57" i="7"/>
  <c r="AQ58" i="7"/>
  <c r="AQ59" i="7"/>
  <c r="AQ60" i="7"/>
  <c r="AQ61" i="7"/>
  <c r="AQ47" i="7"/>
  <c r="AQ48" i="7"/>
  <c r="AQ49" i="7"/>
  <c r="AQ50" i="7"/>
  <c r="AQ51" i="7"/>
  <c r="AQ52" i="7"/>
  <c r="AA53" i="7"/>
  <c r="AA54" i="7"/>
  <c r="AA55" i="7"/>
  <c r="AA56" i="7"/>
  <c r="AA57" i="7"/>
  <c r="AA58" i="7"/>
  <c r="AA59" i="7"/>
  <c r="AA60" i="7"/>
  <c r="AA61" i="7"/>
  <c r="AA47" i="7"/>
  <c r="AA48" i="7"/>
  <c r="AA49" i="7"/>
  <c r="AA50" i="7"/>
  <c r="AA51" i="7"/>
  <c r="AA52" i="7"/>
  <c r="BB63" i="7"/>
  <c r="BB64" i="7"/>
  <c r="BB65" i="7"/>
  <c r="BB66" i="7"/>
  <c r="BB67" i="7"/>
  <c r="BB62" i="7"/>
  <c r="AL63" i="7"/>
  <c r="AL64" i="7"/>
  <c r="AL65" i="7"/>
  <c r="AL66" i="7"/>
  <c r="AL67" i="7"/>
  <c r="AL62" i="7"/>
  <c r="V63" i="7"/>
  <c r="V64" i="7"/>
  <c r="V65" i="7"/>
  <c r="V66" i="7"/>
  <c r="V67" i="7"/>
  <c r="V62" i="7"/>
  <c r="AP54" i="7"/>
  <c r="AP55" i="7"/>
  <c r="AP56" i="7"/>
  <c r="AP57" i="7"/>
  <c r="AP58" i="7"/>
  <c r="AP59" i="7"/>
  <c r="AP60" i="7"/>
  <c r="AP61" i="7"/>
  <c r="AP47" i="7"/>
  <c r="AP48" i="7"/>
  <c r="AP49" i="7"/>
  <c r="AP50" i="7"/>
  <c r="AP51" i="7"/>
  <c r="AP52" i="7"/>
  <c r="AP53" i="7"/>
  <c r="Z54" i="7"/>
  <c r="Z55" i="7"/>
  <c r="Z56" i="7"/>
  <c r="Z57" i="7"/>
  <c r="Z58" i="7"/>
  <c r="Z59" i="7"/>
  <c r="Z60" i="7"/>
  <c r="Z61" i="7"/>
  <c r="Z47" i="7"/>
  <c r="Z48" i="7"/>
  <c r="Z49" i="7"/>
  <c r="Z50" i="7"/>
  <c r="Z51" i="7"/>
  <c r="Z52" i="7"/>
  <c r="Z53" i="7"/>
  <c r="BA64" i="7"/>
  <c r="BA65" i="7"/>
  <c r="BA66" i="7"/>
  <c r="BA67" i="7"/>
  <c r="BA62" i="7"/>
  <c r="BA63" i="7"/>
  <c r="AK64" i="7"/>
  <c r="AK65" i="7"/>
  <c r="AK66" i="7"/>
  <c r="AK67" i="7"/>
  <c r="AK62" i="7"/>
  <c r="AK63" i="7"/>
  <c r="AO55" i="7"/>
  <c r="AO56" i="7"/>
  <c r="AO57" i="7"/>
  <c r="AO58" i="7"/>
  <c r="AO59" i="7"/>
  <c r="AO60" i="7"/>
  <c r="AO61" i="7"/>
  <c r="AO47" i="7"/>
  <c r="AO48" i="7"/>
  <c r="AO49" i="7"/>
  <c r="AO50" i="7"/>
  <c r="AO51" i="7"/>
  <c r="AO52" i="7"/>
  <c r="AO53" i="7"/>
  <c r="AO54" i="7"/>
  <c r="Y55" i="7"/>
  <c r="Y56" i="7"/>
  <c r="Y57" i="7"/>
  <c r="Y58" i="7"/>
  <c r="Y59" i="7"/>
  <c r="Y60" i="7"/>
  <c r="Y61" i="7"/>
  <c r="Y47" i="7"/>
  <c r="Y48" i="7"/>
  <c r="Y49" i="7"/>
  <c r="Y50" i="7"/>
  <c r="Y51" i="7"/>
  <c r="Y52" i="7"/>
  <c r="Y53" i="7"/>
  <c r="Y54" i="7"/>
  <c r="AZ65" i="7"/>
  <c r="AZ66" i="7"/>
  <c r="AZ67" i="7"/>
  <c r="AZ62" i="7"/>
  <c r="AZ63" i="7"/>
  <c r="AZ64" i="7"/>
  <c r="AJ65" i="7"/>
  <c r="AJ66" i="7"/>
  <c r="AJ67" i="7"/>
  <c r="AJ62" i="7"/>
  <c r="AJ63" i="7"/>
  <c r="AJ64" i="7"/>
  <c r="AN56" i="7"/>
  <c r="AN57" i="7"/>
  <c r="AN58" i="7"/>
  <c r="AN59" i="7"/>
  <c r="AN60" i="7"/>
  <c r="AN61" i="7"/>
  <c r="AN47" i="7"/>
  <c r="AN48" i="7"/>
  <c r="AN49" i="7"/>
  <c r="AN50" i="7"/>
  <c r="AN51" i="7"/>
  <c r="AN52" i="7"/>
  <c r="AN53" i="7"/>
  <c r="AN54" i="7"/>
  <c r="AN55" i="7"/>
  <c r="X56" i="7"/>
  <c r="X57" i="7"/>
  <c r="X58" i="7"/>
  <c r="X59" i="7"/>
  <c r="X60" i="7"/>
  <c r="X61" i="7"/>
  <c r="X47" i="7"/>
  <c r="X48" i="7"/>
  <c r="X49" i="7"/>
  <c r="X50" i="7"/>
  <c r="X51" i="7"/>
  <c r="X52" i="7"/>
  <c r="X53" i="7"/>
  <c r="X54" i="7"/>
  <c r="X55" i="7"/>
  <c r="AY66" i="7"/>
  <c r="AY67" i="7"/>
  <c r="AY62" i="7"/>
  <c r="AY63" i="7"/>
  <c r="AY64" i="7"/>
  <c r="AY65" i="7"/>
  <c r="AI66" i="7"/>
  <c r="AI67" i="7"/>
  <c r="AI62" i="7"/>
  <c r="AI63" i="7"/>
  <c r="AI64" i="7"/>
  <c r="AI65" i="7"/>
  <c r="AM57" i="7"/>
  <c r="AM58" i="7"/>
  <c r="AM59" i="7"/>
  <c r="AM60" i="7"/>
  <c r="AM61" i="7"/>
  <c r="AM47" i="7"/>
  <c r="AM48" i="7"/>
  <c r="AM49" i="7"/>
  <c r="AM50" i="7"/>
  <c r="AM51" i="7"/>
  <c r="AM52" i="7"/>
  <c r="AM53" i="7"/>
  <c r="AM54" i="7"/>
  <c r="AM55" i="7"/>
  <c r="AM56" i="7"/>
  <c r="V58" i="7"/>
  <c r="V59" i="7"/>
  <c r="V60" i="7"/>
  <c r="V61" i="7"/>
  <c r="V47" i="7"/>
  <c r="V48" i="7"/>
  <c r="V49" i="7"/>
  <c r="V50" i="7"/>
  <c r="V51" i="7"/>
  <c r="V52" i="7"/>
  <c r="V53" i="7"/>
  <c r="V54" i="7"/>
  <c r="V55" i="7"/>
  <c r="V56" i="7"/>
  <c r="V57" i="7"/>
  <c r="AX67" i="7"/>
  <c r="AX62" i="7"/>
  <c r="AX63" i="7"/>
  <c r="AX64" i="7"/>
  <c r="AX65" i="7"/>
  <c r="AX66" i="7"/>
  <c r="AH67" i="7"/>
  <c r="AH62" i="7"/>
  <c r="AH63" i="7"/>
  <c r="AH64" i="7"/>
  <c r="AH65" i="7"/>
  <c r="AH66" i="7"/>
  <c r="BB58" i="7"/>
  <c r="BB59" i="7"/>
  <c r="BB60" i="7"/>
  <c r="BB61" i="7"/>
  <c r="BB47" i="7"/>
  <c r="BB48" i="7"/>
  <c r="BB49" i="7"/>
  <c r="BB50" i="7"/>
  <c r="BB51" i="7"/>
  <c r="BB52" i="7"/>
  <c r="BB53" i="7"/>
  <c r="BB54" i="7"/>
  <c r="BB55" i="7"/>
  <c r="BB56" i="7"/>
  <c r="BB57" i="7"/>
  <c r="AL58" i="7"/>
  <c r="AL59" i="7"/>
  <c r="AL60" i="7"/>
  <c r="AL61" i="7"/>
  <c r="AL47" i="7"/>
  <c r="AL48" i="7"/>
  <c r="AL49" i="7"/>
  <c r="AL50" i="7"/>
  <c r="AL51" i="7"/>
  <c r="AL52" i="7"/>
  <c r="AL53" i="7"/>
  <c r="AL54" i="7"/>
  <c r="AL55" i="7"/>
  <c r="AL56" i="7"/>
  <c r="AL57" i="7"/>
  <c r="AW62" i="7"/>
  <c r="AW63" i="7"/>
  <c r="AW64" i="7"/>
  <c r="AW65" i="7"/>
  <c r="AW66" i="7"/>
  <c r="AW67" i="7"/>
  <c r="AG62" i="7"/>
  <c r="AG63" i="7"/>
  <c r="AG64" i="7"/>
  <c r="AG65" i="7"/>
  <c r="AG66" i="7"/>
  <c r="AG67" i="7"/>
  <c r="BA59" i="7"/>
  <c r="BA60" i="7"/>
  <c r="BA61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AK59" i="7"/>
  <c r="AK60" i="7"/>
  <c r="AK61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V63" i="7"/>
  <c r="AV64" i="7"/>
  <c r="AV62" i="7"/>
  <c r="AV65" i="7"/>
  <c r="AV66" i="7"/>
  <c r="AV67" i="7"/>
  <c r="AF63" i="7"/>
  <c r="AF64" i="7"/>
  <c r="AF62" i="7"/>
  <c r="AF65" i="7"/>
  <c r="AF66" i="7"/>
  <c r="AF67" i="7"/>
  <c r="AZ60" i="7"/>
  <c r="AZ61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J60" i="7"/>
  <c r="AJ61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U63" i="7"/>
  <c r="AU64" i="7"/>
  <c r="AU65" i="7"/>
  <c r="AU66" i="7"/>
  <c r="AU62" i="7"/>
  <c r="AU67" i="7"/>
  <c r="AE63" i="7"/>
  <c r="AE64" i="7"/>
  <c r="AE65" i="7"/>
  <c r="AE66" i="7"/>
  <c r="AE62" i="7"/>
  <c r="AE67" i="7"/>
  <c r="AY61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I61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IP46" i="7" l="1"/>
  <c r="II37" i="7"/>
  <c r="IJ37" i="7"/>
  <c r="HO37" i="7"/>
  <c r="GW37" i="7"/>
  <c r="GL37" i="7"/>
  <c r="FA41" i="7"/>
  <c r="EI39" i="7"/>
  <c r="EK37" i="7"/>
  <c r="EI43" i="7"/>
  <c r="EI44" i="7"/>
  <c r="CZ46" i="7"/>
  <c r="CE46" i="7"/>
  <c r="BM42" i="7"/>
  <c r="AP37" i="7"/>
  <c r="AU41" i="7"/>
  <c r="AU43" i="7"/>
  <c r="AU44" i="7"/>
  <c r="AN42" i="7"/>
  <c r="BA37" i="7"/>
  <c r="BA42" i="7"/>
  <c r="BA44" i="7"/>
  <c r="BA45" i="7"/>
  <c r="W37" i="7"/>
  <c r="Z37" i="7"/>
  <c r="AK37" i="7"/>
  <c r="J37" i="7"/>
  <c r="S37" i="7"/>
  <c r="M67" i="7"/>
  <c r="N60" i="7"/>
  <c r="L67" i="7"/>
  <c r="H65" i="7"/>
  <c r="F63" i="7"/>
  <c r="E64" i="7"/>
  <c r="N52" i="7"/>
  <c r="H44" i="7"/>
  <c r="X44" i="7"/>
  <c r="F47" i="7"/>
  <c r="E44" i="7"/>
  <c r="AJ46" i="7"/>
  <c r="E48" i="7"/>
  <c r="M51" i="7"/>
  <c r="U173" i="7"/>
  <c r="AL173" i="7"/>
  <c r="BC173" i="7"/>
  <c r="BT173" i="7"/>
  <c r="CK173" i="7"/>
  <c r="CL173" i="7"/>
  <c r="DD173" i="7"/>
  <c r="DU173" i="7"/>
  <c r="EL173" i="7"/>
  <c r="FC173" i="7"/>
  <c r="FT173" i="7"/>
  <c r="FU173" i="7"/>
  <c r="GM173" i="7"/>
  <c r="HD173" i="7"/>
  <c r="HU173" i="7"/>
  <c r="IL173" i="7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13" i="8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C44" i="8"/>
  <c r="CM101" i="7"/>
  <c r="FV101" i="7"/>
  <c r="CM100" i="7"/>
  <c r="FV100" i="7"/>
  <c r="CM99" i="7"/>
  <c r="FV99" i="7"/>
  <c r="CM98" i="7"/>
  <c r="FV98" i="7"/>
  <c r="CM97" i="7"/>
  <c r="FV97" i="7"/>
  <c r="CM96" i="7"/>
  <c r="FV96" i="7"/>
  <c r="CM95" i="7"/>
  <c r="FV95" i="7"/>
  <c r="CM94" i="7"/>
  <c r="FV94" i="7"/>
  <c r="CM93" i="7"/>
  <c r="FV93" i="7"/>
  <c r="CM92" i="7"/>
  <c r="FV92" i="7"/>
  <c r="CM91" i="7"/>
  <c r="FV91" i="7"/>
  <c r="CM90" i="7"/>
  <c r="FV90" i="7"/>
  <c r="CM89" i="7"/>
  <c r="FV89" i="7"/>
  <c r="CM88" i="7"/>
  <c r="FV88" i="7"/>
  <c r="CM87" i="7"/>
  <c r="FV87" i="7"/>
  <c r="CM86" i="7"/>
  <c r="FV86" i="7"/>
  <c r="CM85" i="7"/>
  <c r="FV85" i="7"/>
  <c r="CM84" i="7"/>
  <c r="FV84" i="7"/>
  <c r="CM83" i="7"/>
  <c r="FV83" i="7"/>
  <c r="CM82" i="7"/>
  <c r="FV82" i="7"/>
  <c r="CM81" i="7"/>
  <c r="FV81" i="7"/>
  <c r="CM80" i="7"/>
  <c r="FV80" i="7"/>
  <c r="CM79" i="7"/>
  <c r="FV79" i="7"/>
  <c r="CM78" i="7"/>
  <c r="FV78" i="7"/>
  <c r="CM77" i="7"/>
  <c r="FV77" i="7"/>
  <c r="CM76" i="7"/>
  <c r="FV76" i="7"/>
  <c r="CM72" i="7"/>
  <c r="FV72" i="7"/>
  <c r="CM73" i="7"/>
  <c r="FV73" i="7"/>
  <c r="CM74" i="7"/>
  <c r="FV74" i="7"/>
  <c r="CM75" i="7"/>
  <c r="FV75" i="7"/>
  <c r="CM71" i="7"/>
  <c r="FV71" i="7"/>
  <c r="E58" i="7"/>
  <c r="E57" i="7"/>
  <c r="F57" i="7"/>
  <c r="F56" i="7"/>
  <c r="E56" i="7"/>
  <c r="F55" i="7"/>
  <c r="H55" i="7"/>
  <c r="E55" i="7"/>
  <c r="E54" i="7"/>
  <c r="F54" i="7"/>
  <c r="H54" i="7"/>
  <c r="F53" i="7"/>
  <c r="H53" i="7"/>
  <c r="E53" i="7"/>
  <c r="E52" i="7"/>
  <c r="F52" i="7"/>
  <c r="H52" i="7"/>
  <c r="M52" i="7"/>
  <c r="F51" i="7"/>
  <c r="H51" i="7"/>
  <c r="L51" i="7"/>
  <c r="E51" i="7"/>
  <c r="F50" i="7"/>
  <c r="H50" i="7"/>
  <c r="J50" i="7"/>
  <c r="L50" i="7"/>
  <c r="M50" i="7"/>
  <c r="H49" i="7"/>
  <c r="L49" i="7"/>
  <c r="M49" i="7"/>
  <c r="N49" i="7"/>
  <c r="H48" i="7"/>
  <c r="L48" i="7"/>
  <c r="M48" i="7"/>
  <c r="N48" i="7"/>
  <c r="H47" i="7"/>
  <c r="L47" i="7"/>
  <c r="M47" i="7"/>
  <c r="N47" i="7"/>
  <c r="L46" i="7"/>
  <c r="M46" i="7"/>
  <c r="N46" i="7"/>
  <c r="Q46" i="7"/>
  <c r="AB46" i="7"/>
  <c r="AC46" i="7"/>
  <c r="AD46" i="7"/>
  <c r="AG46" i="7"/>
  <c r="AM46" i="7"/>
  <c r="AO46" i="7"/>
  <c r="AS46" i="7"/>
  <c r="AT46" i="7"/>
  <c r="AW46" i="7"/>
  <c r="AX46" i="7"/>
  <c r="AY46" i="7"/>
  <c r="AZ46" i="7"/>
  <c r="BD46" i="7"/>
  <c r="BE46" i="7"/>
  <c r="BF46" i="7"/>
  <c r="BG46" i="7"/>
  <c r="BJ46" i="7"/>
  <c r="BK46" i="7"/>
  <c r="BL46" i="7"/>
  <c r="BO46" i="7"/>
  <c r="BP46" i="7"/>
  <c r="BQ46" i="7"/>
  <c r="BR46" i="7"/>
  <c r="BU46" i="7"/>
  <c r="BV46" i="7"/>
  <c r="BW46" i="7"/>
  <c r="BX46" i="7"/>
  <c r="BY46" i="7"/>
  <c r="CB46" i="7"/>
  <c r="CC46" i="7"/>
  <c r="CD46" i="7"/>
  <c r="CG46" i="7"/>
  <c r="CH46" i="7"/>
  <c r="CM46" i="7"/>
  <c r="CN46" i="7"/>
  <c r="CO46" i="7"/>
  <c r="CP46" i="7"/>
  <c r="CQ46" i="7"/>
  <c r="CR46" i="7"/>
  <c r="CS46" i="7"/>
  <c r="CT46" i="7"/>
  <c r="CU46" i="7"/>
  <c r="CW46" i="7"/>
  <c r="CX46" i="7"/>
  <c r="CY46" i="7"/>
  <c r="DE46" i="7"/>
  <c r="DF46" i="7"/>
  <c r="DG46" i="7"/>
  <c r="DI46" i="7"/>
  <c r="DJ46" i="7"/>
  <c r="DK46" i="7"/>
  <c r="DL46" i="7"/>
  <c r="DN46" i="7"/>
  <c r="DO46" i="7"/>
  <c r="DP46" i="7"/>
  <c r="DV46" i="7"/>
  <c r="DW46" i="7"/>
  <c r="DX46" i="7"/>
  <c r="DY46" i="7"/>
  <c r="DZ46" i="7"/>
  <c r="EA46" i="7"/>
  <c r="EB46" i="7"/>
  <c r="EC46" i="7"/>
  <c r="ED46" i="7"/>
  <c r="EF46" i="7"/>
  <c r="EG46" i="7"/>
  <c r="EH46" i="7"/>
  <c r="EM46" i="7"/>
  <c r="EN46" i="7"/>
  <c r="EO46" i="7"/>
  <c r="EP46" i="7"/>
  <c r="EQ46" i="7"/>
  <c r="ER46" i="7"/>
  <c r="ES46" i="7"/>
  <c r="ET46" i="7"/>
  <c r="EU46" i="7"/>
  <c r="EV46" i="7"/>
  <c r="EX46" i="7"/>
  <c r="EY46" i="7"/>
  <c r="EZ46" i="7"/>
  <c r="FE46" i="7"/>
  <c r="FF46" i="7"/>
  <c r="FG46" i="7"/>
  <c r="FH46" i="7"/>
  <c r="FI46" i="7"/>
  <c r="FJ46" i="7"/>
  <c r="FK46" i="7"/>
  <c r="FL46" i="7"/>
  <c r="FM46" i="7"/>
  <c r="FN46" i="7"/>
  <c r="FP46" i="7"/>
  <c r="FQ46" i="7"/>
  <c r="FR46" i="7"/>
  <c r="FV46" i="7"/>
  <c r="FX46" i="7"/>
  <c r="FY46" i="7"/>
  <c r="FZ46" i="7"/>
  <c r="GA46" i="7"/>
  <c r="GB46" i="7"/>
  <c r="GC46" i="7"/>
  <c r="GD46" i="7"/>
  <c r="GI46" i="7"/>
  <c r="GJ46" i="7"/>
  <c r="GK46" i="7"/>
  <c r="GP46" i="7"/>
  <c r="GQ46" i="7"/>
  <c r="GR46" i="7"/>
  <c r="GS46" i="7"/>
  <c r="GT46" i="7"/>
  <c r="GU46" i="7"/>
  <c r="GV46" i="7"/>
  <c r="HA46" i="7"/>
  <c r="HB46" i="7"/>
  <c r="HE46" i="7"/>
  <c r="HH46" i="7"/>
  <c r="HI46" i="7"/>
  <c r="HJ46" i="7"/>
  <c r="HK46" i="7"/>
  <c r="HL46" i="7"/>
  <c r="HM46" i="7"/>
  <c r="HN46" i="7"/>
  <c r="HV46" i="7"/>
  <c r="HW46" i="7"/>
  <c r="HZ46" i="7"/>
  <c r="IA46" i="7"/>
  <c r="IB46" i="7"/>
  <c r="IC46" i="7"/>
  <c r="ID46" i="7"/>
  <c r="IE46" i="7"/>
  <c r="IF46" i="7"/>
  <c r="IK46" i="7"/>
  <c r="IM46" i="7"/>
  <c r="IN46" i="7"/>
  <c r="IO46" i="7"/>
  <c r="IR46" i="7"/>
  <c r="IS46" i="7"/>
  <c r="IT46" i="7"/>
  <c r="IU46" i="7"/>
  <c r="IV46" i="7"/>
  <c r="IW46" i="7"/>
  <c r="IX46" i="7"/>
  <c r="IY46" i="7"/>
  <c r="CM3" i="7"/>
  <c r="L45" i="7"/>
  <c r="M45" i="7"/>
  <c r="N45" i="7"/>
  <c r="R45" i="7"/>
  <c r="Z45" i="7"/>
  <c r="AB45" i="7"/>
  <c r="AC45" i="7"/>
  <c r="AD45" i="7"/>
  <c r="AG45" i="7"/>
  <c r="AH45" i="7"/>
  <c r="AM45" i="7"/>
  <c r="AN45" i="7"/>
  <c r="AO45" i="7"/>
  <c r="AS45" i="7"/>
  <c r="AT45" i="7"/>
  <c r="AW45" i="7"/>
  <c r="AX45" i="7"/>
  <c r="AY45" i="7"/>
  <c r="AZ45" i="7"/>
  <c r="BD45" i="7"/>
  <c r="BE45" i="7"/>
  <c r="BF45" i="7"/>
  <c r="BG45" i="7"/>
  <c r="BJ45" i="7"/>
  <c r="BK45" i="7"/>
  <c r="BL45" i="7"/>
  <c r="BO45" i="7"/>
  <c r="BP45" i="7"/>
  <c r="BQ45" i="7"/>
  <c r="BR45" i="7"/>
  <c r="BU45" i="7"/>
  <c r="BV45" i="7"/>
  <c r="BW45" i="7"/>
  <c r="BX45" i="7"/>
  <c r="BY45" i="7"/>
  <c r="CB45" i="7"/>
  <c r="CC45" i="7"/>
  <c r="CD45" i="7"/>
  <c r="CG45" i="7"/>
  <c r="CH45" i="7"/>
  <c r="CM45" i="7"/>
  <c r="CN45" i="7"/>
  <c r="CO45" i="7"/>
  <c r="CP45" i="7"/>
  <c r="CQ45" i="7"/>
  <c r="CR45" i="7"/>
  <c r="CS45" i="7"/>
  <c r="CT45" i="7"/>
  <c r="CU45" i="7"/>
  <c r="CW45" i="7"/>
  <c r="CX45" i="7"/>
  <c r="CY45" i="7"/>
  <c r="DE45" i="7"/>
  <c r="DF45" i="7"/>
  <c r="DG45" i="7"/>
  <c r="DI45" i="7"/>
  <c r="DJ45" i="7"/>
  <c r="DK45" i="7"/>
  <c r="DL45" i="7"/>
  <c r="DN45" i="7"/>
  <c r="DO45" i="7"/>
  <c r="DP45" i="7"/>
  <c r="DV45" i="7"/>
  <c r="DW45" i="7"/>
  <c r="DX45" i="7"/>
  <c r="DY45" i="7"/>
  <c r="DZ45" i="7"/>
  <c r="EA45" i="7"/>
  <c r="EB45" i="7"/>
  <c r="EC45" i="7"/>
  <c r="ED45" i="7"/>
  <c r="EF45" i="7"/>
  <c r="EG45" i="7"/>
  <c r="EH45" i="7"/>
  <c r="EK45" i="7"/>
  <c r="EM45" i="7"/>
  <c r="EN45" i="7"/>
  <c r="EO45" i="7"/>
  <c r="EP45" i="7"/>
  <c r="EQ45" i="7"/>
  <c r="ER45" i="7"/>
  <c r="ES45" i="7"/>
  <c r="ET45" i="7"/>
  <c r="EU45" i="7"/>
  <c r="EV45" i="7"/>
  <c r="EX45" i="7"/>
  <c r="EY45" i="7"/>
  <c r="EZ45" i="7"/>
  <c r="FE45" i="7"/>
  <c r="FF45" i="7"/>
  <c r="FG45" i="7"/>
  <c r="FH45" i="7"/>
  <c r="FI45" i="7"/>
  <c r="FJ45" i="7"/>
  <c r="FK45" i="7"/>
  <c r="FL45" i="7"/>
  <c r="FM45" i="7"/>
  <c r="FN45" i="7"/>
  <c r="FP45" i="7"/>
  <c r="FQ45" i="7"/>
  <c r="FR45" i="7"/>
  <c r="FV45" i="7"/>
  <c r="FX45" i="7"/>
  <c r="FY45" i="7"/>
  <c r="FZ45" i="7"/>
  <c r="GA45" i="7"/>
  <c r="GB45" i="7"/>
  <c r="GC45" i="7"/>
  <c r="GD45" i="7"/>
  <c r="GI45" i="7"/>
  <c r="GJ45" i="7"/>
  <c r="GK45" i="7"/>
  <c r="GP45" i="7"/>
  <c r="GQ45" i="7"/>
  <c r="GR45" i="7"/>
  <c r="GS45" i="7"/>
  <c r="GT45" i="7"/>
  <c r="GU45" i="7"/>
  <c r="GV45" i="7"/>
  <c r="HA45" i="7"/>
  <c r="HB45" i="7"/>
  <c r="HC45" i="7"/>
  <c r="HE45" i="7"/>
  <c r="HH45" i="7"/>
  <c r="HI45" i="7"/>
  <c r="HJ45" i="7"/>
  <c r="HK45" i="7"/>
  <c r="HL45" i="7"/>
  <c r="HM45" i="7"/>
  <c r="HN45" i="7"/>
  <c r="HO45" i="7"/>
  <c r="HV45" i="7"/>
  <c r="HW45" i="7"/>
  <c r="HZ45" i="7"/>
  <c r="IA45" i="7"/>
  <c r="IB45" i="7"/>
  <c r="IC45" i="7"/>
  <c r="ID45" i="7"/>
  <c r="IE45" i="7"/>
  <c r="IF45" i="7"/>
  <c r="IK45" i="7"/>
  <c r="IM45" i="7"/>
  <c r="IN45" i="7"/>
  <c r="IO45" i="7"/>
  <c r="IR45" i="7"/>
  <c r="IS45" i="7"/>
  <c r="IT45" i="7"/>
  <c r="IU45" i="7"/>
  <c r="IV45" i="7"/>
  <c r="IW45" i="7"/>
  <c r="IX45" i="7"/>
  <c r="L44" i="7"/>
  <c r="M44" i="7"/>
  <c r="N44" i="7"/>
  <c r="Q44" i="7"/>
  <c r="R44" i="7"/>
  <c r="Z44" i="7"/>
  <c r="AB44" i="7"/>
  <c r="AC44" i="7"/>
  <c r="AD44" i="7"/>
  <c r="AG44" i="7"/>
  <c r="AH44" i="7"/>
  <c r="AI44" i="7"/>
  <c r="AM44" i="7"/>
  <c r="AO44" i="7"/>
  <c r="AS44" i="7"/>
  <c r="AT44" i="7"/>
  <c r="AW44" i="7"/>
  <c r="AX44" i="7"/>
  <c r="AY44" i="7"/>
  <c r="AZ44" i="7"/>
  <c r="BD44" i="7"/>
  <c r="BE44" i="7"/>
  <c r="BF44" i="7"/>
  <c r="BG44" i="7"/>
  <c r="BJ44" i="7"/>
  <c r="BK44" i="7"/>
  <c r="BL44" i="7"/>
  <c r="BO44" i="7"/>
  <c r="BP44" i="7"/>
  <c r="BQ44" i="7"/>
  <c r="BR44" i="7"/>
  <c r="BU44" i="7"/>
  <c r="BV44" i="7"/>
  <c r="BW44" i="7"/>
  <c r="BX44" i="7"/>
  <c r="BY44" i="7"/>
  <c r="CB44" i="7"/>
  <c r="CC44" i="7"/>
  <c r="CD44" i="7"/>
  <c r="CG44" i="7"/>
  <c r="CH44" i="7"/>
  <c r="CM44" i="7"/>
  <c r="CN44" i="7"/>
  <c r="CO44" i="7"/>
  <c r="CP44" i="7"/>
  <c r="CQ44" i="7"/>
  <c r="CR44" i="7"/>
  <c r="CS44" i="7"/>
  <c r="CT44" i="7"/>
  <c r="CU44" i="7"/>
  <c r="CW44" i="7"/>
  <c r="CX44" i="7"/>
  <c r="CY44" i="7"/>
  <c r="DE44" i="7"/>
  <c r="DF44" i="7"/>
  <c r="DG44" i="7"/>
  <c r="DH44" i="7"/>
  <c r="DI44" i="7"/>
  <c r="DJ44" i="7"/>
  <c r="DK44" i="7"/>
  <c r="DL44" i="7"/>
  <c r="DN44" i="7"/>
  <c r="DO44" i="7"/>
  <c r="DP44" i="7"/>
  <c r="DV44" i="7"/>
  <c r="DW44" i="7"/>
  <c r="DX44" i="7"/>
  <c r="DY44" i="7"/>
  <c r="DZ44" i="7"/>
  <c r="EA44" i="7"/>
  <c r="EB44" i="7"/>
  <c r="EC44" i="7"/>
  <c r="ED44" i="7"/>
  <c r="EF44" i="7"/>
  <c r="EG44" i="7"/>
  <c r="EH44" i="7"/>
  <c r="EM44" i="7"/>
  <c r="EN44" i="7"/>
  <c r="EO44" i="7"/>
  <c r="EP44" i="7"/>
  <c r="EQ44" i="7"/>
  <c r="ER44" i="7"/>
  <c r="ES44" i="7"/>
  <c r="ET44" i="7"/>
  <c r="EU44" i="7"/>
  <c r="EV44" i="7"/>
  <c r="EX44" i="7"/>
  <c r="EY44" i="7"/>
  <c r="EZ44" i="7"/>
  <c r="FE44" i="7"/>
  <c r="FF44" i="7"/>
  <c r="FG44" i="7"/>
  <c r="FH44" i="7"/>
  <c r="FI44" i="7"/>
  <c r="FJ44" i="7"/>
  <c r="FK44" i="7"/>
  <c r="FL44" i="7"/>
  <c r="FM44" i="7"/>
  <c r="FN44" i="7"/>
  <c r="FP44" i="7"/>
  <c r="FQ44" i="7"/>
  <c r="FR44" i="7"/>
  <c r="FV44" i="7"/>
  <c r="FX44" i="7"/>
  <c r="FY44" i="7"/>
  <c r="FZ44" i="7"/>
  <c r="GA44" i="7"/>
  <c r="GB44" i="7"/>
  <c r="GC44" i="7"/>
  <c r="GD44" i="7"/>
  <c r="GI44" i="7"/>
  <c r="GJ44" i="7"/>
  <c r="GK44" i="7"/>
  <c r="GP44" i="7"/>
  <c r="GQ44" i="7"/>
  <c r="GR44" i="7"/>
  <c r="GS44" i="7"/>
  <c r="GT44" i="7"/>
  <c r="GU44" i="7"/>
  <c r="GV44" i="7"/>
  <c r="HA44" i="7"/>
  <c r="HB44" i="7"/>
  <c r="HE44" i="7"/>
  <c r="HH44" i="7"/>
  <c r="HI44" i="7"/>
  <c r="HJ44" i="7"/>
  <c r="HK44" i="7"/>
  <c r="HL44" i="7"/>
  <c r="HM44" i="7"/>
  <c r="HN44" i="7"/>
  <c r="HV44" i="7"/>
  <c r="HW44" i="7"/>
  <c r="HZ44" i="7"/>
  <c r="IA44" i="7"/>
  <c r="IB44" i="7"/>
  <c r="IC44" i="7"/>
  <c r="ID44" i="7"/>
  <c r="IE44" i="7"/>
  <c r="IF44" i="7"/>
  <c r="IK44" i="7"/>
  <c r="IM44" i="7"/>
  <c r="IN44" i="7"/>
  <c r="IO44" i="7"/>
  <c r="IR44" i="7"/>
  <c r="IS44" i="7"/>
  <c r="IT44" i="7"/>
  <c r="IU44" i="7"/>
  <c r="IV44" i="7"/>
  <c r="IW44" i="7"/>
  <c r="IX44" i="7"/>
  <c r="L43" i="7"/>
  <c r="M43" i="7"/>
  <c r="N43" i="7"/>
  <c r="R43" i="7"/>
  <c r="AB43" i="7"/>
  <c r="AC43" i="7"/>
  <c r="AD43" i="7"/>
  <c r="AG43" i="7"/>
  <c r="AH43" i="7"/>
  <c r="AJ43" i="7"/>
  <c r="AM43" i="7"/>
  <c r="AO43" i="7"/>
  <c r="AS43" i="7"/>
  <c r="AT43" i="7"/>
  <c r="AW43" i="7"/>
  <c r="AX43" i="7"/>
  <c r="AY43" i="7"/>
  <c r="AZ43" i="7"/>
  <c r="BD43" i="7"/>
  <c r="BE43" i="7"/>
  <c r="BF43" i="7"/>
  <c r="BG43" i="7"/>
  <c r="BJ43" i="7"/>
  <c r="BK43" i="7"/>
  <c r="BL43" i="7"/>
  <c r="BO43" i="7"/>
  <c r="BP43" i="7"/>
  <c r="BQ43" i="7"/>
  <c r="BR43" i="7"/>
  <c r="BU43" i="7"/>
  <c r="BV43" i="7"/>
  <c r="BW43" i="7"/>
  <c r="BX43" i="7"/>
  <c r="BY43" i="7"/>
  <c r="CB43" i="7"/>
  <c r="CC43" i="7"/>
  <c r="CD43" i="7"/>
  <c r="CG43" i="7"/>
  <c r="CH43" i="7"/>
  <c r="CM43" i="7"/>
  <c r="CN43" i="7"/>
  <c r="CO43" i="7"/>
  <c r="CP43" i="7"/>
  <c r="CQ43" i="7"/>
  <c r="CR43" i="7"/>
  <c r="CS43" i="7"/>
  <c r="CT43" i="7"/>
  <c r="CU43" i="7"/>
  <c r="CW43" i="7"/>
  <c r="CX43" i="7"/>
  <c r="CY43" i="7"/>
  <c r="DE43" i="7"/>
  <c r="DF43" i="7"/>
  <c r="DG43" i="7"/>
  <c r="DI43" i="7"/>
  <c r="DJ43" i="7"/>
  <c r="DK43" i="7"/>
  <c r="DL43" i="7"/>
  <c r="DN43" i="7"/>
  <c r="DO43" i="7"/>
  <c r="DP43" i="7"/>
  <c r="DV43" i="7"/>
  <c r="DW43" i="7"/>
  <c r="DX43" i="7"/>
  <c r="DY43" i="7"/>
  <c r="DZ43" i="7"/>
  <c r="EA43" i="7"/>
  <c r="EB43" i="7"/>
  <c r="EC43" i="7"/>
  <c r="ED43" i="7"/>
  <c r="EF43" i="7"/>
  <c r="EG43" i="7"/>
  <c r="EH43" i="7"/>
  <c r="EM43" i="7"/>
  <c r="EN43" i="7"/>
  <c r="EO43" i="7"/>
  <c r="EP43" i="7"/>
  <c r="EQ43" i="7"/>
  <c r="ER43" i="7"/>
  <c r="ES43" i="7"/>
  <c r="ET43" i="7"/>
  <c r="EU43" i="7"/>
  <c r="EV43" i="7"/>
  <c r="EX43" i="7"/>
  <c r="EY43" i="7"/>
  <c r="EZ43" i="7"/>
  <c r="FE43" i="7"/>
  <c r="FF43" i="7"/>
  <c r="FG43" i="7"/>
  <c r="FH43" i="7"/>
  <c r="FI43" i="7"/>
  <c r="FJ43" i="7"/>
  <c r="FK43" i="7"/>
  <c r="FL43" i="7"/>
  <c r="FM43" i="7"/>
  <c r="FN43" i="7"/>
  <c r="FP43" i="7"/>
  <c r="FQ43" i="7"/>
  <c r="FR43" i="7"/>
  <c r="FV43" i="7"/>
  <c r="FX43" i="7"/>
  <c r="FY43" i="7"/>
  <c r="FZ43" i="7"/>
  <c r="GA43" i="7"/>
  <c r="GB43" i="7"/>
  <c r="GC43" i="7"/>
  <c r="GD43" i="7"/>
  <c r="GI43" i="7"/>
  <c r="GJ43" i="7"/>
  <c r="GK43" i="7"/>
  <c r="GP43" i="7"/>
  <c r="GQ43" i="7"/>
  <c r="GR43" i="7"/>
  <c r="GS43" i="7"/>
  <c r="GT43" i="7"/>
  <c r="GU43" i="7"/>
  <c r="GV43" i="7"/>
  <c r="GW43" i="7"/>
  <c r="HA43" i="7"/>
  <c r="HB43" i="7"/>
  <c r="HE43" i="7"/>
  <c r="HH43" i="7"/>
  <c r="HI43" i="7"/>
  <c r="HJ43" i="7"/>
  <c r="HK43" i="7"/>
  <c r="HL43" i="7"/>
  <c r="HM43" i="7"/>
  <c r="HN43" i="7"/>
  <c r="HV43" i="7"/>
  <c r="HW43" i="7"/>
  <c r="HZ43" i="7"/>
  <c r="IA43" i="7"/>
  <c r="IB43" i="7"/>
  <c r="IC43" i="7"/>
  <c r="ID43" i="7"/>
  <c r="IE43" i="7"/>
  <c r="IF43" i="7"/>
  <c r="IK43" i="7"/>
  <c r="IM43" i="7"/>
  <c r="IN43" i="7"/>
  <c r="IO43" i="7"/>
  <c r="IR43" i="7"/>
  <c r="IS43" i="7"/>
  <c r="IT43" i="7"/>
  <c r="IU43" i="7"/>
  <c r="IV43" i="7"/>
  <c r="IW43" i="7"/>
  <c r="IX43" i="7"/>
  <c r="L42" i="7"/>
  <c r="M42" i="7"/>
  <c r="N42" i="7"/>
  <c r="R42" i="7"/>
  <c r="AB42" i="7"/>
  <c r="AC42" i="7"/>
  <c r="AD42" i="7"/>
  <c r="AG42" i="7"/>
  <c r="AH42" i="7"/>
  <c r="AI42" i="7"/>
  <c r="AJ42" i="7"/>
  <c r="AM42" i="7"/>
  <c r="AO42" i="7"/>
  <c r="AS42" i="7"/>
  <c r="AT42" i="7"/>
  <c r="AW42" i="7"/>
  <c r="AX42" i="7"/>
  <c r="AY42" i="7"/>
  <c r="AZ42" i="7"/>
  <c r="BD42" i="7"/>
  <c r="BE42" i="7"/>
  <c r="BF42" i="7"/>
  <c r="BG42" i="7"/>
  <c r="BJ42" i="7"/>
  <c r="BK42" i="7"/>
  <c r="BL42" i="7"/>
  <c r="BO42" i="7"/>
  <c r="BP42" i="7"/>
  <c r="BQ42" i="7"/>
  <c r="BR42" i="7"/>
  <c r="BU42" i="7"/>
  <c r="BV42" i="7"/>
  <c r="BW42" i="7"/>
  <c r="BX42" i="7"/>
  <c r="BY42" i="7"/>
  <c r="CB42" i="7"/>
  <c r="CC42" i="7"/>
  <c r="CD42" i="7"/>
  <c r="CG42" i="7"/>
  <c r="CH42" i="7"/>
  <c r="CJ42" i="7"/>
  <c r="CM42" i="7"/>
  <c r="CN42" i="7"/>
  <c r="CO42" i="7"/>
  <c r="CP42" i="7"/>
  <c r="CQ42" i="7"/>
  <c r="CR42" i="7"/>
  <c r="CS42" i="7"/>
  <c r="CT42" i="7"/>
  <c r="CU42" i="7"/>
  <c r="CW42" i="7"/>
  <c r="CX42" i="7"/>
  <c r="CY42" i="7"/>
  <c r="DE42" i="7"/>
  <c r="DF42" i="7"/>
  <c r="DG42" i="7"/>
  <c r="DI42" i="7"/>
  <c r="DJ42" i="7"/>
  <c r="DK42" i="7"/>
  <c r="DL42" i="7"/>
  <c r="DN42" i="7"/>
  <c r="DO42" i="7"/>
  <c r="DP42" i="7"/>
  <c r="DV42" i="7"/>
  <c r="DW42" i="7"/>
  <c r="DX42" i="7"/>
  <c r="DY42" i="7"/>
  <c r="DZ42" i="7"/>
  <c r="EA42" i="7"/>
  <c r="EB42" i="7"/>
  <c r="EC42" i="7"/>
  <c r="ED42" i="7"/>
  <c r="EF42" i="7"/>
  <c r="EG42" i="7"/>
  <c r="EH42" i="7"/>
  <c r="EM42" i="7"/>
  <c r="EN42" i="7"/>
  <c r="EO42" i="7"/>
  <c r="EP42" i="7"/>
  <c r="EQ42" i="7"/>
  <c r="ER42" i="7"/>
  <c r="ES42" i="7"/>
  <c r="ET42" i="7"/>
  <c r="EU42" i="7"/>
  <c r="EV42" i="7"/>
  <c r="EX42" i="7"/>
  <c r="EY42" i="7"/>
  <c r="EZ42" i="7"/>
  <c r="FE42" i="7"/>
  <c r="FF42" i="7"/>
  <c r="FG42" i="7"/>
  <c r="FH42" i="7"/>
  <c r="FI42" i="7"/>
  <c r="FJ42" i="7"/>
  <c r="FK42" i="7"/>
  <c r="FL42" i="7"/>
  <c r="FM42" i="7"/>
  <c r="FN42" i="7"/>
  <c r="FP42" i="7"/>
  <c r="FQ42" i="7"/>
  <c r="FR42" i="7"/>
  <c r="FS42" i="7"/>
  <c r="FV42" i="7"/>
  <c r="FX42" i="7"/>
  <c r="FY42" i="7"/>
  <c r="FZ42" i="7"/>
  <c r="GA42" i="7"/>
  <c r="GB42" i="7"/>
  <c r="GC42" i="7"/>
  <c r="GD42" i="7"/>
  <c r="GI42" i="7"/>
  <c r="GJ42" i="7"/>
  <c r="GK42" i="7"/>
  <c r="GP42" i="7"/>
  <c r="GQ42" i="7"/>
  <c r="GR42" i="7"/>
  <c r="GS42" i="7"/>
  <c r="GT42" i="7"/>
  <c r="GU42" i="7"/>
  <c r="GV42" i="7"/>
  <c r="HA42" i="7"/>
  <c r="HB42" i="7"/>
  <c r="HE42" i="7"/>
  <c r="HH42" i="7"/>
  <c r="HI42" i="7"/>
  <c r="HJ42" i="7"/>
  <c r="HK42" i="7"/>
  <c r="HL42" i="7"/>
  <c r="HM42" i="7"/>
  <c r="HN42" i="7"/>
  <c r="HV42" i="7"/>
  <c r="HW42" i="7"/>
  <c r="HZ42" i="7"/>
  <c r="IA42" i="7"/>
  <c r="IB42" i="7"/>
  <c r="IC42" i="7"/>
  <c r="ID42" i="7"/>
  <c r="IE42" i="7"/>
  <c r="IF42" i="7"/>
  <c r="IG42" i="7"/>
  <c r="IK42" i="7"/>
  <c r="IM42" i="7"/>
  <c r="IN42" i="7"/>
  <c r="IO42" i="7"/>
  <c r="IR42" i="7"/>
  <c r="IS42" i="7"/>
  <c r="IT42" i="7"/>
  <c r="IU42" i="7"/>
  <c r="IV42" i="7"/>
  <c r="IW42" i="7"/>
  <c r="IX42" i="7"/>
  <c r="IY42" i="7"/>
  <c r="E42" i="7"/>
  <c r="E38" i="7"/>
  <c r="F38" i="7"/>
  <c r="H38" i="7"/>
  <c r="L38" i="7"/>
  <c r="M38" i="7"/>
  <c r="N38" i="7"/>
  <c r="R38" i="7"/>
  <c r="V38" i="7"/>
  <c r="X38" i="7"/>
  <c r="AB38" i="7"/>
  <c r="AC38" i="7"/>
  <c r="AD38" i="7"/>
  <c r="AG38" i="7"/>
  <c r="AH38" i="7"/>
  <c r="AJ38" i="7"/>
  <c r="AM38" i="7"/>
  <c r="AN38" i="7"/>
  <c r="AO38" i="7"/>
  <c r="AS38" i="7"/>
  <c r="AT38" i="7"/>
  <c r="AW38" i="7"/>
  <c r="AX38" i="7"/>
  <c r="AY38" i="7"/>
  <c r="AZ38" i="7"/>
  <c r="BD38" i="7"/>
  <c r="BE38" i="7"/>
  <c r="BF38" i="7"/>
  <c r="BG38" i="7"/>
  <c r="BI38" i="7"/>
  <c r="BJ38" i="7"/>
  <c r="BK38" i="7"/>
  <c r="BL38" i="7"/>
  <c r="BO38" i="7"/>
  <c r="BP38" i="7"/>
  <c r="BQ38" i="7"/>
  <c r="BR38" i="7"/>
  <c r="BU38" i="7"/>
  <c r="BV38" i="7"/>
  <c r="BW38" i="7"/>
  <c r="BX38" i="7"/>
  <c r="BY38" i="7"/>
  <c r="CA38" i="7"/>
  <c r="CB38" i="7"/>
  <c r="CC38" i="7"/>
  <c r="CD38" i="7"/>
  <c r="CG38" i="7"/>
  <c r="CH38" i="7"/>
  <c r="CJ38" i="7"/>
  <c r="CM38" i="7"/>
  <c r="CN38" i="7"/>
  <c r="CO38" i="7"/>
  <c r="CP38" i="7"/>
  <c r="CQ38" i="7"/>
  <c r="CR38" i="7"/>
  <c r="CS38" i="7"/>
  <c r="CT38" i="7"/>
  <c r="CU38" i="7"/>
  <c r="CW38" i="7"/>
  <c r="CX38" i="7"/>
  <c r="CY38" i="7"/>
  <c r="DB38" i="7"/>
  <c r="DC38" i="7"/>
  <c r="DE38" i="7"/>
  <c r="DF38" i="7"/>
  <c r="DG38" i="7"/>
  <c r="DH38" i="7"/>
  <c r="DI38" i="7"/>
  <c r="DJ38" i="7"/>
  <c r="DK38" i="7"/>
  <c r="DL38" i="7"/>
  <c r="DN38" i="7"/>
  <c r="DO38" i="7"/>
  <c r="DP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K38" i="7"/>
  <c r="EM38" i="7"/>
  <c r="EN38" i="7"/>
  <c r="EO38" i="7"/>
  <c r="EP38" i="7"/>
  <c r="EQ38" i="7"/>
  <c r="ER38" i="7"/>
  <c r="ES38" i="7"/>
  <c r="ET38" i="7"/>
  <c r="EU38" i="7"/>
  <c r="EV38" i="7"/>
  <c r="EX38" i="7"/>
  <c r="EY38" i="7"/>
  <c r="EZ38" i="7"/>
  <c r="FE38" i="7"/>
  <c r="FF38" i="7"/>
  <c r="FG38" i="7"/>
  <c r="FH38" i="7"/>
  <c r="FI38" i="7"/>
  <c r="FJ38" i="7"/>
  <c r="FK38" i="7"/>
  <c r="FL38" i="7"/>
  <c r="FM38" i="7"/>
  <c r="FN38" i="7"/>
  <c r="FP38" i="7"/>
  <c r="FQ38" i="7"/>
  <c r="FR38" i="7"/>
  <c r="FV38" i="7"/>
  <c r="FX38" i="7"/>
  <c r="FY38" i="7"/>
  <c r="FZ38" i="7"/>
  <c r="GA38" i="7"/>
  <c r="GB38" i="7"/>
  <c r="GC38" i="7"/>
  <c r="GD38" i="7"/>
  <c r="GI38" i="7"/>
  <c r="GJ38" i="7"/>
  <c r="GK38" i="7"/>
  <c r="GP38" i="7"/>
  <c r="GQ38" i="7"/>
  <c r="GR38" i="7"/>
  <c r="GS38" i="7"/>
  <c r="GT38" i="7"/>
  <c r="GU38" i="7"/>
  <c r="GV38" i="7"/>
  <c r="HA38" i="7"/>
  <c r="HB38" i="7"/>
  <c r="HE38" i="7"/>
  <c r="HH38" i="7"/>
  <c r="HI38" i="7"/>
  <c r="HJ38" i="7"/>
  <c r="HK38" i="7"/>
  <c r="HL38" i="7"/>
  <c r="HM38" i="7"/>
  <c r="HN38" i="7"/>
  <c r="HV38" i="7"/>
  <c r="HW38" i="7"/>
  <c r="HZ38" i="7"/>
  <c r="IA38" i="7"/>
  <c r="IB38" i="7"/>
  <c r="IC38" i="7"/>
  <c r="ID38" i="7"/>
  <c r="IE38" i="7"/>
  <c r="IF38" i="7"/>
  <c r="IK38" i="7"/>
  <c r="IM38" i="7"/>
  <c r="IN38" i="7"/>
  <c r="IO38" i="7"/>
  <c r="IR38" i="7"/>
  <c r="IS38" i="7"/>
  <c r="IT38" i="7"/>
  <c r="IU38" i="7"/>
  <c r="IV38" i="7"/>
  <c r="IW38" i="7"/>
  <c r="IX38" i="7"/>
  <c r="IY38" i="7"/>
  <c r="E39" i="7"/>
  <c r="F39" i="7"/>
  <c r="H39" i="7"/>
  <c r="L39" i="7"/>
  <c r="M39" i="7"/>
  <c r="N39" i="7"/>
  <c r="R39" i="7"/>
  <c r="S39" i="7"/>
  <c r="V39" i="7"/>
  <c r="X39" i="7"/>
  <c r="AB39" i="7"/>
  <c r="AC39" i="7"/>
  <c r="AD39" i="7"/>
  <c r="AG39" i="7"/>
  <c r="AH39" i="7"/>
  <c r="AJ39" i="7"/>
  <c r="AM39" i="7"/>
  <c r="AN39" i="7"/>
  <c r="AO39" i="7"/>
  <c r="AS39" i="7"/>
  <c r="AT39" i="7"/>
  <c r="AW39" i="7"/>
  <c r="AX39" i="7"/>
  <c r="AY39" i="7"/>
  <c r="AZ39" i="7"/>
  <c r="BD39" i="7"/>
  <c r="BE39" i="7"/>
  <c r="BF39" i="7"/>
  <c r="BG39" i="7"/>
  <c r="BJ39" i="7"/>
  <c r="BK39" i="7"/>
  <c r="BL39" i="7"/>
  <c r="BO39" i="7"/>
  <c r="BP39" i="7"/>
  <c r="BQ39" i="7"/>
  <c r="BR39" i="7"/>
  <c r="BU39" i="7"/>
  <c r="BV39" i="7"/>
  <c r="BW39" i="7"/>
  <c r="BX39" i="7"/>
  <c r="BY39" i="7"/>
  <c r="CB39" i="7"/>
  <c r="CC39" i="7"/>
  <c r="CD39" i="7"/>
  <c r="CG39" i="7"/>
  <c r="CH39" i="7"/>
  <c r="CJ39" i="7"/>
  <c r="CM39" i="7"/>
  <c r="CN39" i="7"/>
  <c r="CO39" i="7"/>
  <c r="CP39" i="7"/>
  <c r="CQ39" i="7"/>
  <c r="CR39" i="7"/>
  <c r="CS39" i="7"/>
  <c r="CT39" i="7"/>
  <c r="CU39" i="7"/>
  <c r="CW39" i="7"/>
  <c r="CX39" i="7"/>
  <c r="CY39" i="7"/>
  <c r="DE39" i="7"/>
  <c r="DF39" i="7"/>
  <c r="DG39" i="7"/>
  <c r="DI39" i="7"/>
  <c r="DJ39" i="7"/>
  <c r="DK39" i="7"/>
  <c r="DL39" i="7"/>
  <c r="DN39" i="7"/>
  <c r="DO39" i="7"/>
  <c r="DP39" i="7"/>
  <c r="DV39" i="7"/>
  <c r="DW39" i="7"/>
  <c r="DX39" i="7"/>
  <c r="DY39" i="7"/>
  <c r="DZ39" i="7"/>
  <c r="EA39" i="7"/>
  <c r="EB39" i="7"/>
  <c r="EC39" i="7"/>
  <c r="ED39" i="7"/>
  <c r="EF39" i="7"/>
  <c r="EG39" i="7"/>
  <c r="EH39" i="7"/>
  <c r="EM39" i="7"/>
  <c r="EN39" i="7"/>
  <c r="EO39" i="7"/>
  <c r="EP39" i="7"/>
  <c r="EQ39" i="7"/>
  <c r="ER39" i="7"/>
  <c r="ES39" i="7"/>
  <c r="ET39" i="7"/>
  <c r="EU39" i="7"/>
  <c r="EV39" i="7"/>
  <c r="EX39" i="7"/>
  <c r="EY39" i="7"/>
  <c r="EZ39" i="7"/>
  <c r="FE39" i="7"/>
  <c r="FF39" i="7"/>
  <c r="FG39" i="7"/>
  <c r="FH39" i="7"/>
  <c r="FI39" i="7"/>
  <c r="FJ39" i="7"/>
  <c r="FK39" i="7"/>
  <c r="FL39" i="7"/>
  <c r="FM39" i="7"/>
  <c r="FN39" i="7"/>
  <c r="FP39" i="7"/>
  <c r="FQ39" i="7"/>
  <c r="FR39" i="7"/>
  <c r="FV39" i="7"/>
  <c r="FX39" i="7"/>
  <c r="FY39" i="7"/>
  <c r="FZ39" i="7"/>
  <c r="GA39" i="7"/>
  <c r="GB39" i="7"/>
  <c r="GC39" i="7"/>
  <c r="GD39" i="7"/>
  <c r="GI39" i="7"/>
  <c r="GJ39" i="7"/>
  <c r="GK39" i="7"/>
  <c r="GP39" i="7"/>
  <c r="GQ39" i="7"/>
  <c r="GR39" i="7"/>
  <c r="GS39" i="7"/>
  <c r="GT39" i="7"/>
  <c r="GU39" i="7"/>
  <c r="GV39" i="7"/>
  <c r="HA39" i="7"/>
  <c r="HB39" i="7"/>
  <c r="HE39" i="7"/>
  <c r="HH39" i="7"/>
  <c r="HI39" i="7"/>
  <c r="HJ39" i="7"/>
  <c r="HK39" i="7"/>
  <c r="HL39" i="7"/>
  <c r="HM39" i="7"/>
  <c r="HN39" i="7"/>
  <c r="HV39" i="7"/>
  <c r="HW39" i="7"/>
  <c r="HZ39" i="7"/>
  <c r="IA39" i="7"/>
  <c r="IB39" i="7"/>
  <c r="IC39" i="7"/>
  <c r="ID39" i="7"/>
  <c r="IE39" i="7"/>
  <c r="IF39" i="7"/>
  <c r="IG39" i="7"/>
  <c r="IK39" i="7"/>
  <c r="IM39" i="7"/>
  <c r="IN39" i="7"/>
  <c r="IO39" i="7"/>
  <c r="IR39" i="7"/>
  <c r="IS39" i="7"/>
  <c r="IT39" i="7"/>
  <c r="IU39" i="7"/>
  <c r="IV39" i="7"/>
  <c r="IW39" i="7"/>
  <c r="IX39" i="7"/>
  <c r="E40" i="7"/>
  <c r="F40" i="7"/>
  <c r="L40" i="7"/>
  <c r="M40" i="7"/>
  <c r="N40" i="7"/>
  <c r="R40" i="7"/>
  <c r="V40" i="7"/>
  <c r="W40" i="7"/>
  <c r="AB40" i="7"/>
  <c r="AC40" i="7"/>
  <c r="AD40" i="7"/>
  <c r="AG40" i="7"/>
  <c r="AH40" i="7"/>
  <c r="AI40" i="7"/>
  <c r="AJ40" i="7"/>
  <c r="AM40" i="7"/>
  <c r="AN40" i="7"/>
  <c r="AO40" i="7"/>
  <c r="AS40" i="7"/>
  <c r="AT40" i="7"/>
  <c r="AW40" i="7"/>
  <c r="AX40" i="7"/>
  <c r="AY40" i="7"/>
  <c r="AZ40" i="7"/>
  <c r="BD40" i="7"/>
  <c r="BE40" i="7"/>
  <c r="BF40" i="7"/>
  <c r="BG40" i="7"/>
  <c r="BJ40" i="7"/>
  <c r="BK40" i="7"/>
  <c r="BL40" i="7"/>
  <c r="BO40" i="7"/>
  <c r="BP40" i="7"/>
  <c r="BQ40" i="7"/>
  <c r="BR40" i="7"/>
  <c r="BU40" i="7"/>
  <c r="BV40" i="7"/>
  <c r="BW40" i="7"/>
  <c r="BX40" i="7"/>
  <c r="BY40" i="7"/>
  <c r="CB40" i="7"/>
  <c r="CC40" i="7"/>
  <c r="CD40" i="7"/>
  <c r="CG40" i="7"/>
  <c r="CH40" i="7"/>
  <c r="CJ40" i="7"/>
  <c r="CM40" i="7"/>
  <c r="CN40" i="7"/>
  <c r="CO40" i="7"/>
  <c r="CP40" i="7"/>
  <c r="CQ40" i="7"/>
  <c r="CR40" i="7"/>
  <c r="CS40" i="7"/>
  <c r="CT40" i="7"/>
  <c r="CU40" i="7"/>
  <c r="CW40" i="7"/>
  <c r="CX40" i="7"/>
  <c r="CY40" i="7"/>
  <c r="DE40" i="7"/>
  <c r="DF40" i="7"/>
  <c r="DG40" i="7"/>
  <c r="DI40" i="7"/>
  <c r="DJ40" i="7"/>
  <c r="DK40" i="7"/>
  <c r="DL40" i="7"/>
  <c r="DN40" i="7"/>
  <c r="DO40" i="7"/>
  <c r="DP40" i="7"/>
  <c r="DV40" i="7"/>
  <c r="DW40" i="7"/>
  <c r="DX40" i="7"/>
  <c r="DY40" i="7"/>
  <c r="DZ40" i="7"/>
  <c r="EA40" i="7"/>
  <c r="EB40" i="7"/>
  <c r="EC40" i="7"/>
  <c r="ED40" i="7"/>
  <c r="EF40" i="7"/>
  <c r="EG40" i="7"/>
  <c r="EH40" i="7"/>
  <c r="EM40" i="7"/>
  <c r="EN40" i="7"/>
  <c r="EO40" i="7"/>
  <c r="EP40" i="7"/>
  <c r="EQ40" i="7"/>
  <c r="ER40" i="7"/>
  <c r="ES40" i="7"/>
  <c r="ET40" i="7"/>
  <c r="EU40" i="7"/>
  <c r="EV40" i="7"/>
  <c r="EX40" i="7"/>
  <c r="EY40" i="7"/>
  <c r="EZ40" i="7"/>
  <c r="FE40" i="7"/>
  <c r="FF40" i="7"/>
  <c r="FG40" i="7"/>
  <c r="FH40" i="7"/>
  <c r="FI40" i="7"/>
  <c r="FJ40" i="7"/>
  <c r="FK40" i="7"/>
  <c r="FL40" i="7"/>
  <c r="FM40" i="7"/>
  <c r="FN40" i="7"/>
  <c r="FP40" i="7"/>
  <c r="FQ40" i="7"/>
  <c r="FR40" i="7"/>
  <c r="FV40" i="7"/>
  <c r="FX40" i="7"/>
  <c r="FY40" i="7"/>
  <c r="FZ40" i="7"/>
  <c r="GA40" i="7"/>
  <c r="GB40" i="7"/>
  <c r="GC40" i="7"/>
  <c r="GD40" i="7"/>
  <c r="GI40" i="7"/>
  <c r="GJ40" i="7"/>
  <c r="GK40" i="7"/>
  <c r="GP40" i="7"/>
  <c r="GQ40" i="7"/>
  <c r="GR40" i="7"/>
  <c r="GS40" i="7"/>
  <c r="GT40" i="7"/>
  <c r="GU40" i="7"/>
  <c r="GV40" i="7"/>
  <c r="GW40" i="7"/>
  <c r="HA40" i="7"/>
  <c r="HB40" i="7"/>
  <c r="HE40" i="7"/>
  <c r="HH40" i="7"/>
  <c r="HI40" i="7"/>
  <c r="HJ40" i="7"/>
  <c r="HK40" i="7"/>
  <c r="HL40" i="7"/>
  <c r="HM40" i="7"/>
  <c r="HN40" i="7"/>
  <c r="HV40" i="7"/>
  <c r="HW40" i="7"/>
  <c r="HZ40" i="7"/>
  <c r="IA40" i="7"/>
  <c r="IB40" i="7"/>
  <c r="IC40" i="7"/>
  <c r="ID40" i="7"/>
  <c r="IE40" i="7"/>
  <c r="IF40" i="7"/>
  <c r="IK40" i="7"/>
  <c r="IM40" i="7"/>
  <c r="IN40" i="7"/>
  <c r="IO40" i="7"/>
  <c r="IR40" i="7"/>
  <c r="IS40" i="7"/>
  <c r="IT40" i="7"/>
  <c r="IU40" i="7"/>
  <c r="IV40" i="7"/>
  <c r="IW40" i="7"/>
  <c r="IX40" i="7"/>
  <c r="E41" i="7"/>
  <c r="F41" i="7"/>
  <c r="L41" i="7"/>
  <c r="M41" i="7"/>
  <c r="N41" i="7"/>
  <c r="R41" i="7"/>
  <c r="V41" i="7"/>
  <c r="AB41" i="7"/>
  <c r="AC41" i="7"/>
  <c r="AD41" i="7"/>
  <c r="AG41" i="7"/>
  <c r="AH41" i="7"/>
  <c r="AI41" i="7"/>
  <c r="AJ41" i="7"/>
  <c r="AM41" i="7"/>
  <c r="AN41" i="7"/>
  <c r="AO41" i="7"/>
  <c r="AS41" i="7"/>
  <c r="AT41" i="7"/>
  <c r="AW41" i="7"/>
  <c r="AX41" i="7"/>
  <c r="AY41" i="7"/>
  <c r="AZ41" i="7"/>
  <c r="BD41" i="7"/>
  <c r="BE41" i="7"/>
  <c r="BF41" i="7"/>
  <c r="BG41" i="7"/>
  <c r="BJ41" i="7"/>
  <c r="BK41" i="7"/>
  <c r="BL41" i="7"/>
  <c r="BO41" i="7"/>
  <c r="BP41" i="7"/>
  <c r="BQ41" i="7"/>
  <c r="BR41" i="7"/>
  <c r="BU41" i="7"/>
  <c r="BV41" i="7"/>
  <c r="BW41" i="7"/>
  <c r="BX41" i="7"/>
  <c r="BY41" i="7"/>
  <c r="CB41" i="7"/>
  <c r="CC41" i="7"/>
  <c r="CD41" i="7"/>
  <c r="CG41" i="7"/>
  <c r="CH41" i="7"/>
  <c r="CJ41" i="7"/>
  <c r="CM41" i="7"/>
  <c r="CN41" i="7"/>
  <c r="CO41" i="7"/>
  <c r="CP41" i="7"/>
  <c r="CQ41" i="7"/>
  <c r="CR41" i="7"/>
  <c r="CS41" i="7"/>
  <c r="CT41" i="7"/>
  <c r="CU41" i="7"/>
  <c r="CW41" i="7"/>
  <c r="CX41" i="7"/>
  <c r="CY41" i="7"/>
  <c r="DE41" i="7"/>
  <c r="DF41" i="7"/>
  <c r="DG41" i="7"/>
  <c r="DI41" i="7"/>
  <c r="DJ41" i="7"/>
  <c r="DK41" i="7"/>
  <c r="DL41" i="7"/>
  <c r="DN41" i="7"/>
  <c r="DO41" i="7"/>
  <c r="DP41" i="7"/>
  <c r="DV41" i="7"/>
  <c r="DW41" i="7"/>
  <c r="DX41" i="7"/>
  <c r="DY41" i="7"/>
  <c r="DZ41" i="7"/>
  <c r="EA41" i="7"/>
  <c r="EB41" i="7"/>
  <c r="EC41" i="7"/>
  <c r="ED41" i="7"/>
  <c r="EF41" i="7"/>
  <c r="EG41" i="7"/>
  <c r="EH41" i="7"/>
  <c r="EM41" i="7"/>
  <c r="EN41" i="7"/>
  <c r="EO41" i="7"/>
  <c r="EP41" i="7"/>
  <c r="EQ41" i="7"/>
  <c r="ER41" i="7"/>
  <c r="ES41" i="7"/>
  <c r="ET41" i="7"/>
  <c r="EU41" i="7"/>
  <c r="EV41" i="7"/>
  <c r="EX41" i="7"/>
  <c r="EY41" i="7"/>
  <c r="EZ41" i="7"/>
  <c r="FE41" i="7"/>
  <c r="FF41" i="7"/>
  <c r="FG41" i="7"/>
  <c r="FH41" i="7"/>
  <c r="FI41" i="7"/>
  <c r="FJ41" i="7"/>
  <c r="FK41" i="7"/>
  <c r="FL41" i="7"/>
  <c r="FM41" i="7"/>
  <c r="FN41" i="7"/>
  <c r="FP41" i="7"/>
  <c r="FQ41" i="7"/>
  <c r="FR41" i="7"/>
  <c r="FV41" i="7"/>
  <c r="FX41" i="7"/>
  <c r="FY41" i="7"/>
  <c r="FZ41" i="7"/>
  <c r="GA41" i="7"/>
  <c r="GB41" i="7"/>
  <c r="GC41" i="7"/>
  <c r="GD41" i="7"/>
  <c r="GI41" i="7"/>
  <c r="GJ41" i="7"/>
  <c r="GK41" i="7"/>
  <c r="GP41" i="7"/>
  <c r="GQ41" i="7"/>
  <c r="GR41" i="7"/>
  <c r="GS41" i="7"/>
  <c r="GT41" i="7"/>
  <c r="GU41" i="7"/>
  <c r="GV41" i="7"/>
  <c r="HA41" i="7"/>
  <c r="HB41" i="7"/>
  <c r="HE41" i="7"/>
  <c r="HH41" i="7"/>
  <c r="HI41" i="7"/>
  <c r="HJ41" i="7"/>
  <c r="HK41" i="7"/>
  <c r="HL41" i="7"/>
  <c r="HM41" i="7"/>
  <c r="HN41" i="7"/>
  <c r="HV41" i="7"/>
  <c r="HW41" i="7"/>
  <c r="HZ41" i="7"/>
  <c r="IA41" i="7"/>
  <c r="IB41" i="7"/>
  <c r="IC41" i="7"/>
  <c r="ID41" i="7"/>
  <c r="IE41" i="7"/>
  <c r="IF41" i="7"/>
  <c r="IK41" i="7"/>
  <c r="IM41" i="7"/>
  <c r="IN41" i="7"/>
  <c r="IO41" i="7"/>
  <c r="IR41" i="7"/>
  <c r="IS41" i="7"/>
  <c r="IT41" i="7"/>
  <c r="IU41" i="7"/>
  <c r="IV41" i="7"/>
  <c r="IW41" i="7"/>
  <c r="IX41" i="7"/>
  <c r="IY41" i="7"/>
  <c r="AI37" i="7"/>
  <c r="AJ37" i="7"/>
  <c r="AM37" i="7"/>
  <c r="AN37" i="7"/>
  <c r="AO37" i="7"/>
  <c r="AS37" i="7"/>
  <c r="AT37" i="7"/>
  <c r="AW37" i="7"/>
  <c r="AX37" i="7"/>
  <c r="AY37" i="7"/>
  <c r="AZ37" i="7"/>
  <c r="BD37" i="7"/>
  <c r="BE37" i="7"/>
  <c r="BF37" i="7"/>
  <c r="BG37" i="7"/>
  <c r="BJ37" i="7"/>
  <c r="BK37" i="7"/>
  <c r="BL37" i="7"/>
  <c r="BO37" i="7"/>
  <c r="BP37" i="7"/>
  <c r="BQ37" i="7"/>
  <c r="BR37" i="7"/>
  <c r="BU37" i="7"/>
  <c r="BV37" i="7"/>
  <c r="BW37" i="7"/>
  <c r="BX37" i="7"/>
  <c r="BY37" i="7"/>
  <c r="CB37" i="7"/>
  <c r="CC37" i="7"/>
  <c r="CD37" i="7"/>
  <c r="CG37" i="7"/>
  <c r="CH37" i="7"/>
  <c r="CJ37" i="7"/>
  <c r="CM37" i="7"/>
  <c r="CN37" i="7"/>
  <c r="CO37" i="7"/>
  <c r="CP37" i="7"/>
  <c r="CQ37" i="7"/>
  <c r="CR37" i="7"/>
  <c r="CS37" i="7"/>
  <c r="CT37" i="7"/>
  <c r="CU37" i="7"/>
  <c r="CW37" i="7"/>
  <c r="CX37" i="7"/>
  <c r="CY37" i="7"/>
  <c r="DE37" i="7"/>
  <c r="DF37" i="7"/>
  <c r="DG37" i="7"/>
  <c r="DH37" i="7"/>
  <c r="DI37" i="7"/>
  <c r="DJ37" i="7"/>
  <c r="DK37" i="7"/>
  <c r="DL37" i="7"/>
  <c r="DN37" i="7"/>
  <c r="DO37" i="7"/>
  <c r="DP37" i="7"/>
  <c r="DV37" i="7"/>
  <c r="DW37" i="7"/>
  <c r="DX37" i="7"/>
  <c r="DY37" i="7"/>
  <c r="DZ37" i="7"/>
  <c r="EA37" i="7"/>
  <c r="EB37" i="7"/>
  <c r="EC37" i="7"/>
  <c r="ED37" i="7"/>
  <c r="EF37" i="7"/>
  <c r="EG37" i="7"/>
  <c r="EH37" i="7"/>
  <c r="EM37" i="7"/>
  <c r="EN37" i="7"/>
  <c r="EO37" i="7"/>
  <c r="EP37" i="7"/>
  <c r="EQ37" i="7"/>
  <c r="ER37" i="7"/>
  <c r="ES37" i="7"/>
  <c r="ET37" i="7"/>
  <c r="EU37" i="7"/>
  <c r="EV37" i="7"/>
  <c r="EX37" i="7"/>
  <c r="EY37" i="7"/>
  <c r="EZ37" i="7"/>
  <c r="FE37" i="7"/>
  <c r="FF37" i="7"/>
  <c r="FG37" i="7"/>
  <c r="FH37" i="7"/>
  <c r="FI37" i="7"/>
  <c r="FJ37" i="7"/>
  <c r="FK37" i="7"/>
  <c r="FL37" i="7"/>
  <c r="FM37" i="7"/>
  <c r="FN37" i="7"/>
  <c r="FP37" i="7"/>
  <c r="FQ37" i="7"/>
  <c r="FR37" i="7"/>
  <c r="FV37" i="7"/>
  <c r="FX37" i="7"/>
  <c r="FY37" i="7"/>
  <c r="FZ37" i="7"/>
  <c r="GA37" i="7"/>
  <c r="GB37" i="7"/>
  <c r="GC37" i="7"/>
  <c r="GD37" i="7"/>
  <c r="GI37" i="7"/>
  <c r="GJ37" i="7"/>
  <c r="GK37" i="7"/>
  <c r="GP37" i="7"/>
  <c r="GQ37" i="7"/>
  <c r="GR37" i="7"/>
  <c r="GS37" i="7"/>
  <c r="GT37" i="7"/>
  <c r="GU37" i="7"/>
  <c r="GV37" i="7"/>
  <c r="HA37" i="7"/>
  <c r="HB37" i="7"/>
  <c r="HE37" i="7"/>
  <c r="HH37" i="7"/>
  <c r="HI37" i="7"/>
  <c r="HJ37" i="7"/>
  <c r="HK37" i="7"/>
  <c r="HL37" i="7"/>
  <c r="HM37" i="7"/>
  <c r="HN37" i="7"/>
  <c r="HV37" i="7"/>
  <c r="HW37" i="7"/>
  <c r="HZ37" i="7"/>
  <c r="IA37" i="7"/>
  <c r="IB37" i="7"/>
  <c r="IC37" i="7"/>
  <c r="ID37" i="7"/>
  <c r="IE37" i="7"/>
  <c r="IF37" i="7"/>
  <c r="IK37" i="7"/>
  <c r="IM37" i="7"/>
  <c r="IN37" i="7"/>
  <c r="IO37" i="7"/>
  <c r="IR37" i="7"/>
  <c r="IS37" i="7"/>
  <c r="IT37" i="7"/>
  <c r="IU37" i="7"/>
  <c r="IV37" i="7"/>
  <c r="IW37" i="7"/>
  <c r="IX37" i="7"/>
  <c r="F37" i="7"/>
  <c r="G37" i="7"/>
  <c r="H37" i="7"/>
  <c r="L37" i="7"/>
  <c r="M37" i="7"/>
  <c r="N37" i="7"/>
  <c r="R37" i="7"/>
  <c r="V37" i="7"/>
  <c r="X37" i="7"/>
  <c r="AB37" i="7"/>
  <c r="AC37" i="7"/>
  <c r="AD37" i="7"/>
  <c r="AG37" i="7"/>
  <c r="AH37" i="7"/>
  <c r="E37" i="7"/>
  <c r="CM24" i="7"/>
  <c r="FV24" i="7"/>
  <c r="CM25" i="7"/>
  <c r="FV25" i="7"/>
  <c r="CM26" i="7"/>
  <c r="CM131" i="7" s="1"/>
  <c r="FV26" i="7"/>
  <c r="FV131" i="7" s="1"/>
  <c r="CM27" i="7"/>
  <c r="FV27" i="7"/>
  <c r="FV132" i="7" s="1"/>
  <c r="CM28" i="7"/>
  <c r="FV28" i="7"/>
  <c r="FV133" i="7" s="1"/>
  <c r="CM29" i="7"/>
  <c r="FV29" i="7"/>
  <c r="CM30" i="7"/>
  <c r="FV30" i="7"/>
  <c r="FV135" i="7" s="1"/>
  <c r="CM31" i="7"/>
  <c r="CM136" i="7" s="1"/>
  <c r="FV31" i="7"/>
  <c r="CM32" i="7"/>
  <c r="CM137" i="7" s="1"/>
  <c r="FV32" i="7"/>
  <c r="CM33" i="7"/>
  <c r="FV33" i="7"/>
  <c r="CM23" i="7"/>
  <c r="FV23" i="7"/>
  <c r="CM4" i="7"/>
  <c r="FV4" i="7"/>
  <c r="CM5" i="7"/>
  <c r="FV5" i="7"/>
  <c r="CM6" i="7"/>
  <c r="FV6" i="7"/>
  <c r="CM7" i="7"/>
  <c r="FV7" i="7"/>
  <c r="CM8" i="7"/>
  <c r="FV8" i="7"/>
  <c r="CM9" i="7"/>
  <c r="FV9" i="7"/>
  <c r="CM10" i="7"/>
  <c r="FV10" i="7"/>
  <c r="CM11" i="7"/>
  <c r="FV11" i="7"/>
  <c r="CM12" i="7"/>
  <c r="FV12" i="7"/>
  <c r="CM13" i="7"/>
  <c r="FV13" i="7"/>
  <c r="FV118" i="7" s="1"/>
  <c r="CM14" i="7"/>
  <c r="FV14" i="7"/>
  <c r="CM15" i="7"/>
  <c r="FV15" i="7"/>
  <c r="CM16" i="7"/>
  <c r="CM121" i="7" s="1"/>
  <c r="FV16" i="7"/>
  <c r="FV121" i="7" s="1"/>
  <c r="CM17" i="7"/>
  <c r="CM122" i="7" s="1"/>
  <c r="FV17" i="7"/>
  <c r="CM18" i="7"/>
  <c r="FV18" i="7"/>
  <c r="FV123" i="7" s="1"/>
  <c r="CM19" i="7"/>
  <c r="FV19" i="7"/>
  <c r="CM20" i="7"/>
  <c r="FV20" i="7"/>
  <c r="CM21" i="7"/>
  <c r="CM126" i="7" s="1"/>
  <c r="FV21" i="7"/>
  <c r="CM22" i="7"/>
  <c r="FV22" i="7"/>
  <c r="FV127" i="7" s="1"/>
  <c r="FV3" i="7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IW124" i="1"/>
  <c r="IX124" i="1"/>
  <c r="I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IW125" i="1"/>
  <c r="IX125" i="1"/>
  <c r="I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IW126" i="1"/>
  <c r="IX126" i="1"/>
  <c r="I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IW127" i="1"/>
  <c r="IX127" i="1"/>
  <c r="I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IT128" i="1"/>
  <c r="IU128" i="1"/>
  <c r="IV128" i="1"/>
  <c r="IW128" i="1"/>
  <c r="IX128" i="1"/>
  <c r="I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IW129" i="1"/>
  <c r="IX129" i="1"/>
  <c r="I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IT130" i="1"/>
  <c r="IU130" i="1"/>
  <c r="IV130" i="1"/>
  <c r="IW130" i="1"/>
  <c r="IX130" i="1"/>
  <c r="I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IT131" i="1"/>
  <c r="IU131" i="1"/>
  <c r="IV131" i="1"/>
  <c r="IW131" i="1"/>
  <c r="IX131" i="1"/>
  <c r="IY13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J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HS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B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GK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FT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A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J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DS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B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CK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BR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A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J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S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A87" i="1"/>
  <c r="GJ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DR87" i="1"/>
  <c r="DA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A86" i="1"/>
  <c r="GJ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DR86" i="1"/>
  <c r="DA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A85" i="1"/>
  <c r="GJ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DR85" i="1"/>
  <c r="DA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A84" i="1"/>
  <c r="GJ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DR84" i="1"/>
  <c r="DA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A83" i="1"/>
  <c r="GJ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DR83" i="1"/>
  <c r="DA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A82" i="1"/>
  <c r="GJ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DR82" i="1"/>
  <c r="DA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A81" i="1"/>
  <c r="GJ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DR81" i="1"/>
  <c r="DA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A80" i="1"/>
  <c r="GJ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DR80" i="1"/>
  <c r="DA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A79" i="1"/>
  <c r="GJ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DR79" i="1"/>
  <c r="DA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A78" i="1"/>
  <c r="GJ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DR78" i="1"/>
  <c r="DA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A77" i="1"/>
  <c r="GJ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DR77" i="1"/>
  <c r="DA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A76" i="1"/>
  <c r="GJ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DR76" i="1"/>
  <c r="DA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A75" i="1"/>
  <c r="GJ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DR75" i="1"/>
  <c r="DA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A74" i="1"/>
  <c r="GJ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DR74" i="1"/>
  <c r="DA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A73" i="1"/>
  <c r="GJ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DR73" i="1"/>
  <c r="DA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A72" i="1"/>
  <c r="GJ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DR72" i="1"/>
  <c r="DA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A71" i="1"/>
  <c r="GJ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DR71" i="1"/>
  <c r="DA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A70" i="1"/>
  <c r="GJ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DR70" i="1"/>
  <c r="DA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A69" i="1"/>
  <c r="GJ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DR69" i="1"/>
  <c r="DA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A68" i="1"/>
  <c r="GJ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DR68" i="1"/>
  <c r="DA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A67" i="1"/>
  <c r="GJ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DR67" i="1"/>
  <c r="DA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A66" i="1"/>
  <c r="GJ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DR66" i="1"/>
  <c r="DA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A65" i="1"/>
  <c r="GJ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DR65" i="1"/>
  <c r="DA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A64" i="1"/>
  <c r="GJ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DR64" i="1"/>
  <c r="DA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A63" i="1"/>
  <c r="GJ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DR63" i="1"/>
  <c r="DA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A62" i="1"/>
  <c r="GJ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DR62" i="1"/>
  <c r="DA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A61" i="1"/>
  <c r="GJ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DR61" i="1"/>
  <c r="DA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A60" i="1"/>
  <c r="GJ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DR60" i="1"/>
  <c r="DA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A59" i="1"/>
  <c r="GJ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DR59" i="1"/>
  <c r="DA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W33" i="7" s="1"/>
  <c r="HS58" i="1"/>
  <c r="HR58" i="1"/>
  <c r="HH33" i="7"/>
  <c r="HG33" i="7"/>
  <c r="HA58" i="1"/>
  <c r="GR33" i="7"/>
  <c r="GQ33" i="7"/>
  <c r="GJ58" i="1"/>
  <c r="GB33" i="7"/>
  <c r="GA33" i="7"/>
  <c r="FP58" i="1"/>
  <c r="FO58" i="1"/>
  <c r="FN58" i="1"/>
  <c r="FM58" i="1"/>
  <c r="FL58" i="1"/>
  <c r="FK58" i="1"/>
  <c r="FJ58" i="1"/>
  <c r="FM33" i="7" s="1"/>
  <c r="FM138" i="7" s="1"/>
  <c r="N460" i="7" s="1"/>
  <c r="FI58" i="1"/>
  <c r="FH58" i="1"/>
  <c r="FG58" i="1"/>
  <c r="FF58" i="1"/>
  <c r="FI33" i="7" s="1"/>
  <c r="FE58" i="1"/>
  <c r="FH33" i="7" s="1"/>
  <c r="FD58" i="1"/>
  <c r="FG33" i="7" s="1"/>
  <c r="FC58" i="1"/>
  <c r="FB58" i="1"/>
  <c r="FE33" i="7" s="1"/>
  <c r="FA58" i="1"/>
  <c r="EZ58" i="1"/>
  <c r="EY58" i="1"/>
  <c r="EX58" i="1"/>
  <c r="EW58" i="1"/>
  <c r="EV58" i="1"/>
  <c r="EU58" i="1"/>
  <c r="ET58" i="1"/>
  <c r="EW33" i="7" s="1"/>
  <c r="ES58" i="1"/>
  <c r="ER58" i="1"/>
  <c r="EQ58" i="1"/>
  <c r="EP58" i="1"/>
  <c r="ES33" i="7" s="1"/>
  <c r="EO58" i="1"/>
  <c r="ER33" i="7" s="1"/>
  <c r="EN58" i="1"/>
  <c r="EQ33" i="7" s="1"/>
  <c r="EM58" i="1"/>
  <c r="EL58" i="1"/>
  <c r="EO33" i="7" s="1"/>
  <c r="EK58" i="1"/>
  <c r="EJ58" i="1"/>
  <c r="EI58" i="1"/>
  <c r="EH33" i="7"/>
  <c r="EG33" i="7"/>
  <c r="EC33" i="7"/>
  <c r="EC138" i="7" s="1"/>
  <c r="L458" i="7" s="1"/>
  <c r="EB33" i="7"/>
  <c r="EA33" i="7"/>
  <c r="DY33" i="7"/>
  <c r="DR58" i="1"/>
  <c r="DR33" i="7"/>
  <c r="DQ33" i="7"/>
  <c r="DM33" i="7"/>
  <c r="DL33" i="7"/>
  <c r="DK33" i="7"/>
  <c r="DI33" i="7"/>
  <c r="DA58" i="1"/>
  <c r="DB33" i="7"/>
  <c r="DA33" i="7"/>
  <c r="CW33" i="7"/>
  <c r="CV33" i="7"/>
  <c r="CU33" i="7"/>
  <c r="CS33" i="7"/>
  <c r="CG58" i="1"/>
  <c r="CF58" i="1"/>
  <c r="CI33" i="7" s="1"/>
  <c r="CE58" i="1"/>
  <c r="CH33" i="7" s="1"/>
  <c r="CH138" i="7" s="1"/>
  <c r="R452" i="7" s="1"/>
  <c r="CD58" i="1"/>
  <c r="CC58" i="1"/>
  <c r="CB58" i="1"/>
  <c r="CE33" i="7" s="1"/>
  <c r="CA58" i="1"/>
  <c r="CD33" i="7" s="1"/>
  <c r="CD138" i="7" s="1"/>
  <c r="N452" i="7" s="1"/>
  <c r="BZ58" i="1"/>
  <c r="BY58" i="1"/>
  <c r="CB33" i="7" s="1"/>
  <c r="BX58" i="1"/>
  <c r="BW58" i="1"/>
  <c r="BV58" i="1"/>
  <c r="BU58" i="1"/>
  <c r="BT58" i="1"/>
  <c r="BS58" i="1"/>
  <c r="BR58" i="1"/>
  <c r="BP58" i="1"/>
  <c r="BO58" i="1"/>
  <c r="BR33" i="7" s="1"/>
  <c r="BN58" i="1"/>
  <c r="BQ33" i="7" s="1"/>
  <c r="BM58" i="1"/>
  <c r="BL58" i="1"/>
  <c r="BK58" i="1"/>
  <c r="BN33" i="7" s="1"/>
  <c r="BJ58" i="1"/>
  <c r="BM33" i="7" s="1"/>
  <c r="BI58" i="1"/>
  <c r="BH58" i="1"/>
  <c r="BK33" i="7" s="1"/>
  <c r="BG58" i="1"/>
  <c r="BF58" i="1"/>
  <c r="BE58" i="1"/>
  <c r="BD58" i="1"/>
  <c r="BC58" i="1"/>
  <c r="BB58" i="1"/>
  <c r="BA58" i="1"/>
  <c r="BA33" i="7"/>
  <c r="AZ33" i="7"/>
  <c r="AW33" i="7"/>
  <c r="AV33" i="7"/>
  <c r="AT33" i="7"/>
  <c r="AJ33" i="7"/>
  <c r="AI33" i="7"/>
  <c r="AF33" i="7"/>
  <c r="AE33" i="7"/>
  <c r="AC33" i="7"/>
  <c r="S33" i="7"/>
  <c r="R33" i="7"/>
  <c r="O33" i="7"/>
  <c r="N33" i="7"/>
  <c r="L33" i="7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P32" i="7"/>
  <c r="HO32" i="7"/>
  <c r="HA57" i="1"/>
  <c r="GZ32" i="7"/>
  <c r="GY32" i="7"/>
  <c r="GJ57" i="1"/>
  <c r="GJ32" i="7"/>
  <c r="GI32" i="7"/>
  <c r="FP57" i="1"/>
  <c r="FO57" i="1"/>
  <c r="FN57" i="1"/>
  <c r="FM57" i="1"/>
  <c r="FP32" i="7" s="1"/>
  <c r="FL57" i="1"/>
  <c r="FO32" i="7" s="1"/>
  <c r="FK57" i="1"/>
  <c r="FJ57" i="1"/>
  <c r="FM32" i="7" s="1"/>
  <c r="FI57" i="1"/>
  <c r="FH57" i="1"/>
  <c r="FG57" i="1"/>
  <c r="FF57" i="1"/>
  <c r="FE57" i="1"/>
  <c r="FD57" i="1"/>
  <c r="FC57" i="1"/>
  <c r="FB57" i="1"/>
  <c r="FE32" i="7" s="1"/>
  <c r="FA57" i="1"/>
  <c r="EZ57" i="1"/>
  <c r="EY57" i="1"/>
  <c r="EX57" i="1"/>
  <c r="EW57" i="1"/>
  <c r="EZ32" i="7" s="1"/>
  <c r="EV57" i="1"/>
  <c r="EY32" i="7" s="1"/>
  <c r="EU57" i="1"/>
  <c r="ET57" i="1"/>
  <c r="EW32" i="7" s="1"/>
  <c r="ES57" i="1"/>
  <c r="ER57" i="1"/>
  <c r="EQ57" i="1"/>
  <c r="EP57" i="1"/>
  <c r="EO57" i="1"/>
  <c r="EN57" i="1"/>
  <c r="EM57" i="1"/>
  <c r="EL57" i="1"/>
  <c r="EO32" i="7" s="1"/>
  <c r="EO137" i="7" s="1"/>
  <c r="EK57" i="1"/>
  <c r="EJ57" i="1"/>
  <c r="EI57" i="1"/>
  <c r="EJ32" i="7"/>
  <c r="EI32" i="7"/>
  <c r="EG32" i="7"/>
  <c r="DZ32" i="7"/>
  <c r="DY32" i="7"/>
  <c r="DY137" i="7" s="1"/>
  <c r="DR57" i="1"/>
  <c r="DT32" i="7"/>
  <c r="DS32" i="7"/>
  <c r="DQ32" i="7"/>
  <c r="DJ32" i="7"/>
  <c r="DI32" i="7"/>
  <c r="DA57" i="1"/>
  <c r="DC32" i="7"/>
  <c r="CT32" i="7"/>
  <c r="CS32" i="7"/>
  <c r="CN32" i="7"/>
  <c r="CG57" i="1"/>
  <c r="CJ32" i="7" s="1"/>
  <c r="CF57" i="1"/>
  <c r="CE57" i="1"/>
  <c r="CD57" i="1"/>
  <c r="CC57" i="1"/>
  <c r="CB57" i="1"/>
  <c r="CA57" i="1"/>
  <c r="BZ57" i="1"/>
  <c r="BY57" i="1"/>
  <c r="BX57" i="1"/>
  <c r="BW57" i="1"/>
  <c r="BZ32" i="7" s="1"/>
  <c r="BV57" i="1"/>
  <c r="BU57" i="1"/>
  <c r="BT57" i="1"/>
  <c r="BS57" i="1"/>
  <c r="BR57" i="1"/>
  <c r="BP57" i="1"/>
  <c r="BS32" i="7" s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BB32" i="7"/>
  <c r="AS32" i="7"/>
  <c r="AK32" i="7"/>
  <c r="AB32" i="7"/>
  <c r="T32" i="7"/>
  <c r="K32" i="7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M31" i="7" s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W31" i="7" s="1"/>
  <c r="HS56" i="1"/>
  <c r="HR56" i="1"/>
  <c r="HG31" i="7"/>
  <c r="HA56" i="1"/>
  <c r="GQ31" i="7"/>
  <c r="GQ136" i="7" s="1"/>
  <c r="GJ56" i="1"/>
  <c r="GA31" i="7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G31" i="7" s="1"/>
  <c r="FC56" i="1"/>
  <c r="FB56" i="1"/>
  <c r="FA56" i="1"/>
  <c r="EZ56" i="1"/>
  <c r="EY56" i="1"/>
  <c r="FB31" i="7" s="1"/>
  <c r="EX56" i="1"/>
  <c r="EW56" i="1"/>
  <c r="EV56" i="1"/>
  <c r="EU56" i="1"/>
  <c r="ET56" i="1"/>
  <c r="ES56" i="1"/>
  <c r="ER56" i="1"/>
  <c r="EQ56" i="1"/>
  <c r="EP56" i="1"/>
  <c r="EO56" i="1"/>
  <c r="EN56" i="1"/>
  <c r="EQ31" i="7" s="1"/>
  <c r="EM56" i="1"/>
  <c r="EL56" i="1"/>
  <c r="EK56" i="1"/>
  <c r="EJ56" i="1"/>
  <c r="EI56" i="1"/>
  <c r="EH31" i="7"/>
  <c r="EG31" i="7"/>
  <c r="EB31" i="7"/>
  <c r="EA31" i="7"/>
  <c r="DV31" i="7"/>
  <c r="DR56" i="1"/>
  <c r="DR31" i="7"/>
  <c r="DQ31" i="7"/>
  <c r="DL31" i="7"/>
  <c r="DK31" i="7"/>
  <c r="DF31" i="7"/>
  <c r="DA56" i="1"/>
  <c r="DB31" i="7"/>
  <c r="DA31" i="7"/>
  <c r="CV31" i="7"/>
  <c r="CU31" i="7"/>
  <c r="CP31" i="7"/>
  <c r="CG56" i="1"/>
  <c r="CF56" i="1"/>
  <c r="CE56" i="1"/>
  <c r="CD56" i="1"/>
  <c r="CC56" i="1"/>
  <c r="CB56" i="1"/>
  <c r="CA56" i="1"/>
  <c r="BZ56" i="1"/>
  <c r="BY56" i="1"/>
  <c r="CB31" i="7" s="1"/>
  <c r="BX56" i="1"/>
  <c r="BW56" i="1"/>
  <c r="BV56" i="1"/>
  <c r="BU56" i="1"/>
  <c r="BT56" i="1"/>
  <c r="BS56" i="1"/>
  <c r="BR56" i="1"/>
  <c r="BP56" i="1"/>
  <c r="BO56" i="1"/>
  <c r="BN56" i="1"/>
  <c r="BM56" i="1"/>
  <c r="BL56" i="1"/>
  <c r="BK56" i="1"/>
  <c r="BJ56" i="1"/>
  <c r="BI56" i="1"/>
  <c r="BH56" i="1"/>
  <c r="BK31" i="7" s="1"/>
  <c r="BG56" i="1"/>
  <c r="BF56" i="1"/>
  <c r="BE56" i="1"/>
  <c r="BD56" i="1"/>
  <c r="BC56" i="1"/>
  <c r="BB56" i="1"/>
  <c r="BA56" i="1"/>
  <c r="AT31" i="7"/>
  <c r="AC31" i="7"/>
  <c r="L31" i="7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T30" i="7"/>
  <c r="HO30" i="7"/>
  <c r="HA55" i="1"/>
  <c r="GY30" i="7"/>
  <c r="GO30" i="7"/>
  <c r="GN30" i="7"/>
  <c r="GJ55" i="1"/>
  <c r="GI30" i="7"/>
  <c r="FY30" i="7"/>
  <c r="FX30" i="7"/>
  <c r="FP55" i="1"/>
  <c r="FO55" i="1"/>
  <c r="FN55" i="1"/>
  <c r="FM55" i="1"/>
  <c r="FP30" i="7" s="1"/>
  <c r="FL55" i="1"/>
  <c r="FO30" i="7" s="1"/>
  <c r="FK55" i="1"/>
  <c r="FJ55" i="1"/>
  <c r="FI55" i="1"/>
  <c r="FH55" i="1"/>
  <c r="FG55" i="1"/>
  <c r="FF55" i="1"/>
  <c r="FE55" i="1"/>
  <c r="FD55" i="1"/>
  <c r="FC55" i="1"/>
  <c r="FB55" i="1"/>
  <c r="FE30" i="7" s="1"/>
  <c r="FA55" i="1"/>
  <c r="EZ55" i="1"/>
  <c r="EY55" i="1"/>
  <c r="EX55" i="1"/>
  <c r="EW55" i="1"/>
  <c r="EZ30" i="7" s="1"/>
  <c r="EV55" i="1"/>
  <c r="EY30" i="7" s="1"/>
  <c r="EU55" i="1"/>
  <c r="ET55" i="1"/>
  <c r="ES55" i="1"/>
  <c r="ER55" i="1"/>
  <c r="EQ55" i="1"/>
  <c r="EP55" i="1"/>
  <c r="EO55" i="1"/>
  <c r="EN55" i="1"/>
  <c r="EM55" i="1"/>
  <c r="EL55" i="1"/>
  <c r="EO30" i="7" s="1"/>
  <c r="EK55" i="1"/>
  <c r="EJ55" i="1"/>
  <c r="EI55" i="1"/>
  <c r="EJ30" i="7"/>
  <c r="EI30" i="7"/>
  <c r="ED30" i="7"/>
  <c r="DZ30" i="7"/>
  <c r="DY30" i="7"/>
  <c r="DR55" i="1"/>
  <c r="DT30" i="7"/>
  <c r="DS30" i="7"/>
  <c r="DN30" i="7"/>
  <c r="DN135" i="7" s="1"/>
  <c r="DI30" i="7"/>
  <c r="DA55" i="1"/>
  <c r="DC30" i="7"/>
  <c r="CX30" i="7"/>
  <c r="CT30" i="7"/>
  <c r="CT135" i="7" s="1"/>
  <c r="CS30" i="7"/>
  <c r="CN30" i="7"/>
  <c r="CN135" i="7" s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IY54" i="1"/>
  <c r="IX54" i="1"/>
  <c r="IW54" i="1"/>
  <c r="IV54" i="1"/>
  <c r="IU54" i="1"/>
  <c r="IT54" i="1"/>
  <c r="IS54" i="1"/>
  <c r="IR54" i="1"/>
  <c r="IQ54" i="1"/>
  <c r="IP54" i="1"/>
  <c r="IO54" i="1"/>
  <c r="IR29" i="7" s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IB29" i="7" s="1"/>
  <c r="HX54" i="1"/>
  <c r="HW54" i="1"/>
  <c r="HV54" i="1"/>
  <c r="HU54" i="1"/>
  <c r="HT54" i="1"/>
  <c r="HS54" i="1"/>
  <c r="HR54" i="1"/>
  <c r="HM29" i="7"/>
  <c r="HL29" i="7"/>
  <c r="HG29" i="7"/>
  <c r="HA54" i="1"/>
  <c r="GW29" i="7"/>
  <c r="GV29" i="7"/>
  <c r="GQ29" i="7"/>
  <c r="GJ54" i="1"/>
  <c r="GG29" i="7"/>
  <c r="GF29" i="7"/>
  <c r="GA29" i="7"/>
  <c r="FP54" i="1"/>
  <c r="FO54" i="1"/>
  <c r="FR29" i="7" s="1"/>
  <c r="FN54" i="1"/>
  <c r="FM54" i="1"/>
  <c r="FL54" i="1"/>
  <c r="FK54" i="1"/>
  <c r="FJ54" i="1"/>
  <c r="FM29" i="7" s="1"/>
  <c r="FI54" i="1"/>
  <c r="FH54" i="1"/>
  <c r="FG54" i="1"/>
  <c r="FF54" i="1"/>
  <c r="FE54" i="1"/>
  <c r="FH29" i="7" s="1"/>
  <c r="FD54" i="1"/>
  <c r="FG29" i="7" s="1"/>
  <c r="FC54" i="1"/>
  <c r="FB54" i="1"/>
  <c r="FA54" i="1"/>
  <c r="EZ54" i="1"/>
  <c r="EY54" i="1"/>
  <c r="FB29" i="7" s="1"/>
  <c r="EX54" i="1"/>
  <c r="EW54" i="1"/>
  <c r="EV54" i="1"/>
  <c r="EU54" i="1"/>
  <c r="ET54" i="1"/>
  <c r="EW29" i="7" s="1"/>
  <c r="ES54" i="1"/>
  <c r="ER54" i="1"/>
  <c r="EQ54" i="1"/>
  <c r="EP54" i="1"/>
  <c r="EO54" i="1"/>
  <c r="ER29" i="7" s="1"/>
  <c r="EN54" i="1"/>
  <c r="EQ29" i="7" s="1"/>
  <c r="EQ134" i="7" s="1"/>
  <c r="EM54" i="1"/>
  <c r="EL54" i="1"/>
  <c r="EK54" i="1"/>
  <c r="EJ54" i="1"/>
  <c r="EI54" i="1"/>
  <c r="EH29" i="7"/>
  <c r="EG29" i="7"/>
  <c r="EB29" i="7"/>
  <c r="EA29" i="7"/>
  <c r="DV29" i="7"/>
  <c r="DR54" i="1"/>
  <c r="DR29" i="7"/>
  <c r="DQ29" i="7"/>
  <c r="DL29" i="7"/>
  <c r="DK29" i="7"/>
  <c r="DF29" i="7"/>
  <c r="DA54" i="1"/>
  <c r="DA29" i="7"/>
  <c r="CV29" i="7"/>
  <c r="CU29" i="7"/>
  <c r="CP29" i="7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T28" i="7"/>
  <c r="HO28" i="7"/>
  <c r="HE28" i="7"/>
  <c r="HA53" i="1"/>
  <c r="GY28" i="7"/>
  <c r="GO28" i="7"/>
  <c r="GN28" i="7"/>
  <c r="GJ53" i="1"/>
  <c r="GI28" i="7"/>
  <c r="FY28" i="7"/>
  <c r="FX28" i="7"/>
  <c r="FP53" i="1"/>
  <c r="FO53" i="1"/>
  <c r="FN53" i="1"/>
  <c r="FM53" i="1"/>
  <c r="FL53" i="1"/>
  <c r="FK53" i="1"/>
  <c r="FJ53" i="1"/>
  <c r="FI53" i="1"/>
  <c r="FH53" i="1"/>
  <c r="FG53" i="1"/>
  <c r="FJ28" i="7" s="1"/>
  <c r="FF53" i="1"/>
  <c r="FE53" i="1"/>
  <c r="FD53" i="1"/>
  <c r="FC53" i="1"/>
  <c r="FB53" i="1"/>
  <c r="FE28" i="7" s="1"/>
  <c r="FA53" i="1"/>
  <c r="EZ53" i="1"/>
  <c r="EY53" i="1"/>
  <c r="EX53" i="1"/>
  <c r="EW53" i="1"/>
  <c r="EV53" i="1"/>
  <c r="EU53" i="1"/>
  <c r="ET53" i="1"/>
  <c r="ES53" i="1"/>
  <c r="ER53" i="1"/>
  <c r="EQ53" i="1"/>
  <c r="ET28" i="7" s="1"/>
  <c r="EP53" i="1"/>
  <c r="EO53" i="1"/>
  <c r="EN53" i="1"/>
  <c r="EM53" i="1"/>
  <c r="EL53" i="1"/>
  <c r="EO28" i="7" s="1"/>
  <c r="EK53" i="1"/>
  <c r="EJ53" i="1"/>
  <c r="EI53" i="1"/>
  <c r="EI28" i="7"/>
  <c r="ED28" i="7"/>
  <c r="DZ28" i="7"/>
  <c r="DY28" i="7"/>
  <c r="DR53" i="1"/>
  <c r="DT28" i="7"/>
  <c r="DS28" i="7"/>
  <c r="DN28" i="7"/>
  <c r="DI28" i="7"/>
  <c r="DA53" i="1"/>
  <c r="DC28" i="7"/>
  <c r="CX28" i="7"/>
  <c r="CT28" i="7"/>
  <c r="CS28" i="7"/>
  <c r="CN28" i="7"/>
  <c r="CN133" i="7" s="1"/>
  <c r="CG53" i="1"/>
  <c r="CJ28" i="7" s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P53" i="1"/>
  <c r="BS28" i="7" s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M27" i="7"/>
  <c r="HL27" i="7"/>
  <c r="HG27" i="7"/>
  <c r="HA52" i="1"/>
  <c r="GW27" i="7"/>
  <c r="GV27" i="7"/>
  <c r="GQ27" i="7"/>
  <c r="GJ52" i="1"/>
  <c r="GG27" i="7"/>
  <c r="GF27" i="7"/>
  <c r="GA27" i="7"/>
  <c r="FP52" i="1"/>
  <c r="FO52" i="1"/>
  <c r="FR27" i="7" s="1"/>
  <c r="FN52" i="1"/>
  <c r="FM52" i="1"/>
  <c r="FL52" i="1"/>
  <c r="FK52" i="1"/>
  <c r="FJ52" i="1"/>
  <c r="FI52" i="1"/>
  <c r="FH52" i="1"/>
  <c r="FG52" i="1"/>
  <c r="FF52" i="1"/>
  <c r="FE52" i="1"/>
  <c r="FH27" i="7" s="1"/>
  <c r="FD52" i="1"/>
  <c r="FC52" i="1"/>
  <c r="FB52" i="1"/>
  <c r="FA52" i="1"/>
  <c r="EZ52" i="1"/>
  <c r="EY52" i="1"/>
  <c r="FB27" i="7" s="1"/>
  <c r="EX52" i="1"/>
  <c r="EW52" i="1"/>
  <c r="EV52" i="1"/>
  <c r="EU52" i="1"/>
  <c r="ET52" i="1"/>
  <c r="ES52" i="1"/>
  <c r="ER52" i="1"/>
  <c r="EQ52" i="1"/>
  <c r="EP52" i="1"/>
  <c r="EO52" i="1"/>
  <c r="ER27" i="7" s="1"/>
  <c r="EN52" i="1"/>
  <c r="EM52" i="1"/>
  <c r="EL52" i="1"/>
  <c r="EK52" i="1"/>
  <c r="EJ52" i="1"/>
  <c r="EI52" i="1"/>
  <c r="EH27" i="7"/>
  <c r="EG27" i="7"/>
  <c r="EB27" i="7"/>
  <c r="EA27" i="7"/>
  <c r="DV27" i="7"/>
  <c r="DR52" i="1"/>
  <c r="DQ27" i="7"/>
  <c r="DL27" i="7"/>
  <c r="DK27" i="7"/>
  <c r="DF27" i="7"/>
  <c r="DA52" i="1"/>
  <c r="CV27" i="7"/>
  <c r="CU27" i="7"/>
  <c r="CP27" i="7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T26" i="7"/>
  <c r="HO26" i="7"/>
  <c r="HA51" i="1"/>
  <c r="GY26" i="7"/>
  <c r="GJ51" i="1"/>
  <c r="GI26" i="7"/>
  <c r="FP51" i="1"/>
  <c r="FO51" i="1"/>
  <c r="FN51" i="1"/>
  <c r="FM51" i="1"/>
  <c r="FP26" i="7" s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Z26" i="7" s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J26" i="7"/>
  <c r="EI26" i="7"/>
  <c r="ED26" i="7"/>
  <c r="DZ26" i="7"/>
  <c r="DR51" i="1"/>
  <c r="DT26" i="7"/>
  <c r="DS26" i="7"/>
  <c r="DN26" i="7"/>
  <c r="DI26" i="7"/>
  <c r="DA51" i="1"/>
  <c r="DC26" i="7"/>
  <c r="CZ26" i="7"/>
  <c r="CX26" i="7"/>
  <c r="CT26" i="7"/>
  <c r="CS26" i="7"/>
  <c r="CN26" i="7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K26" i="7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M25" i="7" s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W25" i="7" s="1"/>
  <c r="HS50" i="1"/>
  <c r="HR50" i="1"/>
  <c r="HL25" i="7"/>
  <c r="HG25" i="7"/>
  <c r="HA50" i="1"/>
  <c r="GV25" i="7"/>
  <c r="GQ25" i="7"/>
  <c r="GJ50" i="1"/>
  <c r="GF25" i="7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G25" i="7" s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Q25" i="7" s="1"/>
  <c r="EM50" i="1"/>
  <c r="EL50" i="1"/>
  <c r="EK50" i="1"/>
  <c r="EJ50" i="1"/>
  <c r="EI50" i="1"/>
  <c r="EH25" i="7"/>
  <c r="EG25" i="7"/>
  <c r="EB25" i="7"/>
  <c r="EA25" i="7"/>
  <c r="DX25" i="7"/>
  <c r="DV25" i="7"/>
  <c r="DR50" i="1"/>
  <c r="DQ25" i="7"/>
  <c r="DL25" i="7"/>
  <c r="DK25" i="7"/>
  <c r="DH25" i="7"/>
  <c r="DF25" i="7"/>
  <c r="DA50" i="1"/>
  <c r="CV25" i="7"/>
  <c r="CU25" i="7"/>
  <c r="CR25" i="7"/>
  <c r="CP25" i="7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BA25" i="7"/>
  <c r="AJ25" i="7"/>
  <c r="S25" i="7"/>
  <c r="IY49" i="1"/>
  <c r="IX49" i="1"/>
  <c r="JA24" i="7" s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K24" i="7" s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T24" i="7"/>
  <c r="HO24" i="7"/>
  <c r="HE24" i="7"/>
  <c r="HA49" i="1"/>
  <c r="GY24" i="7"/>
  <c r="GS24" i="7"/>
  <c r="GO24" i="7"/>
  <c r="GN24" i="7"/>
  <c r="GJ49" i="1"/>
  <c r="FY24" i="7"/>
  <c r="FX24" i="7"/>
  <c r="FP49" i="1"/>
  <c r="FO49" i="1"/>
  <c r="FN49" i="1"/>
  <c r="FM49" i="1"/>
  <c r="FL49" i="1"/>
  <c r="FO24" i="7" s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Y24" i="7" s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I24" i="7"/>
  <c r="ED24" i="7"/>
  <c r="DZ24" i="7"/>
  <c r="DR49" i="1"/>
  <c r="DT24" i="7"/>
  <c r="DP24" i="7"/>
  <c r="DN24" i="7"/>
  <c r="DJ24" i="7"/>
  <c r="DI24" i="7"/>
  <c r="DA49" i="1"/>
  <c r="DC24" i="7"/>
  <c r="CZ24" i="7"/>
  <c r="CX24" i="7"/>
  <c r="CT24" i="7"/>
  <c r="CN24" i="7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S24" i="7"/>
  <c r="AB24" i="7"/>
  <c r="K24" i="7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M23" i="7" s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W23" i="7" s="1"/>
  <c r="HS48" i="1"/>
  <c r="HR48" i="1"/>
  <c r="HM23" i="7"/>
  <c r="HM128" i="7" s="1"/>
  <c r="HL23" i="7"/>
  <c r="HG23" i="7"/>
  <c r="HA48" i="1"/>
  <c r="GW23" i="7"/>
  <c r="GV23" i="7"/>
  <c r="GJ48" i="1"/>
  <c r="GG23" i="7"/>
  <c r="FP48" i="1"/>
  <c r="FO48" i="1"/>
  <c r="FN48" i="1"/>
  <c r="FM48" i="1"/>
  <c r="FL48" i="1"/>
  <c r="FK48" i="1"/>
  <c r="FJ48" i="1"/>
  <c r="FM23" i="7" s="1"/>
  <c r="FI48" i="1"/>
  <c r="FH48" i="1"/>
  <c r="FG48" i="1"/>
  <c r="FF48" i="1"/>
  <c r="FE48" i="1"/>
  <c r="FD48" i="1"/>
  <c r="FG23" i="7" s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Q23" i="7" s="1"/>
  <c r="EM48" i="1"/>
  <c r="EL48" i="1"/>
  <c r="EK48" i="1"/>
  <c r="EJ48" i="1"/>
  <c r="EI48" i="1"/>
  <c r="EH23" i="7"/>
  <c r="EB23" i="7"/>
  <c r="EA23" i="7"/>
  <c r="DX23" i="7"/>
  <c r="DX128" i="7" s="1"/>
  <c r="DR48" i="1"/>
  <c r="DQ23" i="7"/>
  <c r="DL23" i="7"/>
  <c r="DL128" i="7" s="1"/>
  <c r="DK23" i="7"/>
  <c r="DH23" i="7"/>
  <c r="DF23" i="7"/>
  <c r="DA48" i="1"/>
  <c r="CV23" i="7"/>
  <c r="CU23" i="7"/>
  <c r="CR23" i="7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BA23" i="7"/>
  <c r="AJ23" i="7"/>
  <c r="S23" i="7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E3" i="7"/>
  <c r="HA47" i="1"/>
  <c r="GY6" i="7"/>
  <c r="GO3" i="7"/>
  <c r="GN3" i="7"/>
  <c r="GJ47" i="1"/>
  <c r="FY22" i="7"/>
  <c r="FX3" i="7"/>
  <c r="FP47" i="1"/>
  <c r="FO47" i="1"/>
  <c r="FN47" i="1"/>
  <c r="FM47" i="1"/>
  <c r="FL47" i="1"/>
  <c r="FK47" i="1"/>
  <c r="FJ47" i="1"/>
  <c r="FI47" i="1"/>
  <c r="FH47" i="1"/>
  <c r="FG47" i="1"/>
  <c r="FJ16" i="7" s="1"/>
  <c r="FF47" i="1"/>
  <c r="FE47" i="1"/>
  <c r="FD47" i="1"/>
  <c r="FC47" i="1"/>
  <c r="FB47" i="1"/>
  <c r="FE22" i="7" s="1"/>
  <c r="FE127" i="7" s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F13" i="7"/>
  <c r="DR47" i="1"/>
  <c r="DA47" i="1"/>
  <c r="CZ16" i="7"/>
  <c r="CS20" i="7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S15" i="7"/>
  <c r="AB12" i="7"/>
  <c r="K15" i="7"/>
  <c r="II91" i="1"/>
  <c r="HR91" i="1"/>
  <c r="HA91" i="1"/>
  <c r="GJ91" i="1"/>
  <c r="EZ91" i="1"/>
  <c r="EI91" i="1"/>
  <c r="DR91" i="1"/>
  <c r="DA91" i="1"/>
  <c r="W42" i="6"/>
  <c r="W41" i="6"/>
  <c r="W40" i="6"/>
  <c r="AD39" i="6"/>
  <c r="W39" i="6"/>
  <c r="AD38" i="6"/>
  <c r="W38" i="6"/>
  <c r="AD37" i="6"/>
  <c r="W37" i="6"/>
  <c r="AD36" i="6"/>
  <c r="W36" i="6"/>
  <c r="AD35" i="6"/>
  <c r="W35" i="6"/>
  <c r="AD34" i="6"/>
  <c r="W34" i="6"/>
  <c r="AD33" i="6"/>
  <c r="W33" i="6"/>
  <c r="AD32" i="6"/>
  <c r="W32" i="6"/>
  <c r="AD31" i="6"/>
  <c r="W31" i="6"/>
  <c r="AD30" i="6"/>
  <c r="W30" i="6"/>
  <c r="AD29" i="6"/>
  <c r="W29" i="6"/>
  <c r="AD28" i="6"/>
  <c r="W28" i="6"/>
  <c r="AD27" i="6"/>
  <c r="W27" i="6"/>
  <c r="AD26" i="6"/>
  <c r="W26" i="6"/>
  <c r="AD25" i="6"/>
  <c r="W25" i="6"/>
  <c r="AD24" i="6"/>
  <c r="W24" i="6"/>
  <c r="AD23" i="6"/>
  <c r="W23" i="6"/>
  <c r="AD22" i="6"/>
  <c r="W22" i="6"/>
  <c r="AD21" i="6"/>
  <c r="W21" i="6"/>
  <c r="AD20" i="6"/>
  <c r="W20" i="6"/>
  <c r="AD19" i="6"/>
  <c r="W19" i="6"/>
  <c r="AD18" i="6"/>
  <c r="W18" i="6"/>
  <c r="AD17" i="6"/>
  <c r="W17" i="6"/>
  <c r="AD16" i="6"/>
  <c r="W16" i="6"/>
  <c r="AD15" i="6"/>
  <c r="W15" i="6"/>
  <c r="AD14" i="6"/>
  <c r="W14" i="6"/>
  <c r="AD13" i="6"/>
  <c r="W13" i="6"/>
  <c r="AD12" i="6"/>
  <c r="AD11" i="6"/>
  <c r="AD10" i="6"/>
  <c r="AD9" i="6"/>
  <c r="IJ24" i="7" l="1"/>
  <c r="IZ24" i="7"/>
  <c r="IC27" i="7"/>
  <c r="IS27" i="7"/>
  <c r="IE28" i="7"/>
  <c r="IE133" i="7" s="1"/>
  <c r="IU28" i="7"/>
  <c r="HX33" i="7"/>
  <c r="IN33" i="7"/>
  <c r="IE26" i="7"/>
  <c r="IU26" i="7"/>
  <c r="IJ28" i="7"/>
  <c r="IZ28" i="7"/>
  <c r="IK28" i="7"/>
  <c r="JA28" i="7"/>
  <c r="JA14" i="7"/>
  <c r="IR23" i="7"/>
  <c r="IB25" i="7"/>
  <c r="IR25" i="7"/>
  <c r="HW29" i="7"/>
  <c r="HW134" i="7" s="1"/>
  <c r="IM29" i="7"/>
  <c r="IM134" i="7" s="1"/>
  <c r="IC23" i="7"/>
  <c r="IC128" i="7" s="1"/>
  <c r="IS23" i="7"/>
  <c r="IS128" i="7" s="1"/>
  <c r="IC25" i="7"/>
  <c r="HW27" i="7"/>
  <c r="IM27" i="7"/>
  <c r="IS32" i="7"/>
  <c r="IB23" i="7"/>
  <c r="IU24" i="7"/>
  <c r="IE32" i="7"/>
  <c r="IE137" i="7" s="1"/>
  <c r="IU32" i="7"/>
  <c r="IC29" i="7"/>
  <c r="IS29" i="7"/>
  <c r="IE30" i="7"/>
  <c r="IU30" i="7"/>
  <c r="IF32" i="7"/>
  <c r="IV32" i="7"/>
  <c r="IB27" i="7"/>
  <c r="IR27" i="7"/>
  <c r="FL24" i="7"/>
  <c r="EY26" i="7"/>
  <c r="FO26" i="7"/>
  <c r="EQ27" i="7"/>
  <c r="FG27" i="7"/>
  <c r="FN23" i="7"/>
  <c r="FN128" i="7" s="1"/>
  <c r="EZ24" i="7"/>
  <c r="FP24" i="7"/>
  <c r="EW25" i="7"/>
  <c r="FM25" i="7"/>
  <c r="FN25" i="7"/>
  <c r="EX33" i="7"/>
  <c r="FN33" i="7"/>
  <c r="EV18" i="7"/>
  <c r="EX29" i="7"/>
  <c r="FN29" i="7"/>
  <c r="EW31" i="7"/>
  <c r="FM31" i="7"/>
  <c r="EX31" i="7"/>
  <c r="FN31" i="7"/>
  <c r="FN136" i="7" s="1"/>
  <c r="EO26" i="7"/>
  <c r="FE26" i="7"/>
  <c r="EW27" i="7"/>
  <c r="FM27" i="7"/>
  <c r="EY28" i="7"/>
  <c r="FO28" i="7"/>
  <c r="EZ12" i="7"/>
  <c r="EZ117" i="7" s="1"/>
  <c r="EO24" i="7"/>
  <c r="FE24" i="7"/>
  <c r="FB25" i="7"/>
  <c r="FR25" i="7"/>
  <c r="FN27" i="7"/>
  <c r="EZ28" i="7"/>
  <c r="FP28" i="7"/>
  <c r="FP14" i="7"/>
  <c r="EN23" i="7"/>
  <c r="FF24" i="7"/>
  <c r="EX23" i="7"/>
  <c r="FB23" i="7"/>
  <c r="EN25" i="7"/>
  <c r="FJ26" i="7"/>
  <c r="EP30" i="7"/>
  <c r="FF30" i="7"/>
  <c r="FH23" i="7"/>
  <c r="FJ24" i="7"/>
  <c r="FJ129" i="7" s="1"/>
  <c r="EP32" i="7"/>
  <c r="FF32" i="7"/>
  <c r="FH25" i="7"/>
  <c r="ET24" i="7"/>
  <c r="EV24" i="7"/>
  <c r="ET30" i="7"/>
  <c r="FJ30" i="7"/>
  <c r="ER31" i="7"/>
  <c r="ER136" i="7" s="1"/>
  <c r="FH31" i="7"/>
  <c r="FH136" i="7" s="1"/>
  <c r="BR25" i="7"/>
  <c r="CI25" i="7"/>
  <c r="BR23" i="7"/>
  <c r="CI23" i="7"/>
  <c r="BR31" i="7"/>
  <c r="CI31" i="7"/>
  <c r="CA15" i="7"/>
  <c r="BJ24" i="7"/>
  <c r="CA24" i="7"/>
  <c r="BJ32" i="7"/>
  <c r="CA32" i="7"/>
  <c r="GI24" i="7"/>
  <c r="DT16" i="7"/>
  <c r="EJ24" i="7"/>
  <c r="DB23" i="7"/>
  <c r="DB27" i="7"/>
  <c r="DS24" i="7"/>
  <c r="DB25" i="7"/>
  <c r="DV23" i="7"/>
  <c r="FV112" i="7"/>
  <c r="GG25" i="7"/>
  <c r="IK30" i="7"/>
  <c r="IK135" i="7" s="1"/>
  <c r="JA30" i="7"/>
  <c r="IC31" i="7"/>
  <c r="IC136" i="7" s="1"/>
  <c r="IS31" i="7"/>
  <c r="FY32" i="7"/>
  <c r="FY137" i="7" s="1"/>
  <c r="GO32" i="7"/>
  <c r="GO137" i="7" s="1"/>
  <c r="HE32" i="7"/>
  <c r="IK32" i="7"/>
  <c r="JA32" i="7"/>
  <c r="GG33" i="7"/>
  <c r="GG138" i="7" s="1"/>
  <c r="O464" i="7" s="1"/>
  <c r="GW33" i="7"/>
  <c r="GW138" i="7" s="1"/>
  <c r="N465" i="7" s="1"/>
  <c r="HM33" i="7"/>
  <c r="HM138" i="7" s="1"/>
  <c r="M466" i="7" s="1"/>
  <c r="IC33" i="7"/>
  <c r="IC138" i="7" s="1"/>
  <c r="L467" i="7" s="1"/>
  <c r="IS33" i="7"/>
  <c r="IS138" i="7" s="1"/>
  <c r="K468" i="7" s="1"/>
  <c r="HM31" i="7"/>
  <c r="HE30" i="7"/>
  <c r="GG31" i="7"/>
  <c r="GW31" i="7"/>
  <c r="GW136" i="7" s="1"/>
  <c r="IW25" i="7"/>
  <c r="IW130" i="7" s="1"/>
  <c r="GS26" i="7"/>
  <c r="GS131" i="7" s="1"/>
  <c r="HA27" i="7"/>
  <c r="GK29" i="7"/>
  <c r="GK134" i="7" s="1"/>
  <c r="GC30" i="7"/>
  <c r="GC135" i="7" s="1"/>
  <c r="HY30" i="7"/>
  <c r="IO30" i="7"/>
  <c r="HA31" i="7"/>
  <c r="IW31" i="7"/>
  <c r="GC32" i="7"/>
  <c r="GC137" i="7" s="1"/>
  <c r="GS32" i="7"/>
  <c r="GS137" i="7" s="1"/>
  <c r="HI32" i="7"/>
  <c r="HI137" i="7" s="1"/>
  <c r="HY32" i="7"/>
  <c r="IO32" i="7"/>
  <c r="GK33" i="7"/>
  <c r="HA33" i="7"/>
  <c r="HA138" i="7" s="1"/>
  <c r="R465" i="7" s="1"/>
  <c r="HQ33" i="7"/>
  <c r="HQ138" i="7" s="1"/>
  <c r="Q466" i="7" s="1"/>
  <c r="IG33" i="7"/>
  <c r="IG138" i="7" s="1"/>
  <c r="P467" i="7" s="1"/>
  <c r="IW33" i="7"/>
  <c r="IW138" i="7" s="1"/>
  <c r="O468" i="7" s="1"/>
  <c r="GK23" i="7"/>
  <c r="GK128" i="7" s="1"/>
  <c r="HY24" i="7"/>
  <c r="HY26" i="7"/>
  <c r="IG27" i="7"/>
  <c r="IG132" i="7" s="1"/>
  <c r="GS28" i="7"/>
  <c r="HY28" i="7"/>
  <c r="HY133" i="7" s="1"/>
  <c r="HA29" i="7"/>
  <c r="HA134" i="7" s="1"/>
  <c r="IG29" i="7"/>
  <c r="IG134" i="7" s="1"/>
  <c r="IG31" i="7"/>
  <c r="IG136" i="7" s="1"/>
  <c r="GF23" i="7"/>
  <c r="HA23" i="7"/>
  <c r="GK25" i="7"/>
  <c r="HQ25" i="7"/>
  <c r="HQ130" i="7" s="1"/>
  <c r="HI28" i="7"/>
  <c r="GS30" i="7"/>
  <c r="GS135" i="7" s="1"/>
  <c r="GK31" i="7"/>
  <c r="GK136" i="7" s="1"/>
  <c r="IG23" i="7"/>
  <c r="IO24" i="7"/>
  <c r="IG25" i="7"/>
  <c r="GC26" i="7"/>
  <c r="IW27" i="7"/>
  <c r="IW132" i="7" s="1"/>
  <c r="IO28" i="7"/>
  <c r="IO133" i="7" s="1"/>
  <c r="HQ29" i="7"/>
  <c r="HQ134" i="7" s="1"/>
  <c r="IW29" i="7"/>
  <c r="IW134" i="7" s="1"/>
  <c r="HI30" i="7"/>
  <c r="HI135" i="7" s="1"/>
  <c r="HQ31" i="7"/>
  <c r="HA25" i="7"/>
  <c r="HI26" i="7"/>
  <c r="GK27" i="7"/>
  <c r="GK132" i="7" s="1"/>
  <c r="HQ27" i="7"/>
  <c r="IW23" i="7"/>
  <c r="IW128" i="7" s="1"/>
  <c r="HI24" i="7"/>
  <c r="IO26" i="7"/>
  <c r="IO131" i="7" s="1"/>
  <c r="GC28" i="7"/>
  <c r="IE24" i="7"/>
  <c r="GI5" i="7"/>
  <c r="GI110" i="7" s="1"/>
  <c r="EP28" i="7"/>
  <c r="EP24" i="7"/>
  <c r="EP26" i="7"/>
  <c r="FR31" i="7"/>
  <c r="DY24" i="7"/>
  <c r="DY129" i="7" s="1"/>
  <c r="EJ28" i="7"/>
  <c r="EV26" i="7"/>
  <c r="CS24" i="7"/>
  <c r="DA27" i="7"/>
  <c r="DA132" i="7" s="1"/>
  <c r="EG23" i="7"/>
  <c r="EG128" i="7" s="1"/>
  <c r="DA25" i="7"/>
  <c r="DA130" i="7" s="1"/>
  <c r="DB29" i="7"/>
  <c r="DB134" i="7" s="1"/>
  <c r="DA23" i="7"/>
  <c r="DA128" i="7" s="1"/>
  <c r="ET26" i="7"/>
  <c r="DC15" i="7"/>
  <c r="DR25" i="7"/>
  <c r="DR27" i="7"/>
  <c r="DR23" i="7"/>
  <c r="DN32" i="7"/>
  <c r="DN137" i="7" s="1"/>
  <c r="ED32" i="7"/>
  <c r="ED137" i="7" s="1"/>
  <c r="ET32" i="7"/>
  <c r="ET137" i="7" s="1"/>
  <c r="FJ32" i="7"/>
  <c r="FJ137" i="7" s="1"/>
  <c r="CP33" i="7"/>
  <c r="DF33" i="7"/>
  <c r="DV33" i="7"/>
  <c r="FB33" i="7"/>
  <c r="FB138" i="7" s="1"/>
  <c r="T459" i="7" s="1"/>
  <c r="FR33" i="7"/>
  <c r="FR138" i="7" s="1"/>
  <c r="S460" i="7" s="1"/>
  <c r="CX32" i="7"/>
  <c r="CX137" i="7" s="1"/>
  <c r="DP26" i="7"/>
  <c r="DP131" i="7" s="1"/>
  <c r="FL26" i="7"/>
  <c r="DX27" i="7"/>
  <c r="CZ28" i="7"/>
  <c r="CZ133" i="7" s="1"/>
  <c r="EV28" i="7"/>
  <c r="EN29" i="7"/>
  <c r="CZ30" i="7"/>
  <c r="CZ135" i="7" s="1"/>
  <c r="FL30" i="7"/>
  <c r="FL135" i="7" s="1"/>
  <c r="CR31" i="7"/>
  <c r="CR136" i="7" s="1"/>
  <c r="DH31" i="7"/>
  <c r="DX31" i="7"/>
  <c r="EN31" i="7"/>
  <c r="EN136" i="7" s="1"/>
  <c r="FD31" i="7"/>
  <c r="FD136" i="7" s="1"/>
  <c r="CZ32" i="7"/>
  <c r="CZ137" i="7" s="1"/>
  <c r="DP32" i="7"/>
  <c r="DP137" i="7" s="1"/>
  <c r="EF32" i="7"/>
  <c r="EF137" i="7" s="1"/>
  <c r="EV32" i="7"/>
  <c r="EV137" i="7" s="1"/>
  <c r="FL32" i="7"/>
  <c r="CR33" i="7"/>
  <c r="DH33" i="7"/>
  <c r="DX33" i="7"/>
  <c r="EN33" i="7"/>
  <c r="FD33" i="7"/>
  <c r="CR27" i="7"/>
  <c r="CR132" i="7" s="1"/>
  <c r="EN27" i="7"/>
  <c r="EN132" i="7" s="1"/>
  <c r="CR29" i="7"/>
  <c r="EF30" i="7"/>
  <c r="DP28" i="7"/>
  <c r="FL28" i="7"/>
  <c r="DX29" i="7"/>
  <c r="DX134" i="7" s="1"/>
  <c r="DP30" i="7"/>
  <c r="EV30" i="7"/>
  <c r="EV135" i="7" s="1"/>
  <c r="ER23" i="7"/>
  <c r="ER128" i="7" s="1"/>
  <c r="ER25" i="7"/>
  <c r="BI32" i="7"/>
  <c r="CH32" i="7"/>
  <c r="J33" i="7"/>
  <c r="AA33" i="7"/>
  <c r="AR33" i="7"/>
  <c r="AR138" i="7" s="1"/>
  <c r="J450" i="7" s="1"/>
  <c r="BI33" i="7"/>
  <c r="BI138" i="7" s="1"/>
  <c r="J451" i="7" s="1"/>
  <c r="BZ33" i="7"/>
  <c r="BZ138" i="7" s="1"/>
  <c r="J452" i="7" s="1"/>
  <c r="K33" i="7"/>
  <c r="BH23" i="7"/>
  <c r="CG26" i="7"/>
  <c r="BH27" i="7"/>
  <c r="BY27" i="7"/>
  <c r="BY132" i="7" s="1"/>
  <c r="Q28" i="7"/>
  <c r="BP28" i="7"/>
  <c r="BP133" i="7" s="1"/>
  <c r="CG28" i="7"/>
  <c r="CG133" i="7" s="1"/>
  <c r="I29" i="7"/>
  <c r="Z29" i="7"/>
  <c r="AQ29" i="7"/>
  <c r="BH29" i="7"/>
  <c r="BH134" i="7" s="1"/>
  <c r="BY29" i="7"/>
  <c r="BY134" i="7" s="1"/>
  <c r="Q30" i="7"/>
  <c r="AH30" i="7"/>
  <c r="AH135" i="7" s="1"/>
  <c r="AY30" i="7"/>
  <c r="AY135" i="7" s="1"/>
  <c r="BP30" i="7"/>
  <c r="CG30" i="7"/>
  <c r="I31" i="7"/>
  <c r="Z31" i="7"/>
  <c r="BP20" i="7"/>
  <c r="BP125" i="7" s="1"/>
  <c r="BY23" i="7"/>
  <c r="BY128" i="7" s="1"/>
  <c r="I27" i="7"/>
  <c r="AQ27" i="7"/>
  <c r="AH28" i="7"/>
  <c r="Z27" i="7"/>
  <c r="AY28" i="7"/>
  <c r="AH20" i="7"/>
  <c r="AH24" i="7"/>
  <c r="Q10" i="7"/>
  <c r="Q115" i="7" s="1"/>
  <c r="CG20" i="7"/>
  <c r="AY20" i="7"/>
  <c r="AY125" i="7" s="1"/>
  <c r="Q24" i="7"/>
  <c r="I23" i="7"/>
  <c r="CE32" i="7"/>
  <c r="AQ31" i="7"/>
  <c r="BH31" i="7"/>
  <c r="BH136" i="7" s="1"/>
  <c r="BY31" i="7"/>
  <c r="BY136" i="7" s="1"/>
  <c r="Q32" i="7"/>
  <c r="AH32" i="7"/>
  <c r="AY32" i="7"/>
  <c r="BP32" i="7"/>
  <c r="CG32" i="7"/>
  <c r="I33" i="7"/>
  <c r="Z33" i="7"/>
  <c r="AQ33" i="7"/>
  <c r="AQ138" i="7" s="1"/>
  <c r="I450" i="7" s="1"/>
  <c r="BH33" i="7"/>
  <c r="BH138" i="7" s="1"/>
  <c r="I451" i="7" s="1"/>
  <c r="BY33" i="7"/>
  <c r="BY138" i="7" s="1"/>
  <c r="I452" i="7" s="1"/>
  <c r="EH136" i="7"/>
  <c r="CP134" i="7"/>
  <c r="FG128" i="7"/>
  <c r="DK128" i="7"/>
  <c r="AK44" i="8"/>
  <c r="S44" i="8"/>
  <c r="EQ136" i="7"/>
  <c r="CN131" i="7"/>
  <c r="EG138" i="7"/>
  <c r="P458" i="7" s="1"/>
  <c r="IO137" i="7"/>
  <c r="EB128" i="7"/>
  <c r="FV114" i="7"/>
  <c r="DY133" i="7"/>
  <c r="CX133" i="7"/>
  <c r="FV124" i="7"/>
  <c r="IE129" i="7"/>
  <c r="FP137" i="7"/>
  <c r="FH132" i="7"/>
  <c r="DZ137" i="7"/>
  <c r="EG130" i="7"/>
  <c r="IB132" i="7"/>
  <c r="IR134" i="7"/>
  <c r="DI135" i="7"/>
  <c r="EO135" i="7"/>
  <c r="CS137" i="7"/>
  <c r="EP137" i="7"/>
  <c r="FV111" i="7"/>
  <c r="FV134" i="7"/>
  <c r="FJ131" i="7"/>
  <c r="DF134" i="7"/>
  <c r="FJ135" i="7"/>
  <c r="CM133" i="7"/>
  <c r="FV109" i="7"/>
  <c r="CM125" i="7"/>
  <c r="CM117" i="7"/>
  <c r="EA128" i="7"/>
  <c r="EB134" i="7"/>
  <c r="GI131" i="7"/>
  <c r="DL138" i="7"/>
  <c r="L457" i="7" s="1"/>
  <c r="CM134" i="7"/>
  <c r="CM128" i="7"/>
  <c r="CM129" i="7"/>
  <c r="IB130" i="7"/>
  <c r="FX133" i="7"/>
  <c r="EZ131" i="7"/>
  <c r="CT129" i="7"/>
  <c r="DV132" i="7"/>
  <c r="EV123" i="7"/>
  <c r="BQ138" i="7"/>
  <c r="R451" i="7" s="1"/>
  <c r="DY138" i="7"/>
  <c r="H458" i="7" s="1"/>
  <c r="CU128" i="7"/>
  <c r="DK134" i="7"/>
  <c r="AW138" i="7"/>
  <c r="O450" i="7" s="1"/>
  <c r="CQ26" i="7"/>
  <c r="CQ131" i="7" s="1"/>
  <c r="EM26" i="7"/>
  <c r="EM131" i="7" s="1"/>
  <c r="FK29" i="7"/>
  <c r="FK134" i="7" s="1"/>
  <c r="CQ30" i="7"/>
  <c r="EM30" i="7"/>
  <c r="FS30" i="7"/>
  <c r="FS135" i="7" s="1"/>
  <c r="BO31" i="7"/>
  <c r="BO136" i="7" s="1"/>
  <c r="CY31" i="7"/>
  <c r="CY136" i="7" s="1"/>
  <c r="DO31" i="7"/>
  <c r="EE31" i="7"/>
  <c r="EU31" i="7"/>
  <c r="FK31" i="7"/>
  <c r="FK136" i="7" s="1"/>
  <c r="H32" i="7"/>
  <c r="Y32" i="7"/>
  <c r="AP32" i="7"/>
  <c r="BG32" i="7"/>
  <c r="BG137" i="7" s="1"/>
  <c r="BX32" i="7"/>
  <c r="CQ32" i="7"/>
  <c r="CQ137" i="7" s="1"/>
  <c r="DG32" i="7"/>
  <c r="DG137" i="7" s="1"/>
  <c r="DW32" i="7"/>
  <c r="EM32" i="7"/>
  <c r="EM137" i="7" s="1"/>
  <c r="FS32" i="7"/>
  <c r="FS137" i="7" s="1"/>
  <c r="P33" i="7"/>
  <c r="AG33" i="7"/>
  <c r="AG138" i="7" s="1"/>
  <c r="P449" i="7" s="1"/>
  <c r="AX33" i="7"/>
  <c r="AX138" i="7" s="1"/>
  <c r="P450" i="7" s="1"/>
  <c r="BO33" i="7"/>
  <c r="BO138" i="7" s="1"/>
  <c r="P451" i="7" s="1"/>
  <c r="CF33" i="7"/>
  <c r="CY33" i="7"/>
  <c r="CY138" i="7" s="1"/>
  <c r="P456" i="7" s="1"/>
  <c r="GL40" i="7"/>
  <c r="FG130" i="7"/>
  <c r="DG26" i="7"/>
  <c r="DG131" i="7" s="1"/>
  <c r="DW26" i="7"/>
  <c r="DW131" i="7" s="1"/>
  <c r="FS26" i="7"/>
  <c r="CY27" i="7"/>
  <c r="CY132" i="7" s="1"/>
  <c r="EU29" i="7"/>
  <c r="EU134" i="7" s="1"/>
  <c r="DG30" i="7"/>
  <c r="DG135" i="7" s="1"/>
  <c r="DW30" i="7"/>
  <c r="CF31" i="7"/>
  <c r="EG134" i="7"/>
  <c r="DI137" i="7"/>
  <c r="FN138" i="7"/>
  <c r="O460" i="7" s="1"/>
  <c r="HL128" i="7"/>
  <c r="CX129" i="7"/>
  <c r="P47" i="7"/>
  <c r="P44" i="7"/>
  <c r="AF44" i="7"/>
  <c r="EF24" i="7"/>
  <c r="EF129" i="7" s="1"/>
  <c r="EF26" i="7"/>
  <c r="EF131" i="7" s="1"/>
  <c r="EF28" i="7"/>
  <c r="AU46" i="7"/>
  <c r="AU42" i="7"/>
  <c r="AU40" i="7"/>
  <c r="BM138" i="7"/>
  <c r="N451" i="7" s="1"/>
  <c r="BM46" i="7"/>
  <c r="BM44" i="7"/>
  <c r="BM43" i="7"/>
  <c r="BM40" i="7"/>
  <c r="CE138" i="7"/>
  <c r="O452" i="7" s="1"/>
  <c r="CE45" i="7"/>
  <c r="CE44" i="7"/>
  <c r="CE43" i="7"/>
  <c r="CE40" i="7"/>
  <c r="CZ121" i="7"/>
  <c r="CZ45" i="7"/>
  <c r="CZ44" i="7"/>
  <c r="CZ43" i="7"/>
  <c r="CZ40" i="7"/>
  <c r="DQ136" i="7"/>
  <c r="DQ132" i="7"/>
  <c r="DQ128" i="7"/>
  <c r="DQ46" i="7"/>
  <c r="DQ44" i="7"/>
  <c r="DQ43" i="7"/>
  <c r="DQ39" i="7"/>
  <c r="EI129" i="7"/>
  <c r="CP23" i="7"/>
  <c r="AQ23" i="7"/>
  <c r="DY26" i="7"/>
  <c r="DJ26" i="7"/>
  <c r="EI46" i="7"/>
  <c r="EI42" i="7"/>
  <c r="EI41" i="7"/>
  <c r="FA46" i="7"/>
  <c r="FA44" i="7"/>
  <c r="FA42" i="7"/>
  <c r="FA38" i="7"/>
  <c r="FS39" i="7"/>
  <c r="GN45" i="7"/>
  <c r="GN44" i="7"/>
  <c r="GN43" i="7"/>
  <c r="GN40" i="7"/>
  <c r="HF46" i="7"/>
  <c r="HF44" i="7"/>
  <c r="HF43" i="7"/>
  <c r="HF39" i="7"/>
  <c r="HX138" i="7"/>
  <c r="G467" i="7" s="1"/>
  <c r="HX46" i="7"/>
  <c r="HX44" i="7"/>
  <c r="HX42" i="7"/>
  <c r="HX38" i="7"/>
  <c r="IP45" i="7"/>
  <c r="IP44" i="7"/>
  <c r="IP43" i="7"/>
  <c r="IP40" i="7"/>
  <c r="P43" i="7"/>
  <c r="P42" i="7"/>
  <c r="IQ39" i="7"/>
  <c r="AF138" i="7"/>
  <c r="O449" i="7" s="1"/>
  <c r="AF38" i="7"/>
  <c r="AF39" i="7"/>
  <c r="AF41" i="7"/>
  <c r="AF37" i="7"/>
  <c r="AF40" i="7"/>
  <c r="GO43" i="7"/>
  <c r="P46" i="7"/>
  <c r="P45" i="7"/>
  <c r="P37" i="7"/>
  <c r="P40" i="7"/>
  <c r="P39" i="7"/>
  <c r="P38" i="7"/>
  <c r="AF46" i="7"/>
  <c r="AF45" i="7"/>
  <c r="AF43" i="7"/>
  <c r="AF42" i="7"/>
  <c r="P41" i="7"/>
  <c r="ES15" i="7"/>
  <c r="HX22" i="7"/>
  <c r="W23" i="7"/>
  <c r="BV23" i="7"/>
  <c r="BV128" i="7" s="1"/>
  <c r="FA23" i="7"/>
  <c r="GB20" i="7"/>
  <c r="GB125" i="7" s="1"/>
  <c r="BE23" i="7"/>
  <c r="BE128" i="7" s="1"/>
  <c r="AV10" i="7"/>
  <c r="HH21" i="7"/>
  <c r="HH126" i="7" s="1"/>
  <c r="IN3" i="7"/>
  <c r="IN108" i="7" s="1"/>
  <c r="CO23" i="7"/>
  <c r="CO128" i="7" s="1"/>
  <c r="GR21" i="7"/>
  <c r="GR126" i="7" s="1"/>
  <c r="F23" i="7"/>
  <c r="DE23" i="7"/>
  <c r="HF37" i="7"/>
  <c r="DQ37" i="7"/>
  <c r="AU39" i="7"/>
  <c r="IP38" i="7"/>
  <c r="AU38" i="7"/>
  <c r="IP42" i="7"/>
  <c r="HX43" i="7"/>
  <c r="FA43" i="7"/>
  <c r="HF45" i="7"/>
  <c r="GN46" i="7"/>
  <c r="DQ134" i="7"/>
  <c r="HX41" i="7"/>
  <c r="HF40" i="7"/>
  <c r="FA39" i="7"/>
  <c r="GN38" i="7"/>
  <c r="DQ45" i="7"/>
  <c r="DO27" i="7"/>
  <c r="BM41" i="7"/>
  <c r="DQ40" i="7"/>
  <c r="HX39" i="7"/>
  <c r="GN42" i="7"/>
  <c r="CZ42" i="7"/>
  <c r="CE42" i="7"/>
  <c r="CZ131" i="7"/>
  <c r="EI37" i="7"/>
  <c r="BM38" i="7"/>
  <c r="CZ129" i="7"/>
  <c r="DJ28" i="7"/>
  <c r="DJ133" i="7" s="1"/>
  <c r="DJ30" i="7"/>
  <c r="DZ135" i="7"/>
  <c r="BM39" i="7"/>
  <c r="EI45" i="7"/>
  <c r="AU45" i="7"/>
  <c r="CE137" i="7"/>
  <c r="DJ137" i="7"/>
  <c r="FA37" i="7"/>
  <c r="AU37" i="7"/>
  <c r="IP41" i="7"/>
  <c r="CZ41" i="7"/>
  <c r="CE41" i="7"/>
  <c r="EI40" i="7"/>
  <c r="IP39" i="7"/>
  <c r="CZ38" i="7"/>
  <c r="CE38" i="7"/>
  <c r="HX45" i="7"/>
  <c r="FA45" i="7"/>
  <c r="EG132" i="7"/>
  <c r="HX37" i="7"/>
  <c r="GN41" i="7"/>
  <c r="HF38" i="7"/>
  <c r="GN133" i="7"/>
  <c r="EI135" i="7"/>
  <c r="HP23" i="7"/>
  <c r="HP128" i="7" s="1"/>
  <c r="N24" i="7"/>
  <c r="DM24" i="7"/>
  <c r="GB24" i="7"/>
  <c r="GB129" i="7" s="1"/>
  <c r="FA25" i="7"/>
  <c r="FA130" i="7" s="1"/>
  <c r="AV26" i="7"/>
  <c r="HH26" i="7"/>
  <c r="F27" i="7"/>
  <c r="BE27" i="7"/>
  <c r="DE27" i="7"/>
  <c r="DE132" i="7" s="1"/>
  <c r="AV28" i="7"/>
  <c r="CD28" i="7"/>
  <c r="CD133" i="7" s="1"/>
  <c r="CW28" i="7"/>
  <c r="GB28" i="7"/>
  <c r="GR28" i="7"/>
  <c r="GR133" i="7" s="1"/>
  <c r="HX28" i="7"/>
  <c r="IN28" i="7"/>
  <c r="IN133" i="7" s="1"/>
  <c r="F29" i="7"/>
  <c r="F134" i="7" s="1"/>
  <c r="W29" i="7"/>
  <c r="GJ29" i="7"/>
  <c r="GJ134" i="7" s="1"/>
  <c r="GZ29" i="7"/>
  <c r="HP29" i="7"/>
  <c r="IF29" i="7"/>
  <c r="IF134" i="7" s="1"/>
  <c r="IV29" i="7"/>
  <c r="N30" i="7"/>
  <c r="AV30" i="7"/>
  <c r="BM30" i="7"/>
  <c r="CD30" i="7"/>
  <c r="CD135" i="7" s="1"/>
  <c r="GB30" i="7"/>
  <c r="GB135" i="7" s="1"/>
  <c r="GR30" i="7"/>
  <c r="GR135" i="7" s="1"/>
  <c r="HH30" i="7"/>
  <c r="HX30" i="7"/>
  <c r="IN30" i="7"/>
  <c r="IN135" i="7" s="1"/>
  <c r="F31" i="7"/>
  <c r="W31" i="7"/>
  <c r="N32" i="7"/>
  <c r="AE32" i="7"/>
  <c r="AV32" i="7"/>
  <c r="BM32" i="7"/>
  <c r="CD32" i="7"/>
  <c r="CD137" i="7" s="1"/>
  <c r="GB32" i="7"/>
  <c r="GB137" i="7" s="1"/>
  <c r="GR32" i="7"/>
  <c r="GR137" i="7" s="1"/>
  <c r="HH32" i="7"/>
  <c r="HH137" i="7" s="1"/>
  <c r="HX32" i="7"/>
  <c r="HX137" i="7" s="1"/>
  <c r="IN32" i="7"/>
  <c r="IN137" i="7" s="1"/>
  <c r="F33" i="7"/>
  <c r="W33" i="7"/>
  <c r="W138" i="7" s="1"/>
  <c r="F449" i="7" s="1"/>
  <c r="AN33" i="7"/>
  <c r="AN138" i="7" s="1"/>
  <c r="F450" i="7" s="1"/>
  <c r="BE33" i="7"/>
  <c r="BE138" i="7" s="1"/>
  <c r="F451" i="7" s="1"/>
  <c r="BV33" i="7"/>
  <c r="BV138" i="7" s="1"/>
  <c r="F452" i="7" s="1"/>
  <c r="FQ33" i="7"/>
  <c r="FQ138" i="7" s="1"/>
  <c r="R460" i="7" s="1"/>
  <c r="GJ33" i="7"/>
  <c r="GJ138" i="7" s="1"/>
  <c r="R464" i="7" s="1"/>
  <c r="GZ33" i="7"/>
  <c r="HP33" i="7"/>
  <c r="HP138" i="7" s="1"/>
  <c r="P466" i="7" s="1"/>
  <c r="IF33" i="7"/>
  <c r="IF138" i="7" s="1"/>
  <c r="O467" i="7" s="1"/>
  <c r="IV33" i="7"/>
  <c r="IV138" i="7" s="1"/>
  <c r="N468" i="7" s="1"/>
  <c r="HX40" i="7"/>
  <c r="FA40" i="7"/>
  <c r="GN39" i="7"/>
  <c r="CZ39" i="7"/>
  <c r="CE39" i="7"/>
  <c r="DQ38" i="7"/>
  <c r="HF42" i="7"/>
  <c r="DQ42" i="7"/>
  <c r="IF23" i="7"/>
  <c r="IF128" i="7" s="1"/>
  <c r="AV24" i="7"/>
  <c r="AV129" i="7" s="1"/>
  <c r="EC24" i="7"/>
  <c r="EC129" i="7" s="1"/>
  <c r="FI24" i="7"/>
  <c r="HX24" i="7"/>
  <c r="F25" i="7"/>
  <c r="N26" i="7"/>
  <c r="N131" i="7" s="1"/>
  <c r="EC26" i="7"/>
  <c r="GB26" i="7"/>
  <c r="GB131" i="7" s="1"/>
  <c r="W27" i="7"/>
  <c r="GJ27" i="7"/>
  <c r="GJ132" i="7" s="1"/>
  <c r="HP27" i="7"/>
  <c r="HP132" i="7" s="1"/>
  <c r="DM28" i="7"/>
  <c r="BM45" i="7"/>
  <c r="EK23" i="7"/>
  <c r="EK128" i="7" s="1"/>
  <c r="AE24" i="7"/>
  <c r="CW24" i="7"/>
  <c r="CW129" i="7" s="1"/>
  <c r="ES24" i="7"/>
  <c r="ES129" i="7" s="1"/>
  <c r="GR24" i="7"/>
  <c r="GR129" i="7" s="1"/>
  <c r="IN24" i="7"/>
  <c r="IN129" i="7" s="1"/>
  <c r="W25" i="7"/>
  <c r="CO25" i="7"/>
  <c r="CO130" i="7" s="1"/>
  <c r="HP25" i="7"/>
  <c r="ET135" i="7"/>
  <c r="BM37" i="7"/>
  <c r="EI38" i="7"/>
  <c r="EI131" i="7"/>
  <c r="GJ23" i="7"/>
  <c r="DE25" i="7"/>
  <c r="DE130" i="7" s="1"/>
  <c r="GZ25" i="7"/>
  <c r="GZ130" i="7" s="1"/>
  <c r="IF25" i="7"/>
  <c r="IF130" i="7" s="1"/>
  <c r="DM26" i="7"/>
  <c r="IN26" i="7"/>
  <c r="IN131" i="7" s="1"/>
  <c r="BV27" i="7"/>
  <c r="BV132" i="7" s="1"/>
  <c r="FA27" i="7"/>
  <c r="FA132" i="7" s="1"/>
  <c r="IF27" i="7"/>
  <c r="IF132" i="7" s="1"/>
  <c r="N28" i="7"/>
  <c r="IP37" i="7"/>
  <c r="DQ41" i="7"/>
  <c r="GZ23" i="7"/>
  <c r="CD24" i="7"/>
  <c r="CD129" i="7" s="1"/>
  <c r="HH24" i="7"/>
  <c r="BV25" i="7"/>
  <c r="BV130" i="7" s="1"/>
  <c r="AE26" i="7"/>
  <c r="CD26" i="7"/>
  <c r="GR26" i="7"/>
  <c r="GR131" i="7" s="1"/>
  <c r="AN27" i="7"/>
  <c r="AN132" i="7" s="1"/>
  <c r="EK27" i="7"/>
  <c r="IV27" i="7"/>
  <c r="IV132" i="7" s="1"/>
  <c r="BM28" i="7"/>
  <c r="DH27" i="7"/>
  <c r="DH132" i="7" s="1"/>
  <c r="DQ137" i="7"/>
  <c r="GN37" i="7"/>
  <c r="GN108" i="7" s="1"/>
  <c r="HF41" i="7"/>
  <c r="BE25" i="7"/>
  <c r="GJ25" i="7"/>
  <c r="CW26" i="7"/>
  <c r="FI26" i="7"/>
  <c r="HX26" i="7"/>
  <c r="CO27" i="7"/>
  <c r="CO132" i="7" s="1"/>
  <c r="GZ27" i="7"/>
  <c r="GZ132" i="7" s="1"/>
  <c r="AE28" i="7"/>
  <c r="AE133" i="7" s="1"/>
  <c r="DH29" i="7"/>
  <c r="DH134" i="7" s="1"/>
  <c r="CZ37" i="7"/>
  <c r="CE37" i="7"/>
  <c r="EA136" i="7"/>
  <c r="EI137" i="7"/>
  <c r="CU138" i="7"/>
  <c r="L456" i="7" s="1"/>
  <c r="FG138" i="7"/>
  <c r="H460" i="7" s="1"/>
  <c r="EK25" i="7"/>
  <c r="IV23" i="7"/>
  <c r="AN25" i="7"/>
  <c r="FR30" i="7"/>
  <c r="FR135" i="7" s="1"/>
  <c r="O31" i="7"/>
  <c r="AF31" i="7"/>
  <c r="AW31" i="7"/>
  <c r="AW136" i="7" s="1"/>
  <c r="BN31" i="7"/>
  <c r="BN136" i="7" s="1"/>
  <c r="CE31" i="7"/>
  <c r="CE136" i="7" s="1"/>
  <c r="CX31" i="7"/>
  <c r="CX136" i="7" s="1"/>
  <c r="ED31" i="7"/>
  <c r="ED136" i="7" s="1"/>
  <c r="ET31" i="7"/>
  <c r="ET136" i="7" s="1"/>
  <c r="FJ31" i="7"/>
  <c r="G32" i="7"/>
  <c r="X32" i="7"/>
  <c r="X137" i="7" s="1"/>
  <c r="AO32" i="7"/>
  <c r="AO137" i="7" s="1"/>
  <c r="AN23" i="7"/>
  <c r="GQ23" i="7"/>
  <c r="DY21" i="7"/>
  <c r="DY126" i="7" s="1"/>
  <c r="AR46" i="7"/>
  <c r="AR44" i="7"/>
  <c r="AR43" i="7"/>
  <c r="AR40" i="7"/>
  <c r="K59" i="7"/>
  <c r="K52" i="7"/>
  <c r="K50" i="7"/>
  <c r="K48" i="7"/>
  <c r="K47" i="7"/>
  <c r="K46" i="7"/>
  <c r="K44" i="7"/>
  <c r="K43" i="7"/>
  <c r="K41" i="7"/>
  <c r="AA46" i="7"/>
  <c r="AA44" i="7"/>
  <c r="AA43" i="7"/>
  <c r="AA41" i="7"/>
  <c r="FF28" i="7"/>
  <c r="AN31" i="7"/>
  <c r="BE31" i="7"/>
  <c r="BV31" i="7"/>
  <c r="GJ31" i="7"/>
  <c r="GJ136" i="7" s="1"/>
  <c r="FR23" i="7"/>
  <c r="FR128" i="7" s="1"/>
  <c r="ES26" i="7"/>
  <c r="ES131" i="7" s="1"/>
  <c r="K49" i="7"/>
  <c r="K120" i="7" s="1"/>
  <c r="EJ133" i="7"/>
  <c r="GO44" i="7"/>
  <c r="AA42" i="7"/>
  <c r="EC27" i="7"/>
  <c r="EC132" i="7" s="1"/>
  <c r="DE28" i="7"/>
  <c r="DE133" i="7" s="1"/>
  <c r="EK28" i="7"/>
  <c r="AA45" i="7"/>
  <c r="BM26" i="7"/>
  <c r="ES27" i="7"/>
  <c r="ES132" i="7" s="1"/>
  <c r="CO28" i="7"/>
  <c r="FA28" i="7"/>
  <c r="CW29" i="7"/>
  <c r="CW134" i="7" s="1"/>
  <c r="EC29" i="7"/>
  <c r="EC134" i="7" s="1"/>
  <c r="FI29" i="7"/>
  <c r="EK30" i="7"/>
  <c r="EK135" i="7" s="1"/>
  <c r="FA30" i="7"/>
  <c r="W32" i="7"/>
  <c r="AN32" i="7"/>
  <c r="BE32" i="7"/>
  <c r="BE137" i="7" s="1"/>
  <c r="BV32" i="7"/>
  <c r="BV137" i="7" s="1"/>
  <c r="CO32" i="7"/>
  <c r="DE32" i="7"/>
  <c r="DE137" i="7" s="1"/>
  <c r="EK32" i="7"/>
  <c r="FA32" i="7"/>
  <c r="FA137" i="7" s="1"/>
  <c r="FQ32" i="7"/>
  <c r="FQ137" i="7" s="1"/>
  <c r="BF32" i="7"/>
  <c r="BW32" i="7"/>
  <c r="CP32" i="7"/>
  <c r="CP137" i="7" s="1"/>
  <c r="FI27" i="7"/>
  <c r="FI132" i="7" s="1"/>
  <c r="FQ28" i="7"/>
  <c r="DM29" i="7"/>
  <c r="DM134" i="7" s="1"/>
  <c r="ES29" i="7"/>
  <c r="ES134" i="7" s="1"/>
  <c r="HX29" i="7"/>
  <c r="HX134" i="7" s="1"/>
  <c r="IN29" i="7"/>
  <c r="IN134" i="7" s="1"/>
  <c r="DE30" i="7"/>
  <c r="DE135" i="7" s="1"/>
  <c r="GJ30" i="7"/>
  <c r="GJ135" i="7" s="1"/>
  <c r="CO30" i="7"/>
  <c r="FQ30" i="7"/>
  <c r="FQ135" i="7" s="1"/>
  <c r="AR41" i="7"/>
  <c r="EW23" i="7"/>
  <c r="AR42" i="7"/>
  <c r="FQ27" i="7"/>
  <c r="FF26" i="7"/>
  <c r="K42" i="7"/>
  <c r="FQ25" i="7"/>
  <c r="FQ130" i="7" s="1"/>
  <c r="AR45" i="7"/>
  <c r="AR39" i="7"/>
  <c r="K45" i="7"/>
  <c r="AR38" i="7"/>
  <c r="BJ137" i="7"/>
  <c r="AR37" i="7"/>
  <c r="FQ23" i="7"/>
  <c r="FQ128" i="7" s="1"/>
  <c r="FK19" i="7"/>
  <c r="CQ23" i="7"/>
  <c r="CQ128" i="7" s="1"/>
  <c r="DG23" i="7"/>
  <c r="DG128" i="7" s="1"/>
  <c r="DW23" i="7"/>
  <c r="DW128" i="7" s="1"/>
  <c r="EM23" i="7"/>
  <c r="EM128" i="7" s="1"/>
  <c r="FS23" i="7"/>
  <c r="CY24" i="7"/>
  <c r="CY129" i="7" s="1"/>
  <c r="DO24" i="7"/>
  <c r="DO129" i="7" s="1"/>
  <c r="EE24" i="7"/>
  <c r="EU24" i="7"/>
  <c r="FK24" i="7"/>
  <c r="FK129" i="7" s="1"/>
  <c r="CQ25" i="7"/>
  <c r="CQ130" i="7" s="1"/>
  <c r="DG25" i="7"/>
  <c r="DW25" i="7"/>
  <c r="DW130" i="7" s="1"/>
  <c r="EM25" i="7"/>
  <c r="EM130" i="7" s="1"/>
  <c r="FS25" i="7"/>
  <c r="CY26" i="7"/>
  <c r="DO26" i="7"/>
  <c r="DO131" i="7" s="1"/>
  <c r="EE26" i="7"/>
  <c r="EE131" i="7" s="1"/>
  <c r="EU26" i="7"/>
  <c r="EU131" i="7" s="1"/>
  <c r="FK26" i="7"/>
  <c r="CQ27" i="7"/>
  <c r="CQ132" i="7" s="1"/>
  <c r="FS29" i="7"/>
  <c r="CY30" i="7"/>
  <c r="CY135" i="7" s="1"/>
  <c r="DO30" i="7"/>
  <c r="EE30" i="7"/>
  <c r="EE135" i="7" s="1"/>
  <c r="EU30" i="7"/>
  <c r="FK30" i="7"/>
  <c r="FK135" i="7" s="1"/>
  <c r="CQ31" i="7"/>
  <c r="CQ136" i="7" s="1"/>
  <c r="DG31" i="7"/>
  <c r="DG136" i="7" s="1"/>
  <c r="DW31" i="7"/>
  <c r="DW136" i="7" s="1"/>
  <c r="EM31" i="7"/>
  <c r="EM136" i="7" s="1"/>
  <c r="FS31" i="7"/>
  <c r="CY32" i="7"/>
  <c r="DO32" i="7"/>
  <c r="DO137" i="7" s="1"/>
  <c r="EE32" i="7"/>
  <c r="EE137" i="7" s="1"/>
  <c r="EU32" i="7"/>
  <c r="EU137" i="7" s="1"/>
  <c r="FK32" i="7"/>
  <c r="FK137" i="7" s="1"/>
  <c r="CQ33" i="7"/>
  <c r="CQ138" i="7" s="1"/>
  <c r="H456" i="7" s="1"/>
  <c r="DG33" i="7"/>
  <c r="DG138" i="7" s="1"/>
  <c r="G457" i="7" s="1"/>
  <c r="DW33" i="7"/>
  <c r="DW138" i="7" s="1"/>
  <c r="F458" i="7" s="1"/>
  <c r="EM33" i="7"/>
  <c r="FS33" i="7"/>
  <c r="BM24" i="7"/>
  <c r="K51" i="7"/>
  <c r="O63" i="7"/>
  <c r="O48" i="7"/>
  <c r="O47" i="7"/>
  <c r="O46" i="7"/>
  <c r="O45" i="7"/>
  <c r="O44" i="7"/>
  <c r="O42" i="7"/>
  <c r="O43" i="7"/>
  <c r="O41" i="7"/>
  <c r="O39" i="7"/>
  <c r="O38" i="7"/>
  <c r="O40" i="7"/>
  <c r="O37" i="7"/>
  <c r="AE44" i="7"/>
  <c r="AE43" i="7"/>
  <c r="AE42" i="7"/>
  <c r="AE38" i="7"/>
  <c r="AE40" i="7"/>
  <c r="AE37" i="7"/>
  <c r="AE41" i="7"/>
  <c r="AE39" i="7"/>
  <c r="AV138" i="7"/>
  <c r="N450" i="7" s="1"/>
  <c r="AV46" i="7"/>
  <c r="AV45" i="7"/>
  <c r="AV44" i="7"/>
  <c r="AV43" i="7"/>
  <c r="AV42" i="7"/>
  <c r="AV40" i="7"/>
  <c r="AV41" i="7"/>
  <c r="AV39" i="7"/>
  <c r="AV38" i="7"/>
  <c r="AV37" i="7"/>
  <c r="BN138" i="7"/>
  <c r="O451" i="7" s="1"/>
  <c r="BN46" i="7"/>
  <c r="BN45" i="7"/>
  <c r="BN44" i="7"/>
  <c r="BN42" i="7"/>
  <c r="BN43" i="7"/>
  <c r="BN41" i="7"/>
  <c r="BN39" i="7"/>
  <c r="BN37" i="7"/>
  <c r="BN38" i="7"/>
  <c r="BN40" i="7"/>
  <c r="AE45" i="7"/>
  <c r="AE46" i="7"/>
  <c r="CF46" i="7"/>
  <c r="CF45" i="7"/>
  <c r="CF44" i="7"/>
  <c r="CF43" i="7"/>
  <c r="CF42" i="7"/>
  <c r="CF41" i="7"/>
  <c r="CF39" i="7"/>
  <c r="CF37" i="7"/>
  <c r="CF38" i="7"/>
  <c r="CF40" i="7"/>
  <c r="DA138" i="7"/>
  <c r="R456" i="7" s="1"/>
  <c r="DA136" i="7"/>
  <c r="DA46" i="7"/>
  <c r="DA45" i="7"/>
  <c r="DA44" i="7"/>
  <c r="DA43" i="7"/>
  <c r="DA41" i="7"/>
  <c r="DA39" i="7"/>
  <c r="DA37" i="7"/>
  <c r="DA38" i="7"/>
  <c r="DA40" i="7"/>
  <c r="DR134" i="7"/>
  <c r="EJ135" i="7"/>
  <c r="EJ131" i="7"/>
  <c r="EJ129" i="7"/>
  <c r="EJ46" i="7"/>
  <c r="EJ44" i="7"/>
  <c r="EJ43" i="7"/>
  <c r="EJ42" i="7"/>
  <c r="EJ37" i="7"/>
  <c r="EJ40" i="7"/>
  <c r="EJ38" i="7"/>
  <c r="EJ41" i="7"/>
  <c r="FD46" i="7"/>
  <c r="FD44" i="7"/>
  <c r="FD43" i="7"/>
  <c r="FD42" i="7"/>
  <c r="FD37" i="7"/>
  <c r="FD40" i="7"/>
  <c r="FD38" i="7"/>
  <c r="FD41" i="7"/>
  <c r="FD39" i="7"/>
  <c r="FW46" i="7"/>
  <c r="FW45" i="7"/>
  <c r="FW44" i="7"/>
  <c r="FW43" i="7"/>
  <c r="FW42" i="7"/>
  <c r="FW37" i="7"/>
  <c r="FW40" i="7"/>
  <c r="FW38" i="7"/>
  <c r="FW41" i="7"/>
  <c r="FW39" i="7"/>
  <c r="GO135" i="7"/>
  <c r="GO133" i="7"/>
  <c r="GO129" i="7"/>
  <c r="GO46" i="7"/>
  <c r="GO45" i="7"/>
  <c r="GO42" i="7"/>
  <c r="GO40" i="7"/>
  <c r="GO38" i="7"/>
  <c r="GO41" i="7"/>
  <c r="GO39" i="7"/>
  <c r="GO37" i="7"/>
  <c r="GO108" i="7" s="1"/>
  <c r="HG138" i="7"/>
  <c r="G466" i="7" s="1"/>
  <c r="HG134" i="7"/>
  <c r="HG130" i="7"/>
  <c r="HG128" i="7"/>
  <c r="HG46" i="7"/>
  <c r="HG45" i="7"/>
  <c r="HG44" i="7"/>
  <c r="HG43" i="7"/>
  <c r="HG41" i="7"/>
  <c r="HG39" i="7"/>
  <c r="HG37" i="7"/>
  <c r="HG38" i="7"/>
  <c r="HG40" i="7"/>
  <c r="HY137" i="7"/>
  <c r="HY135" i="7"/>
  <c r="HY45" i="7"/>
  <c r="HY46" i="7"/>
  <c r="HY44" i="7"/>
  <c r="HY43" i="7"/>
  <c r="HY42" i="7"/>
  <c r="HY39" i="7"/>
  <c r="HY37" i="7"/>
  <c r="HY38" i="7"/>
  <c r="HY40" i="7"/>
  <c r="HY41" i="7"/>
  <c r="IQ45" i="7"/>
  <c r="IQ46" i="7"/>
  <c r="IQ44" i="7"/>
  <c r="IQ43" i="7"/>
  <c r="IQ42" i="7"/>
  <c r="IQ37" i="7"/>
  <c r="IQ38" i="7"/>
  <c r="IQ40" i="7"/>
  <c r="IQ41" i="7"/>
  <c r="EJ39" i="7"/>
  <c r="AD22" i="7"/>
  <c r="BL14" i="7"/>
  <c r="BL119" i="7" s="1"/>
  <c r="CC8" i="7"/>
  <c r="CV12" i="7"/>
  <c r="DL6" i="7"/>
  <c r="DL111" i="7" s="1"/>
  <c r="ER8" i="7"/>
  <c r="E23" i="7"/>
  <c r="V23" i="7"/>
  <c r="V128" i="7" s="1"/>
  <c r="FD45" i="7"/>
  <c r="EJ45" i="7"/>
  <c r="DA42" i="7"/>
  <c r="AA23" i="7"/>
  <c r="AA128" i="7" s="1"/>
  <c r="AR23" i="7"/>
  <c r="AR128" i="7" s="1"/>
  <c r="BI23" i="7"/>
  <c r="BI128" i="7" s="1"/>
  <c r="DI23" i="7"/>
  <c r="DY23" i="7"/>
  <c r="DY128" i="7" s="1"/>
  <c r="FE23" i="7"/>
  <c r="FE128" i="7" s="1"/>
  <c r="BQ12" i="7"/>
  <c r="BQ117" i="7" s="1"/>
  <c r="EG10" i="7"/>
  <c r="EG115" i="7" s="1"/>
  <c r="FM18" i="7"/>
  <c r="FM123" i="7" s="1"/>
  <c r="J23" i="7"/>
  <c r="BZ23" i="7"/>
  <c r="CS23" i="7"/>
  <c r="CS128" i="7" s="1"/>
  <c r="EO23" i="7"/>
  <c r="EO128" i="7" s="1"/>
  <c r="HG42" i="7"/>
  <c r="GZ30" i="7"/>
  <c r="HP30" i="7"/>
  <c r="HP135" i="7" s="1"/>
  <c r="IF30" i="7"/>
  <c r="IV30" i="7"/>
  <c r="IV135" i="7" s="1"/>
  <c r="AV31" i="7"/>
  <c r="BM31" i="7"/>
  <c r="CD31" i="7"/>
  <c r="CD136" i="7" s="1"/>
  <c r="CW31" i="7"/>
  <c r="CW136" i="7" s="1"/>
  <c r="DM31" i="7"/>
  <c r="DM136" i="7" s="1"/>
  <c r="EC31" i="7"/>
  <c r="EC136" i="7" s="1"/>
  <c r="ES31" i="7"/>
  <c r="FI31" i="7"/>
  <c r="FI136" i="7" s="1"/>
  <c r="GB31" i="7"/>
  <c r="GB136" i="7" s="1"/>
  <c r="GR31" i="7"/>
  <c r="HH31" i="7"/>
  <c r="HH136" i="7" s="1"/>
  <c r="HX31" i="7"/>
  <c r="IN31" i="7"/>
  <c r="IN136" i="7" s="1"/>
  <c r="CO13" i="7"/>
  <c r="CO118" i="7" s="1"/>
  <c r="BW24" i="7"/>
  <c r="BW129" i="7" s="1"/>
  <c r="DV24" i="7"/>
  <c r="DV129" i="7" s="1"/>
  <c r="AW25" i="7"/>
  <c r="AW130" i="7" s="1"/>
  <c r="BW26" i="7"/>
  <c r="DF26" i="7"/>
  <c r="AF27" i="7"/>
  <c r="BN27" i="7"/>
  <c r="BN132" i="7" s="1"/>
  <c r="X28" i="7"/>
  <c r="BW28" i="7"/>
  <c r="FB28" i="7"/>
  <c r="AW29" i="7"/>
  <c r="CE29" i="7"/>
  <c r="CE134" i="7" s="1"/>
  <c r="DN29" i="7"/>
  <c r="ET29" i="7"/>
  <c r="ET134" i="7" s="1"/>
  <c r="FJ29" i="7"/>
  <c r="FJ134" i="7" s="1"/>
  <c r="G30" i="7"/>
  <c r="X30" i="7"/>
  <c r="AO30" i="7"/>
  <c r="BF30" i="7"/>
  <c r="BF135" i="7" s="1"/>
  <c r="BW30" i="7"/>
  <c r="CP30" i="7"/>
  <c r="CP135" i="7" s="1"/>
  <c r="DF30" i="7"/>
  <c r="DF135" i="7" s="1"/>
  <c r="DV30" i="7"/>
  <c r="DV135" i="7" s="1"/>
  <c r="FB30" i="7"/>
  <c r="O25" i="7"/>
  <c r="AF25" i="7"/>
  <c r="BN25" i="7"/>
  <c r="G26" i="7"/>
  <c r="DV26" i="7"/>
  <c r="O27" i="7"/>
  <c r="AW27" i="7"/>
  <c r="AW132" i="7" s="1"/>
  <c r="CE27" i="7"/>
  <c r="G28" i="7"/>
  <c r="AO28" i="7"/>
  <c r="AO133" i="7" s="1"/>
  <c r="FR28" i="7"/>
  <c r="FR133" i="7" s="1"/>
  <c r="O29" i="7"/>
  <c r="AF29" i="7"/>
  <c r="AF134" i="7" s="1"/>
  <c r="BN29" i="7"/>
  <c r="CX29" i="7"/>
  <c r="DG14" i="7"/>
  <c r="DG119" i="7" s="1"/>
  <c r="EM24" i="7"/>
  <c r="EM129" i="7" s="1"/>
  <c r="EE27" i="7"/>
  <c r="EU27" i="7"/>
  <c r="EU132" i="7" s="1"/>
  <c r="FK27" i="7"/>
  <c r="FK132" i="7" s="1"/>
  <c r="CQ28" i="7"/>
  <c r="CQ133" i="7" s="1"/>
  <c r="DW28" i="7"/>
  <c r="DW133" i="7" s="1"/>
  <c r="FS28" i="7"/>
  <c r="DO29" i="7"/>
  <c r="DO134" i="7" s="1"/>
  <c r="EE29" i="7"/>
  <c r="EE134" i="7" s="1"/>
  <c r="DF22" i="7"/>
  <c r="DF127" i="7" s="1"/>
  <c r="AF23" i="7"/>
  <c r="AF128" i="7" s="1"/>
  <c r="CX23" i="7"/>
  <c r="CX128" i="7" s="1"/>
  <c r="DN23" i="7"/>
  <c r="DN128" i="7" s="1"/>
  <c r="ED23" i="7"/>
  <c r="ED128" i="7" s="1"/>
  <c r="ET23" i="7"/>
  <c r="ET128" i="7" s="1"/>
  <c r="FJ23" i="7"/>
  <c r="FJ128" i="7" s="1"/>
  <c r="BF24" i="7"/>
  <c r="CP24" i="7"/>
  <c r="CP129" i="7" s="1"/>
  <c r="DF24" i="7"/>
  <c r="DF129" i="7" s="1"/>
  <c r="CE25" i="7"/>
  <c r="AO26" i="7"/>
  <c r="AO131" i="7" s="1"/>
  <c r="BF26" i="7"/>
  <c r="FB26" i="7"/>
  <c r="BF28" i="7"/>
  <c r="BF133" i="7" s="1"/>
  <c r="DV28" i="7"/>
  <c r="DV133" i="7" s="1"/>
  <c r="ED29" i="7"/>
  <c r="CQ21" i="7"/>
  <c r="CQ126" i="7" s="1"/>
  <c r="DW22" i="7"/>
  <c r="DW127" i="7" s="1"/>
  <c r="DG28" i="7"/>
  <c r="DG133" i="7" s="1"/>
  <c r="EM28" i="7"/>
  <c r="EM133" i="7" s="1"/>
  <c r="CY29" i="7"/>
  <c r="CY134" i="7" s="1"/>
  <c r="DH21" i="7"/>
  <c r="DH126" i="7" s="1"/>
  <c r="DX15" i="7"/>
  <c r="DX120" i="7" s="1"/>
  <c r="EN22" i="7"/>
  <c r="FF137" i="7"/>
  <c r="I54" i="7"/>
  <c r="I51" i="7"/>
  <c r="I50" i="7"/>
  <c r="I48" i="7"/>
  <c r="I47" i="7"/>
  <c r="I45" i="7"/>
  <c r="I38" i="7"/>
  <c r="Y46" i="7"/>
  <c r="Y38" i="7"/>
  <c r="AP46" i="7"/>
  <c r="AP44" i="7"/>
  <c r="AP43" i="7"/>
  <c r="BH45" i="7"/>
  <c r="BH44" i="7"/>
  <c r="BH43" i="7"/>
  <c r="BH39" i="7"/>
  <c r="BZ45" i="7"/>
  <c r="BZ44" i="7"/>
  <c r="BZ43" i="7"/>
  <c r="BZ39" i="7"/>
  <c r="EA14" i="7"/>
  <c r="EA119" i="7" s="1"/>
  <c r="T23" i="7"/>
  <c r="AK23" i="7"/>
  <c r="AK128" i="7" s="1"/>
  <c r="BB23" i="7"/>
  <c r="BS23" i="7"/>
  <c r="BS128" i="7" s="1"/>
  <c r="CJ23" i="7"/>
  <c r="L24" i="7"/>
  <c r="AC24" i="7"/>
  <c r="AC129" i="7" s="1"/>
  <c r="AT24" i="7"/>
  <c r="AT129" i="7" s="1"/>
  <c r="CB24" i="7"/>
  <c r="CB129" i="7" s="1"/>
  <c r="T25" i="7"/>
  <c r="BB25" i="7"/>
  <c r="L26" i="7"/>
  <c r="AC26" i="7"/>
  <c r="AT26" i="7"/>
  <c r="AT131" i="7" s="1"/>
  <c r="BK26" i="7"/>
  <c r="BK131" i="7" s="1"/>
  <c r="AM23" i="7"/>
  <c r="AM128" i="7" s="1"/>
  <c r="BD23" i="7"/>
  <c r="BD128" i="7" s="1"/>
  <c r="BU23" i="7"/>
  <c r="BU128" i="7" s="1"/>
  <c r="CN23" i="7"/>
  <c r="CN128" i="7" s="1"/>
  <c r="DT23" i="7"/>
  <c r="EJ23" i="7"/>
  <c r="EZ23" i="7"/>
  <c r="EZ128" i="7" s="1"/>
  <c r="FP23" i="7"/>
  <c r="FP128" i="7" s="1"/>
  <c r="M24" i="7"/>
  <c r="AD24" i="7"/>
  <c r="AU24" i="7"/>
  <c r="BL24" i="7"/>
  <c r="CC24" i="7"/>
  <c r="CC129" i="7" s="1"/>
  <c r="CV24" i="7"/>
  <c r="DL24" i="7"/>
  <c r="DL129" i="7" s="1"/>
  <c r="EB24" i="7"/>
  <c r="EB129" i="7" s="1"/>
  <c r="E25" i="7"/>
  <c r="V25" i="7"/>
  <c r="AM25" i="7"/>
  <c r="AM130" i="7" s="1"/>
  <c r="BD25" i="7"/>
  <c r="BD130" i="7" s="1"/>
  <c r="BU25" i="7"/>
  <c r="BU130" i="7" s="1"/>
  <c r="M26" i="7"/>
  <c r="AD26" i="7"/>
  <c r="AU26" i="7"/>
  <c r="AU131" i="7" s="1"/>
  <c r="BL26" i="7"/>
  <c r="BL131" i="7" s="1"/>
  <c r="CC26" i="7"/>
  <c r="CC131" i="7" s="1"/>
  <c r="E27" i="7"/>
  <c r="V27" i="7"/>
  <c r="AM27" i="7"/>
  <c r="AM132" i="7" s="1"/>
  <c r="BD27" i="7"/>
  <c r="BD132" i="7" s="1"/>
  <c r="BU27" i="7"/>
  <c r="M28" i="7"/>
  <c r="AD28" i="7"/>
  <c r="AD133" i="7" s="1"/>
  <c r="AU28" i="7"/>
  <c r="BL28" i="7"/>
  <c r="CC28" i="7"/>
  <c r="CC133" i="7" s="1"/>
  <c r="E29" i="7"/>
  <c r="V29" i="7"/>
  <c r="AM29" i="7"/>
  <c r="AM134" i="7" s="1"/>
  <c r="BD29" i="7"/>
  <c r="BD134" i="7" s="1"/>
  <c r="BU29" i="7"/>
  <c r="M30" i="7"/>
  <c r="AD30" i="7"/>
  <c r="AD135" i="7" s="1"/>
  <c r="AU30" i="7"/>
  <c r="BL30" i="7"/>
  <c r="BL135" i="7" s="1"/>
  <c r="CC30" i="7"/>
  <c r="CC135" i="7" s="1"/>
  <c r="E31" i="7"/>
  <c r="V31" i="7"/>
  <c r="AM31" i="7"/>
  <c r="AM136" i="7" s="1"/>
  <c r="BD31" i="7"/>
  <c r="BD136" i="7" s="1"/>
  <c r="BU31" i="7"/>
  <c r="BU136" i="7" s="1"/>
  <c r="M32" i="7"/>
  <c r="AD32" i="7"/>
  <c r="AD137" i="7" s="1"/>
  <c r="AU32" i="7"/>
  <c r="BL32" i="7"/>
  <c r="BL137" i="7" s="1"/>
  <c r="CC32" i="7"/>
  <c r="CC137" i="7" s="1"/>
  <c r="CV32" i="7"/>
  <c r="CV137" i="7" s="1"/>
  <c r="E33" i="7"/>
  <c r="V33" i="7"/>
  <c r="V138" i="7" s="1"/>
  <c r="E449" i="7" s="1"/>
  <c r="AM33" i="7"/>
  <c r="BD33" i="7"/>
  <c r="BD138" i="7" s="1"/>
  <c r="E451" i="7" s="1"/>
  <c r="BU33" i="7"/>
  <c r="BU138" i="7" s="1"/>
  <c r="E452" i="7" s="1"/>
  <c r="AN29" i="7"/>
  <c r="AN134" i="7" s="1"/>
  <c r="BE29" i="7"/>
  <c r="BE134" i="7" s="1"/>
  <c r="BV29" i="7"/>
  <c r="BV134" i="7" s="1"/>
  <c r="R24" i="7"/>
  <c r="DQ24" i="7"/>
  <c r="EW24" i="7"/>
  <c r="J25" i="7"/>
  <c r="EO25" i="7"/>
  <c r="DA26" i="7"/>
  <c r="DQ26" i="7"/>
  <c r="FM26" i="7"/>
  <c r="AA27" i="7"/>
  <c r="AA132" i="7" s="1"/>
  <c r="AR27" i="7"/>
  <c r="DI27" i="7"/>
  <c r="DI132" i="7" s="1"/>
  <c r="DY27" i="7"/>
  <c r="R28" i="7"/>
  <c r="AI28" i="7"/>
  <c r="AZ28" i="7"/>
  <c r="CH28" i="7"/>
  <c r="EG28" i="7"/>
  <c r="EG133" i="7" s="1"/>
  <c r="J29" i="7"/>
  <c r="BZ29" i="7"/>
  <c r="CS29" i="7"/>
  <c r="DY29" i="7"/>
  <c r="DY134" i="7" s="1"/>
  <c r="EO29" i="7"/>
  <c r="FE29" i="7"/>
  <c r="FE134" i="7" s="1"/>
  <c r="R30" i="7"/>
  <c r="AI30" i="7"/>
  <c r="AI135" i="7" s="1"/>
  <c r="AZ30" i="7"/>
  <c r="BQ30" i="7"/>
  <c r="CH30" i="7"/>
  <c r="EG30" i="7"/>
  <c r="EG135" i="7" s="1"/>
  <c r="EW30" i="7"/>
  <c r="FM30" i="7"/>
  <c r="FM135" i="7" s="1"/>
  <c r="J31" i="7"/>
  <c r="AA31" i="7"/>
  <c r="AA136" i="7" s="1"/>
  <c r="AR31" i="7"/>
  <c r="BI31" i="7"/>
  <c r="BI136" i="7" s="1"/>
  <c r="BZ31" i="7"/>
  <c r="CS31" i="7"/>
  <c r="CS136" i="7" s="1"/>
  <c r="DI31" i="7"/>
  <c r="DY31" i="7"/>
  <c r="DY136" i="7" s="1"/>
  <c r="EO31" i="7"/>
  <c r="EO136" i="7" s="1"/>
  <c r="FE31" i="7"/>
  <c r="FE136" i="7" s="1"/>
  <c r="R32" i="7"/>
  <c r="AI32" i="7"/>
  <c r="AZ32" i="7"/>
  <c r="BQ32" i="7"/>
  <c r="BQ137" i="7" s="1"/>
  <c r="AZ24" i="7"/>
  <c r="AZ129" i="7" s="1"/>
  <c r="CH24" i="7"/>
  <c r="DA24" i="7"/>
  <c r="EG24" i="7"/>
  <c r="EG129" i="7" s="1"/>
  <c r="FM24" i="7"/>
  <c r="FM129" i="7" s="1"/>
  <c r="AA25" i="7"/>
  <c r="AR25" i="7"/>
  <c r="BI25" i="7"/>
  <c r="BZ25" i="7"/>
  <c r="CS25" i="7"/>
  <c r="CS130" i="7" s="1"/>
  <c r="DI25" i="7"/>
  <c r="DI130" i="7" s="1"/>
  <c r="DY25" i="7"/>
  <c r="DY130" i="7" s="1"/>
  <c r="FE25" i="7"/>
  <c r="R26" i="7"/>
  <c r="AI26" i="7"/>
  <c r="AZ26" i="7"/>
  <c r="AZ131" i="7" s="1"/>
  <c r="CH26" i="7"/>
  <c r="CH131" i="7" s="1"/>
  <c r="EG26" i="7"/>
  <c r="EG131" i="7" s="1"/>
  <c r="EW26" i="7"/>
  <c r="J27" i="7"/>
  <c r="BI27" i="7"/>
  <c r="BI132" i="7" s="1"/>
  <c r="BZ27" i="7"/>
  <c r="CS27" i="7"/>
  <c r="EO27" i="7"/>
  <c r="EO132" i="7" s="1"/>
  <c r="FE27" i="7"/>
  <c r="BQ28" i="7"/>
  <c r="DA28" i="7"/>
  <c r="DA133" i="7" s="1"/>
  <c r="DQ28" i="7"/>
  <c r="DQ133" i="7" s="1"/>
  <c r="EW28" i="7"/>
  <c r="FM28" i="7"/>
  <c r="AA29" i="7"/>
  <c r="AR29" i="7"/>
  <c r="BI29" i="7"/>
  <c r="DI29" i="7"/>
  <c r="DA32" i="7"/>
  <c r="DR5" i="7"/>
  <c r="FN26" i="7"/>
  <c r="FN131" i="7" s="1"/>
  <c r="CI32" i="7"/>
  <c r="IS137" i="7"/>
  <c r="GE45" i="7"/>
  <c r="GE44" i="7"/>
  <c r="GE43" i="7"/>
  <c r="GE40" i="7"/>
  <c r="GW45" i="7"/>
  <c r="GW44" i="7"/>
  <c r="GW42" i="7"/>
  <c r="HO131" i="7"/>
  <c r="HO46" i="7"/>
  <c r="HO44" i="7"/>
  <c r="HO42" i="7"/>
  <c r="IG46" i="7"/>
  <c r="IG44" i="7"/>
  <c r="IG43" i="7"/>
  <c r="IG38" i="7"/>
  <c r="IY45" i="7"/>
  <c r="IY44" i="7"/>
  <c r="IY43" i="7"/>
  <c r="IY40" i="7"/>
  <c r="GC24" i="7"/>
  <c r="GC129" i="7" s="1"/>
  <c r="GX30" i="7"/>
  <c r="HN30" i="7"/>
  <c r="ID30" i="7"/>
  <c r="IT30" i="7"/>
  <c r="IT135" i="7" s="1"/>
  <c r="FZ31" i="7"/>
  <c r="FZ136" i="7" s="1"/>
  <c r="GP31" i="7"/>
  <c r="GP136" i="7" s="1"/>
  <c r="HF31" i="7"/>
  <c r="HF136" i="7" s="1"/>
  <c r="HV31" i="7"/>
  <c r="JB31" i="7"/>
  <c r="GH32" i="7"/>
  <c r="GH137" i="7" s="1"/>
  <c r="GX32" i="7"/>
  <c r="HN32" i="7"/>
  <c r="HN137" i="7" s="1"/>
  <c r="ID32" i="7"/>
  <c r="ID137" i="7" s="1"/>
  <c r="IT32" i="7"/>
  <c r="IT137" i="7" s="1"/>
  <c r="FZ33" i="7"/>
  <c r="FZ138" i="7" s="1"/>
  <c r="H464" i="7" s="1"/>
  <c r="GP33" i="7"/>
  <c r="GP138" i="7" s="1"/>
  <c r="G465" i="7" s="1"/>
  <c r="HF33" i="7"/>
  <c r="HF138" i="7" s="1"/>
  <c r="F466" i="7" s="1"/>
  <c r="HV33" i="7"/>
  <c r="JB33" i="7"/>
  <c r="JB29" i="7"/>
  <c r="HV29" i="7"/>
  <c r="HV134" i="7" s="1"/>
  <c r="GH30" i="7"/>
  <c r="IJ30" i="7"/>
  <c r="IZ30" i="7"/>
  <c r="IZ135" i="7" s="1"/>
  <c r="GF31" i="7"/>
  <c r="GF136" i="7" s="1"/>
  <c r="GV31" i="7"/>
  <c r="GV136" i="7" s="1"/>
  <c r="HL31" i="7"/>
  <c r="HL136" i="7" s="1"/>
  <c r="IB31" i="7"/>
  <c r="IB136" i="7" s="1"/>
  <c r="IR31" i="7"/>
  <c r="IR136" i="7" s="1"/>
  <c r="FX32" i="7"/>
  <c r="FX137" i="7" s="1"/>
  <c r="GN32" i="7"/>
  <c r="GN137" i="7" s="1"/>
  <c r="HT32" i="7"/>
  <c r="HT171" i="7" s="1"/>
  <c r="IJ32" i="7"/>
  <c r="IZ32" i="7"/>
  <c r="GF33" i="7"/>
  <c r="GV33" i="7"/>
  <c r="HL33" i="7"/>
  <c r="HL138" i="7" s="1"/>
  <c r="L466" i="7" s="1"/>
  <c r="IB33" i="7"/>
  <c r="IB138" i="7" s="1"/>
  <c r="K467" i="7" s="1"/>
  <c r="IR33" i="7"/>
  <c r="IR138" i="7" s="1"/>
  <c r="J468" i="7" s="1"/>
  <c r="IK133" i="7"/>
  <c r="FX108" i="7"/>
  <c r="IG37" i="7"/>
  <c r="HO40" i="7"/>
  <c r="GE41" i="7"/>
  <c r="IY39" i="7"/>
  <c r="GE38" i="7"/>
  <c r="HO43" i="7"/>
  <c r="GE46" i="7"/>
  <c r="IY37" i="7"/>
  <c r="IG45" i="7"/>
  <c r="FX26" i="7"/>
  <c r="GE42" i="7"/>
  <c r="HO133" i="7"/>
  <c r="GW41" i="7"/>
  <c r="IG40" i="7"/>
  <c r="GW38" i="7"/>
  <c r="GW46" i="7"/>
  <c r="GN26" i="7"/>
  <c r="GN131" i="7" s="1"/>
  <c r="GE39" i="7"/>
  <c r="GV128" i="7"/>
  <c r="IV25" i="7"/>
  <c r="IV130" i="7" s="1"/>
  <c r="IB20" i="7"/>
  <c r="IB125" i="7" s="1"/>
  <c r="GE37" i="7"/>
  <c r="HO41" i="7"/>
  <c r="HO38" i="7"/>
  <c r="GS129" i="7"/>
  <c r="GW39" i="7"/>
  <c r="GA136" i="7"/>
  <c r="GI137" i="7"/>
  <c r="IE131" i="7"/>
  <c r="IV137" i="7"/>
  <c r="IG41" i="7"/>
  <c r="HO39" i="7"/>
  <c r="IJ26" i="7"/>
  <c r="IJ131" i="7" s="1"/>
  <c r="HV30" i="7"/>
  <c r="HV135" i="7" s="1"/>
  <c r="GH31" i="7"/>
  <c r="GH136" i="7" s="1"/>
  <c r="ID31" i="7"/>
  <c r="ID136" i="7" s="1"/>
  <c r="FZ32" i="7"/>
  <c r="FZ137" i="7" s="1"/>
  <c r="GP32" i="7"/>
  <c r="GP137" i="7" s="1"/>
  <c r="HF32" i="7"/>
  <c r="HV32" i="7"/>
  <c r="HV137" i="7" s="1"/>
  <c r="JB32" i="7"/>
  <c r="GH33" i="7"/>
  <c r="GX33" i="7"/>
  <c r="HN33" i="7"/>
  <c r="HN138" i="7" s="1"/>
  <c r="N466" i="7" s="1"/>
  <c r="ID33" i="7"/>
  <c r="ID138" i="7" s="1"/>
  <c r="M467" i="7" s="1"/>
  <c r="IT33" i="7"/>
  <c r="IT138" i="7" s="1"/>
  <c r="L468" i="7" s="1"/>
  <c r="FZ21" i="7"/>
  <c r="FZ126" i="7" s="1"/>
  <c r="GP12" i="7"/>
  <c r="HF22" i="7"/>
  <c r="HV14" i="7"/>
  <c r="HV119" i="7" s="1"/>
  <c r="GH23" i="7"/>
  <c r="GH128" i="7" s="1"/>
  <c r="GX23" i="7"/>
  <c r="HN23" i="7"/>
  <c r="HN128" i="7" s="1"/>
  <c r="ID23" i="7"/>
  <c r="IT23" i="7"/>
  <c r="IT128" i="7" s="1"/>
  <c r="FZ24" i="7"/>
  <c r="HF30" i="7"/>
  <c r="JB30" i="7"/>
  <c r="GX31" i="7"/>
  <c r="GX136" i="7" s="1"/>
  <c r="HN31" i="7"/>
  <c r="HN136" i="7" s="1"/>
  <c r="IT31" i="7"/>
  <c r="IT136" i="7" s="1"/>
  <c r="IZ26" i="7"/>
  <c r="HH28" i="7"/>
  <c r="HH133" i="7" s="1"/>
  <c r="GZ31" i="7"/>
  <c r="HP31" i="7"/>
  <c r="IF31" i="7"/>
  <c r="IF136" i="7" s="1"/>
  <c r="IV31" i="7"/>
  <c r="IV136" i="7" s="1"/>
  <c r="HA130" i="7"/>
  <c r="JA39" i="7"/>
  <c r="IQ13" i="7"/>
  <c r="IQ118" i="7" s="1"/>
  <c r="HS23" i="7"/>
  <c r="HS128" i="7" s="1"/>
  <c r="II23" i="7"/>
  <c r="GE24" i="7"/>
  <c r="GU24" i="7"/>
  <c r="GU129" i="7" s="1"/>
  <c r="IA24" i="7"/>
  <c r="IA129" i="7" s="1"/>
  <c r="HS25" i="7"/>
  <c r="HS130" i="7" s="1"/>
  <c r="GE26" i="7"/>
  <c r="IA26" i="7"/>
  <c r="IA131" i="7" s="1"/>
  <c r="IQ26" i="7"/>
  <c r="HC27" i="7"/>
  <c r="II27" i="7"/>
  <c r="II132" i="7" s="1"/>
  <c r="HS29" i="7"/>
  <c r="IY29" i="7"/>
  <c r="IY134" i="7" s="1"/>
  <c r="GE30" i="7"/>
  <c r="GU30" i="7"/>
  <c r="HK30" i="7"/>
  <c r="HK135" i="7" s="1"/>
  <c r="IA30" i="7"/>
  <c r="IA135" i="7" s="1"/>
  <c r="IQ30" i="7"/>
  <c r="FW31" i="7"/>
  <c r="HC31" i="7"/>
  <c r="HC136" i="7" s="1"/>
  <c r="HS31" i="7"/>
  <c r="HS136" i="7" s="1"/>
  <c r="II31" i="7"/>
  <c r="II136" i="7" s="1"/>
  <c r="IY31" i="7"/>
  <c r="GE32" i="7"/>
  <c r="GE137" i="7" s="1"/>
  <c r="GU32" i="7"/>
  <c r="GU137" i="7" s="1"/>
  <c r="HK32" i="7"/>
  <c r="HK137" i="7" s="1"/>
  <c r="IA32" i="7"/>
  <c r="IA137" i="7" s="1"/>
  <c r="IQ32" i="7"/>
  <c r="FW33" i="7"/>
  <c r="FW138" i="7" s="1"/>
  <c r="E464" i="7" s="1"/>
  <c r="HC33" i="7"/>
  <c r="HC23" i="7"/>
  <c r="IY23" i="7"/>
  <c r="IY128" i="7" s="1"/>
  <c r="HK24" i="7"/>
  <c r="HK129" i="7" s="1"/>
  <c r="IQ24" i="7"/>
  <c r="IQ129" i="7" s="1"/>
  <c r="HC25" i="7"/>
  <c r="II25" i="7"/>
  <c r="II130" i="7" s="1"/>
  <c r="IY25" i="7"/>
  <c r="GU26" i="7"/>
  <c r="GU131" i="7" s="1"/>
  <c r="HK26" i="7"/>
  <c r="HK131" i="7" s="1"/>
  <c r="HS27" i="7"/>
  <c r="IY27" i="7"/>
  <c r="IY132" i="7" s="1"/>
  <c r="GE28" i="7"/>
  <c r="GU28" i="7"/>
  <c r="HK28" i="7"/>
  <c r="HK133" i="7" s="1"/>
  <c r="IA28" i="7"/>
  <c r="IA133" i="7" s="1"/>
  <c r="IQ28" i="7"/>
  <c r="FW29" i="7"/>
  <c r="HC29" i="7"/>
  <c r="II29" i="7"/>
  <c r="II134" i="7" s="1"/>
  <c r="GF18" i="7"/>
  <c r="GV19" i="7"/>
  <c r="GV124" i="7" s="1"/>
  <c r="HL19" i="7"/>
  <c r="HL124" i="7" s="1"/>
  <c r="IR20" i="7"/>
  <c r="IR125" i="7" s="1"/>
  <c r="GV32" i="7"/>
  <c r="GV137" i="7" s="1"/>
  <c r="HL32" i="7"/>
  <c r="HL137" i="7" s="1"/>
  <c r="IB32" i="7"/>
  <c r="IB137" i="7" s="1"/>
  <c r="IR32" i="7"/>
  <c r="IR137" i="7" s="1"/>
  <c r="FX33" i="7"/>
  <c r="GN33" i="7"/>
  <c r="GN138" i="7" s="1"/>
  <c r="E465" i="7" s="1"/>
  <c r="HT33" i="7"/>
  <c r="IJ33" i="7"/>
  <c r="IJ138" i="7" s="1"/>
  <c r="S467" i="7" s="1"/>
  <c r="HT17" i="7"/>
  <c r="GG18" i="7"/>
  <c r="HM19" i="7"/>
  <c r="HM124" i="7" s="1"/>
  <c r="IS20" i="7"/>
  <c r="IS125" i="7" s="1"/>
  <c r="GG24" i="7"/>
  <c r="HM32" i="7"/>
  <c r="IC32" i="7"/>
  <c r="IC137" i="7" s="1"/>
  <c r="FY33" i="7"/>
  <c r="FY138" i="7" s="1"/>
  <c r="G464" i="7" s="1"/>
  <c r="GO33" i="7"/>
  <c r="GO138" i="7" s="1"/>
  <c r="F465" i="7" s="1"/>
  <c r="HE33" i="7"/>
  <c r="IR128" i="7"/>
  <c r="IM33" i="7"/>
  <c r="FZ23" i="7"/>
  <c r="IS132" i="7"/>
  <c r="GP24" i="7"/>
  <c r="GP129" i="7" s="1"/>
  <c r="IT25" i="7"/>
  <c r="IT130" i="7" s="1"/>
  <c r="FZ26" i="7"/>
  <c r="GP26" i="7"/>
  <c r="GP131" i="7" s="1"/>
  <c r="JB26" i="7"/>
  <c r="GX27" i="7"/>
  <c r="HN27" i="7"/>
  <c r="HN132" i="7" s="1"/>
  <c r="IT27" i="7"/>
  <c r="GP28" i="7"/>
  <c r="GP133" i="7" s="1"/>
  <c r="HV28" i="7"/>
  <c r="HV133" i="7" s="1"/>
  <c r="ID29" i="7"/>
  <c r="FZ30" i="7"/>
  <c r="FZ135" i="7" s="1"/>
  <c r="GP30" i="7"/>
  <c r="HV3" i="7"/>
  <c r="HV108" i="7" s="1"/>
  <c r="HV24" i="7"/>
  <c r="JB24" i="7"/>
  <c r="GH25" i="7"/>
  <c r="GH130" i="7" s="1"/>
  <c r="GX25" i="7"/>
  <c r="HN25" i="7"/>
  <c r="ID25" i="7"/>
  <c r="HV26" i="7"/>
  <c r="HV131" i="7" s="1"/>
  <c r="GH27" i="7"/>
  <c r="GH132" i="7" s="1"/>
  <c r="ID27" i="7"/>
  <c r="FZ28" i="7"/>
  <c r="HF28" i="7"/>
  <c r="JB28" i="7"/>
  <c r="GH29" i="7"/>
  <c r="GH134" i="7" s="1"/>
  <c r="GX29" i="7"/>
  <c r="HN29" i="7"/>
  <c r="HN134" i="7" s="1"/>
  <c r="IT29" i="7"/>
  <c r="IT134" i="7" s="1"/>
  <c r="GA21" i="7"/>
  <c r="GA126" i="7" s="1"/>
  <c r="GQ21" i="7"/>
  <c r="GQ126" i="7" s="1"/>
  <c r="HG22" i="7"/>
  <c r="HW11" i="7"/>
  <c r="HW116" i="7" s="1"/>
  <c r="HF3" i="7"/>
  <c r="IH23" i="7"/>
  <c r="IP24" i="7"/>
  <c r="HR25" i="7"/>
  <c r="HR130" i="7" s="1"/>
  <c r="IX25" i="7"/>
  <c r="IX130" i="7" s="1"/>
  <c r="GD26" i="7"/>
  <c r="GT26" i="7"/>
  <c r="GT131" i="7" s="1"/>
  <c r="HJ26" i="7"/>
  <c r="HJ131" i="7" s="1"/>
  <c r="HZ26" i="7"/>
  <c r="IP26" i="7"/>
  <c r="GL27" i="7"/>
  <c r="GL132" i="7" s="1"/>
  <c r="HB27" i="7"/>
  <c r="HB132" i="7" s="1"/>
  <c r="HR27" i="7"/>
  <c r="IH27" i="7"/>
  <c r="IH132" i="7" s="1"/>
  <c r="IX27" i="7"/>
  <c r="IX132" i="7" s="1"/>
  <c r="GD28" i="7"/>
  <c r="GD133" i="7" s="1"/>
  <c r="GT28" i="7"/>
  <c r="HJ28" i="7"/>
  <c r="HJ133" i="7" s="1"/>
  <c r="HZ28" i="7"/>
  <c r="HZ133" i="7" s="1"/>
  <c r="IP28" i="7"/>
  <c r="IP133" i="7" s="1"/>
  <c r="GL29" i="7"/>
  <c r="HB29" i="7"/>
  <c r="HB134" i="7" s="1"/>
  <c r="HR29" i="7"/>
  <c r="IH29" i="7"/>
  <c r="IH134" i="7" s="1"/>
  <c r="IX29" i="7"/>
  <c r="IX134" i="7" s="1"/>
  <c r="GD30" i="7"/>
  <c r="GD135" i="7" s="1"/>
  <c r="GT30" i="7"/>
  <c r="GT135" i="7" s="1"/>
  <c r="HJ30" i="7"/>
  <c r="HJ135" i="7" s="1"/>
  <c r="HZ30" i="7"/>
  <c r="IP30" i="7"/>
  <c r="IP135" i="7" s="1"/>
  <c r="GL31" i="7"/>
  <c r="HB31" i="7"/>
  <c r="HB136" i="7" s="1"/>
  <c r="HR31" i="7"/>
  <c r="IH31" i="7"/>
  <c r="IX31" i="7"/>
  <c r="IX136" i="7" s="1"/>
  <c r="GD32" i="7"/>
  <c r="GD137" i="7" s="1"/>
  <c r="GT32" i="7"/>
  <c r="GT137" i="7" s="1"/>
  <c r="HJ32" i="7"/>
  <c r="HJ137" i="7" s="1"/>
  <c r="HZ32" i="7"/>
  <c r="HZ137" i="7" s="1"/>
  <c r="IP32" i="7"/>
  <c r="GL33" i="7"/>
  <c r="GL138" i="7" s="1"/>
  <c r="T464" i="7" s="1"/>
  <c r="HB33" i="7"/>
  <c r="HR33" i="7"/>
  <c r="HR138" i="7" s="1"/>
  <c r="R466" i="7" s="1"/>
  <c r="IH33" i="7"/>
  <c r="IX33" i="7"/>
  <c r="IX138" i="7" s="1"/>
  <c r="P468" i="7" s="1"/>
  <c r="GL78" i="7"/>
  <c r="GD24" i="7"/>
  <c r="GD129" i="7" s="1"/>
  <c r="IH25" i="7"/>
  <c r="FW27" i="7"/>
  <c r="HS33" i="7"/>
  <c r="HS138" i="7" s="1"/>
  <c r="S466" i="7" s="1"/>
  <c r="II33" i="7"/>
  <c r="IY33" i="7"/>
  <c r="IY138" i="7" s="1"/>
  <c r="Q468" i="7" s="1"/>
  <c r="FX22" i="7"/>
  <c r="FX127" i="7" s="1"/>
  <c r="HB23" i="7"/>
  <c r="HB128" i="7" s="1"/>
  <c r="HJ24" i="7"/>
  <c r="HJ129" i="7" s="1"/>
  <c r="HT31" i="7"/>
  <c r="HT136" i="7" s="1"/>
  <c r="HG10" i="7"/>
  <c r="GW24" i="7"/>
  <c r="HM24" i="7"/>
  <c r="HM129" i="7" s="1"/>
  <c r="IC24" i="7"/>
  <c r="IC129" i="7" s="1"/>
  <c r="FY25" i="7"/>
  <c r="FY130" i="7" s="1"/>
  <c r="GO25" i="7"/>
  <c r="GO130" i="7" s="1"/>
  <c r="HE25" i="7"/>
  <c r="HE130" i="7" s="1"/>
  <c r="IK25" i="7"/>
  <c r="JA25" i="7"/>
  <c r="GG26" i="7"/>
  <c r="GW26" i="7"/>
  <c r="HM26" i="7"/>
  <c r="HM165" i="7" s="1"/>
  <c r="IC26" i="7"/>
  <c r="IC131" i="7" s="1"/>
  <c r="IS26" i="7"/>
  <c r="FY27" i="7"/>
  <c r="FY132" i="7" s="1"/>
  <c r="GO27" i="7"/>
  <c r="HE27" i="7"/>
  <c r="HE132" i="7" s="1"/>
  <c r="IK27" i="7"/>
  <c r="JA27" i="7"/>
  <c r="HE31" i="7"/>
  <c r="IK31" i="7"/>
  <c r="JA31" i="7"/>
  <c r="JA136" i="7" s="1"/>
  <c r="GG32" i="7"/>
  <c r="GW32" i="7"/>
  <c r="HR23" i="7"/>
  <c r="FW25" i="7"/>
  <c r="GL23" i="7"/>
  <c r="HZ24" i="7"/>
  <c r="HZ129" i="7" s="1"/>
  <c r="GL25" i="7"/>
  <c r="FW23" i="7"/>
  <c r="GZ15" i="7"/>
  <c r="GZ120" i="7" s="1"/>
  <c r="IF15" i="7"/>
  <c r="HP26" i="7"/>
  <c r="HP131" i="7" s="1"/>
  <c r="IV26" i="7"/>
  <c r="GB27" i="7"/>
  <c r="GB132" i="7" s="1"/>
  <c r="GR27" i="7"/>
  <c r="GR132" i="7" s="1"/>
  <c r="HX27" i="7"/>
  <c r="GZ28" i="7"/>
  <c r="GZ133" i="7" s="1"/>
  <c r="HP28" i="7"/>
  <c r="IV28" i="7"/>
  <c r="IV133" i="7" s="1"/>
  <c r="GR29" i="7"/>
  <c r="GV78" i="7"/>
  <c r="IX23" i="7"/>
  <c r="IX128" i="7" s="1"/>
  <c r="GT24" i="7"/>
  <c r="HB25" i="7"/>
  <c r="HB130" i="7" s="1"/>
  <c r="IV17" i="7"/>
  <c r="IV122" i="7" s="1"/>
  <c r="HX25" i="7"/>
  <c r="IN25" i="7"/>
  <c r="IN130" i="7" s="1"/>
  <c r="GJ26" i="7"/>
  <c r="GJ131" i="7" s="1"/>
  <c r="GZ26" i="7"/>
  <c r="IF26" i="7"/>
  <c r="IF131" i="7" s="1"/>
  <c r="HH27" i="7"/>
  <c r="HH132" i="7" s="1"/>
  <c r="IN27" i="7"/>
  <c r="GJ28" i="7"/>
  <c r="GJ133" i="7" s="1"/>
  <c r="IF28" i="7"/>
  <c r="IF133" i="7" s="1"/>
  <c r="GB29" i="7"/>
  <c r="HH29" i="7"/>
  <c r="HH134" i="7" s="1"/>
  <c r="GF132" i="7"/>
  <c r="GF44" i="7"/>
  <c r="GF37" i="7"/>
  <c r="GF38" i="7"/>
  <c r="GF39" i="7"/>
  <c r="GF41" i="7"/>
  <c r="GF40" i="7"/>
  <c r="GX45" i="7"/>
  <c r="GX46" i="7"/>
  <c r="GX42" i="7"/>
  <c r="GX43" i="7"/>
  <c r="HP44" i="7"/>
  <c r="HP38" i="7"/>
  <c r="HP39" i="7"/>
  <c r="HP40" i="7"/>
  <c r="HP41" i="7"/>
  <c r="HP37" i="7"/>
  <c r="GF138" i="7"/>
  <c r="N464" i="7" s="1"/>
  <c r="GF134" i="7"/>
  <c r="GF45" i="7"/>
  <c r="GF46" i="7"/>
  <c r="GF42" i="7"/>
  <c r="GF43" i="7"/>
  <c r="GX44" i="7"/>
  <c r="GX37" i="7"/>
  <c r="GX38" i="7"/>
  <c r="GX39" i="7"/>
  <c r="GX41" i="7"/>
  <c r="GX40" i="7"/>
  <c r="HP46" i="7"/>
  <c r="HP45" i="7"/>
  <c r="HP43" i="7"/>
  <c r="HP42" i="7"/>
  <c r="IZ133" i="7"/>
  <c r="IZ129" i="7"/>
  <c r="GS10" i="7"/>
  <c r="GS115" i="7" s="1"/>
  <c r="GS11" i="7"/>
  <c r="GS12" i="7"/>
  <c r="GS5" i="7"/>
  <c r="GS110" i="7" s="1"/>
  <c r="GS13" i="7"/>
  <c r="GS118" i="7" s="1"/>
  <c r="GS4" i="7"/>
  <c r="GS109" i="7" s="1"/>
  <c r="GS6" i="7"/>
  <c r="GS7" i="7"/>
  <c r="GS15" i="7"/>
  <c r="GS8" i="7"/>
  <c r="GS113" i="7" s="1"/>
  <c r="GS16" i="7"/>
  <c r="GS121" i="7" s="1"/>
  <c r="GS21" i="7"/>
  <c r="GS126" i="7" s="1"/>
  <c r="GS9" i="7"/>
  <c r="GS14" i="7"/>
  <c r="GS119" i="7" s="1"/>
  <c r="GS22" i="7"/>
  <c r="GS127" i="7" s="1"/>
  <c r="GS3" i="7"/>
  <c r="GS108" i="7" s="1"/>
  <c r="GS18" i="7"/>
  <c r="GS123" i="7" s="1"/>
  <c r="GS19" i="7"/>
  <c r="GS124" i="7" s="1"/>
  <c r="GS17" i="7"/>
  <c r="GS20" i="7"/>
  <c r="GS125" i="7" s="1"/>
  <c r="IQ100" i="7"/>
  <c r="IQ101" i="7"/>
  <c r="IA101" i="7"/>
  <c r="IA100" i="7"/>
  <c r="HK101" i="7"/>
  <c r="HK100" i="7"/>
  <c r="HK171" i="7" s="1"/>
  <c r="GU101" i="7"/>
  <c r="GU100" i="7"/>
  <c r="GE101" i="7"/>
  <c r="GE100" i="7"/>
  <c r="IY98" i="7"/>
  <c r="IY99" i="7"/>
  <c r="IY170" i="7" s="1"/>
  <c r="II99" i="7"/>
  <c r="II98" i="7"/>
  <c r="HS99" i="7"/>
  <c r="HS170" i="7" s="1"/>
  <c r="HS98" i="7"/>
  <c r="HC98" i="7"/>
  <c r="HC99" i="7"/>
  <c r="FW98" i="7"/>
  <c r="FW99" i="7"/>
  <c r="IQ97" i="7"/>
  <c r="IQ96" i="7"/>
  <c r="IA97" i="7"/>
  <c r="IA96" i="7"/>
  <c r="HK97" i="7"/>
  <c r="HK96" i="7"/>
  <c r="GU97" i="7"/>
  <c r="GU168" i="7" s="1"/>
  <c r="GU96" i="7"/>
  <c r="GU167" i="7" s="1"/>
  <c r="GE96" i="7"/>
  <c r="GE97" i="7"/>
  <c r="IY95" i="7"/>
  <c r="IY94" i="7"/>
  <c r="II95" i="7"/>
  <c r="II94" i="7"/>
  <c r="HS94" i="7"/>
  <c r="HS95" i="7"/>
  <c r="HC94" i="7"/>
  <c r="HC95" i="7"/>
  <c r="HC166" i="7" s="1"/>
  <c r="FW95" i="7"/>
  <c r="FW94" i="7"/>
  <c r="IQ93" i="7"/>
  <c r="IQ92" i="7"/>
  <c r="IA92" i="7"/>
  <c r="IA93" i="7"/>
  <c r="GC4" i="7"/>
  <c r="GC109" i="7" s="1"/>
  <c r="GC9" i="7"/>
  <c r="GC114" i="7" s="1"/>
  <c r="GC10" i="7"/>
  <c r="GC5" i="7"/>
  <c r="GC110" i="7" s="1"/>
  <c r="GC13" i="7"/>
  <c r="GC118" i="7" s="1"/>
  <c r="GC6" i="7"/>
  <c r="GC111" i="7" s="1"/>
  <c r="GC14" i="7"/>
  <c r="GC119" i="7" s="1"/>
  <c r="GC7" i="7"/>
  <c r="GC15" i="7"/>
  <c r="GC21" i="7"/>
  <c r="GC126" i="7" s="1"/>
  <c r="GC11" i="7"/>
  <c r="GC116" i="7" s="1"/>
  <c r="GC8" i="7"/>
  <c r="GC22" i="7"/>
  <c r="GC3" i="7"/>
  <c r="GC17" i="7"/>
  <c r="GC18" i="7"/>
  <c r="GC123" i="7" s="1"/>
  <c r="GC12" i="7"/>
  <c r="GC117" i="7" s="1"/>
  <c r="GC16" i="7"/>
  <c r="GC121" i="7" s="1"/>
  <c r="GC19" i="7"/>
  <c r="GC124" i="7" s="1"/>
  <c r="GC20" i="7"/>
  <c r="GC125" i="7" s="1"/>
  <c r="HQ23" i="7"/>
  <c r="HZ4" i="7"/>
  <c r="HZ109" i="7" s="1"/>
  <c r="HZ10" i="7"/>
  <c r="HZ115" i="7" s="1"/>
  <c r="HZ5" i="7"/>
  <c r="HZ110" i="7" s="1"/>
  <c r="HZ6" i="7"/>
  <c r="HZ7" i="7"/>
  <c r="HZ112" i="7" s="1"/>
  <c r="HZ15" i="7"/>
  <c r="HZ120" i="7" s="1"/>
  <c r="HZ8" i="7"/>
  <c r="HZ113" i="7" s="1"/>
  <c r="HZ16" i="7"/>
  <c r="HZ11" i="7"/>
  <c r="HZ17" i="7"/>
  <c r="HZ122" i="7" s="1"/>
  <c r="HZ14" i="7"/>
  <c r="HZ119" i="7" s="1"/>
  <c r="HZ22" i="7"/>
  <c r="HZ127" i="7" s="1"/>
  <c r="HZ3" i="7"/>
  <c r="HZ108" i="7" s="1"/>
  <c r="HZ9" i="7"/>
  <c r="HZ114" i="7" s="1"/>
  <c r="HZ13" i="7"/>
  <c r="HZ118" i="7" s="1"/>
  <c r="HZ18" i="7"/>
  <c r="HZ123" i="7" s="1"/>
  <c r="HZ12" i="7"/>
  <c r="HZ117" i="7" s="1"/>
  <c r="HZ19" i="7"/>
  <c r="HZ124" i="7" s="1"/>
  <c r="HZ20" i="7"/>
  <c r="HZ21" i="7"/>
  <c r="IP100" i="7"/>
  <c r="IP101" i="7"/>
  <c r="HZ100" i="7"/>
  <c r="HZ101" i="7"/>
  <c r="HJ101" i="7"/>
  <c r="HJ100" i="7"/>
  <c r="GT101" i="7"/>
  <c r="GT172" i="7" s="1"/>
  <c r="K490" i="7" s="1"/>
  <c r="GT100" i="7"/>
  <c r="GD101" i="7"/>
  <c r="GD100" i="7"/>
  <c r="IX99" i="7"/>
  <c r="IX98" i="7"/>
  <c r="IH98" i="7"/>
  <c r="IH99" i="7"/>
  <c r="HR99" i="7"/>
  <c r="HR98" i="7"/>
  <c r="HB99" i="7"/>
  <c r="HB98" i="7"/>
  <c r="GL98" i="7"/>
  <c r="GL99" i="7"/>
  <c r="IP97" i="7"/>
  <c r="IP96" i="7"/>
  <c r="HZ97" i="7"/>
  <c r="HZ96" i="7"/>
  <c r="HJ97" i="7"/>
  <c r="HJ96" i="7"/>
  <c r="GT97" i="7"/>
  <c r="GT96" i="7"/>
  <c r="GD97" i="7"/>
  <c r="GD96" i="7"/>
  <c r="IX95" i="7"/>
  <c r="IX94" i="7"/>
  <c r="IH95" i="7"/>
  <c r="IH166" i="7" s="1"/>
  <c r="IH94" i="7"/>
  <c r="HR95" i="7"/>
  <c r="HR94" i="7"/>
  <c r="HB94" i="7"/>
  <c r="HB95" i="7"/>
  <c r="GL95" i="7"/>
  <c r="GL94" i="7"/>
  <c r="IP93" i="7"/>
  <c r="IP92" i="7"/>
  <c r="HZ93" i="7"/>
  <c r="HZ92" i="7"/>
  <c r="HJ92" i="7"/>
  <c r="HJ93" i="7"/>
  <c r="GT92" i="7"/>
  <c r="GT93" i="7"/>
  <c r="GD93" i="7"/>
  <c r="GD92" i="7"/>
  <c r="IX91" i="7"/>
  <c r="IX90" i="7"/>
  <c r="IH90" i="7"/>
  <c r="IH91" i="7"/>
  <c r="HR91" i="7"/>
  <c r="HR162" i="7" s="1"/>
  <c r="HR90" i="7"/>
  <c r="HB91" i="7"/>
  <c r="HB162" i="7" s="1"/>
  <c r="HB90" i="7"/>
  <c r="GL91" i="7"/>
  <c r="GL90" i="7"/>
  <c r="IP89" i="7"/>
  <c r="HZ89" i="7"/>
  <c r="HJ89" i="7"/>
  <c r="GT89" i="7"/>
  <c r="GD89" i="7"/>
  <c r="GD160" i="7" s="1"/>
  <c r="IX87" i="7"/>
  <c r="IX88" i="7"/>
  <c r="IH87" i="7"/>
  <c r="IH88" i="7"/>
  <c r="HR88" i="7"/>
  <c r="HR87" i="7"/>
  <c r="HB88" i="7"/>
  <c r="HB87" i="7"/>
  <c r="GL88" i="7"/>
  <c r="GL87" i="7"/>
  <c r="IP86" i="7"/>
  <c r="IP85" i="7"/>
  <c r="HZ86" i="7"/>
  <c r="HZ85" i="7"/>
  <c r="HJ86" i="7"/>
  <c r="HJ85" i="7"/>
  <c r="GT86" i="7"/>
  <c r="GT85" i="7"/>
  <c r="IO101" i="7"/>
  <c r="IO100" i="7"/>
  <c r="HY100" i="7"/>
  <c r="HY171" i="7" s="1"/>
  <c r="HY101" i="7"/>
  <c r="HI100" i="7"/>
  <c r="HI101" i="7"/>
  <c r="GS101" i="7"/>
  <c r="GS100" i="7"/>
  <c r="GC101" i="7"/>
  <c r="GC100" i="7"/>
  <c r="IW99" i="7"/>
  <c r="IW170" i="7" s="1"/>
  <c r="IW98" i="7"/>
  <c r="IG99" i="7"/>
  <c r="IG98" i="7"/>
  <c r="HQ98" i="7"/>
  <c r="HQ99" i="7"/>
  <c r="HQ170" i="7" s="1"/>
  <c r="HA99" i="7"/>
  <c r="HA98" i="7"/>
  <c r="GK99" i="7"/>
  <c r="GK98" i="7"/>
  <c r="IO97" i="7"/>
  <c r="IO96" i="7"/>
  <c r="IO167" i="7" s="1"/>
  <c r="HY97" i="7"/>
  <c r="HY96" i="7"/>
  <c r="HI97" i="7"/>
  <c r="HI96" i="7"/>
  <c r="GS97" i="7"/>
  <c r="GS96" i="7"/>
  <c r="GC97" i="7"/>
  <c r="GC96" i="7"/>
  <c r="GC167" i="7" s="1"/>
  <c r="IW94" i="7"/>
  <c r="IW95" i="7"/>
  <c r="IG95" i="7"/>
  <c r="IG94" i="7"/>
  <c r="HQ94" i="7"/>
  <c r="HQ95" i="7"/>
  <c r="HA95" i="7"/>
  <c r="HA94" i="7"/>
  <c r="GK94" i="7"/>
  <c r="GK95" i="7"/>
  <c r="GK166" i="7" s="1"/>
  <c r="IO93" i="7"/>
  <c r="IO92" i="7"/>
  <c r="HY93" i="7"/>
  <c r="HY92" i="7"/>
  <c r="HI93" i="7"/>
  <c r="HI92" i="7"/>
  <c r="GS92" i="7"/>
  <c r="GS163" i="7" s="1"/>
  <c r="GS93" i="7"/>
  <c r="GC92" i="7"/>
  <c r="GC93" i="7"/>
  <c r="IW91" i="7"/>
  <c r="IW90" i="7"/>
  <c r="IG91" i="7"/>
  <c r="IG90" i="7"/>
  <c r="HQ90" i="7"/>
  <c r="HQ91" i="7"/>
  <c r="HA91" i="7"/>
  <c r="HA162" i="7" s="1"/>
  <c r="HA90" i="7"/>
  <c r="GK91" i="7"/>
  <c r="GK90" i="7"/>
  <c r="IO89" i="7"/>
  <c r="HY89" i="7"/>
  <c r="HI89" i="7"/>
  <c r="IO11" i="7"/>
  <c r="IO4" i="7"/>
  <c r="IO109" i="7" s="1"/>
  <c r="IO5" i="7"/>
  <c r="IO6" i="7"/>
  <c r="IO111" i="7" s="1"/>
  <c r="IO7" i="7"/>
  <c r="IO112" i="7" s="1"/>
  <c r="IO8" i="7"/>
  <c r="IO16" i="7"/>
  <c r="IO121" i="7" s="1"/>
  <c r="IO9" i="7"/>
  <c r="IO114" i="7" s="1"/>
  <c r="IO17" i="7"/>
  <c r="IO122" i="7" s="1"/>
  <c r="IO3" i="7"/>
  <c r="IO108" i="7" s="1"/>
  <c r="IO15" i="7"/>
  <c r="IO120" i="7" s="1"/>
  <c r="IO18" i="7"/>
  <c r="IO123" i="7" s="1"/>
  <c r="IO10" i="7"/>
  <c r="IO115" i="7" s="1"/>
  <c r="IO14" i="7"/>
  <c r="IO119" i="7" s="1"/>
  <c r="IO19" i="7"/>
  <c r="IO124" i="7" s="1"/>
  <c r="IO20" i="7"/>
  <c r="IO21" i="7"/>
  <c r="IO126" i="7" s="1"/>
  <c r="IO12" i="7"/>
  <c r="IO22" i="7"/>
  <c r="IO127" i="7" s="1"/>
  <c r="IO13" i="7"/>
  <c r="GU9" i="7"/>
  <c r="GU114" i="7" s="1"/>
  <c r="GU17" i="7"/>
  <c r="GU122" i="7" s="1"/>
  <c r="GU10" i="7"/>
  <c r="GU115" i="7" s="1"/>
  <c r="GU11" i="7"/>
  <c r="GU116" i="7" s="1"/>
  <c r="GU12" i="7"/>
  <c r="GU5" i="7"/>
  <c r="GU110" i="7" s="1"/>
  <c r="GU4" i="7"/>
  <c r="GU109" i="7" s="1"/>
  <c r="GU6" i="7"/>
  <c r="GU111" i="7" s="1"/>
  <c r="GU14" i="7"/>
  <c r="GU119" i="7" s="1"/>
  <c r="GU7" i="7"/>
  <c r="GU112" i="7" s="1"/>
  <c r="GU15" i="7"/>
  <c r="GU120" i="7" s="1"/>
  <c r="GU20" i="7"/>
  <c r="GU125" i="7" s="1"/>
  <c r="GU21" i="7"/>
  <c r="GU126" i="7" s="1"/>
  <c r="GU22" i="7"/>
  <c r="GU127" i="7" s="1"/>
  <c r="GU3" i="7"/>
  <c r="GU8" i="7"/>
  <c r="GU113" i="7" s="1"/>
  <c r="GU16" i="7"/>
  <c r="GU121" i="7" s="1"/>
  <c r="GU18" i="7"/>
  <c r="GU123" i="7" s="1"/>
  <c r="GU13" i="7"/>
  <c r="GU19" i="7"/>
  <c r="GU124" i="7" s="1"/>
  <c r="GE8" i="7"/>
  <c r="GE4" i="7"/>
  <c r="GE9" i="7"/>
  <c r="GE10" i="7"/>
  <c r="GE12" i="7"/>
  <c r="GE5" i="7"/>
  <c r="GE13" i="7"/>
  <c r="GE118" i="7" s="1"/>
  <c r="GE6" i="7"/>
  <c r="GE14" i="7"/>
  <c r="GE20" i="7"/>
  <c r="GE11" i="7"/>
  <c r="GE21" i="7"/>
  <c r="GE126" i="7" s="1"/>
  <c r="GE15" i="7"/>
  <c r="GE22" i="7"/>
  <c r="GE3" i="7"/>
  <c r="GE7" i="7"/>
  <c r="GE112" i="7" s="1"/>
  <c r="GE17" i="7"/>
  <c r="GE18" i="7"/>
  <c r="GE19" i="7"/>
  <c r="GE16" i="7"/>
  <c r="GE121" i="7" s="1"/>
  <c r="IQ4" i="7"/>
  <c r="IQ10" i="7"/>
  <c r="IQ5" i="7"/>
  <c r="IQ6" i="7"/>
  <c r="IQ7" i="7"/>
  <c r="IQ15" i="7"/>
  <c r="IQ8" i="7"/>
  <c r="IQ16" i="7"/>
  <c r="IQ22" i="7"/>
  <c r="IQ3" i="7"/>
  <c r="IQ11" i="7"/>
  <c r="IQ9" i="7"/>
  <c r="IQ14" i="7"/>
  <c r="IQ18" i="7"/>
  <c r="IQ17" i="7"/>
  <c r="IQ19" i="7"/>
  <c r="IQ20" i="7"/>
  <c r="IQ12" i="7"/>
  <c r="IQ21" i="7"/>
  <c r="GD4" i="7"/>
  <c r="GD109" i="7" s="1"/>
  <c r="GD9" i="7"/>
  <c r="GD114" i="7" s="1"/>
  <c r="GD17" i="7"/>
  <c r="GD10" i="7"/>
  <c r="GD115" i="7" s="1"/>
  <c r="GD11" i="7"/>
  <c r="GD12" i="7"/>
  <c r="GD117" i="7" s="1"/>
  <c r="GD5" i="7"/>
  <c r="GD110" i="7" s="1"/>
  <c r="GD13" i="7"/>
  <c r="GD6" i="7"/>
  <c r="GD14" i="7"/>
  <c r="GD119" i="7" s="1"/>
  <c r="GD7" i="7"/>
  <c r="GD112" i="7" s="1"/>
  <c r="GD15" i="7"/>
  <c r="GD120" i="7" s="1"/>
  <c r="GD20" i="7"/>
  <c r="GD125" i="7" s="1"/>
  <c r="GD21" i="7"/>
  <c r="GD126" i="7" s="1"/>
  <c r="GD8" i="7"/>
  <c r="GD22" i="7"/>
  <c r="GD127" i="7" s="1"/>
  <c r="GD3" i="7"/>
  <c r="GD108" i="7" s="1"/>
  <c r="GD18" i="7"/>
  <c r="GD123" i="7" s="1"/>
  <c r="GD19" i="7"/>
  <c r="GT9" i="7"/>
  <c r="GT10" i="7"/>
  <c r="GT115" i="7" s="1"/>
  <c r="GT5" i="7"/>
  <c r="GT110" i="7" s="1"/>
  <c r="GT13" i="7"/>
  <c r="GT118" i="7" s="1"/>
  <c r="GT4" i="7"/>
  <c r="GT109" i="7" s="1"/>
  <c r="GT6" i="7"/>
  <c r="GT111" i="7" s="1"/>
  <c r="GT14" i="7"/>
  <c r="GT119" i="7" s="1"/>
  <c r="GT7" i="7"/>
  <c r="GT112" i="7" s="1"/>
  <c r="GT15" i="7"/>
  <c r="GT120" i="7" s="1"/>
  <c r="GT17" i="7"/>
  <c r="GT12" i="7"/>
  <c r="GT117" i="7" s="1"/>
  <c r="GT21" i="7"/>
  <c r="GT126" i="7" s="1"/>
  <c r="GT22" i="7"/>
  <c r="GT127" i="7" s="1"/>
  <c r="GT3" i="7"/>
  <c r="GT8" i="7"/>
  <c r="GT113" i="7" s="1"/>
  <c r="GT16" i="7"/>
  <c r="GT11" i="7"/>
  <c r="GT116" i="7" s="1"/>
  <c r="GT18" i="7"/>
  <c r="GT123" i="7" s="1"/>
  <c r="GT19" i="7"/>
  <c r="GT124" i="7" s="1"/>
  <c r="GT20" i="7"/>
  <c r="GT125" i="7" s="1"/>
  <c r="IP11" i="7"/>
  <c r="IP12" i="7"/>
  <c r="IP117" i="7" s="1"/>
  <c r="IP4" i="7"/>
  <c r="IP5" i="7"/>
  <c r="IP13" i="7"/>
  <c r="IP6" i="7"/>
  <c r="IP111" i="7" s="1"/>
  <c r="IP14" i="7"/>
  <c r="IP119" i="7" s="1"/>
  <c r="IP7" i="7"/>
  <c r="IP8" i="7"/>
  <c r="IP16" i="7"/>
  <c r="IP9" i="7"/>
  <c r="IP17" i="7"/>
  <c r="IP22" i="7"/>
  <c r="IP127" i="7" s="1"/>
  <c r="IP3" i="7"/>
  <c r="IP108" i="7" s="1"/>
  <c r="IP15" i="7"/>
  <c r="IP120" i="7" s="1"/>
  <c r="IP18" i="7"/>
  <c r="IP10" i="7"/>
  <c r="IP19" i="7"/>
  <c r="IP20" i="7"/>
  <c r="IP125" i="7" s="1"/>
  <c r="IP21" i="7"/>
  <c r="HY11" i="7"/>
  <c r="HY12" i="7"/>
  <c r="HY5" i="7"/>
  <c r="HY13" i="7"/>
  <c r="HY6" i="7"/>
  <c r="HY14" i="7"/>
  <c r="HY4" i="7"/>
  <c r="HY7" i="7"/>
  <c r="HY8" i="7"/>
  <c r="HY113" i="7" s="1"/>
  <c r="HY16" i="7"/>
  <c r="HY121" i="7" s="1"/>
  <c r="HY9" i="7"/>
  <c r="HY17" i="7"/>
  <c r="HY22" i="7"/>
  <c r="HY3" i="7"/>
  <c r="HY10" i="7"/>
  <c r="HY18" i="7"/>
  <c r="HY19" i="7"/>
  <c r="HY124" i="7" s="1"/>
  <c r="HY15" i="7"/>
  <c r="HY20" i="7"/>
  <c r="HY21" i="7"/>
  <c r="HY126" i="7" s="1"/>
  <c r="GD16" i="7"/>
  <c r="GD121" i="7" s="1"/>
  <c r="IA10" i="7"/>
  <c r="IA115" i="7" s="1"/>
  <c r="IA11" i="7"/>
  <c r="IA12" i="7"/>
  <c r="IA5" i="7"/>
  <c r="IA110" i="7" s="1"/>
  <c r="IA13" i="7"/>
  <c r="IA118" i="7" s="1"/>
  <c r="IA6" i="7"/>
  <c r="IA111" i="7" s="1"/>
  <c r="IA4" i="7"/>
  <c r="IA109" i="7" s="1"/>
  <c r="IA7" i="7"/>
  <c r="IA112" i="7" s="1"/>
  <c r="IA15" i="7"/>
  <c r="IA120" i="7" s="1"/>
  <c r="IA8" i="7"/>
  <c r="IA113" i="7" s="1"/>
  <c r="IA16" i="7"/>
  <c r="IA121" i="7" s="1"/>
  <c r="IA21" i="7"/>
  <c r="IA126" i="7" s="1"/>
  <c r="IA17" i="7"/>
  <c r="IA14" i="7"/>
  <c r="IA119" i="7" s="1"/>
  <c r="IA22" i="7"/>
  <c r="IA3" i="7"/>
  <c r="IA108" i="7" s="1"/>
  <c r="IA9" i="7"/>
  <c r="IA114" i="7" s="1"/>
  <c r="IA18" i="7"/>
  <c r="IA123" i="7" s="1"/>
  <c r="IA19" i="7"/>
  <c r="IA124" i="7" s="1"/>
  <c r="IA20" i="7"/>
  <c r="IA125" i="7" s="1"/>
  <c r="HA13" i="7"/>
  <c r="IW17" i="7"/>
  <c r="IW122" i="7" s="1"/>
  <c r="HI4" i="7"/>
  <c r="HI109" i="7" s="1"/>
  <c r="HI10" i="7"/>
  <c r="HI115" i="7" s="1"/>
  <c r="HI5" i="7"/>
  <c r="HI110" i="7" s="1"/>
  <c r="HI6" i="7"/>
  <c r="HI111" i="7" s="1"/>
  <c r="HI7" i="7"/>
  <c r="HI112" i="7" s="1"/>
  <c r="HI15" i="7"/>
  <c r="HI8" i="7"/>
  <c r="HI113" i="7" s="1"/>
  <c r="HI16" i="7"/>
  <c r="HI121" i="7" s="1"/>
  <c r="HI22" i="7"/>
  <c r="HI13" i="7"/>
  <c r="HI3" i="7"/>
  <c r="HI108" i="7" s="1"/>
  <c r="HI9" i="7"/>
  <c r="HI114" i="7" s="1"/>
  <c r="HI12" i="7"/>
  <c r="HI117" i="7" s="1"/>
  <c r="HI17" i="7"/>
  <c r="HI122" i="7" s="1"/>
  <c r="HI14" i="7"/>
  <c r="HI119" i="7" s="1"/>
  <c r="HI18" i="7"/>
  <c r="HI123" i="7" s="1"/>
  <c r="HI11" i="7"/>
  <c r="HI116" i="7" s="1"/>
  <c r="HI19" i="7"/>
  <c r="HI124" i="7" s="1"/>
  <c r="HI20" i="7"/>
  <c r="HI125" i="7" s="1"/>
  <c r="HI21" i="7"/>
  <c r="HI126" i="7" s="1"/>
  <c r="IH15" i="7"/>
  <c r="HP137" i="7"/>
  <c r="HJ4" i="7"/>
  <c r="HJ10" i="7"/>
  <c r="HJ11" i="7"/>
  <c r="HJ12" i="7"/>
  <c r="HJ117" i="7" s="1"/>
  <c r="HJ5" i="7"/>
  <c r="HJ110" i="7" s="1"/>
  <c r="HJ13" i="7"/>
  <c r="HJ118" i="7" s="1"/>
  <c r="HJ6" i="7"/>
  <c r="HJ111" i="7" s="1"/>
  <c r="HJ7" i="7"/>
  <c r="HJ112" i="7" s="1"/>
  <c r="HJ15" i="7"/>
  <c r="HJ8" i="7"/>
  <c r="HJ113" i="7" s="1"/>
  <c r="HJ16" i="7"/>
  <c r="HJ121" i="7" s="1"/>
  <c r="HJ21" i="7"/>
  <c r="HJ126" i="7" s="1"/>
  <c r="HJ22" i="7"/>
  <c r="HJ127" i="7" s="1"/>
  <c r="HJ3" i="7"/>
  <c r="HJ108" i="7" s="1"/>
  <c r="HJ9" i="7"/>
  <c r="HJ114" i="7" s="1"/>
  <c r="HJ17" i="7"/>
  <c r="HJ14" i="7"/>
  <c r="HJ119" i="7" s="1"/>
  <c r="HJ18" i="7"/>
  <c r="HJ19" i="7"/>
  <c r="HJ20" i="7"/>
  <c r="HJ125" i="7" s="1"/>
  <c r="HK9" i="7"/>
  <c r="HK114" i="7" s="1"/>
  <c r="HK4" i="7"/>
  <c r="HK109" i="7" s="1"/>
  <c r="HK5" i="7"/>
  <c r="HK110" i="7" s="1"/>
  <c r="HK13" i="7"/>
  <c r="HK6" i="7"/>
  <c r="HK111" i="7" s="1"/>
  <c r="HK14" i="7"/>
  <c r="HK119" i="7" s="1"/>
  <c r="HK7" i="7"/>
  <c r="HK15" i="7"/>
  <c r="HK120" i="7" s="1"/>
  <c r="HK10" i="7"/>
  <c r="HK115" i="7" s="1"/>
  <c r="HK21" i="7"/>
  <c r="HK126" i="7" s="1"/>
  <c r="HK22" i="7"/>
  <c r="HK3" i="7"/>
  <c r="HK108" i="7" s="1"/>
  <c r="HK12" i="7"/>
  <c r="HK117" i="7" s="1"/>
  <c r="HK8" i="7"/>
  <c r="HK17" i="7"/>
  <c r="HK18" i="7"/>
  <c r="HK123" i="7" s="1"/>
  <c r="HK11" i="7"/>
  <c r="HK116" i="7" s="1"/>
  <c r="HK16" i="7"/>
  <c r="HK121" i="7" s="1"/>
  <c r="HK19" i="7"/>
  <c r="HK124" i="7" s="1"/>
  <c r="HK20" i="7"/>
  <c r="HK125" i="7" s="1"/>
  <c r="FW3" i="7"/>
  <c r="GG134" i="7"/>
  <c r="GG132" i="7"/>
  <c r="GG130" i="7"/>
  <c r="GG128" i="7"/>
  <c r="GG45" i="7"/>
  <c r="GG46" i="7"/>
  <c r="GG44" i="7"/>
  <c r="GG43" i="7"/>
  <c r="GG42" i="7"/>
  <c r="GG41" i="7"/>
  <c r="GG37" i="7"/>
  <c r="GG38" i="7"/>
  <c r="GG39" i="7"/>
  <c r="GG40" i="7"/>
  <c r="GY137" i="7"/>
  <c r="GY133" i="7"/>
  <c r="GY131" i="7"/>
  <c r="GY129" i="7"/>
  <c r="GY45" i="7"/>
  <c r="GY46" i="7"/>
  <c r="GY44" i="7"/>
  <c r="GY42" i="7"/>
  <c r="GY43" i="7"/>
  <c r="GY37" i="7"/>
  <c r="GY38" i="7"/>
  <c r="GY39" i="7"/>
  <c r="GY41" i="7"/>
  <c r="GY40" i="7"/>
  <c r="GY111" i="7" s="1"/>
  <c r="HQ136" i="7"/>
  <c r="HQ46" i="7"/>
  <c r="HQ45" i="7"/>
  <c r="HQ44" i="7"/>
  <c r="HQ42" i="7"/>
  <c r="HQ43" i="7"/>
  <c r="HQ37" i="7"/>
  <c r="HQ38" i="7"/>
  <c r="HQ39" i="7"/>
  <c r="HQ41" i="7"/>
  <c r="HQ40" i="7"/>
  <c r="GS89" i="7"/>
  <c r="GF8" i="7"/>
  <c r="GF16" i="7"/>
  <c r="GF121" i="7" s="1"/>
  <c r="GF4" i="7"/>
  <c r="GF109" i="7" s="1"/>
  <c r="GF9" i="7"/>
  <c r="GF17" i="7"/>
  <c r="GF10" i="7"/>
  <c r="GF11" i="7"/>
  <c r="GF12" i="7"/>
  <c r="GF5" i="7"/>
  <c r="GF13" i="7"/>
  <c r="GF6" i="7"/>
  <c r="GF14" i="7"/>
  <c r="GF19" i="7"/>
  <c r="GF20" i="7"/>
  <c r="GF21" i="7"/>
  <c r="GF15" i="7"/>
  <c r="GF22" i="7"/>
  <c r="GF127" i="7" s="1"/>
  <c r="GF3" i="7"/>
  <c r="GF7" i="7"/>
  <c r="GV8" i="7"/>
  <c r="GV113" i="7" s="1"/>
  <c r="GV9" i="7"/>
  <c r="GV114" i="7" s="1"/>
  <c r="GV10" i="7"/>
  <c r="GV12" i="7"/>
  <c r="GV117" i="7" s="1"/>
  <c r="GV5" i="7"/>
  <c r="GV110" i="7" s="1"/>
  <c r="GV13" i="7"/>
  <c r="GV118" i="7" s="1"/>
  <c r="GV4" i="7"/>
  <c r="GV109" i="7" s="1"/>
  <c r="GV6" i="7"/>
  <c r="GV111" i="7" s="1"/>
  <c r="GV14" i="7"/>
  <c r="GV119" i="7" s="1"/>
  <c r="GV17" i="7"/>
  <c r="GV122" i="7" s="1"/>
  <c r="GV20" i="7"/>
  <c r="GV125" i="7" s="1"/>
  <c r="GV21" i="7"/>
  <c r="GV126" i="7" s="1"/>
  <c r="GV22" i="7"/>
  <c r="GV127" i="7" s="1"/>
  <c r="GV3" i="7"/>
  <c r="GV108" i="7" s="1"/>
  <c r="GV16" i="7"/>
  <c r="GV121" i="7" s="1"/>
  <c r="GV11" i="7"/>
  <c r="GV116" i="7" s="1"/>
  <c r="GV7" i="7"/>
  <c r="GV112" i="7" s="1"/>
  <c r="GV15" i="7"/>
  <c r="GV120" i="7" s="1"/>
  <c r="GV18" i="7"/>
  <c r="GV123" i="7" s="1"/>
  <c r="HL9" i="7"/>
  <c r="HL114" i="7" s="1"/>
  <c r="HL17" i="7"/>
  <c r="HL4" i="7"/>
  <c r="HL109" i="7" s="1"/>
  <c r="HL10" i="7"/>
  <c r="HL115" i="7" s="1"/>
  <c r="HL11" i="7"/>
  <c r="HL116" i="7" s="1"/>
  <c r="HL12" i="7"/>
  <c r="HL117" i="7" s="1"/>
  <c r="HL5" i="7"/>
  <c r="HL110" i="7" s="1"/>
  <c r="HL6" i="7"/>
  <c r="HL111" i="7" s="1"/>
  <c r="HL14" i="7"/>
  <c r="HL7" i="7"/>
  <c r="HL15" i="7"/>
  <c r="HL20" i="7"/>
  <c r="HL125" i="7" s="1"/>
  <c r="HL21" i="7"/>
  <c r="HL126" i="7" s="1"/>
  <c r="HL13" i="7"/>
  <c r="HL118" i="7" s="1"/>
  <c r="HL22" i="7"/>
  <c r="HL127" i="7" s="1"/>
  <c r="HL3" i="7"/>
  <c r="HL8" i="7"/>
  <c r="HL18" i="7"/>
  <c r="HL123" i="7" s="1"/>
  <c r="IB9" i="7"/>
  <c r="IB114" i="7" s="1"/>
  <c r="IB5" i="7"/>
  <c r="IB110" i="7" s="1"/>
  <c r="IB6" i="7"/>
  <c r="IB111" i="7" s="1"/>
  <c r="IB14" i="7"/>
  <c r="IB119" i="7" s="1"/>
  <c r="IB4" i="7"/>
  <c r="IB109" i="7" s="1"/>
  <c r="IB7" i="7"/>
  <c r="IB112" i="7" s="1"/>
  <c r="IB15" i="7"/>
  <c r="IB120" i="7" s="1"/>
  <c r="IB11" i="7"/>
  <c r="IB116" i="7" s="1"/>
  <c r="IB21" i="7"/>
  <c r="IB126" i="7" s="1"/>
  <c r="IB17" i="7"/>
  <c r="IB122" i="7" s="1"/>
  <c r="IB22" i="7"/>
  <c r="IB3" i="7"/>
  <c r="IB108" i="7" s="1"/>
  <c r="IB10" i="7"/>
  <c r="IB115" i="7" s="1"/>
  <c r="IB16" i="7"/>
  <c r="IB121" i="7" s="1"/>
  <c r="IB8" i="7"/>
  <c r="IB13" i="7"/>
  <c r="IB118" i="7" s="1"/>
  <c r="IB12" i="7"/>
  <c r="IB117" i="7" s="1"/>
  <c r="IB18" i="7"/>
  <c r="IB123" i="7" s="1"/>
  <c r="IB19" i="7"/>
  <c r="IR10" i="7"/>
  <c r="IR115" i="7" s="1"/>
  <c r="IR11" i="7"/>
  <c r="IR4" i="7"/>
  <c r="IR109" i="7" s="1"/>
  <c r="IR12" i="7"/>
  <c r="IR117" i="7" s="1"/>
  <c r="IR5" i="7"/>
  <c r="IR13" i="7"/>
  <c r="IR6" i="7"/>
  <c r="IR111" i="7" s="1"/>
  <c r="IR7" i="7"/>
  <c r="IR112" i="7" s="1"/>
  <c r="IR15" i="7"/>
  <c r="IR120" i="7" s="1"/>
  <c r="IR8" i="7"/>
  <c r="IR16" i="7"/>
  <c r="IR21" i="7"/>
  <c r="IR126" i="7" s="1"/>
  <c r="IR22" i="7"/>
  <c r="IR127" i="7" s="1"/>
  <c r="IR3" i="7"/>
  <c r="IR108" i="7" s="1"/>
  <c r="IR9" i="7"/>
  <c r="IR14" i="7"/>
  <c r="IR119" i="7" s="1"/>
  <c r="IR18" i="7"/>
  <c r="IR123" i="7" s="1"/>
  <c r="IR17" i="7"/>
  <c r="IR19" i="7"/>
  <c r="FX23" i="7"/>
  <c r="GN23" i="7"/>
  <c r="GN128" i="7" s="1"/>
  <c r="HT23" i="7"/>
  <c r="IJ23" i="7"/>
  <c r="IZ23" i="7"/>
  <c r="GF24" i="7"/>
  <c r="GV24" i="7"/>
  <c r="HL24" i="7"/>
  <c r="HL129" i="7" s="1"/>
  <c r="IB24" i="7"/>
  <c r="IB129" i="7" s="1"/>
  <c r="IR24" i="7"/>
  <c r="IR129" i="7" s="1"/>
  <c r="FX25" i="7"/>
  <c r="FX130" i="7" s="1"/>
  <c r="GN25" i="7"/>
  <c r="HT25" i="7"/>
  <c r="IJ25" i="7"/>
  <c r="IZ25" i="7"/>
  <c r="GF26" i="7"/>
  <c r="GV26" i="7"/>
  <c r="HL26" i="7"/>
  <c r="HL131" i="7" s="1"/>
  <c r="IB26" i="7"/>
  <c r="IB131" i="7" s="1"/>
  <c r="IR26" i="7"/>
  <c r="IR131" i="7" s="1"/>
  <c r="FX27" i="7"/>
  <c r="FX132" i="7" s="1"/>
  <c r="GN27" i="7"/>
  <c r="HT27" i="7"/>
  <c r="IJ27" i="7"/>
  <c r="IZ27" i="7"/>
  <c r="GF28" i="7"/>
  <c r="GV28" i="7"/>
  <c r="GV133" i="7" s="1"/>
  <c r="HL28" i="7"/>
  <c r="HL133" i="7" s="1"/>
  <c r="IB28" i="7"/>
  <c r="IR28" i="7"/>
  <c r="FX29" i="7"/>
  <c r="FX134" i="7" s="1"/>
  <c r="GN29" i="7"/>
  <c r="HT29" i="7"/>
  <c r="IJ29" i="7"/>
  <c r="IJ134" i="7" s="1"/>
  <c r="IZ29" i="7"/>
  <c r="GF30" i="7"/>
  <c r="GV30" i="7"/>
  <c r="GV135" i="7" s="1"/>
  <c r="HL30" i="7"/>
  <c r="HL135" i="7" s="1"/>
  <c r="IB30" i="7"/>
  <c r="IB135" i="7" s="1"/>
  <c r="IR30" i="7"/>
  <c r="IR135" i="7" s="1"/>
  <c r="FX31" i="7"/>
  <c r="FX136" i="7" s="1"/>
  <c r="GN31" i="7"/>
  <c r="IJ31" i="7"/>
  <c r="IZ31" i="7"/>
  <c r="GF32" i="7"/>
  <c r="IZ33" i="7"/>
  <c r="IZ138" i="7" s="1"/>
  <c r="R468" i="7" s="1"/>
  <c r="IN101" i="7"/>
  <c r="IN100" i="7"/>
  <c r="HX101" i="7"/>
  <c r="HX100" i="7"/>
  <c r="HX171" i="7" s="1"/>
  <c r="HH100" i="7"/>
  <c r="HH101" i="7"/>
  <c r="GR100" i="7"/>
  <c r="GR171" i="7" s="1"/>
  <c r="GR101" i="7"/>
  <c r="GR172" i="7" s="1"/>
  <c r="I490" i="7" s="1"/>
  <c r="GB101" i="7"/>
  <c r="GB172" i="7" s="1"/>
  <c r="J489" i="7" s="1"/>
  <c r="GB100" i="7"/>
  <c r="GB171" i="7" s="1"/>
  <c r="IV99" i="7"/>
  <c r="IV98" i="7"/>
  <c r="IF99" i="7"/>
  <c r="IF98" i="7"/>
  <c r="HP99" i="7"/>
  <c r="HP98" i="7"/>
  <c r="GZ98" i="7"/>
  <c r="GZ99" i="7"/>
  <c r="GJ99" i="7"/>
  <c r="GJ98" i="7"/>
  <c r="IN97" i="7"/>
  <c r="IN96" i="7"/>
  <c r="HX97" i="7"/>
  <c r="HX168" i="7" s="1"/>
  <c r="HX96" i="7"/>
  <c r="HH97" i="7"/>
  <c r="HH96" i="7"/>
  <c r="GR97" i="7"/>
  <c r="GR96" i="7"/>
  <c r="GB97" i="7"/>
  <c r="GB96" i="7"/>
  <c r="IV94" i="7"/>
  <c r="IV95" i="7"/>
  <c r="IF94" i="7"/>
  <c r="IF95" i="7"/>
  <c r="HP94" i="7"/>
  <c r="HP95" i="7"/>
  <c r="HP166" i="7" s="1"/>
  <c r="GZ94" i="7"/>
  <c r="GZ95" i="7"/>
  <c r="GJ95" i="7"/>
  <c r="GJ94" i="7"/>
  <c r="IN93" i="7"/>
  <c r="IN92" i="7"/>
  <c r="HX93" i="7"/>
  <c r="HX164" i="7" s="1"/>
  <c r="HX92" i="7"/>
  <c r="HH93" i="7"/>
  <c r="HH92" i="7"/>
  <c r="GR93" i="7"/>
  <c r="GR92" i="7"/>
  <c r="GB92" i="7"/>
  <c r="GB93" i="7"/>
  <c r="IV91" i="7"/>
  <c r="IV90" i="7"/>
  <c r="IF91" i="7"/>
  <c r="IF90" i="7"/>
  <c r="HP91" i="7"/>
  <c r="HP90" i="7"/>
  <c r="GZ90" i="7"/>
  <c r="GZ91" i="7"/>
  <c r="GZ162" i="7" s="1"/>
  <c r="GJ91" i="7"/>
  <c r="GJ90" i="7"/>
  <c r="IN89" i="7"/>
  <c r="HX89" i="7"/>
  <c r="HH89" i="7"/>
  <c r="GR89" i="7"/>
  <c r="GR160" i="7" s="1"/>
  <c r="GB89" i="7"/>
  <c r="IV88" i="7"/>
  <c r="IV87" i="7"/>
  <c r="IF88" i="7"/>
  <c r="IF87" i="7"/>
  <c r="HP87" i="7"/>
  <c r="HP88" i="7"/>
  <c r="GZ87" i="7"/>
  <c r="GZ88" i="7"/>
  <c r="GJ88" i="7"/>
  <c r="GJ87" i="7"/>
  <c r="IN86" i="7"/>
  <c r="IN85" i="7"/>
  <c r="HX85" i="7"/>
  <c r="HX86" i="7"/>
  <c r="HH86" i="7"/>
  <c r="HH85" i="7"/>
  <c r="GR86" i="7"/>
  <c r="GR85" i="7"/>
  <c r="GB86" i="7"/>
  <c r="GB85" i="7"/>
  <c r="IV84" i="7"/>
  <c r="IF84" i="7"/>
  <c r="HP84" i="7"/>
  <c r="GZ84" i="7"/>
  <c r="GJ84" i="7"/>
  <c r="IN82" i="7"/>
  <c r="IN83" i="7"/>
  <c r="HX82" i="7"/>
  <c r="HX83" i="7"/>
  <c r="HH83" i="7"/>
  <c r="HH82" i="7"/>
  <c r="GR83" i="7"/>
  <c r="GR82" i="7"/>
  <c r="GB83" i="7"/>
  <c r="GB82" i="7"/>
  <c r="IV81" i="7"/>
  <c r="IF81" i="7"/>
  <c r="HP81" i="7"/>
  <c r="GZ81" i="7"/>
  <c r="GQ10" i="7"/>
  <c r="GQ115" i="7" s="1"/>
  <c r="IC9" i="7"/>
  <c r="IC114" i="7" s="1"/>
  <c r="IC17" i="7"/>
  <c r="IC122" i="7" s="1"/>
  <c r="IC10" i="7"/>
  <c r="IC115" i="7" s="1"/>
  <c r="IC11" i="7"/>
  <c r="IC116" i="7" s="1"/>
  <c r="IC12" i="7"/>
  <c r="IC117" i="7" s="1"/>
  <c r="IC5" i="7"/>
  <c r="IC110" i="7" s="1"/>
  <c r="IC6" i="7"/>
  <c r="IC111" i="7" s="1"/>
  <c r="IC14" i="7"/>
  <c r="IC4" i="7"/>
  <c r="IC109" i="7" s="1"/>
  <c r="IC7" i="7"/>
  <c r="IC15" i="7"/>
  <c r="IC120" i="7" s="1"/>
  <c r="IC20" i="7"/>
  <c r="IC21" i="7"/>
  <c r="IC126" i="7" s="1"/>
  <c r="IC22" i="7"/>
  <c r="IC127" i="7" s="1"/>
  <c r="IC3" i="7"/>
  <c r="IC108" i="7" s="1"/>
  <c r="IC16" i="7"/>
  <c r="IC121" i="7" s="1"/>
  <c r="IC8" i="7"/>
  <c r="IC13" i="7"/>
  <c r="IC118" i="7" s="1"/>
  <c r="IC18" i="7"/>
  <c r="IC123" i="7" s="1"/>
  <c r="HE23" i="7"/>
  <c r="HE128" i="7" s="1"/>
  <c r="IS24" i="7"/>
  <c r="IS129" i="7" s="1"/>
  <c r="GG28" i="7"/>
  <c r="GW28" i="7"/>
  <c r="HM28" i="7"/>
  <c r="HM133" i="7" s="1"/>
  <c r="IC28" i="7"/>
  <c r="IS28" i="7"/>
  <c r="FY29" i="7"/>
  <c r="GO29" i="7"/>
  <c r="HE29" i="7"/>
  <c r="HE134" i="7" s="1"/>
  <c r="IK29" i="7"/>
  <c r="IK134" i="7" s="1"/>
  <c r="JA29" i="7"/>
  <c r="GG30" i="7"/>
  <c r="GW30" i="7"/>
  <c r="HM30" i="7"/>
  <c r="IC30" i="7"/>
  <c r="IC135" i="7" s="1"/>
  <c r="IS30" i="7"/>
  <c r="IS135" i="7" s="1"/>
  <c r="FY31" i="7"/>
  <c r="FY136" i="7" s="1"/>
  <c r="GO31" i="7"/>
  <c r="IK33" i="7"/>
  <c r="JA33" i="7"/>
  <c r="JA138" i="7" s="1"/>
  <c r="S468" i="7" s="1"/>
  <c r="IM100" i="7"/>
  <c r="IM101" i="7"/>
  <c r="HW101" i="7"/>
  <c r="HW172" i="7" s="1"/>
  <c r="F492" i="7" s="1"/>
  <c r="HW100" i="7"/>
  <c r="HG101" i="7"/>
  <c r="HG100" i="7"/>
  <c r="GQ100" i="7"/>
  <c r="GQ101" i="7"/>
  <c r="GA100" i="7"/>
  <c r="GA101" i="7"/>
  <c r="IU99" i="7"/>
  <c r="IU98" i="7"/>
  <c r="IU169" i="7" s="1"/>
  <c r="IE99" i="7"/>
  <c r="IE98" i="7"/>
  <c r="IE169" i="7" s="1"/>
  <c r="HO99" i="7"/>
  <c r="HO98" i="7"/>
  <c r="HO169" i="7" s="1"/>
  <c r="GY99" i="7"/>
  <c r="GY98" i="7"/>
  <c r="GI98" i="7"/>
  <c r="GI169" i="7" s="1"/>
  <c r="GI99" i="7"/>
  <c r="IM97" i="7"/>
  <c r="IM96" i="7"/>
  <c r="HW97" i="7"/>
  <c r="HW168" i="7" s="1"/>
  <c r="HW96" i="7"/>
  <c r="HG97" i="7"/>
  <c r="HG168" i="7" s="1"/>
  <c r="HG96" i="7"/>
  <c r="GQ97" i="7"/>
  <c r="GQ168" i="7" s="1"/>
  <c r="GQ96" i="7"/>
  <c r="GA97" i="7"/>
  <c r="GA168" i="7" s="1"/>
  <c r="GA96" i="7"/>
  <c r="IU95" i="7"/>
  <c r="IU94" i="7"/>
  <c r="IE94" i="7"/>
  <c r="IE95" i="7"/>
  <c r="HO94" i="7"/>
  <c r="HO165" i="7" s="1"/>
  <c r="HO95" i="7"/>
  <c r="GY94" i="7"/>
  <c r="GY95" i="7"/>
  <c r="GI94" i="7"/>
  <c r="GI165" i="7" s="1"/>
  <c r="GI95" i="7"/>
  <c r="IM92" i="7"/>
  <c r="IM93" i="7"/>
  <c r="IM164" i="7" s="1"/>
  <c r="HW93" i="7"/>
  <c r="HW164" i="7" s="1"/>
  <c r="HW92" i="7"/>
  <c r="GZ13" i="7"/>
  <c r="GH4" i="7"/>
  <c r="GH7" i="7"/>
  <c r="GH15" i="7"/>
  <c r="GH120" i="7" s="1"/>
  <c r="GH8" i="7"/>
  <c r="GH16" i="7"/>
  <c r="GH9" i="7"/>
  <c r="GH17" i="7"/>
  <c r="GH10" i="7"/>
  <c r="GH11" i="7"/>
  <c r="GH12" i="7"/>
  <c r="GH5" i="7"/>
  <c r="GH13" i="7"/>
  <c r="GH18" i="7"/>
  <c r="GH19" i="7"/>
  <c r="GH20" i="7"/>
  <c r="GH21" i="7"/>
  <c r="GH22" i="7"/>
  <c r="GH127" i="7" s="1"/>
  <c r="GH3" i="7"/>
  <c r="GH6" i="7"/>
  <c r="GH14" i="7"/>
  <c r="GX4" i="7"/>
  <c r="GX7" i="7"/>
  <c r="GX8" i="7"/>
  <c r="GX9" i="7"/>
  <c r="GX10" i="7"/>
  <c r="GX115" i="7" s="1"/>
  <c r="GX11" i="7"/>
  <c r="GX12" i="7"/>
  <c r="GX5" i="7"/>
  <c r="GX13" i="7"/>
  <c r="GX19" i="7"/>
  <c r="GX17" i="7"/>
  <c r="GX14" i="7"/>
  <c r="GX20" i="7"/>
  <c r="GX21" i="7"/>
  <c r="GX22" i="7"/>
  <c r="GX16" i="7"/>
  <c r="GX3" i="7"/>
  <c r="GX6" i="7"/>
  <c r="HN8" i="7"/>
  <c r="HN16" i="7"/>
  <c r="HN121" i="7" s="1"/>
  <c r="HN9" i="7"/>
  <c r="HN114" i="7" s="1"/>
  <c r="HN17" i="7"/>
  <c r="HN122" i="7" s="1"/>
  <c r="HN4" i="7"/>
  <c r="HN109" i="7" s="1"/>
  <c r="HN10" i="7"/>
  <c r="HN115" i="7" s="1"/>
  <c r="HN11" i="7"/>
  <c r="HN116" i="7" s="1"/>
  <c r="HN12" i="7"/>
  <c r="HN5" i="7"/>
  <c r="HN110" i="7" s="1"/>
  <c r="HN13" i="7"/>
  <c r="HN6" i="7"/>
  <c r="HN111" i="7" s="1"/>
  <c r="HN14" i="7"/>
  <c r="HN19" i="7"/>
  <c r="HN124" i="7" s="1"/>
  <c r="HN20" i="7"/>
  <c r="HN21" i="7"/>
  <c r="HN15" i="7"/>
  <c r="HN120" i="7" s="1"/>
  <c r="HN22" i="7"/>
  <c r="HN127" i="7" s="1"/>
  <c r="HN3" i="7"/>
  <c r="HN108" i="7" s="1"/>
  <c r="HN7" i="7"/>
  <c r="HN112" i="7" s="1"/>
  <c r="ID8" i="7"/>
  <c r="ID113" i="7" s="1"/>
  <c r="ID9" i="7"/>
  <c r="ID12" i="7"/>
  <c r="ID117" i="7" s="1"/>
  <c r="ID5" i="7"/>
  <c r="ID110" i="7" s="1"/>
  <c r="ID13" i="7"/>
  <c r="ID118" i="7" s="1"/>
  <c r="ID6" i="7"/>
  <c r="ID111" i="7" s="1"/>
  <c r="ID14" i="7"/>
  <c r="ID119" i="7" s="1"/>
  <c r="ID4" i="7"/>
  <c r="ID109" i="7" s="1"/>
  <c r="ID20" i="7"/>
  <c r="ID125" i="7" s="1"/>
  <c r="ID11" i="7"/>
  <c r="ID17" i="7"/>
  <c r="ID122" i="7" s="1"/>
  <c r="ID21" i="7"/>
  <c r="ID126" i="7" s="1"/>
  <c r="ID22" i="7"/>
  <c r="ID10" i="7"/>
  <c r="ID3" i="7"/>
  <c r="ID108" i="7" s="1"/>
  <c r="ID16" i="7"/>
  <c r="ID121" i="7" s="1"/>
  <c r="ID15" i="7"/>
  <c r="ID120" i="7" s="1"/>
  <c r="ID7" i="7"/>
  <c r="ID112" i="7" s="1"/>
  <c r="ID18" i="7"/>
  <c r="ID123" i="7" s="1"/>
  <c r="IT9" i="7"/>
  <c r="IT17" i="7"/>
  <c r="IT122" i="7" s="1"/>
  <c r="IT10" i="7"/>
  <c r="IT115" i="7" s="1"/>
  <c r="IT11" i="7"/>
  <c r="IT116" i="7" s="1"/>
  <c r="IT4" i="7"/>
  <c r="IT109" i="7" s="1"/>
  <c r="IT12" i="7"/>
  <c r="IT117" i="7" s="1"/>
  <c r="IT5" i="7"/>
  <c r="IT110" i="7" s="1"/>
  <c r="IT6" i="7"/>
  <c r="IT14" i="7"/>
  <c r="IT119" i="7" s="1"/>
  <c r="IT7" i="7"/>
  <c r="IT15" i="7"/>
  <c r="IT120" i="7" s="1"/>
  <c r="IT20" i="7"/>
  <c r="IT13" i="7"/>
  <c r="IT118" i="7" s="1"/>
  <c r="IT21" i="7"/>
  <c r="IT126" i="7" s="1"/>
  <c r="IT22" i="7"/>
  <c r="IT127" i="7" s="1"/>
  <c r="IT3" i="7"/>
  <c r="IT108" i="7" s="1"/>
  <c r="IT8" i="7"/>
  <c r="IT18" i="7"/>
  <c r="IT123" i="7" s="1"/>
  <c r="GP23" i="7"/>
  <c r="GP128" i="7" s="1"/>
  <c r="HF23" i="7"/>
  <c r="HV23" i="7"/>
  <c r="HV128" i="7" s="1"/>
  <c r="JB23" i="7"/>
  <c r="GH24" i="7"/>
  <c r="GX24" i="7"/>
  <c r="HN24" i="7"/>
  <c r="HN129" i="7" s="1"/>
  <c r="ID24" i="7"/>
  <c r="ID129" i="7" s="1"/>
  <c r="IT24" i="7"/>
  <c r="IT129" i="7" s="1"/>
  <c r="FZ25" i="7"/>
  <c r="FZ130" i="7" s="1"/>
  <c r="GP25" i="7"/>
  <c r="GP130" i="7" s="1"/>
  <c r="HF25" i="7"/>
  <c r="HV25" i="7"/>
  <c r="JB25" i="7"/>
  <c r="GH26" i="7"/>
  <c r="GX26" i="7"/>
  <c r="HN26" i="7"/>
  <c r="HN131" i="7" s="1"/>
  <c r="ID26" i="7"/>
  <c r="ID131" i="7" s="1"/>
  <c r="IT26" i="7"/>
  <c r="FZ27" i="7"/>
  <c r="FZ132" i="7" s="1"/>
  <c r="GP27" i="7"/>
  <c r="GP132" i="7" s="1"/>
  <c r="HF27" i="7"/>
  <c r="HV27" i="7"/>
  <c r="JB27" i="7"/>
  <c r="JB132" i="7" s="1"/>
  <c r="GH28" i="7"/>
  <c r="GH133" i="7" s="1"/>
  <c r="GX28" i="7"/>
  <c r="GX133" i="7" s="1"/>
  <c r="HN28" i="7"/>
  <c r="HN133" i="7" s="1"/>
  <c r="ID28" i="7"/>
  <c r="ID133" i="7" s="1"/>
  <c r="IT28" i="7"/>
  <c r="FZ29" i="7"/>
  <c r="GP29" i="7"/>
  <c r="GP134" i="7" s="1"/>
  <c r="HF29" i="7"/>
  <c r="HF134" i="7" s="1"/>
  <c r="JB101" i="7"/>
  <c r="JB172" i="7" s="1"/>
  <c r="T493" i="7" s="1"/>
  <c r="JB100" i="7"/>
  <c r="JB171" i="7" s="1"/>
  <c r="HV100" i="7"/>
  <c r="HV101" i="7"/>
  <c r="HV172" i="7" s="1"/>
  <c r="HF101" i="7"/>
  <c r="HF100" i="7"/>
  <c r="GP101" i="7"/>
  <c r="GP100" i="7"/>
  <c r="FZ100" i="7"/>
  <c r="FZ101" i="7"/>
  <c r="IT99" i="7"/>
  <c r="IT170" i="7" s="1"/>
  <c r="IT98" i="7"/>
  <c r="ID99" i="7"/>
  <c r="ID98" i="7"/>
  <c r="ID169" i="7" s="1"/>
  <c r="HN99" i="7"/>
  <c r="HN98" i="7"/>
  <c r="HN169" i="7" s="1"/>
  <c r="GX99" i="7"/>
  <c r="GX98" i="7"/>
  <c r="GH99" i="7"/>
  <c r="GH98" i="7"/>
  <c r="JB97" i="7"/>
  <c r="JB96" i="7"/>
  <c r="HV97" i="7"/>
  <c r="HV96" i="7"/>
  <c r="HF97" i="7"/>
  <c r="HF96" i="7"/>
  <c r="GP97" i="7"/>
  <c r="GP96" i="7"/>
  <c r="FZ97" i="7"/>
  <c r="FZ96" i="7"/>
  <c r="IT95" i="7"/>
  <c r="IT166" i="7" s="1"/>
  <c r="IT94" i="7"/>
  <c r="ID95" i="7"/>
  <c r="ID94" i="7"/>
  <c r="ID165" i="7" s="1"/>
  <c r="HN94" i="7"/>
  <c r="HN95" i="7"/>
  <c r="GX94" i="7"/>
  <c r="GX95" i="7"/>
  <c r="GH94" i="7"/>
  <c r="GH95" i="7"/>
  <c r="JB93" i="7"/>
  <c r="JB92" i="7"/>
  <c r="HV92" i="7"/>
  <c r="HV93" i="7"/>
  <c r="HF93" i="7"/>
  <c r="HF92" i="7"/>
  <c r="GP93" i="7"/>
  <c r="GP92" i="7"/>
  <c r="FZ93" i="7"/>
  <c r="FZ92" i="7"/>
  <c r="FZ163" i="7" s="1"/>
  <c r="IT91" i="7"/>
  <c r="IT90" i="7"/>
  <c r="ID91" i="7"/>
  <c r="ID90" i="7"/>
  <c r="HN91" i="7"/>
  <c r="HN90" i="7"/>
  <c r="GX91" i="7"/>
  <c r="GX162" i="7" s="1"/>
  <c r="GX90" i="7"/>
  <c r="GH91" i="7"/>
  <c r="GH90" i="7"/>
  <c r="JB89" i="7"/>
  <c r="HV89" i="7"/>
  <c r="HF89" i="7"/>
  <c r="GP89" i="7"/>
  <c r="FZ89" i="7"/>
  <c r="IT88" i="7"/>
  <c r="IT87" i="7"/>
  <c r="ID88" i="7"/>
  <c r="ID159" i="7" s="1"/>
  <c r="ID87" i="7"/>
  <c r="HN88" i="7"/>
  <c r="HN159" i="7" s="1"/>
  <c r="HN87" i="7"/>
  <c r="GX88" i="7"/>
  <c r="GX87" i="7"/>
  <c r="JA101" i="7"/>
  <c r="JA100" i="7"/>
  <c r="JA171" i="7" s="1"/>
  <c r="IK101" i="7"/>
  <c r="IK100" i="7"/>
  <c r="HE100" i="7"/>
  <c r="HE171" i="7" s="1"/>
  <c r="HE101" i="7"/>
  <c r="GO101" i="7"/>
  <c r="GO100" i="7"/>
  <c r="FY101" i="7"/>
  <c r="FY100" i="7"/>
  <c r="IS99" i="7"/>
  <c r="IS98" i="7"/>
  <c r="IC99" i="7"/>
  <c r="IC98" i="7"/>
  <c r="HM99" i="7"/>
  <c r="HM170" i="7" s="1"/>
  <c r="HM98" i="7"/>
  <c r="GW99" i="7"/>
  <c r="GW98" i="7"/>
  <c r="GG99" i="7"/>
  <c r="GG170" i="7" s="1"/>
  <c r="GG98" i="7"/>
  <c r="JA97" i="7"/>
  <c r="JA96" i="7"/>
  <c r="JA167" i="7" s="1"/>
  <c r="IK97" i="7"/>
  <c r="IK96" i="7"/>
  <c r="IK167" i="7" s="1"/>
  <c r="HE97" i="7"/>
  <c r="HE96" i="7"/>
  <c r="HE167" i="7" s="1"/>
  <c r="GO97" i="7"/>
  <c r="GO96" i="7"/>
  <c r="GO167" i="7" s="1"/>
  <c r="FY97" i="7"/>
  <c r="FY96" i="7"/>
  <c r="IS95" i="7"/>
  <c r="IS94" i="7"/>
  <c r="IC95" i="7"/>
  <c r="IC94" i="7"/>
  <c r="HM95" i="7"/>
  <c r="HM166" i="7" s="1"/>
  <c r="HM94" i="7"/>
  <c r="GW95" i="7"/>
  <c r="GW166" i="7" s="1"/>
  <c r="GW94" i="7"/>
  <c r="GG94" i="7"/>
  <c r="GG95" i="7"/>
  <c r="GG166" i="7" s="1"/>
  <c r="JA93" i="7"/>
  <c r="JA92" i="7"/>
  <c r="JA163" i="7" s="1"/>
  <c r="IK93" i="7"/>
  <c r="IK92" i="7"/>
  <c r="HE92" i="7"/>
  <c r="HE163" i="7" s="1"/>
  <c r="HE93" i="7"/>
  <c r="GO93" i="7"/>
  <c r="GO92" i="7"/>
  <c r="FY93" i="7"/>
  <c r="FY92" i="7"/>
  <c r="FY163" i="7" s="1"/>
  <c r="IS91" i="7"/>
  <c r="IS162" i="7" s="1"/>
  <c r="IS90" i="7"/>
  <c r="IC91" i="7"/>
  <c r="IC162" i="7" s="1"/>
  <c r="IC90" i="7"/>
  <c r="HM91" i="7"/>
  <c r="HM162" i="7" s="1"/>
  <c r="HM90" i="7"/>
  <c r="GW91" i="7"/>
  <c r="GW162" i="7" s="1"/>
  <c r="GW90" i="7"/>
  <c r="GG91" i="7"/>
  <c r="GG162" i="7" s="1"/>
  <c r="GG90" i="7"/>
  <c r="JA89" i="7"/>
  <c r="IK89" i="7"/>
  <c r="HE89" i="7"/>
  <c r="GO89" i="7"/>
  <c r="FY89" i="7"/>
  <c r="IS87" i="7"/>
  <c r="IS88" i="7"/>
  <c r="IC88" i="7"/>
  <c r="IC87" i="7"/>
  <c r="HM88" i="7"/>
  <c r="HM87" i="7"/>
  <c r="GW88" i="7"/>
  <c r="GW87" i="7"/>
  <c r="GG88" i="7"/>
  <c r="GG87" i="7"/>
  <c r="JA86" i="7"/>
  <c r="JA85" i="7"/>
  <c r="IK86" i="7"/>
  <c r="IK85" i="7"/>
  <c r="HE86" i="7"/>
  <c r="HE85" i="7"/>
  <c r="GO86" i="7"/>
  <c r="GO85" i="7"/>
  <c r="FY85" i="7"/>
  <c r="FY86" i="7"/>
  <c r="IS84" i="7"/>
  <c r="IC84" i="7"/>
  <c r="HM84" i="7"/>
  <c r="GW84" i="7"/>
  <c r="GG84" i="7"/>
  <c r="JA83" i="7"/>
  <c r="JA82" i="7"/>
  <c r="IK83" i="7"/>
  <c r="IK82" i="7"/>
  <c r="HE83" i="7"/>
  <c r="HE82" i="7"/>
  <c r="GO83" i="7"/>
  <c r="GO82" i="7"/>
  <c r="FY82" i="7"/>
  <c r="FY83" i="7"/>
  <c r="IS81" i="7"/>
  <c r="IC81" i="7"/>
  <c r="IC152" i="7" s="1"/>
  <c r="HM81" i="7"/>
  <c r="GW81" i="7"/>
  <c r="GG81" i="7"/>
  <c r="JA80" i="7"/>
  <c r="JA79" i="7"/>
  <c r="IK80" i="7"/>
  <c r="IK79" i="7"/>
  <c r="HE80" i="7"/>
  <c r="HE79" i="7"/>
  <c r="GO80" i="7"/>
  <c r="GO79" i="7"/>
  <c r="FY79" i="7"/>
  <c r="FY80" i="7"/>
  <c r="IS78" i="7"/>
  <c r="HV17" i="7"/>
  <c r="HV122" i="7" s="1"/>
  <c r="GA9" i="7"/>
  <c r="GO23" i="7"/>
  <c r="GO128" i="7" s="1"/>
  <c r="GI4" i="7"/>
  <c r="GI6" i="7"/>
  <c r="GI111" i="7" s="1"/>
  <c r="GI7" i="7"/>
  <c r="GI112" i="7" s="1"/>
  <c r="GI8" i="7"/>
  <c r="GI113" i="7" s="1"/>
  <c r="GI9" i="7"/>
  <c r="GI114" i="7" s="1"/>
  <c r="GI10" i="7"/>
  <c r="GI11" i="7"/>
  <c r="GI12" i="7"/>
  <c r="GI117" i="7" s="1"/>
  <c r="GI16" i="7"/>
  <c r="GI121" i="7" s="1"/>
  <c r="GI18" i="7"/>
  <c r="GI123" i="7" s="1"/>
  <c r="GI19" i="7"/>
  <c r="GI124" i="7" s="1"/>
  <c r="GI20" i="7"/>
  <c r="GI125" i="7" s="1"/>
  <c r="GI15" i="7"/>
  <c r="GI21" i="7"/>
  <c r="GI126" i="7" s="1"/>
  <c r="GI13" i="7"/>
  <c r="GI22" i="7"/>
  <c r="GI127" i="7" s="1"/>
  <c r="GI17" i="7"/>
  <c r="GI122" i="7" s="1"/>
  <c r="GI3" i="7"/>
  <c r="GI108" i="7" s="1"/>
  <c r="GI14" i="7"/>
  <c r="IE8" i="7"/>
  <c r="IE113" i="7" s="1"/>
  <c r="IE16" i="7"/>
  <c r="IE121" i="7" s="1"/>
  <c r="IE9" i="7"/>
  <c r="IE17" i="7"/>
  <c r="IE122" i="7" s="1"/>
  <c r="IE10" i="7"/>
  <c r="IE115" i="7" s="1"/>
  <c r="IE11" i="7"/>
  <c r="IE12" i="7"/>
  <c r="IE5" i="7"/>
  <c r="IE13" i="7"/>
  <c r="IE118" i="7" s="1"/>
  <c r="IE6" i="7"/>
  <c r="IE111" i="7" s="1"/>
  <c r="IE14" i="7"/>
  <c r="IE119" i="7" s="1"/>
  <c r="IE19" i="7"/>
  <c r="IE20" i="7"/>
  <c r="IE125" i="7" s="1"/>
  <c r="IE21" i="7"/>
  <c r="IE126" i="7" s="1"/>
  <c r="IE22" i="7"/>
  <c r="IE127" i="7" s="1"/>
  <c r="IE3" i="7"/>
  <c r="IE4" i="7"/>
  <c r="IE109" i="7" s="1"/>
  <c r="IE15" i="7"/>
  <c r="IE120" i="7" s="1"/>
  <c r="GA23" i="7"/>
  <c r="GA128" i="7" s="1"/>
  <c r="GA25" i="7"/>
  <c r="GB23" i="7"/>
  <c r="GR23" i="7"/>
  <c r="GR128" i="7" s="1"/>
  <c r="HH23" i="7"/>
  <c r="HH128" i="7" s="1"/>
  <c r="HX23" i="7"/>
  <c r="HX128" i="7" s="1"/>
  <c r="IN23" i="7"/>
  <c r="IN128" i="7" s="1"/>
  <c r="GJ24" i="7"/>
  <c r="GJ129" i="7" s="1"/>
  <c r="GZ24" i="7"/>
  <c r="HP24" i="7"/>
  <c r="IF24" i="7"/>
  <c r="IF129" i="7" s="1"/>
  <c r="IV24" i="7"/>
  <c r="IV129" i="7" s="1"/>
  <c r="GB25" i="7"/>
  <c r="GB130" i="7" s="1"/>
  <c r="GR25" i="7"/>
  <c r="GR130" i="7" s="1"/>
  <c r="HH25" i="7"/>
  <c r="HH130" i="7" s="1"/>
  <c r="IZ101" i="7"/>
  <c r="IZ100" i="7"/>
  <c r="IJ101" i="7"/>
  <c r="IJ100" i="7"/>
  <c r="HT101" i="7"/>
  <c r="HT100" i="7"/>
  <c r="GN100" i="7"/>
  <c r="GN101" i="7"/>
  <c r="FX101" i="7"/>
  <c r="FX100" i="7"/>
  <c r="IR99" i="7"/>
  <c r="IR98" i="7"/>
  <c r="IB99" i="7"/>
  <c r="IB170" i="7" s="1"/>
  <c r="IB98" i="7"/>
  <c r="HL99" i="7"/>
  <c r="HL98" i="7"/>
  <c r="GV99" i="7"/>
  <c r="GV98" i="7"/>
  <c r="GF99" i="7"/>
  <c r="GF98" i="7"/>
  <c r="IZ97" i="7"/>
  <c r="IZ96" i="7"/>
  <c r="IJ97" i="7"/>
  <c r="IJ96" i="7"/>
  <c r="HT97" i="7"/>
  <c r="HT96" i="7"/>
  <c r="HT167" i="7" s="1"/>
  <c r="GN97" i="7"/>
  <c r="GN96" i="7"/>
  <c r="GN167" i="7" s="1"/>
  <c r="FX97" i="7"/>
  <c r="FX96" i="7"/>
  <c r="FX167" i="7" s="1"/>
  <c r="IR95" i="7"/>
  <c r="IR166" i="7" s="1"/>
  <c r="IR94" i="7"/>
  <c r="IB95" i="7"/>
  <c r="IB94" i="7"/>
  <c r="HL95" i="7"/>
  <c r="HL94" i="7"/>
  <c r="HL165" i="7" s="1"/>
  <c r="GV95" i="7"/>
  <c r="GV94" i="7"/>
  <c r="GF95" i="7"/>
  <c r="GF166" i="7" s="1"/>
  <c r="GF94" i="7"/>
  <c r="IZ93" i="7"/>
  <c r="IZ92" i="7"/>
  <c r="IZ163" i="7" s="1"/>
  <c r="IJ93" i="7"/>
  <c r="IJ92" i="7"/>
  <c r="IJ163" i="7" s="1"/>
  <c r="HT93" i="7"/>
  <c r="HT92" i="7"/>
  <c r="HT163" i="7" s="1"/>
  <c r="GN92" i="7"/>
  <c r="GN163" i="7" s="1"/>
  <c r="GN93" i="7"/>
  <c r="FX93" i="7"/>
  <c r="FX92" i="7"/>
  <c r="FX163" i="7" s="1"/>
  <c r="IR91" i="7"/>
  <c r="IR90" i="7"/>
  <c r="IB91" i="7"/>
  <c r="IB162" i="7" s="1"/>
  <c r="IB90" i="7"/>
  <c r="HL91" i="7"/>
  <c r="HL162" i="7" s="1"/>
  <c r="HL90" i="7"/>
  <c r="GV91" i="7"/>
  <c r="GV90" i="7"/>
  <c r="GF91" i="7"/>
  <c r="GF162" i="7" s="1"/>
  <c r="GF90" i="7"/>
  <c r="GX15" i="7"/>
  <c r="FY23" i="7"/>
  <c r="FY128" i="7" s="1"/>
  <c r="IK23" i="7"/>
  <c r="GY4" i="7"/>
  <c r="GY7" i="7"/>
  <c r="GY15" i="7"/>
  <c r="GY8" i="7"/>
  <c r="GY16" i="7"/>
  <c r="GY121" i="7" s="1"/>
  <c r="GY9" i="7"/>
  <c r="GY17" i="7"/>
  <c r="GY10" i="7"/>
  <c r="GY11" i="7"/>
  <c r="GY12" i="7"/>
  <c r="GY5" i="7"/>
  <c r="GY13" i="7"/>
  <c r="GY18" i="7"/>
  <c r="GY19" i="7"/>
  <c r="GY14" i="7"/>
  <c r="GY20" i="7"/>
  <c r="GY125" i="7" s="1"/>
  <c r="GY21" i="7"/>
  <c r="GY22" i="7"/>
  <c r="GY127" i="7" s="1"/>
  <c r="GY3" i="7"/>
  <c r="HO4" i="7"/>
  <c r="HO7" i="7"/>
  <c r="HO8" i="7"/>
  <c r="HO9" i="7"/>
  <c r="HO11" i="7"/>
  <c r="HO116" i="7" s="1"/>
  <c r="HO12" i="7"/>
  <c r="HO5" i="7"/>
  <c r="HO13" i="7"/>
  <c r="HO16" i="7"/>
  <c r="HO19" i="7"/>
  <c r="HO10" i="7"/>
  <c r="HO20" i="7"/>
  <c r="HO21" i="7"/>
  <c r="HO15" i="7"/>
  <c r="HO22" i="7"/>
  <c r="HO3" i="7"/>
  <c r="HO14" i="7"/>
  <c r="HO17" i="7"/>
  <c r="HO122" i="7" s="1"/>
  <c r="IU8" i="7"/>
  <c r="IU113" i="7" s="1"/>
  <c r="IU9" i="7"/>
  <c r="IU114" i="7" s="1"/>
  <c r="IU4" i="7"/>
  <c r="IU109" i="7" s="1"/>
  <c r="IU12" i="7"/>
  <c r="IU5" i="7"/>
  <c r="IU110" i="7" s="1"/>
  <c r="IU13" i="7"/>
  <c r="IU118" i="7" s="1"/>
  <c r="IU6" i="7"/>
  <c r="IU14" i="7"/>
  <c r="IU119" i="7" s="1"/>
  <c r="IU20" i="7"/>
  <c r="IU125" i="7" s="1"/>
  <c r="IU21" i="7"/>
  <c r="IU126" i="7" s="1"/>
  <c r="IU15" i="7"/>
  <c r="IU120" i="7" s="1"/>
  <c r="IU22" i="7"/>
  <c r="IU127" i="7" s="1"/>
  <c r="IU3" i="7"/>
  <c r="IU11" i="7"/>
  <c r="IU10" i="7"/>
  <c r="IU17" i="7"/>
  <c r="IU122" i="7" s="1"/>
  <c r="IU18" i="7"/>
  <c r="IU123" i="7" s="1"/>
  <c r="GJ6" i="7"/>
  <c r="GJ111" i="7" s="1"/>
  <c r="GJ14" i="7"/>
  <c r="GJ119" i="7" s="1"/>
  <c r="GJ7" i="7"/>
  <c r="GJ112" i="7" s="1"/>
  <c r="GJ15" i="7"/>
  <c r="GJ4" i="7"/>
  <c r="GJ8" i="7"/>
  <c r="GJ16" i="7"/>
  <c r="GJ121" i="7" s="1"/>
  <c r="GJ9" i="7"/>
  <c r="GJ17" i="7"/>
  <c r="GJ122" i="7" s="1"/>
  <c r="GJ10" i="7"/>
  <c r="GJ11" i="7"/>
  <c r="GJ116" i="7" s="1"/>
  <c r="GJ12" i="7"/>
  <c r="GJ117" i="7" s="1"/>
  <c r="GJ5" i="7"/>
  <c r="GJ110" i="7" s="1"/>
  <c r="GJ18" i="7"/>
  <c r="GJ19" i="7"/>
  <c r="GJ124" i="7" s="1"/>
  <c r="GJ20" i="7"/>
  <c r="GJ125" i="7" s="1"/>
  <c r="GJ21" i="7"/>
  <c r="GJ126" i="7" s="1"/>
  <c r="GJ13" i="7"/>
  <c r="GJ118" i="7" s="1"/>
  <c r="GJ22" i="7"/>
  <c r="GJ127" i="7" s="1"/>
  <c r="GJ3" i="7"/>
  <c r="GZ4" i="7"/>
  <c r="GZ6" i="7"/>
  <c r="GZ7" i="7"/>
  <c r="GZ8" i="7"/>
  <c r="GZ9" i="7"/>
  <c r="GZ10" i="7"/>
  <c r="GZ11" i="7"/>
  <c r="GZ12" i="7"/>
  <c r="GZ5" i="7"/>
  <c r="GZ18" i="7"/>
  <c r="GZ17" i="7"/>
  <c r="GZ122" i="7" s="1"/>
  <c r="GZ19" i="7"/>
  <c r="GZ14" i="7"/>
  <c r="GZ20" i="7"/>
  <c r="GZ21" i="7"/>
  <c r="GZ126" i="7" s="1"/>
  <c r="GZ16" i="7"/>
  <c r="GZ22" i="7"/>
  <c r="GZ3" i="7"/>
  <c r="HP4" i="7"/>
  <c r="HP7" i="7"/>
  <c r="HP15" i="7"/>
  <c r="HP8" i="7"/>
  <c r="HP16" i="7"/>
  <c r="HP121" i="7" s="1"/>
  <c r="HP9" i="7"/>
  <c r="HP17" i="7"/>
  <c r="HP10" i="7"/>
  <c r="HP11" i="7"/>
  <c r="HP12" i="7"/>
  <c r="HP5" i="7"/>
  <c r="HP13" i="7"/>
  <c r="HP6" i="7"/>
  <c r="HP18" i="7"/>
  <c r="HP19" i="7"/>
  <c r="HP124" i="7" s="1"/>
  <c r="HP20" i="7"/>
  <c r="HP21" i="7"/>
  <c r="HP22" i="7"/>
  <c r="HP3" i="7"/>
  <c r="HP14" i="7"/>
  <c r="IF7" i="7"/>
  <c r="IF112" i="7" s="1"/>
  <c r="IF8" i="7"/>
  <c r="IF9" i="7"/>
  <c r="IF11" i="7"/>
  <c r="IF12" i="7"/>
  <c r="IF117" i="7" s="1"/>
  <c r="IF5" i="7"/>
  <c r="IF13" i="7"/>
  <c r="IF118" i="7" s="1"/>
  <c r="IF6" i="7"/>
  <c r="IF111" i="7" s="1"/>
  <c r="IF19" i="7"/>
  <c r="IF124" i="7" s="1"/>
  <c r="IF14" i="7"/>
  <c r="IF20" i="7"/>
  <c r="IF125" i="7" s="1"/>
  <c r="IF17" i="7"/>
  <c r="IF122" i="7" s="1"/>
  <c r="IF21" i="7"/>
  <c r="IF10" i="7"/>
  <c r="IF115" i="7" s="1"/>
  <c r="IF22" i="7"/>
  <c r="IF127" i="7" s="1"/>
  <c r="IF16" i="7"/>
  <c r="IF121" i="7" s="1"/>
  <c r="IF3" i="7"/>
  <c r="IF4" i="7"/>
  <c r="IF109" i="7" s="1"/>
  <c r="IV8" i="7"/>
  <c r="IV16" i="7"/>
  <c r="IV121" i="7" s="1"/>
  <c r="IV9" i="7"/>
  <c r="IV114" i="7" s="1"/>
  <c r="IV10" i="7"/>
  <c r="IV11" i="7"/>
  <c r="IV4" i="7"/>
  <c r="IV109" i="7" s="1"/>
  <c r="IV12" i="7"/>
  <c r="IV117" i="7" s="1"/>
  <c r="IV5" i="7"/>
  <c r="IV110" i="7" s="1"/>
  <c r="IV13" i="7"/>
  <c r="IV6" i="7"/>
  <c r="IV14" i="7"/>
  <c r="IV7" i="7"/>
  <c r="IV19" i="7"/>
  <c r="IV124" i="7" s="1"/>
  <c r="IV20" i="7"/>
  <c r="IV125" i="7" s="1"/>
  <c r="IV21" i="7"/>
  <c r="IV15" i="7"/>
  <c r="IV120" i="7" s="1"/>
  <c r="IV22" i="7"/>
  <c r="IV3" i="7"/>
  <c r="IV108" i="7" s="1"/>
  <c r="GK4" i="7"/>
  <c r="GK5" i="7"/>
  <c r="GK110" i="7" s="1"/>
  <c r="GK13" i="7"/>
  <c r="GK118" i="7" s="1"/>
  <c r="GK6" i="7"/>
  <c r="GK7" i="7"/>
  <c r="GK8" i="7"/>
  <c r="GK9" i="7"/>
  <c r="GK10" i="7"/>
  <c r="GK11" i="7"/>
  <c r="GK116" i="7" s="1"/>
  <c r="GK16" i="7"/>
  <c r="GK121" i="7" s="1"/>
  <c r="GK18" i="7"/>
  <c r="GK123" i="7" s="1"/>
  <c r="GK19" i="7"/>
  <c r="GK124" i="7" s="1"/>
  <c r="GK20" i="7"/>
  <c r="GK125" i="7" s="1"/>
  <c r="GK15" i="7"/>
  <c r="GK120" i="7" s="1"/>
  <c r="GK21" i="7"/>
  <c r="GK126" i="7" s="1"/>
  <c r="GK17" i="7"/>
  <c r="GK122" i="7" s="1"/>
  <c r="GK22" i="7"/>
  <c r="GK127" i="7" s="1"/>
  <c r="GK3" i="7"/>
  <c r="GK108" i="7" s="1"/>
  <c r="GK12" i="7"/>
  <c r="GK117" i="7" s="1"/>
  <c r="HA6" i="7"/>
  <c r="HA111" i="7" s="1"/>
  <c r="HA14" i="7"/>
  <c r="HA119" i="7" s="1"/>
  <c r="HA7" i="7"/>
  <c r="HA112" i="7" s="1"/>
  <c r="HA15" i="7"/>
  <c r="HA8" i="7"/>
  <c r="HA113" i="7" s="1"/>
  <c r="HA16" i="7"/>
  <c r="HA9" i="7"/>
  <c r="HA114" i="7" s="1"/>
  <c r="HA17" i="7"/>
  <c r="HA122" i="7" s="1"/>
  <c r="HA10" i="7"/>
  <c r="HA11" i="7"/>
  <c r="HA116" i="7" s="1"/>
  <c r="HA4" i="7"/>
  <c r="HA109" i="7" s="1"/>
  <c r="HA12" i="7"/>
  <c r="HA5" i="7"/>
  <c r="HA110" i="7" s="1"/>
  <c r="HA18" i="7"/>
  <c r="HA19" i="7"/>
  <c r="HA20" i="7"/>
  <c r="HA125" i="7" s="1"/>
  <c r="HA21" i="7"/>
  <c r="HA126" i="7" s="1"/>
  <c r="HA22" i="7"/>
  <c r="HA127" i="7" s="1"/>
  <c r="HA3" i="7"/>
  <c r="HQ4" i="7"/>
  <c r="HQ6" i="7"/>
  <c r="HQ7" i="7"/>
  <c r="HQ8" i="7"/>
  <c r="HQ9" i="7"/>
  <c r="HQ10" i="7"/>
  <c r="HQ11" i="7"/>
  <c r="HQ12" i="7"/>
  <c r="HQ16" i="7"/>
  <c r="HQ18" i="7"/>
  <c r="HQ5" i="7"/>
  <c r="HQ19" i="7"/>
  <c r="HQ13" i="7"/>
  <c r="HQ118" i="7" s="1"/>
  <c r="HQ20" i="7"/>
  <c r="HQ15" i="7"/>
  <c r="HQ120" i="7" s="1"/>
  <c r="HQ21" i="7"/>
  <c r="HQ22" i="7"/>
  <c r="HQ3" i="7"/>
  <c r="HQ17" i="7"/>
  <c r="HQ14" i="7"/>
  <c r="IG4" i="7"/>
  <c r="IG7" i="7"/>
  <c r="IG15" i="7"/>
  <c r="IG8" i="7"/>
  <c r="IG16" i="7"/>
  <c r="IG9" i="7"/>
  <c r="IG10" i="7"/>
  <c r="IG11" i="7"/>
  <c r="IG12" i="7"/>
  <c r="IG5" i="7"/>
  <c r="IG13" i="7"/>
  <c r="IG118" i="7" s="1"/>
  <c r="IG18" i="7"/>
  <c r="IG6" i="7"/>
  <c r="IG19" i="7"/>
  <c r="IG14" i="7"/>
  <c r="IG119" i="7" s="1"/>
  <c r="IG20" i="7"/>
  <c r="IG125" i="7" s="1"/>
  <c r="IG17" i="7"/>
  <c r="IG122" i="7" s="1"/>
  <c r="IG21" i="7"/>
  <c r="IG22" i="7"/>
  <c r="IG3" i="7"/>
  <c r="IW7" i="7"/>
  <c r="IW8" i="7"/>
  <c r="IW9" i="7"/>
  <c r="IW114" i="7" s="1"/>
  <c r="IW11" i="7"/>
  <c r="IW4" i="7"/>
  <c r="IW109" i="7" s="1"/>
  <c r="IW12" i="7"/>
  <c r="IW117" i="7" s="1"/>
  <c r="IW5" i="7"/>
  <c r="IW13" i="7"/>
  <c r="IW16" i="7"/>
  <c r="IW121" i="7" s="1"/>
  <c r="IW19" i="7"/>
  <c r="IW6" i="7"/>
  <c r="IW111" i="7" s="1"/>
  <c r="IW20" i="7"/>
  <c r="IW125" i="7" s="1"/>
  <c r="IW21" i="7"/>
  <c r="IW126" i="7" s="1"/>
  <c r="IW15" i="7"/>
  <c r="IW120" i="7" s="1"/>
  <c r="IW22" i="7"/>
  <c r="IW127" i="7" s="1"/>
  <c r="IW3" i="7"/>
  <c r="IW14" i="7"/>
  <c r="IW119" i="7" s="1"/>
  <c r="IW10" i="7"/>
  <c r="GC23" i="7"/>
  <c r="GC128" i="7" s="1"/>
  <c r="GS23" i="7"/>
  <c r="HI23" i="7"/>
  <c r="HI128" i="7" s="1"/>
  <c r="HY23" i="7"/>
  <c r="HY128" i="7" s="1"/>
  <c r="IO23" i="7"/>
  <c r="IO128" i="7" s="1"/>
  <c r="GK24" i="7"/>
  <c r="GK129" i="7" s="1"/>
  <c r="HA24" i="7"/>
  <c r="HA129" i="7" s="1"/>
  <c r="HQ24" i="7"/>
  <c r="IG24" i="7"/>
  <c r="IW24" i="7"/>
  <c r="IW129" i="7" s="1"/>
  <c r="GC25" i="7"/>
  <c r="GC130" i="7" s="1"/>
  <c r="GS25" i="7"/>
  <c r="GS130" i="7" s="1"/>
  <c r="HI25" i="7"/>
  <c r="HI130" i="7" s="1"/>
  <c r="HY25" i="7"/>
  <c r="IO25" i="7"/>
  <c r="IO130" i="7" s="1"/>
  <c r="GK26" i="7"/>
  <c r="GK131" i="7" s="1"/>
  <c r="HA26" i="7"/>
  <c r="HA131" i="7" s="1"/>
  <c r="HQ26" i="7"/>
  <c r="IG26" i="7"/>
  <c r="IW26" i="7"/>
  <c r="GC27" i="7"/>
  <c r="GC132" i="7" s="1"/>
  <c r="GS27" i="7"/>
  <c r="HI27" i="7"/>
  <c r="HY27" i="7"/>
  <c r="IO27" i="7"/>
  <c r="IO132" i="7" s="1"/>
  <c r="GK28" i="7"/>
  <c r="GK133" i="7" s="1"/>
  <c r="HA28" i="7"/>
  <c r="HA133" i="7" s="1"/>
  <c r="HQ28" i="7"/>
  <c r="IG28" i="7"/>
  <c r="IG133" i="7" s="1"/>
  <c r="IW28" i="7"/>
  <c r="GC29" i="7"/>
  <c r="GS29" i="7"/>
  <c r="GS134" i="7" s="1"/>
  <c r="HI29" i="7"/>
  <c r="HI134" i="7" s="1"/>
  <c r="HY29" i="7"/>
  <c r="HY134" i="7" s="1"/>
  <c r="IO29" i="7"/>
  <c r="IO134" i="7" s="1"/>
  <c r="GK30" i="7"/>
  <c r="HA30" i="7"/>
  <c r="HA135" i="7" s="1"/>
  <c r="HQ30" i="7"/>
  <c r="IG30" i="7"/>
  <c r="IG135" i="7" s="1"/>
  <c r="IW30" i="7"/>
  <c r="GC31" i="7"/>
  <c r="GC136" i="7" s="1"/>
  <c r="GS31" i="7"/>
  <c r="GS136" i="7" s="1"/>
  <c r="HI31" i="7"/>
  <c r="HI136" i="7" s="1"/>
  <c r="HY31" i="7"/>
  <c r="IO31" i="7"/>
  <c r="IO136" i="7" s="1"/>
  <c r="GK32" i="7"/>
  <c r="GK137" i="7" s="1"/>
  <c r="HA32" i="7"/>
  <c r="HQ32" i="7"/>
  <c r="IG32" i="7"/>
  <c r="IW32" i="7"/>
  <c r="IW137" i="7" s="1"/>
  <c r="GC33" i="7"/>
  <c r="GC138" i="7" s="1"/>
  <c r="K464" i="7" s="1"/>
  <c r="GS33" i="7"/>
  <c r="HI33" i="7"/>
  <c r="HI138" i="7" s="1"/>
  <c r="I466" i="7" s="1"/>
  <c r="HY33" i="7"/>
  <c r="IO33" i="7"/>
  <c r="IO138" i="7" s="1"/>
  <c r="G468" i="7" s="1"/>
  <c r="IY101" i="7"/>
  <c r="IY100" i="7"/>
  <c r="II101" i="7"/>
  <c r="II100" i="7"/>
  <c r="HS101" i="7"/>
  <c r="HS100" i="7"/>
  <c r="HC101" i="7"/>
  <c r="HC100" i="7"/>
  <c r="FW100" i="7"/>
  <c r="FW101" i="7"/>
  <c r="FW172" i="7" s="1"/>
  <c r="IQ99" i="7"/>
  <c r="IQ98" i="7"/>
  <c r="IA99" i="7"/>
  <c r="IA98" i="7"/>
  <c r="HK99" i="7"/>
  <c r="HK98" i="7"/>
  <c r="GU99" i="7"/>
  <c r="GU98" i="7"/>
  <c r="GE99" i="7"/>
  <c r="GE98" i="7"/>
  <c r="IY96" i="7"/>
  <c r="IY97" i="7"/>
  <c r="II97" i="7"/>
  <c r="II96" i="7"/>
  <c r="HS97" i="7"/>
  <c r="HS96" i="7"/>
  <c r="HC97" i="7"/>
  <c r="HC96" i="7"/>
  <c r="FW97" i="7"/>
  <c r="FW96" i="7"/>
  <c r="IQ94" i="7"/>
  <c r="IQ95" i="7"/>
  <c r="IA95" i="7"/>
  <c r="IA94" i="7"/>
  <c r="HK95" i="7"/>
  <c r="HK94" i="7"/>
  <c r="GU95" i="7"/>
  <c r="GU94" i="7"/>
  <c r="GE95" i="7"/>
  <c r="GE94" i="7"/>
  <c r="IY93" i="7"/>
  <c r="IY92" i="7"/>
  <c r="II93" i="7"/>
  <c r="II92" i="7"/>
  <c r="HS93" i="7"/>
  <c r="HS92" i="7"/>
  <c r="HC93" i="7"/>
  <c r="HC92" i="7"/>
  <c r="FW92" i="7"/>
  <c r="FW93" i="7"/>
  <c r="IQ91" i="7"/>
  <c r="IQ90" i="7"/>
  <c r="IA91" i="7"/>
  <c r="IA90" i="7"/>
  <c r="HK91" i="7"/>
  <c r="HK90" i="7"/>
  <c r="GU91" i="7"/>
  <c r="GU90" i="7"/>
  <c r="GE91" i="7"/>
  <c r="GE90" i="7"/>
  <c r="IY89" i="7"/>
  <c r="II89" i="7"/>
  <c r="HS89" i="7"/>
  <c r="HC89" i="7"/>
  <c r="FW89" i="7"/>
  <c r="IQ88" i="7"/>
  <c r="IQ87" i="7"/>
  <c r="IA88" i="7"/>
  <c r="IA87" i="7"/>
  <c r="IA158" i="7" s="1"/>
  <c r="HK87" i="7"/>
  <c r="HK88" i="7"/>
  <c r="HK159" i="7" s="1"/>
  <c r="GU88" i="7"/>
  <c r="GU87" i="7"/>
  <c r="GE88" i="7"/>
  <c r="GE87" i="7"/>
  <c r="IY86" i="7"/>
  <c r="IY85" i="7"/>
  <c r="II86" i="7"/>
  <c r="II85" i="7"/>
  <c r="HS86" i="7"/>
  <c r="HS85" i="7"/>
  <c r="HC86" i="7"/>
  <c r="HC85" i="7"/>
  <c r="FW86" i="7"/>
  <c r="FW85" i="7"/>
  <c r="IQ84" i="7"/>
  <c r="IA84" i="7"/>
  <c r="IA155" i="7" s="1"/>
  <c r="HK84" i="7"/>
  <c r="GU84" i="7"/>
  <c r="GE84" i="7"/>
  <c r="IY83" i="7"/>
  <c r="IY82" i="7"/>
  <c r="II83" i="7"/>
  <c r="II82" i="7"/>
  <c r="HS83" i="7"/>
  <c r="HS82" i="7"/>
  <c r="HC83" i="7"/>
  <c r="HC82" i="7"/>
  <c r="FW83" i="7"/>
  <c r="FW82" i="7"/>
  <c r="IQ81" i="7"/>
  <c r="IA81" i="7"/>
  <c r="HK81" i="7"/>
  <c r="HK152" i="7" s="1"/>
  <c r="GU81" i="7"/>
  <c r="IW18" i="7"/>
  <c r="GW8" i="7"/>
  <c r="GW16" i="7"/>
  <c r="GW121" i="7" s="1"/>
  <c r="GW9" i="7"/>
  <c r="GW114" i="7" s="1"/>
  <c r="GW17" i="7"/>
  <c r="GW10" i="7"/>
  <c r="GW11" i="7"/>
  <c r="GW12" i="7"/>
  <c r="GW5" i="7"/>
  <c r="GW13" i="7"/>
  <c r="GW4" i="7"/>
  <c r="GW6" i="7"/>
  <c r="GW111" i="7" s="1"/>
  <c r="GW14" i="7"/>
  <c r="GW19" i="7"/>
  <c r="GW124" i="7" s="1"/>
  <c r="GW20" i="7"/>
  <c r="GW21" i="7"/>
  <c r="GW22" i="7"/>
  <c r="GW3" i="7"/>
  <c r="GW108" i="7" s="1"/>
  <c r="GW7" i="7"/>
  <c r="GW15" i="7"/>
  <c r="GW120" i="7" s="1"/>
  <c r="JA23" i="7"/>
  <c r="GL5" i="7"/>
  <c r="GL13" i="7"/>
  <c r="GL6" i="7"/>
  <c r="GL14" i="7"/>
  <c r="GL4" i="7"/>
  <c r="GL7" i="7"/>
  <c r="GL146" i="7" s="1"/>
  <c r="GL15" i="7"/>
  <c r="GL8" i="7"/>
  <c r="GL16" i="7"/>
  <c r="GL9" i="7"/>
  <c r="GL10" i="7"/>
  <c r="GL11" i="7"/>
  <c r="GL18" i="7"/>
  <c r="GL123" i="7" s="1"/>
  <c r="GL19" i="7"/>
  <c r="GL124" i="7" s="1"/>
  <c r="GL20" i="7"/>
  <c r="GL21" i="7"/>
  <c r="GL17" i="7"/>
  <c r="GL22" i="7"/>
  <c r="GL3" i="7"/>
  <c r="GL108" i="7" s="1"/>
  <c r="HB4" i="7"/>
  <c r="HB5" i="7"/>
  <c r="HB13" i="7"/>
  <c r="HB118" i="7" s="1"/>
  <c r="HB6" i="7"/>
  <c r="HB111" i="7" s="1"/>
  <c r="HB7" i="7"/>
  <c r="HB112" i="7" s="1"/>
  <c r="HB8" i="7"/>
  <c r="HB9" i="7"/>
  <c r="HB114" i="7" s="1"/>
  <c r="HB10" i="7"/>
  <c r="HB11" i="7"/>
  <c r="HB15" i="7"/>
  <c r="HB120" i="7" s="1"/>
  <c r="HB12" i="7"/>
  <c r="HB117" i="7" s="1"/>
  <c r="HB18" i="7"/>
  <c r="HB123" i="7" s="1"/>
  <c r="HB17" i="7"/>
  <c r="HB122" i="7" s="1"/>
  <c r="HB19" i="7"/>
  <c r="HB124" i="7" s="1"/>
  <c r="HB14" i="7"/>
  <c r="HB20" i="7"/>
  <c r="HB125" i="7" s="1"/>
  <c r="HB21" i="7"/>
  <c r="HB16" i="7"/>
  <c r="HB121" i="7" s="1"/>
  <c r="HB22" i="7"/>
  <c r="HB3" i="7"/>
  <c r="HB108" i="7" s="1"/>
  <c r="HR6" i="7"/>
  <c r="HR14" i="7"/>
  <c r="HR7" i="7"/>
  <c r="HR15" i="7"/>
  <c r="HR8" i="7"/>
  <c r="HR16" i="7"/>
  <c r="HR4" i="7"/>
  <c r="HR9" i="7"/>
  <c r="HR17" i="7"/>
  <c r="HR10" i="7"/>
  <c r="HR11" i="7"/>
  <c r="HR12" i="7"/>
  <c r="HR18" i="7"/>
  <c r="HR5" i="7"/>
  <c r="HR19" i="7"/>
  <c r="HR13" i="7"/>
  <c r="HR20" i="7"/>
  <c r="HR21" i="7"/>
  <c r="HR22" i="7"/>
  <c r="HR161" i="7" s="1"/>
  <c r="HR3" i="7"/>
  <c r="IX7" i="7"/>
  <c r="IX112" i="7" s="1"/>
  <c r="IX15" i="7"/>
  <c r="IX120" i="7" s="1"/>
  <c r="IX8" i="7"/>
  <c r="IX113" i="7" s="1"/>
  <c r="IX16" i="7"/>
  <c r="IX121" i="7" s="1"/>
  <c r="IX9" i="7"/>
  <c r="IX10" i="7"/>
  <c r="IX115" i="7" s="1"/>
  <c r="IX11" i="7"/>
  <c r="IX116" i="7" s="1"/>
  <c r="IX4" i="7"/>
  <c r="IX109" i="7" s="1"/>
  <c r="IX12" i="7"/>
  <c r="IX117" i="7" s="1"/>
  <c r="IX5" i="7"/>
  <c r="IX13" i="7"/>
  <c r="IX118" i="7" s="1"/>
  <c r="IX17" i="7"/>
  <c r="IX122" i="7" s="1"/>
  <c r="IX18" i="7"/>
  <c r="IX123" i="7" s="1"/>
  <c r="IX19" i="7"/>
  <c r="IX124" i="7" s="1"/>
  <c r="IX6" i="7"/>
  <c r="IX20" i="7"/>
  <c r="IX125" i="7" s="1"/>
  <c r="IX21" i="7"/>
  <c r="IX126" i="7" s="1"/>
  <c r="IX22" i="7"/>
  <c r="IX161" i="7" s="1"/>
  <c r="IX3" i="7"/>
  <c r="IX108" i="7" s="1"/>
  <c r="IX14" i="7"/>
  <c r="GD23" i="7"/>
  <c r="GD128" i="7" s="1"/>
  <c r="HJ23" i="7"/>
  <c r="HJ128" i="7" s="1"/>
  <c r="HZ23" i="7"/>
  <c r="GL24" i="7"/>
  <c r="IH24" i="7"/>
  <c r="GD25" i="7"/>
  <c r="GD130" i="7" s="1"/>
  <c r="HJ25" i="7"/>
  <c r="IP25" i="7"/>
  <c r="IP130" i="7" s="1"/>
  <c r="IX26" i="7"/>
  <c r="IX131" i="7" s="1"/>
  <c r="HJ27" i="7"/>
  <c r="HJ132" i="7" s="1"/>
  <c r="IP27" i="7"/>
  <c r="GD29" i="7"/>
  <c r="HZ29" i="7"/>
  <c r="IP29" i="7"/>
  <c r="IP134" i="7" s="1"/>
  <c r="GL30" i="7"/>
  <c r="GL135" i="7" s="1"/>
  <c r="HB30" i="7"/>
  <c r="HR30" i="7"/>
  <c r="IH30" i="7"/>
  <c r="IH135" i="7" s="1"/>
  <c r="IX30" i="7"/>
  <c r="GD31" i="7"/>
  <c r="GD136" i="7" s="1"/>
  <c r="GT31" i="7"/>
  <c r="GT136" i="7" s="1"/>
  <c r="HJ31" i="7"/>
  <c r="HJ136" i="7" s="1"/>
  <c r="HZ31" i="7"/>
  <c r="HZ136" i="7" s="1"/>
  <c r="IP31" i="7"/>
  <c r="IP136" i="7" s="1"/>
  <c r="GL32" i="7"/>
  <c r="HB32" i="7"/>
  <c r="HB137" i="7" s="1"/>
  <c r="HR32" i="7"/>
  <c r="HR137" i="7" s="1"/>
  <c r="IH32" i="7"/>
  <c r="IX32" i="7"/>
  <c r="IX137" i="7" s="1"/>
  <c r="GD33" i="7"/>
  <c r="GD138" i="7" s="1"/>
  <c r="L464" i="7" s="1"/>
  <c r="GT33" i="7"/>
  <c r="GT138" i="7" s="1"/>
  <c r="K465" i="7" s="1"/>
  <c r="HJ33" i="7"/>
  <c r="HZ33" i="7"/>
  <c r="HZ138" i="7" s="1"/>
  <c r="I467" i="7" s="1"/>
  <c r="IP33" i="7"/>
  <c r="IP138" i="7" s="1"/>
  <c r="H468" i="7" s="1"/>
  <c r="IX101" i="7"/>
  <c r="IX100" i="7"/>
  <c r="IH101" i="7"/>
  <c r="IH100" i="7"/>
  <c r="HR101" i="7"/>
  <c r="HR100" i="7"/>
  <c r="HB101" i="7"/>
  <c r="HB100" i="7"/>
  <c r="HB171" i="7" s="1"/>
  <c r="GL101" i="7"/>
  <c r="GL100" i="7"/>
  <c r="IP99" i="7"/>
  <c r="IP98" i="7"/>
  <c r="HZ99" i="7"/>
  <c r="HZ98" i="7"/>
  <c r="HJ99" i="7"/>
  <c r="HJ98" i="7"/>
  <c r="GT99" i="7"/>
  <c r="GT98" i="7"/>
  <c r="GD99" i="7"/>
  <c r="GD98" i="7"/>
  <c r="IX96" i="7"/>
  <c r="IX97" i="7"/>
  <c r="IH96" i="7"/>
  <c r="IH97" i="7"/>
  <c r="HR97" i="7"/>
  <c r="HR96" i="7"/>
  <c r="HB97" i="7"/>
  <c r="HB96" i="7"/>
  <c r="GL97" i="7"/>
  <c r="GL96" i="7"/>
  <c r="IP95" i="7"/>
  <c r="IP94" i="7"/>
  <c r="IP165" i="7" s="1"/>
  <c r="HZ95" i="7"/>
  <c r="HZ94" i="7"/>
  <c r="HJ94" i="7"/>
  <c r="HJ95" i="7"/>
  <c r="GT95" i="7"/>
  <c r="GT94" i="7"/>
  <c r="GD95" i="7"/>
  <c r="GD94" i="7"/>
  <c r="IX93" i="7"/>
  <c r="IX92" i="7"/>
  <c r="IH93" i="7"/>
  <c r="IH92" i="7"/>
  <c r="HR93" i="7"/>
  <c r="HR92" i="7"/>
  <c r="HB93" i="7"/>
  <c r="HB92" i="7"/>
  <c r="GL93" i="7"/>
  <c r="GL92" i="7"/>
  <c r="GL163" i="7" s="1"/>
  <c r="IP91" i="7"/>
  <c r="IP90" i="7"/>
  <c r="IP161" i="7" s="1"/>
  <c r="HZ91" i="7"/>
  <c r="HZ90" i="7"/>
  <c r="HJ91" i="7"/>
  <c r="HJ90" i="7"/>
  <c r="GT91" i="7"/>
  <c r="GT90" i="7"/>
  <c r="GD91" i="7"/>
  <c r="GD90" i="7"/>
  <c r="IX89" i="7"/>
  <c r="IX160" i="7" s="1"/>
  <c r="IN22" i="7"/>
  <c r="IN127" i="7" s="1"/>
  <c r="IV18" i="7"/>
  <c r="IV123" i="7" s="1"/>
  <c r="GR17" i="7"/>
  <c r="GR156" i="7" s="1"/>
  <c r="GG4" i="7"/>
  <c r="GG7" i="7"/>
  <c r="GG8" i="7"/>
  <c r="GG9" i="7"/>
  <c r="GG10" i="7"/>
  <c r="GG11" i="7"/>
  <c r="GG12" i="7"/>
  <c r="GG5" i="7"/>
  <c r="GG13" i="7"/>
  <c r="GG118" i="7" s="1"/>
  <c r="GG16" i="7"/>
  <c r="GG19" i="7"/>
  <c r="GG20" i="7"/>
  <c r="GG21" i="7"/>
  <c r="GG15" i="7"/>
  <c r="GG120" i="7" s="1"/>
  <c r="GG22" i="7"/>
  <c r="GG3" i="7"/>
  <c r="GG17" i="7"/>
  <c r="GG6" i="7"/>
  <c r="GG14" i="7"/>
  <c r="HM8" i="7"/>
  <c r="HM113" i="7" s="1"/>
  <c r="HM9" i="7"/>
  <c r="HM114" i="7" s="1"/>
  <c r="HM4" i="7"/>
  <c r="HM109" i="7" s="1"/>
  <c r="HM10" i="7"/>
  <c r="HM12" i="7"/>
  <c r="HM117" i="7" s="1"/>
  <c r="HM5" i="7"/>
  <c r="HM110" i="7" s="1"/>
  <c r="HM13" i="7"/>
  <c r="HM6" i="7"/>
  <c r="HM111" i="7" s="1"/>
  <c r="HM14" i="7"/>
  <c r="HM119" i="7" s="1"/>
  <c r="HM20" i="7"/>
  <c r="HM125" i="7" s="1"/>
  <c r="HM21" i="7"/>
  <c r="HM126" i="7" s="1"/>
  <c r="HM15" i="7"/>
  <c r="HM120" i="7" s="1"/>
  <c r="HM22" i="7"/>
  <c r="HM127" i="7" s="1"/>
  <c r="HM3" i="7"/>
  <c r="HM17" i="7"/>
  <c r="HM122" i="7" s="1"/>
  <c r="HM7" i="7"/>
  <c r="HM11" i="7"/>
  <c r="HM116" i="7" s="1"/>
  <c r="HM18" i="7"/>
  <c r="IS9" i="7"/>
  <c r="IS114" i="7" s="1"/>
  <c r="IS4" i="7"/>
  <c r="IS109" i="7" s="1"/>
  <c r="IS5" i="7"/>
  <c r="IS110" i="7" s="1"/>
  <c r="IS6" i="7"/>
  <c r="IS111" i="7" s="1"/>
  <c r="IS14" i="7"/>
  <c r="IS7" i="7"/>
  <c r="IS112" i="7" s="1"/>
  <c r="IS15" i="7"/>
  <c r="IS12" i="7"/>
  <c r="IS13" i="7"/>
  <c r="IS118" i="7" s="1"/>
  <c r="IS21" i="7"/>
  <c r="IS22" i="7"/>
  <c r="IS161" i="7" s="1"/>
  <c r="IS3" i="7"/>
  <c r="IS108" i="7" s="1"/>
  <c r="IS11" i="7"/>
  <c r="IS116" i="7" s="1"/>
  <c r="IS10" i="7"/>
  <c r="IS8" i="7"/>
  <c r="IS113" i="7" s="1"/>
  <c r="IS18" i="7"/>
  <c r="IS123" i="7" s="1"/>
  <c r="IS17" i="7"/>
  <c r="IS122" i="7" s="1"/>
  <c r="IS16" i="7"/>
  <c r="IS121" i="7" s="1"/>
  <c r="IS19" i="7"/>
  <c r="IS124" i="7" s="1"/>
  <c r="IH4" i="7"/>
  <c r="IH6" i="7"/>
  <c r="IH7" i="7"/>
  <c r="IH8" i="7"/>
  <c r="IH9" i="7"/>
  <c r="IH10" i="7"/>
  <c r="IH11" i="7"/>
  <c r="IH12" i="7"/>
  <c r="IH18" i="7"/>
  <c r="IH19" i="7"/>
  <c r="IH158" i="7" s="1"/>
  <c r="IH5" i="7"/>
  <c r="IH14" i="7"/>
  <c r="IH20" i="7"/>
  <c r="IH17" i="7"/>
  <c r="IH122" i="7" s="1"/>
  <c r="IH21" i="7"/>
  <c r="IH126" i="7" s="1"/>
  <c r="IH16" i="7"/>
  <c r="IH121" i="7" s="1"/>
  <c r="IH22" i="7"/>
  <c r="IH161" i="7" s="1"/>
  <c r="IH3" i="7"/>
  <c r="IH13" i="7"/>
  <c r="IH118" i="7" s="1"/>
  <c r="GT23" i="7"/>
  <c r="IP23" i="7"/>
  <c r="IP128" i="7" s="1"/>
  <c r="HB24" i="7"/>
  <c r="HB129" i="7" s="1"/>
  <c r="HR24" i="7"/>
  <c r="IX24" i="7"/>
  <c r="IX163" i="7" s="1"/>
  <c r="GT25" i="7"/>
  <c r="GT130" i="7" s="1"/>
  <c r="HZ25" i="7"/>
  <c r="HZ130" i="7" s="1"/>
  <c r="GL26" i="7"/>
  <c r="HB26" i="7"/>
  <c r="HB131" i="7" s="1"/>
  <c r="HR26" i="7"/>
  <c r="HR165" i="7" s="1"/>
  <c r="IH26" i="7"/>
  <c r="GD27" i="7"/>
  <c r="GD132" i="7" s="1"/>
  <c r="GT27" i="7"/>
  <c r="GT132" i="7" s="1"/>
  <c r="HZ27" i="7"/>
  <c r="GL28" i="7"/>
  <c r="HB28" i="7"/>
  <c r="HB133" i="7" s="1"/>
  <c r="HR28" i="7"/>
  <c r="HR133" i="7" s="1"/>
  <c r="IH28" i="7"/>
  <c r="IH133" i="7" s="1"/>
  <c r="IX28" i="7"/>
  <c r="IX133" i="7" s="1"/>
  <c r="GT29" i="7"/>
  <c r="GT134" i="7" s="1"/>
  <c r="HJ29" i="7"/>
  <c r="HJ134" i="7" s="1"/>
  <c r="FW4" i="7"/>
  <c r="FW12" i="7"/>
  <c r="FW5" i="7"/>
  <c r="FW6" i="7"/>
  <c r="FW7" i="7"/>
  <c r="FW8" i="7"/>
  <c r="FW9" i="7"/>
  <c r="FW17" i="7"/>
  <c r="FW122" i="7" s="1"/>
  <c r="FW10" i="7"/>
  <c r="FW115" i="7" s="1"/>
  <c r="FW18" i="7"/>
  <c r="FW15" i="7"/>
  <c r="FW13" i="7"/>
  <c r="FW14" i="7"/>
  <c r="FW19" i="7"/>
  <c r="FW20" i="7"/>
  <c r="FW16" i="7"/>
  <c r="FW121" i="7" s="1"/>
  <c r="FW21" i="7"/>
  <c r="FW22" i="7"/>
  <c r="HC5" i="7"/>
  <c r="HC13" i="7"/>
  <c r="HC118" i="7" s="1"/>
  <c r="HC6" i="7"/>
  <c r="HC14" i="7"/>
  <c r="HC7" i="7"/>
  <c r="HC15" i="7"/>
  <c r="HC8" i="7"/>
  <c r="HC16" i="7"/>
  <c r="HC9" i="7"/>
  <c r="HC10" i="7"/>
  <c r="HC11" i="7"/>
  <c r="HC12" i="7"/>
  <c r="HC18" i="7"/>
  <c r="HC17" i="7"/>
  <c r="HC122" i="7" s="1"/>
  <c r="HC19" i="7"/>
  <c r="HC4" i="7"/>
  <c r="HC20" i="7"/>
  <c r="HC21" i="7"/>
  <c r="HC126" i="7" s="1"/>
  <c r="HC22" i="7"/>
  <c r="HC3" i="7"/>
  <c r="HS4" i="7"/>
  <c r="HS5" i="7"/>
  <c r="HS13" i="7"/>
  <c r="HS118" i="7" s="1"/>
  <c r="HS6" i="7"/>
  <c r="HS7" i="7"/>
  <c r="HS8" i="7"/>
  <c r="HS9" i="7"/>
  <c r="HS10" i="7"/>
  <c r="HS11" i="7"/>
  <c r="HS16" i="7"/>
  <c r="HS121" i="7" s="1"/>
  <c r="HS18" i="7"/>
  <c r="HS19" i="7"/>
  <c r="HS12" i="7"/>
  <c r="HS20" i="7"/>
  <c r="HS125" i="7" s="1"/>
  <c r="HS15" i="7"/>
  <c r="HS120" i="7" s="1"/>
  <c r="HS21" i="7"/>
  <c r="HS22" i="7"/>
  <c r="HS3" i="7"/>
  <c r="HS17" i="7"/>
  <c r="HS122" i="7" s="1"/>
  <c r="II4" i="7"/>
  <c r="II6" i="7"/>
  <c r="II14" i="7"/>
  <c r="II119" i="7" s="1"/>
  <c r="II7" i="7"/>
  <c r="II15" i="7"/>
  <c r="II8" i="7"/>
  <c r="II16" i="7"/>
  <c r="II121" i="7" s="1"/>
  <c r="II9" i="7"/>
  <c r="II17" i="7"/>
  <c r="II10" i="7"/>
  <c r="II11" i="7"/>
  <c r="II12" i="7"/>
  <c r="II18" i="7"/>
  <c r="II19" i="7"/>
  <c r="II5" i="7"/>
  <c r="II20" i="7"/>
  <c r="II125" i="7" s="1"/>
  <c r="II21" i="7"/>
  <c r="II22" i="7"/>
  <c r="II3" i="7"/>
  <c r="II108" i="7" s="1"/>
  <c r="II13" i="7"/>
  <c r="II118" i="7" s="1"/>
  <c r="IY6" i="7"/>
  <c r="IY7" i="7"/>
  <c r="IY8" i="7"/>
  <c r="IY9" i="7"/>
  <c r="IY10" i="7"/>
  <c r="IY11" i="7"/>
  <c r="IY4" i="7"/>
  <c r="IY109" i="7" s="1"/>
  <c r="IY12" i="7"/>
  <c r="IY117" i="7" s="1"/>
  <c r="IY16" i="7"/>
  <c r="IY121" i="7" s="1"/>
  <c r="IY17" i="7"/>
  <c r="IY18" i="7"/>
  <c r="IY13" i="7"/>
  <c r="IY19" i="7"/>
  <c r="IY20" i="7"/>
  <c r="IY125" i="7" s="1"/>
  <c r="IY5" i="7"/>
  <c r="IY15" i="7"/>
  <c r="IY21" i="7"/>
  <c r="IY126" i="7" s="1"/>
  <c r="IY22" i="7"/>
  <c r="IY3" i="7"/>
  <c r="IY108" i="7" s="1"/>
  <c r="IY14" i="7"/>
  <c r="GE23" i="7"/>
  <c r="GU23" i="7"/>
  <c r="HK23" i="7"/>
  <c r="IA23" i="7"/>
  <c r="IA128" i="7" s="1"/>
  <c r="IQ23" i="7"/>
  <c r="IQ128" i="7" s="1"/>
  <c r="FW24" i="7"/>
  <c r="HC24" i="7"/>
  <c r="HS24" i="7"/>
  <c r="II24" i="7"/>
  <c r="IY24" i="7"/>
  <c r="GE25" i="7"/>
  <c r="GU25" i="7"/>
  <c r="GU130" i="7" s="1"/>
  <c r="HK25" i="7"/>
  <c r="HK130" i="7" s="1"/>
  <c r="IA25" i="7"/>
  <c r="IQ25" i="7"/>
  <c r="IQ164" i="7" s="1"/>
  <c r="FW26" i="7"/>
  <c r="HC26" i="7"/>
  <c r="HS26" i="7"/>
  <c r="II26" i="7"/>
  <c r="II131" i="7" s="1"/>
  <c r="IY26" i="7"/>
  <c r="IY131" i="7" s="1"/>
  <c r="GE27" i="7"/>
  <c r="GE132" i="7" s="1"/>
  <c r="GU27" i="7"/>
  <c r="GU132" i="7" s="1"/>
  <c r="HK27" i="7"/>
  <c r="HK132" i="7" s="1"/>
  <c r="IA27" i="7"/>
  <c r="IQ27" i="7"/>
  <c r="FW28" i="7"/>
  <c r="HC28" i="7"/>
  <c r="HS28" i="7"/>
  <c r="HS133" i="7" s="1"/>
  <c r="II28" i="7"/>
  <c r="IY28" i="7"/>
  <c r="IY133" i="7" s="1"/>
  <c r="GE29" i="7"/>
  <c r="GU29" i="7"/>
  <c r="HK29" i="7"/>
  <c r="HK134" i="7" s="1"/>
  <c r="IA29" i="7"/>
  <c r="IQ29" i="7"/>
  <c r="IQ134" i="7" s="1"/>
  <c r="FW30" i="7"/>
  <c r="HC30" i="7"/>
  <c r="HC169" i="7" s="1"/>
  <c r="HS30" i="7"/>
  <c r="II30" i="7"/>
  <c r="IY30" i="7"/>
  <c r="IY135" i="7" s="1"/>
  <c r="GE31" i="7"/>
  <c r="GU31" i="7"/>
  <c r="HK31" i="7"/>
  <c r="HK136" i="7" s="1"/>
  <c r="IA31" i="7"/>
  <c r="IA136" i="7" s="1"/>
  <c r="IQ31" i="7"/>
  <c r="IQ136" i="7" s="1"/>
  <c r="FW32" i="7"/>
  <c r="FW137" i="7" s="1"/>
  <c r="HC32" i="7"/>
  <c r="HC137" i="7" s="1"/>
  <c r="HS32" i="7"/>
  <c r="II32" i="7"/>
  <c r="IY32" i="7"/>
  <c r="GE33" i="7"/>
  <c r="GE172" i="7" s="1"/>
  <c r="M489" i="7" s="1"/>
  <c r="GU33" i="7"/>
  <c r="GU138" i="7" s="1"/>
  <c r="L465" i="7" s="1"/>
  <c r="HK33" i="7"/>
  <c r="HK138" i="7" s="1"/>
  <c r="K466" i="7" s="1"/>
  <c r="IA33" i="7"/>
  <c r="IQ33" i="7"/>
  <c r="IW101" i="7"/>
  <c r="IW100" i="7"/>
  <c r="IG101" i="7"/>
  <c r="IG100" i="7"/>
  <c r="IG171" i="7" s="1"/>
  <c r="HQ101" i="7"/>
  <c r="HQ100" i="7"/>
  <c r="HA101" i="7"/>
  <c r="HA172" i="7" s="1"/>
  <c r="R490" i="7" s="1"/>
  <c r="HA100" i="7"/>
  <c r="HA171" i="7" s="1"/>
  <c r="GK101" i="7"/>
  <c r="GK100" i="7"/>
  <c r="IO99" i="7"/>
  <c r="IO98" i="7"/>
  <c r="IO169" i="7" s="1"/>
  <c r="HY99" i="7"/>
  <c r="HY98" i="7"/>
  <c r="HY169" i="7" s="1"/>
  <c r="HI99" i="7"/>
  <c r="HI98" i="7"/>
  <c r="GS99" i="7"/>
  <c r="GS98" i="7"/>
  <c r="GC99" i="7"/>
  <c r="GC98" i="7"/>
  <c r="GC169" i="7" s="1"/>
  <c r="IW97" i="7"/>
  <c r="IW96" i="7"/>
  <c r="IG96" i="7"/>
  <c r="IG97" i="7"/>
  <c r="HQ96" i="7"/>
  <c r="HQ97" i="7"/>
  <c r="HA97" i="7"/>
  <c r="HA96" i="7"/>
  <c r="GK97" i="7"/>
  <c r="GK96" i="7"/>
  <c r="IO95" i="7"/>
  <c r="IO94" i="7"/>
  <c r="HY94" i="7"/>
  <c r="HY165" i="7" s="1"/>
  <c r="HY95" i="7"/>
  <c r="HI94" i="7"/>
  <c r="HI95" i="7"/>
  <c r="GS95" i="7"/>
  <c r="GS94" i="7"/>
  <c r="GC95" i="7"/>
  <c r="GC94" i="7"/>
  <c r="GC165" i="7" s="1"/>
  <c r="IW93" i="7"/>
  <c r="IW92" i="7"/>
  <c r="IG93" i="7"/>
  <c r="IG164" i="7" s="1"/>
  <c r="IG92" i="7"/>
  <c r="IG163" i="7" s="1"/>
  <c r="HQ93" i="7"/>
  <c r="HQ92" i="7"/>
  <c r="HA93" i="7"/>
  <c r="HA164" i="7" s="1"/>
  <c r="HA92" i="7"/>
  <c r="GK93" i="7"/>
  <c r="GK92" i="7"/>
  <c r="IO90" i="7"/>
  <c r="IO91" i="7"/>
  <c r="HY91" i="7"/>
  <c r="HY90" i="7"/>
  <c r="HI91" i="7"/>
  <c r="HI90" i="7"/>
  <c r="GS91" i="7"/>
  <c r="GS90" i="7"/>
  <c r="GC91" i="7"/>
  <c r="GC90" i="7"/>
  <c r="GC161" i="7" s="1"/>
  <c r="IW89" i="7"/>
  <c r="IG89" i="7"/>
  <c r="HQ89" i="7"/>
  <c r="HA89" i="7"/>
  <c r="GK89" i="7"/>
  <c r="GK160" i="7" s="1"/>
  <c r="IO88" i="7"/>
  <c r="IO87" i="7"/>
  <c r="HY88" i="7"/>
  <c r="HY159" i="7" s="1"/>
  <c r="HY87" i="7"/>
  <c r="HI88" i="7"/>
  <c r="HI87" i="7"/>
  <c r="GS88" i="7"/>
  <c r="GS87" i="7"/>
  <c r="GC87" i="7"/>
  <c r="GC88" i="7"/>
  <c r="IW86" i="7"/>
  <c r="IW85" i="7"/>
  <c r="IW156" i="7" s="1"/>
  <c r="IG86" i="7"/>
  <c r="IG157" i="7" s="1"/>
  <c r="IG85" i="7"/>
  <c r="HQ86" i="7"/>
  <c r="HQ85" i="7"/>
  <c r="HA86" i="7"/>
  <c r="HA85" i="7"/>
  <c r="GK86" i="7"/>
  <c r="GK85" i="7"/>
  <c r="IO84" i="7"/>
  <c r="HY84" i="7"/>
  <c r="HI84" i="7"/>
  <c r="IF18" i="7"/>
  <c r="GL12" i="7"/>
  <c r="GN4" i="7"/>
  <c r="GN12" i="7"/>
  <c r="GN5" i="7"/>
  <c r="GN110" i="7" s="1"/>
  <c r="GN6" i="7"/>
  <c r="GN7" i="7"/>
  <c r="GN8" i="7"/>
  <c r="GN9" i="7"/>
  <c r="GN114" i="7" s="1"/>
  <c r="GN10" i="7"/>
  <c r="GN16" i="7"/>
  <c r="GN121" i="7" s="1"/>
  <c r="GN11" i="7"/>
  <c r="GN18" i="7"/>
  <c r="GN19" i="7"/>
  <c r="GN15" i="7"/>
  <c r="GN120" i="7" s="1"/>
  <c r="GN20" i="7"/>
  <c r="GN125" i="7" s="1"/>
  <c r="GN13" i="7"/>
  <c r="GN118" i="7" s="1"/>
  <c r="GN21" i="7"/>
  <c r="GN17" i="7"/>
  <c r="GN22" i="7"/>
  <c r="HT5" i="7"/>
  <c r="HT13" i="7"/>
  <c r="HT6" i="7"/>
  <c r="HT14" i="7"/>
  <c r="HT7" i="7"/>
  <c r="HT15" i="7"/>
  <c r="HT4" i="7"/>
  <c r="HT8" i="7"/>
  <c r="HT16" i="7"/>
  <c r="HT9" i="7"/>
  <c r="HT10" i="7"/>
  <c r="HT11" i="7"/>
  <c r="HT18" i="7"/>
  <c r="HT19" i="7"/>
  <c r="HT12" i="7"/>
  <c r="HT20" i="7"/>
  <c r="HT125" i="7" s="1"/>
  <c r="HT21" i="7"/>
  <c r="HT22" i="7"/>
  <c r="HT3" i="7"/>
  <c r="IZ6" i="7"/>
  <c r="IZ14" i="7"/>
  <c r="IZ7" i="7"/>
  <c r="IZ15" i="7"/>
  <c r="IZ8" i="7"/>
  <c r="IZ16" i="7"/>
  <c r="IZ9" i="7"/>
  <c r="IZ17" i="7"/>
  <c r="IZ10" i="7"/>
  <c r="IZ11" i="7"/>
  <c r="IZ4" i="7"/>
  <c r="IZ12" i="7"/>
  <c r="IZ18" i="7"/>
  <c r="IZ123" i="7" s="1"/>
  <c r="IZ13" i="7"/>
  <c r="IZ19" i="7"/>
  <c r="IZ20" i="7"/>
  <c r="IZ5" i="7"/>
  <c r="IZ21" i="7"/>
  <c r="IZ126" i="7" s="1"/>
  <c r="IZ22" i="7"/>
  <c r="IZ127" i="7" s="1"/>
  <c r="IZ3" i="7"/>
  <c r="IV101" i="7"/>
  <c r="IV172" i="7" s="1"/>
  <c r="N493" i="7" s="1"/>
  <c r="IV100" i="7"/>
  <c r="IF101" i="7"/>
  <c r="IF100" i="7"/>
  <c r="IF171" i="7" s="1"/>
  <c r="HP101" i="7"/>
  <c r="HP172" i="7" s="1"/>
  <c r="P491" i="7" s="1"/>
  <c r="HP100" i="7"/>
  <c r="GZ101" i="7"/>
  <c r="GZ100" i="7"/>
  <c r="GZ171" i="7" s="1"/>
  <c r="GJ101" i="7"/>
  <c r="GJ100" i="7"/>
  <c r="GJ171" i="7" s="1"/>
  <c r="IN99" i="7"/>
  <c r="IN98" i="7"/>
  <c r="HX99" i="7"/>
  <c r="HX98" i="7"/>
  <c r="HH99" i="7"/>
  <c r="HH98" i="7"/>
  <c r="GR99" i="7"/>
  <c r="GR170" i="7" s="1"/>
  <c r="GR98" i="7"/>
  <c r="GB99" i="7"/>
  <c r="GB98" i="7"/>
  <c r="GB169" i="7" s="1"/>
  <c r="IV97" i="7"/>
  <c r="IV168" i="7" s="1"/>
  <c r="IV96" i="7"/>
  <c r="IF97" i="7"/>
  <c r="IF96" i="7"/>
  <c r="HP96" i="7"/>
  <c r="HP97" i="7"/>
  <c r="HP168" i="7" s="1"/>
  <c r="GZ96" i="7"/>
  <c r="GZ97" i="7"/>
  <c r="GZ168" i="7" s="1"/>
  <c r="GJ97" i="7"/>
  <c r="GJ96" i="7"/>
  <c r="IN95" i="7"/>
  <c r="IN94" i="7"/>
  <c r="HX95" i="7"/>
  <c r="HX166" i="7" s="1"/>
  <c r="HX94" i="7"/>
  <c r="HH94" i="7"/>
  <c r="HH95" i="7"/>
  <c r="GR95" i="7"/>
  <c r="GR94" i="7"/>
  <c r="GB95" i="7"/>
  <c r="GB94" i="7"/>
  <c r="IV93" i="7"/>
  <c r="IV92" i="7"/>
  <c r="IF93" i="7"/>
  <c r="IF92" i="7"/>
  <c r="HP93" i="7"/>
  <c r="HP92" i="7"/>
  <c r="GZ93" i="7"/>
  <c r="GZ92" i="7"/>
  <c r="GJ93" i="7"/>
  <c r="GJ164" i="7" s="1"/>
  <c r="GJ92" i="7"/>
  <c r="GJ163" i="7" s="1"/>
  <c r="IN90" i="7"/>
  <c r="IN91" i="7"/>
  <c r="HX90" i="7"/>
  <c r="HX91" i="7"/>
  <c r="HH91" i="7"/>
  <c r="HH90" i="7"/>
  <c r="GR91" i="7"/>
  <c r="GR90" i="7"/>
  <c r="GB91" i="7"/>
  <c r="GB90" i="7"/>
  <c r="IV89" i="7"/>
  <c r="IF89" i="7"/>
  <c r="HP89" i="7"/>
  <c r="GZ89" i="7"/>
  <c r="GJ89" i="7"/>
  <c r="IN88" i="7"/>
  <c r="IN87" i="7"/>
  <c r="HX88" i="7"/>
  <c r="HX87" i="7"/>
  <c r="HH88" i="7"/>
  <c r="HH87" i="7"/>
  <c r="GR88" i="7"/>
  <c r="GR87" i="7"/>
  <c r="GB88" i="7"/>
  <c r="GB87" i="7"/>
  <c r="IV86" i="7"/>
  <c r="IV85" i="7"/>
  <c r="IV156" i="7" s="1"/>
  <c r="IF86" i="7"/>
  <c r="IF85" i="7"/>
  <c r="HP86" i="7"/>
  <c r="HP85" i="7"/>
  <c r="GZ86" i="7"/>
  <c r="GZ157" i="7" s="1"/>
  <c r="GZ85" i="7"/>
  <c r="GJ86" i="7"/>
  <c r="GJ85" i="7"/>
  <c r="IN84" i="7"/>
  <c r="HX84" i="7"/>
  <c r="HH84" i="7"/>
  <c r="GR84" i="7"/>
  <c r="GB84" i="7"/>
  <c r="IV83" i="7"/>
  <c r="IV154" i="7" s="1"/>
  <c r="IV82" i="7"/>
  <c r="IF83" i="7"/>
  <c r="IF82" i="7"/>
  <c r="IF153" i="7" s="1"/>
  <c r="HP83" i="7"/>
  <c r="HP82" i="7"/>
  <c r="GZ83" i="7"/>
  <c r="GZ82" i="7"/>
  <c r="GJ83" i="7"/>
  <c r="GJ82" i="7"/>
  <c r="IN81" i="7"/>
  <c r="HX81" i="7"/>
  <c r="HH81" i="7"/>
  <c r="GR81" i="7"/>
  <c r="GB81" i="7"/>
  <c r="IV80" i="7"/>
  <c r="IV79" i="7"/>
  <c r="IF80" i="7"/>
  <c r="IF79" i="7"/>
  <c r="HP79" i="7"/>
  <c r="HP80" i="7"/>
  <c r="GZ80" i="7"/>
  <c r="GZ79" i="7"/>
  <c r="GJ79" i="7"/>
  <c r="GJ80" i="7"/>
  <c r="IN78" i="7"/>
  <c r="HX78" i="7"/>
  <c r="HH78" i="7"/>
  <c r="GR78" i="7"/>
  <c r="GB78" i="7"/>
  <c r="IV77" i="7"/>
  <c r="IV76" i="7"/>
  <c r="IV147" i="7" s="1"/>
  <c r="IF77" i="7"/>
  <c r="IF148" i="7" s="1"/>
  <c r="IF76" i="7"/>
  <c r="HP77" i="7"/>
  <c r="HP76" i="7"/>
  <c r="GZ76" i="7"/>
  <c r="GZ77" i="7"/>
  <c r="GJ76" i="7"/>
  <c r="GJ77" i="7"/>
  <c r="IN72" i="7"/>
  <c r="IN73" i="7"/>
  <c r="IN74" i="7"/>
  <c r="IN75" i="7"/>
  <c r="IN71" i="7"/>
  <c r="HX71" i="7"/>
  <c r="HX73" i="7"/>
  <c r="HX74" i="7"/>
  <c r="HX72" i="7"/>
  <c r="HX75" i="7"/>
  <c r="HH71" i="7"/>
  <c r="HH72" i="7"/>
  <c r="HH73" i="7"/>
  <c r="HH74" i="7"/>
  <c r="HH75" i="7"/>
  <c r="GR75" i="7"/>
  <c r="GR71" i="7"/>
  <c r="GR72" i="7"/>
  <c r="GR73" i="7"/>
  <c r="GR74" i="7"/>
  <c r="GB75" i="7"/>
  <c r="GB71" i="7"/>
  <c r="GB72" i="7"/>
  <c r="GB73" i="7"/>
  <c r="GB74" i="7"/>
  <c r="HW22" i="7"/>
  <c r="HW127" i="7" s="1"/>
  <c r="IE18" i="7"/>
  <c r="IE123" i="7" s="1"/>
  <c r="IU7" i="7"/>
  <c r="IU112" i="7" s="1"/>
  <c r="GO12" i="7"/>
  <c r="GO5" i="7"/>
  <c r="GO13" i="7"/>
  <c r="GO6" i="7"/>
  <c r="GO14" i="7"/>
  <c r="GO4" i="7"/>
  <c r="GO109" i="7" s="1"/>
  <c r="GO7" i="7"/>
  <c r="GO15" i="7"/>
  <c r="GO8" i="7"/>
  <c r="GO9" i="7"/>
  <c r="GO17" i="7"/>
  <c r="GO10" i="7"/>
  <c r="GO16" i="7"/>
  <c r="GO121" i="7" s="1"/>
  <c r="GO11" i="7"/>
  <c r="GO18" i="7"/>
  <c r="GO19" i="7"/>
  <c r="GO20" i="7"/>
  <c r="GO21" i="7"/>
  <c r="IK4" i="7"/>
  <c r="IK109" i="7" s="1"/>
  <c r="IK5" i="7"/>
  <c r="IK13" i="7"/>
  <c r="IK118" i="7" s="1"/>
  <c r="IK6" i="7"/>
  <c r="IK14" i="7"/>
  <c r="IK153" i="7" s="1"/>
  <c r="IK7" i="7"/>
  <c r="IK15" i="7"/>
  <c r="IK8" i="7"/>
  <c r="IK113" i="7" s="1"/>
  <c r="IK16" i="7"/>
  <c r="IK9" i="7"/>
  <c r="IK114" i="7" s="1"/>
  <c r="IK10" i="7"/>
  <c r="IK115" i="7" s="1"/>
  <c r="IK11" i="7"/>
  <c r="IK150" i="7" s="1"/>
  <c r="IK18" i="7"/>
  <c r="IK123" i="7" s="1"/>
  <c r="IK19" i="7"/>
  <c r="IK124" i="7" s="1"/>
  <c r="IK17" i="7"/>
  <c r="IK122" i="7" s="1"/>
  <c r="IK20" i="7"/>
  <c r="IK21" i="7"/>
  <c r="IK126" i="7" s="1"/>
  <c r="IK22" i="7"/>
  <c r="IK12" i="7"/>
  <c r="IK3" i="7"/>
  <c r="GW25" i="7"/>
  <c r="GW130" i="7" s="1"/>
  <c r="HM25" i="7"/>
  <c r="IS25" i="7"/>
  <c r="FY26" i="7"/>
  <c r="FY131" i="7" s="1"/>
  <c r="GO26" i="7"/>
  <c r="HE26" i="7"/>
  <c r="HE131" i="7" s="1"/>
  <c r="IK26" i="7"/>
  <c r="IK131" i="7" s="1"/>
  <c r="JA26" i="7"/>
  <c r="JA131" i="7" s="1"/>
  <c r="IU101" i="7"/>
  <c r="IU100" i="7"/>
  <c r="IU171" i="7" s="1"/>
  <c r="IE101" i="7"/>
  <c r="IE100" i="7"/>
  <c r="HO101" i="7"/>
  <c r="HO100" i="7"/>
  <c r="HO171" i="7" s="1"/>
  <c r="GY101" i="7"/>
  <c r="GY100" i="7"/>
  <c r="GY171" i="7" s="1"/>
  <c r="GI101" i="7"/>
  <c r="GI100" i="7"/>
  <c r="IM98" i="7"/>
  <c r="IM99" i="7"/>
  <c r="IM170" i="7" s="1"/>
  <c r="HW99" i="7"/>
  <c r="HW170" i="7" s="1"/>
  <c r="HW98" i="7"/>
  <c r="HG99" i="7"/>
  <c r="HG170" i="7" s="1"/>
  <c r="HG98" i="7"/>
  <c r="GQ99" i="7"/>
  <c r="GQ170" i="7" s="1"/>
  <c r="GQ98" i="7"/>
  <c r="GA99" i="7"/>
  <c r="GA170" i="7" s="1"/>
  <c r="GA98" i="7"/>
  <c r="IU96" i="7"/>
  <c r="IU167" i="7" s="1"/>
  <c r="IU97" i="7"/>
  <c r="IE97" i="7"/>
  <c r="IE96" i="7"/>
  <c r="IE167" i="7" s="1"/>
  <c r="HO97" i="7"/>
  <c r="HO96" i="7"/>
  <c r="GY96" i="7"/>
  <c r="GY167" i="7" s="1"/>
  <c r="GY97" i="7"/>
  <c r="GI96" i="7"/>
  <c r="GI167" i="7" s="1"/>
  <c r="GI97" i="7"/>
  <c r="IM95" i="7"/>
  <c r="IM166" i="7" s="1"/>
  <c r="IM94" i="7"/>
  <c r="HW95" i="7"/>
  <c r="HW166" i="7" s="1"/>
  <c r="HW94" i="7"/>
  <c r="HG95" i="7"/>
  <c r="HG166" i="7" s="1"/>
  <c r="HG94" i="7"/>
  <c r="GQ95" i="7"/>
  <c r="GQ166" i="7" s="1"/>
  <c r="GQ94" i="7"/>
  <c r="GA94" i="7"/>
  <c r="GA95" i="7"/>
  <c r="IU93" i="7"/>
  <c r="IU92" i="7"/>
  <c r="IE93" i="7"/>
  <c r="IE92" i="7"/>
  <c r="IE163" i="7" s="1"/>
  <c r="HO93" i="7"/>
  <c r="HO92" i="7"/>
  <c r="HO163" i="7" s="1"/>
  <c r="GY93" i="7"/>
  <c r="GY92" i="7"/>
  <c r="GY163" i="7" s="1"/>
  <c r="GI93" i="7"/>
  <c r="GI92" i="7"/>
  <c r="GI163" i="7" s="1"/>
  <c r="IM91" i="7"/>
  <c r="IM162" i="7" s="1"/>
  <c r="IM90" i="7"/>
  <c r="HW90" i="7"/>
  <c r="HW91" i="7"/>
  <c r="HW162" i="7" s="1"/>
  <c r="HG90" i="7"/>
  <c r="HG91" i="7"/>
  <c r="HG162" i="7" s="1"/>
  <c r="GQ91" i="7"/>
  <c r="GQ162" i="7" s="1"/>
  <c r="GQ90" i="7"/>
  <c r="GA91" i="7"/>
  <c r="GA90" i="7"/>
  <c r="IU89" i="7"/>
  <c r="IE89" i="7"/>
  <c r="HO89" i="7"/>
  <c r="GY89" i="7"/>
  <c r="GI89" i="7"/>
  <c r="IM88" i="7"/>
  <c r="IM87" i="7"/>
  <c r="HW88" i="7"/>
  <c r="HW87" i="7"/>
  <c r="HG88" i="7"/>
  <c r="HG87" i="7"/>
  <c r="GQ88" i="7"/>
  <c r="GQ87" i="7"/>
  <c r="GA88" i="7"/>
  <c r="GA87" i="7"/>
  <c r="IU85" i="7"/>
  <c r="IU86" i="7"/>
  <c r="IE86" i="7"/>
  <c r="IE85" i="7"/>
  <c r="HO86" i="7"/>
  <c r="HO85" i="7"/>
  <c r="GY86" i="7"/>
  <c r="GY85" i="7"/>
  <c r="GI86" i="7"/>
  <c r="GI85" i="7"/>
  <c r="IM84" i="7"/>
  <c r="HW84" i="7"/>
  <c r="HG84" i="7"/>
  <c r="GQ84" i="7"/>
  <c r="GA84" i="7"/>
  <c r="IU83" i="7"/>
  <c r="IU82" i="7"/>
  <c r="IE83" i="7"/>
  <c r="IE82" i="7"/>
  <c r="HO83" i="7"/>
  <c r="HO82" i="7"/>
  <c r="GY83" i="7"/>
  <c r="GY154" i="7" s="1"/>
  <c r="GY82" i="7"/>
  <c r="GI82" i="7"/>
  <c r="GI83" i="7"/>
  <c r="IM81" i="7"/>
  <c r="HW81" i="7"/>
  <c r="HG81" i="7"/>
  <c r="GQ81" i="7"/>
  <c r="GA81" i="7"/>
  <c r="IU80" i="7"/>
  <c r="IU79" i="7"/>
  <c r="IE80" i="7"/>
  <c r="IE79" i="7"/>
  <c r="HO80" i="7"/>
  <c r="HO79" i="7"/>
  <c r="GY80" i="7"/>
  <c r="GY79" i="7"/>
  <c r="GI79" i="7"/>
  <c r="GI150" i="7" s="1"/>
  <c r="GI80" i="7"/>
  <c r="IM78" i="7"/>
  <c r="HW78" i="7"/>
  <c r="HG78" i="7"/>
  <c r="GQ78" i="7"/>
  <c r="GA78" i="7"/>
  <c r="IU77" i="7"/>
  <c r="IU76" i="7"/>
  <c r="IE77" i="7"/>
  <c r="IE76" i="7"/>
  <c r="HO77" i="7"/>
  <c r="HO76" i="7"/>
  <c r="HO147" i="7" s="1"/>
  <c r="GY77" i="7"/>
  <c r="GY76" i="7"/>
  <c r="GI76" i="7"/>
  <c r="GI147" i="7" s="1"/>
  <c r="GI77" i="7"/>
  <c r="IM72" i="7"/>
  <c r="IM74" i="7"/>
  <c r="IM75" i="7"/>
  <c r="IM73" i="7"/>
  <c r="IM71" i="7"/>
  <c r="HW72" i="7"/>
  <c r="HW73" i="7"/>
  <c r="HW74" i="7"/>
  <c r="HW75" i="7"/>
  <c r="HW71" i="7"/>
  <c r="HG71" i="7"/>
  <c r="HG73" i="7"/>
  <c r="HG144" i="7" s="1"/>
  <c r="HG74" i="7"/>
  <c r="HG72" i="7"/>
  <c r="HG75" i="7"/>
  <c r="GQ71" i="7"/>
  <c r="GQ72" i="7"/>
  <c r="GQ73" i="7"/>
  <c r="GQ74" i="7"/>
  <c r="GQ75" i="7"/>
  <c r="GA75" i="7"/>
  <c r="GA71" i="7"/>
  <c r="GA72" i="7"/>
  <c r="GA73" i="7"/>
  <c r="GA74" i="7"/>
  <c r="IU19" i="7"/>
  <c r="IU124" i="7" s="1"/>
  <c r="HO18" i="7"/>
  <c r="HO123" i="7" s="1"/>
  <c r="IU16" i="7"/>
  <c r="IU121" i="7" s="1"/>
  <c r="HS14" i="7"/>
  <c r="HS119" i="7" s="1"/>
  <c r="IE7" i="7"/>
  <c r="IE112" i="7" s="1"/>
  <c r="IT101" i="7"/>
  <c r="IT100" i="7"/>
  <c r="ID101" i="7"/>
  <c r="ID100" i="7"/>
  <c r="HN101" i="7"/>
  <c r="HN100" i="7"/>
  <c r="GX101" i="7"/>
  <c r="GX100" i="7"/>
  <c r="GH101" i="7"/>
  <c r="GH100" i="7"/>
  <c r="JB98" i="7"/>
  <c r="JB99" i="7"/>
  <c r="HV98" i="7"/>
  <c r="HV99" i="7"/>
  <c r="HV170" i="7" s="1"/>
  <c r="HF99" i="7"/>
  <c r="HF98" i="7"/>
  <c r="HF169" i="7" s="1"/>
  <c r="GP99" i="7"/>
  <c r="GP98" i="7"/>
  <c r="FZ99" i="7"/>
  <c r="FZ98" i="7"/>
  <c r="IT97" i="7"/>
  <c r="IT96" i="7"/>
  <c r="ID96" i="7"/>
  <c r="ID97" i="7"/>
  <c r="HN97" i="7"/>
  <c r="HN168" i="7" s="1"/>
  <c r="HN96" i="7"/>
  <c r="GX97" i="7"/>
  <c r="GX96" i="7"/>
  <c r="GH96" i="7"/>
  <c r="GH97" i="7"/>
  <c r="JB95" i="7"/>
  <c r="JB94" i="7"/>
  <c r="HV94" i="7"/>
  <c r="HV95" i="7"/>
  <c r="HV166" i="7" s="1"/>
  <c r="HF95" i="7"/>
  <c r="HF166" i="7" s="1"/>
  <c r="HF94" i="7"/>
  <c r="GP95" i="7"/>
  <c r="GP94" i="7"/>
  <c r="FZ95" i="7"/>
  <c r="FZ94" i="7"/>
  <c r="IT93" i="7"/>
  <c r="IT92" i="7"/>
  <c r="ID93" i="7"/>
  <c r="ID92" i="7"/>
  <c r="HN93" i="7"/>
  <c r="HN92" i="7"/>
  <c r="HN163" i="7" s="1"/>
  <c r="GX93" i="7"/>
  <c r="GX92" i="7"/>
  <c r="GX163" i="7" s="1"/>
  <c r="GH93" i="7"/>
  <c r="GH92" i="7"/>
  <c r="JB91" i="7"/>
  <c r="JB90" i="7"/>
  <c r="HV91" i="7"/>
  <c r="HV90" i="7"/>
  <c r="HF90" i="7"/>
  <c r="HF91" i="7"/>
  <c r="GP90" i="7"/>
  <c r="GP91" i="7"/>
  <c r="FZ91" i="7"/>
  <c r="FZ90" i="7"/>
  <c r="IT89" i="7"/>
  <c r="ID89" i="7"/>
  <c r="ID160" i="7" s="1"/>
  <c r="HN89" i="7"/>
  <c r="GX89" i="7"/>
  <c r="GH89" i="7"/>
  <c r="JB88" i="7"/>
  <c r="JB87" i="7"/>
  <c r="HV88" i="7"/>
  <c r="HV87" i="7"/>
  <c r="HF88" i="7"/>
  <c r="HF87" i="7"/>
  <c r="GP88" i="7"/>
  <c r="GP87" i="7"/>
  <c r="FZ88" i="7"/>
  <c r="FZ87" i="7"/>
  <c r="IT85" i="7"/>
  <c r="IT86" i="7"/>
  <c r="IT157" i="7" s="1"/>
  <c r="ID85" i="7"/>
  <c r="ID156" i="7" s="1"/>
  <c r="ID86" i="7"/>
  <c r="HN86" i="7"/>
  <c r="HN85" i="7"/>
  <c r="GX86" i="7"/>
  <c r="GX85" i="7"/>
  <c r="GH86" i="7"/>
  <c r="GH85" i="7"/>
  <c r="JB84" i="7"/>
  <c r="HV84" i="7"/>
  <c r="HF84" i="7"/>
  <c r="GP84" i="7"/>
  <c r="FZ84" i="7"/>
  <c r="IT83" i="7"/>
  <c r="IT82" i="7"/>
  <c r="ID83" i="7"/>
  <c r="ID82" i="7"/>
  <c r="HN83" i="7"/>
  <c r="HN82" i="7"/>
  <c r="GX83" i="7"/>
  <c r="GX82" i="7"/>
  <c r="GH83" i="7"/>
  <c r="GH82" i="7"/>
  <c r="JB81" i="7"/>
  <c r="HV81" i="7"/>
  <c r="HF81" i="7"/>
  <c r="IT19" i="7"/>
  <c r="IT124" i="7" s="1"/>
  <c r="HN18" i="7"/>
  <c r="HN123" i="7" s="1"/>
  <c r="IT16" i="7"/>
  <c r="IT121" i="7" s="1"/>
  <c r="GN14" i="7"/>
  <c r="FX12" i="7"/>
  <c r="FX117" i="7" s="1"/>
  <c r="FX5" i="7"/>
  <c r="FX110" i="7" s="1"/>
  <c r="FX13" i="7"/>
  <c r="FX118" i="7" s="1"/>
  <c r="FX6" i="7"/>
  <c r="FX111" i="7" s="1"/>
  <c r="FX14" i="7"/>
  <c r="FX119" i="7" s="1"/>
  <c r="FX7" i="7"/>
  <c r="FX112" i="7" s="1"/>
  <c r="FX15" i="7"/>
  <c r="FX120" i="7" s="1"/>
  <c r="FX8" i="7"/>
  <c r="FX113" i="7" s="1"/>
  <c r="FX9" i="7"/>
  <c r="FX114" i="7" s="1"/>
  <c r="FX17" i="7"/>
  <c r="FX122" i="7" s="1"/>
  <c r="FX10" i="7"/>
  <c r="FX11" i="7"/>
  <c r="FX4" i="7"/>
  <c r="FX109" i="7" s="1"/>
  <c r="FX18" i="7"/>
  <c r="FX123" i="7" s="1"/>
  <c r="FX19" i="7"/>
  <c r="FX124" i="7" s="1"/>
  <c r="FX20" i="7"/>
  <c r="FX16" i="7"/>
  <c r="FX121" i="7" s="1"/>
  <c r="FX21" i="7"/>
  <c r="FX126" i="7" s="1"/>
  <c r="FY4" i="7"/>
  <c r="FY109" i="7" s="1"/>
  <c r="FY11" i="7"/>
  <c r="FY116" i="7" s="1"/>
  <c r="FY5" i="7"/>
  <c r="FY110" i="7" s="1"/>
  <c r="FY6" i="7"/>
  <c r="FY7" i="7"/>
  <c r="FY112" i="7" s="1"/>
  <c r="FY8" i="7"/>
  <c r="FY113" i="7" s="1"/>
  <c r="FY16" i="7"/>
  <c r="FY9" i="7"/>
  <c r="FY114" i="7" s="1"/>
  <c r="FY17" i="7"/>
  <c r="FY3" i="7"/>
  <c r="FY108" i="7" s="1"/>
  <c r="FY15" i="7"/>
  <c r="FY120" i="7" s="1"/>
  <c r="FY13" i="7"/>
  <c r="FY118" i="7" s="1"/>
  <c r="FY18" i="7"/>
  <c r="FY123" i="7" s="1"/>
  <c r="FY14" i="7"/>
  <c r="FY19" i="7"/>
  <c r="FY124" i="7" s="1"/>
  <c r="FY12" i="7"/>
  <c r="FY10" i="7"/>
  <c r="FY115" i="7" s="1"/>
  <c r="FY20" i="7"/>
  <c r="FY125" i="7" s="1"/>
  <c r="FY21" i="7"/>
  <c r="FY126" i="7" s="1"/>
  <c r="HE4" i="7"/>
  <c r="HE109" i="7" s="1"/>
  <c r="HE12" i="7"/>
  <c r="HE151" i="7" s="1"/>
  <c r="HE5" i="7"/>
  <c r="HE110" i="7" s="1"/>
  <c r="HE6" i="7"/>
  <c r="HE111" i="7" s="1"/>
  <c r="HE7" i="7"/>
  <c r="HE112" i="7" s="1"/>
  <c r="HE8" i="7"/>
  <c r="HE9" i="7"/>
  <c r="HE10" i="7"/>
  <c r="HE115" i="7" s="1"/>
  <c r="HE13" i="7"/>
  <c r="HE118" i="7" s="1"/>
  <c r="HE15" i="7"/>
  <c r="HE120" i="7" s="1"/>
  <c r="HE18" i="7"/>
  <c r="HE123" i="7" s="1"/>
  <c r="HE17" i="7"/>
  <c r="HE122" i="7" s="1"/>
  <c r="HE14" i="7"/>
  <c r="HE19" i="7"/>
  <c r="HE124" i="7" s="1"/>
  <c r="HE11" i="7"/>
  <c r="HE116" i="7" s="1"/>
  <c r="HE20" i="7"/>
  <c r="HE125" i="7" s="1"/>
  <c r="HE16" i="7"/>
  <c r="HE121" i="7" s="1"/>
  <c r="HE21" i="7"/>
  <c r="HE126" i="7" s="1"/>
  <c r="HE22" i="7"/>
  <c r="HE127" i="7" s="1"/>
  <c r="JA5" i="7"/>
  <c r="JA6" i="7"/>
  <c r="JA7" i="7"/>
  <c r="JA8" i="7"/>
  <c r="JA9" i="7"/>
  <c r="JA10" i="7"/>
  <c r="JA11" i="7"/>
  <c r="JA12" i="7"/>
  <c r="JA16" i="7"/>
  <c r="JA17" i="7"/>
  <c r="JA122" i="7" s="1"/>
  <c r="JA18" i="7"/>
  <c r="JA157" i="7" s="1"/>
  <c r="JA13" i="7"/>
  <c r="JA19" i="7"/>
  <c r="JA124" i="7" s="1"/>
  <c r="JA20" i="7"/>
  <c r="JA125" i="7" s="1"/>
  <c r="JA15" i="7"/>
  <c r="JA120" i="7" s="1"/>
  <c r="JA21" i="7"/>
  <c r="JA4" i="7"/>
  <c r="JA22" i="7"/>
  <c r="JA3" i="7"/>
  <c r="FZ11" i="7"/>
  <c r="FZ12" i="7"/>
  <c r="FZ117" i="7" s="1"/>
  <c r="FZ5" i="7"/>
  <c r="FZ13" i="7"/>
  <c r="FZ6" i="7"/>
  <c r="FZ111" i="7" s="1"/>
  <c r="FZ14" i="7"/>
  <c r="FZ7" i="7"/>
  <c r="FZ112" i="7" s="1"/>
  <c r="FZ8" i="7"/>
  <c r="FZ113" i="7" s="1"/>
  <c r="FZ16" i="7"/>
  <c r="FZ121" i="7" s="1"/>
  <c r="FZ9" i="7"/>
  <c r="FZ114" i="7" s="1"/>
  <c r="FZ17" i="7"/>
  <c r="FZ122" i="7" s="1"/>
  <c r="FZ22" i="7"/>
  <c r="FZ127" i="7" s="1"/>
  <c r="FZ3" i="7"/>
  <c r="FZ15" i="7"/>
  <c r="FZ120" i="7" s="1"/>
  <c r="FZ4" i="7"/>
  <c r="FZ18" i="7"/>
  <c r="FZ19" i="7"/>
  <c r="FZ10" i="7"/>
  <c r="FZ20" i="7"/>
  <c r="FZ125" i="7" s="1"/>
  <c r="GP4" i="7"/>
  <c r="GP109" i="7" s="1"/>
  <c r="GP11" i="7"/>
  <c r="GP116" i="7" s="1"/>
  <c r="GP5" i="7"/>
  <c r="GP110" i="7" s="1"/>
  <c r="GP6" i="7"/>
  <c r="GP111" i="7" s="1"/>
  <c r="GP7" i="7"/>
  <c r="GP112" i="7" s="1"/>
  <c r="GP8" i="7"/>
  <c r="GP113" i="7" s="1"/>
  <c r="GP16" i="7"/>
  <c r="GP9" i="7"/>
  <c r="GP114" i="7" s="1"/>
  <c r="GP17" i="7"/>
  <c r="GP122" i="7" s="1"/>
  <c r="GP14" i="7"/>
  <c r="GP119" i="7" s="1"/>
  <c r="GP3" i="7"/>
  <c r="GP108" i="7" s="1"/>
  <c r="GP18" i="7"/>
  <c r="GP19" i="7"/>
  <c r="GP124" i="7" s="1"/>
  <c r="GP15" i="7"/>
  <c r="GP13" i="7"/>
  <c r="GP20" i="7"/>
  <c r="GP125" i="7" s="1"/>
  <c r="GP10" i="7"/>
  <c r="GP115" i="7" s="1"/>
  <c r="GP21" i="7"/>
  <c r="GP126" i="7" s="1"/>
  <c r="HF12" i="7"/>
  <c r="HF5" i="7"/>
  <c r="HF13" i="7"/>
  <c r="HF118" i="7" s="1"/>
  <c r="HF6" i="7"/>
  <c r="HF14" i="7"/>
  <c r="HF7" i="7"/>
  <c r="HF15" i="7"/>
  <c r="HF8" i="7"/>
  <c r="HF9" i="7"/>
  <c r="HF17" i="7"/>
  <c r="HF10" i="7"/>
  <c r="HF18" i="7"/>
  <c r="HF4" i="7"/>
  <c r="HF19" i="7"/>
  <c r="HF124" i="7" s="1"/>
  <c r="HF11" i="7"/>
  <c r="HF20" i="7"/>
  <c r="HF16" i="7"/>
  <c r="HF121" i="7" s="1"/>
  <c r="HF21" i="7"/>
  <c r="HF126" i="7" s="1"/>
  <c r="HV4" i="7"/>
  <c r="HV12" i="7"/>
  <c r="HV117" i="7" s="1"/>
  <c r="HV5" i="7"/>
  <c r="HV110" i="7" s="1"/>
  <c r="HV6" i="7"/>
  <c r="HV111" i="7" s="1"/>
  <c r="HV7" i="7"/>
  <c r="HV112" i="7" s="1"/>
  <c r="HV8" i="7"/>
  <c r="HV9" i="7"/>
  <c r="HV114" i="7" s="1"/>
  <c r="HV10" i="7"/>
  <c r="HV16" i="7"/>
  <c r="HV18" i="7"/>
  <c r="HV13" i="7"/>
  <c r="HV118" i="7" s="1"/>
  <c r="HV19" i="7"/>
  <c r="HV124" i="7" s="1"/>
  <c r="HV15" i="7"/>
  <c r="HV120" i="7" s="1"/>
  <c r="HV20" i="7"/>
  <c r="HV125" i="7" s="1"/>
  <c r="HV21" i="7"/>
  <c r="HV126" i="7" s="1"/>
  <c r="HV22" i="7"/>
  <c r="HV127" i="7" s="1"/>
  <c r="JB5" i="7"/>
  <c r="JB13" i="7"/>
  <c r="JB6" i="7"/>
  <c r="JB14" i="7"/>
  <c r="JB119" i="7" s="1"/>
  <c r="JB7" i="7"/>
  <c r="JB15" i="7"/>
  <c r="JB8" i="7"/>
  <c r="JB16" i="7"/>
  <c r="JB9" i="7"/>
  <c r="JB10" i="7"/>
  <c r="JB11" i="7"/>
  <c r="JB12" i="7"/>
  <c r="JB17" i="7"/>
  <c r="JB18" i="7"/>
  <c r="JB19" i="7"/>
  <c r="JB20" i="7"/>
  <c r="JB21" i="7"/>
  <c r="JB4" i="7"/>
  <c r="JB22" i="7"/>
  <c r="JB3" i="7"/>
  <c r="HF24" i="7"/>
  <c r="HF129" i="7" s="1"/>
  <c r="HF26" i="7"/>
  <c r="GA4" i="7"/>
  <c r="GA109" i="7" s="1"/>
  <c r="GA10" i="7"/>
  <c r="GA115" i="7" s="1"/>
  <c r="GA5" i="7"/>
  <c r="GA6" i="7"/>
  <c r="GA111" i="7" s="1"/>
  <c r="GA7" i="7"/>
  <c r="GA112" i="7" s="1"/>
  <c r="GA15" i="7"/>
  <c r="GA120" i="7" s="1"/>
  <c r="GA8" i="7"/>
  <c r="GA16" i="7"/>
  <c r="GA121" i="7" s="1"/>
  <c r="GA11" i="7"/>
  <c r="GA116" i="7" s="1"/>
  <c r="GA22" i="7"/>
  <c r="GA127" i="7" s="1"/>
  <c r="GA3" i="7"/>
  <c r="GA108" i="7" s="1"/>
  <c r="GA17" i="7"/>
  <c r="GA122" i="7" s="1"/>
  <c r="GA13" i="7"/>
  <c r="GA118" i="7" s="1"/>
  <c r="GA14" i="7"/>
  <c r="GA119" i="7" s="1"/>
  <c r="GA18" i="7"/>
  <c r="GA12" i="7"/>
  <c r="GA19" i="7"/>
  <c r="GA124" i="7" s="1"/>
  <c r="GA20" i="7"/>
  <c r="GQ11" i="7"/>
  <c r="GQ12" i="7"/>
  <c r="GQ117" i="7" s="1"/>
  <c r="GQ5" i="7"/>
  <c r="GQ110" i="7" s="1"/>
  <c r="GQ13" i="7"/>
  <c r="GQ118" i="7" s="1"/>
  <c r="GQ4" i="7"/>
  <c r="GQ109" i="7" s="1"/>
  <c r="GQ6" i="7"/>
  <c r="GQ111" i="7" s="1"/>
  <c r="GQ14" i="7"/>
  <c r="GQ119" i="7" s="1"/>
  <c r="GQ7" i="7"/>
  <c r="GQ112" i="7" s="1"/>
  <c r="GQ8" i="7"/>
  <c r="GQ113" i="7" s="1"/>
  <c r="GQ16" i="7"/>
  <c r="GQ9" i="7"/>
  <c r="GQ114" i="7" s="1"/>
  <c r="GQ17" i="7"/>
  <c r="GQ122" i="7" s="1"/>
  <c r="GQ22" i="7"/>
  <c r="GQ127" i="7" s="1"/>
  <c r="GQ3" i="7"/>
  <c r="GQ108" i="7" s="1"/>
  <c r="GQ18" i="7"/>
  <c r="GQ123" i="7" s="1"/>
  <c r="GQ19" i="7"/>
  <c r="GQ15" i="7"/>
  <c r="GQ120" i="7" s="1"/>
  <c r="GQ20" i="7"/>
  <c r="GQ125" i="7" s="1"/>
  <c r="HG4" i="7"/>
  <c r="HG11" i="7"/>
  <c r="HG5" i="7"/>
  <c r="HG6" i="7"/>
  <c r="HG7" i="7"/>
  <c r="HG8" i="7"/>
  <c r="HG16" i="7"/>
  <c r="HG121" i="7" s="1"/>
  <c r="HG9" i="7"/>
  <c r="HG17" i="7"/>
  <c r="HG3" i="7"/>
  <c r="HG13" i="7"/>
  <c r="HG15" i="7"/>
  <c r="HG12" i="7"/>
  <c r="HG18" i="7"/>
  <c r="HG14" i="7"/>
  <c r="HG19" i="7"/>
  <c r="HG20" i="7"/>
  <c r="HG21" i="7"/>
  <c r="HG126" i="7" s="1"/>
  <c r="HW12" i="7"/>
  <c r="HW5" i="7"/>
  <c r="HW110" i="7" s="1"/>
  <c r="HW13" i="7"/>
  <c r="HW118" i="7" s="1"/>
  <c r="HW6" i="7"/>
  <c r="HW111" i="7" s="1"/>
  <c r="HW14" i="7"/>
  <c r="HW119" i="7" s="1"/>
  <c r="HW7" i="7"/>
  <c r="HW112" i="7" s="1"/>
  <c r="HW15" i="7"/>
  <c r="HW120" i="7" s="1"/>
  <c r="HW4" i="7"/>
  <c r="HW109" i="7" s="1"/>
  <c r="HW8" i="7"/>
  <c r="HW113" i="7" s="1"/>
  <c r="HW9" i="7"/>
  <c r="HW17" i="7"/>
  <c r="HW10" i="7"/>
  <c r="HW115" i="7" s="1"/>
  <c r="HW16" i="7"/>
  <c r="HW121" i="7" s="1"/>
  <c r="HW18" i="7"/>
  <c r="HW19" i="7"/>
  <c r="HW124" i="7" s="1"/>
  <c r="HW20" i="7"/>
  <c r="HW159" i="7" s="1"/>
  <c r="HW21" i="7"/>
  <c r="HW126" i="7" s="1"/>
  <c r="IM4" i="7"/>
  <c r="IM109" i="7" s="1"/>
  <c r="IM12" i="7"/>
  <c r="IM117" i="7" s="1"/>
  <c r="IM5" i="7"/>
  <c r="IM110" i="7" s="1"/>
  <c r="IM6" i="7"/>
  <c r="IM111" i="7" s="1"/>
  <c r="IM7" i="7"/>
  <c r="IM112" i="7" s="1"/>
  <c r="IM8" i="7"/>
  <c r="IM113" i="7" s="1"/>
  <c r="IM9" i="7"/>
  <c r="IM10" i="7"/>
  <c r="IM115" i="7" s="1"/>
  <c r="IM15" i="7"/>
  <c r="IM11" i="7"/>
  <c r="IM116" i="7" s="1"/>
  <c r="IM18" i="7"/>
  <c r="IM123" i="7" s="1"/>
  <c r="IM14" i="7"/>
  <c r="IM119" i="7" s="1"/>
  <c r="IM19" i="7"/>
  <c r="IM17" i="7"/>
  <c r="IM122" i="7" s="1"/>
  <c r="IM20" i="7"/>
  <c r="IM125" i="7" s="1"/>
  <c r="IM16" i="7"/>
  <c r="IM21" i="7"/>
  <c r="IM126" i="7" s="1"/>
  <c r="IM13" i="7"/>
  <c r="IM118" i="7" s="1"/>
  <c r="IM22" i="7"/>
  <c r="IM127" i="7" s="1"/>
  <c r="GI23" i="7"/>
  <c r="GI128" i="7" s="1"/>
  <c r="GY23" i="7"/>
  <c r="HO23" i="7"/>
  <c r="IE23" i="7"/>
  <c r="IE128" i="7" s="1"/>
  <c r="IU23" i="7"/>
  <c r="IU128" i="7" s="1"/>
  <c r="GA24" i="7"/>
  <c r="GA129" i="7" s="1"/>
  <c r="GQ24" i="7"/>
  <c r="HG24" i="7"/>
  <c r="HW24" i="7"/>
  <c r="HW129" i="7" s="1"/>
  <c r="IM24" i="7"/>
  <c r="IM129" i="7" s="1"/>
  <c r="GI25" i="7"/>
  <c r="GI130" i="7" s="1"/>
  <c r="GY25" i="7"/>
  <c r="GY164" i="7" s="1"/>
  <c r="HO25" i="7"/>
  <c r="IE25" i="7"/>
  <c r="IE130" i="7" s="1"/>
  <c r="IU25" i="7"/>
  <c r="IU130" i="7" s="1"/>
  <c r="GA26" i="7"/>
  <c r="GA131" i="7" s="1"/>
  <c r="GQ26" i="7"/>
  <c r="GQ131" i="7" s="1"/>
  <c r="HG26" i="7"/>
  <c r="HG165" i="7" s="1"/>
  <c r="HW26" i="7"/>
  <c r="IM26" i="7"/>
  <c r="IM131" i="7" s="1"/>
  <c r="GI27" i="7"/>
  <c r="GY27" i="7"/>
  <c r="GY132" i="7" s="1"/>
  <c r="HO27" i="7"/>
  <c r="IE27" i="7"/>
  <c r="IE132" i="7" s="1"/>
  <c r="IU27" i="7"/>
  <c r="IU132" i="7" s="1"/>
  <c r="GA28" i="7"/>
  <c r="GA133" i="7" s="1"/>
  <c r="GQ28" i="7"/>
  <c r="GQ133" i="7" s="1"/>
  <c r="HG28" i="7"/>
  <c r="HW28" i="7"/>
  <c r="HW133" i="7" s="1"/>
  <c r="IM28" i="7"/>
  <c r="IM133" i="7" s="1"/>
  <c r="GI29" i="7"/>
  <c r="GI134" i="7" s="1"/>
  <c r="GY29" i="7"/>
  <c r="GY134" i="7" s="1"/>
  <c r="HO29" i="7"/>
  <c r="IE29" i="7"/>
  <c r="IU29" i="7"/>
  <c r="IU134" i="7" s="1"/>
  <c r="GA30" i="7"/>
  <c r="GA135" i="7" s="1"/>
  <c r="GQ30" i="7"/>
  <c r="GQ135" i="7" s="1"/>
  <c r="HG30" i="7"/>
  <c r="HG135" i="7" s="1"/>
  <c r="HW30" i="7"/>
  <c r="HW135" i="7" s="1"/>
  <c r="IM30" i="7"/>
  <c r="IM135" i="7" s="1"/>
  <c r="GI31" i="7"/>
  <c r="GI136" i="7" s="1"/>
  <c r="GY31" i="7"/>
  <c r="HO31" i="7"/>
  <c r="IE31" i="7"/>
  <c r="IE136" i="7" s="1"/>
  <c r="IU31" i="7"/>
  <c r="GA32" i="7"/>
  <c r="GA137" i="7" s="1"/>
  <c r="GQ32" i="7"/>
  <c r="GQ137" i="7" s="1"/>
  <c r="HG32" i="7"/>
  <c r="HW32" i="7"/>
  <c r="HW137" i="7" s="1"/>
  <c r="IM32" i="7"/>
  <c r="IM137" i="7" s="1"/>
  <c r="GI33" i="7"/>
  <c r="GI138" i="7" s="1"/>
  <c r="Q464" i="7" s="1"/>
  <c r="GY33" i="7"/>
  <c r="HO33" i="7"/>
  <c r="HO138" i="7" s="1"/>
  <c r="O466" i="7" s="1"/>
  <c r="IE33" i="7"/>
  <c r="IE138" i="7" s="1"/>
  <c r="N467" i="7" s="1"/>
  <c r="IU33" i="7"/>
  <c r="IU138" i="7" s="1"/>
  <c r="M468" i="7" s="1"/>
  <c r="IS101" i="7"/>
  <c r="IS100" i="7"/>
  <c r="IC101" i="7"/>
  <c r="IC100" i="7"/>
  <c r="IC171" i="7" s="1"/>
  <c r="HM101" i="7"/>
  <c r="HM100" i="7"/>
  <c r="GW101" i="7"/>
  <c r="GW100" i="7"/>
  <c r="GG101" i="7"/>
  <c r="GG100" i="7"/>
  <c r="GG171" i="7" s="1"/>
  <c r="JA99" i="7"/>
  <c r="JA98" i="7"/>
  <c r="IK98" i="7"/>
  <c r="IK99" i="7"/>
  <c r="HE98" i="7"/>
  <c r="HE169" i="7" s="1"/>
  <c r="HE99" i="7"/>
  <c r="GO99" i="7"/>
  <c r="GO98" i="7"/>
  <c r="GO169" i="7" s="1"/>
  <c r="FY99" i="7"/>
  <c r="FY98" i="7"/>
  <c r="FY169" i="7" s="1"/>
  <c r="IS97" i="7"/>
  <c r="IS168" i="7" s="1"/>
  <c r="IS96" i="7"/>
  <c r="IC97" i="7"/>
  <c r="IC96" i="7"/>
  <c r="HM96" i="7"/>
  <c r="HM97" i="7"/>
  <c r="HM168" i="7" s="1"/>
  <c r="GW97" i="7"/>
  <c r="GW168" i="7" s="1"/>
  <c r="GW96" i="7"/>
  <c r="GG97" i="7"/>
  <c r="GG168" i="7" s="1"/>
  <c r="GG96" i="7"/>
  <c r="JA95" i="7"/>
  <c r="JA94" i="7"/>
  <c r="IK95" i="7"/>
  <c r="IK94" i="7"/>
  <c r="HE94" i="7"/>
  <c r="HE95" i="7"/>
  <c r="GO95" i="7"/>
  <c r="GO94" i="7"/>
  <c r="FY95" i="7"/>
  <c r="FY94" i="7"/>
  <c r="IS92" i="7"/>
  <c r="IS93" i="7"/>
  <c r="IC93" i="7"/>
  <c r="IC164" i="7" s="1"/>
  <c r="IC92" i="7"/>
  <c r="HM93" i="7"/>
  <c r="HM164" i="7" s="1"/>
  <c r="HM92" i="7"/>
  <c r="GW93" i="7"/>
  <c r="GW92" i="7"/>
  <c r="GG93" i="7"/>
  <c r="GG164" i="7" s="1"/>
  <c r="GG92" i="7"/>
  <c r="GG163" i="7" s="1"/>
  <c r="JA91" i="7"/>
  <c r="JA90" i="7"/>
  <c r="IK91" i="7"/>
  <c r="IK90" i="7"/>
  <c r="HE91" i="7"/>
  <c r="HE90" i="7"/>
  <c r="GO90" i="7"/>
  <c r="GO91" i="7"/>
  <c r="FY90" i="7"/>
  <c r="FY161" i="7" s="1"/>
  <c r="FY91" i="7"/>
  <c r="IS89" i="7"/>
  <c r="IC89" i="7"/>
  <c r="IM3" i="7"/>
  <c r="IM108" i="7" s="1"/>
  <c r="GP22" i="7"/>
  <c r="GP127" i="7" s="1"/>
  <c r="ID19" i="7"/>
  <c r="ID124" i="7" s="1"/>
  <c r="GX18" i="7"/>
  <c r="HM16" i="7"/>
  <c r="HM121" i="7" s="1"/>
  <c r="GK14" i="7"/>
  <c r="GK119" i="7" s="1"/>
  <c r="HV11" i="7"/>
  <c r="HV116" i="7" s="1"/>
  <c r="IJ4" i="7"/>
  <c r="IJ5" i="7"/>
  <c r="IJ13" i="7"/>
  <c r="IJ6" i="7"/>
  <c r="IJ7" i="7"/>
  <c r="IJ8" i="7"/>
  <c r="IJ9" i="7"/>
  <c r="IJ10" i="7"/>
  <c r="IJ11" i="7"/>
  <c r="IJ15" i="7"/>
  <c r="IJ18" i="7"/>
  <c r="IJ19" i="7"/>
  <c r="IJ14" i="7"/>
  <c r="IJ119" i="7" s="1"/>
  <c r="IJ17" i="7"/>
  <c r="IJ20" i="7"/>
  <c r="IJ125" i="7" s="1"/>
  <c r="IJ21" i="7"/>
  <c r="IJ16" i="7"/>
  <c r="IJ22" i="7"/>
  <c r="IJ12" i="7"/>
  <c r="IJ3" i="7"/>
  <c r="IJ108" i="7" s="1"/>
  <c r="GB4" i="7"/>
  <c r="GB109" i="7" s="1"/>
  <c r="GB10" i="7"/>
  <c r="GB115" i="7" s="1"/>
  <c r="GB11" i="7"/>
  <c r="GB116" i="7" s="1"/>
  <c r="GB12" i="7"/>
  <c r="GB117" i="7" s="1"/>
  <c r="GB5" i="7"/>
  <c r="GB13" i="7"/>
  <c r="GB6" i="7"/>
  <c r="GB111" i="7" s="1"/>
  <c r="GB7" i="7"/>
  <c r="GB112" i="7" s="1"/>
  <c r="GB15" i="7"/>
  <c r="GB120" i="7" s="1"/>
  <c r="GB8" i="7"/>
  <c r="GB113" i="7" s="1"/>
  <c r="GB16" i="7"/>
  <c r="GB121" i="7" s="1"/>
  <c r="GB9" i="7"/>
  <c r="GB114" i="7" s="1"/>
  <c r="GB21" i="7"/>
  <c r="GB126" i="7" s="1"/>
  <c r="GB22" i="7"/>
  <c r="GB127" i="7" s="1"/>
  <c r="GB3" i="7"/>
  <c r="GB108" i="7" s="1"/>
  <c r="GB17" i="7"/>
  <c r="GB14" i="7"/>
  <c r="GB119" i="7" s="1"/>
  <c r="GB18" i="7"/>
  <c r="GB123" i="7" s="1"/>
  <c r="GB19" i="7"/>
  <c r="GB124" i="7" s="1"/>
  <c r="GR4" i="7"/>
  <c r="GR109" i="7" s="1"/>
  <c r="GR10" i="7"/>
  <c r="GR115" i="7" s="1"/>
  <c r="GR5" i="7"/>
  <c r="GR6" i="7"/>
  <c r="GR111" i="7" s="1"/>
  <c r="GR7" i="7"/>
  <c r="GR15" i="7"/>
  <c r="GR8" i="7"/>
  <c r="GR16" i="7"/>
  <c r="GR12" i="7"/>
  <c r="GR117" i="7" s="1"/>
  <c r="GR9" i="7"/>
  <c r="GR14" i="7"/>
  <c r="GR119" i="7" s="1"/>
  <c r="GR22" i="7"/>
  <c r="GR127" i="7" s="1"/>
  <c r="GR3" i="7"/>
  <c r="GR108" i="7" s="1"/>
  <c r="GR11" i="7"/>
  <c r="GR116" i="7" s="1"/>
  <c r="GR18" i="7"/>
  <c r="GR123" i="7" s="1"/>
  <c r="GR19" i="7"/>
  <c r="GR124" i="7" s="1"/>
  <c r="GR13" i="7"/>
  <c r="GR118" i="7" s="1"/>
  <c r="GR20" i="7"/>
  <c r="GR125" i="7" s="1"/>
  <c r="HH4" i="7"/>
  <c r="HH109" i="7" s="1"/>
  <c r="HH11" i="7"/>
  <c r="HH12" i="7"/>
  <c r="HH5" i="7"/>
  <c r="HH110" i="7" s="1"/>
  <c r="HH13" i="7"/>
  <c r="HH118" i="7" s="1"/>
  <c r="HH6" i="7"/>
  <c r="HH111" i="7" s="1"/>
  <c r="HH14" i="7"/>
  <c r="HH119" i="7" s="1"/>
  <c r="HH7" i="7"/>
  <c r="HH112" i="7" s="1"/>
  <c r="HH8" i="7"/>
  <c r="HH16" i="7"/>
  <c r="HH121" i="7" s="1"/>
  <c r="HH9" i="7"/>
  <c r="HH114" i="7" s="1"/>
  <c r="HH17" i="7"/>
  <c r="HH122" i="7" s="1"/>
  <c r="HH10" i="7"/>
  <c r="HH149" i="7" s="1"/>
  <c r="HH22" i="7"/>
  <c r="HH127" i="7" s="1"/>
  <c r="HH3" i="7"/>
  <c r="HH108" i="7" s="1"/>
  <c r="HH15" i="7"/>
  <c r="HH120" i="7" s="1"/>
  <c r="HH18" i="7"/>
  <c r="HH19" i="7"/>
  <c r="HH20" i="7"/>
  <c r="HX4" i="7"/>
  <c r="HX11" i="7"/>
  <c r="HX5" i="7"/>
  <c r="HX6" i="7"/>
  <c r="HX7" i="7"/>
  <c r="HX8" i="7"/>
  <c r="HX16" i="7"/>
  <c r="HX121" i="7" s="1"/>
  <c r="HX9" i="7"/>
  <c r="HX114" i="7" s="1"/>
  <c r="HX17" i="7"/>
  <c r="HX14" i="7"/>
  <c r="HX3" i="7"/>
  <c r="HX10" i="7"/>
  <c r="HX13" i="7"/>
  <c r="HX118" i="7" s="1"/>
  <c r="HX18" i="7"/>
  <c r="HX12" i="7"/>
  <c r="HX19" i="7"/>
  <c r="HX15" i="7"/>
  <c r="HX120" i="7" s="1"/>
  <c r="HX20" i="7"/>
  <c r="HX125" i="7" s="1"/>
  <c r="HX21" i="7"/>
  <c r="IN12" i="7"/>
  <c r="IN117" i="7" s="1"/>
  <c r="IN4" i="7"/>
  <c r="IN5" i="7"/>
  <c r="IN110" i="7" s="1"/>
  <c r="IN13" i="7"/>
  <c r="IN118" i="7" s="1"/>
  <c r="IN6" i="7"/>
  <c r="IN111" i="7" s="1"/>
  <c r="IN14" i="7"/>
  <c r="IN119" i="7" s="1"/>
  <c r="IN7" i="7"/>
  <c r="IN112" i="7" s="1"/>
  <c r="IN15" i="7"/>
  <c r="IN120" i="7" s="1"/>
  <c r="IN8" i="7"/>
  <c r="IN113" i="7" s="1"/>
  <c r="IN9" i="7"/>
  <c r="IN114" i="7" s="1"/>
  <c r="IN17" i="7"/>
  <c r="IN10" i="7"/>
  <c r="IN115" i="7" s="1"/>
  <c r="IN11" i="7"/>
  <c r="IN116" i="7" s="1"/>
  <c r="IN18" i="7"/>
  <c r="IN19" i="7"/>
  <c r="IN20" i="7"/>
  <c r="IN159" i="7" s="1"/>
  <c r="IN16" i="7"/>
  <c r="IN121" i="7" s="1"/>
  <c r="IN21" i="7"/>
  <c r="IN126" i="7" s="1"/>
  <c r="IR101" i="7"/>
  <c r="IR100" i="7"/>
  <c r="IB101" i="7"/>
  <c r="IB100" i="7"/>
  <c r="IB171" i="7" s="1"/>
  <c r="HL101" i="7"/>
  <c r="HL100" i="7"/>
  <c r="GV101" i="7"/>
  <c r="GV100" i="7"/>
  <c r="GF101" i="7"/>
  <c r="GF100" i="7"/>
  <c r="IZ99" i="7"/>
  <c r="IZ98" i="7"/>
  <c r="IJ99" i="7"/>
  <c r="IJ98" i="7"/>
  <c r="HT98" i="7"/>
  <c r="HT169" i="7" s="1"/>
  <c r="HT99" i="7"/>
  <c r="GN98" i="7"/>
  <c r="GN169" i="7" s="1"/>
  <c r="GN99" i="7"/>
  <c r="FX99" i="7"/>
  <c r="FX98" i="7"/>
  <c r="FX169" i="7" s="1"/>
  <c r="IR97" i="7"/>
  <c r="IR168" i="7" s="1"/>
  <c r="IR96" i="7"/>
  <c r="IB97" i="7"/>
  <c r="IB168" i="7" s="1"/>
  <c r="IB96" i="7"/>
  <c r="HL97" i="7"/>
  <c r="HL168" i="7" s="1"/>
  <c r="HL96" i="7"/>
  <c r="GV96" i="7"/>
  <c r="GV97" i="7"/>
  <c r="GV168" i="7" s="1"/>
  <c r="GF97" i="7"/>
  <c r="GF168" i="7" s="1"/>
  <c r="GF96" i="7"/>
  <c r="IZ95" i="7"/>
  <c r="IZ94" i="7"/>
  <c r="IJ95" i="7"/>
  <c r="IJ94" i="7"/>
  <c r="HT94" i="7"/>
  <c r="HT165" i="7" s="1"/>
  <c r="HT95" i="7"/>
  <c r="GN95" i="7"/>
  <c r="GN94" i="7"/>
  <c r="FX95" i="7"/>
  <c r="FX94" i="7"/>
  <c r="FX165" i="7" s="1"/>
  <c r="IR92" i="7"/>
  <c r="IR93" i="7"/>
  <c r="IR164" i="7" s="1"/>
  <c r="IB92" i="7"/>
  <c r="IB163" i="7" s="1"/>
  <c r="IB93" i="7"/>
  <c r="HL93" i="7"/>
  <c r="HL164" i="7" s="1"/>
  <c r="HL92" i="7"/>
  <c r="GV93" i="7"/>
  <c r="GV164" i="7" s="1"/>
  <c r="GV92" i="7"/>
  <c r="GF93" i="7"/>
  <c r="GF164" i="7" s="1"/>
  <c r="GF92" i="7"/>
  <c r="IZ91" i="7"/>
  <c r="IZ90" i="7"/>
  <c r="IZ161" i="7" s="1"/>
  <c r="IJ91" i="7"/>
  <c r="IJ90" i="7"/>
  <c r="IJ161" i="7" s="1"/>
  <c r="HT91" i="7"/>
  <c r="HT90" i="7"/>
  <c r="GN91" i="7"/>
  <c r="GN90" i="7"/>
  <c r="HW3" i="7"/>
  <c r="GO22" i="7"/>
  <c r="IC19" i="7"/>
  <c r="GW18" i="7"/>
  <c r="HL16" i="7"/>
  <c r="HL121" i="7" s="1"/>
  <c r="FW11" i="7"/>
  <c r="HO6" i="7"/>
  <c r="JA137" i="7"/>
  <c r="JA45" i="7"/>
  <c r="JA43" i="7"/>
  <c r="JA42" i="7"/>
  <c r="IZ45" i="7"/>
  <c r="IZ116" i="7" s="1"/>
  <c r="IZ46" i="7"/>
  <c r="IZ44" i="7"/>
  <c r="IZ43" i="7"/>
  <c r="IZ42" i="7"/>
  <c r="IZ38" i="7"/>
  <c r="IZ39" i="7"/>
  <c r="IZ40" i="7"/>
  <c r="IZ41" i="7"/>
  <c r="IZ37" i="7"/>
  <c r="GP81" i="7"/>
  <c r="FZ81" i="7"/>
  <c r="IT80" i="7"/>
  <c r="IT79" i="7"/>
  <c r="ID79" i="7"/>
  <c r="ID80" i="7"/>
  <c r="HN80" i="7"/>
  <c r="HN79" i="7"/>
  <c r="GX80" i="7"/>
  <c r="GX151" i="7" s="1"/>
  <c r="GX79" i="7"/>
  <c r="GH79" i="7"/>
  <c r="GH80" i="7"/>
  <c r="JB78" i="7"/>
  <c r="HV78" i="7"/>
  <c r="HF78" i="7"/>
  <c r="GP78" i="7"/>
  <c r="GP149" i="7" s="1"/>
  <c r="FZ78" i="7"/>
  <c r="IT77" i="7"/>
  <c r="IT76" i="7"/>
  <c r="ID77" i="7"/>
  <c r="ID76" i="7"/>
  <c r="HN77" i="7"/>
  <c r="HN76" i="7"/>
  <c r="GX77" i="7"/>
  <c r="GX76" i="7"/>
  <c r="GH77" i="7"/>
  <c r="GH76" i="7"/>
  <c r="GH147" i="7" s="1"/>
  <c r="JB72" i="7"/>
  <c r="JB73" i="7"/>
  <c r="JB74" i="7"/>
  <c r="JB75" i="7"/>
  <c r="JB146" i="7" s="1"/>
  <c r="JB71" i="7"/>
  <c r="HV72" i="7"/>
  <c r="HV74" i="7"/>
  <c r="HV75" i="7"/>
  <c r="HV73" i="7"/>
  <c r="HV71" i="7"/>
  <c r="HF72" i="7"/>
  <c r="HF73" i="7"/>
  <c r="HF74" i="7"/>
  <c r="HF75" i="7"/>
  <c r="HF71" i="7"/>
  <c r="GP71" i="7"/>
  <c r="GP73" i="7"/>
  <c r="GP74" i="7"/>
  <c r="GP72" i="7"/>
  <c r="GP75" i="7"/>
  <c r="FZ71" i="7"/>
  <c r="FZ142" i="7" s="1"/>
  <c r="FZ72" i="7"/>
  <c r="FZ73" i="7"/>
  <c r="FZ74" i="7"/>
  <c r="FZ75" i="7"/>
  <c r="HM89" i="7"/>
  <c r="GW89" i="7"/>
  <c r="GG89" i="7"/>
  <c r="GG160" i="7" s="1"/>
  <c r="JA88" i="7"/>
  <c r="JA87" i="7"/>
  <c r="IK88" i="7"/>
  <c r="IK87" i="7"/>
  <c r="HE88" i="7"/>
  <c r="HE87" i="7"/>
  <c r="GO88" i="7"/>
  <c r="GO87" i="7"/>
  <c r="FY88" i="7"/>
  <c r="FY87" i="7"/>
  <c r="IS86" i="7"/>
  <c r="IS85" i="7"/>
  <c r="IC85" i="7"/>
  <c r="IC86" i="7"/>
  <c r="HM85" i="7"/>
  <c r="HM86" i="7"/>
  <c r="GW86" i="7"/>
  <c r="GW85" i="7"/>
  <c r="GG86" i="7"/>
  <c r="GG85" i="7"/>
  <c r="JA84" i="7"/>
  <c r="IK84" i="7"/>
  <c r="HE84" i="7"/>
  <c r="GO84" i="7"/>
  <c r="FY84" i="7"/>
  <c r="FY155" i="7" s="1"/>
  <c r="IS83" i="7"/>
  <c r="IS82" i="7"/>
  <c r="IC83" i="7"/>
  <c r="IC82" i="7"/>
  <c r="HM83" i="7"/>
  <c r="HM82" i="7"/>
  <c r="GW83" i="7"/>
  <c r="GW82" i="7"/>
  <c r="GG83" i="7"/>
  <c r="GG82" i="7"/>
  <c r="JA81" i="7"/>
  <c r="IK81" i="7"/>
  <c r="HE81" i="7"/>
  <c r="GO81" i="7"/>
  <c r="FY81" i="7"/>
  <c r="FY152" i="7" s="1"/>
  <c r="IS80" i="7"/>
  <c r="IS79" i="7"/>
  <c r="IC79" i="7"/>
  <c r="IC80" i="7"/>
  <c r="HM79" i="7"/>
  <c r="HM80" i="7"/>
  <c r="GW80" i="7"/>
  <c r="GW79" i="7"/>
  <c r="GW150" i="7" s="1"/>
  <c r="GG80" i="7"/>
  <c r="GG79" i="7"/>
  <c r="JA78" i="7"/>
  <c r="IK78" i="7"/>
  <c r="HE78" i="7"/>
  <c r="GO78" i="7"/>
  <c r="FY78" i="7"/>
  <c r="IS76" i="7"/>
  <c r="IS77" i="7"/>
  <c r="IC77" i="7"/>
  <c r="IC76" i="7"/>
  <c r="HM77" i="7"/>
  <c r="HM76" i="7"/>
  <c r="GW77" i="7"/>
  <c r="GW76" i="7"/>
  <c r="GG77" i="7"/>
  <c r="GG76" i="7"/>
  <c r="JA72" i="7"/>
  <c r="JA143" i="7" s="1"/>
  <c r="JA73" i="7"/>
  <c r="JA75" i="7"/>
  <c r="JA71" i="7"/>
  <c r="JA74" i="7"/>
  <c r="IK72" i="7"/>
  <c r="IK73" i="7"/>
  <c r="IK74" i="7"/>
  <c r="IK75" i="7"/>
  <c r="IK71" i="7"/>
  <c r="HE72" i="7"/>
  <c r="HE74" i="7"/>
  <c r="HE75" i="7"/>
  <c r="HE73" i="7"/>
  <c r="HE71" i="7"/>
  <c r="HE142" i="7" s="1"/>
  <c r="GO72" i="7"/>
  <c r="GO73" i="7"/>
  <c r="GO74" i="7"/>
  <c r="GO75" i="7"/>
  <c r="GO71" i="7"/>
  <c r="FY71" i="7"/>
  <c r="FY73" i="7"/>
  <c r="FY74" i="7"/>
  <c r="FY75" i="7"/>
  <c r="FY72" i="7"/>
  <c r="FX90" i="7"/>
  <c r="FX91" i="7"/>
  <c r="IR89" i="7"/>
  <c r="IB89" i="7"/>
  <c r="IB160" i="7" s="1"/>
  <c r="HL89" i="7"/>
  <c r="GV89" i="7"/>
  <c r="GV160" i="7" s="1"/>
  <c r="GF89" i="7"/>
  <c r="IZ88" i="7"/>
  <c r="IZ87" i="7"/>
  <c r="IJ88" i="7"/>
  <c r="IJ87" i="7"/>
  <c r="HT88" i="7"/>
  <c r="HT87" i="7"/>
  <c r="GN88" i="7"/>
  <c r="GN159" i="7" s="1"/>
  <c r="GN87" i="7"/>
  <c r="FX88" i="7"/>
  <c r="FX159" i="7" s="1"/>
  <c r="FX87" i="7"/>
  <c r="IR86" i="7"/>
  <c r="IR85" i="7"/>
  <c r="IR156" i="7" s="1"/>
  <c r="IB86" i="7"/>
  <c r="IB85" i="7"/>
  <c r="HL85" i="7"/>
  <c r="HL86" i="7"/>
  <c r="GV85" i="7"/>
  <c r="GV86" i="7"/>
  <c r="GF86" i="7"/>
  <c r="GF157" i="7" s="1"/>
  <c r="GF85" i="7"/>
  <c r="IZ84" i="7"/>
  <c r="IJ84" i="7"/>
  <c r="HT84" i="7"/>
  <c r="GN84" i="7"/>
  <c r="GN155" i="7" s="1"/>
  <c r="FX84" i="7"/>
  <c r="FX155" i="7" s="1"/>
  <c r="IR83" i="7"/>
  <c r="IR82" i="7"/>
  <c r="IB83" i="7"/>
  <c r="IB82" i="7"/>
  <c r="HL83" i="7"/>
  <c r="HL82" i="7"/>
  <c r="HL153" i="7" s="1"/>
  <c r="GV83" i="7"/>
  <c r="GV82" i="7"/>
  <c r="GF83" i="7"/>
  <c r="GF82" i="7"/>
  <c r="IZ81" i="7"/>
  <c r="IJ81" i="7"/>
  <c r="HT81" i="7"/>
  <c r="GN81" i="7"/>
  <c r="GN152" i="7" s="1"/>
  <c r="FX81" i="7"/>
  <c r="IR80" i="7"/>
  <c r="IR151" i="7" s="1"/>
  <c r="IR79" i="7"/>
  <c r="IB79" i="7"/>
  <c r="IB80" i="7"/>
  <c r="HL80" i="7"/>
  <c r="HL79" i="7"/>
  <c r="GV80" i="7"/>
  <c r="GV79" i="7"/>
  <c r="GF80" i="7"/>
  <c r="GF79" i="7"/>
  <c r="IZ78" i="7"/>
  <c r="IJ78" i="7"/>
  <c r="HT78" i="7"/>
  <c r="GN78" i="7"/>
  <c r="FX78" i="7"/>
  <c r="IR77" i="7"/>
  <c r="IR76" i="7"/>
  <c r="IB76" i="7"/>
  <c r="IB77" i="7"/>
  <c r="HL77" i="7"/>
  <c r="HL76" i="7"/>
  <c r="GV77" i="7"/>
  <c r="GV76" i="7"/>
  <c r="GF77" i="7"/>
  <c r="GF76" i="7"/>
  <c r="GF147" i="7" s="1"/>
  <c r="IZ72" i="7"/>
  <c r="IZ73" i="7"/>
  <c r="IZ74" i="7"/>
  <c r="IZ75" i="7"/>
  <c r="IZ71" i="7"/>
  <c r="IJ72" i="7"/>
  <c r="IJ143" i="7" s="1"/>
  <c r="IJ73" i="7"/>
  <c r="IJ75" i="7"/>
  <c r="IJ71" i="7"/>
  <c r="IJ74" i="7"/>
  <c r="HT72" i="7"/>
  <c r="HT73" i="7"/>
  <c r="HT74" i="7"/>
  <c r="HT75" i="7"/>
  <c r="HT71" i="7"/>
  <c r="GN72" i="7"/>
  <c r="GN74" i="7"/>
  <c r="GN75" i="7"/>
  <c r="GN73" i="7"/>
  <c r="GN71" i="7"/>
  <c r="GN142" i="7" s="1"/>
  <c r="FX72" i="7"/>
  <c r="FX73" i="7"/>
  <c r="FX74" i="7"/>
  <c r="FX75" i="7"/>
  <c r="FX71" i="7"/>
  <c r="FX142" i="7" s="1"/>
  <c r="HK92" i="7"/>
  <c r="HK93" i="7"/>
  <c r="HK164" i="7" s="1"/>
  <c r="GU93" i="7"/>
  <c r="GU164" i="7" s="1"/>
  <c r="GU92" i="7"/>
  <c r="GE93" i="7"/>
  <c r="GE92" i="7"/>
  <c r="IY90" i="7"/>
  <c r="IY91" i="7"/>
  <c r="II91" i="7"/>
  <c r="II90" i="7"/>
  <c r="HS91" i="7"/>
  <c r="HS90" i="7"/>
  <c r="HC91" i="7"/>
  <c r="HC90" i="7"/>
  <c r="FW91" i="7"/>
  <c r="FW90" i="7"/>
  <c r="IQ89" i="7"/>
  <c r="IA89" i="7"/>
  <c r="HK89" i="7"/>
  <c r="GU89" i="7"/>
  <c r="GE89" i="7"/>
  <c r="IY87" i="7"/>
  <c r="IY88" i="7"/>
  <c r="IY159" i="7" s="1"/>
  <c r="II88" i="7"/>
  <c r="II87" i="7"/>
  <c r="HS88" i="7"/>
  <c r="HS87" i="7"/>
  <c r="HC88" i="7"/>
  <c r="HC87" i="7"/>
  <c r="FW88" i="7"/>
  <c r="FW87" i="7"/>
  <c r="IQ86" i="7"/>
  <c r="IQ85" i="7"/>
  <c r="IA86" i="7"/>
  <c r="IA85" i="7"/>
  <c r="HK86" i="7"/>
  <c r="HK85" i="7"/>
  <c r="GU85" i="7"/>
  <c r="GU86" i="7"/>
  <c r="GE85" i="7"/>
  <c r="GE86" i="7"/>
  <c r="IY84" i="7"/>
  <c r="II84" i="7"/>
  <c r="HS84" i="7"/>
  <c r="HC84" i="7"/>
  <c r="HC155" i="7" s="1"/>
  <c r="FW84" i="7"/>
  <c r="FW155" i="7" s="1"/>
  <c r="IQ83" i="7"/>
  <c r="IQ82" i="7"/>
  <c r="IA83" i="7"/>
  <c r="IA82" i="7"/>
  <c r="HK83" i="7"/>
  <c r="HK82" i="7"/>
  <c r="GU83" i="7"/>
  <c r="GU82" i="7"/>
  <c r="GE83" i="7"/>
  <c r="GE82" i="7"/>
  <c r="IY81" i="7"/>
  <c r="II81" i="7"/>
  <c r="HS81" i="7"/>
  <c r="HC81" i="7"/>
  <c r="FW81" i="7"/>
  <c r="IQ80" i="7"/>
  <c r="IQ151" i="7" s="1"/>
  <c r="IQ79" i="7"/>
  <c r="IA79" i="7"/>
  <c r="IA80" i="7"/>
  <c r="HK79" i="7"/>
  <c r="HK80" i="7"/>
  <c r="GU80" i="7"/>
  <c r="GU79" i="7"/>
  <c r="GE79" i="7"/>
  <c r="GE80" i="7"/>
  <c r="GE151" i="7" s="1"/>
  <c r="IY78" i="7"/>
  <c r="II78" i="7"/>
  <c r="HS78" i="7"/>
  <c r="HC78" i="7"/>
  <c r="FW78" i="7"/>
  <c r="IQ77" i="7"/>
  <c r="IQ76" i="7"/>
  <c r="IQ147" i="7" s="1"/>
  <c r="IA77" i="7"/>
  <c r="IA76" i="7"/>
  <c r="HK76" i="7"/>
  <c r="HK77" i="7"/>
  <c r="GU77" i="7"/>
  <c r="GU76" i="7"/>
  <c r="GE77" i="7"/>
  <c r="GE76" i="7"/>
  <c r="IY72" i="7"/>
  <c r="IY73" i="7"/>
  <c r="IY74" i="7"/>
  <c r="IY71" i="7"/>
  <c r="IY75" i="7"/>
  <c r="II72" i="7"/>
  <c r="II73" i="7"/>
  <c r="II74" i="7"/>
  <c r="II145" i="7" s="1"/>
  <c r="II75" i="7"/>
  <c r="II71" i="7"/>
  <c r="HS72" i="7"/>
  <c r="HS73" i="7"/>
  <c r="HS75" i="7"/>
  <c r="HS146" i="7" s="1"/>
  <c r="HS71" i="7"/>
  <c r="HS74" i="7"/>
  <c r="HC72" i="7"/>
  <c r="HC73" i="7"/>
  <c r="HC74" i="7"/>
  <c r="HC75" i="7"/>
  <c r="HC71" i="7"/>
  <c r="FW72" i="7"/>
  <c r="FW143" i="7" s="1"/>
  <c r="FW74" i="7"/>
  <c r="FW75" i="7"/>
  <c r="FW73" i="7"/>
  <c r="FW71" i="7"/>
  <c r="GD85" i="7"/>
  <c r="GD86" i="7"/>
  <c r="IX84" i="7"/>
  <c r="IH84" i="7"/>
  <c r="HR84" i="7"/>
  <c r="HB84" i="7"/>
  <c r="GL84" i="7"/>
  <c r="IP83" i="7"/>
  <c r="IP82" i="7"/>
  <c r="IP153" i="7" s="1"/>
  <c r="HZ83" i="7"/>
  <c r="HZ82" i="7"/>
  <c r="HJ83" i="7"/>
  <c r="HJ82" i="7"/>
  <c r="GT83" i="7"/>
  <c r="GT82" i="7"/>
  <c r="GD83" i="7"/>
  <c r="GD82" i="7"/>
  <c r="IX81" i="7"/>
  <c r="IH81" i="7"/>
  <c r="HR81" i="7"/>
  <c r="HB81" i="7"/>
  <c r="GL81" i="7"/>
  <c r="GL152" i="7" s="1"/>
  <c r="IP80" i="7"/>
  <c r="IP79" i="7"/>
  <c r="HZ79" i="7"/>
  <c r="HZ150" i="7" s="1"/>
  <c r="HZ80" i="7"/>
  <c r="HJ79" i="7"/>
  <c r="HJ80" i="7"/>
  <c r="GT80" i="7"/>
  <c r="GT79" i="7"/>
  <c r="GT150" i="7" s="1"/>
  <c r="GD80" i="7"/>
  <c r="GD79" i="7"/>
  <c r="IX78" i="7"/>
  <c r="IH78" i="7"/>
  <c r="HR78" i="7"/>
  <c r="HB78" i="7"/>
  <c r="IP77" i="7"/>
  <c r="IP76" i="7"/>
  <c r="HZ77" i="7"/>
  <c r="HZ76" i="7"/>
  <c r="HZ147" i="7" s="1"/>
  <c r="HJ77" i="7"/>
  <c r="HJ76" i="7"/>
  <c r="GT76" i="7"/>
  <c r="GT77" i="7"/>
  <c r="GT148" i="7" s="1"/>
  <c r="GD77" i="7"/>
  <c r="GD76" i="7"/>
  <c r="GD147" i="7" s="1"/>
  <c r="IX72" i="7"/>
  <c r="IX73" i="7"/>
  <c r="IX74" i="7"/>
  <c r="IX75" i="7"/>
  <c r="IX71" i="7"/>
  <c r="IH72" i="7"/>
  <c r="IH73" i="7"/>
  <c r="IH74" i="7"/>
  <c r="IH145" i="7" s="1"/>
  <c r="IH71" i="7"/>
  <c r="IH75" i="7"/>
  <c r="IH146" i="7" s="1"/>
  <c r="HR72" i="7"/>
  <c r="HR73" i="7"/>
  <c r="HR74" i="7"/>
  <c r="HR75" i="7"/>
  <c r="HR71" i="7"/>
  <c r="HB72" i="7"/>
  <c r="HB73" i="7"/>
  <c r="HB75" i="7"/>
  <c r="HB71" i="7"/>
  <c r="HB74" i="7"/>
  <c r="GL72" i="7"/>
  <c r="GL73" i="7"/>
  <c r="GL74" i="7"/>
  <c r="GL75" i="7"/>
  <c r="GL71" i="7"/>
  <c r="GC89" i="7"/>
  <c r="IW88" i="7"/>
  <c r="IW87" i="7"/>
  <c r="IG87" i="7"/>
  <c r="IG88" i="7"/>
  <c r="HQ87" i="7"/>
  <c r="HQ88" i="7"/>
  <c r="HA88" i="7"/>
  <c r="HA87" i="7"/>
  <c r="GK88" i="7"/>
  <c r="GK87" i="7"/>
  <c r="IO85" i="7"/>
  <c r="IO86" i="7"/>
  <c r="HY86" i="7"/>
  <c r="HY157" i="7" s="1"/>
  <c r="HY85" i="7"/>
  <c r="HI86" i="7"/>
  <c r="HI85" i="7"/>
  <c r="HI156" i="7" s="1"/>
  <c r="GS86" i="7"/>
  <c r="GS85" i="7"/>
  <c r="GC86" i="7"/>
  <c r="GC85" i="7"/>
  <c r="IW84" i="7"/>
  <c r="IG84" i="7"/>
  <c r="IG155" i="7" s="1"/>
  <c r="HQ84" i="7"/>
  <c r="HQ155" i="7" s="1"/>
  <c r="HA84" i="7"/>
  <c r="GK84" i="7"/>
  <c r="IO82" i="7"/>
  <c r="IO83" i="7"/>
  <c r="HY83" i="7"/>
  <c r="HY82" i="7"/>
  <c r="HI83" i="7"/>
  <c r="HI82" i="7"/>
  <c r="GS83" i="7"/>
  <c r="GS82" i="7"/>
  <c r="GS153" i="7" s="1"/>
  <c r="GC83" i="7"/>
  <c r="GC82" i="7"/>
  <c r="IW81" i="7"/>
  <c r="IW152" i="7" s="1"/>
  <c r="IG81" i="7"/>
  <c r="HQ81" i="7"/>
  <c r="HA81" i="7"/>
  <c r="GK81" i="7"/>
  <c r="IO80" i="7"/>
  <c r="IO79" i="7"/>
  <c r="HY79" i="7"/>
  <c r="HY80" i="7"/>
  <c r="HI79" i="7"/>
  <c r="HI80" i="7"/>
  <c r="GS80" i="7"/>
  <c r="GS79" i="7"/>
  <c r="GC79" i="7"/>
  <c r="GC80" i="7"/>
  <c r="IW78" i="7"/>
  <c r="IG78" i="7"/>
  <c r="HQ78" i="7"/>
  <c r="HA78" i="7"/>
  <c r="GK78" i="7"/>
  <c r="IO77" i="7"/>
  <c r="IO76" i="7"/>
  <c r="HY77" i="7"/>
  <c r="HY76" i="7"/>
  <c r="HI77" i="7"/>
  <c r="HI76" i="7"/>
  <c r="GS77" i="7"/>
  <c r="GS76" i="7"/>
  <c r="GC76" i="7"/>
  <c r="GC147" i="7" s="1"/>
  <c r="GC77" i="7"/>
  <c r="IW72" i="7"/>
  <c r="IW73" i="7"/>
  <c r="IW74" i="7"/>
  <c r="IW75" i="7"/>
  <c r="IW71" i="7"/>
  <c r="IW142" i="7" s="1"/>
  <c r="IG72" i="7"/>
  <c r="IG73" i="7"/>
  <c r="IG74" i="7"/>
  <c r="IG75" i="7"/>
  <c r="IG71" i="7"/>
  <c r="HQ72" i="7"/>
  <c r="HQ73" i="7"/>
  <c r="HQ74" i="7"/>
  <c r="HQ71" i="7"/>
  <c r="HQ75" i="7"/>
  <c r="HA72" i="7"/>
  <c r="HA73" i="7"/>
  <c r="HA144" i="7" s="1"/>
  <c r="HA74" i="7"/>
  <c r="HA75" i="7"/>
  <c r="HA71" i="7"/>
  <c r="HA142" i="7" s="1"/>
  <c r="GK72" i="7"/>
  <c r="GK73" i="7"/>
  <c r="GK144" i="7" s="1"/>
  <c r="GK75" i="7"/>
  <c r="GK71" i="7"/>
  <c r="GK74" i="7"/>
  <c r="GJ81" i="7"/>
  <c r="IN80" i="7"/>
  <c r="IN79" i="7"/>
  <c r="HX79" i="7"/>
  <c r="HX80" i="7"/>
  <c r="HH80" i="7"/>
  <c r="HH79" i="7"/>
  <c r="GR80" i="7"/>
  <c r="GR79" i="7"/>
  <c r="GB79" i="7"/>
  <c r="GB80" i="7"/>
  <c r="IV78" i="7"/>
  <c r="IF78" i="7"/>
  <c r="HP78" i="7"/>
  <c r="GZ78" i="7"/>
  <c r="GJ78" i="7"/>
  <c r="IN77" i="7"/>
  <c r="IN76" i="7"/>
  <c r="HX77" i="7"/>
  <c r="HX76" i="7"/>
  <c r="HH77" i="7"/>
  <c r="HH76" i="7"/>
  <c r="GR77" i="7"/>
  <c r="GR148" i="7" s="1"/>
  <c r="GR76" i="7"/>
  <c r="GB77" i="7"/>
  <c r="GB76" i="7"/>
  <c r="IV73" i="7"/>
  <c r="IV144" i="7" s="1"/>
  <c r="IV74" i="7"/>
  <c r="IV75" i="7"/>
  <c r="IV71" i="7"/>
  <c r="IV72" i="7"/>
  <c r="IF72" i="7"/>
  <c r="IF73" i="7"/>
  <c r="IF74" i="7"/>
  <c r="IF75" i="7"/>
  <c r="IF71" i="7"/>
  <c r="HP72" i="7"/>
  <c r="HP73" i="7"/>
  <c r="HP74" i="7"/>
  <c r="HP75" i="7"/>
  <c r="HP71" i="7"/>
  <c r="GZ72" i="7"/>
  <c r="GZ73" i="7"/>
  <c r="GZ74" i="7"/>
  <c r="GZ71" i="7"/>
  <c r="GZ75" i="7"/>
  <c r="GJ72" i="7"/>
  <c r="GJ73" i="7"/>
  <c r="GJ144" i="7" s="1"/>
  <c r="GJ74" i="7"/>
  <c r="GJ75" i="7"/>
  <c r="GJ71" i="7"/>
  <c r="HG93" i="7"/>
  <c r="HG92" i="7"/>
  <c r="GQ93" i="7"/>
  <c r="GQ164" i="7" s="1"/>
  <c r="GQ92" i="7"/>
  <c r="GA93" i="7"/>
  <c r="GA92" i="7"/>
  <c r="IU91" i="7"/>
  <c r="IU90" i="7"/>
  <c r="IE91" i="7"/>
  <c r="IE90" i="7"/>
  <c r="HO91" i="7"/>
  <c r="HO90" i="7"/>
  <c r="GY91" i="7"/>
  <c r="GY90" i="7"/>
  <c r="GI90" i="7"/>
  <c r="GI91" i="7"/>
  <c r="IM89" i="7"/>
  <c r="IM160" i="7" s="1"/>
  <c r="HW89" i="7"/>
  <c r="HG89" i="7"/>
  <c r="GQ89" i="7"/>
  <c r="GA89" i="7"/>
  <c r="IU88" i="7"/>
  <c r="IU87" i="7"/>
  <c r="IE88" i="7"/>
  <c r="IE87" i="7"/>
  <c r="HO88" i="7"/>
  <c r="HO87" i="7"/>
  <c r="GY87" i="7"/>
  <c r="GY88" i="7"/>
  <c r="GI87" i="7"/>
  <c r="GI88" i="7"/>
  <c r="IM86" i="7"/>
  <c r="IM85" i="7"/>
  <c r="HW86" i="7"/>
  <c r="HW85" i="7"/>
  <c r="HG85" i="7"/>
  <c r="HG86" i="7"/>
  <c r="GQ86" i="7"/>
  <c r="GQ85" i="7"/>
  <c r="GA86" i="7"/>
  <c r="GA85" i="7"/>
  <c r="IU84" i="7"/>
  <c r="IE84" i="7"/>
  <c r="HO84" i="7"/>
  <c r="GY84" i="7"/>
  <c r="GI84" i="7"/>
  <c r="IM83" i="7"/>
  <c r="IM82" i="7"/>
  <c r="HW83" i="7"/>
  <c r="HW154" i="7" s="1"/>
  <c r="HW82" i="7"/>
  <c r="HG82" i="7"/>
  <c r="HG153" i="7" s="1"/>
  <c r="HG83" i="7"/>
  <c r="GQ83" i="7"/>
  <c r="GQ154" i="7" s="1"/>
  <c r="GQ82" i="7"/>
  <c r="GA83" i="7"/>
  <c r="GA82" i="7"/>
  <c r="IU81" i="7"/>
  <c r="IE81" i="7"/>
  <c r="IE152" i="7" s="1"/>
  <c r="HO81" i="7"/>
  <c r="GY81" i="7"/>
  <c r="GI81" i="7"/>
  <c r="IM80" i="7"/>
  <c r="IM79" i="7"/>
  <c r="HW80" i="7"/>
  <c r="HW151" i="7" s="1"/>
  <c r="HW79" i="7"/>
  <c r="HG79" i="7"/>
  <c r="HG80" i="7"/>
  <c r="GQ80" i="7"/>
  <c r="GQ79" i="7"/>
  <c r="GQ150" i="7" s="1"/>
  <c r="GA79" i="7"/>
  <c r="GA80" i="7"/>
  <c r="IU78" i="7"/>
  <c r="IE78" i="7"/>
  <c r="HO78" i="7"/>
  <c r="GY78" i="7"/>
  <c r="GI78" i="7"/>
  <c r="IM77" i="7"/>
  <c r="IM76" i="7"/>
  <c r="HW77" i="7"/>
  <c r="HW76" i="7"/>
  <c r="HG77" i="7"/>
  <c r="HG76" i="7"/>
  <c r="GQ77" i="7"/>
  <c r="GQ76" i="7"/>
  <c r="GA77" i="7"/>
  <c r="GA76" i="7"/>
  <c r="IU73" i="7"/>
  <c r="IU144" i="7" s="1"/>
  <c r="IU74" i="7"/>
  <c r="IU75" i="7"/>
  <c r="IU71" i="7"/>
  <c r="IU142" i="7" s="1"/>
  <c r="IU72" i="7"/>
  <c r="IE73" i="7"/>
  <c r="IE74" i="7"/>
  <c r="IE75" i="7"/>
  <c r="IE71" i="7"/>
  <c r="IE72" i="7"/>
  <c r="HO72" i="7"/>
  <c r="HO143" i="7" s="1"/>
  <c r="HO73" i="7"/>
  <c r="HO74" i="7"/>
  <c r="HO75" i="7"/>
  <c r="HO71" i="7"/>
  <c r="HO142" i="7" s="1"/>
  <c r="GY72" i="7"/>
  <c r="GY73" i="7"/>
  <c r="GY74" i="7"/>
  <c r="GY145" i="7" s="1"/>
  <c r="GY75" i="7"/>
  <c r="GY71" i="7"/>
  <c r="GY142" i="7" s="1"/>
  <c r="GI72" i="7"/>
  <c r="GI73" i="7"/>
  <c r="GI144" i="7" s="1"/>
  <c r="GI74" i="7"/>
  <c r="GI71" i="7"/>
  <c r="GI75" i="7"/>
  <c r="GH87" i="7"/>
  <c r="GH88" i="7"/>
  <c r="JB86" i="7"/>
  <c r="JB85" i="7"/>
  <c r="JB156" i="7" s="1"/>
  <c r="HV86" i="7"/>
  <c r="HV85" i="7"/>
  <c r="HF86" i="7"/>
  <c r="HF85" i="7"/>
  <c r="GP85" i="7"/>
  <c r="GP86" i="7"/>
  <c r="FZ86" i="7"/>
  <c r="FZ85" i="7"/>
  <c r="IT84" i="7"/>
  <c r="ID84" i="7"/>
  <c r="HN84" i="7"/>
  <c r="GX84" i="7"/>
  <c r="GH84" i="7"/>
  <c r="GH155" i="7" s="1"/>
  <c r="JB83" i="7"/>
  <c r="JB154" i="7" s="1"/>
  <c r="JB82" i="7"/>
  <c r="HV83" i="7"/>
  <c r="HV154" i="7" s="1"/>
  <c r="HV82" i="7"/>
  <c r="HF82" i="7"/>
  <c r="HF83" i="7"/>
  <c r="GP82" i="7"/>
  <c r="GP83" i="7"/>
  <c r="GP154" i="7" s="1"/>
  <c r="FZ83" i="7"/>
  <c r="FZ82" i="7"/>
  <c r="IT81" i="7"/>
  <c r="ID81" i="7"/>
  <c r="HN81" i="7"/>
  <c r="GX81" i="7"/>
  <c r="GH81" i="7"/>
  <c r="JB80" i="7"/>
  <c r="JB79" i="7"/>
  <c r="HV80" i="7"/>
  <c r="HV79" i="7"/>
  <c r="HF80" i="7"/>
  <c r="HF79" i="7"/>
  <c r="HF150" i="7" s="1"/>
  <c r="GP79" i="7"/>
  <c r="GP80" i="7"/>
  <c r="FZ80" i="7"/>
  <c r="FZ79" i="7"/>
  <c r="FZ150" i="7" s="1"/>
  <c r="IT78" i="7"/>
  <c r="ID78" i="7"/>
  <c r="HN78" i="7"/>
  <c r="GX78" i="7"/>
  <c r="GH78" i="7"/>
  <c r="JB77" i="7"/>
  <c r="JB76" i="7"/>
  <c r="HV77" i="7"/>
  <c r="HV76" i="7"/>
  <c r="HF77" i="7"/>
  <c r="HF76" i="7"/>
  <c r="GP77" i="7"/>
  <c r="GP76" i="7"/>
  <c r="FZ77" i="7"/>
  <c r="FZ76" i="7"/>
  <c r="IT74" i="7"/>
  <c r="IT145" i="7" s="1"/>
  <c r="IT75" i="7"/>
  <c r="IT71" i="7"/>
  <c r="IT72" i="7"/>
  <c r="IT73" i="7"/>
  <c r="ID73" i="7"/>
  <c r="ID74" i="7"/>
  <c r="ID75" i="7"/>
  <c r="ID71" i="7"/>
  <c r="ID72" i="7"/>
  <c r="HN73" i="7"/>
  <c r="HN74" i="7"/>
  <c r="HN75" i="7"/>
  <c r="HN71" i="7"/>
  <c r="HN72" i="7"/>
  <c r="HN143" i="7" s="1"/>
  <c r="GX72" i="7"/>
  <c r="GX73" i="7"/>
  <c r="GX74" i="7"/>
  <c r="GX75" i="7"/>
  <c r="GX71" i="7"/>
  <c r="GH72" i="7"/>
  <c r="GH73" i="7"/>
  <c r="GH74" i="7"/>
  <c r="GH75" i="7"/>
  <c r="GH71" i="7"/>
  <c r="IC78" i="7"/>
  <c r="HM78" i="7"/>
  <c r="GW78" i="7"/>
  <c r="GG78" i="7"/>
  <c r="JA77" i="7"/>
  <c r="JA76" i="7"/>
  <c r="IK77" i="7"/>
  <c r="IK76" i="7"/>
  <c r="HE77" i="7"/>
  <c r="HE148" i="7" s="1"/>
  <c r="HE76" i="7"/>
  <c r="GO77" i="7"/>
  <c r="GO76" i="7"/>
  <c r="FY77" i="7"/>
  <c r="FY76" i="7"/>
  <c r="IS74" i="7"/>
  <c r="IS75" i="7"/>
  <c r="IS146" i="7" s="1"/>
  <c r="IS71" i="7"/>
  <c r="IS72" i="7"/>
  <c r="IS143" i="7" s="1"/>
  <c r="IS73" i="7"/>
  <c r="IC74" i="7"/>
  <c r="IC75" i="7"/>
  <c r="IC71" i="7"/>
  <c r="IC72" i="7"/>
  <c r="IC73" i="7"/>
  <c r="HM73" i="7"/>
  <c r="HM74" i="7"/>
  <c r="HM145" i="7" s="1"/>
  <c r="HM75" i="7"/>
  <c r="HM71" i="7"/>
  <c r="HM72" i="7"/>
  <c r="GW73" i="7"/>
  <c r="GW74" i="7"/>
  <c r="GW75" i="7"/>
  <c r="GW146" i="7" s="1"/>
  <c r="GW71" i="7"/>
  <c r="GW72" i="7"/>
  <c r="GG72" i="7"/>
  <c r="GG143" i="7" s="1"/>
  <c r="GG73" i="7"/>
  <c r="GG74" i="7"/>
  <c r="GG75" i="7"/>
  <c r="GG71" i="7"/>
  <c r="IZ89" i="7"/>
  <c r="IZ160" i="7" s="1"/>
  <c r="IJ89" i="7"/>
  <c r="IJ160" i="7" s="1"/>
  <c r="HT89" i="7"/>
  <c r="GN89" i="7"/>
  <c r="FX89" i="7"/>
  <c r="IR88" i="7"/>
  <c r="IR87" i="7"/>
  <c r="IB87" i="7"/>
  <c r="IB88" i="7"/>
  <c r="IB159" i="7" s="1"/>
  <c r="HL88" i="7"/>
  <c r="HL87" i="7"/>
  <c r="GV88" i="7"/>
  <c r="GV87" i="7"/>
  <c r="GF88" i="7"/>
  <c r="GF87" i="7"/>
  <c r="IZ86" i="7"/>
  <c r="IZ85" i="7"/>
  <c r="IJ86" i="7"/>
  <c r="IJ85" i="7"/>
  <c r="HT86" i="7"/>
  <c r="HT157" i="7" s="1"/>
  <c r="HT85" i="7"/>
  <c r="GN86" i="7"/>
  <c r="GN85" i="7"/>
  <c r="FX86" i="7"/>
  <c r="FX85" i="7"/>
  <c r="IR84" i="7"/>
  <c r="IB84" i="7"/>
  <c r="HL84" i="7"/>
  <c r="GV84" i="7"/>
  <c r="GF84" i="7"/>
  <c r="IZ83" i="7"/>
  <c r="IZ82" i="7"/>
  <c r="IJ83" i="7"/>
  <c r="IJ82" i="7"/>
  <c r="IJ153" i="7" s="1"/>
  <c r="HT83" i="7"/>
  <c r="HT82" i="7"/>
  <c r="GN83" i="7"/>
  <c r="GN82" i="7"/>
  <c r="FX82" i="7"/>
  <c r="FX83" i="7"/>
  <c r="IR81" i="7"/>
  <c r="IB81" i="7"/>
  <c r="HL81" i="7"/>
  <c r="GV81" i="7"/>
  <c r="GF81" i="7"/>
  <c r="IZ80" i="7"/>
  <c r="IZ79" i="7"/>
  <c r="IZ150" i="7" s="1"/>
  <c r="IJ80" i="7"/>
  <c r="IJ79" i="7"/>
  <c r="HT80" i="7"/>
  <c r="HT79" i="7"/>
  <c r="GN80" i="7"/>
  <c r="GN79" i="7"/>
  <c r="FX80" i="7"/>
  <c r="FX79" i="7"/>
  <c r="IR78" i="7"/>
  <c r="IB78" i="7"/>
  <c r="HL78" i="7"/>
  <c r="GF78" i="7"/>
  <c r="IZ76" i="7"/>
  <c r="IZ77" i="7"/>
  <c r="IJ77" i="7"/>
  <c r="IJ76" i="7"/>
  <c r="HT77" i="7"/>
  <c r="HT76" i="7"/>
  <c r="GN77" i="7"/>
  <c r="GN76" i="7"/>
  <c r="FX77" i="7"/>
  <c r="FX76" i="7"/>
  <c r="IR75" i="7"/>
  <c r="IR71" i="7"/>
  <c r="IR72" i="7"/>
  <c r="IR73" i="7"/>
  <c r="IR74" i="7"/>
  <c r="IB74" i="7"/>
  <c r="IB75" i="7"/>
  <c r="IB71" i="7"/>
  <c r="IB72" i="7"/>
  <c r="IB73" i="7"/>
  <c r="HL74" i="7"/>
  <c r="HL75" i="7"/>
  <c r="HL71" i="7"/>
  <c r="HL72" i="7"/>
  <c r="HL73" i="7"/>
  <c r="GV73" i="7"/>
  <c r="GV74" i="7"/>
  <c r="GV75" i="7"/>
  <c r="GV71" i="7"/>
  <c r="GV72" i="7"/>
  <c r="GF73" i="7"/>
  <c r="GF74" i="7"/>
  <c r="GF75" i="7"/>
  <c r="GF71" i="7"/>
  <c r="GF72" i="7"/>
  <c r="GE81" i="7"/>
  <c r="IY79" i="7"/>
  <c r="IY80" i="7"/>
  <c r="II79" i="7"/>
  <c r="II80" i="7"/>
  <c r="HS80" i="7"/>
  <c r="HS79" i="7"/>
  <c r="HC80" i="7"/>
  <c r="HC79" i="7"/>
  <c r="HC150" i="7" s="1"/>
  <c r="FW80" i="7"/>
  <c r="FW79" i="7"/>
  <c r="FW150" i="7" s="1"/>
  <c r="IQ78" i="7"/>
  <c r="IA78" i="7"/>
  <c r="HK78" i="7"/>
  <c r="GU78" i="7"/>
  <c r="GE78" i="7"/>
  <c r="IY76" i="7"/>
  <c r="IY77" i="7"/>
  <c r="IY148" i="7" s="1"/>
  <c r="II76" i="7"/>
  <c r="II77" i="7"/>
  <c r="II148" i="7" s="1"/>
  <c r="HS77" i="7"/>
  <c r="HS76" i="7"/>
  <c r="HC77" i="7"/>
  <c r="HC76" i="7"/>
  <c r="FW77" i="7"/>
  <c r="FW76" i="7"/>
  <c r="IQ75" i="7"/>
  <c r="IQ71" i="7"/>
  <c r="IQ142" i="7" s="1"/>
  <c r="IQ72" i="7"/>
  <c r="IQ143" i="7" s="1"/>
  <c r="IQ73" i="7"/>
  <c r="IQ74" i="7"/>
  <c r="IA75" i="7"/>
  <c r="IA71" i="7"/>
  <c r="IA72" i="7"/>
  <c r="IA143" i="7" s="1"/>
  <c r="IA73" i="7"/>
  <c r="IA144" i="7" s="1"/>
  <c r="IA74" i="7"/>
  <c r="HK74" i="7"/>
  <c r="HK75" i="7"/>
  <c r="HK71" i="7"/>
  <c r="HK72" i="7"/>
  <c r="HK73" i="7"/>
  <c r="GU74" i="7"/>
  <c r="GU75" i="7"/>
  <c r="GU71" i="7"/>
  <c r="GU72" i="7"/>
  <c r="GU143" i="7" s="1"/>
  <c r="GU73" i="7"/>
  <c r="GE73" i="7"/>
  <c r="GE74" i="7"/>
  <c r="GE75" i="7"/>
  <c r="GE71" i="7"/>
  <c r="GE72" i="7"/>
  <c r="IH89" i="7"/>
  <c r="HR89" i="7"/>
  <c r="HB89" i="7"/>
  <c r="GL89" i="7"/>
  <c r="IP88" i="7"/>
  <c r="IP87" i="7"/>
  <c r="HZ88" i="7"/>
  <c r="HZ87" i="7"/>
  <c r="HJ88" i="7"/>
  <c r="HJ87" i="7"/>
  <c r="GT87" i="7"/>
  <c r="GT88" i="7"/>
  <c r="GD88" i="7"/>
  <c r="GD87" i="7"/>
  <c r="IX86" i="7"/>
  <c r="IX85" i="7"/>
  <c r="IX156" i="7" s="1"/>
  <c r="IH86" i="7"/>
  <c r="IH157" i="7" s="1"/>
  <c r="IH85" i="7"/>
  <c r="HR86" i="7"/>
  <c r="HR85" i="7"/>
  <c r="HB86" i="7"/>
  <c r="HB85" i="7"/>
  <c r="GL86" i="7"/>
  <c r="GL85" i="7"/>
  <c r="IP84" i="7"/>
  <c r="HZ84" i="7"/>
  <c r="HZ155" i="7" s="1"/>
  <c r="HJ84" i="7"/>
  <c r="HJ155" i="7" s="1"/>
  <c r="GT84" i="7"/>
  <c r="GD84" i="7"/>
  <c r="IX83" i="7"/>
  <c r="IX82" i="7"/>
  <c r="IH83" i="7"/>
  <c r="IH154" i="7" s="1"/>
  <c r="IH82" i="7"/>
  <c r="HR83" i="7"/>
  <c r="HR154" i="7" s="1"/>
  <c r="HR82" i="7"/>
  <c r="HB83" i="7"/>
  <c r="HB82" i="7"/>
  <c r="GL83" i="7"/>
  <c r="GL82" i="7"/>
  <c r="IP81" i="7"/>
  <c r="HZ81" i="7"/>
  <c r="HJ81" i="7"/>
  <c r="GT81" i="7"/>
  <c r="GD81" i="7"/>
  <c r="IX80" i="7"/>
  <c r="IX79" i="7"/>
  <c r="IX150" i="7" s="1"/>
  <c r="IH79" i="7"/>
  <c r="IH80" i="7"/>
  <c r="IH151" i="7" s="1"/>
  <c r="HR80" i="7"/>
  <c r="HR79" i="7"/>
  <c r="HB80" i="7"/>
  <c r="HB79" i="7"/>
  <c r="HB150" i="7" s="1"/>
  <c r="GL80" i="7"/>
  <c r="GL79" i="7"/>
  <c r="IP78" i="7"/>
  <c r="HZ78" i="7"/>
  <c r="HJ78" i="7"/>
  <c r="GT78" i="7"/>
  <c r="GD78" i="7"/>
  <c r="GD149" i="7" s="1"/>
  <c r="IX77" i="7"/>
  <c r="IX76" i="7"/>
  <c r="IH76" i="7"/>
  <c r="IH77" i="7"/>
  <c r="HR76" i="7"/>
  <c r="HR147" i="7" s="1"/>
  <c r="HR77" i="7"/>
  <c r="HR148" i="7" s="1"/>
  <c r="HB77" i="7"/>
  <c r="HB76" i="7"/>
  <c r="GL77" i="7"/>
  <c r="GL76" i="7"/>
  <c r="IP71" i="7"/>
  <c r="IP72" i="7"/>
  <c r="IP73" i="7"/>
  <c r="IP144" i="7" s="1"/>
  <c r="IP74" i="7"/>
  <c r="IP75" i="7"/>
  <c r="HZ75" i="7"/>
  <c r="HZ71" i="7"/>
  <c r="HZ72" i="7"/>
  <c r="HZ73" i="7"/>
  <c r="HZ144" i="7" s="1"/>
  <c r="HZ74" i="7"/>
  <c r="HZ145" i="7" s="1"/>
  <c r="HJ75" i="7"/>
  <c r="HJ71" i="7"/>
  <c r="HJ72" i="7"/>
  <c r="HJ73" i="7"/>
  <c r="HJ74" i="7"/>
  <c r="GT74" i="7"/>
  <c r="GT75" i="7"/>
  <c r="GT71" i="7"/>
  <c r="GT72" i="7"/>
  <c r="GT73" i="7"/>
  <c r="GD74" i="7"/>
  <c r="GD75" i="7"/>
  <c r="GD71" i="7"/>
  <c r="GD72" i="7"/>
  <c r="GD73" i="7"/>
  <c r="GS84" i="7"/>
  <c r="GC84" i="7"/>
  <c r="IW83" i="7"/>
  <c r="IW82" i="7"/>
  <c r="IW153" i="7" s="1"/>
  <c r="IG83" i="7"/>
  <c r="IG82" i="7"/>
  <c r="HQ82" i="7"/>
  <c r="HQ83" i="7"/>
  <c r="HA83" i="7"/>
  <c r="HA82" i="7"/>
  <c r="GK83" i="7"/>
  <c r="GK82" i="7"/>
  <c r="IO81" i="7"/>
  <c r="HY81" i="7"/>
  <c r="HI81" i="7"/>
  <c r="GS81" i="7"/>
  <c r="GC81" i="7"/>
  <c r="IW80" i="7"/>
  <c r="IW79" i="7"/>
  <c r="IG79" i="7"/>
  <c r="IG150" i="7" s="1"/>
  <c r="IG80" i="7"/>
  <c r="HQ80" i="7"/>
  <c r="HQ79" i="7"/>
  <c r="HA79" i="7"/>
  <c r="HA80" i="7"/>
  <c r="GK80" i="7"/>
  <c r="GK79" i="7"/>
  <c r="IO78" i="7"/>
  <c r="IO149" i="7" s="1"/>
  <c r="HY78" i="7"/>
  <c r="HI78" i="7"/>
  <c r="GS78" i="7"/>
  <c r="GC78" i="7"/>
  <c r="IW77" i="7"/>
  <c r="IW76" i="7"/>
  <c r="IW147" i="7" s="1"/>
  <c r="IG77" i="7"/>
  <c r="IG148" i="7" s="1"/>
  <c r="IG76" i="7"/>
  <c r="HQ76" i="7"/>
  <c r="HQ77" i="7"/>
  <c r="HA76" i="7"/>
  <c r="HA77" i="7"/>
  <c r="GK77" i="7"/>
  <c r="GK76" i="7"/>
  <c r="GK147" i="7" s="1"/>
  <c r="IO71" i="7"/>
  <c r="IO73" i="7"/>
  <c r="IO74" i="7"/>
  <c r="IO72" i="7"/>
  <c r="IO75" i="7"/>
  <c r="HY71" i="7"/>
  <c r="HY72" i="7"/>
  <c r="HY73" i="7"/>
  <c r="HY144" i="7" s="1"/>
  <c r="HY74" i="7"/>
  <c r="HY75" i="7"/>
  <c r="HI75" i="7"/>
  <c r="HI71" i="7"/>
  <c r="HI72" i="7"/>
  <c r="HI73" i="7"/>
  <c r="HI74" i="7"/>
  <c r="GS75" i="7"/>
  <c r="GS146" i="7" s="1"/>
  <c r="GS71" i="7"/>
  <c r="GS72" i="7"/>
  <c r="GS73" i="7"/>
  <c r="GS74" i="7"/>
  <c r="GC74" i="7"/>
  <c r="GC75" i="7"/>
  <c r="GC146" i="7" s="1"/>
  <c r="GC71" i="7"/>
  <c r="GC72" i="7"/>
  <c r="GC143" i="7" s="1"/>
  <c r="GC73" i="7"/>
  <c r="GH46" i="7"/>
  <c r="GH44" i="7"/>
  <c r="GH43" i="7"/>
  <c r="GH38" i="7"/>
  <c r="GZ138" i="7"/>
  <c r="Q465" i="7" s="1"/>
  <c r="GZ128" i="7"/>
  <c r="GZ46" i="7"/>
  <c r="GZ44" i="7"/>
  <c r="GZ43" i="7"/>
  <c r="GZ38" i="7"/>
  <c r="HR46" i="7"/>
  <c r="HR44" i="7"/>
  <c r="HR43" i="7"/>
  <c r="HR38" i="7"/>
  <c r="IJ121" i="7"/>
  <c r="JB137" i="7"/>
  <c r="JB43" i="7"/>
  <c r="EC9" i="7"/>
  <c r="EC114" i="7" s="1"/>
  <c r="EC10" i="7"/>
  <c r="EC115" i="7" s="1"/>
  <c r="EC4" i="7"/>
  <c r="EC5" i="7"/>
  <c r="EC110" i="7" s="1"/>
  <c r="EC7" i="7"/>
  <c r="EC112" i="7" s="1"/>
  <c r="EC14" i="7"/>
  <c r="EC119" i="7" s="1"/>
  <c r="EC3" i="7"/>
  <c r="EC20" i="7"/>
  <c r="EC6" i="7"/>
  <c r="EC11" i="7"/>
  <c r="EC116" i="7" s="1"/>
  <c r="EC12" i="7"/>
  <c r="EC117" i="7" s="1"/>
  <c r="EC15" i="7"/>
  <c r="EC120" i="7" s="1"/>
  <c r="EC21" i="7"/>
  <c r="EC126" i="7" s="1"/>
  <c r="EC22" i="7"/>
  <c r="EC16" i="7"/>
  <c r="EC8" i="7"/>
  <c r="EC17" i="7"/>
  <c r="EC122" i="7" s="1"/>
  <c r="EC13" i="7"/>
  <c r="EC118" i="7" s="1"/>
  <c r="EC18" i="7"/>
  <c r="EC123" i="7" s="1"/>
  <c r="CT4" i="7"/>
  <c r="CT109" i="7" s="1"/>
  <c r="CT5" i="7"/>
  <c r="CT110" i="7" s="1"/>
  <c r="CT10" i="7"/>
  <c r="CT115" i="7" s="1"/>
  <c r="CT6" i="7"/>
  <c r="CT111" i="7" s="1"/>
  <c r="CT14" i="7"/>
  <c r="CT119" i="7" s="1"/>
  <c r="CT7" i="7"/>
  <c r="CT112" i="7" s="1"/>
  <c r="CT8" i="7"/>
  <c r="CT20" i="7"/>
  <c r="CT125" i="7" s="1"/>
  <c r="CT21" i="7"/>
  <c r="CT126" i="7" s="1"/>
  <c r="CT11" i="7"/>
  <c r="CT116" i="7" s="1"/>
  <c r="CT13" i="7"/>
  <c r="CT118" i="7" s="1"/>
  <c r="CT22" i="7"/>
  <c r="CT15" i="7"/>
  <c r="CT120" i="7" s="1"/>
  <c r="CT16" i="7"/>
  <c r="CT121" i="7" s="1"/>
  <c r="CT18" i="7"/>
  <c r="CT123" i="7" s="1"/>
  <c r="CT12" i="7"/>
  <c r="CT117" i="7" s="1"/>
  <c r="CT9" i="7"/>
  <c r="CT114" i="7" s="1"/>
  <c r="CT17" i="7"/>
  <c r="CT122" i="7" s="1"/>
  <c r="CT19" i="7"/>
  <c r="CT124" i="7" s="1"/>
  <c r="DJ10" i="7"/>
  <c r="DJ11" i="7"/>
  <c r="DJ116" i="7" s="1"/>
  <c r="DJ5" i="7"/>
  <c r="DJ110" i="7" s="1"/>
  <c r="DJ4" i="7"/>
  <c r="DJ6" i="7"/>
  <c r="DJ111" i="7" s="1"/>
  <c r="DJ8" i="7"/>
  <c r="DJ113" i="7" s="1"/>
  <c r="DJ7" i="7"/>
  <c r="DJ21" i="7"/>
  <c r="DJ126" i="7" s="1"/>
  <c r="DJ14" i="7"/>
  <c r="DJ9" i="7"/>
  <c r="DJ114" i="7" s="1"/>
  <c r="DJ22" i="7"/>
  <c r="DJ15" i="7"/>
  <c r="DJ120" i="7" s="1"/>
  <c r="DJ12" i="7"/>
  <c r="DJ117" i="7" s="1"/>
  <c r="DJ16" i="7"/>
  <c r="DJ121" i="7" s="1"/>
  <c r="DJ17" i="7"/>
  <c r="DJ122" i="7" s="1"/>
  <c r="DJ18" i="7"/>
  <c r="DJ19" i="7"/>
  <c r="DJ124" i="7" s="1"/>
  <c r="DJ3" i="7"/>
  <c r="DJ108" i="7" s="1"/>
  <c r="DZ11" i="7"/>
  <c r="DZ116" i="7" s="1"/>
  <c r="DZ4" i="7"/>
  <c r="DZ109" i="7" s="1"/>
  <c r="DZ5" i="7"/>
  <c r="DZ6" i="7"/>
  <c r="DZ111" i="7" s="1"/>
  <c r="DZ7" i="7"/>
  <c r="DZ112" i="7" s="1"/>
  <c r="DZ15" i="7"/>
  <c r="DZ120" i="7" s="1"/>
  <c r="DZ8" i="7"/>
  <c r="DZ9" i="7"/>
  <c r="DZ114" i="7" s="1"/>
  <c r="DZ21" i="7"/>
  <c r="DZ22" i="7"/>
  <c r="DZ127" i="7" s="1"/>
  <c r="DZ16" i="7"/>
  <c r="DZ121" i="7" s="1"/>
  <c r="DZ17" i="7"/>
  <c r="DZ122" i="7" s="1"/>
  <c r="DZ13" i="7"/>
  <c r="DZ118" i="7" s="1"/>
  <c r="DZ18" i="7"/>
  <c r="DZ10" i="7"/>
  <c r="DZ115" i="7" s="1"/>
  <c r="DZ19" i="7"/>
  <c r="DZ3" i="7"/>
  <c r="DZ14" i="7"/>
  <c r="DZ119" i="7" s="1"/>
  <c r="DZ20" i="7"/>
  <c r="DZ125" i="7" s="1"/>
  <c r="EP4" i="7"/>
  <c r="EP109" i="7" s="1"/>
  <c r="EP11" i="7"/>
  <c r="EP116" i="7" s="1"/>
  <c r="EP12" i="7"/>
  <c r="EP117" i="7" s="1"/>
  <c r="EP5" i="7"/>
  <c r="EP6" i="7"/>
  <c r="EP111" i="7" s="1"/>
  <c r="EP7" i="7"/>
  <c r="EP112" i="7" s="1"/>
  <c r="EP22" i="7"/>
  <c r="EP127" i="7" s="1"/>
  <c r="EP10" i="7"/>
  <c r="EP115" i="7" s="1"/>
  <c r="EP13" i="7"/>
  <c r="EP118" i="7" s="1"/>
  <c r="EP17" i="7"/>
  <c r="EP122" i="7" s="1"/>
  <c r="EP18" i="7"/>
  <c r="EP123" i="7" s="1"/>
  <c r="EP14" i="7"/>
  <c r="EP119" i="7" s="1"/>
  <c r="EP19" i="7"/>
  <c r="EP124" i="7" s="1"/>
  <c r="EP3" i="7"/>
  <c r="EP108" i="7" s="1"/>
  <c r="EP15" i="7"/>
  <c r="EP120" i="7" s="1"/>
  <c r="EP20" i="7"/>
  <c r="EP125" i="7" s="1"/>
  <c r="EP8" i="7"/>
  <c r="EP113" i="7" s="1"/>
  <c r="EP9" i="7"/>
  <c r="FF12" i="7"/>
  <c r="FF117" i="7" s="1"/>
  <c r="FF5" i="7"/>
  <c r="FF6" i="7"/>
  <c r="FF111" i="7" s="1"/>
  <c r="FF7" i="7"/>
  <c r="FF8" i="7"/>
  <c r="FF113" i="7" s="1"/>
  <c r="FF16" i="7"/>
  <c r="FF9" i="7"/>
  <c r="FF10" i="7"/>
  <c r="FF115" i="7" s="1"/>
  <c r="FF22" i="7"/>
  <c r="FF127" i="7" s="1"/>
  <c r="FF11" i="7"/>
  <c r="FF116" i="7" s="1"/>
  <c r="FF13" i="7"/>
  <c r="FF118" i="7" s="1"/>
  <c r="FF4" i="7"/>
  <c r="FF14" i="7"/>
  <c r="FF17" i="7"/>
  <c r="FF18" i="7"/>
  <c r="FF123" i="7" s="1"/>
  <c r="FF15" i="7"/>
  <c r="FF19" i="7"/>
  <c r="FF124" i="7" s="1"/>
  <c r="FF3" i="7"/>
  <c r="FF20" i="7"/>
  <c r="FF125" i="7" s="1"/>
  <c r="FF21" i="7"/>
  <c r="FF126" i="7" s="1"/>
  <c r="FP101" i="7"/>
  <c r="FP100" i="7"/>
  <c r="FP171" i="7" s="1"/>
  <c r="EZ101" i="7"/>
  <c r="EZ100" i="7"/>
  <c r="EZ171" i="7" s="1"/>
  <c r="EJ101" i="7"/>
  <c r="EJ100" i="7"/>
  <c r="DT101" i="7"/>
  <c r="DT100" i="7"/>
  <c r="DT171" i="7" s="1"/>
  <c r="CN101" i="7"/>
  <c r="CN100" i="7"/>
  <c r="CN171" i="7" s="1"/>
  <c r="FH99" i="7"/>
  <c r="FH170" i="7" s="1"/>
  <c r="FH98" i="7"/>
  <c r="ER99" i="7"/>
  <c r="ER170" i="7" s="1"/>
  <c r="ER98" i="7"/>
  <c r="EB99" i="7"/>
  <c r="EB170" i="7" s="1"/>
  <c r="EB98" i="7"/>
  <c r="DL99" i="7"/>
  <c r="DL170" i="7" s="1"/>
  <c r="DL98" i="7"/>
  <c r="CV99" i="7"/>
  <c r="CV98" i="7"/>
  <c r="FP97" i="7"/>
  <c r="FP96" i="7"/>
  <c r="FP167" i="7" s="1"/>
  <c r="EZ96" i="7"/>
  <c r="EZ167" i="7" s="1"/>
  <c r="EZ97" i="7"/>
  <c r="EJ96" i="7"/>
  <c r="EJ97" i="7"/>
  <c r="DT97" i="7"/>
  <c r="DT96" i="7"/>
  <c r="DT167" i="7" s="1"/>
  <c r="CN97" i="7"/>
  <c r="CN96" i="7"/>
  <c r="CN167" i="7" s="1"/>
  <c r="FH95" i="7"/>
  <c r="FH166" i="7" s="1"/>
  <c r="FH94" i="7"/>
  <c r="ER95" i="7"/>
  <c r="ER166" i="7" s="1"/>
  <c r="ER94" i="7"/>
  <c r="EB95" i="7"/>
  <c r="EB94" i="7"/>
  <c r="DL95" i="7"/>
  <c r="DL166" i="7" s="1"/>
  <c r="DL94" i="7"/>
  <c r="CV95" i="7"/>
  <c r="CV166" i="7" s="1"/>
  <c r="CV94" i="7"/>
  <c r="FP93" i="7"/>
  <c r="FP92" i="7"/>
  <c r="FP163" i="7" s="1"/>
  <c r="EZ93" i="7"/>
  <c r="EZ92" i="7"/>
  <c r="EJ93" i="7"/>
  <c r="EJ92" i="7"/>
  <c r="EJ163" i="7" s="1"/>
  <c r="DT93" i="7"/>
  <c r="DT92" i="7"/>
  <c r="DT163" i="7" s="1"/>
  <c r="CN93" i="7"/>
  <c r="CN92" i="7"/>
  <c r="CN163" i="7" s="1"/>
  <c r="FH91" i="7"/>
  <c r="FH90" i="7"/>
  <c r="ER91" i="7"/>
  <c r="ER90" i="7"/>
  <c r="EB91" i="7"/>
  <c r="EB162" i="7" s="1"/>
  <c r="EB90" i="7"/>
  <c r="DL91" i="7"/>
  <c r="DL90" i="7"/>
  <c r="CV91" i="7"/>
  <c r="CV162" i="7" s="1"/>
  <c r="CV90" i="7"/>
  <c r="FP89" i="7"/>
  <c r="EZ89" i="7"/>
  <c r="EJ89" i="7"/>
  <c r="DT89" i="7"/>
  <c r="CN89" i="7"/>
  <c r="FH88" i="7"/>
  <c r="FH87" i="7"/>
  <c r="ER88" i="7"/>
  <c r="ER87" i="7"/>
  <c r="EB88" i="7"/>
  <c r="EB87" i="7"/>
  <c r="DL88" i="7"/>
  <c r="DL87" i="7"/>
  <c r="CV88" i="7"/>
  <c r="CV87" i="7"/>
  <c r="FP86" i="7"/>
  <c r="FP85" i="7"/>
  <c r="EZ86" i="7"/>
  <c r="EZ85" i="7"/>
  <c r="EJ86" i="7"/>
  <c r="EJ85" i="7"/>
  <c r="DT85" i="7"/>
  <c r="DT156" i="7" s="1"/>
  <c r="DT86" i="7"/>
  <c r="CN86" i="7"/>
  <c r="CN85" i="7"/>
  <c r="FH84" i="7"/>
  <c r="ER84" i="7"/>
  <c r="EB84" i="7"/>
  <c r="DL84" i="7"/>
  <c r="CV84" i="7"/>
  <c r="FP83" i="7"/>
  <c r="FP82" i="7"/>
  <c r="FP153" i="7" s="1"/>
  <c r="EZ83" i="7"/>
  <c r="EZ82" i="7"/>
  <c r="EJ83" i="7"/>
  <c r="EJ82" i="7"/>
  <c r="DT83" i="7"/>
  <c r="DT82" i="7"/>
  <c r="CN83" i="7"/>
  <c r="CN82" i="7"/>
  <c r="FH81" i="7"/>
  <c r="ER81" i="7"/>
  <c r="EP21" i="7"/>
  <c r="EP126" i="7" s="1"/>
  <c r="DL19" i="7"/>
  <c r="DL124" i="7" s="1"/>
  <c r="DW11" i="7"/>
  <c r="EB4" i="7"/>
  <c r="EB109" i="7" s="1"/>
  <c r="EB10" i="7"/>
  <c r="EB115" i="7" s="1"/>
  <c r="EB5" i="7"/>
  <c r="EB110" i="7" s="1"/>
  <c r="EB6" i="7"/>
  <c r="EB111" i="7" s="1"/>
  <c r="EB14" i="7"/>
  <c r="EB119" i="7" s="1"/>
  <c r="EB7" i="7"/>
  <c r="EB112" i="7" s="1"/>
  <c r="EB8" i="7"/>
  <c r="EB113" i="7" s="1"/>
  <c r="EB20" i="7"/>
  <c r="EB125" i="7" s="1"/>
  <c r="EB11" i="7"/>
  <c r="EB12" i="7"/>
  <c r="EB117" i="7" s="1"/>
  <c r="EB15" i="7"/>
  <c r="EB120" i="7" s="1"/>
  <c r="EB21" i="7"/>
  <c r="EB126" i="7" s="1"/>
  <c r="EB22" i="7"/>
  <c r="EB127" i="7" s="1"/>
  <c r="EB16" i="7"/>
  <c r="EB121" i="7" s="1"/>
  <c r="EB9" i="7"/>
  <c r="EB114" i="7" s="1"/>
  <c r="EB17" i="7"/>
  <c r="EB13" i="7"/>
  <c r="EB118" i="7" s="1"/>
  <c r="EB18" i="7"/>
  <c r="EB19" i="7"/>
  <c r="EB124" i="7" s="1"/>
  <c r="CY4" i="7"/>
  <c r="CY109" i="7" s="1"/>
  <c r="CY7" i="7"/>
  <c r="CY15" i="7"/>
  <c r="CY120" i="7" s="1"/>
  <c r="CY8" i="7"/>
  <c r="CY113" i="7" s="1"/>
  <c r="CY11" i="7"/>
  <c r="CY116" i="7" s="1"/>
  <c r="CY5" i="7"/>
  <c r="CY110" i="7" s="1"/>
  <c r="CY9" i="7"/>
  <c r="CY12" i="7"/>
  <c r="CY117" i="7" s="1"/>
  <c r="CY10" i="7"/>
  <c r="CY115" i="7" s="1"/>
  <c r="CY17" i="7"/>
  <c r="CY122" i="7" s="1"/>
  <c r="CY18" i="7"/>
  <c r="CY123" i="7" s="1"/>
  <c r="CY19" i="7"/>
  <c r="CY124" i="7" s="1"/>
  <c r="CY3" i="7"/>
  <c r="CY20" i="7"/>
  <c r="CY125" i="7" s="1"/>
  <c r="CY13" i="7"/>
  <c r="CY118" i="7" s="1"/>
  <c r="CY21" i="7"/>
  <c r="CY126" i="7" s="1"/>
  <c r="CY22" i="7"/>
  <c r="CY127" i="7" s="1"/>
  <c r="CY14" i="7"/>
  <c r="CY6" i="7"/>
  <c r="CY111" i="7" s="1"/>
  <c r="CY16" i="7"/>
  <c r="CY121" i="7" s="1"/>
  <c r="EX25" i="7"/>
  <c r="EX130" i="7" s="1"/>
  <c r="EX27" i="7"/>
  <c r="EX132" i="7" s="1"/>
  <c r="CU9" i="7"/>
  <c r="CU17" i="7"/>
  <c r="CU122" i="7" s="1"/>
  <c r="CU10" i="7"/>
  <c r="CU115" i="7" s="1"/>
  <c r="CU13" i="7"/>
  <c r="CU118" i="7" s="1"/>
  <c r="CU7" i="7"/>
  <c r="CU4" i="7"/>
  <c r="CU109" i="7" s="1"/>
  <c r="CU3" i="7"/>
  <c r="CU20" i="7"/>
  <c r="CU125" i="7" s="1"/>
  <c r="CU8" i="7"/>
  <c r="CU113" i="7" s="1"/>
  <c r="CU21" i="7"/>
  <c r="CU11" i="7"/>
  <c r="CU116" i="7" s="1"/>
  <c r="CU22" i="7"/>
  <c r="CU14" i="7"/>
  <c r="CU119" i="7" s="1"/>
  <c r="CU15" i="7"/>
  <c r="CU5" i="7"/>
  <c r="CU110" i="7" s="1"/>
  <c r="CU6" i="7"/>
  <c r="CU16" i="7"/>
  <c r="CU121" i="7" s="1"/>
  <c r="CU18" i="7"/>
  <c r="CU123" i="7" s="1"/>
  <c r="CU12" i="7"/>
  <c r="CU117" i="7" s="1"/>
  <c r="DK4" i="7"/>
  <c r="DK109" i="7" s="1"/>
  <c r="DK10" i="7"/>
  <c r="DK5" i="7"/>
  <c r="DK110" i="7" s="1"/>
  <c r="DK6" i="7"/>
  <c r="DK111" i="7" s="1"/>
  <c r="DK14" i="7"/>
  <c r="DK119" i="7" s="1"/>
  <c r="DK7" i="7"/>
  <c r="DK8" i="7"/>
  <c r="DK113" i="7" s="1"/>
  <c r="DK13" i="7"/>
  <c r="DK118" i="7" s="1"/>
  <c r="DK20" i="7"/>
  <c r="DK21" i="7"/>
  <c r="DK126" i="7" s="1"/>
  <c r="DK9" i="7"/>
  <c r="DK114" i="7" s="1"/>
  <c r="DK22" i="7"/>
  <c r="DK127" i="7" s="1"/>
  <c r="DK15" i="7"/>
  <c r="DK120" i="7" s="1"/>
  <c r="DK12" i="7"/>
  <c r="DK117" i="7" s="1"/>
  <c r="DK16" i="7"/>
  <c r="DK11" i="7"/>
  <c r="DK116" i="7" s="1"/>
  <c r="DK17" i="7"/>
  <c r="DK122" i="7" s="1"/>
  <c r="DK18" i="7"/>
  <c r="DK19" i="7"/>
  <c r="DK124" i="7" s="1"/>
  <c r="EA10" i="7"/>
  <c r="EA115" i="7" s="1"/>
  <c r="EA11" i="7"/>
  <c r="EA116" i="7" s="1"/>
  <c r="EA4" i="7"/>
  <c r="EA109" i="7" s="1"/>
  <c r="EA5" i="7"/>
  <c r="EA110" i="7" s="1"/>
  <c r="EA6" i="7"/>
  <c r="EA111" i="7" s="1"/>
  <c r="EA8" i="7"/>
  <c r="EA12" i="7"/>
  <c r="EA15" i="7"/>
  <c r="EA120" i="7" s="1"/>
  <c r="EA21" i="7"/>
  <c r="EA126" i="7" s="1"/>
  <c r="EA22" i="7"/>
  <c r="EA127" i="7" s="1"/>
  <c r="EA7" i="7"/>
  <c r="EA112" i="7" s="1"/>
  <c r="EA16" i="7"/>
  <c r="EA121" i="7" s="1"/>
  <c r="EA9" i="7"/>
  <c r="EA114" i="7" s="1"/>
  <c r="EA17" i="7"/>
  <c r="EA122" i="7" s="1"/>
  <c r="EA13" i="7"/>
  <c r="EA18" i="7"/>
  <c r="EA123" i="7" s="1"/>
  <c r="EA19" i="7"/>
  <c r="EA124" i="7" s="1"/>
  <c r="EA3" i="7"/>
  <c r="EA108" i="7" s="1"/>
  <c r="EQ11" i="7"/>
  <c r="EQ116" i="7" s="1"/>
  <c r="EQ5" i="7"/>
  <c r="EQ110" i="7" s="1"/>
  <c r="EQ6" i="7"/>
  <c r="EQ7" i="7"/>
  <c r="EQ15" i="7"/>
  <c r="EQ120" i="7" s="1"/>
  <c r="EQ8" i="7"/>
  <c r="EQ113" i="7" s="1"/>
  <c r="EQ9" i="7"/>
  <c r="EQ114" i="7" s="1"/>
  <c r="EQ16" i="7"/>
  <c r="EQ121" i="7" s="1"/>
  <c r="EQ21" i="7"/>
  <c r="EQ126" i="7" s="1"/>
  <c r="EQ22" i="7"/>
  <c r="EQ127" i="7" s="1"/>
  <c r="EQ10" i="7"/>
  <c r="EQ115" i="7" s="1"/>
  <c r="EQ4" i="7"/>
  <c r="EQ109" i="7" s="1"/>
  <c r="EQ13" i="7"/>
  <c r="EQ17" i="7"/>
  <c r="EQ122" i="7" s="1"/>
  <c r="EQ12" i="7"/>
  <c r="EQ117" i="7" s="1"/>
  <c r="EQ18" i="7"/>
  <c r="EQ14" i="7"/>
  <c r="EQ119" i="7" s="1"/>
  <c r="EQ19" i="7"/>
  <c r="EQ124" i="7" s="1"/>
  <c r="EQ3" i="7"/>
  <c r="EQ108" i="7" s="1"/>
  <c r="EQ20" i="7"/>
  <c r="FG4" i="7"/>
  <c r="FG109" i="7" s="1"/>
  <c r="FG11" i="7"/>
  <c r="FG116" i="7" s="1"/>
  <c r="FG5" i="7"/>
  <c r="FG110" i="7" s="1"/>
  <c r="FG6" i="7"/>
  <c r="FG111" i="7" s="1"/>
  <c r="FG7" i="7"/>
  <c r="FG112" i="7" s="1"/>
  <c r="FG22" i="7"/>
  <c r="FG127" i="7" s="1"/>
  <c r="FG8" i="7"/>
  <c r="FG12" i="7"/>
  <c r="FG117" i="7" s="1"/>
  <c r="FG13" i="7"/>
  <c r="FG9" i="7"/>
  <c r="FG14" i="7"/>
  <c r="FG17" i="7"/>
  <c r="FG10" i="7"/>
  <c r="FG115" i="7" s="1"/>
  <c r="FG18" i="7"/>
  <c r="FG123" i="7" s="1"/>
  <c r="FG15" i="7"/>
  <c r="FG120" i="7" s="1"/>
  <c r="FG19" i="7"/>
  <c r="FG16" i="7"/>
  <c r="FG121" i="7" s="1"/>
  <c r="FG3" i="7"/>
  <c r="FG20" i="7"/>
  <c r="FG125" i="7" s="1"/>
  <c r="DC23" i="7"/>
  <c r="DS23" i="7"/>
  <c r="DS128" i="7" s="1"/>
  <c r="EI23" i="7"/>
  <c r="EY23" i="7"/>
  <c r="FO23" i="7"/>
  <c r="CU24" i="7"/>
  <c r="DK24" i="7"/>
  <c r="DK129" i="7" s="1"/>
  <c r="EA24" i="7"/>
  <c r="EQ24" i="7"/>
  <c r="FG24" i="7"/>
  <c r="FG129" i="7" s="1"/>
  <c r="DC25" i="7"/>
  <c r="DC130" i="7" s="1"/>
  <c r="DS25" i="7"/>
  <c r="EI25" i="7"/>
  <c r="EY25" i="7"/>
  <c r="EY130" i="7" s="1"/>
  <c r="FO25" i="7"/>
  <c r="CU26" i="7"/>
  <c r="CU131" i="7" s="1"/>
  <c r="DK26" i="7"/>
  <c r="DK131" i="7" s="1"/>
  <c r="EA26" i="7"/>
  <c r="EA131" i="7" s="1"/>
  <c r="EQ26" i="7"/>
  <c r="EQ131" i="7" s="1"/>
  <c r="FG26" i="7"/>
  <c r="DC27" i="7"/>
  <c r="DS27" i="7"/>
  <c r="EI27" i="7"/>
  <c r="EI132" i="7" s="1"/>
  <c r="EY27" i="7"/>
  <c r="FO27" i="7"/>
  <c r="CU28" i="7"/>
  <c r="CU133" i="7" s="1"/>
  <c r="DK28" i="7"/>
  <c r="DK133" i="7" s="1"/>
  <c r="EA28" i="7"/>
  <c r="EA133" i="7" s="1"/>
  <c r="EQ28" i="7"/>
  <c r="FG28" i="7"/>
  <c r="DC29" i="7"/>
  <c r="DS29" i="7"/>
  <c r="DS134" i="7" s="1"/>
  <c r="EI29" i="7"/>
  <c r="EY29" i="7"/>
  <c r="EY134" i="7" s="1"/>
  <c r="FO29" i="7"/>
  <c r="CU30" i="7"/>
  <c r="CU135" i="7" s="1"/>
  <c r="DK30" i="7"/>
  <c r="DK135" i="7" s="1"/>
  <c r="EA30" i="7"/>
  <c r="EQ30" i="7"/>
  <c r="EQ135" i="7" s="1"/>
  <c r="FG30" i="7"/>
  <c r="DC31" i="7"/>
  <c r="DS31" i="7"/>
  <c r="EI31" i="7"/>
  <c r="EI136" i="7" s="1"/>
  <c r="EY31" i="7"/>
  <c r="EY136" i="7" s="1"/>
  <c r="FO31" i="7"/>
  <c r="CU32" i="7"/>
  <c r="CU137" i="7" s="1"/>
  <c r="DK32" i="7"/>
  <c r="DK137" i="7" s="1"/>
  <c r="EA32" i="7"/>
  <c r="EQ32" i="7"/>
  <c r="EQ137" i="7" s="1"/>
  <c r="FG32" i="7"/>
  <c r="FG137" i="7" s="1"/>
  <c r="DC33" i="7"/>
  <c r="DC138" i="7" s="1"/>
  <c r="T456" i="7" s="1"/>
  <c r="DS33" i="7"/>
  <c r="DS138" i="7" s="1"/>
  <c r="S457" i="7" s="1"/>
  <c r="EI33" i="7"/>
  <c r="EY33" i="7"/>
  <c r="FO33" i="7"/>
  <c r="FO101" i="7"/>
  <c r="FO100" i="7"/>
  <c r="FO171" i="7" s="1"/>
  <c r="EY101" i="7"/>
  <c r="EY100" i="7"/>
  <c r="EY171" i="7" s="1"/>
  <c r="EI101" i="7"/>
  <c r="EI100" i="7"/>
  <c r="EI171" i="7" s="1"/>
  <c r="DS101" i="7"/>
  <c r="DS100" i="7"/>
  <c r="DS171" i="7" s="1"/>
  <c r="DC101" i="7"/>
  <c r="DC100" i="7"/>
  <c r="DC171" i="7" s="1"/>
  <c r="FG99" i="7"/>
  <c r="FG98" i="7"/>
  <c r="EQ99" i="7"/>
  <c r="EQ170" i="7" s="1"/>
  <c r="EQ98" i="7"/>
  <c r="EA99" i="7"/>
  <c r="EA170" i="7" s="1"/>
  <c r="EA98" i="7"/>
  <c r="DK99" i="7"/>
  <c r="DK98" i="7"/>
  <c r="CU99" i="7"/>
  <c r="CU98" i="7"/>
  <c r="FO97" i="7"/>
  <c r="FO96" i="7"/>
  <c r="FO167" i="7" s="1"/>
  <c r="EY97" i="7"/>
  <c r="EY96" i="7"/>
  <c r="EY167" i="7" s="1"/>
  <c r="EI96" i="7"/>
  <c r="EI167" i="7" s="1"/>
  <c r="EI97" i="7"/>
  <c r="EI168" i="7" s="1"/>
  <c r="DS96" i="7"/>
  <c r="DS167" i="7" s="1"/>
  <c r="DS97" i="7"/>
  <c r="DC97" i="7"/>
  <c r="DC96" i="7"/>
  <c r="DC167" i="7" s="1"/>
  <c r="FG95" i="7"/>
  <c r="FG166" i="7" s="1"/>
  <c r="FG94" i="7"/>
  <c r="EQ95" i="7"/>
  <c r="EQ94" i="7"/>
  <c r="EA95" i="7"/>
  <c r="EA166" i="7" s="1"/>
  <c r="EA94" i="7"/>
  <c r="DK95" i="7"/>
  <c r="DK166" i="7" s="1"/>
  <c r="DK94" i="7"/>
  <c r="CU95" i="7"/>
  <c r="CU166" i="7" s="1"/>
  <c r="CU94" i="7"/>
  <c r="FO93" i="7"/>
  <c r="FO92" i="7"/>
  <c r="FO163" i="7" s="1"/>
  <c r="EY93" i="7"/>
  <c r="EY92" i="7"/>
  <c r="EY163" i="7" s="1"/>
  <c r="EI93" i="7"/>
  <c r="EI92" i="7"/>
  <c r="EI163" i="7" s="1"/>
  <c r="DS93" i="7"/>
  <c r="DS92" i="7"/>
  <c r="DS163" i="7" s="1"/>
  <c r="DC93" i="7"/>
  <c r="DC92" i="7"/>
  <c r="DC163" i="7" s="1"/>
  <c r="FG91" i="7"/>
  <c r="FG90" i="7"/>
  <c r="EQ91" i="7"/>
  <c r="EQ162" i="7" s="1"/>
  <c r="EQ90" i="7"/>
  <c r="EA91" i="7"/>
  <c r="EA162" i="7" s="1"/>
  <c r="EA90" i="7"/>
  <c r="DK91" i="7"/>
  <c r="DK162" i="7" s="1"/>
  <c r="DK90" i="7"/>
  <c r="CU91" i="7"/>
  <c r="CU162" i="7" s="1"/>
  <c r="CU90" i="7"/>
  <c r="FO89" i="7"/>
  <c r="EY89" i="7"/>
  <c r="EI89" i="7"/>
  <c r="DS89" i="7"/>
  <c r="DC89" i="7"/>
  <c r="FG87" i="7"/>
  <c r="FG88" i="7"/>
  <c r="EQ88" i="7"/>
  <c r="EQ87" i="7"/>
  <c r="EA88" i="7"/>
  <c r="EA87" i="7"/>
  <c r="DK88" i="7"/>
  <c r="DK87" i="7"/>
  <c r="CU88" i="7"/>
  <c r="CU87" i="7"/>
  <c r="FO85" i="7"/>
  <c r="FO86" i="7"/>
  <c r="EY86" i="7"/>
  <c r="EY85" i="7"/>
  <c r="EI86" i="7"/>
  <c r="EI85" i="7"/>
  <c r="DS86" i="7"/>
  <c r="DS85" i="7"/>
  <c r="DC86" i="7"/>
  <c r="DC85" i="7"/>
  <c r="FG84" i="7"/>
  <c r="EQ84" i="7"/>
  <c r="EA84" i="7"/>
  <c r="CU19" i="7"/>
  <c r="ER24" i="7"/>
  <c r="ER129" i="7" s="1"/>
  <c r="FH24" i="7"/>
  <c r="FH129" i="7" s="1"/>
  <c r="CN25" i="7"/>
  <c r="CN130" i="7" s="1"/>
  <c r="DT25" i="7"/>
  <c r="DT130" i="7" s="1"/>
  <c r="EJ25" i="7"/>
  <c r="EJ130" i="7" s="1"/>
  <c r="EZ25" i="7"/>
  <c r="FP25" i="7"/>
  <c r="FP130" i="7" s="1"/>
  <c r="CV26" i="7"/>
  <c r="DL26" i="7"/>
  <c r="EB26" i="7"/>
  <c r="EB131" i="7" s="1"/>
  <c r="ER26" i="7"/>
  <c r="ER131" i="7" s="1"/>
  <c r="FH26" i="7"/>
  <c r="FH131" i="7" s="1"/>
  <c r="CN27" i="7"/>
  <c r="DT27" i="7"/>
  <c r="EJ27" i="7"/>
  <c r="EZ27" i="7"/>
  <c r="EZ132" i="7" s="1"/>
  <c r="FP27" i="7"/>
  <c r="CV28" i="7"/>
  <c r="CV133" i="7" s="1"/>
  <c r="DL28" i="7"/>
  <c r="EB28" i="7"/>
  <c r="EB133" i="7" s="1"/>
  <c r="ER28" i="7"/>
  <c r="ER133" i="7" s="1"/>
  <c r="FH28" i="7"/>
  <c r="CN29" i="7"/>
  <c r="CN134" i="7" s="1"/>
  <c r="DT29" i="7"/>
  <c r="EJ29" i="7"/>
  <c r="EZ29" i="7"/>
  <c r="EZ134" i="7" s="1"/>
  <c r="FP29" i="7"/>
  <c r="FP134" i="7" s="1"/>
  <c r="CV30" i="7"/>
  <c r="DL30" i="7"/>
  <c r="EB30" i="7"/>
  <c r="EB135" i="7" s="1"/>
  <c r="ER30" i="7"/>
  <c r="ER135" i="7" s="1"/>
  <c r="FH30" i="7"/>
  <c r="FH135" i="7" s="1"/>
  <c r="CN31" i="7"/>
  <c r="CN136" i="7" s="1"/>
  <c r="DT31" i="7"/>
  <c r="DT136" i="7" s="1"/>
  <c r="EJ31" i="7"/>
  <c r="EJ136" i="7" s="1"/>
  <c r="EZ31" i="7"/>
  <c r="EZ136" i="7" s="1"/>
  <c r="FP31" i="7"/>
  <c r="FP136" i="7" s="1"/>
  <c r="DL32" i="7"/>
  <c r="DL137" i="7" s="1"/>
  <c r="EB32" i="7"/>
  <c r="EB137" i="7" s="1"/>
  <c r="ER32" i="7"/>
  <c r="ER137" i="7" s="1"/>
  <c r="FH32" i="7"/>
  <c r="FH137" i="7" s="1"/>
  <c r="CN33" i="7"/>
  <c r="CN138" i="7" s="1"/>
  <c r="E456" i="7" s="1"/>
  <c r="DT33" i="7"/>
  <c r="DT138" i="7" s="1"/>
  <c r="T457" i="7" s="1"/>
  <c r="EJ33" i="7"/>
  <c r="EZ33" i="7"/>
  <c r="EZ138" i="7" s="1"/>
  <c r="R459" i="7" s="1"/>
  <c r="FP33" i="7"/>
  <c r="FP138" i="7" s="1"/>
  <c r="Q460" i="7" s="1"/>
  <c r="FN101" i="7"/>
  <c r="FN172" i="7" s="1"/>
  <c r="O485" i="7" s="1"/>
  <c r="FN100" i="7"/>
  <c r="EX101" i="7"/>
  <c r="EX172" i="7" s="1"/>
  <c r="P484" i="7" s="1"/>
  <c r="EX100" i="7"/>
  <c r="EH101" i="7"/>
  <c r="EH172" i="7" s="1"/>
  <c r="Q483" i="7" s="1"/>
  <c r="EH100" i="7"/>
  <c r="DR101" i="7"/>
  <c r="DR172" i="7" s="1"/>
  <c r="R482" i="7" s="1"/>
  <c r="DR100" i="7"/>
  <c r="DB101" i="7"/>
  <c r="DB172" i="7" s="1"/>
  <c r="S481" i="7" s="1"/>
  <c r="DB100" i="7"/>
  <c r="FF98" i="7"/>
  <c r="FF169" i="7" s="1"/>
  <c r="FF99" i="7"/>
  <c r="EP99" i="7"/>
  <c r="EP98" i="7"/>
  <c r="EP169" i="7" s="1"/>
  <c r="DZ99" i="7"/>
  <c r="DZ98" i="7"/>
  <c r="DZ169" i="7" s="1"/>
  <c r="DJ99" i="7"/>
  <c r="DJ98" i="7"/>
  <c r="CT99" i="7"/>
  <c r="CT98" i="7"/>
  <c r="CT169" i="7" s="1"/>
  <c r="FN97" i="7"/>
  <c r="FN168" i="7" s="1"/>
  <c r="FN96" i="7"/>
  <c r="EX97" i="7"/>
  <c r="EX168" i="7" s="1"/>
  <c r="EX96" i="7"/>
  <c r="EH97" i="7"/>
  <c r="EH168" i="7" s="1"/>
  <c r="EH96" i="7"/>
  <c r="DR96" i="7"/>
  <c r="DR97" i="7"/>
  <c r="DR168" i="7" s="1"/>
  <c r="DB96" i="7"/>
  <c r="DB97" i="7"/>
  <c r="FF95" i="7"/>
  <c r="FF94" i="7"/>
  <c r="EP95" i="7"/>
  <c r="EP94" i="7"/>
  <c r="DZ95" i="7"/>
  <c r="DZ94" i="7"/>
  <c r="DZ165" i="7" s="1"/>
  <c r="DJ95" i="7"/>
  <c r="DJ94" i="7"/>
  <c r="CT95" i="7"/>
  <c r="CT94" i="7"/>
  <c r="CT165" i="7" s="1"/>
  <c r="FN93" i="7"/>
  <c r="FN164" i="7" s="1"/>
  <c r="FN92" i="7"/>
  <c r="EX93" i="7"/>
  <c r="EX92" i="7"/>
  <c r="EH93" i="7"/>
  <c r="EH164" i="7" s="1"/>
  <c r="EH92" i="7"/>
  <c r="DR93" i="7"/>
  <c r="DR92" i="7"/>
  <c r="DB93" i="7"/>
  <c r="DB92" i="7"/>
  <c r="FF90" i="7"/>
  <c r="FF91" i="7"/>
  <c r="EP91" i="7"/>
  <c r="EP90" i="7"/>
  <c r="DZ91" i="7"/>
  <c r="DZ90" i="7"/>
  <c r="DJ91" i="7"/>
  <c r="DJ90" i="7"/>
  <c r="CT91" i="7"/>
  <c r="CT90" i="7"/>
  <c r="FN89" i="7"/>
  <c r="EX89" i="7"/>
  <c r="EH89" i="7"/>
  <c r="DR89" i="7"/>
  <c r="DB89" i="7"/>
  <c r="FF88" i="7"/>
  <c r="FF87" i="7"/>
  <c r="EP88" i="7"/>
  <c r="EP159" i="7" s="1"/>
  <c r="EP87" i="7"/>
  <c r="EP158" i="7" s="1"/>
  <c r="DZ88" i="7"/>
  <c r="DZ87" i="7"/>
  <c r="DJ88" i="7"/>
  <c r="DJ87" i="7"/>
  <c r="CT88" i="7"/>
  <c r="CT87" i="7"/>
  <c r="FN85" i="7"/>
  <c r="FN86" i="7"/>
  <c r="EX85" i="7"/>
  <c r="EX86" i="7"/>
  <c r="EH86" i="7"/>
  <c r="EH85" i="7"/>
  <c r="DR86" i="7"/>
  <c r="DR85" i="7"/>
  <c r="DB86" i="7"/>
  <c r="DB85" i="7"/>
  <c r="FF84" i="7"/>
  <c r="EP84" i="7"/>
  <c r="DZ84" i="7"/>
  <c r="DJ84" i="7"/>
  <c r="CT84" i="7"/>
  <c r="FN83" i="7"/>
  <c r="FN82" i="7"/>
  <c r="EX83" i="7"/>
  <c r="EX82" i="7"/>
  <c r="EH83" i="7"/>
  <c r="EH82" i="7"/>
  <c r="DR83" i="7"/>
  <c r="DR82" i="7"/>
  <c r="FJ3" i="7"/>
  <c r="FJ108" i="7" s="1"/>
  <c r="FI10" i="7"/>
  <c r="FI115" i="7" s="1"/>
  <c r="FI11" i="7"/>
  <c r="FI116" i="7" s="1"/>
  <c r="FI5" i="7"/>
  <c r="FI110" i="7" s="1"/>
  <c r="FI6" i="7"/>
  <c r="FI111" i="7" s="1"/>
  <c r="FI4" i="7"/>
  <c r="FI109" i="7" s="1"/>
  <c r="FI21" i="7"/>
  <c r="FI126" i="7" s="1"/>
  <c r="FI22" i="7"/>
  <c r="FI127" i="7" s="1"/>
  <c r="FI8" i="7"/>
  <c r="FI9" i="7"/>
  <c r="FI114" i="7" s="1"/>
  <c r="FI12" i="7"/>
  <c r="FI117" i="7" s="1"/>
  <c r="FI13" i="7"/>
  <c r="FI118" i="7" s="1"/>
  <c r="FI14" i="7"/>
  <c r="FI17" i="7"/>
  <c r="FI122" i="7" s="1"/>
  <c r="FI15" i="7"/>
  <c r="FI18" i="7"/>
  <c r="FI123" i="7" s="1"/>
  <c r="FI7" i="7"/>
  <c r="FI112" i="7" s="1"/>
  <c r="FI19" i="7"/>
  <c r="FI124" i="7" s="1"/>
  <c r="FI16" i="7"/>
  <c r="FI121" i="7" s="1"/>
  <c r="FI3" i="7"/>
  <c r="EC28" i="7"/>
  <c r="ES28" i="7"/>
  <c r="FI28" i="7"/>
  <c r="FI133" i="7" s="1"/>
  <c r="CO29" i="7"/>
  <c r="CO134" i="7" s="1"/>
  <c r="DE29" i="7"/>
  <c r="DE134" i="7" s="1"/>
  <c r="EK29" i="7"/>
  <c r="FA29" i="7"/>
  <c r="FA134" i="7" s="1"/>
  <c r="FQ29" i="7"/>
  <c r="FQ134" i="7" s="1"/>
  <c r="CW30" i="7"/>
  <c r="CW135" i="7" s="1"/>
  <c r="DM30" i="7"/>
  <c r="EC30" i="7"/>
  <c r="EC135" i="7" s="1"/>
  <c r="ES30" i="7"/>
  <c r="ES135" i="7" s="1"/>
  <c r="FI30" i="7"/>
  <c r="FI135" i="7" s="1"/>
  <c r="CO31" i="7"/>
  <c r="CO136" i="7" s="1"/>
  <c r="DE31" i="7"/>
  <c r="DE136" i="7" s="1"/>
  <c r="EK31" i="7"/>
  <c r="EK136" i="7" s="1"/>
  <c r="FA31" i="7"/>
  <c r="FQ31" i="7"/>
  <c r="FQ136" i="7" s="1"/>
  <c r="CW32" i="7"/>
  <c r="CW137" i="7" s="1"/>
  <c r="DM32" i="7"/>
  <c r="EC32" i="7"/>
  <c r="ES32" i="7"/>
  <c r="ES137" i="7" s="1"/>
  <c r="FI32" i="7"/>
  <c r="FI137" i="7" s="1"/>
  <c r="CO33" i="7"/>
  <c r="CO138" i="7" s="1"/>
  <c r="F456" i="7" s="1"/>
  <c r="DE33" i="7"/>
  <c r="DE138" i="7" s="1"/>
  <c r="E457" i="7" s="1"/>
  <c r="EK33" i="7"/>
  <c r="FA33" i="7"/>
  <c r="FA138" i="7" s="1"/>
  <c r="S459" i="7" s="1"/>
  <c r="FM101" i="7"/>
  <c r="FM172" i="7" s="1"/>
  <c r="N485" i="7" s="1"/>
  <c r="FM100" i="7"/>
  <c r="FM171" i="7" s="1"/>
  <c r="EW101" i="7"/>
  <c r="EW172" i="7" s="1"/>
  <c r="O484" i="7" s="1"/>
  <c r="EW100" i="7"/>
  <c r="EW171" i="7" s="1"/>
  <c r="EG101" i="7"/>
  <c r="EG172" i="7" s="1"/>
  <c r="P483" i="7" s="1"/>
  <c r="EG100" i="7"/>
  <c r="DQ101" i="7"/>
  <c r="DQ172" i="7" s="1"/>
  <c r="Q482" i="7" s="1"/>
  <c r="DQ100" i="7"/>
  <c r="DQ171" i="7" s="1"/>
  <c r="DA101" i="7"/>
  <c r="DA100" i="7"/>
  <c r="FE98" i="7"/>
  <c r="FE169" i="7" s="1"/>
  <c r="FE99" i="7"/>
  <c r="EO98" i="7"/>
  <c r="EO169" i="7" s="1"/>
  <c r="EO99" i="7"/>
  <c r="DY99" i="7"/>
  <c r="DY98" i="7"/>
  <c r="DY169" i="7" s="1"/>
  <c r="DI99" i="7"/>
  <c r="DI170" i="7" s="1"/>
  <c r="DI98" i="7"/>
  <c r="DI169" i="7" s="1"/>
  <c r="CS99" i="7"/>
  <c r="CS170" i="7" s="1"/>
  <c r="CS98" i="7"/>
  <c r="CS169" i="7" s="1"/>
  <c r="FM97" i="7"/>
  <c r="FM168" i="7" s="1"/>
  <c r="FM96" i="7"/>
  <c r="FM167" i="7" s="1"/>
  <c r="EW97" i="7"/>
  <c r="EW168" i="7" s="1"/>
  <c r="EW96" i="7"/>
  <c r="EW167" i="7" s="1"/>
  <c r="EG97" i="7"/>
  <c r="EG96" i="7"/>
  <c r="DQ97" i="7"/>
  <c r="DQ168" i="7" s="1"/>
  <c r="DQ96" i="7"/>
  <c r="DQ167" i="7" s="1"/>
  <c r="DA96" i="7"/>
  <c r="DA97" i="7"/>
  <c r="DA168" i="7" s="1"/>
  <c r="FE95" i="7"/>
  <c r="FE166" i="7" s="1"/>
  <c r="FE94" i="7"/>
  <c r="FE165" i="7" s="1"/>
  <c r="EO95" i="7"/>
  <c r="EO166" i="7" s="1"/>
  <c r="EO94" i="7"/>
  <c r="EO165" i="7" s="1"/>
  <c r="DY95" i="7"/>
  <c r="DY94" i="7"/>
  <c r="DY165" i="7" s="1"/>
  <c r="DI95" i="7"/>
  <c r="DI94" i="7"/>
  <c r="DI165" i="7" s="1"/>
  <c r="CS95" i="7"/>
  <c r="CS166" i="7" s="1"/>
  <c r="CS94" i="7"/>
  <c r="CS165" i="7" s="1"/>
  <c r="FM93" i="7"/>
  <c r="FM92" i="7"/>
  <c r="EW93" i="7"/>
  <c r="EW164" i="7" s="1"/>
  <c r="EW92" i="7"/>
  <c r="EG93" i="7"/>
  <c r="EG164" i="7" s="1"/>
  <c r="EG92" i="7"/>
  <c r="DQ93" i="7"/>
  <c r="DQ164" i="7" s="1"/>
  <c r="DQ92" i="7"/>
  <c r="DA93" i="7"/>
  <c r="DA92" i="7"/>
  <c r="FE90" i="7"/>
  <c r="FE161" i="7" s="1"/>
  <c r="FE91" i="7"/>
  <c r="EO90" i="7"/>
  <c r="EO91" i="7"/>
  <c r="EO162" i="7" s="1"/>
  <c r="DY91" i="7"/>
  <c r="DY90" i="7"/>
  <c r="DI91" i="7"/>
  <c r="DI90" i="7"/>
  <c r="CS91" i="7"/>
  <c r="CS90" i="7"/>
  <c r="FM89" i="7"/>
  <c r="EW89" i="7"/>
  <c r="EG89" i="7"/>
  <c r="DQ89" i="7"/>
  <c r="DA89" i="7"/>
  <c r="FE88" i="7"/>
  <c r="FE87" i="7"/>
  <c r="EO88" i="7"/>
  <c r="EO87" i="7"/>
  <c r="DY88" i="7"/>
  <c r="DY87" i="7"/>
  <c r="DI88" i="7"/>
  <c r="DI87" i="7"/>
  <c r="CS88" i="7"/>
  <c r="CS159" i="7" s="1"/>
  <c r="CS87" i="7"/>
  <c r="FM86" i="7"/>
  <c r="FM85" i="7"/>
  <c r="EW85" i="7"/>
  <c r="EW86" i="7"/>
  <c r="EG85" i="7"/>
  <c r="EG86" i="7"/>
  <c r="DQ85" i="7"/>
  <c r="DQ86" i="7"/>
  <c r="DA86" i="7"/>
  <c r="DA85" i="7"/>
  <c r="FE84" i="7"/>
  <c r="EO84" i="7"/>
  <c r="DY84" i="7"/>
  <c r="DI84" i="7"/>
  <c r="CS84" i="7"/>
  <c r="FM82" i="7"/>
  <c r="FM83" i="7"/>
  <c r="EW83" i="7"/>
  <c r="EW82" i="7"/>
  <c r="EG83" i="7"/>
  <c r="EG82" i="7"/>
  <c r="DQ83" i="7"/>
  <c r="DQ82" i="7"/>
  <c r="DA83" i="7"/>
  <c r="DA82" i="7"/>
  <c r="FE81" i="7"/>
  <c r="EO81" i="7"/>
  <c r="DY81" i="7"/>
  <c r="DI81" i="7"/>
  <c r="CS81" i="7"/>
  <c r="FM80" i="7"/>
  <c r="FM79" i="7"/>
  <c r="EW80" i="7"/>
  <c r="EW79" i="7"/>
  <c r="EG80" i="7"/>
  <c r="EG79" i="7"/>
  <c r="DQ80" i="7"/>
  <c r="DQ79" i="7"/>
  <c r="DA80" i="7"/>
  <c r="DA79" i="7"/>
  <c r="FE78" i="7"/>
  <c r="EO78" i="7"/>
  <c r="DY78" i="7"/>
  <c r="ES3" i="7"/>
  <c r="ES108" i="7" s="1"/>
  <c r="EP16" i="7"/>
  <c r="EP121" i="7" s="1"/>
  <c r="CW8" i="7"/>
  <c r="CW16" i="7"/>
  <c r="CW9" i="7"/>
  <c r="CW114" i="7" s="1"/>
  <c r="CW12" i="7"/>
  <c r="CW117" i="7" s="1"/>
  <c r="CW5" i="7"/>
  <c r="CW6" i="7"/>
  <c r="CW10" i="7"/>
  <c r="CW115" i="7" s="1"/>
  <c r="CW19" i="7"/>
  <c r="CW124" i="7" s="1"/>
  <c r="CW3" i="7"/>
  <c r="CW108" i="7" s="1"/>
  <c r="CW20" i="7"/>
  <c r="CW125" i="7" s="1"/>
  <c r="CW11" i="7"/>
  <c r="CW116" i="7" s="1"/>
  <c r="CW13" i="7"/>
  <c r="CW118" i="7" s="1"/>
  <c r="CW21" i="7"/>
  <c r="CW126" i="7" s="1"/>
  <c r="CW22" i="7"/>
  <c r="CW127" i="7" s="1"/>
  <c r="CW14" i="7"/>
  <c r="CW119" i="7" s="1"/>
  <c r="CW15" i="7"/>
  <c r="CW120" i="7" s="1"/>
  <c r="CW4" i="7"/>
  <c r="CW109" i="7" s="1"/>
  <c r="CW7" i="7"/>
  <c r="CW112" i="7" s="1"/>
  <c r="CX5" i="7"/>
  <c r="CX8" i="7"/>
  <c r="CX113" i="7" s="1"/>
  <c r="CX16" i="7"/>
  <c r="CX121" i="7" s="1"/>
  <c r="CX10" i="7"/>
  <c r="CX11" i="7"/>
  <c r="CX12" i="7"/>
  <c r="CX117" i="7" s="1"/>
  <c r="CX6" i="7"/>
  <c r="CX111" i="7" s="1"/>
  <c r="CX17" i="7"/>
  <c r="CX122" i="7" s="1"/>
  <c r="CX18" i="7"/>
  <c r="CX19" i="7"/>
  <c r="CX124" i="7" s="1"/>
  <c r="CX3" i="7"/>
  <c r="CX108" i="7" s="1"/>
  <c r="CX20" i="7"/>
  <c r="CX125" i="7" s="1"/>
  <c r="CX13" i="7"/>
  <c r="CX21" i="7"/>
  <c r="CX126" i="7" s="1"/>
  <c r="CX22" i="7"/>
  <c r="CX14" i="7"/>
  <c r="CX15" i="7"/>
  <c r="CX120" i="7" s="1"/>
  <c r="DN8" i="7"/>
  <c r="DN113" i="7" s="1"/>
  <c r="DN16" i="7"/>
  <c r="DN121" i="7" s="1"/>
  <c r="DN9" i="7"/>
  <c r="DN12" i="7"/>
  <c r="DN117" i="7" s="1"/>
  <c r="DN5" i="7"/>
  <c r="DN110" i="7" s="1"/>
  <c r="DN6" i="7"/>
  <c r="DN111" i="7" s="1"/>
  <c r="DN4" i="7"/>
  <c r="DN109" i="7" s="1"/>
  <c r="DN7" i="7"/>
  <c r="DN112" i="7" s="1"/>
  <c r="DN13" i="7"/>
  <c r="DN19" i="7"/>
  <c r="DN124" i="7" s="1"/>
  <c r="DN3" i="7"/>
  <c r="DN20" i="7"/>
  <c r="DN125" i="7" s="1"/>
  <c r="DN14" i="7"/>
  <c r="DN119" i="7" s="1"/>
  <c r="DN21" i="7"/>
  <c r="DN126" i="7" s="1"/>
  <c r="DN10" i="7"/>
  <c r="DN115" i="7" s="1"/>
  <c r="DN22" i="7"/>
  <c r="DN127" i="7" s="1"/>
  <c r="DN15" i="7"/>
  <c r="DN120" i="7" s="1"/>
  <c r="DN11" i="7"/>
  <c r="DN17" i="7"/>
  <c r="ED4" i="7"/>
  <c r="ED109" i="7" s="1"/>
  <c r="ED9" i="7"/>
  <c r="ED11" i="7"/>
  <c r="ED116" i="7" s="1"/>
  <c r="ED5" i="7"/>
  <c r="ED110" i="7" s="1"/>
  <c r="ED13" i="7"/>
  <c r="ED118" i="7" s="1"/>
  <c r="ED6" i="7"/>
  <c r="ED111" i="7" s="1"/>
  <c r="ED7" i="7"/>
  <c r="ED112" i="7" s="1"/>
  <c r="ED19" i="7"/>
  <c r="ED124" i="7" s="1"/>
  <c r="ED14" i="7"/>
  <c r="ED119" i="7" s="1"/>
  <c r="ED3" i="7"/>
  <c r="ED108" i="7" s="1"/>
  <c r="ED20" i="7"/>
  <c r="ED12" i="7"/>
  <c r="ED15" i="7"/>
  <c r="ED120" i="7" s="1"/>
  <c r="ED21" i="7"/>
  <c r="ED126" i="7" s="1"/>
  <c r="ED22" i="7"/>
  <c r="ED127" i="7" s="1"/>
  <c r="ED16" i="7"/>
  <c r="ED8" i="7"/>
  <c r="ED113" i="7" s="1"/>
  <c r="ED17" i="7"/>
  <c r="ED122" i="7" s="1"/>
  <c r="ED10" i="7"/>
  <c r="ED115" i="7" s="1"/>
  <c r="ED18" i="7"/>
  <c r="ED123" i="7" s="1"/>
  <c r="ET9" i="7"/>
  <c r="ET114" i="7" s="1"/>
  <c r="ET4" i="7"/>
  <c r="ET109" i="7" s="1"/>
  <c r="ET10" i="7"/>
  <c r="ET115" i="7" s="1"/>
  <c r="ET5" i="7"/>
  <c r="ET110" i="7" s="1"/>
  <c r="ET7" i="7"/>
  <c r="ET112" i="7" s="1"/>
  <c r="ET8" i="7"/>
  <c r="ET113" i="7" s="1"/>
  <c r="ET15" i="7"/>
  <c r="ET120" i="7" s="1"/>
  <c r="ET3" i="7"/>
  <c r="ET108" i="7" s="1"/>
  <c r="ET20" i="7"/>
  <c r="ET125" i="7" s="1"/>
  <c r="ET16" i="7"/>
  <c r="ET121" i="7" s="1"/>
  <c r="ET21" i="7"/>
  <c r="ET126" i="7" s="1"/>
  <c r="ET6" i="7"/>
  <c r="ET22" i="7"/>
  <c r="ET127" i="7" s="1"/>
  <c r="ET11" i="7"/>
  <c r="ET116" i="7" s="1"/>
  <c r="ET13" i="7"/>
  <c r="ET17" i="7"/>
  <c r="ET122" i="7" s="1"/>
  <c r="ET12" i="7"/>
  <c r="ET117" i="7" s="1"/>
  <c r="ET14" i="7"/>
  <c r="ET119" i="7" s="1"/>
  <c r="ET18" i="7"/>
  <c r="ET123" i="7" s="1"/>
  <c r="FJ4" i="7"/>
  <c r="FJ109" i="7" s="1"/>
  <c r="FJ10" i="7"/>
  <c r="FJ5" i="7"/>
  <c r="FJ110" i="7" s="1"/>
  <c r="FJ6" i="7"/>
  <c r="FJ111" i="7" s="1"/>
  <c r="FJ14" i="7"/>
  <c r="FJ119" i="7" s="1"/>
  <c r="FJ7" i="7"/>
  <c r="FJ112" i="7" s="1"/>
  <c r="FJ8" i="7"/>
  <c r="FJ113" i="7" s="1"/>
  <c r="FJ20" i="7"/>
  <c r="FJ125" i="7" s="1"/>
  <c r="FJ11" i="7"/>
  <c r="FJ21" i="7"/>
  <c r="FJ126" i="7" s="1"/>
  <c r="FJ22" i="7"/>
  <c r="FJ127" i="7" s="1"/>
  <c r="FJ9" i="7"/>
  <c r="FJ114" i="7" s="1"/>
  <c r="FJ12" i="7"/>
  <c r="FJ117" i="7" s="1"/>
  <c r="FJ13" i="7"/>
  <c r="FJ17" i="7"/>
  <c r="FJ122" i="7" s="1"/>
  <c r="FJ15" i="7"/>
  <c r="FJ120" i="7" s="1"/>
  <c r="FJ18" i="7"/>
  <c r="FJ123" i="7" s="1"/>
  <c r="FJ19" i="7"/>
  <c r="FL101" i="7"/>
  <c r="FL100" i="7"/>
  <c r="EV101" i="7"/>
  <c r="EV100" i="7"/>
  <c r="EF101" i="7"/>
  <c r="EF100" i="7"/>
  <c r="DP101" i="7"/>
  <c r="DP100" i="7"/>
  <c r="CZ101" i="7"/>
  <c r="CZ100" i="7"/>
  <c r="FD99" i="7"/>
  <c r="FD98" i="7"/>
  <c r="EN98" i="7"/>
  <c r="EN99" i="7"/>
  <c r="DX98" i="7"/>
  <c r="DX99" i="7"/>
  <c r="DX170" i="7" s="1"/>
  <c r="DH99" i="7"/>
  <c r="DH170" i="7" s="1"/>
  <c r="DH98" i="7"/>
  <c r="CR99" i="7"/>
  <c r="CR98" i="7"/>
  <c r="FL97" i="7"/>
  <c r="FL96" i="7"/>
  <c r="EV97" i="7"/>
  <c r="EV96" i="7"/>
  <c r="EV167" i="7" s="1"/>
  <c r="EF97" i="7"/>
  <c r="EF96" i="7"/>
  <c r="DP97" i="7"/>
  <c r="DP96" i="7"/>
  <c r="CZ97" i="7"/>
  <c r="CZ96" i="7"/>
  <c r="FD95" i="7"/>
  <c r="FD94" i="7"/>
  <c r="EN95" i="7"/>
  <c r="EN94" i="7"/>
  <c r="DX95" i="7"/>
  <c r="DX166" i="7" s="1"/>
  <c r="DX94" i="7"/>
  <c r="DH95" i="7"/>
  <c r="DH94" i="7"/>
  <c r="CR95" i="7"/>
  <c r="CR94" i="7"/>
  <c r="FL93" i="7"/>
  <c r="FL92" i="7"/>
  <c r="FL163" i="7" s="1"/>
  <c r="EV93" i="7"/>
  <c r="EV92" i="7"/>
  <c r="EV163" i="7" s="1"/>
  <c r="EF93" i="7"/>
  <c r="EF92" i="7"/>
  <c r="DP93" i="7"/>
  <c r="DP92" i="7"/>
  <c r="DP163" i="7" s="1"/>
  <c r="CZ93" i="7"/>
  <c r="CZ92" i="7"/>
  <c r="FD91" i="7"/>
  <c r="FD90" i="7"/>
  <c r="EN90" i="7"/>
  <c r="EN161" i="7" s="1"/>
  <c r="EN91" i="7"/>
  <c r="EN162" i="7" s="1"/>
  <c r="DX90" i="7"/>
  <c r="DX91" i="7"/>
  <c r="DX162" i="7" s="1"/>
  <c r="DH91" i="7"/>
  <c r="DH162" i="7" s="1"/>
  <c r="DH90" i="7"/>
  <c r="CR91" i="7"/>
  <c r="CR162" i="7" s="1"/>
  <c r="CR90" i="7"/>
  <c r="FL89" i="7"/>
  <c r="EV89" i="7"/>
  <c r="EF89" i="7"/>
  <c r="DP89" i="7"/>
  <c r="CZ89" i="7"/>
  <c r="FD88" i="7"/>
  <c r="FD87" i="7"/>
  <c r="EN88" i="7"/>
  <c r="EN87" i="7"/>
  <c r="DX88" i="7"/>
  <c r="DX87" i="7"/>
  <c r="DH88" i="7"/>
  <c r="DH87" i="7"/>
  <c r="CR88" i="7"/>
  <c r="CR87" i="7"/>
  <c r="FL86" i="7"/>
  <c r="FL85" i="7"/>
  <c r="EV86" i="7"/>
  <c r="EV157" i="7" s="1"/>
  <c r="EV85" i="7"/>
  <c r="EF85" i="7"/>
  <c r="EF86" i="7"/>
  <c r="DP86" i="7"/>
  <c r="DP85" i="7"/>
  <c r="CZ86" i="7"/>
  <c r="CZ85" i="7"/>
  <c r="FD84" i="7"/>
  <c r="EN84" i="7"/>
  <c r="DX84" i="7"/>
  <c r="DH84" i="7"/>
  <c r="CR84" i="7"/>
  <c r="FL83" i="7"/>
  <c r="FL82" i="7"/>
  <c r="EV82" i="7"/>
  <c r="EV83" i="7"/>
  <c r="EF83" i="7"/>
  <c r="EF82" i="7"/>
  <c r="DP83" i="7"/>
  <c r="DP82" i="7"/>
  <c r="CZ83" i="7"/>
  <c r="CZ82" i="7"/>
  <c r="FD81" i="7"/>
  <c r="EN81" i="7"/>
  <c r="DX81" i="7"/>
  <c r="DH81" i="7"/>
  <c r="CR81" i="7"/>
  <c r="FL80" i="7"/>
  <c r="FL79" i="7"/>
  <c r="EV80" i="7"/>
  <c r="EV79" i="7"/>
  <c r="EF80" i="7"/>
  <c r="EF79" i="7"/>
  <c r="DP80" i="7"/>
  <c r="DP79" i="7"/>
  <c r="CZ80" i="7"/>
  <c r="CZ79" i="7"/>
  <c r="FD78" i="7"/>
  <c r="EN78" i="7"/>
  <c r="DX78" i="7"/>
  <c r="EB3" i="7"/>
  <c r="EZ13" i="7"/>
  <c r="EZ118" i="7" s="1"/>
  <c r="CV10" i="7"/>
  <c r="DL9" i="7"/>
  <c r="DL114" i="7" s="1"/>
  <c r="DL17" i="7"/>
  <c r="DL122" i="7" s="1"/>
  <c r="DL10" i="7"/>
  <c r="DL115" i="7" s="1"/>
  <c r="DL13" i="7"/>
  <c r="DL4" i="7"/>
  <c r="DL109" i="7" s="1"/>
  <c r="DL5" i="7"/>
  <c r="DL110" i="7" s="1"/>
  <c r="DL7" i="7"/>
  <c r="DL112" i="7" s="1"/>
  <c r="DL3" i="7"/>
  <c r="DL108" i="7" s="1"/>
  <c r="DL20" i="7"/>
  <c r="DL125" i="7" s="1"/>
  <c r="DL14" i="7"/>
  <c r="DL21" i="7"/>
  <c r="DL126" i="7" s="1"/>
  <c r="DL22" i="7"/>
  <c r="DL127" i="7" s="1"/>
  <c r="DL15" i="7"/>
  <c r="DL120" i="7" s="1"/>
  <c r="DL8" i="7"/>
  <c r="DL12" i="7"/>
  <c r="DL117" i="7" s="1"/>
  <c r="DL16" i="7"/>
  <c r="DL11" i="7"/>
  <c r="DL18" i="7"/>
  <c r="DL123" i="7" s="1"/>
  <c r="DM4" i="7"/>
  <c r="DM9" i="7"/>
  <c r="DM17" i="7"/>
  <c r="DM122" i="7" s="1"/>
  <c r="DM11" i="7"/>
  <c r="DM13" i="7"/>
  <c r="DM6" i="7"/>
  <c r="DM7" i="7"/>
  <c r="DM19" i="7"/>
  <c r="DM124" i="7" s="1"/>
  <c r="DM3" i="7"/>
  <c r="DM20" i="7"/>
  <c r="DM125" i="7" s="1"/>
  <c r="DM14" i="7"/>
  <c r="DM119" i="7" s="1"/>
  <c r="DM21" i="7"/>
  <c r="DM10" i="7"/>
  <c r="DM22" i="7"/>
  <c r="DM15" i="7"/>
  <c r="DM120" i="7" s="1"/>
  <c r="DM8" i="7"/>
  <c r="DM12" i="7"/>
  <c r="DM16" i="7"/>
  <c r="DM121" i="7" s="1"/>
  <c r="DM5" i="7"/>
  <c r="DM18" i="7"/>
  <c r="EE8" i="7"/>
  <c r="EE16" i="7"/>
  <c r="EE9" i="7"/>
  <c r="EE4" i="7"/>
  <c r="EE109" i="7" s="1"/>
  <c r="EE12" i="7"/>
  <c r="EE6" i="7"/>
  <c r="EE5" i="7"/>
  <c r="EE19" i="7"/>
  <c r="EE14" i="7"/>
  <c r="EE3" i="7"/>
  <c r="EE11" i="7"/>
  <c r="EE20" i="7"/>
  <c r="EE7" i="7"/>
  <c r="EE15" i="7"/>
  <c r="EE120" i="7" s="1"/>
  <c r="EE21" i="7"/>
  <c r="EE126" i="7" s="1"/>
  <c r="EE22" i="7"/>
  <c r="EE17" i="7"/>
  <c r="EE10" i="7"/>
  <c r="EE13" i="7"/>
  <c r="EE118" i="7" s="1"/>
  <c r="DG27" i="7"/>
  <c r="DG132" i="7" s="1"/>
  <c r="DW27" i="7"/>
  <c r="EM27" i="7"/>
  <c r="EM132" i="7" s="1"/>
  <c r="FS27" i="7"/>
  <c r="CY28" i="7"/>
  <c r="CY133" i="7" s="1"/>
  <c r="DO28" i="7"/>
  <c r="DO133" i="7" s="1"/>
  <c r="EE28" i="7"/>
  <c r="EU28" i="7"/>
  <c r="EU133" i="7" s="1"/>
  <c r="FK28" i="7"/>
  <c r="CQ29" i="7"/>
  <c r="CQ134" i="7" s="1"/>
  <c r="DG29" i="7"/>
  <c r="DG134" i="7" s="1"/>
  <c r="DW29" i="7"/>
  <c r="EM29" i="7"/>
  <c r="EM134" i="7" s="1"/>
  <c r="FK101" i="7"/>
  <c r="FK100" i="7"/>
  <c r="EU101" i="7"/>
  <c r="EU100" i="7"/>
  <c r="EE101" i="7"/>
  <c r="EE100" i="7"/>
  <c r="EE171" i="7" s="1"/>
  <c r="DO101" i="7"/>
  <c r="DO100" i="7"/>
  <c r="CY101" i="7"/>
  <c r="CY100" i="7"/>
  <c r="CY171" i="7" s="1"/>
  <c r="FS99" i="7"/>
  <c r="FS170" i="7" s="1"/>
  <c r="FS98" i="7"/>
  <c r="EM99" i="7"/>
  <c r="EM98" i="7"/>
  <c r="DW98" i="7"/>
  <c r="DW169" i="7" s="1"/>
  <c r="DW99" i="7"/>
  <c r="DG98" i="7"/>
  <c r="DG169" i="7" s="1"/>
  <c r="DG99" i="7"/>
  <c r="CQ99" i="7"/>
  <c r="CQ98" i="7"/>
  <c r="CQ169" i="7" s="1"/>
  <c r="FK97" i="7"/>
  <c r="FK96" i="7"/>
  <c r="EU97" i="7"/>
  <c r="EU96" i="7"/>
  <c r="EE97" i="7"/>
  <c r="EE96" i="7"/>
  <c r="EE167" i="7" s="1"/>
  <c r="DO97" i="7"/>
  <c r="DO96" i="7"/>
  <c r="CY97" i="7"/>
  <c r="CY96" i="7"/>
  <c r="FS95" i="7"/>
  <c r="FS94" i="7"/>
  <c r="EM95" i="7"/>
  <c r="EM94" i="7"/>
  <c r="DW95" i="7"/>
  <c r="DW94" i="7"/>
  <c r="DG95" i="7"/>
  <c r="DG94" i="7"/>
  <c r="CQ95" i="7"/>
  <c r="CQ94" i="7"/>
  <c r="FK93" i="7"/>
  <c r="FK92" i="7"/>
  <c r="EU93" i="7"/>
  <c r="EU92" i="7"/>
  <c r="EE93" i="7"/>
  <c r="EE92" i="7"/>
  <c r="DO93" i="7"/>
  <c r="DO92" i="7"/>
  <c r="CY93" i="7"/>
  <c r="CY92" i="7"/>
  <c r="FS91" i="7"/>
  <c r="FS90" i="7"/>
  <c r="EM91" i="7"/>
  <c r="EM90" i="7"/>
  <c r="DW90" i="7"/>
  <c r="DW161" i="7" s="1"/>
  <c r="DW91" i="7"/>
  <c r="DG90" i="7"/>
  <c r="DG91" i="7"/>
  <c r="CQ91" i="7"/>
  <c r="CQ162" i="7" s="1"/>
  <c r="CQ90" i="7"/>
  <c r="FK89" i="7"/>
  <c r="EU89" i="7"/>
  <c r="EE89" i="7"/>
  <c r="EE160" i="7" s="1"/>
  <c r="DO89" i="7"/>
  <c r="CY89" i="7"/>
  <c r="FS88" i="7"/>
  <c r="FS87" i="7"/>
  <c r="EM88" i="7"/>
  <c r="EM87" i="7"/>
  <c r="DW88" i="7"/>
  <c r="DW87" i="7"/>
  <c r="DG88" i="7"/>
  <c r="DG87" i="7"/>
  <c r="CQ88" i="7"/>
  <c r="CQ87" i="7"/>
  <c r="FK86" i="7"/>
  <c r="FK85" i="7"/>
  <c r="EU86" i="7"/>
  <c r="EU85" i="7"/>
  <c r="EE86" i="7"/>
  <c r="EE85" i="7"/>
  <c r="DO85" i="7"/>
  <c r="DO86" i="7"/>
  <c r="CY86" i="7"/>
  <c r="CY85" i="7"/>
  <c r="FS84" i="7"/>
  <c r="EM84" i="7"/>
  <c r="DW84" i="7"/>
  <c r="DG84" i="7"/>
  <c r="CQ84" i="7"/>
  <c r="FK83" i="7"/>
  <c r="FK82" i="7"/>
  <c r="EU83" i="7"/>
  <c r="EU82" i="7"/>
  <c r="EE82" i="7"/>
  <c r="EE83" i="7"/>
  <c r="EE154" i="7" s="1"/>
  <c r="DO83" i="7"/>
  <c r="DO82" i="7"/>
  <c r="CY83" i="7"/>
  <c r="CY82" i="7"/>
  <c r="FS81" i="7"/>
  <c r="EM81" i="7"/>
  <c r="DW81" i="7"/>
  <c r="DG81" i="7"/>
  <c r="CQ81" i="7"/>
  <c r="FK80" i="7"/>
  <c r="FK79" i="7"/>
  <c r="EU80" i="7"/>
  <c r="EU79" i="7"/>
  <c r="EE80" i="7"/>
  <c r="EE79" i="7"/>
  <c r="DO80" i="7"/>
  <c r="DO79" i="7"/>
  <c r="CY80" i="7"/>
  <c r="CY79" i="7"/>
  <c r="FS78" i="7"/>
  <c r="EM78" i="7"/>
  <c r="DW78" i="7"/>
  <c r="DG78" i="7"/>
  <c r="DK3" i="7"/>
  <c r="FD23" i="7"/>
  <c r="FD29" i="7"/>
  <c r="FJ101" i="7"/>
  <c r="FJ100" i="7"/>
  <c r="FJ171" i="7" s="1"/>
  <c r="ET101" i="7"/>
  <c r="ET100" i="7"/>
  <c r="ED101" i="7"/>
  <c r="ED100" i="7"/>
  <c r="DN101" i="7"/>
  <c r="DN100" i="7"/>
  <c r="CX101" i="7"/>
  <c r="CX100" i="7"/>
  <c r="FR99" i="7"/>
  <c r="FR98" i="7"/>
  <c r="FR169" i="7" s="1"/>
  <c r="FB99" i="7"/>
  <c r="FB170" i="7" s="1"/>
  <c r="FB98" i="7"/>
  <c r="DV99" i="7"/>
  <c r="DV170" i="7" s="1"/>
  <c r="DV98" i="7"/>
  <c r="DF98" i="7"/>
  <c r="DF99" i="7"/>
  <c r="DF170" i="7" s="1"/>
  <c r="CP98" i="7"/>
  <c r="CP99" i="7"/>
  <c r="CP170" i="7" s="1"/>
  <c r="FJ97" i="7"/>
  <c r="FJ96" i="7"/>
  <c r="FJ167" i="7" s="1"/>
  <c r="ET97" i="7"/>
  <c r="ET96" i="7"/>
  <c r="ET167" i="7" s="1"/>
  <c r="ED97" i="7"/>
  <c r="ED96" i="7"/>
  <c r="ED167" i="7" s="1"/>
  <c r="DN97" i="7"/>
  <c r="DN96" i="7"/>
  <c r="DN167" i="7" s="1"/>
  <c r="CX97" i="7"/>
  <c r="CX96" i="7"/>
  <c r="CX167" i="7" s="1"/>
  <c r="FR95" i="7"/>
  <c r="FR166" i="7" s="1"/>
  <c r="FR94" i="7"/>
  <c r="FB95" i="7"/>
  <c r="FB166" i="7" s="1"/>
  <c r="FB94" i="7"/>
  <c r="FB165" i="7" s="1"/>
  <c r="DV95" i="7"/>
  <c r="DV166" i="7" s="1"/>
  <c r="DV94" i="7"/>
  <c r="DF95" i="7"/>
  <c r="DF166" i="7" s="1"/>
  <c r="DF94" i="7"/>
  <c r="CP95" i="7"/>
  <c r="CP166" i="7" s="1"/>
  <c r="CP94" i="7"/>
  <c r="FJ92" i="7"/>
  <c r="FJ93" i="7"/>
  <c r="ET93" i="7"/>
  <c r="ET92" i="7"/>
  <c r="ET163" i="7" s="1"/>
  <c r="ED93" i="7"/>
  <c r="ED92" i="7"/>
  <c r="ED163" i="7" s="1"/>
  <c r="DN93" i="7"/>
  <c r="DN92" i="7"/>
  <c r="DN163" i="7" s="1"/>
  <c r="CX93" i="7"/>
  <c r="CX164" i="7" s="1"/>
  <c r="CX92" i="7"/>
  <c r="CX163" i="7" s="1"/>
  <c r="FR91" i="7"/>
  <c r="FR90" i="7"/>
  <c r="FB91" i="7"/>
  <c r="FB162" i="7" s="1"/>
  <c r="FB90" i="7"/>
  <c r="DV91" i="7"/>
  <c r="DV162" i="7" s="1"/>
  <c r="DV90" i="7"/>
  <c r="DF90" i="7"/>
  <c r="DF91" i="7"/>
  <c r="DF162" i="7" s="1"/>
  <c r="CP90" i="7"/>
  <c r="CP91" i="7"/>
  <c r="CP162" i="7" s="1"/>
  <c r="FJ89" i="7"/>
  <c r="ET89" i="7"/>
  <c r="ED89" i="7"/>
  <c r="DN89" i="7"/>
  <c r="CX89" i="7"/>
  <c r="FR88" i="7"/>
  <c r="FR87" i="7"/>
  <c r="FB88" i="7"/>
  <c r="FB87" i="7"/>
  <c r="DV88" i="7"/>
  <c r="DV87" i="7"/>
  <c r="DF88" i="7"/>
  <c r="DF87" i="7"/>
  <c r="CP88" i="7"/>
  <c r="CP87" i="7"/>
  <c r="FJ86" i="7"/>
  <c r="FJ85" i="7"/>
  <c r="ET86" i="7"/>
  <c r="ET85" i="7"/>
  <c r="ED86" i="7"/>
  <c r="ED85" i="7"/>
  <c r="DN86" i="7"/>
  <c r="DN85" i="7"/>
  <c r="CX86" i="7"/>
  <c r="CX85" i="7"/>
  <c r="FR84" i="7"/>
  <c r="FB84" i="7"/>
  <c r="DV84" i="7"/>
  <c r="DF84" i="7"/>
  <c r="CP84" i="7"/>
  <c r="FJ83" i="7"/>
  <c r="FJ82" i="7"/>
  <c r="ET83" i="7"/>
  <c r="ET154" i="7" s="1"/>
  <c r="ET82" i="7"/>
  <c r="ED83" i="7"/>
  <c r="ED82" i="7"/>
  <c r="DN82" i="7"/>
  <c r="DN83" i="7"/>
  <c r="CX83" i="7"/>
  <c r="CX82" i="7"/>
  <c r="CX153" i="7" s="1"/>
  <c r="FR81" i="7"/>
  <c r="FB81" i="7"/>
  <c r="DV81" i="7"/>
  <c r="DF81" i="7"/>
  <c r="CP81" i="7"/>
  <c r="FJ80" i="7"/>
  <c r="FJ79" i="7"/>
  <c r="ET80" i="7"/>
  <c r="ET79" i="7"/>
  <c r="ET150" i="7" s="1"/>
  <c r="ED80" i="7"/>
  <c r="ED79" i="7"/>
  <c r="DN80" i="7"/>
  <c r="DN79" i="7"/>
  <c r="CX80" i="7"/>
  <c r="CX79" i="7"/>
  <c r="FR78" i="7"/>
  <c r="FB78" i="7"/>
  <c r="DV78" i="7"/>
  <c r="DF78" i="7"/>
  <c r="CT3" i="7"/>
  <c r="CT108" i="7" s="1"/>
  <c r="FI20" i="7"/>
  <c r="EE18" i="7"/>
  <c r="DJ13" i="7"/>
  <c r="DA6" i="7"/>
  <c r="DA14" i="7"/>
  <c r="DA4" i="7"/>
  <c r="DA7" i="7"/>
  <c r="DA112" i="7" s="1"/>
  <c r="DA9" i="7"/>
  <c r="DA10" i="7"/>
  <c r="DA16" i="7"/>
  <c r="DA12" i="7"/>
  <c r="DA117" i="7" s="1"/>
  <c r="DA17" i="7"/>
  <c r="DA18" i="7"/>
  <c r="DA8" i="7"/>
  <c r="DA19" i="7"/>
  <c r="DA11" i="7"/>
  <c r="DA3" i="7"/>
  <c r="DA20" i="7"/>
  <c r="DA125" i="7" s="1"/>
  <c r="DA13" i="7"/>
  <c r="DA21" i="7"/>
  <c r="DA22" i="7"/>
  <c r="DA127" i="7" s="1"/>
  <c r="DA5" i="7"/>
  <c r="DA15" i="7"/>
  <c r="DQ4" i="7"/>
  <c r="DQ7" i="7"/>
  <c r="DQ15" i="7"/>
  <c r="DQ120" i="7" s="1"/>
  <c r="DQ8" i="7"/>
  <c r="DQ9" i="7"/>
  <c r="DQ114" i="7" s="1"/>
  <c r="DQ10" i="7"/>
  <c r="DQ11" i="7"/>
  <c r="DQ12" i="7"/>
  <c r="DQ5" i="7"/>
  <c r="DQ17" i="7"/>
  <c r="DQ122" i="7" s="1"/>
  <c r="DQ6" i="7"/>
  <c r="DQ18" i="7"/>
  <c r="DQ13" i="7"/>
  <c r="DQ19" i="7"/>
  <c r="DQ3" i="7"/>
  <c r="DQ20" i="7"/>
  <c r="DQ125" i="7" s="1"/>
  <c r="DQ14" i="7"/>
  <c r="DQ119" i="7" s="1"/>
  <c r="DQ21" i="7"/>
  <c r="DQ126" i="7" s="1"/>
  <c r="DQ22" i="7"/>
  <c r="DQ127" i="7" s="1"/>
  <c r="DQ16" i="7"/>
  <c r="EG7" i="7"/>
  <c r="EG112" i="7" s="1"/>
  <c r="EG15" i="7"/>
  <c r="EG120" i="7" s="1"/>
  <c r="EG8" i="7"/>
  <c r="EG113" i="7" s="1"/>
  <c r="EG4" i="7"/>
  <c r="EG109" i="7" s="1"/>
  <c r="EG11" i="7"/>
  <c r="EG116" i="7" s="1"/>
  <c r="EG5" i="7"/>
  <c r="EG110" i="7" s="1"/>
  <c r="EG13" i="7"/>
  <c r="EG18" i="7"/>
  <c r="EG123" i="7" s="1"/>
  <c r="EG6" i="7"/>
  <c r="EG111" i="7" s="1"/>
  <c r="EG19" i="7"/>
  <c r="EG124" i="7" s="1"/>
  <c r="EG12" i="7"/>
  <c r="EG117" i="7" s="1"/>
  <c r="EG14" i="7"/>
  <c r="EG119" i="7" s="1"/>
  <c r="EG3" i="7"/>
  <c r="EG20" i="7"/>
  <c r="EG125" i="7" s="1"/>
  <c r="EG21" i="7"/>
  <c r="EG126" i="7" s="1"/>
  <c r="EG16" i="7"/>
  <c r="EG121" i="7" s="1"/>
  <c r="EG22" i="7"/>
  <c r="EG127" i="7" s="1"/>
  <c r="EG9" i="7"/>
  <c r="EG114" i="7" s="1"/>
  <c r="EW8" i="7"/>
  <c r="EW16" i="7"/>
  <c r="EW4" i="7"/>
  <c r="EW10" i="7"/>
  <c r="EW12" i="7"/>
  <c r="EW5" i="7"/>
  <c r="EW6" i="7"/>
  <c r="EW14" i="7"/>
  <c r="EW18" i="7"/>
  <c r="EW9" i="7"/>
  <c r="EW19" i="7"/>
  <c r="EW15" i="7"/>
  <c r="EW120" i="7" s="1"/>
  <c r="EW3" i="7"/>
  <c r="EW20" i="7"/>
  <c r="EW125" i="7" s="1"/>
  <c r="EW21" i="7"/>
  <c r="EW126" i="7" s="1"/>
  <c r="EW22" i="7"/>
  <c r="EW127" i="7" s="1"/>
  <c r="EW7" i="7"/>
  <c r="EW11" i="7"/>
  <c r="EW13" i="7"/>
  <c r="EW17" i="7"/>
  <c r="FM8" i="7"/>
  <c r="FM113" i="7" s="1"/>
  <c r="FM16" i="7"/>
  <c r="FM121" i="7" s="1"/>
  <c r="FM9" i="7"/>
  <c r="FM114" i="7" s="1"/>
  <c r="FM12" i="7"/>
  <c r="FM6" i="7"/>
  <c r="FM111" i="7" s="1"/>
  <c r="FM19" i="7"/>
  <c r="FM124" i="7" s="1"/>
  <c r="FM3" i="7"/>
  <c r="FM108" i="7" s="1"/>
  <c r="FM20" i="7"/>
  <c r="FM125" i="7" s="1"/>
  <c r="FM11" i="7"/>
  <c r="FM116" i="7" s="1"/>
  <c r="FM21" i="7"/>
  <c r="FM126" i="7" s="1"/>
  <c r="FM4" i="7"/>
  <c r="FM109" i="7" s="1"/>
  <c r="FM5" i="7"/>
  <c r="FM22" i="7"/>
  <c r="FM127" i="7" s="1"/>
  <c r="FM13" i="7"/>
  <c r="FM10" i="7"/>
  <c r="FM115" i="7" s="1"/>
  <c r="FM14" i="7"/>
  <c r="FM119" i="7" s="1"/>
  <c r="FM7" i="7"/>
  <c r="FM112" i="7" s="1"/>
  <c r="FM17" i="7"/>
  <c r="FM122" i="7" s="1"/>
  <c r="DA30" i="7"/>
  <c r="DQ30" i="7"/>
  <c r="FI100" i="7"/>
  <c r="FI101" i="7"/>
  <c r="FI172" i="7" s="1"/>
  <c r="J485" i="7" s="1"/>
  <c r="ES101" i="7"/>
  <c r="ES172" i="7" s="1"/>
  <c r="K484" i="7" s="1"/>
  <c r="ES100" i="7"/>
  <c r="EC101" i="7"/>
  <c r="EC172" i="7" s="1"/>
  <c r="L483" i="7" s="1"/>
  <c r="EC100" i="7"/>
  <c r="DM101" i="7"/>
  <c r="DM172" i="7" s="1"/>
  <c r="M482" i="7" s="1"/>
  <c r="DM100" i="7"/>
  <c r="CW101" i="7"/>
  <c r="CW172" i="7" s="1"/>
  <c r="N481" i="7" s="1"/>
  <c r="CW100" i="7"/>
  <c r="FQ99" i="7"/>
  <c r="FQ170" i="7" s="1"/>
  <c r="FQ98" i="7"/>
  <c r="FA99" i="7"/>
  <c r="FA98" i="7"/>
  <c r="EK99" i="7"/>
  <c r="EK170" i="7" s="1"/>
  <c r="EK98" i="7"/>
  <c r="EK169" i="7" s="1"/>
  <c r="DE99" i="7"/>
  <c r="DE98" i="7"/>
  <c r="CO98" i="7"/>
  <c r="CO169" i="7" s="1"/>
  <c r="CO99" i="7"/>
  <c r="FI97" i="7"/>
  <c r="FI96" i="7"/>
  <c r="ES97" i="7"/>
  <c r="ES96" i="7"/>
  <c r="ES167" i="7" s="1"/>
  <c r="EC97" i="7"/>
  <c r="EC96" i="7"/>
  <c r="DM97" i="7"/>
  <c r="DM96" i="7"/>
  <c r="CW97" i="7"/>
  <c r="CW96" i="7"/>
  <c r="FQ95" i="7"/>
  <c r="FQ166" i="7" s="1"/>
  <c r="FQ94" i="7"/>
  <c r="FA95" i="7"/>
  <c r="FA94" i="7"/>
  <c r="EK95" i="7"/>
  <c r="EK94" i="7"/>
  <c r="DE95" i="7"/>
  <c r="DE94" i="7"/>
  <c r="CO95" i="7"/>
  <c r="CO94" i="7"/>
  <c r="FI92" i="7"/>
  <c r="FI93" i="7"/>
  <c r="ES92" i="7"/>
  <c r="ES93" i="7"/>
  <c r="EC93" i="7"/>
  <c r="EC92" i="7"/>
  <c r="DM93" i="7"/>
  <c r="DM92" i="7"/>
  <c r="CW93" i="7"/>
  <c r="CW92" i="7"/>
  <c r="FQ91" i="7"/>
  <c r="FQ90" i="7"/>
  <c r="FA91" i="7"/>
  <c r="FA162" i="7" s="1"/>
  <c r="FA90" i="7"/>
  <c r="EK91" i="7"/>
  <c r="EK162" i="7" s="1"/>
  <c r="EK90" i="7"/>
  <c r="DE91" i="7"/>
  <c r="DE90" i="7"/>
  <c r="CO90" i="7"/>
  <c r="CO91" i="7"/>
  <c r="FI89" i="7"/>
  <c r="ES89" i="7"/>
  <c r="EC89" i="7"/>
  <c r="EC160" i="7" s="1"/>
  <c r="DM89" i="7"/>
  <c r="CW89" i="7"/>
  <c r="FQ88" i="7"/>
  <c r="FQ87" i="7"/>
  <c r="FA88" i="7"/>
  <c r="FA87" i="7"/>
  <c r="EK88" i="7"/>
  <c r="EK87" i="7"/>
  <c r="DE88" i="7"/>
  <c r="DE87" i="7"/>
  <c r="CO88" i="7"/>
  <c r="CO87" i="7"/>
  <c r="FI86" i="7"/>
  <c r="FI85" i="7"/>
  <c r="ES86" i="7"/>
  <c r="ES85" i="7"/>
  <c r="EC86" i="7"/>
  <c r="EC85" i="7"/>
  <c r="DM86" i="7"/>
  <c r="DM85" i="7"/>
  <c r="CW86" i="7"/>
  <c r="CW85" i="7"/>
  <c r="FQ84" i="7"/>
  <c r="FA84" i="7"/>
  <c r="EK84" i="7"/>
  <c r="DE84" i="7"/>
  <c r="CO84" i="7"/>
  <c r="FI82" i="7"/>
  <c r="FI83" i="7"/>
  <c r="ES83" i="7"/>
  <c r="ES82" i="7"/>
  <c r="EC83" i="7"/>
  <c r="EC82" i="7"/>
  <c r="DM83" i="7"/>
  <c r="DM82" i="7"/>
  <c r="CW82" i="7"/>
  <c r="CW83" i="7"/>
  <c r="FQ81" i="7"/>
  <c r="FA81" i="7"/>
  <c r="EK81" i="7"/>
  <c r="DE81" i="7"/>
  <c r="CO81" i="7"/>
  <c r="FI80" i="7"/>
  <c r="FI79" i="7"/>
  <c r="ES80" i="7"/>
  <c r="ES79" i="7"/>
  <c r="EC80" i="7"/>
  <c r="EC79" i="7"/>
  <c r="DM80" i="7"/>
  <c r="DM79" i="7"/>
  <c r="CW80" i="7"/>
  <c r="CW79" i="7"/>
  <c r="FQ78" i="7"/>
  <c r="FA78" i="7"/>
  <c r="EK78" i="7"/>
  <c r="DE78" i="7"/>
  <c r="ER20" i="7"/>
  <c r="ER125" i="7" s="1"/>
  <c r="DN18" i="7"/>
  <c r="DN123" i="7" s="1"/>
  <c r="ER9" i="7"/>
  <c r="DO5" i="7"/>
  <c r="DO110" i="7" s="1"/>
  <c r="DO8" i="7"/>
  <c r="DO16" i="7"/>
  <c r="DO121" i="7" s="1"/>
  <c r="DO10" i="7"/>
  <c r="DO115" i="7" s="1"/>
  <c r="DO11" i="7"/>
  <c r="DO116" i="7" s="1"/>
  <c r="DO12" i="7"/>
  <c r="DO117" i="7" s="1"/>
  <c r="DO4" i="7"/>
  <c r="DO6" i="7"/>
  <c r="DO111" i="7" s="1"/>
  <c r="DO18" i="7"/>
  <c r="DO7" i="7"/>
  <c r="DO112" i="7" s="1"/>
  <c r="DO13" i="7"/>
  <c r="DO118" i="7" s="1"/>
  <c r="DO19" i="7"/>
  <c r="DO124" i="7" s="1"/>
  <c r="DO3" i="7"/>
  <c r="DO108" i="7" s="1"/>
  <c r="DO20" i="7"/>
  <c r="DO9" i="7"/>
  <c r="DO114" i="7" s="1"/>
  <c r="DO14" i="7"/>
  <c r="DO21" i="7"/>
  <c r="DO126" i="7" s="1"/>
  <c r="DO22" i="7"/>
  <c r="DO15" i="7"/>
  <c r="DO120" i="7" s="1"/>
  <c r="DO17" i="7"/>
  <c r="DO122" i="7" s="1"/>
  <c r="CZ4" i="7"/>
  <c r="CZ109" i="7" s="1"/>
  <c r="CZ7" i="7"/>
  <c r="CZ15" i="7"/>
  <c r="CZ8" i="7"/>
  <c r="CZ9" i="7"/>
  <c r="CZ10" i="7"/>
  <c r="CZ11" i="7"/>
  <c r="CZ12" i="7"/>
  <c r="CZ17" i="7"/>
  <c r="CZ122" i="7" s="1"/>
  <c r="CZ18" i="7"/>
  <c r="CZ19" i="7"/>
  <c r="CZ3" i="7"/>
  <c r="CZ20" i="7"/>
  <c r="CZ125" i="7" s="1"/>
  <c r="CZ13" i="7"/>
  <c r="CZ21" i="7"/>
  <c r="CZ126" i="7" s="1"/>
  <c r="CZ22" i="7"/>
  <c r="CZ14" i="7"/>
  <c r="CZ119" i="7" s="1"/>
  <c r="CZ5" i="7"/>
  <c r="CZ110" i="7" s="1"/>
  <c r="CZ6" i="7"/>
  <c r="EF8" i="7"/>
  <c r="EF16" i="7"/>
  <c r="EF121" i="7" s="1"/>
  <c r="EF10" i="7"/>
  <c r="EF115" i="7" s="1"/>
  <c r="EF4" i="7"/>
  <c r="EF109" i="7" s="1"/>
  <c r="EF12" i="7"/>
  <c r="EF117" i="7" s="1"/>
  <c r="EF5" i="7"/>
  <c r="EF110" i="7" s="1"/>
  <c r="EF6" i="7"/>
  <c r="EF111" i="7" s="1"/>
  <c r="EF18" i="7"/>
  <c r="EF123" i="7" s="1"/>
  <c r="EF19" i="7"/>
  <c r="EF124" i="7" s="1"/>
  <c r="EF14" i="7"/>
  <c r="EF3" i="7"/>
  <c r="EF108" i="7" s="1"/>
  <c r="EF11" i="7"/>
  <c r="EF116" i="7" s="1"/>
  <c r="EF20" i="7"/>
  <c r="EF125" i="7" s="1"/>
  <c r="EF7" i="7"/>
  <c r="EF112" i="7" s="1"/>
  <c r="EF15" i="7"/>
  <c r="EF120" i="7" s="1"/>
  <c r="EF21" i="7"/>
  <c r="EF22" i="7"/>
  <c r="EF9" i="7"/>
  <c r="EF17" i="7"/>
  <c r="EF122" i="7" s="1"/>
  <c r="FL4" i="7"/>
  <c r="FL9" i="7"/>
  <c r="FL11" i="7"/>
  <c r="FL116" i="7" s="1"/>
  <c r="FL5" i="7"/>
  <c r="FL110" i="7" s="1"/>
  <c r="FL13" i="7"/>
  <c r="FL118" i="7" s="1"/>
  <c r="FL6" i="7"/>
  <c r="FL111" i="7" s="1"/>
  <c r="FL7" i="7"/>
  <c r="FL19" i="7"/>
  <c r="FL124" i="7" s="1"/>
  <c r="FL16" i="7"/>
  <c r="FL121" i="7" s="1"/>
  <c r="FL3" i="7"/>
  <c r="FL108" i="7" s="1"/>
  <c r="FL20" i="7"/>
  <c r="FL125" i="7" s="1"/>
  <c r="FL21" i="7"/>
  <c r="FL126" i="7" s="1"/>
  <c r="FL8" i="7"/>
  <c r="FL22" i="7"/>
  <c r="FL127" i="7" s="1"/>
  <c r="FL12" i="7"/>
  <c r="FL10" i="7"/>
  <c r="FL115" i="7" s="1"/>
  <c r="FL14" i="7"/>
  <c r="FL119" i="7" s="1"/>
  <c r="FL17" i="7"/>
  <c r="FL122" i="7" s="1"/>
  <c r="FL15" i="7"/>
  <c r="FL120" i="7" s="1"/>
  <c r="FL18" i="7"/>
  <c r="FL123" i="7" s="1"/>
  <c r="FD27" i="7"/>
  <c r="FD132" i="7" s="1"/>
  <c r="DB5" i="7"/>
  <c r="DB6" i="7"/>
  <c r="DB14" i="7"/>
  <c r="DB4" i="7"/>
  <c r="DB7" i="7"/>
  <c r="DB8" i="7"/>
  <c r="DB9" i="7"/>
  <c r="DB10" i="7"/>
  <c r="DB11" i="7"/>
  <c r="DB16" i="7"/>
  <c r="DB12" i="7"/>
  <c r="DB17" i="7"/>
  <c r="DB122" i="7" s="1"/>
  <c r="DB18" i="7"/>
  <c r="DB123" i="7" s="1"/>
  <c r="DB19" i="7"/>
  <c r="DB3" i="7"/>
  <c r="DB20" i="7"/>
  <c r="DB13" i="7"/>
  <c r="DB21" i="7"/>
  <c r="DB22" i="7"/>
  <c r="DB15" i="7"/>
  <c r="DB120" i="7" s="1"/>
  <c r="DR6" i="7"/>
  <c r="DR14" i="7"/>
  <c r="DR7" i="7"/>
  <c r="DR9" i="7"/>
  <c r="DR10" i="7"/>
  <c r="DR4" i="7"/>
  <c r="DR17" i="7"/>
  <c r="DR122" i="7" s="1"/>
  <c r="DR18" i="7"/>
  <c r="DR13" i="7"/>
  <c r="DR19" i="7"/>
  <c r="DR124" i="7" s="1"/>
  <c r="DR3" i="7"/>
  <c r="DR20" i="7"/>
  <c r="DR8" i="7"/>
  <c r="DR21" i="7"/>
  <c r="DR15" i="7"/>
  <c r="DR12" i="7"/>
  <c r="DR22" i="7"/>
  <c r="DR11" i="7"/>
  <c r="DR16" i="7"/>
  <c r="EH4" i="7"/>
  <c r="EH7" i="7"/>
  <c r="EH112" i="7" s="1"/>
  <c r="EH15" i="7"/>
  <c r="EH120" i="7" s="1"/>
  <c r="EH8" i="7"/>
  <c r="EH113" i="7" s="1"/>
  <c r="EH9" i="7"/>
  <c r="EH114" i="7" s="1"/>
  <c r="EH10" i="7"/>
  <c r="EH115" i="7" s="1"/>
  <c r="EH11" i="7"/>
  <c r="EH116" i="7" s="1"/>
  <c r="EH12" i="7"/>
  <c r="EH117" i="7" s="1"/>
  <c r="EH5" i="7"/>
  <c r="EH17" i="7"/>
  <c r="EH122" i="7" s="1"/>
  <c r="EH13" i="7"/>
  <c r="EH118" i="7" s="1"/>
  <c r="EH18" i="7"/>
  <c r="EH123" i="7" s="1"/>
  <c r="EH6" i="7"/>
  <c r="EH111" i="7" s="1"/>
  <c r="EH19" i="7"/>
  <c r="EH124" i="7" s="1"/>
  <c r="EH14" i="7"/>
  <c r="EH119" i="7" s="1"/>
  <c r="EH3" i="7"/>
  <c r="EH108" i="7" s="1"/>
  <c r="EH20" i="7"/>
  <c r="EH21" i="7"/>
  <c r="EH126" i="7" s="1"/>
  <c r="EH16" i="7"/>
  <c r="EH22" i="7"/>
  <c r="EH127" i="7" s="1"/>
  <c r="EX7" i="7"/>
  <c r="EX112" i="7" s="1"/>
  <c r="EX15" i="7"/>
  <c r="EX120" i="7" s="1"/>
  <c r="EX8" i="7"/>
  <c r="EX113" i="7" s="1"/>
  <c r="EX4" i="7"/>
  <c r="EX11" i="7"/>
  <c r="EX116" i="7" s="1"/>
  <c r="EX5" i="7"/>
  <c r="EX110" i="7" s="1"/>
  <c r="EX14" i="7"/>
  <c r="EX119" i="7" s="1"/>
  <c r="EX18" i="7"/>
  <c r="EX123" i="7" s="1"/>
  <c r="EX9" i="7"/>
  <c r="EX114" i="7" s="1"/>
  <c r="EX19" i="7"/>
  <c r="EX124" i="7" s="1"/>
  <c r="EX3" i="7"/>
  <c r="EX108" i="7" s="1"/>
  <c r="EX16" i="7"/>
  <c r="EX121" i="7" s="1"/>
  <c r="EX20" i="7"/>
  <c r="EX125" i="7" s="1"/>
  <c r="EX6" i="7"/>
  <c r="EX111" i="7" s="1"/>
  <c r="EX10" i="7"/>
  <c r="EX21" i="7"/>
  <c r="EX126" i="7" s="1"/>
  <c r="EX22" i="7"/>
  <c r="EX127" i="7" s="1"/>
  <c r="EX13" i="7"/>
  <c r="EX118" i="7" s="1"/>
  <c r="EX12" i="7"/>
  <c r="EX117" i="7" s="1"/>
  <c r="FN8" i="7"/>
  <c r="FN113" i="7" s="1"/>
  <c r="FN16" i="7"/>
  <c r="FN121" i="7" s="1"/>
  <c r="FN10" i="7"/>
  <c r="FN115" i="7" s="1"/>
  <c r="FN12" i="7"/>
  <c r="FN117" i="7" s="1"/>
  <c r="FN5" i="7"/>
  <c r="FN110" i="7" s="1"/>
  <c r="FN6" i="7"/>
  <c r="FN111" i="7" s="1"/>
  <c r="FN15" i="7"/>
  <c r="FN18" i="7"/>
  <c r="FN123" i="7" s="1"/>
  <c r="FN19" i="7"/>
  <c r="FN124" i="7" s="1"/>
  <c r="FN3" i="7"/>
  <c r="FN20" i="7"/>
  <c r="FN125" i="7" s="1"/>
  <c r="FN11" i="7"/>
  <c r="FN116" i="7" s="1"/>
  <c r="FN21" i="7"/>
  <c r="FN126" i="7" s="1"/>
  <c r="FN9" i="7"/>
  <c r="FN114" i="7" s="1"/>
  <c r="FN4" i="7"/>
  <c r="FN109" i="7" s="1"/>
  <c r="FN22" i="7"/>
  <c r="FN127" i="7" s="1"/>
  <c r="FN13" i="7"/>
  <c r="FN118" i="7" s="1"/>
  <c r="FN14" i="7"/>
  <c r="FN119" i="7" s="1"/>
  <c r="FN7" i="7"/>
  <c r="FN112" i="7" s="1"/>
  <c r="FN17" i="7"/>
  <c r="FN122" i="7" s="1"/>
  <c r="CT23" i="7"/>
  <c r="CT128" i="7" s="1"/>
  <c r="DJ23" i="7"/>
  <c r="DJ128" i="7" s="1"/>
  <c r="DZ23" i="7"/>
  <c r="EP23" i="7"/>
  <c r="EP128" i="7" s="1"/>
  <c r="FF23" i="7"/>
  <c r="FF128" i="7" s="1"/>
  <c r="DB24" i="7"/>
  <c r="DR24" i="7"/>
  <c r="EH24" i="7"/>
  <c r="EH129" i="7" s="1"/>
  <c r="EX24" i="7"/>
  <c r="EX129" i="7" s="1"/>
  <c r="FN24" i="7"/>
  <c r="CT25" i="7"/>
  <c r="CT130" i="7" s="1"/>
  <c r="DJ25" i="7"/>
  <c r="DJ130" i="7" s="1"/>
  <c r="DZ25" i="7"/>
  <c r="DZ130" i="7" s="1"/>
  <c r="EP25" i="7"/>
  <c r="EP130" i="7" s="1"/>
  <c r="FF25" i="7"/>
  <c r="DB26" i="7"/>
  <c r="DR26" i="7"/>
  <c r="EH26" i="7"/>
  <c r="EH131" i="7" s="1"/>
  <c r="EX26" i="7"/>
  <c r="EX131" i="7" s="1"/>
  <c r="CT27" i="7"/>
  <c r="CT132" i="7" s="1"/>
  <c r="DJ27" i="7"/>
  <c r="DJ132" i="7" s="1"/>
  <c r="DZ27" i="7"/>
  <c r="EP27" i="7"/>
  <c r="FF27" i="7"/>
  <c r="FF132" i="7" s="1"/>
  <c r="DB28" i="7"/>
  <c r="DB133" i="7" s="1"/>
  <c r="DR28" i="7"/>
  <c r="EH28" i="7"/>
  <c r="EX28" i="7"/>
  <c r="EX133" i="7" s="1"/>
  <c r="FN28" i="7"/>
  <c r="FN133" i="7" s="1"/>
  <c r="CT29" i="7"/>
  <c r="CT134" i="7" s="1"/>
  <c r="DJ29" i="7"/>
  <c r="DZ29" i="7"/>
  <c r="DZ134" i="7" s="1"/>
  <c r="EP29" i="7"/>
  <c r="EP134" i="7" s="1"/>
  <c r="FF29" i="7"/>
  <c r="FF134" i="7" s="1"/>
  <c r="DB30" i="7"/>
  <c r="DR30" i="7"/>
  <c r="DR135" i="7" s="1"/>
  <c r="EH30" i="7"/>
  <c r="EX30" i="7"/>
  <c r="EX135" i="7" s="1"/>
  <c r="FN30" i="7"/>
  <c r="FN135" i="7" s="1"/>
  <c r="CT31" i="7"/>
  <c r="CT136" i="7" s="1"/>
  <c r="DJ31" i="7"/>
  <c r="DJ136" i="7" s="1"/>
  <c r="DZ31" i="7"/>
  <c r="DZ136" i="7" s="1"/>
  <c r="EP31" i="7"/>
  <c r="EP136" i="7" s="1"/>
  <c r="FF31" i="7"/>
  <c r="FF136" i="7" s="1"/>
  <c r="DB32" i="7"/>
  <c r="DB137" i="7" s="1"/>
  <c r="DR32" i="7"/>
  <c r="EH32" i="7"/>
  <c r="EH137" i="7" s="1"/>
  <c r="EX32" i="7"/>
  <c r="EX137" i="7" s="1"/>
  <c r="FN32" i="7"/>
  <c r="FN137" i="7" s="1"/>
  <c r="CT33" i="7"/>
  <c r="CT138" i="7" s="1"/>
  <c r="K456" i="7" s="1"/>
  <c r="DJ33" i="7"/>
  <c r="DJ138" i="7" s="1"/>
  <c r="J457" i="7" s="1"/>
  <c r="DZ33" i="7"/>
  <c r="DZ138" i="7" s="1"/>
  <c r="I458" i="7" s="1"/>
  <c r="EP33" i="7"/>
  <c r="EP138" i="7" s="1"/>
  <c r="H459" i="7" s="1"/>
  <c r="FF33" i="7"/>
  <c r="FF138" i="7" s="1"/>
  <c r="G460" i="7" s="1"/>
  <c r="FH101" i="7"/>
  <c r="FH172" i="7" s="1"/>
  <c r="I485" i="7" s="1"/>
  <c r="FH100" i="7"/>
  <c r="ER100" i="7"/>
  <c r="ER101" i="7"/>
  <c r="ER172" i="7" s="1"/>
  <c r="J484" i="7" s="1"/>
  <c r="EB101" i="7"/>
  <c r="EB100" i="7"/>
  <c r="DL101" i="7"/>
  <c r="DL172" i="7" s="1"/>
  <c r="L482" i="7" s="1"/>
  <c r="DL100" i="7"/>
  <c r="CV101" i="7"/>
  <c r="CV172" i="7" s="1"/>
  <c r="M481" i="7" s="1"/>
  <c r="CV100" i="7"/>
  <c r="FP99" i="7"/>
  <c r="FP98" i="7"/>
  <c r="FP169" i="7" s="1"/>
  <c r="EZ99" i="7"/>
  <c r="EZ98" i="7"/>
  <c r="EZ169" i="7" s="1"/>
  <c r="EJ99" i="7"/>
  <c r="EJ98" i="7"/>
  <c r="EJ169" i="7" s="1"/>
  <c r="DT99" i="7"/>
  <c r="DT98" i="7"/>
  <c r="DT169" i="7" s="1"/>
  <c r="CN99" i="7"/>
  <c r="CN98" i="7"/>
  <c r="CN169" i="7" s="1"/>
  <c r="FH97" i="7"/>
  <c r="FH168" i="7" s="1"/>
  <c r="FH96" i="7"/>
  <c r="FH167" i="7" s="1"/>
  <c r="ER97" i="7"/>
  <c r="ER168" i="7" s="1"/>
  <c r="ER96" i="7"/>
  <c r="ER167" i="7" s="1"/>
  <c r="EB97" i="7"/>
  <c r="EB168" i="7" s="1"/>
  <c r="EB96" i="7"/>
  <c r="DL97" i="7"/>
  <c r="DL96" i="7"/>
  <c r="CV97" i="7"/>
  <c r="CV168" i="7" s="1"/>
  <c r="CV96" i="7"/>
  <c r="FP95" i="7"/>
  <c r="FP94" i="7"/>
  <c r="FP165" i="7" s="1"/>
  <c r="EZ95" i="7"/>
  <c r="EZ94" i="7"/>
  <c r="EZ165" i="7" s="1"/>
  <c r="EJ95" i="7"/>
  <c r="EJ94" i="7"/>
  <c r="EJ165" i="7" s="1"/>
  <c r="DT95" i="7"/>
  <c r="DT94" i="7"/>
  <c r="DT165" i="7" s="1"/>
  <c r="CN95" i="7"/>
  <c r="CN94" i="7"/>
  <c r="CN165" i="7" s="1"/>
  <c r="FH93" i="7"/>
  <c r="FH164" i="7" s="1"/>
  <c r="FH92" i="7"/>
  <c r="ER92" i="7"/>
  <c r="ER93" i="7"/>
  <c r="ER164" i="7" s="1"/>
  <c r="EB92" i="7"/>
  <c r="EB93" i="7"/>
  <c r="EB164" i="7" s="1"/>
  <c r="DL93" i="7"/>
  <c r="DL164" i="7" s="1"/>
  <c r="DL92" i="7"/>
  <c r="CV93" i="7"/>
  <c r="CV164" i="7" s="1"/>
  <c r="CV92" i="7"/>
  <c r="FP91" i="7"/>
  <c r="FP162" i="7" s="1"/>
  <c r="FP90" i="7"/>
  <c r="EZ91" i="7"/>
  <c r="EZ162" i="7" s="1"/>
  <c r="EZ90" i="7"/>
  <c r="EJ91" i="7"/>
  <c r="EJ90" i="7"/>
  <c r="DT91" i="7"/>
  <c r="DT90" i="7"/>
  <c r="CN91" i="7"/>
  <c r="CN90" i="7"/>
  <c r="FH89" i="7"/>
  <c r="ER89" i="7"/>
  <c r="EB89" i="7"/>
  <c r="DL89" i="7"/>
  <c r="CV89" i="7"/>
  <c r="FP87" i="7"/>
  <c r="FP88" i="7"/>
  <c r="EZ88" i="7"/>
  <c r="EZ87" i="7"/>
  <c r="EJ88" i="7"/>
  <c r="EJ87" i="7"/>
  <c r="DT88" i="7"/>
  <c r="DT87" i="7"/>
  <c r="CN88" i="7"/>
  <c r="CN87" i="7"/>
  <c r="FH86" i="7"/>
  <c r="FH85" i="7"/>
  <c r="ER86" i="7"/>
  <c r="ER85" i="7"/>
  <c r="EB86" i="7"/>
  <c r="EB85" i="7"/>
  <c r="DL85" i="7"/>
  <c r="DL86" i="7"/>
  <c r="CV86" i="7"/>
  <c r="CV85" i="7"/>
  <c r="FP84" i="7"/>
  <c r="EZ84" i="7"/>
  <c r="EJ84" i="7"/>
  <c r="DT84" i="7"/>
  <c r="CN84" i="7"/>
  <c r="FH82" i="7"/>
  <c r="FH83" i="7"/>
  <c r="ER82" i="7"/>
  <c r="ER83" i="7"/>
  <c r="EB83" i="7"/>
  <c r="EB82" i="7"/>
  <c r="EB153" i="7" s="1"/>
  <c r="DL83" i="7"/>
  <c r="DL82" i="7"/>
  <c r="CV83" i="7"/>
  <c r="CV82" i="7"/>
  <c r="FP81" i="7"/>
  <c r="EZ81" i="7"/>
  <c r="EJ81" i="7"/>
  <c r="DT81" i="7"/>
  <c r="CN81" i="7"/>
  <c r="FH80" i="7"/>
  <c r="FH79" i="7"/>
  <c r="ER80" i="7"/>
  <c r="ER79" i="7"/>
  <c r="EB80" i="7"/>
  <c r="EB79" i="7"/>
  <c r="DL80" i="7"/>
  <c r="DL79" i="7"/>
  <c r="CV80" i="7"/>
  <c r="CV79" i="7"/>
  <c r="FP78" i="7"/>
  <c r="EZ78" i="7"/>
  <c r="EA20" i="7"/>
  <c r="EA125" i="7" s="1"/>
  <c r="CW18" i="7"/>
  <c r="FM15" i="7"/>
  <c r="FM120" i="7" s="1"/>
  <c r="CX9" i="7"/>
  <c r="CX4" i="7"/>
  <c r="CX109" i="7" s="1"/>
  <c r="DP7" i="7"/>
  <c r="DP112" i="7" s="1"/>
  <c r="DP15" i="7"/>
  <c r="DP120" i="7" s="1"/>
  <c r="DP8" i="7"/>
  <c r="DP113" i="7" s="1"/>
  <c r="DP11" i="7"/>
  <c r="DP116" i="7" s="1"/>
  <c r="DP4" i="7"/>
  <c r="DP109" i="7" s="1"/>
  <c r="DP5" i="7"/>
  <c r="DP6" i="7"/>
  <c r="DP111" i="7" s="1"/>
  <c r="DP18" i="7"/>
  <c r="DP13" i="7"/>
  <c r="DP118" i="7" s="1"/>
  <c r="DP19" i="7"/>
  <c r="DP124" i="7" s="1"/>
  <c r="DP3" i="7"/>
  <c r="DP108" i="7" s="1"/>
  <c r="DP20" i="7"/>
  <c r="DP125" i="7" s="1"/>
  <c r="DP9" i="7"/>
  <c r="DP114" i="7" s="1"/>
  <c r="DP14" i="7"/>
  <c r="DP119" i="7" s="1"/>
  <c r="DP21" i="7"/>
  <c r="DP10" i="7"/>
  <c r="DP115" i="7" s="1"/>
  <c r="DP22" i="7"/>
  <c r="DP127" i="7" s="1"/>
  <c r="DP12" i="7"/>
  <c r="DP117" i="7" s="1"/>
  <c r="DP16" i="7"/>
  <c r="FD25" i="7"/>
  <c r="FO4" i="7"/>
  <c r="FO7" i="7"/>
  <c r="FO15" i="7"/>
  <c r="FO8" i="7"/>
  <c r="FO11" i="7"/>
  <c r="FO5" i="7"/>
  <c r="FO18" i="7"/>
  <c r="FO16" i="7"/>
  <c r="FO121" i="7" s="1"/>
  <c r="FO19" i="7"/>
  <c r="FO3" i="7"/>
  <c r="FO20" i="7"/>
  <c r="FO21" i="7"/>
  <c r="FO9" i="7"/>
  <c r="FO6" i="7"/>
  <c r="FO12" i="7"/>
  <c r="FO22" i="7"/>
  <c r="FO127" i="7" s="1"/>
  <c r="FO13" i="7"/>
  <c r="FO10" i="7"/>
  <c r="FO14" i="7"/>
  <c r="FG101" i="7"/>
  <c r="FG172" i="7" s="1"/>
  <c r="H485" i="7" s="1"/>
  <c r="FG100" i="7"/>
  <c r="EQ101" i="7"/>
  <c r="EQ172" i="7" s="1"/>
  <c r="I484" i="7" s="1"/>
  <c r="EQ100" i="7"/>
  <c r="EA100" i="7"/>
  <c r="EA101" i="7"/>
  <c r="DK101" i="7"/>
  <c r="DK100" i="7"/>
  <c r="CU101" i="7"/>
  <c r="CU172" i="7" s="1"/>
  <c r="L481" i="7" s="1"/>
  <c r="CU100" i="7"/>
  <c r="FO99" i="7"/>
  <c r="FO98" i="7"/>
  <c r="FO169" i="7" s="1"/>
  <c r="EY99" i="7"/>
  <c r="EY98" i="7"/>
  <c r="EY169" i="7" s="1"/>
  <c r="EI99" i="7"/>
  <c r="EI98" i="7"/>
  <c r="EI169" i="7" s="1"/>
  <c r="DS99" i="7"/>
  <c r="DS98" i="7"/>
  <c r="DS169" i="7" s="1"/>
  <c r="DC99" i="7"/>
  <c r="DC98" i="7"/>
  <c r="DC169" i="7" s="1"/>
  <c r="FG97" i="7"/>
  <c r="FG168" i="7" s="1"/>
  <c r="FG96" i="7"/>
  <c r="EQ97" i="7"/>
  <c r="EQ168" i="7" s="1"/>
  <c r="EQ96" i="7"/>
  <c r="EA97" i="7"/>
  <c r="EA168" i="7" s="1"/>
  <c r="EA96" i="7"/>
  <c r="DK97" i="7"/>
  <c r="DK168" i="7" s="1"/>
  <c r="DK96" i="7"/>
  <c r="CU97" i="7"/>
  <c r="CU168" i="7" s="1"/>
  <c r="CU96" i="7"/>
  <c r="FO95" i="7"/>
  <c r="FO94" i="7"/>
  <c r="FO165" i="7" s="1"/>
  <c r="EY95" i="7"/>
  <c r="EY94" i="7"/>
  <c r="EY165" i="7" s="1"/>
  <c r="EI95" i="7"/>
  <c r="EI94" i="7"/>
  <c r="EI165" i="7" s="1"/>
  <c r="DS95" i="7"/>
  <c r="DS166" i="7" s="1"/>
  <c r="DS94" i="7"/>
  <c r="DS165" i="7" s="1"/>
  <c r="DC95" i="7"/>
  <c r="DC166" i="7" s="1"/>
  <c r="DC94" i="7"/>
  <c r="DC165" i="7" s="1"/>
  <c r="FG93" i="7"/>
  <c r="FG164" i="7" s="1"/>
  <c r="FG92" i="7"/>
  <c r="EQ93" i="7"/>
  <c r="EQ164" i="7" s="1"/>
  <c r="EQ92" i="7"/>
  <c r="EA92" i="7"/>
  <c r="EA93" i="7"/>
  <c r="EA164" i="7" s="1"/>
  <c r="DK92" i="7"/>
  <c r="DK93" i="7"/>
  <c r="DK164" i="7" s="1"/>
  <c r="CU93" i="7"/>
  <c r="CU164" i="7" s="1"/>
  <c r="CU92" i="7"/>
  <c r="CU163" i="7" s="1"/>
  <c r="FO91" i="7"/>
  <c r="FO90" i="7"/>
  <c r="EY91" i="7"/>
  <c r="EY90" i="7"/>
  <c r="EI91" i="7"/>
  <c r="EI90" i="7"/>
  <c r="DS91" i="7"/>
  <c r="DS90" i="7"/>
  <c r="DC91" i="7"/>
  <c r="DC90" i="7"/>
  <c r="FG89" i="7"/>
  <c r="EQ89" i="7"/>
  <c r="EA89" i="7"/>
  <c r="DK89" i="7"/>
  <c r="DK160" i="7" s="1"/>
  <c r="CU89" i="7"/>
  <c r="FO87" i="7"/>
  <c r="FO88" i="7"/>
  <c r="EY87" i="7"/>
  <c r="EY88" i="7"/>
  <c r="EI88" i="7"/>
  <c r="EI87" i="7"/>
  <c r="DS88" i="7"/>
  <c r="DS87" i="7"/>
  <c r="DC88" i="7"/>
  <c r="DC87" i="7"/>
  <c r="FG86" i="7"/>
  <c r="FG85" i="7"/>
  <c r="EQ86" i="7"/>
  <c r="EQ85" i="7"/>
  <c r="EA86" i="7"/>
  <c r="EA85" i="7"/>
  <c r="DK86" i="7"/>
  <c r="DK157" i="7" s="1"/>
  <c r="DK85" i="7"/>
  <c r="CU85" i="7"/>
  <c r="CU86" i="7"/>
  <c r="CU157" i="7" s="1"/>
  <c r="FO84" i="7"/>
  <c r="EY84" i="7"/>
  <c r="EI84" i="7"/>
  <c r="DS84" i="7"/>
  <c r="DJ20" i="7"/>
  <c r="FF101" i="7"/>
  <c r="FF100" i="7"/>
  <c r="FF171" i="7" s="1"/>
  <c r="EP101" i="7"/>
  <c r="EP100" i="7"/>
  <c r="EP171" i="7" s="1"/>
  <c r="DZ101" i="7"/>
  <c r="DZ100" i="7"/>
  <c r="DZ171" i="7" s="1"/>
  <c r="DJ100" i="7"/>
  <c r="DJ101" i="7"/>
  <c r="CT101" i="7"/>
  <c r="CT100" i="7"/>
  <c r="CT171" i="7" s="1"/>
  <c r="FN99" i="7"/>
  <c r="FN170" i="7" s="1"/>
  <c r="FN98" i="7"/>
  <c r="EX99" i="7"/>
  <c r="EX170" i="7" s="1"/>
  <c r="EX98" i="7"/>
  <c r="EH99" i="7"/>
  <c r="EH170" i="7" s="1"/>
  <c r="EH98" i="7"/>
  <c r="DR99" i="7"/>
  <c r="DR170" i="7" s="1"/>
  <c r="DR98" i="7"/>
  <c r="DB99" i="7"/>
  <c r="DB170" i="7" s="1"/>
  <c r="DB98" i="7"/>
  <c r="FF97" i="7"/>
  <c r="FF96" i="7"/>
  <c r="FF167" i="7" s="1"/>
  <c r="EP97" i="7"/>
  <c r="EP96" i="7"/>
  <c r="EP167" i="7" s="1"/>
  <c r="DZ97" i="7"/>
  <c r="DZ96" i="7"/>
  <c r="DZ167" i="7" s="1"/>
  <c r="DJ97" i="7"/>
  <c r="DJ168" i="7" s="1"/>
  <c r="DJ96" i="7"/>
  <c r="CT97" i="7"/>
  <c r="CT168" i="7" s="1"/>
  <c r="CT96" i="7"/>
  <c r="CT167" i="7" s="1"/>
  <c r="FN94" i="7"/>
  <c r="FN95" i="7"/>
  <c r="EX95" i="7"/>
  <c r="EX94" i="7"/>
  <c r="EX165" i="7" s="1"/>
  <c r="EH95" i="7"/>
  <c r="EH166" i="7" s="1"/>
  <c r="EH94" i="7"/>
  <c r="DR95" i="7"/>
  <c r="DR166" i="7" s="1"/>
  <c r="DR94" i="7"/>
  <c r="DB95" i="7"/>
  <c r="DB166" i="7" s="1"/>
  <c r="DB94" i="7"/>
  <c r="FF93" i="7"/>
  <c r="FF92" i="7"/>
  <c r="FF163" i="7" s="1"/>
  <c r="EP93" i="7"/>
  <c r="EP164" i="7" s="1"/>
  <c r="EP92" i="7"/>
  <c r="EP163" i="7" s="1"/>
  <c r="DZ93" i="7"/>
  <c r="DZ92" i="7"/>
  <c r="DZ163" i="7" s="1"/>
  <c r="DJ92" i="7"/>
  <c r="DJ163" i="7" s="1"/>
  <c r="DJ93" i="7"/>
  <c r="CT92" i="7"/>
  <c r="CT163" i="7" s="1"/>
  <c r="CT93" i="7"/>
  <c r="FN91" i="7"/>
  <c r="FN162" i="7" s="1"/>
  <c r="FN90" i="7"/>
  <c r="EX91" i="7"/>
  <c r="EX162" i="7" s="1"/>
  <c r="EX90" i="7"/>
  <c r="EH91" i="7"/>
  <c r="EH162" i="7" s="1"/>
  <c r="EH90" i="7"/>
  <c r="EH161" i="7" s="1"/>
  <c r="DR91" i="7"/>
  <c r="DR162" i="7" s="1"/>
  <c r="DR90" i="7"/>
  <c r="DB91" i="7"/>
  <c r="DB162" i="7" s="1"/>
  <c r="DB90" i="7"/>
  <c r="FF89" i="7"/>
  <c r="EP89" i="7"/>
  <c r="EP160" i="7" s="1"/>
  <c r="DZ89" i="7"/>
  <c r="DJ89" i="7"/>
  <c r="CT89" i="7"/>
  <c r="FN88" i="7"/>
  <c r="FN87" i="7"/>
  <c r="EX87" i="7"/>
  <c r="EX88" i="7"/>
  <c r="EX159" i="7" s="1"/>
  <c r="EH87" i="7"/>
  <c r="EH88" i="7"/>
  <c r="DR88" i="7"/>
  <c r="DR87" i="7"/>
  <c r="DB88" i="7"/>
  <c r="DB87" i="7"/>
  <c r="DB158" i="7" s="1"/>
  <c r="FF86" i="7"/>
  <c r="FF85" i="7"/>
  <c r="EP86" i="7"/>
  <c r="EP85" i="7"/>
  <c r="DZ86" i="7"/>
  <c r="DZ85" i="7"/>
  <c r="DJ86" i="7"/>
  <c r="DJ85" i="7"/>
  <c r="CT86" i="7"/>
  <c r="CT85" i="7"/>
  <c r="FN84" i="7"/>
  <c r="EX84" i="7"/>
  <c r="EH84" i="7"/>
  <c r="DR84" i="7"/>
  <c r="DB84" i="7"/>
  <c r="FF83" i="7"/>
  <c r="FF82" i="7"/>
  <c r="EP83" i="7"/>
  <c r="EP82" i="7"/>
  <c r="DZ82" i="7"/>
  <c r="DZ83" i="7"/>
  <c r="DJ82" i="7"/>
  <c r="DJ83" i="7"/>
  <c r="EY4" i="7"/>
  <c r="EY109" i="7" s="1"/>
  <c r="EY7" i="7"/>
  <c r="EY112" i="7" s="1"/>
  <c r="EY15" i="7"/>
  <c r="EY8" i="7"/>
  <c r="EY113" i="7" s="1"/>
  <c r="EY9" i="7"/>
  <c r="EY10" i="7"/>
  <c r="EY115" i="7" s="1"/>
  <c r="EY11" i="7"/>
  <c r="EY116" i="7" s="1"/>
  <c r="EY12" i="7"/>
  <c r="EY117" i="7" s="1"/>
  <c r="EY5" i="7"/>
  <c r="EY110" i="7" s="1"/>
  <c r="EY17" i="7"/>
  <c r="EY122" i="7" s="1"/>
  <c r="EY14" i="7"/>
  <c r="EY18" i="7"/>
  <c r="EY123" i="7" s="1"/>
  <c r="EY19" i="7"/>
  <c r="EY124" i="7" s="1"/>
  <c r="EY3" i="7"/>
  <c r="EY16" i="7"/>
  <c r="EY121" i="7" s="1"/>
  <c r="EY20" i="7"/>
  <c r="EY6" i="7"/>
  <c r="EY111" i="7" s="1"/>
  <c r="EY21" i="7"/>
  <c r="EY126" i="7" s="1"/>
  <c r="EY22" i="7"/>
  <c r="EY13" i="7"/>
  <c r="DT5" i="7"/>
  <c r="DT13" i="7"/>
  <c r="DT6" i="7"/>
  <c r="DT8" i="7"/>
  <c r="DT9" i="7"/>
  <c r="DT4" i="7"/>
  <c r="DT7" i="7"/>
  <c r="DT17" i="7"/>
  <c r="DT18" i="7"/>
  <c r="DT19" i="7"/>
  <c r="DT3" i="7"/>
  <c r="DT10" i="7"/>
  <c r="DT14" i="7"/>
  <c r="DT119" i="7" s="1"/>
  <c r="DT20" i="7"/>
  <c r="DT21" i="7"/>
  <c r="DT15" i="7"/>
  <c r="DT12" i="7"/>
  <c r="DT22" i="7"/>
  <c r="DT127" i="7" s="1"/>
  <c r="DT11" i="7"/>
  <c r="CO5" i="7"/>
  <c r="CO110" i="7" s="1"/>
  <c r="CO3" i="7"/>
  <c r="CO108" i="7" s="1"/>
  <c r="CO12" i="7"/>
  <c r="CO117" i="7" s="1"/>
  <c r="CO6" i="7"/>
  <c r="CO111" i="7" s="1"/>
  <c r="CO7" i="7"/>
  <c r="CO112" i="7" s="1"/>
  <c r="CO8" i="7"/>
  <c r="CO113" i="7" s="1"/>
  <c r="CO4" i="7"/>
  <c r="CO109" i="7" s="1"/>
  <c r="CO11" i="7"/>
  <c r="CO116" i="7" s="1"/>
  <c r="CO14" i="7"/>
  <c r="CO119" i="7" s="1"/>
  <c r="CO15" i="7"/>
  <c r="CO120" i="7" s="1"/>
  <c r="CO16" i="7"/>
  <c r="CO155" i="7" s="1"/>
  <c r="CO18" i="7"/>
  <c r="CO17" i="7"/>
  <c r="CO19" i="7"/>
  <c r="CO124" i="7" s="1"/>
  <c r="CO9" i="7"/>
  <c r="CO114" i="7" s="1"/>
  <c r="CO20" i="7"/>
  <c r="CO10" i="7"/>
  <c r="CO115" i="7" s="1"/>
  <c r="CO21" i="7"/>
  <c r="CO126" i="7" s="1"/>
  <c r="DE13" i="7"/>
  <c r="DE118" i="7" s="1"/>
  <c r="DE5" i="7"/>
  <c r="DE110" i="7" s="1"/>
  <c r="DE6" i="7"/>
  <c r="DE4" i="7"/>
  <c r="DE109" i="7" s="1"/>
  <c r="DE7" i="7"/>
  <c r="DE8" i="7"/>
  <c r="DE113" i="7" s="1"/>
  <c r="DE9" i="7"/>
  <c r="DE114" i="7" s="1"/>
  <c r="DE10" i="7"/>
  <c r="DE115" i="7" s="1"/>
  <c r="DE11" i="7"/>
  <c r="DE116" i="7" s="1"/>
  <c r="DE15" i="7"/>
  <c r="DE16" i="7"/>
  <c r="DE121" i="7" s="1"/>
  <c r="DE12" i="7"/>
  <c r="DE17" i="7"/>
  <c r="DE122" i="7" s="1"/>
  <c r="DE18" i="7"/>
  <c r="DE123" i="7" s="1"/>
  <c r="DE19" i="7"/>
  <c r="DE3" i="7"/>
  <c r="DE20" i="7"/>
  <c r="DE125" i="7" s="1"/>
  <c r="DE21" i="7"/>
  <c r="DE126" i="7" s="1"/>
  <c r="DE14" i="7"/>
  <c r="DE22" i="7"/>
  <c r="DE127" i="7" s="1"/>
  <c r="EK5" i="7"/>
  <c r="EK13" i="7"/>
  <c r="EK6" i="7"/>
  <c r="EK8" i="7"/>
  <c r="EK9" i="7"/>
  <c r="EK4" i="7"/>
  <c r="EK10" i="7"/>
  <c r="EK17" i="7"/>
  <c r="EK18" i="7"/>
  <c r="EK123" i="7" s="1"/>
  <c r="EK11" i="7"/>
  <c r="EK116" i="7" s="1"/>
  <c r="EK14" i="7"/>
  <c r="EK119" i="7" s="1"/>
  <c r="EK7" i="7"/>
  <c r="EK12" i="7"/>
  <c r="EK19" i="7"/>
  <c r="EK3" i="7"/>
  <c r="EK15" i="7"/>
  <c r="EK20" i="7"/>
  <c r="EK21" i="7"/>
  <c r="EK16" i="7"/>
  <c r="EK22" i="7"/>
  <c r="EK127" i="7" s="1"/>
  <c r="FA6" i="7"/>
  <c r="FA14" i="7"/>
  <c r="FA7" i="7"/>
  <c r="FA112" i="7" s="1"/>
  <c r="FA8" i="7"/>
  <c r="FA4" i="7"/>
  <c r="FA109" i="7" s="1"/>
  <c r="FA9" i="7"/>
  <c r="FA10" i="7"/>
  <c r="FA11" i="7"/>
  <c r="FA12" i="7"/>
  <c r="FA13" i="7"/>
  <c r="FA118" i="7" s="1"/>
  <c r="FA17" i="7"/>
  <c r="FA18" i="7"/>
  <c r="FA123" i="7" s="1"/>
  <c r="FA15" i="7"/>
  <c r="FA5" i="7"/>
  <c r="FA110" i="7" s="1"/>
  <c r="FA19" i="7"/>
  <c r="FA124" i="7" s="1"/>
  <c r="FA3" i="7"/>
  <c r="FA16" i="7"/>
  <c r="FA20" i="7"/>
  <c r="FA21" i="7"/>
  <c r="FA22" i="7"/>
  <c r="FQ6" i="7"/>
  <c r="FQ111" i="7" s="1"/>
  <c r="FQ14" i="7"/>
  <c r="FQ4" i="7"/>
  <c r="FQ109" i="7" s="1"/>
  <c r="FQ7" i="7"/>
  <c r="FQ112" i="7" s="1"/>
  <c r="FQ10" i="7"/>
  <c r="FQ15" i="7"/>
  <c r="FQ17" i="7"/>
  <c r="FQ18" i="7"/>
  <c r="FQ123" i="7" s="1"/>
  <c r="FQ16" i="7"/>
  <c r="FQ121" i="7" s="1"/>
  <c r="FQ19" i="7"/>
  <c r="FQ124" i="7" s="1"/>
  <c r="FQ11" i="7"/>
  <c r="FQ116" i="7" s="1"/>
  <c r="FQ3" i="7"/>
  <c r="FQ108" i="7" s="1"/>
  <c r="FQ20" i="7"/>
  <c r="FQ125" i="7" s="1"/>
  <c r="FQ5" i="7"/>
  <c r="FQ8" i="7"/>
  <c r="FQ113" i="7" s="1"/>
  <c r="FQ9" i="7"/>
  <c r="FQ114" i="7" s="1"/>
  <c r="FQ21" i="7"/>
  <c r="FQ126" i="7" s="1"/>
  <c r="FQ12" i="7"/>
  <c r="FQ117" i="7" s="1"/>
  <c r="FQ22" i="7"/>
  <c r="FQ13" i="7"/>
  <c r="FQ118" i="7" s="1"/>
  <c r="CW23" i="7"/>
  <c r="CW128" i="7" s="1"/>
  <c r="DM23" i="7"/>
  <c r="EC23" i="7"/>
  <c r="EC128" i="7" s="1"/>
  <c r="ES23" i="7"/>
  <c r="ES128" i="7" s="1"/>
  <c r="FI23" i="7"/>
  <c r="FI128" i="7" s="1"/>
  <c r="CO24" i="7"/>
  <c r="CO129" i="7" s="1"/>
  <c r="DE24" i="7"/>
  <c r="DE129" i="7" s="1"/>
  <c r="EK24" i="7"/>
  <c r="EK129" i="7" s="1"/>
  <c r="FA24" i="7"/>
  <c r="FQ24" i="7"/>
  <c r="FQ129" i="7" s="1"/>
  <c r="CW25" i="7"/>
  <c r="CW130" i="7" s="1"/>
  <c r="DM25" i="7"/>
  <c r="EC25" i="7"/>
  <c r="EC130" i="7" s="1"/>
  <c r="ES25" i="7"/>
  <c r="FI25" i="7"/>
  <c r="FI130" i="7" s="1"/>
  <c r="CO26" i="7"/>
  <c r="CO131" i="7" s="1"/>
  <c r="DE26" i="7"/>
  <c r="DE131" i="7" s="1"/>
  <c r="EK26" i="7"/>
  <c r="FA26" i="7"/>
  <c r="FQ26" i="7"/>
  <c r="FQ131" i="7" s="1"/>
  <c r="CW27" i="7"/>
  <c r="DM27" i="7"/>
  <c r="DM132" i="7" s="1"/>
  <c r="FE101" i="7"/>
  <c r="FE172" i="7" s="1"/>
  <c r="F485" i="7" s="1"/>
  <c r="FE100" i="7"/>
  <c r="FE171" i="7" s="1"/>
  <c r="EO101" i="7"/>
  <c r="EO172" i="7" s="1"/>
  <c r="G484" i="7" s="1"/>
  <c r="EO100" i="7"/>
  <c r="EO171" i="7" s="1"/>
  <c r="DY101" i="7"/>
  <c r="DY172" i="7" s="1"/>
  <c r="H483" i="7" s="1"/>
  <c r="DY100" i="7"/>
  <c r="DY171" i="7" s="1"/>
  <c r="DI101" i="7"/>
  <c r="DI172" i="7" s="1"/>
  <c r="I482" i="7" s="1"/>
  <c r="DI100" i="7"/>
  <c r="DI171" i="7" s="1"/>
  <c r="CS100" i="7"/>
  <c r="CS171" i="7" s="1"/>
  <c r="CS101" i="7"/>
  <c r="CS172" i="7" s="1"/>
  <c r="J481" i="7" s="1"/>
  <c r="FM99" i="7"/>
  <c r="FM170" i="7" s="1"/>
  <c r="FM98" i="7"/>
  <c r="EW99" i="7"/>
  <c r="EW170" i="7" s="1"/>
  <c r="EW98" i="7"/>
  <c r="EG99" i="7"/>
  <c r="EG98" i="7"/>
  <c r="DQ99" i="7"/>
  <c r="DQ170" i="7" s="1"/>
  <c r="DQ98" i="7"/>
  <c r="DA99" i="7"/>
  <c r="DA170" i="7" s="1"/>
  <c r="DA98" i="7"/>
  <c r="FE97" i="7"/>
  <c r="FE96" i="7"/>
  <c r="EO97" i="7"/>
  <c r="EO168" i="7" s="1"/>
  <c r="EO96" i="7"/>
  <c r="EO167" i="7" s="1"/>
  <c r="DY97" i="7"/>
  <c r="DY168" i="7" s="1"/>
  <c r="DY96" i="7"/>
  <c r="DY167" i="7" s="1"/>
  <c r="DI97" i="7"/>
  <c r="DI96" i="7"/>
  <c r="DI167" i="7" s="1"/>
  <c r="CS97" i="7"/>
  <c r="CS168" i="7" s="1"/>
  <c r="CS96" i="7"/>
  <c r="CS167" i="7" s="1"/>
  <c r="FM94" i="7"/>
  <c r="FM95" i="7"/>
  <c r="FM166" i="7" s="1"/>
  <c r="EW94" i="7"/>
  <c r="EW95" i="7"/>
  <c r="EW166" i="7" s="1"/>
  <c r="EG95" i="7"/>
  <c r="EG166" i="7" s="1"/>
  <c r="EG94" i="7"/>
  <c r="DQ95" i="7"/>
  <c r="DQ166" i="7" s="1"/>
  <c r="DQ94" i="7"/>
  <c r="DA95" i="7"/>
  <c r="DA94" i="7"/>
  <c r="FE93" i="7"/>
  <c r="FE164" i="7" s="1"/>
  <c r="FE92" i="7"/>
  <c r="FE163" i="7" s="1"/>
  <c r="EO93" i="7"/>
  <c r="EO92" i="7"/>
  <c r="DY93" i="7"/>
  <c r="DY92" i="7"/>
  <c r="DI93" i="7"/>
  <c r="DI92" i="7"/>
  <c r="DI163" i="7" s="1"/>
  <c r="CS92" i="7"/>
  <c r="CS163" i="7" s="1"/>
  <c r="CS93" i="7"/>
  <c r="FM91" i="7"/>
  <c r="FM162" i="7" s="1"/>
  <c r="FM90" i="7"/>
  <c r="EW91" i="7"/>
  <c r="EW90" i="7"/>
  <c r="EG91" i="7"/>
  <c r="EG90" i="7"/>
  <c r="DQ91" i="7"/>
  <c r="DQ162" i="7" s="1"/>
  <c r="DQ90" i="7"/>
  <c r="DA91" i="7"/>
  <c r="DA90" i="7"/>
  <c r="FE89" i="7"/>
  <c r="EO89" i="7"/>
  <c r="DY89" i="7"/>
  <c r="DI89" i="7"/>
  <c r="CS89" i="7"/>
  <c r="FM88" i="7"/>
  <c r="FM87" i="7"/>
  <c r="EW88" i="7"/>
  <c r="EW87" i="7"/>
  <c r="EG87" i="7"/>
  <c r="EG88" i="7"/>
  <c r="EG159" i="7" s="1"/>
  <c r="DQ87" i="7"/>
  <c r="DQ88" i="7"/>
  <c r="DA88" i="7"/>
  <c r="DA87" i="7"/>
  <c r="DA158" i="7" s="1"/>
  <c r="FE86" i="7"/>
  <c r="FE85" i="7"/>
  <c r="EO86" i="7"/>
  <c r="EO85" i="7"/>
  <c r="DY86" i="7"/>
  <c r="DY85" i="7"/>
  <c r="DI86" i="7"/>
  <c r="DI85" i="7"/>
  <c r="CS86" i="7"/>
  <c r="CS85" i="7"/>
  <c r="FM84" i="7"/>
  <c r="EW84" i="7"/>
  <c r="EW155" i="7" s="1"/>
  <c r="EG84" i="7"/>
  <c r="DQ84" i="7"/>
  <c r="DQ155" i="7" s="1"/>
  <c r="DA84" i="7"/>
  <c r="FE83" i="7"/>
  <c r="FE82" i="7"/>
  <c r="EO83" i="7"/>
  <c r="EO82" i="7"/>
  <c r="DY83" i="7"/>
  <c r="DY82" i="7"/>
  <c r="DI82" i="7"/>
  <c r="DI83" i="7"/>
  <c r="CS82" i="7"/>
  <c r="CS83" i="7"/>
  <c r="FM81" i="7"/>
  <c r="EW81" i="7"/>
  <c r="EG81" i="7"/>
  <c r="DQ81" i="7"/>
  <c r="DA81" i="7"/>
  <c r="FE80" i="7"/>
  <c r="FE79" i="7"/>
  <c r="EO80" i="7"/>
  <c r="EO79" i="7"/>
  <c r="DY79" i="7"/>
  <c r="DY80" i="7"/>
  <c r="DI80" i="7"/>
  <c r="DI79" i="7"/>
  <c r="CS80" i="7"/>
  <c r="CS79" i="7"/>
  <c r="FM78" i="7"/>
  <c r="EW78" i="7"/>
  <c r="EG78" i="7"/>
  <c r="DQ78" i="7"/>
  <c r="DA78" i="7"/>
  <c r="FE77" i="7"/>
  <c r="FE76" i="7"/>
  <c r="EO77" i="7"/>
  <c r="EO76" i="7"/>
  <c r="DY77" i="7"/>
  <c r="DY76" i="7"/>
  <c r="DI77" i="7"/>
  <c r="DI76" i="7"/>
  <c r="CS77" i="7"/>
  <c r="CS76" i="7"/>
  <c r="FM73" i="7"/>
  <c r="FM74" i="7"/>
  <c r="FM145" i="7" s="1"/>
  <c r="FM75" i="7"/>
  <c r="FM72" i="7"/>
  <c r="FM71" i="7"/>
  <c r="EW72" i="7"/>
  <c r="EW74" i="7"/>
  <c r="EW75" i="7"/>
  <c r="EW146" i="7" s="1"/>
  <c r="EW73" i="7"/>
  <c r="EW71" i="7"/>
  <c r="EG72" i="7"/>
  <c r="EG73" i="7"/>
  <c r="EG74" i="7"/>
  <c r="EG75" i="7"/>
  <c r="EG71" i="7"/>
  <c r="DQ72" i="7"/>
  <c r="DQ73" i="7"/>
  <c r="DQ74" i="7"/>
  <c r="DQ75" i="7"/>
  <c r="DQ71" i="7"/>
  <c r="DA72" i="7"/>
  <c r="DA73" i="7"/>
  <c r="DA74" i="7"/>
  <c r="DA75" i="7"/>
  <c r="DA71" i="7"/>
  <c r="FO17" i="7"/>
  <c r="DZ12" i="7"/>
  <c r="DZ117" i="7" s="1"/>
  <c r="EU4" i="7"/>
  <c r="EU109" i="7" s="1"/>
  <c r="EU9" i="7"/>
  <c r="EU11" i="7"/>
  <c r="EU116" i="7" s="1"/>
  <c r="EU5" i="7"/>
  <c r="EU110" i="7" s="1"/>
  <c r="EU13" i="7"/>
  <c r="EU6" i="7"/>
  <c r="EU111" i="7" s="1"/>
  <c r="EU7" i="7"/>
  <c r="EU19" i="7"/>
  <c r="EU124" i="7" s="1"/>
  <c r="EU8" i="7"/>
  <c r="EU113" i="7" s="1"/>
  <c r="EU15" i="7"/>
  <c r="EU120" i="7" s="1"/>
  <c r="EU3" i="7"/>
  <c r="EU20" i="7"/>
  <c r="EU125" i="7" s="1"/>
  <c r="EU10" i="7"/>
  <c r="EU115" i="7" s="1"/>
  <c r="EU16" i="7"/>
  <c r="EU21" i="7"/>
  <c r="EU22" i="7"/>
  <c r="EU127" i="7" s="1"/>
  <c r="EU17" i="7"/>
  <c r="EU122" i="7" s="1"/>
  <c r="EU12" i="7"/>
  <c r="EU14" i="7"/>
  <c r="EU119" i="7" s="1"/>
  <c r="EU18" i="7"/>
  <c r="EI6" i="7"/>
  <c r="EI14" i="7"/>
  <c r="EI7" i="7"/>
  <c r="EI9" i="7"/>
  <c r="EI114" i="7" s="1"/>
  <c r="EI10" i="7"/>
  <c r="EI115" i="7" s="1"/>
  <c r="EI4" i="7"/>
  <c r="EI17" i="7"/>
  <c r="EI5" i="7"/>
  <c r="EI13" i="7"/>
  <c r="EI18" i="7"/>
  <c r="EI11" i="7"/>
  <c r="EI116" i="7" s="1"/>
  <c r="EI12" i="7"/>
  <c r="EI19" i="7"/>
  <c r="EI3" i="7"/>
  <c r="EI15" i="7"/>
  <c r="EI120" i="7" s="1"/>
  <c r="EI20" i="7"/>
  <c r="EI21" i="7"/>
  <c r="EI126" i="7" s="1"/>
  <c r="EI16" i="7"/>
  <c r="EI22" i="7"/>
  <c r="EI127" i="7" s="1"/>
  <c r="EI8" i="7"/>
  <c r="CN3" i="7"/>
  <c r="CN108" i="7" s="1"/>
  <c r="CN13" i="7"/>
  <c r="CN118" i="7" s="1"/>
  <c r="CN6" i="7"/>
  <c r="CN111" i="7" s="1"/>
  <c r="CN7" i="7"/>
  <c r="CN112" i="7" s="1"/>
  <c r="CN5" i="7"/>
  <c r="CN110" i="7" s="1"/>
  <c r="CN8" i="7"/>
  <c r="CN113" i="7" s="1"/>
  <c r="CN4" i="7"/>
  <c r="CN9" i="7"/>
  <c r="CN114" i="7" s="1"/>
  <c r="CN17" i="7"/>
  <c r="CN10" i="7"/>
  <c r="CN11" i="7"/>
  <c r="CN116" i="7" s="1"/>
  <c r="CN14" i="7"/>
  <c r="CN119" i="7" s="1"/>
  <c r="CN15" i="7"/>
  <c r="CN120" i="7" s="1"/>
  <c r="CN16" i="7"/>
  <c r="CN121" i="7" s="1"/>
  <c r="CN18" i="7"/>
  <c r="CN19" i="7"/>
  <c r="CN124" i="7" s="1"/>
  <c r="CN12" i="7"/>
  <c r="CN20" i="7"/>
  <c r="CN125" i="7" s="1"/>
  <c r="CN21" i="7"/>
  <c r="CN126" i="7" s="1"/>
  <c r="CN22" i="7"/>
  <c r="CN127" i="7" s="1"/>
  <c r="EZ6" i="7"/>
  <c r="EZ111" i="7" s="1"/>
  <c r="EZ14" i="7"/>
  <c r="EZ119" i="7" s="1"/>
  <c r="EZ7" i="7"/>
  <c r="EZ112" i="7" s="1"/>
  <c r="EZ4" i="7"/>
  <c r="EZ109" i="7" s="1"/>
  <c r="EZ9" i="7"/>
  <c r="EZ114" i="7" s="1"/>
  <c r="EZ10" i="7"/>
  <c r="EZ17" i="7"/>
  <c r="EZ122" i="7" s="1"/>
  <c r="EZ8" i="7"/>
  <c r="EZ113" i="7" s="1"/>
  <c r="EZ18" i="7"/>
  <c r="EZ123" i="7" s="1"/>
  <c r="EZ15" i="7"/>
  <c r="EZ120" i="7" s="1"/>
  <c r="EZ5" i="7"/>
  <c r="EZ19" i="7"/>
  <c r="EZ124" i="7" s="1"/>
  <c r="EZ3" i="7"/>
  <c r="EZ16" i="7"/>
  <c r="EZ121" i="7" s="1"/>
  <c r="EZ20" i="7"/>
  <c r="EZ125" i="7" s="1"/>
  <c r="EZ21" i="7"/>
  <c r="EZ126" i="7" s="1"/>
  <c r="EZ22" i="7"/>
  <c r="EZ127" i="7" s="1"/>
  <c r="EZ11" i="7"/>
  <c r="EZ116" i="7" s="1"/>
  <c r="CP3" i="7"/>
  <c r="CP108" i="7" s="1"/>
  <c r="CP12" i="7"/>
  <c r="CP117" i="7" s="1"/>
  <c r="CP6" i="7"/>
  <c r="CP111" i="7" s="1"/>
  <c r="CP5" i="7"/>
  <c r="CP110" i="7" s="1"/>
  <c r="CP7" i="7"/>
  <c r="CP112" i="7" s="1"/>
  <c r="CP8" i="7"/>
  <c r="CP113" i="7" s="1"/>
  <c r="CP16" i="7"/>
  <c r="CP121" i="7" s="1"/>
  <c r="CP9" i="7"/>
  <c r="CP114" i="7" s="1"/>
  <c r="CP10" i="7"/>
  <c r="CP13" i="7"/>
  <c r="CP118" i="7" s="1"/>
  <c r="CP22" i="7"/>
  <c r="CP127" i="7" s="1"/>
  <c r="CP11" i="7"/>
  <c r="CP116" i="7" s="1"/>
  <c r="CP14" i="7"/>
  <c r="CP119" i="7" s="1"/>
  <c r="CP15" i="7"/>
  <c r="CP120" i="7" s="1"/>
  <c r="CP18" i="7"/>
  <c r="CP123" i="7" s="1"/>
  <c r="CP17" i="7"/>
  <c r="CP19" i="7"/>
  <c r="CP124" i="7" s="1"/>
  <c r="CP20" i="7"/>
  <c r="CP125" i="7" s="1"/>
  <c r="CP4" i="7"/>
  <c r="CP109" i="7" s="1"/>
  <c r="CP21" i="7"/>
  <c r="CP126" i="7" s="1"/>
  <c r="DV4" i="7"/>
  <c r="DV109" i="7" s="1"/>
  <c r="DV5" i="7"/>
  <c r="DV110" i="7" s="1"/>
  <c r="DV13" i="7"/>
  <c r="DV118" i="7" s="1"/>
  <c r="DV6" i="7"/>
  <c r="DV7" i="7"/>
  <c r="DV8" i="7"/>
  <c r="DV9" i="7"/>
  <c r="DV114" i="7" s="1"/>
  <c r="DV10" i="7"/>
  <c r="DV115" i="7" s="1"/>
  <c r="DV11" i="7"/>
  <c r="DV16" i="7"/>
  <c r="DV121" i="7" s="1"/>
  <c r="DV17" i="7"/>
  <c r="DV122" i="7" s="1"/>
  <c r="DV18" i="7"/>
  <c r="DV123" i="7" s="1"/>
  <c r="DV19" i="7"/>
  <c r="DV124" i="7" s="1"/>
  <c r="DV3" i="7"/>
  <c r="DV14" i="7"/>
  <c r="DV119" i="7" s="1"/>
  <c r="DV20" i="7"/>
  <c r="DV21" i="7"/>
  <c r="DV126" i="7" s="1"/>
  <c r="DV15" i="7"/>
  <c r="DV120" i="7" s="1"/>
  <c r="DV12" i="7"/>
  <c r="DV117" i="7" s="1"/>
  <c r="DV22" i="7"/>
  <c r="FR6" i="7"/>
  <c r="FR14" i="7"/>
  <c r="FR4" i="7"/>
  <c r="FR7" i="7"/>
  <c r="FR112" i="7" s="1"/>
  <c r="FR8" i="7"/>
  <c r="FR9" i="7"/>
  <c r="FR114" i="7" s="1"/>
  <c r="FR10" i="7"/>
  <c r="FR115" i="7" s="1"/>
  <c r="FR11" i="7"/>
  <c r="FR116" i="7" s="1"/>
  <c r="FR15" i="7"/>
  <c r="FR120" i="7" s="1"/>
  <c r="FR17" i="7"/>
  <c r="FR122" i="7" s="1"/>
  <c r="FR18" i="7"/>
  <c r="FR123" i="7" s="1"/>
  <c r="FR16" i="7"/>
  <c r="FR19" i="7"/>
  <c r="FR124" i="7" s="1"/>
  <c r="FR3" i="7"/>
  <c r="FR108" i="7" s="1"/>
  <c r="FR20" i="7"/>
  <c r="FR125" i="7" s="1"/>
  <c r="FR5" i="7"/>
  <c r="FR110" i="7" s="1"/>
  <c r="FR21" i="7"/>
  <c r="FR12" i="7"/>
  <c r="FR117" i="7" s="1"/>
  <c r="FR22" i="7"/>
  <c r="FR127" i="7" s="1"/>
  <c r="FR13" i="7"/>
  <c r="FR118" i="7" s="1"/>
  <c r="FB24" i="7"/>
  <c r="FR24" i="7"/>
  <c r="FR129" i="7" s="1"/>
  <c r="CX25" i="7"/>
  <c r="CX130" i="7" s="1"/>
  <c r="DN25" i="7"/>
  <c r="DN130" i="7" s="1"/>
  <c r="ED25" i="7"/>
  <c r="ED130" i="7" s="1"/>
  <c r="ET25" i="7"/>
  <c r="ET130" i="7" s="1"/>
  <c r="FJ25" i="7"/>
  <c r="FJ130" i="7" s="1"/>
  <c r="CP26" i="7"/>
  <c r="FR26" i="7"/>
  <c r="FR131" i="7" s="1"/>
  <c r="CX27" i="7"/>
  <c r="CX132" i="7" s="1"/>
  <c r="DN27" i="7"/>
  <c r="DN132" i="7" s="1"/>
  <c r="ED27" i="7"/>
  <c r="ED132" i="7" s="1"/>
  <c r="ET27" i="7"/>
  <c r="ET132" i="7" s="1"/>
  <c r="FJ27" i="7"/>
  <c r="CP28" i="7"/>
  <c r="CP133" i="7" s="1"/>
  <c r="DF28" i="7"/>
  <c r="DF133" i="7" s="1"/>
  <c r="DN31" i="7"/>
  <c r="DF32" i="7"/>
  <c r="DF137" i="7" s="1"/>
  <c r="DV32" i="7"/>
  <c r="DV137" i="7" s="1"/>
  <c r="FB32" i="7"/>
  <c r="FB137" i="7" s="1"/>
  <c r="FR32" i="7"/>
  <c r="FR137" i="7" s="1"/>
  <c r="CX33" i="7"/>
  <c r="CX138" i="7" s="1"/>
  <c r="O456" i="7" s="1"/>
  <c r="DN33" i="7"/>
  <c r="DN138" i="7" s="1"/>
  <c r="N457" i="7" s="1"/>
  <c r="ED33" i="7"/>
  <c r="ED138" i="7" s="1"/>
  <c r="M458" i="7" s="1"/>
  <c r="ET33" i="7"/>
  <c r="ET138" i="7" s="1"/>
  <c r="L459" i="7" s="1"/>
  <c r="FJ33" i="7"/>
  <c r="FJ138" i="7" s="1"/>
  <c r="K460" i="7" s="1"/>
  <c r="FD101" i="7"/>
  <c r="FD172" i="7" s="1"/>
  <c r="FD100" i="7"/>
  <c r="EN101" i="7"/>
  <c r="EN172" i="7" s="1"/>
  <c r="F484" i="7" s="1"/>
  <c r="EN100" i="7"/>
  <c r="DX101" i="7"/>
  <c r="DX172" i="7" s="1"/>
  <c r="G483" i="7" s="1"/>
  <c r="DX100" i="7"/>
  <c r="DH101" i="7"/>
  <c r="DH100" i="7"/>
  <c r="CR101" i="7"/>
  <c r="CR172" i="7" s="1"/>
  <c r="I481" i="7" s="1"/>
  <c r="CR100" i="7"/>
  <c r="FL99" i="7"/>
  <c r="FL98" i="7"/>
  <c r="EV99" i="7"/>
  <c r="EV98" i="7"/>
  <c r="EF99" i="7"/>
  <c r="EF98" i="7"/>
  <c r="EF169" i="7" s="1"/>
  <c r="DP99" i="7"/>
  <c r="DP98" i="7"/>
  <c r="DP169" i="7" s="1"/>
  <c r="CZ99" i="7"/>
  <c r="CZ98" i="7"/>
  <c r="FD97" i="7"/>
  <c r="FD168" i="7" s="1"/>
  <c r="FD96" i="7"/>
  <c r="EN97" i="7"/>
  <c r="EN168" i="7" s="1"/>
  <c r="EN96" i="7"/>
  <c r="DX97" i="7"/>
  <c r="DX96" i="7"/>
  <c r="DH97" i="7"/>
  <c r="DH96" i="7"/>
  <c r="CR97" i="7"/>
  <c r="CR168" i="7" s="1"/>
  <c r="CR96" i="7"/>
  <c r="FL95" i="7"/>
  <c r="FL94" i="7"/>
  <c r="FL165" i="7" s="1"/>
  <c r="EV94" i="7"/>
  <c r="EV165" i="7" s="1"/>
  <c r="EV95" i="7"/>
  <c r="EF94" i="7"/>
  <c r="EF95" i="7"/>
  <c r="DP95" i="7"/>
  <c r="DP94" i="7"/>
  <c r="CZ95" i="7"/>
  <c r="CZ94" i="7"/>
  <c r="CZ165" i="7" s="1"/>
  <c r="FD93" i="7"/>
  <c r="FD92" i="7"/>
  <c r="EN93" i="7"/>
  <c r="EN164" i="7" s="1"/>
  <c r="EN92" i="7"/>
  <c r="DX93" i="7"/>
  <c r="DX164" i="7" s="1"/>
  <c r="DX92" i="7"/>
  <c r="DH93" i="7"/>
  <c r="DH164" i="7" s="1"/>
  <c r="DH92" i="7"/>
  <c r="CR93" i="7"/>
  <c r="CR164" i="7" s="1"/>
  <c r="CR92" i="7"/>
  <c r="FL91" i="7"/>
  <c r="FL90" i="7"/>
  <c r="FL161" i="7" s="1"/>
  <c r="EV91" i="7"/>
  <c r="EV90" i="7"/>
  <c r="EF91" i="7"/>
  <c r="EF90" i="7"/>
  <c r="DP91" i="7"/>
  <c r="DP90" i="7"/>
  <c r="CZ91" i="7"/>
  <c r="CZ90" i="7"/>
  <c r="FD89" i="7"/>
  <c r="EN89" i="7"/>
  <c r="DX89" i="7"/>
  <c r="DH89" i="7"/>
  <c r="CR89" i="7"/>
  <c r="FL88" i="7"/>
  <c r="FL87" i="7"/>
  <c r="EV88" i="7"/>
  <c r="EV87" i="7"/>
  <c r="EF88" i="7"/>
  <c r="EF87" i="7"/>
  <c r="DP87" i="7"/>
  <c r="DP88" i="7"/>
  <c r="DP159" i="7" s="1"/>
  <c r="CZ87" i="7"/>
  <c r="CZ158" i="7" s="1"/>
  <c r="CZ88" i="7"/>
  <c r="FD86" i="7"/>
  <c r="FD85" i="7"/>
  <c r="EN86" i="7"/>
  <c r="EN85" i="7"/>
  <c r="DX86" i="7"/>
  <c r="DX85" i="7"/>
  <c r="DH86" i="7"/>
  <c r="DH85" i="7"/>
  <c r="CR86" i="7"/>
  <c r="CR85" i="7"/>
  <c r="FL84" i="7"/>
  <c r="EV84" i="7"/>
  <c r="EF84" i="7"/>
  <c r="DP84" i="7"/>
  <c r="CO22" i="7"/>
  <c r="CO127" i="7" s="1"/>
  <c r="EX17" i="7"/>
  <c r="EX122" i="7" s="1"/>
  <c r="ES4" i="7"/>
  <c r="ES10" i="7"/>
  <c r="ES5" i="7"/>
  <c r="ES110" i="7" s="1"/>
  <c r="ES6" i="7"/>
  <c r="ES111" i="7" s="1"/>
  <c r="ES14" i="7"/>
  <c r="ES119" i="7" s="1"/>
  <c r="ES7" i="7"/>
  <c r="ES112" i="7" s="1"/>
  <c r="ES8" i="7"/>
  <c r="ES113" i="7" s="1"/>
  <c r="ES9" i="7"/>
  <c r="ES20" i="7"/>
  <c r="ES125" i="7" s="1"/>
  <c r="ES16" i="7"/>
  <c r="ES121" i="7" s="1"/>
  <c r="ES21" i="7"/>
  <c r="ES126" i="7" s="1"/>
  <c r="ES22" i="7"/>
  <c r="ES127" i="7" s="1"/>
  <c r="ES11" i="7"/>
  <c r="ES13" i="7"/>
  <c r="ES118" i="7" s="1"/>
  <c r="ES17" i="7"/>
  <c r="ES122" i="7" s="1"/>
  <c r="ES12" i="7"/>
  <c r="ES18" i="7"/>
  <c r="ES123" i="7" s="1"/>
  <c r="ES19" i="7"/>
  <c r="DF12" i="7"/>
  <c r="DF117" i="7" s="1"/>
  <c r="DF5" i="7"/>
  <c r="DF110" i="7" s="1"/>
  <c r="DF6" i="7"/>
  <c r="DF4" i="7"/>
  <c r="DF109" i="7" s="1"/>
  <c r="DF7" i="7"/>
  <c r="DF112" i="7" s="1"/>
  <c r="DF8" i="7"/>
  <c r="DF9" i="7"/>
  <c r="DF114" i="7" s="1"/>
  <c r="DF15" i="7"/>
  <c r="DF120" i="7" s="1"/>
  <c r="DF10" i="7"/>
  <c r="DF115" i="7" s="1"/>
  <c r="DF16" i="7"/>
  <c r="DF121" i="7" s="1"/>
  <c r="DF17" i="7"/>
  <c r="DF122" i="7" s="1"/>
  <c r="DF18" i="7"/>
  <c r="DF11" i="7"/>
  <c r="DF116" i="7" s="1"/>
  <c r="DF19" i="7"/>
  <c r="DF124" i="7" s="1"/>
  <c r="DF3" i="7"/>
  <c r="DF13" i="7"/>
  <c r="DF118" i="7" s="1"/>
  <c r="DF20" i="7"/>
  <c r="DF125" i="7" s="1"/>
  <c r="DF21" i="7"/>
  <c r="DF126" i="7" s="1"/>
  <c r="DF14" i="7"/>
  <c r="DF119" i="7" s="1"/>
  <c r="FB5" i="7"/>
  <c r="FB13" i="7"/>
  <c r="FB6" i="7"/>
  <c r="FB8" i="7"/>
  <c r="FB4" i="7"/>
  <c r="FB9" i="7"/>
  <c r="FB12" i="7"/>
  <c r="FB14" i="7"/>
  <c r="FB119" i="7" s="1"/>
  <c r="FB17" i="7"/>
  <c r="FB122" i="7" s="1"/>
  <c r="FB18" i="7"/>
  <c r="FB15" i="7"/>
  <c r="FB10" i="7"/>
  <c r="FB19" i="7"/>
  <c r="FB3" i="7"/>
  <c r="FB16" i="7"/>
  <c r="FB155" i="7" s="1"/>
  <c r="FB20" i="7"/>
  <c r="FB7" i="7"/>
  <c r="FB21" i="7"/>
  <c r="FB22" i="7"/>
  <c r="FB11" i="7"/>
  <c r="CQ4" i="7"/>
  <c r="CQ3" i="7"/>
  <c r="CQ108" i="7" s="1"/>
  <c r="CQ11" i="7"/>
  <c r="CQ12" i="7"/>
  <c r="CQ117" i="7" s="1"/>
  <c r="CQ6" i="7"/>
  <c r="CQ111" i="7" s="1"/>
  <c r="CQ5" i="7"/>
  <c r="CQ110" i="7" s="1"/>
  <c r="CQ7" i="7"/>
  <c r="CQ112" i="7" s="1"/>
  <c r="CQ13" i="7"/>
  <c r="CQ118" i="7" s="1"/>
  <c r="CQ22" i="7"/>
  <c r="CQ127" i="7" s="1"/>
  <c r="CQ8" i="7"/>
  <c r="CQ113" i="7" s="1"/>
  <c r="CQ14" i="7"/>
  <c r="CQ119" i="7" s="1"/>
  <c r="CQ15" i="7"/>
  <c r="CQ120" i="7" s="1"/>
  <c r="CQ16" i="7"/>
  <c r="CQ121" i="7" s="1"/>
  <c r="CQ18" i="7"/>
  <c r="CQ17" i="7"/>
  <c r="CQ19" i="7"/>
  <c r="CQ124" i="7" s="1"/>
  <c r="CQ9" i="7"/>
  <c r="CQ114" i="7" s="1"/>
  <c r="CQ10" i="7"/>
  <c r="CQ115" i="7" s="1"/>
  <c r="CQ20" i="7"/>
  <c r="CQ125" i="7" s="1"/>
  <c r="DG12" i="7"/>
  <c r="DG117" i="7" s="1"/>
  <c r="DG5" i="7"/>
  <c r="DG6" i="7"/>
  <c r="DG111" i="7" s="1"/>
  <c r="DG4" i="7"/>
  <c r="DG109" i="7" s="1"/>
  <c r="DG7" i="7"/>
  <c r="DG112" i="7" s="1"/>
  <c r="DG8" i="7"/>
  <c r="DG113" i="7" s="1"/>
  <c r="DG16" i="7"/>
  <c r="DG9" i="7"/>
  <c r="DG114" i="7" s="1"/>
  <c r="DG10" i="7"/>
  <c r="DG115" i="7" s="1"/>
  <c r="DG22" i="7"/>
  <c r="DG127" i="7" s="1"/>
  <c r="DG15" i="7"/>
  <c r="DG17" i="7"/>
  <c r="DG18" i="7"/>
  <c r="DG11" i="7"/>
  <c r="DG19" i="7"/>
  <c r="DG124" i="7" s="1"/>
  <c r="DG3" i="7"/>
  <c r="DG13" i="7"/>
  <c r="DG118" i="7" s="1"/>
  <c r="DG20" i="7"/>
  <c r="DG21" i="7"/>
  <c r="DG126" i="7" s="1"/>
  <c r="DW12" i="7"/>
  <c r="DW117" i="7" s="1"/>
  <c r="DW4" i="7"/>
  <c r="DW109" i="7" s="1"/>
  <c r="DW5" i="7"/>
  <c r="DW110" i="7" s="1"/>
  <c r="DW6" i="7"/>
  <c r="DW111" i="7" s="1"/>
  <c r="DW7" i="7"/>
  <c r="DW112" i="7" s="1"/>
  <c r="DW8" i="7"/>
  <c r="DW113" i="7" s="1"/>
  <c r="DW16" i="7"/>
  <c r="DW121" i="7" s="1"/>
  <c r="DW17" i="7"/>
  <c r="DW122" i="7" s="1"/>
  <c r="DW9" i="7"/>
  <c r="DW13" i="7"/>
  <c r="DW118" i="7" s="1"/>
  <c r="DW18" i="7"/>
  <c r="DW19" i="7"/>
  <c r="DW124" i="7" s="1"/>
  <c r="DW10" i="7"/>
  <c r="DW115" i="7" s="1"/>
  <c r="DW3" i="7"/>
  <c r="DW108" i="7" s="1"/>
  <c r="DW14" i="7"/>
  <c r="DW119" i="7" s="1"/>
  <c r="DW20" i="7"/>
  <c r="DW125" i="7" s="1"/>
  <c r="DW21" i="7"/>
  <c r="DW126" i="7" s="1"/>
  <c r="DW15" i="7"/>
  <c r="EM5" i="7"/>
  <c r="EM110" i="7" s="1"/>
  <c r="EM13" i="7"/>
  <c r="EM118" i="7" s="1"/>
  <c r="EM6" i="7"/>
  <c r="EM111" i="7" s="1"/>
  <c r="EM7" i="7"/>
  <c r="EM112" i="7" s="1"/>
  <c r="EM8" i="7"/>
  <c r="EM113" i="7" s="1"/>
  <c r="EM9" i="7"/>
  <c r="EM114" i="7" s="1"/>
  <c r="EM10" i="7"/>
  <c r="EM4" i="7"/>
  <c r="EM109" i="7" s="1"/>
  <c r="EM11" i="7"/>
  <c r="EM116" i="7" s="1"/>
  <c r="EM17" i="7"/>
  <c r="EM122" i="7" s="1"/>
  <c r="EM18" i="7"/>
  <c r="EM123" i="7" s="1"/>
  <c r="EM14" i="7"/>
  <c r="EM12" i="7"/>
  <c r="EM117" i="7" s="1"/>
  <c r="EM19" i="7"/>
  <c r="EM124" i="7" s="1"/>
  <c r="EM3" i="7"/>
  <c r="EM108" i="7" s="1"/>
  <c r="EM15" i="7"/>
  <c r="EM120" i="7" s="1"/>
  <c r="EM20" i="7"/>
  <c r="EM125" i="7" s="1"/>
  <c r="EM21" i="7"/>
  <c r="EM126" i="7" s="1"/>
  <c r="EM16" i="7"/>
  <c r="EM121" i="7" s="1"/>
  <c r="EM22" i="7"/>
  <c r="EM127" i="7" s="1"/>
  <c r="EU23" i="7"/>
  <c r="EU128" i="7" s="1"/>
  <c r="CQ24" i="7"/>
  <c r="DG24" i="7"/>
  <c r="DG129" i="7" s="1"/>
  <c r="FS24" i="7"/>
  <c r="DO33" i="7"/>
  <c r="DO138" i="7" s="1"/>
  <c r="O457" i="7" s="1"/>
  <c r="EE33" i="7"/>
  <c r="EU33" i="7"/>
  <c r="EU138" i="7" s="1"/>
  <c r="M459" i="7" s="1"/>
  <c r="FK33" i="7"/>
  <c r="FS101" i="7"/>
  <c r="FS100" i="7"/>
  <c r="EM101" i="7"/>
  <c r="EM100" i="7"/>
  <c r="DW101" i="7"/>
  <c r="DW100" i="7"/>
  <c r="DG101" i="7"/>
  <c r="DG100" i="7"/>
  <c r="CQ101" i="7"/>
  <c r="CQ100" i="7"/>
  <c r="FK99" i="7"/>
  <c r="FK98" i="7"/>
  <c r="EU99" i="7"/>
  <c r="EU98" i="7"/>
  <c r="EE99" i="7"/>
  <c r="EE98" i="7"/>
  <c r="DO99" i="7"/>
  <c r="DO170" i="7" s="1"/>
  <c r="DO98" i="7"/>
  <c r="CY99" i="7"/>
  <c r="CY98" i="7"/>
  <c r="FS97" i="7"/>
  <c r="FS96" i="7"/>
  <c r="EM97" i="7"/>
  <c r="EM96" i="7"/>
  <c r="DW97" i="7"/>
  <c r="DW96" i="7"/>
  <c r="DG97" i="7"/>
  <c r="DG96" i="7"/>
  <c r="CQ97" i="7"/>
  <c r="CQ96" i="7"/>
  <c r="FK95" i="7"/>
  <c r="FK94" i="7"/>
  <c r="EU95" i="7"/>
  <c r="EU166" i="7" s="1"/>
  <c r="EU94" i="7"/>
  <c r="EU165" i="7" s="1"/>
  <c r="EE94" i="7"/>
  <c r="EE95" i="7"/>
  <c r="EE166" i="7" s="1"/>
  <c r="DO94" i="7"/>
  <c r="DO165" i="7" s="1"/>
  <c r="DO95" i="7"/>
  <c r="CY95" i="7"/>
  <c r="CY94" i="7"/>
  <c r="CY165" i="7" s="1"/>
  <c r="FS93" i="7"/>
  <c r="FS92" i="7"/>
  <c r="EM93" i="7"/>
  <c r="EM92" i="7"/>
  <c r="DW93" i="7"/>
  <c r="DW92" i="7"/>
  <c r="DG93" i="7"/>
  <c r="DG164" i="7" s="1"/>
  <c r="DG92" i="7"/>
  <c r="CQ93" i="7"/>
  <c r="CQ92" i="7"/>
  <c r="FK91" i="7"/>
  <c r="FK90" i="7"/>
  <c r="EU91" i="7"/>
  <c r="EU90" i="7"/>
  <c r="EE91" i="7"/>
  <c r="EE90" i="7"/>
  <c r="DO91" i="7"/>
  <c r="DO90" i="7"/>
  <c r="CY91" i="7"/>
  <c r="CY90" i="7"/>
  <c r="FS89" i="7"/>
  <c r="EM89" i="7"/>
  <c r="DW89" i="7"/>
  <c r="DG89" i="7"/>
  <c r="CQ89" i="7"/>
  <c r="FK88" i="7"/>
  <c r="FK87" i="7"/>
  <c r="FK158" i="7" s="1"/>
  <c r="EU88" i="7"/>
  <c r="EU87" i="7"/>
  <c r="EE88" i="7"/>
  <c r="EE87" i="7"/>
  <c r="DO88" i="7"/>
  <c r="DO87" i="7"/>
  <c r="CY87" i="7"/>
  <c r="CY88" i="7"/>
  <c r="FS85" i="7"/>
  <c r="FS86" i="7"/>
  <c r="EM86" i="7"/>
  <c r="EM85" i="7"/>
  <c r="DW85" i="7"/>
  <c r="DW86" i="7"/>
  <c r="DG86" i="7"/>
  <c r="DG85" i="7"/>
  <c r="CQ86" i="7"/>
  <c r="CQ85" i="7"/>
  <c r="FK84" i="7"/>
  <c r="EU84" i="7"/>
  <c r="EE84" i="7"/>
  <c r="DO84" i="7"/>
  <c r="CY84" i="7"/>
  <c r="FS83" i="7"/>
  <c r="FS82" i="7"/>
  <c r="EM83" i="7"/>
  <c r="EM82" i="7"/>
  <c r="DW83" i="7"/>
  <c r="DW82" i="7"/>
  <c r="DG83" i="7"/>
  <c r="DG82" i="7"/>
  <c r="CQ83" i="7"/>
  <c r="CQ82" i="7"/>
  <c r="FK81" i="7"/>
  <c r="EU81" i="7"/>
  <c r="EE81" i="7"/>
  <c r="DO81" i="7"/>
  <c r="CY81" i="7"/>
  <c r="FS79" i="7"/>
  <c r="FS80" i="7"/>
  <c r="EM80" i="7"/>
  <c r="EM79" i="7"/>
  <c r="EM150" i="7" s="1"/>
  <c r="DW80" i="7"/>
  <c r="DW79" i="7"/>
  <c r="DG80" i="7"/>
  <c r="DG79" i="7"/>
  <c r="CQ79" i="7"/>
  <c r="CQ80" i="7"/>
  <c r="FK78" i="7"/>
  <c r="EU78" i="7"/>
  <c r="EE78" i="7"/>
  <c r="DO78" i="7"/>
  <c r="EG17" i="7"/>
  <c r="EG122" i="7" s="1"/>
  <c r="FH11" i="7"/>
  <c r="FH150" i="7" s="1"/>
  <c r="FH5" i="7"/>
  <c r="FH6" i="7"/>
  <c r="FH7" i="7"/>
  <c r="FH15" i="7"/>
  <c r="FH120" i="7" s="1"/>
  <c r="FH4" i="7"/>
  <c r="FH109" i="7" s="1"/>
  <c r="FH8" i="7"/>
  <c r="FH113" i="7" s="1"/>
  <c r="FH9" i="7"/>
  <c r="FH114" i="7" s="1"/>
  <c r="FH21" i="7"/>
  <c r="FH126" i="7" s="1"/>
  <c r="FH22" i="7"/>
  <c r="FH12" i="7"/>
  <c r="FH117" i="7" s="1"/>
  <c r="FH13" i="7"/>
  <c r="FH14" i="7"/>
  <c r="FH119" i="7" s="1"/>
  <c r="FH17" i="7"/>
  <c r="FH122" i="7" s="1"/>
  <c r="FH10" i="7"/>
  <c r="FH115" i="7" s="1"/>
  <c r="FH18" i="7"/>
  <c r="FH123" i="7" s="1"/>
  <c r="FH19" i="7"/>
  <c r="FH124" i="7" s="1"/>
  <c r="FH16" i="7"/>
  <c r="FH121" i="7" s="1"/>
  <c r="FH3" i="7"/>
  <c r="FH108" i="7" s="1"/>
  <c r="FH20" i="7"/>
  <c r="FH125" i="7" s="1"/>
  <c r="DS6" i="7"/>
  <c r="DS14" i="7"/>
  <c r="DS119" i="7" s="1"/>
  <c r="DS7" i="7"/>
  <c r="DS8" i="7"/>
  <c r="DS9" i="7"/>
  <c r="DS10" i="7"/>
  <c r="DS11" i="7"/>
  <c r="DS5" i="7"/>
  <c r="DS4" i="7"/>
  <c r="DS17" i="7"/>
  <c r="DS18" i="7"/>
  <c r="DS123" i="7" s="1"/>
  <c r="DS13" i="7"/>
  <c r="DS19" i="7"/>
  <c r="DS124" i="7" s="1"/>
  <c r="DS3" i="7"/>
  <c r="DS20" i="7"/>
  <c r="DS21" i="7"/>
  <c r="DS15" i="7"/>
  <c r="DS12" i="7"/>
  <c r="DS22" i="7"/>
  <c r="DS16" i="7"/>
  <c r="DS121" i="7" s="1"/>
  <c r="EJ6" i="7"/>
  <c r="EJ14" i="7"/>
  <c r="EJ153" i="7" s="1"/>
  <c r="EJ7" i="7"/>
  <c r="EJ8" i="7"/>
  <c r="EJ9" i="7"/>
  <c r="EJ10" i="7"/>
  <c r="EJ11" i="7"/>
  <c r="EJ17" i="7"/>
  <c r="EJ4" i="7"/>
  <c r="EJ5" i="7"/>
  <c r="EJ13" i="7"/>
  <c r="EJ18" i="7"/>
  <c r="EJ12" i="7"/>
  <c r="EJ19" i="7"/>
  <c r="EJ3" i="7"/>
  <c r="EJ15" i="7"/>
  <c r="EJ120" i="7" s="1"/>
  <c r="EJ20" i="7"/>
  <c r="EJ125" i="7" s="1"/>
  <c r="EJ21" i="7"/>
  <c r="EJ16" i="7"/>
  <c r="EJ121" i="7" s="1"/>
  <c r="EJ22" i="7"/>
  <c r="FS5" i="7"/>
  <c r="FS13" i="7"/>
  <c r="FS6" i="7"/>
  <c r="FS4" i="7"/>
  <c r="FS8" i="7"/>
  <c r="FS113" i="7" s="1"/>
  <c r="FS9" i="7"/>
  <c r="FS14" i="7"/>
  <c r="FS15" i="7"/>
  <c r="FS17" i="7"/>
  <c r="FS18" i="7"/>
  <c r="FS123" i="7" s="1"/>
  <c r="FS16" i="7"/>
  <c r="FS11" i="7"/>
  <c r="FS19" i="7"/>
  <c r="FS3" i="7"/>
  <c r="FS20" i="7"/>
  <c r="FS21" i="7"/>
  <c r="FS12" i="7"/>
  <c r="FS22" i="7"/>
  <c r="FS10" i="7"/>
  <c r="DO23" i="7"/>
  <c r="DO128" i="7" s="1"/>
  <c r="EE25" i="7"/>
  <c r="EE130" i="7" s="1"/>
  <c r="FK25" i="7"/>
  <c r="FK130" i="7" s="1"/>
  <c r="CR5" i="7"/>
  <c r="CR3" i="7"/>
  <c r="CR108" i="7" s="1"/>
  <c r="CR11" i="7"/>
  <c r="CR6" i="7"/>
  <c r="CR111" i="7" s="1"/>
  <c r="CR7" i="7"/>
  <c r="CR112" i="7" s="1"/>
  <c r="CR15" i="7"/>
  <c r="CR120" i="7" s="1"/>
  <c r="CR4" i="7"/>
  <c r="CR109" i="7" s="1"/>
  <c r="CR8" i="7"/>
  <c r="CR9" i="7"/>
  <c r="CR114" i="7" s="1"/>
  <c r="CR21" i="7"/>
  <c r="CR126" i="7" s="1"/>
  <c r="CR13" i="7"/>
  <c r="CR118" i="7" s="1"/>
  <c r="CR22" i="7"/>
  <c r="CR127" i="7" s="1"/>
  <c r="CR14" i="7"/>
  <c r="CR119" i="7" s="1"/>
  <c r="CR16" i="7"/>
  <c r="CR121" i="7" s="1"/>
  <c r="CR18" i="7"/>
  <c r="CR123" i="7" s="1"/>
  <c r="CR12" i="7"/>
  <c r="CR117" i="7" s="1"/>
  <c r="CR17" i="7"/>
  <c r="CR19" i="7"/>
  <c r="CR124" i="7" s="1"/>
  <c r="CR10" i="7"/>
  <c r="CR20" i="7"/>
  <c r="CR125" i="7" s="1"/>
  <c r="DH4" i="7"/>
  <c r="DH109" i="7" s="1"/>
  <c r="DH11" i="7"/>
  <c r="DH12" i="7"/>
  <c r="DH5" i="7"/>
  <c r="DH6" i="7"/>
  <c r="DH7" i="7"/>
  <c r="DH14" i="7"/>
  <c r="DH22" i="7"/>
  <c r="DH127" i="7" s="1"/>
  <c r="DH9" i="7"/>
  <c r="DH15" i="7"/>
  <c r="DH10" i="7"/>
  <c r="DH115" i="7" s="1"/>
  <c r="DH16" i="7"/>
  <c r="DH8" i="7"/>
  <c r="DH17" i="7"/>
  <c r="DH122" i="7" s="1"/>
  <c r="DH18" i="7"/>
  <c r="DH19" i="7"/>
  <c r="DH124" i="7" s="1"/>
  <c r="DH3" i="7"/>
  <c r="DH13" i="7"/>
  <c r="DH118" i="7" s="1"/>
  <c r="DH20" i="7"/>
  <c r="DH125" i="7" s="1"/>
  <c r="DX12" i="7"/>
  <c r="DX117" i="7" s="1"/>
  <c r="DX4" i="7"/>
  <c r="DX109" i="7" s="1"/>
  <c r="DX5" i="7"/>
  <c r="DX110" i="7" s="1"/>
  <c r="DX6" i="7"/>
  <c r="DX111" i="7" s="1"/>
  <c r="DX7" i="7"/>
  <c r="DX112" i="7" s="1"/>
  <c r="DX8" i="7"/>
  <c r="DX113" i="7" s="1"/>
  <c r="DX16" i="7"/>
  <c r="DX121" i="7" s="1"/>
  <c r="DX9" i="7"/>
  <c r="DX114" i="7" s="1"/>
  <c r="DX10" i="7"/>
  <c r="DX115" i="7" s="1"/>
  <c r="DX11" i="7"/>
  <c r="DX22" i="7"/>
  <c r="DX127" i="7" s="1"/>
  <c r="DX17" i="7"/>
  <c r="DX13" i="7"/>
  <c r="DX118" i="7" s="1"/>
  <c r="DX18" i="7"/>
  <c r="DX123" i="7" s="1"/>
  <c r="DX19" i="7"/>
  <c r="DX124" i="7" s="1"/>
  <c r="DX3" i="7"/>
  <c r="DX108" i="7" s="1"/>
  <c r="DX14" i="7"/>
  <c r="DX20" i="7"/>
  <c r="DX125" i="7" s="1"/>
  <c r="DX21" i="7"/>
  <c r="DX126" i="7" s="1"/>
  <c r="EN12" i="7"/>
  <c r="EN117" i="7" s="1"/>
  <c r="EN5" i="7"/>
  <c r="EN110" i="7" s="1"/>
  <c r="EN6" i="7"/>
  <c r="EN111" i="7" s="1"/>
  <c r="EN7" i="7"/>
  <c r="EN112" i="7" s="1"/>
  <c r="EN8" i="7"/>
  <c r="EN113" i="7" s="1"/>
  <c r="EN4" i="7"/>
  <c r="EN10" i="7"/>
  <c r="EN13" i="7"/>
  <c r="EN118" i="7" s="1"/>
  <c r="EN17" i="7"/>
  <c r="EN122" i="7" s="1"/>
  <c r="EN11" i="7"/>
  <c r="EN116" i="7" s="1"/>
  <c r="EN18" i="7"/>
  <c r="EN123" i="7" s="1"/>
  <c r="EN14" i="7"/>
  <c r="EN119" i="7" s="1"/>
  <c r="EN19" i="7"/>
  <c r="EN124" i="7" s="1"/>
  <c r="EN3" i="7"/>
  <c r="EN108" i="7" s="1"/>
  <c r="EN15" i="7"/>
  <c r="EN120" i="7" s="1"/>
  <c r="EN20" i="7"/>
  <c r="EN125" i="7" s="1"/>
  <c r="EN9" i="7"/>
  <c r="EN21" i="7"/>
  <c r="EN126" i="7" s="1"/>
  <c r="EN16" i="7"/>
  <c r="EN121" i="7" s="1"/>
  <c r="FD5" i="7"/>
  <c r="FD13" i="7"/>
  <c r="FD6" i="7"/>
  <c r="FD7" i="7"/>
  <c r="FD8" i="7"/>
  <c r="FD4" i="7"/>
  <c r="FD109" i="7" s="1"/>
  <c r="FD9" i="7"/>
  <c r="FD114" i="7" s="1"/>
  <c r="FD10" i="7"/>
  <c r="FD12" i="7"/>
  <c r="FD14" i="7"/>
  <c r="FD119" i="7" s="1"/>
  <c r="FD17" i="7"/>
  <c r="FD18" i="7"/>
  <c r="FD157" i="7" s="1"/>
  <c r="FD15" i="7"/>
  <c r="FD19" i="7"/>
  <c r="FD124" i="7" s="1"/>
  <c r="FD3" i="7"/>
  <c r="FD16" i="7"/>
  <c r="FD20" i="7"/>
  <c r="FD21" i="7"/>
  <c r="FD126" i="7" s="1"/>
  <c r="FD22" i="7"/>
  <c r="FD127" i="7" s="1"/>
  <c r="CZ23" i="7"/>
  <c r="DP23" i="7"/>
  <c r="DP128" i="7" s="1"/>
  <c r="EF23" i="7"/>
  <c r="EF128" i="7" s="1"/>
  <c r="EV23" i="7"/>
  <c r="EV128" i="7" s="1"/>
  <c r="FL23" i="7"/>
  <c r="FL128" i="7" s="1"/>
  <c r="CR24" i="7"/>
  <c r="CR129" i="7" s="1"/>
  <c r="DH24" i="7"/>
  <c r="DH129" i="7" s="1"/>
  <c r="DX24" i="7"/>
  <c r="DX129" i="7" s="1"/>
  <c r="EN24" i="7"/>
  <c r="EN129" i="7" s="1"/>
  <c r="FD24" i="7"/>
  <c r="CZ25" i="7"/>
  <c r="CZ130" i="7" s="1"/>
  <c r="DP25" i="7"/>
  <c r="DP130" i="7" s="1"/>
  <c r="EF25" i="7"/>
  <c r="EV25" i="7"/>
  <c r="EV130" i="7" s="1"/>
  <c r="FL25" i="7"/>
  <c r="FL130" i="7" s="1"/>
  <c r="CR26" i="7"/>
  <c r="CR131" i="7" s="1"/>
  <c r="DH26" i="7"/>
  <c r="DX26" i="7"/>
  <c r="DX131" i="7" s="1"/>
  <c r="EN26" i="7"/>
  <c r="FD26" i="7"/>
  <c r="FD131" i="7" s="1"/>
  <c r="CZ27" i="7"/>
  <c r="CZ132" i="7" s="1"/>
  <c r="DP27" i="7"/>
  <c r="DP132" i="7" s="1"/>
  <c r="EF27" i="7"/>
  <c r="EF132" i="7" s="1"/>
  <c r="EV27" i="7"/>
  <c r="EV132" i="7" s="1"/>
  <c r="FL27" i="7"/>
  <c r="FL132" i="7" s="1"/>
  <c r="CR28" i="7"/>
  <c r="CR133" i="7" s="1"/>
  <c r="DH28" i="7"/>
  <c r="DH133" i="7" s="1"/>
  <c r="DX28" i="7"/>
  <c r="DX133" i="7" s="1"/>
  <c r="EN28" i="7"/>
  <c r="EN133" i="7" s="1"/>
  <c r="FD28" i="7"/>
  <c r="FD133" i="7" s="1"/>
  <c r="CZ29" i="7"/>
  <c r="DP29" i="7"/>
  <c r="DP134" i="7" s="1"/>
  <c r="EF29" i="7"/>
  <c r="EF134" i="7" s="1"/>
  <c r="EV29" i="7"/>
  <c r="EV134" i="7" s="1"/>
  <c r="FL29" i="7"/>
  <c r="FL134" i="7" s="1"/>
  <c r="CR30" i="7"/>
  <c r="CR135" i="7" s="1"/>
  <c r="DH30" i="7"/>
  <c r="DX30" i="7"/>
  <c r="DX135" i="7" s="1"/>
  <c r="EN30" i="7"/>
  <c r="EN135" i="7" s="1"/>
  <c r="FD30" i="7"/>
  <c r="CZ31" i="7"/>
  <c r="CZ136" i="7" s="1"/>
  <c r="DP31" i="7"/>
  <c r="DP136" i="7" s="1"/>
  <c r="EF31" i="7"/>
  <c r="EF136" i="7" s="1"/>
  <c r="EV31" i="7"/>
  <c r="FL31" i="7"/>
  <c r="FL136" i="7" s="1"/>
  <c r="CR32" i="7"/>
  <c r="CR137" i="7" s="1"/>
  <c r="DH32" i="7"/>
  <c r="DX32" i="7"/>
  <c r="DX137" i="7" s="1"/>
  <c r="EN32" i="7"/>
  <c r="EN137" i="7" s="1"/>
  <c r="FD32" i="7"/>
  <c r="CZ33" i="7"/>
  <c r="DP33" i="7"/>
  <c r="DP138" i="7" s="1"/>
  <c r="P457" i="7" s="1"/>
  <c r="EF33" i="7"/>
  <c r="EV33" i="7"/>
  <c r="EV138" i="7" s="1"/>
  <c r="N459" i="7" s="1"/>
  <c r="FL33" i="7"/>
  <c r="FL138" i="7" s="1"/>
  <c r="M460" i="7" s="1"/>
  <c r="FR101" i="7"/>
  <c r="FR100" i="7"/>
  <c r="FR171" i="7" s="1"/>
  <c r="FB101" i="7"/>
  <c r="FB100" i="7"/>
  <c r="DV101" i="7"/>
  <c r="DV100" i="7"/>
  <c r="DF101" i="7"/>
  <c r="DF100" i="7"/>
  <c r="CP101" i="7"/>
  <c r="CP172" i="7" s="1"/>
  <c r="G481" i="7" s="1"/>
  <c r="CP100" i="7"/>
  <c r="FJ99" i="7"/>
  <c r="FJ98" i="7"/>
  <c r="ET99" i="7"/>
  <c r="ET98" i="7"/>
  <c r="ET169" i="7" s="1"/>
  <c r="ED99" i="7"/>
  <c r="ED98" i="7"/>
  <c r="ED169" i="7" s="1"/>
  <c r="DN99" i="7"/>
  <c r="DN98" i="7"/>
  <c r="DN169" i="7" s="1"/>
  <c r="CX99" i="7"/>
  <c r="CX98" i="7"/>
  <c r="CX169" i="7" s="1"/>
  <c r="FR96" i="7"/>
  <c r="FR97" i="7"/>
  <c r="FR168" i="7" s="1"/>
  <c r="FB97" i="7"/>
  <c r="FB168" i="7" s="1"/>
  <c r="FB96" i="7"/>
  <c r="FB167" i="7" s="1"/>
  <c r="DV97" i="7"/>
  <c r="DV168" i="7" s="1"/>
  <c r="DV96" i="7"/>
  <c r="DF97" i="7"/>
  <c r="DF168" i="7" s="1"/>
  <c r="DF96" i="7"/>
  <c r="CP97" i="7"/>
  <c r="CP168" i="7" s="1"/>
  <c r="CP96" i="7"/>
  <c r="FJ95" i="7"/>
  <c r="FJ94" i="7"/>
  <c r="FJ165" i="7" s="1"/>
  <c r="ET95" i="7"/>
  <c r="ET94" i="7"/>
  <c r="ET165" i="7" s="1"/>
  <c r="ED95" i="7"/>
  <c r="ED94" i="7"/>
  <c r="ED165" i="7" s="1"/>
  <c r="DN94" i="7"/>
  <c r="DN95" i="7"/>
  <c r="CX94" i="7"/>
  <c r="CX165" i="7" s="1"/>
  <c r="CX95" i="7"/>
  <c r="FR93" i="7"/>
  <c r="FR164" i="7" s="1"/>
  <c r="FR92" i="7"/>
  <c r="FB93" i="7"/>
  <c r="FB164" i="7" s="1"/>
  <c r="FB92" i="7"/>
  <c r="DV93" i="7"/>
  <c r="DV164" i="7" s="1"/>
  <c r="DV92" i="7"/>
  <c r="DF93" i="7"/>
  <c r="DF164" i="7" s="1"/>
  <c r="DF92" i="7"/>
  <c r="DF163" i="7" s="1"/>
  <c r="CP93" i="7"/>
  <c r="CP164" i="7" s="1"/>
  <c r="CP92" i="7"/>
  <c r="FJ91" i="7"/>
  <c r="FJ90" i="7"/>
  <c r="ET91" i="7"/>
  <c r="ET90" i="7"/>
  <c r="ED91" i="7"/>
  <c r="ED90" i="7"/>
  <c r="DN91" i="7"/>
  <c r="DN90" i="7"/>
  <c r="CX91" i="7"/>
  <c r="CX162" i="7" s="1"/>
  <c r="CX90" i="7"/>
  <c r="FR89" i="7"/>
  <c r="FB89" i="7"/>
  <c r="DV89" i="7"/>
  <c r="DF89" i="7"/>
  <c r="CP89" i="7"/>
  <c r="FJ88" i="7"/>
  <c r="FJ87" i="7"/>
  <c r="ET88" i="7"/>
  <c r="ET87" i="7"/>
  <c r="ED88" i="7"/>
  <c r="ED87" i="7"/>
  <c r="DN88" i="7"/>
  <c r="DN159" i="7" s="1"/>
  <c r="DN87" i="7"/>
  <c r="CX88" i="7"/>
  <c r="CX87" i="7"/>
  <c r="FR86" i="7"/>
  <c r="FR85" i="7"/>
  <c r="FR156" i="7" s="1"/>
  <c r="FB85" i="7"/>
  <c r="FB86" i="7"/>
  <c r="DV85" i="7"/>
  <c r="DV156" i="7" s="1"/>
  <c r="DV86" i="7"/>
  <c r="DV157" i="7" s="1"/>
  <c r="DF86" i="7"/>
  <c r="DF85" i="7"/>
  <c r="CP86" i="7"/>
  <c r="CP85" i="7"/>
  <c r="FJ84" i="7"/>
  <c r="FJ155" i="7" s="1"/>
  <c r="ET84" i="7"/>
  <c r="ED84" i="7"/>
  <c r="DN84" i="7"/>
  <c r="DN155" i="7" s="1"/>
  <c r="CX84" i="7"/>
  <c r="FR83" i="7"/>
  <c r="FR82" i="7"/>
  <c r="FB83" i="7"/>
  <c r="FB82" i="7"/>
  <c r="DV83" i="7"/>
  <c r="DV82" i="7"/>
  <c r="DF83" i="7"/>
  <c r="DF82" i="7"/>
  <c r="CP83" i="7"/>
  <c r="CP82" i="7"/>
  <c r="FJ81" i="7"/>
  <c r="ET81" i="7"/>
  <c r="ED81" i="7"/>
  <c r="DN81" i="7"/>
  <c r="CX81" i="7"/>
  <c r="CX152" i="7" s="1"/>
  <c r="FR79" i="7"/>
  <c r="FR80" i="7"/>
  <c r="FR151" i="7" s="1"/>
  <c r="FB79" i="7"/>
  <c r="FB80" i="7"/>
  <c r="DV80" i="7"/>
  <c r="DV79" i="7"/>
  <c r="DF80" i="7"/>
  <c r="DF79" i="7"/>
  <c r="DF150" i="7" s="1"/>
  <c r="CP80" i="7"/>
  <c r="CP79" i="7"/>
  <c r="FJ78" i="7"/>
  <c r="FJ149" i="7" s="1"/>
  <c r="ET78" i="7"/>
  <c r="ED78" i="7"/>
  <c r="DN78" i="7"/>
  <c r="ET19" i="7"/>
  <c r="ET124" i="7" s="1"/>
  <c r="DP17" i="7"/>
  <c r="DP122" i="7" s="1"/>
  <c r="FS7" i="7"/>
  <c r="CV4" i="7"/>
  <c r="CV9" i="7"/>
  <c r="CV17" i="7"/>
  <c r="CV122" i="7" s="1"/>
  <c r="CV11" i="7"/>
  <c r="CV13" i="7"/>
  <c r="CV118" i="7" s="1"/>
  <c r="CV5" i="7"/>
  <c r="CV6" i="7"/>
  <c r="CV7" i="7"/>
  <c r="CV19" i="7"/>
  <c r="CV124" i="7" s="1"/>
  <c r="CV3" i="7"/>
  <c r="CV20" i="7"/>
  <c r="CV8" i="7"/>
  <c r="CV21" i="7"/>
  <c r="CV22" i="7"/>
  <c r="CV127" i="7" s="1"/>
  <c r="CV14" i="7"/>
  <c r="CV15" i="7"/>
  <c r="CV16" i="7"/>
  <c r="CV18" i="7"/>
  <c r="ER4" i="7"/>
  <c r="ER109" i="7" s="1"/>
  <c r="ER10" i="7"/>
  <c r="ER115" i="7" s="1"/>
  <c r="ER11" i="7"/>
  <c r="ER116" i="7" s="1"/>
  <c r="ER5" i="7"/>
  <c r="ER6" i="7"/>
  <c r="ER111" i="7" s="1"/>
  <c r="ER16" i="7"/>
  <c r="ER121" i="7" s="1"/>
  <c r="ER21" i="7"/>
  <c r="ER126" i="7" s="1"/>
  <c r="ER22" i="7"/>
  <c r="ER127" i="7" s="1"/>
  <c r="ER7" i="7"/>
  <c r="ER112" i="7" s="1"/>
  <c r="ER13" i="7"/>
  <c r="ER118" i="7" s="1"/>
  <c r="ER17" i="7"/>
  <c r="ER122" i="7" s="1"/>
  <c r="ER12" i="7"/>
  <c r="ER117" i="7" s="1"/>
  <c r="ER18" i="7"/>
  <c r="ER123" i="7" s="1"/>
  <c r="ER14" i="7"/>
  <c r="ER19" i="7"/>
  <c r="ER124" i="7" s="1"/>
  <c r="ER15" i="7"/>
  <c r="ER3" i="7"/>
  <c r="ER108" i="7" s="1"/>
  <c r="FK9" i="7"/>
  <c r="FK114" i="7" s="1"/>
  <c r="FK10" i="7"/>
  <c r="FK5" i="7"/>
  <c r="FK110" i="7" s="1"/>
  <c r="FK7" i="7"/>
  <c r="FK112" i="7" s="1"/>
  <c r="FK4" i="7"/>
  <c r="FK109" i="7" s="1"/>
  <c r="FK16" i="7"/>
  <c r="FK121" i="7" s="1"/>
  <c r="FK3" i="7"/>
  <c r="FK108" i="7" s="1"/>
  <c r="FK20" i="7"/>
  <c r="FK125" i="7" s="1"/>
  <c r="FK11" i="7"/>
  <c r="FK116" i="7" s="1"/>
  <c r="FK21" i="7"/>
  <c r="FK126" i="7" s="1"/>
  <c r="FK8" i="7"/>
  <c r="FK113" i="7" s="1"/>
  <c r="FK22" i="7"/>
  <c r="FK12" i="7"/>
  <c r="FK13" i="7"/>
  <c r="FK118" i="7" s="1"/>
  <c r="FK6" i="7"/>
  <c r="FK111" i="7" s="1"/>
  <c r="FK14" i="7"/>
  <c r="FK119" i="7" s="1"/>
  <c r="FK17" i="7"/>
  <c r="FK122" i="7" s="1"/>
  <c r="FK15" i="7"/>
  <c r="FK18" i="7"/>
  <c r="FK123" i="7" s="1"/>
  <c r="EV8" i="7"/>
  <c r="EV16" i="7"/>
  <c r="EV121" i="7" s="1"/>
  <c r="EV4" i="7"/>
  <c r="EV109" i="7" s="1"/>
  <c r="EV9" i="7"/>
  <c r="EV114" i="7" s="1"/>
  <c r="EV12" i="7"/>
  <c r="EV6" i="7"/>
  <c r="EV111" i="7" s="1"/>
  <c r="EV19" i="7"/>
  <c r="EV124" i="7" s="1"/>
  <c r="EV15" i="7"/>
  <c r="EV120" i="7" s="1"/>
  <c r="EV3" i="7"/>
  <c r="EV108" i="7" s="1"/>
  <c r="EV20" i="7"/>
  <c r="EV125" i="7" s="1"/>
  <c r="EV5" i="7"/>
  <c r="EV110" i="7" s="1"/>
  <c r="EV10" i="7"/>
  <c r="EV21" i="7"/>
  <c r="EV126" i="7" s="1"/>
  <c r="EV22" i="7"/>
  <c r="EV127" i="7" s="1"/>
  <c r="EV7" i="7"/>
  <c r="EV112" i="7" s="1"/>
  <c r="EV11" i="7"/>
  <c r="EV116" i="7" s="1"/>
  <c r="EV13" i="7"/>
  <c r="EV118" i="7" s="1"/>
  <c r="EV17" i="7"/>
  <c r="EV122" i="7" s="1"/>
  <c r="DC13" i="7"/>
  <c r="DC5" i="7"/>
  <c r="DC6" i="7"/>
  <c r="DC4" i="7"/>
  <c r="DC109" i="7" s="1"/>
  <c r="DC7" i="7"/>
  <c r="DC8" i="7"/>
  <c r="DC9" i="7"/>
  <c r="DC10" i="7"/>
  <c r="DC16" i="7"/>
  <c r="DC12" i="7"/>
  <c r="DC17" i="7"/>
  <c r="DC122" i="7" s="1"/>
  <c r="DC18" i="7"/>
  <c r="DC11" i="7"/>
  <c r="DC19" i="7"/>
  <c r="DC3" i="7"/>
  <c r="DC20" i="7"/>
  <c r="DC125" i="7" s="1"/>
  <c r="DC21" i="7"/>
  <c r="DC14" i="7"/>
  <c r="DC22" i="7"/>
  <c r="FP4" i="7"/>
  <c r="FP109" i="7" s="1"/>
  <c r="FP7" i="7"/>
  <c r="FP112" i="7" s="1"/>
  <c r="FP15" i="7"/>
  <c r="FP120" i="7" s="1"/>
  <c r="FP9" i="7"/>
  <c r="FP114" i="7" s="1"/>
  <c r="FP10" i="7"/>
  <c r="FP11" i="7"/>
  <c r="FP116" i="7" s="1"/>
  <c r="FP12" i="7"/>
  <c r="FP117" i="7" s="1"/>
  <c r="FP5" i="7"/>
  <c r="FP110" i="7" s="1"/>
  <c r="FP17" i="7"/>
  <c r="FP122" i="7" s="1"/>
  <c r="FP18" i="7"/>
  <c r="FP123" i="7" s="1"/>
  <c r="FP16" i="7"/>
  <c r="FP121" i="7" s="1"/>
  <c r="FP19" i="7"/>
  <c r="FP124" i="7" s="1"/>
  <c r="FP3" i="7"/>
  <c r="FP108" i="7" s="1"/>
  <c r="FP20" i="7"/>
  <c r="FP125" i="7" s="1"/>
  <c r="FP8" i="7"/>
  <c r="FP113" i="7" s="1"/>
  <c r="FP21" i="7"/>
  <c r="FP126" i="7" s="1"/>
  <c r="FP6" i="7"/>
  <c r="FP111" i="7" s="1"/>
  <c r="FP22" i="7"/>
  <c r="FP127" i="7" s="1"/>
  <c r="FP13" i="7"/>
  <c r="FP118" i="7" s="1"/>
  <c r="CY23" i="7"/>
  <c r="CY128" i="7" s="1"/>
  <c r="EE23" i="7"/>
  <c r="FK23" i="7"/>
  <c r="FK128" i="7" s="1"/>
  <c r="DW24" i="7"/>
  <c r="DW129" i="7" s="1"/>
  <c r="CY25" i="7"/>
  <c r="CY130" i="7" s="1"/>
  <c r="DO25" i="7"/>
  <c r="EU25" i="7"/>
  <c r="EU130" i="7" s="1"/>
  <c r="CS3" i="7"/>
  <c r="CS108" i="7" s="1"/>
  <c r="CS10" i="7"/>
  <c r="CS115" i="7" s="1"/>
  <c r="CS11" i="7"/>
  <c r="CS116" i="7" s="1"/>
  <c r="CS6" i="7"/>
  <c r="CS111" i="7" s="1"/>
  <c r="CS5" i="7"/>
  <c r="CS110" i="7" s="1"/>
  <c r="CS4" i="7"/>
  <c r="CS109" i="7" s="1"/>
  <c r="CS8" i="7"/>
  <c r="CS113" i="7" s="1"/>
  <c r="CS21" i="7"/>
  <c r="CS126" i="7" s="1"/>
  <c r="CS13" i="7"/>
  <c r="CS118" i="7" s="1"/>
  <c r="CS22" i="7"/>
  <c r="CS127" i="7" s="1"/>
  <c r="CS14" i="7"/>
  <c r="CS15" i="7"/>
  <c r="CS120" i="7" s="1"/>
  <c r="CS16" i="7"/>
  <c r="CS121" i="7" s="1"/>
  <c r="CS18" i="7"/>
  <c r="CS123" i="7" s="1"/>
  <c r="CS12" i="7"/>
  <c r="CS117" i="7" s="1"/>
  <c r="CS7" i="7"/>
  <c r="CS112" i="7" s="1"/>
  <c r="CS9" i="7"/>
  <c r="CS114" i="7" s="1"/>
  <c r="CS17" i="7"/>
  <c r="CS122" i="7" s="1"/>
  <c r="CS19" i="7"/>
  <c r="CS124" i="7" s="1"/>
  <c r="DI11" i="7"/>
  <c r="DI116" i="7" s="1"/>
  <c r="DI5" i="7"/>
  <c r="DI110" i="7" s="1"/>
  <c r="DI4" i="7"/>
  <c r="DI109" i="7" s="1"/>
  <c r="DI6" i="7"/>
  <c r="DI111" i="7" s="1"/>
  <c r="DI7" i="7"/>
  <c r="DI112" i="7" s="1"/>
  <c r="DI15" i="7"/>
  <c r="DI120" i="7" s="1"/>
  <c r="DI8" i="7"/>
  <c r="DI9" i="7"/>
  <c r="DI21" i="7"/>
  <c r="DI126" i="7" s="1"/>
  <c r="DI14" i="7"/>
  <c r="DI119" i="7" s="1"/>
  <c r="DI22" i="7"/>
  <c r="DI127" i="7" s="1"/>
  <c r="DI10" i="7"/>
  <c r="DI115" i="7" s="1"/>
  <c r="DI12" i="7"/>
  <c r="DI16" i="7"/>
  <c r="DI121" i="7" s="1"/>
  <c r="DI17" i="7"/>
  <c r="DI122" i="7" s="1"/>
  <c r="DI18" i="7"/>
  <c r="DI123" i="7" s="1"/>
  <c r="DI19" i="7"/>
  <c r="DI124" i="7" s="1"/>
  <c r="DI3" i="7"/>
  <c r="DI108" i="7" s="1"/>
  <c r="DI13" i="7"/>
  <c r="DI118" i="7" s="1"/>
  <c r="DI20" i="7"/>
  <c r="DI125" i="7" s="1"/>
  <c r="DY4" i="7"/>
  <c r="DY109" i="7" s="1"/>
  <c r="DY11" i="7"/>
  <c r="DY116" i="7" s="1"/>
  <c r="DY12" i="7"/>
  <c r="DY117" i="7" s="1"/>
  <c r="DY5" i="7"/>
  <c r="DY6" i="7"/>
  <c r="DY111" i="7" s="1"/>
  <c r="DY7" i="7"/>
  <c r="DY112" i="7" s="1"/>
  <c r="DY15" i="7"/>
  <c r="DY120" i="7" s="1"/>
  <c r="DY22" i="7"/>
  <c r="DY127" i="7" s="1"/>
  <c r="DY16" i="7"/>
  <c r="DY121" i="7" s="1"/>
  <c r="DY17" i="7"/>
  <c r="DY122" i="7" s="1"/>
  <c r="DY9" i="7"/>
  <c r="DY114" i="7" s="1"/>
  <c r="DY13" i="7"/>
  <c r="DY118" i="7" s="1"/>
  <c r="DY18" i="7"/>
  <c r="DY8" i="7"/>
  <c r="DY113" i="7" s="1"/>
  <c r="DY10" i="7"/>
  <c r="DY115" i="7" s="1"/>
  <c r="DY19" i="7"/>
  <c r="DY124" i="7" s="1"/>
  <c r="DY3" i="7"/>
  <c r="DY108" i="7" s="1"/>
  <c r="DY14" i="7"/>
  <c r="DY119" i="7" s="1"/>
  <c r="DY20" i="7"/>
  <c r="DY125" i="7" s="1"/>
  <c r="EO12" i="7"/>
  <c r="EO5" i="7"/>
  <c r="EO6" i="7"/>
  <c r="EO111" i="7" s="1"/>
  <c r="EO7" i="7"/>
  <c r="EO8" i="7"/>
  <c r="EO113" i="7" s="1"/>
  <c r="EO16" i="7"/>
  <c r="EO121" i="7" s="1"/>
  <c r="EO9" i="7"/>
  <c r="EO114" i="7" s="1"/>
  <c r="EO10" i="7"/>
  <c r="EO115" i="7" s="1"/>
  <c r="EO22" i="7"/>
  <c r="EO127" i="7" s="1"/>
  <c r="EO4" i="7"/>
  <c r="EO13" i="7"/>
  <c r="EO118" i="7" s="1"/>
  <c r="EO17" i="7"/>
  <c r="EO11" i="7"/>
  <c r="EO116" i="7" s="1"/>
  <c r="EO18" i="7"/>
  <c r="EO123" i="7" s="1"/>
  <c r="EO14" i="7"/>
  <c r="EO119" i="7" s="1"/>
  <c r="EO19" i="7"/>
  <c r="EO3" i="7"/>
  <c r="EO15" i="7"/>
  <c r="EO120" i="7" s="1"/>
  <c r="EO20" i="7"/>
  <c r="EO125" i="7" s="1"/>
  <c r="EO21" i="7"/>
  <c r="EO126" i="7" s="1"/>
  <c r="FE12" i="7"/>
  <c r="FE5" i="7"/>
  <c r="FE110" i="7" s="1"/>
  <c r="FE6" i="7"/>
  <c r="FE111" i="7" s="1"/>
  <c r="FE7" i="7"/>
  <c r="FE112" i="7" s="1"/>
  <c r="FE8" i="7"/>
  <c r="FE4" i="7"/>
  <c r="FE109" i="7" s="1"/>
  <c r="FE11" i="7"/>
  <c r="FE116" i="7" s="1"/>
  <c r="FE13" i="7"/>
  <c r="FE118" i="7" s="1"/>
  <c r="FE9" i="7"/>
  <c r="FE114" i="7" s="1"/>
  <c r="FE14" i="7"/>
  <c r="FE119" i="7" s="1"/>
  <c r="FE17" i="7"/>
  <c r="FE122" i="7" s="1"/>
  <c r="FE18" i="7"/>
  <c r="FE123" i="7" s="1"/>
  <c r="FE10" i="7"/>
  <c r="FE15" i="7"/>
  <c r="FE120" i="7" s="1"/>
  <c r="FE19" i="7"/>
  <c r="FE3" i="7"/>
  <c r="FE108" i="7" s="1"/>
  <c r="FE16" i="7"/>
  <c r="FE20" i="7"/>
  <c r="FE125" i="7" s="1"/>
  <c r="FE21" i="7"/>
  <c r="FE126" i="7" s="1"/>
  <c r="FQ101" i="7"/>
  <c r="FQ100" i="7"/>
  <c r="FA101" i="7"/>
  <c r="FA100" i="7"/>
  <c r="EK101" i="7"/>
  <c r="EK100" i="7"/>
  <c r="DE101" i="7"/>
  <c r="DE100" i="7"/>
  <c r="CO101" i="7"/>
  <c r="CO172" i="7" s="1"/>
  <c r="F481" i="7" s="1"/>
  <c r="CO100" i="7"/>
  <c r="CO171" i="7" s="1"/>
  <c r="FI99" i="7"/>
  <c r="FI170" i="7" s="1"/>
  <c r="FI98" i="7"/>
  <c r="ES99" i="7"/>
  <c r="ES98" i="7"/>
  <c r="EC99" i="7"/>
  <c r="EC98" i="7"/>
  <c r="DM99" i="7"/>
  <c r="DM98" i="7"/>
  <c r="CW99" i="7"/>
  <c r="CW98" i="7"/>
  <c r="FQ96" i="7"/>
  <c r="FQ97" i="7"/>
  <c r="FA96" i="7"/>
  <c r="FA167" i="7" s="1"/>
  <c r="FA97" i="7"/>
  <c r="FA168" i="7" s="1"/>
  <c r="EK97" i="7"/>
  <c r="EK96" i="7"/>
  <c r="EK167" i="7" s="1"/>
  <c r="DE97" i="7"/>
  <c r="DE96" i="7"/>
  <c r="DE167" i="7" s="1"/>
  <c r="CO97" i="7"/>
  <c r="CO96" i="7"/>
  <c r="CO167" i="7" s="1"/>
  <c r="FI95" i="7"/>
  <c r="FI94" i="7"/>
  <c r="FI165" i="7" s="1"/>
  <c r="ES95" i="7"/>
  <c r="ES94" i="7"/>
  <c r="EC95" i="7"/>
  <c r="EC94" i="7"/>
  <c r="EC165" i="7" s="1"/>
  <c r="DM95" i="7"/>
  <c r="DM94" i="7"/>
  <c r="CW94" i="7"/>
  <c r="CW95" i="7"/>
  <c r="FQ93" i="7"/>
  <c r="FQ92" i="7"/>
  <c r="FA93" i="7"/>
  <c r="FA92" i="7"/>
  <c r="EK93" i="7"/>
  <c r="EK164" i="7" s="1"/>
  <c r="EK92" i="7"/>
  <c r="DE93" i="7"/>
  <c r="DE92" i="7"/>
  <c r="CO93" i="7"/>
  <c r="CO92" i="7"/>
  <c r="FI91" i="7"/>
  <c r="FI90" i="7"/>
  <c r="ES91" i="7"/>
  <c r="ES90" i="7"/>
  <c r="EC91" i="7"/>
  <c r="EC162" i="7" s="1"/>
  <c r="EC90" i="7"/>
  <c r="DM91" i="7"/>
  <c r="DM90" i="7"/>
  <c r="CW91" i="7"/>
  <c r="CW90" i="7"/>
  <c r="FQ89" i="7"/>
  <c r="FQ160" i="7" s="1"/>
  <c r="FA89" i="7"/>
  <c r="EK89" i="7"/>
  <c r="DE89" i="7"/>
  <c r="DE160" i="7" s="1"/>
  <c r="CO89" i="7"/>
  <c r="FI88" i="7"/>
  <c r="FI87" i="7"/>
  <c r="ES88" i="7"/>
  <c r="ES87" i="7"/>
  <c r="EC88" i="7"/>
  <c r="EC159" i="7" s="1"/>
  <c r="EC87" i="7"/>
  <c r="DM88" i="7"/>
  <c r="DM159" i="7" s="1"/>
  <c r="DM87" i="7"/>
  <c r="CW88" i="7"/>
  <c r="CW87" i="7"/>
  <c r="FQ86" i="7"/>
  <c r="FQ85" i="7"/>
  <c r="FQ156" i="7" s="1"/>
  <c r="FA86" i="7"/>
  <c r="FA85" i="7"/>
  <c r="FA156" i="7" s="1"/>
  <c r="EK85" i="7"/>
  <c r="EK86" i="7"/>
  <c r="DE86" i="7"/>
  <c r="DE85" i="7"/>
  <c r="CO86" i="7"/>
  <c r="CO85" i="7"/>
  <c r="FI84" i="7"/>
  <c r="ES84" i="7"/>
  <c r="EC84" i="7"/>
  <c r="DM84" i="7"/>
  <c r="CW84" i="7"/>
  <c r="FQ83" i="7"/>
  <c r="FQ82" i="7"/>
  <c r="FA83" i="7"/>
  <c r="FA82" i="7"/>
  <c r="EK83" i="7"/>
  <c r="EK82" i="7"/>
  <c r="DE83" i="7"/>
  <c r="DE82" i="7"/>
  <c r="DE153" i="7" s="1"/>
  <c r="CO83" i="7"/>
  <c r="CO82" i="7"/>
  <c r="FI81" i="7"/>
  <c r="ES81" i="7"/>
  <c r="EC81" i="7"/>
  <c r="DM81" i="7"/>
  <c r="DM152" i="7" s="1"/>
  <c r="CW81" i="7"/>
  <c r="FQ80" i="7"/>
  <c r="FQ79" i="7"/>
  <c r="FA79" i="7"/>
  <c r="FA80" i="7"/>
  <c r="EK79" i="7"/>
  <c r="EK150" i="7" s="1"/>
  <c r="EK80" i="7"/>
  <c r="DE80" i="7"/>
  <c r="DE79" i="7"/>
  <c r="CO80" i="7"/>
  <c r="CO79" i="7"/>
  <c r="FI78" i="7"/>
  <c r="ES78" i="7"/>
  <c r="EC78" i="7"/>
  <c r="FG21" i="7"/>
  <c r="FG126" i="7" s="1"/>
  <c r="EC19" i="7"/>
  <c r="EC124" i="7" s="1"/>
  <c r="CW17" i="7"/>
  <c r="CW122" i="7" s="1"/>
  <c r="EV14" i="7"/>
  <c r="FD11" i="7"/>
  <c r="CX7" i="7"/>
  <c r="CX112" i="7" s="1"/>
  <c r="CZ84" i="7"/>
  <c r="CZ155" i="7" s="1"/>
  <c r="FD83" i="7"/>
  <c r="FD82" i="7"/>
  <c r="EN83" i="7"/>
  <c r="EN82" i="7"/>
  <c r="DX83" i="7"/>
  <c r="DX82" i="7"/>
  <c r="DH83" i="7"/>
  <c r="DH82" i="7"/>
  <c r="CR82" i="7"/>
  <c r="CR153" i="7" s="1"/>
  <c r="CR83" i="7"/>
  <c r="FL81" i="7"/>
  <c r="EV81" i="7"/>
  <c r="EF81" i="7"/>
  <c r="EF152" i="7" s="1"/>
  <c r="DP81" i="7"/>
  <c r="CZ81" i="7"/>
  <c r="FD80" i="7"/>
  <c r="FD79" i="7"/>
  <c r="EN80" i="7"/>
  <c r="EN79" i="7"/>
  <c r="DX80" i="7"/>
  <c r="DX151" i="7" s="1"/>
  <c r="DX79" i="7"/>
  <c r="DH79" i="7"/>
  <c r="DH80" i="7"/>
  <c r="CR80" i="7"/>
  <c r="CR79" i="7"/>
  <c r="FL78" i="7"/>
  <c r="EV78" i="7"/>
  <c r="EF78" i="7"/>
  <c r="DP78" i="7"/>
  <c r="CZ78" i="7"/>
  <c r="FD77" i="7"/>
  <c r="FD76" i="7"/>
  <c r="EN77" i="7"/>
  <c r="EN76" i="7"/>
  <c r="DX77" i="7"/>
  <c r="DX76" i="7"/>
  <c r="DH77" i="7"/>
  <c r="DH76" i="7"/>
  <c r="CR77" i="7"/>
  <c r="CR76" i="7"/>
  <c r="FL72" i="7"/>
  <c r="FL73" i="7"/>
  <c r="FL75" i="7"/>
  <c r="FL74" i="7"/>
  <c r="FL145" i="7" s="1"/>
  <c r="FL71" i="7"/>
  <c r="EV73" i="7"/>
  <c r="EV144" i="7" s="1"/>
  <c r="EV74" i="7"/>
  <c r="EV75" i="7"/>
  <c r="EV71" i="7"/>
  <c r="EV72" i="7"/>
  <c r="EV143" i="7" s="1"/>
  <c r="EF72" i="7"/>
  <c r="EF74" i="7"/>
  <c r="EF145" i="7" s="1"/>
  <c r="EF75" i="7"/>
  <c r="EF71" i="7"/>
  <c r="EF73" i="7"/>
  <c r="DP72" i="7"/>
  <c r="DP73" i="7"/>
  <c r="DP74" i="7"/>
  <c r="DP75" i="7"/>
  <c r="DP146" i="7" s="1"/>
  <c r="DP71" i="7"/>
  <c r="CZ72" i="7"/>
  <c r="CZ73" i="7"/>
  <c r="CZ74" i="7"/>
  <c r="CZ75" i="7"/>
  <c r="CZ71" i="7"/>
  <c r="CY78" i="7"/>
  <c r="FS77" i="7"/>
  <c r="FS76" i="7"/>
  <c r="EM77" i="7"/>
  <c r="EM76" i="7"/>
  <c r="DW77" i="7"/>
  <c r="DW76" i="7"/>
  <c r="DG77" i="7"/>
  <c r="DG148" i="7" s="1"/>
  <c r="DG76" i="7"/>
  <c r="CQ77" i="7"/>
  <c r="CQ76" i="7"/>
  <c r="FK72" i="7"/>
  <c r="FK75" i="7"/>
  <c r="FK73" i="7"/>
  <c r="FK74" i="7"/>
  <c r="FK71" i="7"/>
  <c r="EU72" i="7"/>
  <c r="EU73" i="7"/>
  <c r="EU75" i="7"/>
  <c r="EU74" i="7"/>
  <c r="EU71" i="7"/>
  <c r="EE73" i="7"/>
  <c r="EE74" i="7"/>
  <c r="EE75" i="7"/>
  <c r="EE71" i="7"/>
  <c r="EE72" i="7"/>
  <c r="DO72" i="7"/>
  <c r="DO73" i="7"/>
  <c r="DO74" i="7"/>
  <c r="DO145" i="7" s="1"/>
  <c r="DO75" i="7"/>
  <c r="DO71" i="7"/>
  <c r="CY72" i="7"/>
  <c r="CY73" i="7"/>
  <c r="CY74" i="7"/>
  <c r="CY75" i="7"/>
  <c r="CY71" i="7"/>
  <c r="CX78" i="7"/>
  <c r="FR77" i="7"/>
  <c r="FR76" i="7"/>
  <c r="FB77" i="7"/>
  <c r="FB76" i="7"/>
  <c r="DV77" i="7"/>
  <c r="DV76" i="7"/>
  <c r="DF77" i="7"/>
  <c r="DF76" i="7"/>
  <c r="CP77" i="7"/>
  <c r="CP76" i="7"/>
  <c r="FJ72" i="7"/>
  <c r="FJ73" i="7"/>
  <c r="FJ74" i="7"/>
  <c r="FJ71" i="7"/>
  <c r="FJ75" i="7"/>
  <c r="ET72" i="7"/>
  <c r="ET75" i="7"/>
  <c r="ET146" i="7" s="1"/>
  <c r="ET73" i="7"/>
  <c r="ET74" i="7"/>
  <c r="ET71" i="7"/>
  <c r="ED72" i="7"/>
  <c r="ED73" i="7"/>
  <c r="ED75" i="7"/>
  <c r="ED71" i="7"/>
  <c r="ED74" i="7"/>
  <c r="DN73" i="7"/>
  <c r="DN74" i="7"/>
  <c r="DN75" i="7"/>
  <c r="DN146" i="7" s="1"/>
  <c r="DN72" i="7"/>
  <c r="DN71" i="7"/>
  <c r="CX72" i="7"/>
  <c r="CX73" i="7"/>
  <c r="CX74" i="7"/>
  <c r="CX75" i="7"/>
  <c r="CX71" i="7"/>
  <c r="DM78" i="7"/>
  <c r="CW78" i="7"/>
  <c r="FQ76" i="7"/>
  <c r="FQ77" i="7"/>
  <c r="FA77" i="7"/>
  <c r="FA76" i="7"/>
  <c r="FA147" i="7" s="1"/>
  <c r="EK77" i="7"/>
  <c r="EK76" i="7"/>
  <c r="DE77" i="7"/>
  <c r="DE76" i="7"/>
  <c r="CO77" i="7"/>
  <c r="CO76" i="7"/>
  <c r="FI73" i="7"/>
  <c r="FI72" i="7"/>
  <c r="FI143" i="7" s="1"/>
  <c r="FI71" i="7"/>
  <c r="FI74" i="7"/>
  <c r="FI75" i="7"/>
  <c r="ES72" i="7"/>
  <c r="ES73" i="7"/>
  <c r="ES74" i="7"/>
  <c r="ES75" i="7"/>
  <c r="ES71" i="7"/>
  <c r="ES142" i="7" s="1"/>
  <c r="EC72" i="7"/>
  <c r="EC75" i="7"/>
  <c r="EC71" i="7"/>
  <c r="EC74" i="7"/>
  <c r="EC73" i="7"/>
  <c r="DM72" i="7"/>
  <c r="DM73" i="7"/>
  <c r="DM75" i="7"/>
  <c r="DM74" i="7"/>
  <c r="DM71" i="7"/>
  <c r="CW73" i="7"/>
  <c r="CW74" i="7"/>
  <c r="CW75" i="7"/>
  <c r="CW146" i="7" s="1"/>
  <c r="CW72" i="7"/>
  <c r="CW71" i="7"/>
  <c r="EB81" i="7"/>
  <c r="DL81" i="7"/>
  <c r="CV81" i="7"/>
  <c r="FP80" i="7"/>
  <c r="FP151" i="7" s="1"/>
  <c r="FP79" i="7"/>
  <c r="EZ80" i="7"/>
  <c r="EZ151" i="7" s="1"/>
  <c r="EZ79" i="7"/>
  <c r="EJ79" i="7"/>
  <c r="EJ80" i="7"/>
  <c r="DT79" i="7"/>
  <c r="DT80" i="7"/>
  <c r="CN80" i="7"/>
  <c r="CN79" i="7"/>
  <c r="FH78" i="7"/>
  <c r="ER78" i="7"/>
  <c r="EB78" i="7"/>
  <c r="DL78" i="7"/>
  <c r="CV78" i="7"/>
  <c r="FP77" i="7"/>
  <c r="FP76" i="7"/>
  <c r="EZ76" i="7"/>
  <c r="EZ77" i="7"/>
  <c r="EJ77" i="7"/>
  <c r="EJ76" i="7"/>
  <c r="EJ147" i="7" s="1"/>
  <c r="DT77" i="7"/>
  <c r="DT76" i="7"/>
  <c r="CN77" i="7"/>
  <c r="CN148" i="7" s="1"/>
  <c r="CN76" i="7"/>
  <c r="FH73" i="7"/>
  <c r="FH75" i="7"/>
  <c r="FH71" i="7"/>
  <c r="FH74" i="7"/>
  <c r="FH72" i="7"/>
  <c r="ER73" i="7"/>
  <c r="ER74" i="7"/>
  <c r="ER75" i="7"/>
  <c r="ER71" i="7"/>
  <c r="ER72" i="7"/>
  <c r="EB72" i="7"/>
  <c r="EB73" i="7"/>
  <c r="EB74" i="7"/>
  <c r="EB71" i="7"/>
  <c r="EB75" i="7"/>
  <c r="DL72" i="7"/>
  <c r="DL75" i="7"/>
  <c r="DL146" i="7" s="1"/>
  <c r="DL74" i="7"/>
  <c r="DL145" i="7" s="1"/>
  <c r="DL71" i="7"/>
  <c r="DL73" i="7"/>
  <c r="CV72" i="7"/>
  <c r="CV73" i="7"/>
  <c r="CV75" i="7"/>
  <c r="CV71" i="7"/>
  <c r="CV74" i="7"/>
  <c r="DK84" i="7"/>
  <c r="DK155" i="7" s="1"/>
  <c r="CU84" i="7"/>
  <c r="FO83" i="7"/>
  <c r="FO82" i="7"/>
  <c r="EY83" i="7"/>
  <c r="EY82" i="7"/>
  <c r="EI83" i="7"/>
  <c r="EI82" i="7"/>
  <c r="DS83" i="7"/>
  <c r="DS82" i="7"/>
  <c r="DC83" i="7"/>
  <c r="DC154" i="7" s="1"/>
  <c r="DC82" i="7"/>
  <c r="FG81" i="7"/>
  <c r="FG152" i="7" s="1"/>
  <c r="EQ81" i="7"/>
  <c r="EA81" i="7"/>
  <c r="EA152" i="7" s="1"/>
  <c r="DK81" i="7"/>
  <c r="CU81" i="7"/>
  <c r="FO80" i="7"/>
  <c r="FO79" i="7"/>
  <c r="EY80" i="7"/>
  <c r="EY79" i="7"/>
  <c r="EI80" i="7"/>
  <c r="EI151" i="7" s="1"/>
  <c r="EI79" i="7"/>
  <c r="DS79" i="7"/>
  <c r="DS80" i="7"/>
  <c r="DC79" i="7"/>
  <c r="DC80" i="7"/>
  <c r="FG78" i="7"/>
  <c r="EQ78" i="7"/>
  <c r="EA78" i="7"/>
  <c r="DK78" i="7"/>
  <c r="DK149" i="7" s="1"/>
  <c r="CU78" i="7"/>
  <c r="CU149" i="7" s="1"/>
  <c r="FO77" i="7"/>
  <c r="FO76" i="7"/>
  <c r="EY77" i="7"/>
  <c r="EY76" i="7"/>
  <c r="EI76" i="7"/>
  <c r="EI77" i="7"/>
  <c r="DS77" i="7"/>
  <c r="DS76" i="7"/>
  <c r="DC77" i="7"/>
  <c r="DC148" i="7" s="1"/>
  <c r="DC76" i="7"/>
  <c r="FG72" i="7"/>
  <c r="FG143" i="7" s="1"/>
  <c r="FG73" i="7"/>
  <c r="FG71" i="7"/>
  <c r="FG74" i="7"/>
  <c r="FG145" i="7" s="1"/>
  <c r="FG75" i="7"/>
  <c r="FG146" i="7" s="1"/>
  <c r="EQ73" i="7"/>
  <c r="EQ75" i="7"/>
  <c r="EQ71" i="7"/>
  <c r="EQ72" i="7"/>
  <c r="EQ74" i="7"/>
  <c r="EA73" i="7"/>
  <c r="EA71" i="7"/>
  <c r="EA142" i="7" s="1"/>
  <c r="EA74" i="7"/>
  <c r="EA72" i="7"/>
  <c r="EA75" i="7"/>
  <c r="DK72" i="7"/>
  <c r="DK73" i="7"/>
  <c r="DK74" i="7"/>
  <c r="DK75" i="7"/>
  <c r="DK71" i="7"/>
  <c r="CU72" i="7"/>
  <c r="CU75" i="7"/>
  <c r="CU146" i="7" s="1"/>
  <c r="CU73" i="7"/>
  <c r="CU71" i="7"/>
  <c r="CU74" i="7"/>
  <c r="DB83" i="7"/>
  <c r="DB82" i="7"/>
  <c r="FF81" i="7"/>
  <c r="FF152" i="7" s="1"/>
  <c r="EP81" i="7"/>
  <c r="DZ81" i="7"/>
  <c r="DJ81" i="7"/>
  <c r="CT81" i="7"/>
  <c r="FN80" i="7"/>
  <c r="FN79" i="7"/>
  <c r="FN150" i="7" s="1"/>
  <c r="EX80" i="7"/>
  <c r="EX79" i="7"/>
  <c r="EH80" i="7"/>
  <c r="EH79" i="7"/>
  <c r="EH150" i="7" s="1"/>
  <c r="DR80" i="7"/>
  <c r="DR79" i="7"/>
  <c r="DB79" i="7"/>
  <c r="DB80" i="7"/>
  <c r="FF78" i="7"/>
  <c r="EP78" i="7"/>
  <c r="DZ78" i="7"/>
  <c r="DJ78" i="7"/>
  <c r="CT78" i="7"/>
  <c r="FN77" i="7"/>
  <c r="FN76" i="7"/>
  <c r="EX77" i="7"/>
  <c r="EX76" i="7"/>
  <c r="EH77" i="7"/>
  <c r="EH148" i="7" s="1"/>
  <c r="EH76" i="7"/>
  <c r="DR76" i="7"/>
  <c r="DR147" i="7" s="1"/>
  <c r="DR77" i="7"/>
  <c r="DB77" i="7"/>
  <c r="DB76" i="7"/>
  <c r="FF74" i="7"/>
  <c r="FF72" i="7"/>
  <c r="FF73" i="7"/>
  <c r="FF71" i="7"/>
  <c r="FF75" i="7"/>
  <c r="EP72" i="7"/>
  <c r="EP75" i="7"/>
  <c r="EP71" i="7"/>
  <c r="EP73" i="7"/>
  <c r="EP74" i="7"/>
  <c r="DZ73" i="7"/>
  <c r="DZ75" i="7"/>
  <c r="DZ71" i="7"/>
  <c r="DZ74" i="7"/>
  <c r="DZ72" i="7"/>
  <c r="DJ73" i="7"/>
  <c r="DJ74" i="7"/>
  <c r="DJ75" i="7"/>
  <c r="DJ71" i="7"/>
  <c r="DJ142" i="7" s="1"/>
  <c r="DJ72" i="7"/>
  <c r="DJ143" i="7" s="1"/>
  <c r="CT72" i="7"/>
  <c r="CT73" i="7"/>
  <c r="CT74" i="7"/>
  <c r="CT75" i="7"/>
  <c r="CT71" i="7"/>
  <c r="DI78" i="7"/>
  <c r="CS78" i="7"/>
  <c r="FM76" i="7"/>
  <c r="FM77" i="7"/>
  <c r="EW77" i="7"/>
  <c r="EW76" i="7"/>
  <c r="EW147" i="7" s="1"/>
  <c r="EG77" i="7"/>
  <c r="EG76" i="7"/>
  <c r="DQ77" i="7"/>
  <c r="DQ76" i="7"/>
  <c r="DA76" i="7"/>
  <c r="DA77" i="7"/>
  <c r="FE72" i="7"/>
  <c r="FE73" i="7"/>
  <c r="FE71" i="7"/>
  <c r="FE74" i="7"/>
  <c r="FE75" i="7"/>
  <c r="EO74" i="7"/>
  <c r="EO72" i="7"/>
  <c r="EO75" i="7"/>
  <c r="EO71" i="7"/>
  <c r="EO73" i="7"/>
  <c r="DY72" i="7"/>
  <c r="DY71" i="7"/>
  <c r="DY74" i="7"/>
  <c r="DY73" i="7"/>
  <c r="DY75" i="7"/>
  <c r="DI73" i="7"/>
  <c r="DI75" i="7"/>
  <c r="DI74" i="7"/>
  <c r="DI71" i="7"/>
  <c r="DI72" i="7"/>
  <c r="CS73" i="7"/>
  <c r="CS72" i="7"/>
  <c r="CS71" i="7"/>
  <c r="CS74" i="7"/>
  <c r="CS145" i="7" s="1"/>
  <c r="CS75" i="7"/>
  <c r="DH78" i="7"/>
  <c r="CR78" i="7"/>
  <c r="FL76" i="7"/>
  <c r="FL77" i="7"/>
  <c r="EV76" i="7"/>
  <c r="EV77" i="7"/>
  <c r="EF77" i="7"/>
  <c r="EF76" i="7"/>
  <c r="DP77" i="7"/>
  <c r="DP76" i="7"/>
  <c r="CZ77" i="7"/>
  <c r="CZ148" i="7" s="1"/>
  <c r="CZ76" i="7"/>
  <c r="FD75" i="7"/>
  <c r="FD72" i="7"/>
  <c r="FD73" i="7"/>
  <c r="FD71" i="7"/>
  <c r="FD74" i="7"/>
  <c r="EN72" i="7"/>
  <c r="EN73" i="7"/>
  <c r="EN75" i="7"/>
  <c r="EN71" i="7"/>
  <c r="EN74" i="7"/>
  <c r="DX74" i="7"/>
  <c r="DX72" i="7"/>
  <c r="DX71" i="7"/>
  <c r="DX73" i="7"/>
  <c r="DX144" i="7" s="1"/>
  <c r="DX75" i="7"/>
  <c r="DH72" i="7"/>
  <c r="DH74" i="7"/>
  <c r="DH71" i="7"/>
  <c r="DH75" i="7"/>
  <c r="DH146" i="7" s="1"/>
  <c r="DH73" i="7"/>
  <c r="DH144" i="7" s="1"/>
  <c r="CR73" i="7"/>
  <c r="CR75" i="7"/>
  <c r="CR72" i="7"/>
  <c r="CR71" i="7"/>
  <c r="CR74" i="7"/>
  <c r="CQ78" i="7"/>
  <c r="FK77" i="7"/>
  <c r="FK76" i="7"/>
  <c r="EU76" i="7"/>
  <c r="EU77" i="7"/>
  <c r="EE76" i="7"/>
  <c r="EE147" i="7" s="1"/>
  <c r="EE77" i="7"/>
  <c r="DO77" i="7"/>
  <c r="DO76" i="7"/>
  <c r="DO147" i="7" s="1"/>
  <c r="CY77" i="7"/>
  <c r="CY76" i="7"/>
  <c r="FS72" i="7"/>
  <c r="FS73" i="7"/>
  <c r="FS74" i="7"/>
  <c r="FS71" i="7"/>
  <c r="FS75" i="7"/>
  <c r="EM75" i="7"/>
  <c r="EM146" i="7" s="1"/>
  <c r="EM72" i="7"/>
  <c r="EM73" i="7"/>
  <c r="EM71" i="7"/>
  <c r="EM74" i="7"/>
  <c r="DW72" i="7"/>
  <c r="DW143" i="7" s="1"/>
  <c r="DW73" i="7"/>
  <c r="DW71" i="7"/>
  <c r="DW74" i="7"/>
  <c r="DW145" i="7" s="1"/>
  <c r="DW75" i="7"/>
  <c r="DG74" i="7"/>
  <c r="DG145" i="7" s="1"/>
  <c r="DG72" i="7"/>
  <c r="DG143" i="7" s="1"/>
  <c r="DG71" i="7"/>
  <c r="DG75" i="7"/>
  <c r="DG146" i="7" s="1"/>
  <c r="DG73" i="7"/>
  <c r="CQ74" i="7"/>
  <c r="CQ72" i="7"/>
  <c r="CQ71" i="7"/>
  <c r="CQ73" i="7"/>
  <c r="CQ75" i="7"/>
  <c r="CP78" i="7"/>
  <c r="FJ77" i="7"/>
  <c r="FJ76" i="7"/>
  <c r="ET77" i="7"/>
  <c r="ET76" i="7"/>
  <c r="ED76" i="7"/>
  <c r="ED77" i="7"/>
  <c r="DN76" i="7"/>
  <c r="DN77" i="7"/>
  <c r="CX77" i="7"/>
  <c r="CX148" i="7" s="1"/>
  <c r="CX76" i="7"/>
  <c r="FR72" i="7"/>
  <c r="FR73" i="7"/>
  <c r="FR74" i="7"/>
  <c r="FR75" i="7"/>
  <c r="FR71" i="7"/>
  <c r="FB72" i="7"/>
  <c r="FB73" i="7"/>
  <c r="FB74" i="7"/>
  <c r="FB71" i="7"/>
  <c r="FB75" i="7"/>
  <c r="DV75" i="7"/>
  <c r="DV72" i="7"/>
  <c r="DV73" i="7"/>
  <c r="DV71" i="7"/>
  <c r="DV74" i="7"/>
  <c r="DF72" i="7"/>
  <c r="DF73" i="7"/>
  <c r="DF144" i="7" s="1"/>
  <c r="DF71" i="7"/>
  <c r="DF142" i="7" s="1"/>
  <c r="DF75" i="7"/>
  <c r="DF74" i="7"/>
  <c r="CP74" i="7"/>
  <c r="CP72" i="7"/>
  <c r="CP71" i="7"/>
  <c r="CP73" i="7"/>
  <c r="CP75" i="7"/>
  <c r="CO78" i="7"/>
  <c r="CO149" i="7" s="1"/>
  <c r="FI77" i="7"/>
  <c r="FI76" i="7"/>
  <c r="FI147" i="7" s="1"/>
  <c r="ES77" i="7"/>
  <c r="ES76" i="7"/>
  <c r="EC77" i="7"/>
  <c r="EC76" i="7"/>
  <c r="DM76" i="7"/>
  <c r="DM77" i="7"/>
  <c r="CW76" i="7"/>
  <c r="CW147" i="7" s="1"/>
  <c r="CW77" i="7"/>
  <c r="FQ72" i="7"/>
  <c r="FQ73" i="7"/>
  <c r="FQ74" i="7"/>
  <c r="FQ75" i="7"/>
  <c r="FQ71" i="7"/>
  <c r="FA72" i="7"/>
  <c r="FA73" i="7"/>
  <c r="FA74" i="7"/>
  <c r="FA75" i="7"/>
  <c r="FA71" i="7"/>
  <c r="EK72" i="7"/>
  <c r="EK73" i="7"/>
  <c r="EK74" i="7"/>
  <c r="EK75" i="7"/>
  <c r="EK71" i="7"/>
  <c r="EK142" i="7" s="1"/>
  <c r="DE75" i="7"/>
  <c r="DE72" i="7"/>
  <c r="DE73" i="7"/>
  <c r="DE71" i="7"/>
  <c r="CO72" i="7"/>
  <c r="CO73" i="7"/>
  <c r="CO71" i="7"/>
  <c r="CO74" i="7"/>
  <c r="CO75" i="7"/>
  <c r="CO146" i="7" s="1"/>
  <c r="DE74" i="7"/>
  <c r="DE145" i="7" s="1"/>
  <c r="EJ78" i="7"/>
  <c r="DT78" i="7"/>
  <c r="CN78" i="7"/>
  <c r="FH77" i="7"/>
  <c r="FH76" i="7"/>
  <c r="ER77" i="7"/>
  <c r="ER148" i="7" s="1"/>
  <c r="ER76" i="7"/>
  <c r="EB77" i="7"/>
  <c r="EB76" i="7"/>
  <c r="DL77" i="7"/>
  <c r="DL76" i="7"/>
  <c r="CV76" i="7"/>
  <c r="CV77" i="7"/>
  <c r="FP72" i="7"/>
  <c r="FP73" i="7"/>
  <c r="FP74" i="7"/>
  <c r="FP75" i="7"/>
  <c r="FP71" i="7"/>
  <c r="EZ72" i="7"/>
  <c r="EZ73" i="7"/>
  <c r="EZ74" i="7"/>
  <c r="EZ75" i="7"/>
  <c r="EZ71" i="7"/>
  <c r="EJ72" i="7"/>
  <c r="EJ73" i="7"/>
  <c r="EJ74" i="7"/>
  <c r="EJ75" i="7"/>
  <c r="EJ71" i="7"/>
  <c r="EJ142" i="7" s="1"/>
  <c r="DT72" i="7"/>
  <c r="DT73" i="7"/>
  <c r="DT74" i="7"/>
  <c r="DT71" i="7"/>
  <c r="DT75" i="7"/>
  <c r="CN75" i="7"/>
  <c r="CN72" i="7"/>
  <c r="CN73" i="7"/>
  <c r="CN71" i="7"/>
  <c r="CN74" i="7"/>
  <c r="DC84" i="7"/>
  <c r="FG83" i="7"/>
  <c r="FG82" i="7"/>
  <c r="EQ82" i="7"/>
  <c r="EQ83" i="7"/>
  <c r="EA82" i="7"/>
  <c r="EA83" i="7"/>
  <c r="DK83" i="7"/>
  <c r="DK82" i="7"/>
  <c r="DK153" i="7" s="1"/>
  <c r="CU83" i="7"/>
  <c r="CU82" i="7"/>
  <c r="FO81" i="7"/>
  <c r="EY81" i="7"/>
  <c r="EI81" i="7"/>
  <c r="DS81" i="7"/>
  <c r="DS152" i="7" s="1"/>
  <c r="DC81" i="7"/>
  <c r="DC152" i="7" s="1"/>
  <c r="FG79" i="7"/>
  <c r="FG80" i="7"/>
  <c r="EQ80" i="7"/>
  <c r="EQ79" i="7"/>
  <c r="EA80" i="7"/>
  <c r="EA79" i="7"/>
  <c r="DK80" i="7"/>
  <c r="DK151" i="7" s="1"/>
  <c r="DK79" i="7"/>
  <c r="CU80" i="7"/>
  <c r="CU151" i="7" s="1"/>
  <c r="CU79" i="7"/>
  <c r="FO78" i="7"/>
  <c r="EY78" i="7"/>
  <c r="EI78" i="7"/>
  <c r="DS78" i="7"/>
  <c r="DC78" i="7"/>
  <c r="FG77" i="7"/>
  <c r="FG76" i="7"/>
  <c r="EQ77" i="7"/>
  <c r="EQ76" i="7"/>
  <c r="EA77" i="7"/>
  <c r="EA76" i="7"/>
  <c r="DK77" i="7"/>
  <c r="DK76" i="7"/>
  <c r="CU77" i="7"/>
  <c r="CU76" i="7"/>
  <c r="FO72" i="7"/>
  <c r="FO73" i="7"/>
  <c r="FO74" i="7"/>
  <c r="FO75" i="7"/>
  <c r="FO71" i="7"/>
  <c r="EY72" i="7"/>
  <c r="EY73" i="7"/>
  <c r="EY74" i="7"/>
  <c r="EY75" i="7"/>
  <c r="EY71" i="7"/>
  <c r="EI72" i="7"/>
  <c r="EI73" i="7"/>
  <c r="EI74" i="7"/>
  <c r="EI75" i="7"/>
  <c r="EI71" i="7"/>
  <c r="DS72" i="7"/>
  <c r="DS73" i="7"/>
  <c r="DS144" i="7" s="1"/>
  <c r="DS74" i="7"/>
  <c r="DS75" i="7"/>
  <c r="DS71" i="7"/>
  <c r="DC72" i="7"/>
  <c r="DC143" i="7" s="1"/>
  <c r="DC73" i="7"/>
  <c r="DC74" i="7"/>
  <c r="DC71" i="7"/>
  <c r="DC75" i="7"/>
  <c r="CT83" i="7"/>
  <c r="CT154" i="7" s="1"/>
  <c r="CT82" i="7"/>
  <c r="FN81" i="7"/>
  <c r="EX81" i="7"/>
  <c r="EH81" i="7"/>
  <c r="DR81" i="7"/>
  <c r="DB81" i="7"/>
  <c r="DB152" i="7" s="1"/>
  <c r="FF80" i="7"/>
  <c r="FF79" i="7"/>
  <c r="EP79" i="7"/>
  <c r="EP80" i="7"/>
  <c r="DZ80" i="7"/>
  <c r="DZ151" i="7" s="1"/>
  <c r="DZ79" i="7"/>
  <c r="DJ80" i="7"/>
  <c r="DJ79" i="7"/>
  <c r="DJ150" i="7" s="1"/>
  <c r="CT80" i="7"/>
  <c r="CT79" i="7"/>
  <c r="FN78" i="7"/>
  <c r="FN149" i="7" s="1"/>
  <c r="EX78" i="7"/>
  <c r="EH78" i="7"/>
  <c r="DR78" i="7"/>
  <c r="DB78" i="7"/>
  <c r="FF77" i="7"/>
  <c r="FF76" i="7"/>
  <c r="EP77" i="7"/>
  <c r="EP76" i="7"/>
  <c r="DZ77" i="7"/>
  <c r="DZ76" i="7"/>
  <c r="DJ77" i="7"/>
  <c r="DJ76" i="7"/>
  <c r="CT77" i="7"/>
  <c r="CT76" i="7"/>
  <c r="FN72" i="7"/>
  <c r="FN74" i="7"/>
  <c r="FN75" i="7"/>
  <c r="FN146" i="7" s="1"/>
  <c r="FN73" i="7"/>
  <c r="FN71" i="7"/>
  <c r="EX72" i="7"/>
  <c r="EX73" i="7"/>
  <c r="EX144" i="7" s="1"/>
  <c r="EX74" i="7"/>
  <c r="EX75" i="7"/>
  <c r="EX71" i="7"/>
  <c r="EH72" i="7"/>
  <c r="EH73" i="7"/>
  <c r="EH74" i="7"/>
  <c r="EH75" i="7"/>
  <c r="EH71" i="7"/>
  <c r="EH142" i="7" s="1"/>
  <c r="DR72" i="7"/>
  <c r="DR73" i="7"/>
  <c r="DR74" i="7"/>
  <c r="DR75" i="7"/>
  <c r="DR71" i="7"/>
  <c r="DB72" i="7"/>
  <c r="DB73" i="7"/>
  <c r="DB144" i="7" s="1"/>
  <c r="DB74" i="7"/>
  <c r="DB75" i="7"/>
  <c r="DB71" i="7"/>
  <c r="CV134" i="7"/>
  <c r="CV128" i="7"/>
  <c r="CV123" i="7"/>
  <c r="CV46" i="7"/>
  <c r="CV44" i="7"/>
  <c r="CV42" i="7"/>
  <c r="CV38" i="7"/>
  <c r="DM138" i="7"/>
  <c r="M457" i="7" s="1"/>
  <c r="DM46" i="7"/>
  <c r="DM44" i="7"/>
  <c r="DM42" i="7"/>
  <c r="DM38" i="7"/>
  <c r="EE132" i="7"/>
  <c r="EE122" i="7"/>
  <c r="EE46" i="7"/>
  <c r="EE44" i="7"/>
  <c r="EE42" i="7"/>
  <c r="EE113" i="7" s="1"/>
  <c r="EE39" i="7"/>
  <c r="EW138" i="7"/>
  <c r="O459" i="7" s="1"/>
  <c r="EW134" i="7"/>
  <c r="EW132" i="7"/>
  <c r="EW46" i="7"/>
  <c r="EW44" i="7"/>
  <c r="EW42" i="7"/>
  <c r="EW38" i="7"/>
  <c r="FO138" i="7"/>
  <c r="P460" i="7" s="1"/>
  <c r="FO134" i="7"/>
  <c r="FO46" i="7"/>
  <c r="FO44" i="7"/>
  <c r="FO42" i="7"/>
  <c r="FO38" i="7"/>
  <c r="BH37" i="7"/>
  <c r="AP42" i="7"/>
  <c r="BH46" i="7"/>
  <c r="I46" i="7"/>
  <c r="BZ37" i="7"/>
  <c r="AP41" i="7"/>
  <c r="BZ46" i="7"/>
  <c r="G56" i="7"/>
  <c r="G55" i="7"/>
  <c r="G54" i="7"/>
  <c r="G52" i="7"/>
  <c r="G50" i="7"/>
  <c r="G49" i="7"/>
  <c r="G44" i="7"/>
  <c r="G38" i="7"/>
  <c r="AN130" i="7"/>
  <c r="AN46" i="7"/>
  <c r="AN44" i="7"/>
  <c r="AN43" i="7"/>
  <c r="BX137" i="7"/>
  <c r="Y37" i="7"/>
  <c r="BH42" i="7"/>
  <c r="Y45" i="7"/>
  <c r="CB26" i="7"/>
  <c r="CB131" i="7" s="1"/>
  <c r="T27" i="7"/>
  <c r="AK27" i="7"/>
  <c r="BB27" i="7"/>
  <c r="BS27" i="7"/>
  <c r="CJ27" i="7"/>
  <c r="L28" i="7"/>
  <c r="AC28" i="7"/>
  <c r="AT28" i="7"/>
  <c r="AT133" i="7" s="1"/>
  <c r="BK28" i="7"/>
  <c r="CB28" i="7"/>
  <c r="CB133" i="7" s="1"/>
  <c r="T29" i="7"/>
  <c r="AK29" i="7"/>
  <c r="AK134" i="7" s="1"/>
  <c r="BB29" i="7"/>
  <c r="BH41" i="7"/>
  <c r="BZ42" i="7"/>
  <c r="BZ41" i="7"/>
  <c r="AP40" i="7"/>
  <c r="AP45" i="7"/>
  <c r="BZ136" i="7"/>
  <c r="AI39" i="7"/>
  <c r="AI38" i="7"/>
  <c r="BR136" i="7"/>
  <c r="AE30" i="7"/>
  <c r="AE135" i="7" s="1"/>
  <c r="G23" i="7"/>
  <c r="X23" i="7"/>
  <c r="AO23" i="7"/>
  <c r="AO128" i="7" s="1"/>
  <c r="BF23" i="7"/>
  <c r="BW23" i="7"/>
  <c r="BW128" i="7" s="1"/>
  <c r="O24" i="7"/>
  <c r="AF24" i="7"/>
  <c r="AW24" i="7"/>
  <c r="BN24" i="7"/>
  <c r="CE24" i="7"/>
  <c r="CE129" i="7" s="1"/>
  <c r="G25" i="7"/>
  <c r="X25" i="7"/>
  <c r="AO25" i="7"/>
  <c r="AO130" i="7" s="1"/>
  <c r="I53" i="7"/>
  <c r="BZ137" i="7"/>
  <c r="BO9" i="7"/>
  <c r="BO114" i="7" s="1"/>
  <c r="BG23" i="7"/>
  <c r="BG128" i="7" s="1"/>
  <c r="AX26" i="7"/>
  <c r="AX131" i="7" s="1"/>
  <c r="AP27" i="7"/>
  <c r="BX27" i="7"/>
  <c r="AX28" i="7"/>
  <c r="AX133" i="7" s="1"/>
  <c r="H29" i="7"/>
  <c r="BX29" i="7"/>
  <c r="BX134" i="7" s="1"/>
  <c r="BO30" i="7"/>
  <c r="BO135" i="7" s="1"/>
  <c r="CF30" i="7"/>
  <c r="H31" i="7"/>
  <c r="Y31" i="7"/>
  <c r="AP31" i="7"/>
  <c r="BG31" i="7"/>
  <c r="BG136" i="7" s="1"/>
  <c r="BX31" i="7"/>
  <c r="P32" i="7"/>
  <c r="AG32" i="7"/>
  <c r="AX32" i="7"/>
  <c r="AX137" i="7" s="1"/>
  <c r="BO32" i="7"/>
  <c r="BO137" i="7" s="1"/>
  <c r="CF32" i="7"/>
  <c r="H33" i="7"/>
  <c r="BH40" i="7"/>
  <c r="AP38" i="7"/>
  <c r="P24" i="7"/>
  <c r="AX24" i="7"/>
  <c r="AX129" i="7" s="1"/>
  <c r="AP25" i="7"/>
  <c r="BO26" i="7"/>
  <c r="BO131" i="7" s="1"/>
  <c r="P28" i="7"/>
  <c r="AP29" i="7"/>
  <c r="BH128" i="7"/>
  <c r="BZ40" i="7"/>
  <c r="BH132" i="7"/>
  <c r="P67" i="7"/>
  <c r="P138" i="7" s="1"/>
  <c r="P448" i="7" s="1"/>
  <c r="AG24" i="7"/>
  <c r="H25" i="7"/>
  <c r="P26" i="7"/>
  <c r="H27" i="7"/>
  <c r="AG28" i="7"/>
  <c r="P30" i="7"/>
  <c r="AI24" i="7"/>
  <c r="BZ38" i="7"/>
  <c r="BH38" i="7"/>
  <c r="I49" i="7"/>
  <c r="BZ130" i="7"/>
  <c r="H23" i="7"/>
  <c r="AP23" i="7"/>
  <c r="BO24" i="7"/>
  <c r="BO129" i="7" s="1"/>
  <c r="BX25" i="7"/>
  <c r="CF26" i="7"/>
  <c r="CF131" i="7" s="1"/>
  <c r="BO28" i="7"/>
  <c r="BO133" i="7" s="1"/>
  <c r="Y29" i="7"/>
  <c r="Y134" i="7" s="1"/>
  <c r="BG29" i="7"/>
  <c r="BG134" i="7" s="1"/>
  <c r="AG30" i="7"/>
  <c r="I37" i="7"/>
  <c r="AP39" i="7"/>
  <c r="Y23" i="7"/>
  <c r="AG26" i="7"/>
  <c r="AG131" i="7" s="1"/>
  <c r="Y27" i="7"/>
  <c r="Y132" i="7" s="1"/>
  <c r="BG27" i="7"/>
  <c r="CF28" i="7"/>
  <c r="CF133" i="7" s="1"/>
  <c r="BX23" i="7"/>
  <c r="CF24" i="7"/>
  <c r="CF129" i="7" s="1"/>
  <c r="Y25" i="7"/>
  <c r="BG25" i="7"/>
  <c r="AX30" i="7"/>
  <c r="AX135" i="7" s="1"/>
  <c r="Z23" i="7"/>
  <c r="Z128" i="7" s="1"/>
  <c r="AI6" i="7"/>
  <c r="AI111" i="7" s="1"/>
  <c r="BR19" i="7"/>
  <c r="BR124" i="7" s="1"/>
  <c r="AB25" i="7"/>
  <c r="AB130" i="7" s="1"/>
  <c r="AS25" i="7"/>
  <c r="AS130" i="7" s="1"/>
  <c r="BJ25" i="7"/>
  <c r="BJ130" i="7" s="1"/>
  <c r="CA25" i="7"/>
  <c r="CA130" i="7" s="1"/>
  <c r="S26" i="7"/>
  <c r="AJ26" i="7"/>
  <c r="BA26" i="7"/>
  <c r="BR26" i="7"/>
  <c r="CI26" i="7"/>
  <c r="K27" i="7"/>
  <c r="AB27" i="7"/>
  <c r="AS27" i="7"/>
  <c r="BJ27" i="7"/>
  <c r="CA27" i="7"/>
  <c r="CA132" i="7" s="1"/>
  <c r="S28" i="7"/>
  <c r="AJ28" i="7"/>
  <c r="BA28" i="7"/>
  <c r="BA133" i="7" s="1"/>
  <c r="BR28" i="7"/>
  <c r="CI28" i="7"/>
  <c r="K29" i="7"/>
  <c r="AB29" i="7"/>
  <c r="AS29" i="7"/>
  <c r="BJ29" i="7"/>
  <c r="CA29" i="7"/>
  <c r="CA134" i="7" s="1"/>
  <c r="S30" i="7"/>
  <c r="AJ30" i="7"/>
  <c r="BA30" i="7"/>
  <c r="BR30" i="7"/>
  <c r="CI30" i="7"/>
  <c r="K31" i="7"/>
  <c r="AB31" i="7"/>
  <c r="AS31" i="7"/>
  <c r="AS136" i="7" s="1"/>
  <c r="BJ31" i="7"/>
  <c r="BJ136" i="7" s="1"/>
  <c r="CA31" i="7"/>
  <c r="S32" i="7"/>
  <c r="AJ32" i="7"/>
  <c r="BA32" i="7"/>
  <c r="BA137" i="7" s="1"/>
  <c r="BR32" i="7"/>
  <c r="CI19" i="7"/>
  <c r="AC23" i="7"/>
  <c r="AT23" i="7"/>
  <c r="T24" i="7"/>
  <c r="BB24" i="7"/>
  <c r="BS24" i="7"/>
  <c r="AC25" i="7"/>
  <c r="AC130" i="7" s="1"/>
  <c r="BK25" i="7"/>
  <c r="BK130" i="7" s="1"/>
  <c r="T26" i="7"/>
  <c r="BS26" i="7"/>
  <c r="L27" i="7"/>
  <c r="BS5" i="7"/>
  <c r="BK23" i="7"/>
  <c r="BK128" i="7" s="1"/>
  <c r="AK24" i="7"/>
  <c r="CJ24" i="7"/>
  <c r="L25" i="7"/>
  <c r="AT25" i="7"/>
  <c r="AT130" i="7" s="1"/>
  <c r="CB25" i="7"/>
  <c r="CB130" i="7" s="1"/>
  <c r="AK26" i="7"/>
  <c r="BB26" i="7"/>
  <c r="BB131" i="7" s="1"/>
  <c r="CJ26" i="7"/>
  <c r="E18" i="7"/>
  <c r="E123" i="7" s="1"/>
  <c r="V4" i="7"/>
  <c r="V109" i="7" s="1"/>
  <c r="AM18" i="7"/>
  <c r="AM123" i="7" s="1"/>
  <c r="E32" i="7"/>
  <c r="AN128" i="7"/>
  <c r="W13" i="7"/>
  <c r="W118" i="7" s="1"/>
  <c r="BE26" i="7"/>
  <c r="BV26" i="7"/>
  <c r="BV131" i="7" s="1"/>
  <c r="N27" i="7"/>
  <c r="AE27" i="7"/>
  <c r="AV27" i="7"/>
  <c r="BM27" i="7"/>
  <c r="BM132" i="7" s="1"/>
  <c r="CD27" i="7"/>
  <c r="CD132" i="7" s="1"/>
  <c r="F28" i="7"/>
  <c r="W28" i="7"/>
  <c r="AN28" i="7"/>
  <c r="BE28" i="7"/>
  <c r="BE133" i="7" s="1"/>
  <c r="BV28" i="7"/>
  <c r="BV133" i="7" s="1"/>
  <c r="N29" i="7"/>
  <c r="AE29" i="7"/>
  <c r="AV29" i="7"/>
  <c r="BM29" i="7"/>
  <c r="BM134" i="7" s="1"/>
  <c r="CD29" i="7"/>
  <c r="CD134" i="7" s="1"/>
  <c r="F30" i="7"/>
  <c r="W30" i="7"/>
  <c r="AN30" i="7"/>
  <c r="AN135" i="7" s="1"/>
  <c r="BE30" i="7"/>
  <c r="BE135" i="7" s="1"/>
  <c r="BV30" i="7"/>
  <c r="BV135" i="7" s="1"/>
  <c r="N31" i="7"/>
  <c r="AE31" i="7"/>
  <c r="AE136" i="7" s="1"/>
  <c r="F32" i="7"/>
  <c r="G40" i="7"/>
  <c r="W39" i="7"/>
  <c r="W38" i="7"/>
  <c r="G53" i="7"/>
  <c r="AO17" i="7"/>
  <c r="AO122" i="7" s="1"/>
  <c r="BW17" i="7"/>
  <c r="BW122" i="7" s="1"/>
  <c r="O23" i="7"/>
  <c r="AW23" i="7"/>
  <c r="AW128" i="7" s="1"/>
  <c r="BN23" i="7"/>
  <c r="CE23" i="7"/>
  <c r="G24" i="7"/>
  <c r="AO24" i="7"/>
  <c r="AO129" i="7" s="1"/>
  <c r="Q23" i="7"/>
  <c r="I24" i="7"/>
  <c r="Z24" i="7"/>
  <c r="AQ24" i="7"/>
  <c r="BH24" i="7"/>
  <c r="BY24" i="7"/>
  <c r="BY129" i="7" s="1"/>
  <c r="Q25" i="7"/>
  <c r="AH25" i="7"/>
  <c r="AY25" i="7"/>
  <c r="AY130" i="7" s="1"/>
  <c r="CG25" i="7"/>
  <c r="CG130" i="7" s="1"/>
  <c r="I26" i="7"/>
  <c r="Z26" i="7"/>
  <c r="AQ26" i="7"/>
  <c r="BH26" i="7"/>
  <c r="BY26" i="7"/>
  <c r="BY131" i="7" s="1"/>
  <c r="Q27" i="7"/>
  <c r="AH27" i="7"/>
  <c r="AY27" i="7"/>
  <c r="AY132" i="7" s="1"/>
  <c r="BP27" i="7"/>
  <c r="BP132" i="7" s="1"/>
  <c r="CG27" i="7"/>
  <c r="CG132" i="7" s="1"/>
  <c r="I28" i="7"/>
  <c r="Z28" i="7"/>
  <c r="Z133" i="7" s="1"/>
  <c r="AQ28" i="7"/>
  <c r="AQ133" i="7" s="1"/>
  <c r="BH28" i="7"/>
  <c r="BH133" i="7" s="1"/>
  <c r="BY28" i="7"/>
  <c r="BY133" i="7" s="1"/>
  <c r="G48" i="7"/>
  <c r="G57" i="7"/>
  <c r="AZ135" i="7"/>
  <c r="R62" i="7"/>
  <c r="X24" i="7"/>
  <c r="X26" i="7"/>
  <c r="BH16" i="7"/>
  <c r="AH23" i="7"/>
  <c r="AY23" i="7"/>
  <c r="CG23" i="7"/>
  <c r="CG128" i="7" s="1"/>
  <c r="BZ10" i="7"/>
  <c r="BQ29" i="7"/>
  <c r="BQ134" i="7" s="1"/>
  <c r="CH29" i="7"/>
  <c r="CH134" i="7" s="1"/>
  <c r="J30" i="7"/>
  <c r="AA30" i="7"/>
  <c r="AR30" i="7"/>
  <c r="BI30" i="7"/>
  <c r="BI135" i="7" s="1"/>
  <c r="BZ30" i="7"/>
  <c r="R31" i="7"/>
  <c r="AI31" i="7"/>
  <c r="AZ31" i="7"/>
  <c r="BQ31" i="7"/>
  <c r="BQ136" i="7" s="1"/>
  <c r="CH31" i="7"/>
  <c r="CH136" i="7" s="1"/>
  <c r="J32" i="7"/>
  <c r="AA32" i="7"/>
  <c r="AR32" i="7"/>
  <c r="S41" i="7"/>
  <c r="AI43" i="7"/>
  <c r="BR138" i="7"/>
  <c r="S451" i="7" s="1"/>
  <c r="BS29" i="7"/>
  <c r="CJ29" i="7"/>
  <c r="L30" i="7"/>
  <c r="AC30" i="7"/>
  <c r="AT30" i="7"/>
  <c r="AT135" i="7" s="1"/>
  <c r="BK30" i="7"/>
  <c r="BK135" i="7" s="1"/>
  <c r="CB30" i="7"/>
  <c r="CB135" i="7" s="1"/>
  <c r="T31" i="7"/>
  <c r="AK31" i="7"/>
  <c r="BB31" i="7"/>
  <c r="BB136" i="7" s="1"/>
  <c r="BS31" i="7"/>
  <c r="CJ31" i="7"/>
  <c r="L32" i="7"/>
  <c r="AC32" i="7"/>
  <c r="AC137" i="7" s="1"/>
  <c r="AT32" i="7"/>
  <c r="AT137" i="7" s="1"/>
  <c r="BK32" i="7"/>
  <c r="BK137" i="7" s="1"/>
  <c r="CB32" i="7"/>
  <c r="CB137" i="7" s="1"/>
  <c r="T33" i="7"/>
  <c r="AK33" i="7"/>
  <c r="BB33" i="7"/>
  <c r="BS33" i="7"/>
  <c r="CJ33" i="7"/>
  <c r="G51" i="7"/>
  <c r="BK24" i="7"/>
  <c r="BK129" i="7" s="1"/>
  <c r="BF25" i="7"/>
  <c r="BF130" i="7" s="1"/>
  <c r="BW25" i="7"/>
  <c r="O26" i="7"/>
  <c r="AF26" i="7"/>
  <c r="AW26" i="7"/>
  <c r="AW131" i="7" s="1"/>
  <c r="BN26" i="7"/>
  <c r="CE26" i="7"/>
  <c r="CE131" i="7" s="1"/>
  <c r="G27" i="7"/>
  <c r="X27" i="7"/>
  <c r="X132" i="7" s="1"/>
  <c r="AO27" i="7"/>
  <c r="BF27" i="7"/>
  <c r="BF132" i="7" s="1"/>
  <c r="BW27" i="7"/>
  <c r="BW132" i="7" s="1"/>
  <c r="O28" i="7"/>
  <c r="AF28" i="7"/>
  <c r="AF133" i="7" s="1"/>
  <c r="X29" i="7"/>
  <c r="AO29" i="7"/>
  <c r="AO134" i="7" s="1"/>
  <c r="BF29" i="7"/>
  <c r="BW29" i="7"/>
  <c r="BW134" i="7" s="1"/>
  <c r="O30" i="7"/>
  <c r="AF30" i="7"/>
  <c r="AW30" i="7"/>
  <c r="BN30" i="7"/>
  <c r="CE30" i="7"/>
  <c r="CE135" i="7" s="1"/>
  <c r="G31" i="7"/>
  <c r="X31" i="7"/>
  <c r="X136" i="7" s="1"/>
  <c r="AO31" i="7"/>
  <c r="AO136" i="7" s="1"/>
  <c r="O32" i="7"/>
  <c r="AF32" i="7"/>
  <c r="AW32" i="7"/>
  <c r="AW137" i="7" s="1"/>
  <c r="BN32" i="7"/>
  <c r="Y33" i="7"/>
  <c r="AP33" i="7"/>
  <c r="BG33" i="7"/>
  <c r="BX33" i="7"/>
  <c r="G39" i="7"/>
  <c r="I52" i="7"/>
  <c r="G4" i="7"/>
  <c r="G5" i="7"/>
  <c r="G13" i="7"/>
  <c r="G6" i="7"/>
  <c r="G7" i="7"/>
  <c r="G9" i="7"/>
  <c r="G10" i="7"/>
  <c r="G12" i="7"/>
  <c r="G8" i="7"/>
  <c r="G18" i="7"/>
  <c r="G19" i="7"/>
  <c r="G20" i="7"/>
  <c r="G3" i="7"/>
  <c r="G21" i="7"/>
  <c r="G11" i="7"/>
  <c r="G22" i="7"/>
  <c r="G14" i="7"/>
  <c r="G15" i="7"/>
  <c r="G16" i="7"/>
  <c r="X4" i="7"/>
  <c r="X5" i="7"/>
  <c r="X110" i="7" s="1"/>
  <c r="X13" i="7"/>
  <c r="X118" i="7" s="1"/>
  <c r="X6" i="7"/>
  <c r="X7" i="7"/>
  <c r="X9" i="7"/>
  <c r="X10" i="7"/>
  <c r="X115" i="7" s="1"/>
  <c r="X18" i="7"/>
  <c r="X123" i="7" s="1"/>
  <c r="X11" i="7"/>
  <c r="X19" i="7"/>
  <c r="X124" i="7" s="1"/>
  <c r="X20" i="7"/>
  <c r="X125" i="7" s="1"/>
  <c r="X21" i="7"/>
  <c r="X126" i="7" s="1"/>
  <c r="X8" i="7"/>
  <c r="X14" i="7"/>
  <c r="X119" i="7" s="1"/>
  <c r="X22" i="7"/>
  <c r="X127" i="7" s="1"/>
  <c r="X3" i="7"/>
  <c r="X15" i="7"/>
  <c r="X120" i="7" s="1"/>
  <c r="X12" i="7"/>
  <c r="X16" i="7"/>
  <c r="BF4" i="7"/>
  <c r="BF109" i="7" s="1"/>
  <c r="BF5" i="7"/>
  <c r="BF110" i="7" s="1"/>
  <c r="BF13" i="7"/>
  <c r="BF118" i="7" s="1"/>
  <c r="BF6" i="7"/>
  <c r="BF111" i="7" s="1"/>
  <c r="BF7" i="7"/>
  <c r="BF112" i="7" s="1"/>
  <c r="BF9" i="7"/>
  <c r="BF10" i="7"/>
  <c r="BF18" i="7"/>
  <c r="BF123" i="7" s="1"/>
  <c r="BF19" i="7"/>
  <c r="BF124" i="7" s="1"/>
  <c r="BF20" i="7"/>
  <c r="BF125" i="7" s="1"/>
  <c r="BF8" i="7"/>
  <c r="BF11" i="7"/>
  <c r="BF116" i="7" s="1"/>
  <c r="BF12" i="7"/>
  <c r="BF21" i="7"/>
  <c r="BF14" i="7"/>
  <c r="BF22" i="7"/>
  <c r="BF127" i="7" s="1"/>
  <c r="BF3" i="7"/>
  <c r="BF108" i="7" s="1"/>
  <c r="BF15" i="7"/>
  <c r="BF16" i="7"/>
  <c r="I11" i="7"/>
  <c r="I4" i="7"/>
  <c r="I12" i="7"/>
  <c r="I5" i="7"/>
  <c r="I6" i="7"/>
  <c r="I8" i="7"/>
  <c r="I9" i="7"/>
  <c r="I17" i="7"/>
  <c r="I7" i="7"/>
  <c r="I13" i="7"/>
  <c r="I18" i="7"/>
  <c r="I19" i="7"/>
  <c r="I20" i="7"/>
  <c r="I3" i="7"/>
  <c r="I21" i="7"/>
  <c r="I10" i="7"/>
  <c r="I22" i="7"/>
  <c r="I14" i="7"/>
  <c r="I15" i="7"/>
  <c r="Z11" i="7"/>
  <c r="Z116" i="7" s="1"/>
  <c r="Z4" i="7"/>
  <c r="Z12" i="7"/>
  <c r="Z5" i="7"/>
  <c r="Z6" i="7"/>
  <c r="Z8" i="7"/>
  <c r="Z9" i="7"/>
  <c r="Z13" i="7"/>
  <c r="Z17" i="7"/>
  <c r="Z10" i="7"/>
  <c r="Z115" i="7" s="1"/>
  <c r="Z18" i="7"/>
  <c r="Z123" i="7" s="1"/>
  <c r="Z19" i="7"/>
  <c r="Z7" i="7"/>
  <c r="Z20" i="7"/>
  <c r="Z125" i="7" s="1"/>
  <c r="Z21" i="7"/>
  <c r="Z14" i="7"/>
  <c r="Z22" i="7"/>
  <c r="Z3" i="7"/>
  <c r="Z15" i="7"/>
  <c r="Z120" i="7" s="1"/>
  <c r="AQ4" i="7"/>
  <c r="AQ12" i="7"/>
  <c r="AQ5" i="7"/>
  <c r="AQ6" i="7"/>
  <c r="AQ8" i="7"/>
  <c r="AQ9" i="7"/>
  <c r="AQ17" i="7"/>
  <c r="AQ18" i="7"/>
  <c r="AQ123" i="7" s="1"/>
  <c r="AQ19" i="7"/>
  <c r="AQ20" i="7"/>
  <c r="AQ21" i="7"/>
  <c r="AQ126" i="7" s="1"/>
  <c r="AQ14" i="7"/>
  <c r="AQ22" i="7"/>
  <c r="AQ127" i="7" s="1"/>
  <c r="AQ10" i="7"/>
  <c r="AQ3" i="7"/>
  <c r="AQ7" i="7"/>
  <c r="AQ11" i="7"/>
  <c r="AQ15" i="7"/>
  <c r="BY4" i="7"/>
  <c r="BY109" i="7" s="1"/>
  <c r="BY12" i="7"/>
  <c r="BY5" i="7"/>
  <c r="BY110" i="7" s="1"/>
  <c r="BY6" i="7"/>
  <c r="BY111" i="7" s="1"/>
  <c r="BY8" i="7"/>
  <c r="BY113" i="7" s="1"/>
  <c r="BY9" i="7"/>
  <c r="BY17" i="7"/>
  <c r="BY122" i="7" s="1"/>
  <c r="BY11" i="7"/>
  <c r="BY116" i="7" s="1"/>
  <c r="BY18" i="7"/>
  <c r="BY123" i="7" s="1"/>
  <c r="BY19" i="7"/>
  <c r="BY124" i="7" s="1"/>
  <c r="BY20" i="7"/>
  <c r="BY125" i="7" s="1"/>
  <c r="BY7" i="7"/>
  <c r="BY21" i="7"/>
  <c r="BY126" i="7" s="1"/>
  <c r="BY13" i="7"/>
  <c r="BY118" i="7" s="1"/>
  <c r="BY14" i="7"/>
  <c r="BY119" i="7" s="1"/>
  <c r="BY22" i="7"/>
  <c r="BY127" i="7" s="1"/>
  <c r="BY3" i="7"/>
  <c r="BY108" i="7" s="1"/>
  <c r="BY15" i="7"/>
  <c r="BY10" i="7"/>
  <c r="BY115" i="7" s="1"/>
  <c r="BJ10" i="7"/>
  <c r="BJ115" i="7" s="1"/>
  <c r="BJ11" i="7"/>
  <c r="BJ116" i="7" s="1"/>
  <c r="BJ4" i="7"/>
  <c r="BJ5" i="7"/>
  <c r="BJ110" i="7" s="1"/>
  <c r="BJ7" i="7"/>
  <c r="BJ8" i="7"/>
  <c r="BJ113" i="7" s="1"/>
  <c r="BJ16" i="7"/>
  <c r="BJ121" i="7" s="1"/>
  <c r="BJ17" i="7"/>
  <c r="BJ18" i="7"/>
  <c r="BJ123" i="7" s="1"/>
  <c r="BJ6" i="7"/>
  <c r="BJ19" i="7"/>
  <c r="BJ124" i="7" s="1"/>
  <c r="BJ12" i="7"/>
  <c r="BJ20" i="7"/>
  <c r="BJ125" i="7" s="1"/>
  <c r="BJ21" i="7"/>
  <c r="BJ126" i="7" s="1"/>
  <c r="BJ9" i="7"/>
  <c r="BJ114" i="7" s="1"/>
  <c r="BJ14" i="7"/>
  <c r="BJ22" i="7"/>
  <c r="BJ127" i="7" s="1"/>
  <c r="BJ3" i="7"/>
  <c r="BJ108" i="7" s="1"/>
  <c r="L4" i="7"/>
  <c r="L109" i="7" s="1"/>
  <c r="L7" i="7"/>
  <c r="L112" i="7" s="1"/>
  <c r="L8" i="7"/>
  <c r="L113" i="7" s="1"/>
  <c r="L5" i="7"/>
  <c r="L110" i="7" s="1"/>
  <c r="L15" i="7"/>
  <c r="L16" i="7"/>
  <c r="L121" i="7" s="1"/>
  <c r="L12" i="7"/>
  <c r="L117" i="7" s="1"/>
  <c r="L17" i="7"/>
  <c r="L122" i="7" s="1"/>
  <c r="L13" i="7"/>
  <c r="L118" i="7" s="1"/>
  <c r="L18" i="7"/>
  <c r="L6" i="7"/>
  <c r="L111" i="7" s="1"/>
  <c r="L9" i="7"/>
  <c r="L114" i="7" s="1"/>
  <c r="L19" i="7"/>
  <c r="L20" i="7"/>
  <c r="L3" i="7"/>
  <c r="L108" i="7" s="1"/>
  <c r="L10" i="7"/>
  <c r="L115" i="7" s="1"/>
  <c r="L11" i="7"/>
  <c r="L116" i="7" s="1"/>
  <c r="L21" i="7"/>
  <c r="L22" i="7"/>
  <c r="AC4" i="7"/>
  <c r="AC109" i="7" s="1"/>
  <c r="AC7" i="7"/>
  <c r="AC8" i="7"/>
  <c r="AC113" i="7" s="1"/>
  <c r="AC12" i="7"/>
  <c r="AC117" i="7" s="1"/>
  <c r="AC15" i="7"/>
  <c r="AC120" i="7" s="1"/>
  <c r="AC16" i="7"/>
  <c r="AC121" i="7" s="1"/>
  <c r="AC5" i="7"/>
  <c r="AC110" i="7" s="1"/>
  <c r="AC13" i="7"/>
  <c r="AC118" i="7" s="1"/>
  <c r="AC17" i="7"/>
  <c r="AC122" i="7" s="1"/>
  <c r="AC10" i="7"/>
  <c r="AC115" i="7" s="1"/>
  <c r="AC11" i="7"/>
  <c r="AC18" i="7"/>
  <c r="AC19" i="7"/>
  <c r="AC124" i="7" s="1"/>
  <c r="AC20" i="7"/>
  <c r="AC21" i="7"/>
  <c r="AC6" i="7"/>
  <c r="AC111" i="7" s="1"/>
  <c r="AC14" i="7"/>
  <c r="AC119" i="7" s="1"/>
  <c r="AC22" i="7"/>
  <c r="AT4" i="7"/>
  <c r="AT7" i="7"/>
  <c r="AT8" i="7"/>
  <c r="AT113" i="7" s="1"/>
  <c r="AT15" i="7"/>
  <c r="AT120" i="7" s="1"/>
  <c r="AT6" i="7"/>
  <c r="AT111" i="7" s="1"/>
  <c r="AT13" i="7"/>
  <c r="AT118" i="7" s="1"/>
  <c r="AT16" i="7"/>
  <c r="AT121" i="7" s="1"/>
  <c r="AT17" i="7"/>
  <c r="AT9" i="7"/>
  <c r="AT114" i="7" s="1"/>
  <c r="AT18" i="7"/>
  <c r="AT123" i="7" s="1"/>
  <c r="AT5" i="7"/>
  <c r="AT110" i="7" s="1"/>
  <c r="AT19" i="7"/>
  <c r="AT124" i="7" s="1"/>
  <c r="AT20" i="7"/>
  <c r="AT125" i="7" s="1"/>
  <c r="AT21" i="7"/>
  <c r="AT126" i="7" s="1"/>
  <c r="AT12" i="7"/>
  <c r="AT117" i="7" s="1"/>
  <c r="AT10" i="7"/>
  <c r="AT115" i="7" s="1"/>
  <c r="AT14" i="7"/>
  <c r="AT22" i="7"/>
  <c r="AT127" i="7" s="1"/>
  <c r="BK4" i="7"/>
  <c r="BK109" i="7" s="1"/>
  <c r="BK7" i="7"/>
  <c r="BK112" i="7" s="1"/>
  <c r="BK8" i="7"/>
  <c r="BK113" i="7" s="1"/>
  <c r="BK13" i="7"/>
  <c r="BK118" i="7" s="1"/>
  <c r="BK15" i="7"/>
  <c r="BK120" i="7" s="1"/>
  <c r="BK16" i="7"/>
  <c r="BK17" i="7"/>
  <c r="BK122" i="7" s="1"/>
  <c r="BK18" i="7"/>
  <c r="BK123" i="7" s="1"/>
  <c r="BK6" i="7"/>
  <c r="BK111" i="7" s="1"/>
  <c r="BK10" i="7"/>
  <c r="BK115" i="7" s="1"/>
  <c r="BK19" i="7"/>
  <c r="BK124" i="7" s="1"/>
  <c r="BK11" i="7"/>
  <c r="BK116" i="7" s="1"/>
  <c r="BK12" i="7"/>
  <c r="BK117" i="7" s="1"/>
  <c r="BK20" i="7"/>
  <c r="BK5" i="7"/>
  <c r="BK21" i="7"/>
  <c r="BK126" i="7" s="1"/>
  <c r="BK9" i="7"/>
  <c r="BK114" i="7" s="1"/>
  <c r="BK14" i="7"/>
  <c r="BK119" i="7" s="1"/>
  <c r="BK22" i="7"/>
  <c r="BK127" i="7" s="1"/>
  <c r="CB4" i="7"/>
  <c r="CB109" i="7" s="1"/>
  <c r="CB7" i="7"/>
  <c r="CB112" i="7" s="1"/>
  <c r="CB8" i="7"/>
  <c r="CB5" i="7"/>
  <c r="CB10" i="7"/>
  <c r="CB115" i="7" s="1"/>
  <c r="CB15" i="7"/>
  <c r="CB16" i="7"/>
  <c r="CB121" i="7" s="1"/>
  <c r="CB9" i="7"/>
  <c r="CB114" i="7" s="1"/>
  <c r="CB17" i="7"/>
  <c r="CB122" i="7" s="1"/>
  <c r="CB11" i="7"/>
  <c r="CB116" i="7" s="1"/>
  <c r="CB18" i="7"/>
  <c r="CB12" i="7"/>
  <c r="CB117" i="7" s="1"/>
  <c r="CB19" i="7"/>
  <c r="CB124" i="7" s="1"/>
  <c r="CB20" i="7"/>
  <c r="CB125" i="7" s="1"/>
  <c r="CB6" i="7"/>
  <c r="CB111" i="7" s="1"/>
  <c r="CB21" i="7"/>
  <c r="CB126" i="7" s="1"/>
  <c r="CB13" i="7"/>
  <c r="CB118" i="7" s="1"/>
  <c r="CB14" i="7"/>
  <c r="CB22" i="7"/>
  <c r="AK25" i="7"/>
  <c r="BS25" i="7"/>
  <c r="CJ25" i="7"/>
  <c r="CJ101" i="7"/>
  <c r="CJ100" i="7"/>
  <c r="CJ171" i="7" s="1"/>
  <c r="BS101" i="7"/>
  <c r="BS100" i="7"/>
  <c r="BS171" i="7" s="1"/>
  <c r="BB101" i="7"/>
  <c r="BB100" i="7"/>
  <c r="AK101" i="7"/>
  <c r="AK100" i="7"/>
  <c r="AK171" i="7" s="1"/>
  <c r="T101" i="7"/>
  <c r="T100" i="7"/>
  <c r="T171" i="7" s="1"/>
  <c r="CB99" i="7"/>
  <c r="CB170" i="7" s="1"/>
  <c r="CB98" i="7"/>
  <c r="BK99" i="7"/>
  <c r="BK170" i="7" s="1"/>
  <c r="BK98" i="7"/>
  <c r="AT99" i="7"/>
  <c r="AT170" i="7" s="1"/>
  <c r="AT98" i="7"/>
  <c r="AC99" i="7"/>
  <c r="AC170" i="7" s="1"/>
  <c r="AC98" i="7"/>
  <c r="L99" i="7"/>
  <c r="L170" i="7" s="1"/>
  <c r="L98" i="7"/>
  <c r="CJ97" i="7"/>
  <c r="CJ96" i="7"/>
  <c r="BS97" i="7"/>
  <c r="BS96" i="7"/>
  <c r="BS167" i="7" s="1"/>
  <c r="BB97" i="7"/>
  <c r="BB96" i="7"/>
  <c r="AK97" i="7"/>
  <c r="AK96" i="7"/>
  <c r="T97" i="7"/>
  <c r="T96" i="7"/>
  <c r="CB95" i="7"/>
  <c r="CB94" i="7"/>
  <c r="BK95" i="7"/>
  <c r="BK94" i="7"/>
  <c r="AT95" i="7"/>
  <c r="AT94" i="7"/>
  <c r="AC95" i="7"/>
  <c r="AC94" i="7"/>
  <c r="L95" i="7"/>
  <c r="L94" i="7"/>
  <c r="L165" i="7" s="1"/>
  <c r="CJ93" i="7"/>
  <c r="CJ92" i="7"/>
  <c r="BS93" i="7"/>
  <c r="BS92" i="7"/>
  <c r="BB93" i="7"/>
  <c r="BB92" i="7"/>
  <c r="AK93" i="7"/>
  <c r="AK92" i="7"/>
  <c r="T93" i="7"/>
  <c r="T92" i="7"/>
  <c r="CB91" i="7"/>
  <c r="CB90" i="7"/>
  <c r="BK91" i="7"/>
  <c r="BK90" i="7"/>
  <c r="AT91" i="7"/>
  <c r="AT90" i="7"/>
  <c r="AC91" i="7"/>
  <c r="AC90" i="7"/>
  <c r="L91" i="7"/>
  <c r="L90" i="7"/>
  <c r="CJ89" i="7"/>
  <c r="BS89" i="7"/>
  <c r="BB89" i="7"/>
  <c r="AK89" i="7"/>
  <c r="T89" i="7"/>
  <c r="CB88" i="7"/>
  <c r="CB87" i="7"/>
  <c r="BK88" i="7"/>
  <c r="BK87" i="7"/>
  <c r="AT88" i="7"/>
  <c r="AT87" i="7"/>
  <c r="AC88" i="7"/>
  <c r="AC87" i="7"/>
  <c r="L88" i="7"/>
  <c r="L87" i="7"/>
  <c r="CJ86" i="7"/>
  <c r="CJ85" i="7"/>
  <c r="BS86" i="7"/>
  <c r="BS85" i="7"/>
  <c r="BB86" i="7"/>
  <c r="BB85" i="7"/>
  <c r="AK85" i="7"/>
  <c r="AK86" i="7"/>
  <c r="T85" i="7"/>
  <c r="T86" i="7"/>
  <c r="CB84" i="7"/>
  <c r="BK84" i="7"/>
  <c r="AT84" i="7"/>
  <c r="AC84" i="7"/>
  <c r="AC155" i="7" s="1"/>
  <c r="L84" i="7"/>
  <c r="CJ83" i="7"/>
  <c r="CJ82" i="7"/>
  <c r="BS83" i="7"/>
  <c r="BS82" i="7"/>
  <c r="BB83" i="7"/>
  <c r="BB82" i="7"/>
  <c r="AK83" i="7"/>
  <c r="AK82" i="7"/>
  <c r="T83" i="7"/>
  <c r="T82" i="7"/>
  <c r="CB81" i="7"/>
  <c r="BK81" i="7"/>
  <c r="AT81" i="7"/>
  <c r="AC81" i="7"/>
  <c r="L81" i="7"/>
  <c r="L152" i="7" s="1"/>
  <c r="CJ80" i="7"/>
  <c r="CJ79" i="7"/>
  <c r="BS80" i="7"/>
  <c r="BS79" i="7"/>
  <c r="BB80" i="7"/>
  <c r="BB79" i="7"/>
  <c r="AK80" i="7"/>
  <c r="AK79" i="7"/>
  <c r="T80" i="7"/>
  <c r="T79" i="7"/>
  <c r="CB78" i="7"/>
  <c r="BK78" i="7"/>
  <c r="AT78" i="7"/>
  <c r="Q3" i="7"/>
  <c r="I16" i="7"/>
  <c r="CI100" i="7"/>
  <c r="CI101" i="7"/>
  <c r="CI172" i="7" s="1"/>
  <c r="S477" i="7" s="1"/>
  <c r="BR100" i="7"/>
  <c r="BR101" i="7"/>
  <c r="BR172" i="7" s="1"/>
  <c r="S476" i="7" s="1"/>
  <c r="BA100" i="7"/>
  <c r="BA101" i="7"/>
  <c r="BA172" i="7" s="1"/>
  <c r="S475" i="7" s="1"/>
  <c r="AJ100" i="7"/>
  <c r="AJ101" i="7"/>
  <c r="S100" i="7"/>
  <c r="S101" i="7"/>
  <c r="S172" i="7" s="1"/>
  <c r="S473" i="7" s="1"/>
  <c r="CA99" i="7"/>
  <c r="CA98" i="7"/>
  <c r="BJ99" i="7"/>
  <c r="BJ98" i="7"/>
  <c r="AS99" i="7"/>
  <c r="AS98" i="7"/>
  <c r="AB99" i="7"/>
  <c r="AB98" i="7"/>
  <c r="K99" i="7"/>
  <c r="K98" i="7"/>
  <c r="CI97" i="7"/>
  <c r="CI96" i="7"/>
  <c r="BR97" i="7"/>
  <c r="BR96" i="7"/>
  <c r="BA97" i="7"/>
  <c r="BA96" i="7"/>
  <c r="AJ97" i="7"/>
  <c r="AJ96" i="7"/>
  <c r="S97" i="7"/>
  <c r="S96" i="7"/>
  <c r="CA95" i="7"/>
  <c r="CA94" i="7"/>
  <c r="BJ95" i="7"/>
  <c r="BJ94" i="7"/>
  <c r="AS95" i="7"/>
  <c r="AS94" i="7"/>
  <c r="AB95" i="7"/>
  <c r="AB94" i="7"/>
  <c r="K95" i="7"/>
  <c r="K94" i="7"/>
  <c r="CI92" i="7"/>
  <c r="CI93" i="7"/>
  <c r="CI164" i="7" s="1"/>
  <c r="BR92" i="7"/>
  <c r="BR93" i="7"/>
  <c r="BR164" i="7" s="1"/>
  <c r="BA92" i="7"/>
  <c r="BA93" i="7"/>
  <c r="AJ92" i="7"/>
  <c r="AJ93" i="7"/>
  <c r="S92" i="7"/>
  <c r="S93" i="7"/>
  <c r="S164" i="7" s="1"/>
  <c r="CA91" i="7"/>
  <c r="CA90" i="7"/>
  <c r="BJ91" i="7"/>
  <c r="BJ90" i="7"/>
  <c r="AS91" i="7"/>
  <c r="AS90" i="7"/>
  <c r="AB91" i="7"/>
  <c r="AB90" i="7"/>
  <c r="K91" i="7"/>
  <c r="K90" i="7"/>
  <c r="CI89" i="7"/>
  <c r="BR89" i="7"/>
  <c r="BA89" i="7"/>
  <c r="AJ89" i="7"/>
  <c r="S89" i="7"/>
  <c r="CA88" i="7"/>
  <c r="CA87" i="7"/>
  <c r="BJ88" i="7"/>
  <c r="BJ87" i="7"/>
  <c r="AS88" i="7"/>
  <c r="AS87" i="7"/>
  <c r="AB88" i="7"/>
  <c r="AB87" i="7"/>
  <c r="K88" i="7"/>
  <c r="K87" i="7"/>
  <c r="CI86" i="7"/>
  <c r="CI85" i="7"/>
  <c r="BR86" i="7"/>
  <c r="BR85" i="7"/>
  <c r="BA86" i="7"/>
  <c r="BA85" i="7"/>
  <c r="AJ86" i="7"/>
  <c r="AJ85" i="7"/>
  <c r="S86" i="7"/>
  <c r="S85" i="7"/>
  <c r="CA84" i="7"/>
  <c r="BJ84" i="7"/>
  <c r="AS84" i="7"/>
  <c r="AB84" i="7"/>
  <c r="K84" i="7"/>
  <c r="CI83" i="7"/>
  <c r="CI82" i="7"/>
  <c r="BR83" i="7"/>
  <c r="BR82" i="7"/>
  <c r="BA83" i="7"/>
  <c r="BA82" i="7"/>
  <c r="AJ83" i="7"/>
  <c r="AJ82" i="7"/>
  <c r="S83" i="7"/>
  <c r="S82" i="7"/>
  <c r="CA81" i="7"/>
  <c r="BJ81" i="7"/>
  <c r="AS81" i="7"/>
  <c r="AB81" i="7"/>
  <c r="K81" i="7"/>
  <c r="CI80" i="7"/>
  <c r="CI79" i="7"/>
  <c r="BR80" i="7"/>
  <c r="BR79" i="7"/>
  <c r="BA80" i="7"/>
  <c r="BA79" i="7"/>
  <c r="AJ80" i="7"/>
  <c r="AJ79" i="7"/>
  <c r="S80" i="7"/>
  <c r="S79" i="7"/>
  <c r="CA78" i="7"/>
  <c r="BJ78" i="7"/>
  <c r="AS78" i="7"/>
  <c r="V18" i="7"/>
  <c r="V123" i="7" s="1"/>
  <c r="CC13" i="7"/>
  <c r="CC118" i="7" s="1"/>
  <c r="CH100" i="7"/>
  <c r="CH171" i="7" s="1"/>
  <c r="CH101" i="7"/>
  <c r="CH172" i="7" s="1"/>
  <c r="R477" i="7" s="1"/>
  <c r="BQ100" i="7"/>
  <c r="BQ101" i="7"/>
  <c r="BQ172" i="7" s="1"/>
  <c r="R476" i="7" s="1"/>
  <c r="AZ101" i="7"/>
  <c r="AZ172" i="7" s="1"/>
  <c r="R475" i="7" s="1"/>
  <c r="AZ100" i="7"/>
  <c r="AI101" i="7"/>
  <c r="AI172" i="7" s="1"/>
  <c r="R474" i="7" s="1"/>
  <c r="AI100" i="7"/>
  <c r="AI171" i="7" s="1"/>
  <c r="R100" i="7"/>
  <c r="R171" i="7" s="1"/>
  <c r="R101" i="7"/>
  <c r="R172" i="7" s="1"/>
  <c r="R473" i="7" s="1"/>
  <c r="BZ99" i="7"/>
  <c r="BZ170" i="7" s="1"/>
  <c r="BZ98" i="7"/>
  <c r="BI99" i="7"/>
  <c r="BI98" i="7"/>
  <c r="AR99" i="7"/>
  <c r="AR98" i="7"/>
  <c r="AA99" i="7"/>
  <c r="AA98" i="7"/>
  <c r="J99" i="7"/>
  <c r="J98" i="7"/>
  <c r="CH97" i="7"/>
  <c r="CH96" i="7"/>
  <c r="BQ97" i="7"/>
  <c r="BQ96" i="7"/>
  <c r="AZ97" i="7"/>
  <c r="AZ96" i="7"/>
  <c r="AI97" i="7"/>
  <c r="AI96" i="7"/>
  <c r="R97" i="7"/>
  <c r="R96" i="7"/>
  <c r="BZ95" i="7"/>
  <c r="BZ94" i="7"/>
  <c r="BI95" i="7"/>
  <c r="BI94" i="7"/>
  <c r="AR95" i="7"/>
  <c r="AR166" i="7" s="1"/>
  <c r="AR94" i="7"/>
  <c r="AA95" i="7"/>
  <c r="AA94" i="7"/>
  <c r="J95" i="7"/>
  <c r="J94" i="7"/>
  <c r="CH93" i="7"/>
  <c r="CH92" i="7"/>
  <c r="BQ93" i="7"/>
  <c r="BQ92" i="7"/>
  <c r="AZ93" i="7"/>
  <c r="AZ92" i="7"/>
  <c r="AI92" i="7"/>
  <c r="AI93" i="7"/>
  <c r="R93" i="7"/>
  <c r="R92" i="7"/>
  <c r="BZ91" i="7"/>
  <c r="BZ90" i="7"/>
  <c r="BI91" i="7"/>
  <c r="BI162" i="7" s="1"/>
  <c r="BI90" i="7"/>
  <c r="AR91" i="7"/>
  <c r="AR90" i="7"/>
  <c r="AA91" i="7"/>
  <c r="AA162" i="7" s="1"/>
  <c r="AA90" i="7"/>
  <c r="J91" i="7"/>
  <c r="J90" i="7"/>
  <c r="CH89" i="7"/>
  <c r="BQ89" i="7"/>
  <c r="AZ89" i="7"/>
  <c r="AI89" i="7"/>
  <c r="R89" i="7"/>
  <c r="BZ88" i="7"/>
  <c r="BZ87" i="7"/>
  <c r="BI88" i="7"/>
  <c r="BI87" i="7"/>
  <c r="AR88" i="7"/>
  <c r="AR87" i="7"/>
  <c r="AA88" i="7"/>
  <c r="AA87" i="7"/>
  <c r="J88" i="7"/>
  <c r="J87" i="7"/>
  <c r="CH86" i="7"/>
  <c r="CH85" i="7"/>
  <c r="BQ85" i="7"/>
  <c r="BQ86" i="7"/>
  <c r="AZ85" i="7"/>
  <c r="AZ86" i="7"/>
  <c r="AI86" i="7"/>
  <c r="AI85" i="7"/>
  <c r="R86" i="7"/>
  <c r="R85" i="7"/>
  <c r="BZ84" i="7"/>
  <c r="BI84" i="7"/>
  <c r="AR84" i="7"/>
  <c r="AA84" i="7"/>
  <c r="J84" i="7"/>
  <c r="CH83" i="7"/>
  <c r="CH82" i="7"/>
  <c r="BQ83" i="7"/>
  <c r="BQ82" i="7"/>
  <c r="AZ83" i="7"/>
  <c r="AZ82" i="7"/>
  <c r="AI83" i="7"/>
  <c r="AI82" i="7"/>
  <c r="R83" i="7"/>
  <c r="R82" i="7"/>
  <c r="BZ81" i="7"/>
  <c r="BI81" i="7"/>
  <c r="AR81" i="7"/>
  <c r="AA81" i="7"/>
  <c r="J81" i="7"/>
  <c r="CH79" i="7"/>
  <c r="CH80" i="7"/>
  <c r="BQ79" i="7"/>
  <c r="BQ80" i="7"/>
  <c r="AZ79" i="7"/>
  <c r="AZ80" i="7"/>
  <c r="AI79" i="7"/>
  <c r="AI80" i="7"/>
  <c r="R79" i="7"/>
  <c r="R80" i="7"/>
  <c r="BZ78" i="7"/>
  <c r="BI78" i="7"/>
  <c r="CC22" i="7"/>
  <c r="BJ13" i="7"/>
  <c r="AU9" i="7"/>
  <c r="AU114" i="7" s="1"/>
  <c r="AU10" i="7"/>
  <c r="AU115" i="7" s="1"/>
  <c r="AU4" i="7"/>
  <c r="AU6" i="7"/>
  <c r="AU7" i="7"/>
  <c r="AU112" i="7" s="1"/>
  <c r="AU11" i="7"/>
  <c r="AU3" i="7"/>
  <c r="AU8" i="7"/>
  <c r="AU15" i="7"/>
  <c r="AU120" i="7" s="1"/>
  <c r="AU13" i="7"/>
  <c r="AU16" i="7"/>
  <c r="AU17" i="7"/>
  <c r="AU122" i="7" s="1"/>
  <c r="AU18" i="7"/>
  <c r="AU123" i="7" s="1"/>
  <c r="AU5" i="7"/>
  <c r="AU110" i="7" s="1"/>
  <c r="AU19" i="7"/>
  <c r="AU20" i="7"/>
  <c r="AU21" i="7"/>
  <c r="AU126" i="7" s="1"/>
  <c r="AU12" i="7"/>
  <c r="O8" i="7"/>
  <c r="O9" i="7"/>
  <c r="O10" i="7"/>
  <c r="O5" i="7"/>
  <c r="O13" i="7"/>
  <c r="O6" i="7"/>
  <c r="O14" i="7"/>
  <c r="O22" i="7"/>
  <c r="O15" i="7"/>
  <c r="O7" i="7"/>
  <c r="O16" i="7"/>
  <c r="O12" i="7"/>
  <c r="O17" i="7"/>
  <c r="O18" i="7"/>
  <c r="O19" i="7"/>
  <c r="O20" i="7"/>
  <c r="O3" i="7"/>
  <c r="O108" i="7" s="1"/>
  <c r="O4" i="7"/>
  <c r="O11" i="7"/>
  <c r="AF8" i="7"/>
  <c r="AF9" i="7"/>
  <c r="AF10" i="7"/>
  <c r="AF5" i="7"/>
  <c r="AF110" i="7" s="1"/>
  <c r="AF13" i="7"/>
  <c r="AF118" i="7" s="1"/>
  <c r="AF6" i="7"/>
  <c r="AF4" i="7"/>
  <c r="AF14" i="7"/>
  <c r="AF22" i="7"/>
  <c r="AF3" i="7"/>
  <c r="AF12" i="7"/>
  <c r="AF117" i="7" s="1"/>
  <c r="AF15" i="7"/>
  <c r="AF120" i="7" s="1"/>
  <c r="AF16" i="7"/>
  <c r="AF121" i="7" s="1"/>
  <c r="AF11" i="7"/>
  <c r="AF17" i="7"/>
  <c r="AF7" i="7"/>
  <c r="AF18" i="7"/>
  <c r="AF19" i="7"/>
  <c r="AF20" i="7"/>
  <c r="AW8" i="7"/>
  <c r="AW9" i="7"/>
  <c r="AW114" i="7" s="1"/>
  <c r="AW10" i="7"/>
  <c r="AW115" i="7" s="1"/>
  <c r="AW5" i="7"/>
  <c r="AW13" i="7"/>
  <c r="AW118" i="7" s="1"/>
  <c r="AW6" i="7"/>
  <c r="AW111" i="7" s="1"/>
  <c r="AW12" i="7"/>
  <c r="AW117" i="7" s="1"/>
  <c r="AW14" i="7"/>
  <c r="AW22" i="7"/>
  <c r="AW127" i="7" s="1"/>
  <c r="AW11" i="7"/>
  <c r="AW116" i="7" s="1"/>
  <c r="AW3" i="7"/>
  <c r="AW108" i="7" s="1"/>
  <c r="AW15" i="7"/>
  <c r="AW120" i="7" s="1"/>
  <c r="AW4" i="7"/>
  <c r="AW109" i="7" s="1"/>
  <c r="AW16" i="7"/>
  <c r="AW121" i="7" s="1"/>
  <c r="AW17" i="7"/>
  <c r="AW122" i="7" s="1"/>
  <c r="AW18" i="7"/>
  <c r="AW123" i="7" s="1"/>
  <c r="AW19" i="7"/>
  <c r="AW124" i="7" s="1"/>
  <c r="AW20" i="7"/>
  <c r="AW125" i="7" s="1"/>
  <c r="BN8" i="7"/>
  <c r="BN9" i="7"/>
  <c r="BN10" i="7"/>
  <c r="BN115" i="7" s="1"/>
  <c r="BN5" i="7"/>
  <c r="BN13" i="7"/>
  <c r="BN118" i="7" s="1"/>
  <c r="BN6" i="7"/>
  <c r="BN14" i="7"/>
  <c r="BN22" i="7"/>
  <c r="BN3" i="7"/>
  <c r="BN15" i="7"/>
  <c r="BN7" i="7"/>
  <c r="BN16" i="7"/>
  <c r="BN17" i="7"/>
  <c r="BN4" i="7"/>
  <c r="BN18" i="7"/>
  <c r="BN19" i="7"/>
  <c r="BN11" i="7"/>
  <c r="BN12" i="7"/>
  <c r="BN20" i="7"/>
  <c r="AW28" i="7"/>
  <c r="AW133" i="7" s="1"/>
  <c r="BN28" i="7"/>
  <c r="BN133" i="7" s="1"/>
  <c r="CE28" i="7"/>
  <c r="G29" i="7"/>
  <c r="BF31" i="7"/>
  <c r="BF136" i="7" s="1"/>
  <c r="BW31" i="7"/>
  <c r="BW136" i="7" s="1"/>
  <c r="G33" i="7"/>
  <c r="X33" i="7"/>
  <c r="X138" i="7" s="1"/>
  <c r="G449" i="7" s="1"/>
  <c r="AO33" i="7"/>
  <c r="AO138" i="7" s="1"/>
  <c r="G450" i="7" s="1"/>
  <c r="BF33" i="7"/>
  <c r="BW33" i="7"/>
  <c r="BW138" i="7" s="1"/>
  <c r="G452" i="7" s="1"/>
  <c r="CG101" i="7"/>
  <c r="CG100" i="7"/>
  <c r="CG171" i="7" s="1"/>
  <c r="BP101" i="7"/>
  <c r="BP100" i="7"/>
  <c r="BP171" i="7" s="1"/>
  <c r="AY101" i="7"/>
  <c r="AY100" i="7"/>
  <c r="AH101" i="7"/>
  <c r="AH100" i="7"/>
  <c r="Q101" i="7"/>
  <c r="Q100" i="7"/>
  <c r="BY99" i="7"/>
  <c r="BY98" i="7"/>
  <c r="BH99" i="7"/>
  <c r="BH98" i="7"/>
  <c r="AQ99" i="7"/>
  <c r="AQ170" i="7" s="1"/>
  <c r="AQ98" i="7"/>
  <c r="Z99" i="7"/>
  <c r="Z98" i="7"/>
  <c r="I99" i="7"/>
  <c r="I170" i="7" s="1"/>
  <c r="I98" i="7"/>
  <c r="CG97" i="7"/>
  <c r="CG96" i="7"/>
  <c r="BP97" i="7"/>
  <c r="BP96" i="7"/>
  <c r="AY97" i="7"/>
  <c r="AY96" i="7"/>
  <c r="AY167" i="7" s="1"/>
  <c r="AH97" i="7"/>
  <c r="AH96" i="7"/>
  <c r="Q97" i="7"/>
  <c r="Q96" i="7"/>
  <c r="BY95" i="7"/>
  <c r="BY94" i="7"/>
  <c r="BH95" i="7"/>
  <c r="BH94" i="7"/>
  <c r="AQ95" i="7"/>
  <c r="AQ94" i="7"/>
  <c r="Z95" i="7"/>
  <c r="Z166" i="7" s="1"/>
  <c r="Z94" i="7"/>
  <c r="I95" i="7"/>
  <c r="I94" i="7"/>
  <c r="CG93" i="7"/>
  <c r="CG92" i="7"/>
  <c r="BP93" i="7"/>
  <c r="BP92" i="7"/>
  <c r="AY93" i="7"/>
  <c r="AY164" i="7" s="1"/>
  <c r="AY92" i="7"/>
  <c r="AH93" i="7"/>
  <c r="AH92" i="7"/>
  <c r="AH163" i="7" s="1"/>
  <c r="Q93" i="7"/>
  <c r="Q92" i="7"/>
  <c r="BY91" i="7"/>
  <c r="BY90" i="7"/>
  <c r="BH91" i="7"/>
  <c r="BH162" i="7" s="1"/>
  <c r="BH90" i="7"/>
  <c r="AQ91" i="7"/>
  <c r="AQ90" i="7"/>
  <c r="Z91" i="7"/>
  <c r="Z90" i="7"/>
  <c r="I91" i="7"/>
  <c r="I162" i="7" s="1"/>
  <c r="I90" i="7"/>
  <c r="CG89" i="7"/>
  <c r="BP89" i="7"/>
  <c r="AY89" i="7"/>
  <c r="AH89" i="7"/>
  <c r="Q89" i="7"/>
  <c r="BY87" i="7"/>
  <c r="BY88" i="7"/>
  <c r="BH87" i="7"/>
  <c r="BH88" i="7"/>
  <c r="AQ87" i="7"/>
  <c r="AQ88" i="7"/>
  <c r="Z87" i="7"/>
  <c r="Z88" i="7"/>
  <c r="I87" i="7"/>
  <c r="I88" i="7"/>
  <c r="CG86" i="7"/>
  <c r="CG85" i="7"/>
  <c r="BP85" i="7"/>
  <c r="BP86" i="7"/>
  <c r="AY86" i="7"/>
  <c r="AY85" i="7"/>
  <c r="AH85" i="7"/>
  <c r="AH86" i="7"/>
  <c r="Q86" i="7"/>
  <c r="Q85" i="7"/>
  <c r="BY84" i="7"/>
  <c r="BH84" i="7"/>
  <c r="AQ84" i="7"/>
  <c r="Z84" i="7"/>
  <c r="I84" i="7"/>
  <c r="I155" i="7" s="1"/>
  <c r="CG83" i="7"/>
  <c r="CG82" i="7"/>
  <c r="BP83" i="7"/>
  <c r="BP82" i="7"/>
  <c r="AY83" i="7"/>
  <c r="AY82" i="7"/>
  <c r="AH83" i="7"/>
  <c r="AH82" i="7"/>
  <c r="Q83" i="7"/>
  <c r="Q82" i="7"/>
  <c r="BY81" i="7"/>
  <c r="BH81" i="7"/>
  <c r="AQ81" i="7"/>
  <c r="Z81" i="7"/>
  <c r="I81" i="7"/>
  <c r="CG80" i="7"/>
  <c r="CG79" i="7"/>
  <c r="BP80" i="7"/>
  <c r="BP79" i="7"/>
  <c r="AY79" i="7"/>
  <c r="AY80" i="7"/>
  <c r="AH80" i="7"/>
  <c r="AH79" i="7"/>
  <c r="Q80" i="7"/>
  <c r="Q79" i="7"/>
  <c r="BY78" i="7"/>
  <c r="BH78" i="7"/>
  <c r="BL22" i="7"/>
  <c r="BL127" i="7" s="1"/>
  <c r="AQ13" i="7"/>
  <c r="AV5" i="7"/>
  <c r="AV6" i="7"/>
  <c r="AV7" i="7"/>
  <c r="AV112" i="7" s="1"/>
  <c r="AV14" i="7"/>
  <c r="AV22" i="7"/>
  <c r="AV127" i="7" s="1"/>
  <c r="AV11" i="7"/>
  <c r="AV116" i="7" s="1"/>
  <c r="AV3" i="7"/>
  <c r="AV8" i="7"/>
  <c r="AV15" i="7"/>
  <c r="AV120" i="7" s="1"/>
  <c r="AV4" i="7"/>
  <c r="AV13" i="7"/>
  <c r="AV118" i="7" s="1"/>
  <c r="AV16" i="7"/>
  <c r="AV17" i="7"/>
  <c r="AV9" i="7"/>
  <c r="AV18" i="7"/>
  <c r="AV19" i="7"/>
  <c r="AV20" i="7"/>
  <c r="AV21" i="7"/>
  <c r="CF101" i="7"/>
  <c r="CF100" i="7"/>
  <c r="BO101" i="7"/>
  <c r="BO172" i="7" s="1"/>
  <c r="P476" i="7" s="1"/>
  <c r="BO100" i="7"/>
  <c r="AX101" i="7"/>
  <c r="AX172" i="7" s="1"/>
  <c r="P475" i="7" s="1"/>
  <c r="AX100" i="7"/>
  <c r="AG101" i="7"/>
  <c r="AG100" i="7"/>
  <c r="P101" i="7"/>
  <c r="P172" i="7" s="1"/>
  <c r="P473" i="7" s="1"/>
  <c r="P100" i="7"/>
  <c r="BX99" i="7"/>
  <c r="BX98" i="7"/>
  <c r="BG99" i="7"/>
  <c r="BG98" i="7"/>
  <c r="AP99" i="7"/>
  <c r="AP98" i="7"/>
  <c r="Y99" i="7"/>
  <c r="Y98" i="7"/>
  <c r="H99" i="7"/>
  <c r="H98" i="7"/>
  <c r="CF97" i="7"/>
  <c r="CF96" i="7"/>
  <c r="BO97" i="7"/>
  <c r="BO96" i="7"/>
  <c r="AX97" i="7"/>
  <c r="AX96" i="7"/>
  <c r="AG97" i="7"/>
  <c r="AG96" i="7"/>
  <c r="AG167" i="7" s="1"/>
  <c r="P97" i="7"/>
  <c r="P96" i="7"/>
  <c r="BX95" i="7"/>
  <c r="BX94" i="7"/>
  <c r="BG95" i="7"/>
  <c r="BG94" i="7"/>
  <c r="AP95" i="7"/>
  <c r="AP94" i="7"/>
  <c r="Y95" i="7"/>
  <c r="Y94" i="7"/>
  <c r="H95" i="7"/>
  <c r="H94" i="7"/>
  <c r="CF93" i="7"/>
  <c r="CF92" i="7"/>
  <c r="BO93" i="7"/>
  <c r="BO92" i="7"/>
  <c r="BO163" i="7" s="1"/>
  <c r="AX93" i="7"/>
  <c r="AX92" i="7"/>
  <c r="AG93" i="7"/>
  <c r="AG92" i="7"/>
  <c r="P93" i="7"/>
  <c r="P92" i="7"/>
  <c r="BX91" i="7"/>
  <c r="BX90" i="7"/>
  <c r="BG91" i="7"/>
  <c r="BG90" i="7"/>
  <c r="AP91" i="7"/>
  <c r="AP90" i="7"/>
  <c r="Y91" i="7"/>
  <c r="Y90" i="7"/>
  <c r="H91" i="7"/>
  <c r="H90" i="7"/>
  <c r="CF89" i="7"/>
  <c r="BO89" i="7"/>
  <c r="AX89" i="7"/>
  <c r="AG89" i="7"/>
  <c r="P89" i="7"/>
  <c r="BX88" i="7"/>
  <c r="BX87" i="7"/>
  <c r="BG87" i="7"/>
  <c r="BG88" i="7"/>
  <c r="AP87" i="7"/>
  <c r="AP88" i="7"/>
  <c r="Y88" i="7"/>
  <c r="Y87" i="7"/>
  <c r="H88" i="7"/>
  <c r="H87" i="7"/>
  <c r="CF86" i="7"/>
  <c r="CF85" i="7"/>
  <c r="BO86" i="7"/>
  <c r="BO85" i="7"/>
  <c r="AX86" i="7"/>
  <c r="AX85" i="7"/>
  <c r="AG86" i="7"/>
  <c r="AG85" i="7"/>
  <c r="P86" i="7"/>
  <c r="P85" i="7"/>
  <c r="BX84" i="7"/>
  <c r="BG84" i="7"/>
  <c r="AP84" i="7"/>
  <c r="Y84" i="7"/>
  <c r="H84" i="7"/>
  <c r="CF83" i="7"/>
  <c r="CF82" i="7"/>
  <c r="BO83" i="7"/>
  <c r="BO82" i="7"/>
  <c r="AX83" i="7"/>
  <c r="AX82" i="7"/>
  <c r="AG83" i="7"/>
  <c r="AG82" i="7"/>
  <c r="P83" i="7"/>
  <c r="P82" i="7"/>
  <c r="BX81" i="7"/>
  <c r="BG81" i="7"/>
  <c r="AP81" i="7"/>
  <c r="Y81" i="7"/>
  <c r="H81" i="7"/>
  <c r="CF80" i="7"/>
  <c r="CF79" i="7"/>
  <c r="BO80" i="7"/>
  <c r="BO79" i="7"/>
  <c r="AX80" i="7"/>
  <c r="AX79" i="7"/>
  <c r="AG80" i="7"/>
  <c r="AG79" i="7"/>
  <c r="P80" i="7"/>
  <c r="P79" i="7"/>
  <c r="BX78" i="7"/>
  <c r="BG78" i="7"/>
  <c r="AP78" i="7"/>
  <c r="Y78" i="7"/>
  <c r="H78" i="7"/>
  <c r="CF77" i="7"/>
  <c r="CF76" i="7"/>
  <c r="BO77" i="7"/>
  <c r="BO76" i="7"/>
  <c r="AX77" i="7"/>
  <c r="AX76" i="7"/>
  <c r="AG77" i="7"/>
  <c r="AG76" i="7"/>
  <c r="P77" i="7"/>
  <c r="P76" i="7"/>
  <c r="BX74" i="7"/>
  <c r="BX75" i="7"/>
  <c r="BX72" i="7"/>
  <c r="BX71" i="7"/>
  <c r="BX73" i="7"/>
  <c r="BG74" i="7"/>
  <c r="BG75" i="7"/>
  <c r="BG71" i="7"/>
  <c r="BG73" i="7"/>
  <c r="BG72" i="7"/>
  <c r="AP74" i="7"/>
  <c r="AP71" i="7"/>
  <c r="AP75" i="7"/>
  <c r="AP73" i="7"/>
  <c r="AP72" i="7"/>
  <c r="Y74" i="7"/>
  <c r="Y71" i="7"/>
  <c r="Y72" i="7"/>
  <c r="Y75" i="7"/>
  <c r="Y73" i="7"/>
  <c r="H74" i="7"/>
  <c r="H72" i="7"/>
  <c r="H71" i="7"/>
  <c r="H73" i="7"/>
  <c r="H75" i="7"/>
  <c r="AU22" i="7"/>
  <c r="Q20" i="7"/>
  <c r="BJ15" i="7"/>
  <c r="BJ120" i="7" s="1"/>
  <c r="N5" i="7"/>
  <c r="N6" i="7"/>
  <c r="N111" i="7" s="1"/>
  <c r="N7" i="7"/>
  <c r="N112" i="7" s="1"/>
  <c r="N14" i="7"/>
  <c r="N119" i="7" s="1"/>
  <c r="N22" i="7"/>
  <c r="N15" i="7"/>
  <c r="N120" i="7" s="1"/>
  <c r="N8" i="7"/>
  <c r="N113" i="7" s="1"/>
  <c r="N16" i="7"/>
  <c r="N12" i="7"/>
  <c r="N117" i="7" s="1"/>
  <c r="N17" i="7"/>
  <c r="N13" i="7"/>
  <c r="N118" i="7" s="1"/>
  <c r="N18" i="7"/>
  <c r="N123" i="7" s="1"/>
  <c r="N9" i="7"/>
  <c r="N114" i="7" s="1"/>
  <c r="N19" i="7"/>
  <c r="N20" i="7"/>
  <c r="N3" i="7"/>
  <c r="N4" i="7"/>
  <c r="N109" i="7" s="1"/>
  <c r="N10" i="7"/>
  <c r="N115" i="7" s="1"/>
  <c r="N11" i="7"/>
  <c r="N116" i="7" s="1"/>
  <c r="N21" i="7"/>
  <c r="AH7" i="7"/>
  <c r="AH112" i="7" s="1"/>
  <c r="AH8" i="7"/>
  <c r="AH113" i="7" s="1"/>
  <c r="AH9" i="7"/>
  <c r="AH4" i="7"/>
  <c r="AH109" i="7" s="1"/>
  <c r="AH12" i="7"/>
  <c r="AH5" i="7"/>
  <c r="AH110" i="7" s="1"/>
  <c r="AH21" i="7"/>
  <c r="AH126" i="7" s="1"/>
  <c r="AH14" i="7"/>
  <c r="AH22" i="7"/>
  <c r="AH3" i="7"/>
  <c r="AH15" i="7"/>
  <c r="AH16" i="7"/>
  <c r="AH121" i="7" s="1"/>
  <c r="AH10" i="7"/>
  <c r="AH13" i="7"/>
  <c r="AH118" i="7" s="1"/>
  <c r="AH11" i="7"/>
  <c r="AH17" i="7"/>
  <c r="AH18" i="7"/>
  <c r="AH19" i="7"/>
  <c r="AH124" i="7" s="1"/>
  <c r="AH6" i="7"/>
  <c r="CG7" i="7"/>
  <c r="CG8" i="7"/>
  <c r="CG113" i="7" s="1"/>
  <c r="CG9" i="7"/>
  <c r="CG114" i="7" s="1"/>
  <c r="CG4" i="7"/>
  <c r="CG109" i="7" s="1"/>
  <c r="CG12" i="7"/>
  <c r="CG5" i="7"/>
  <c r="CG110" i="7" s="1"/>
  <c r="CG21" i="7"/>
  <c r="CG13" i="7"/>
  <c r="CG118" i="7" s="1"/>
  <c r="CG10" i="7"/>
  <c r="CG14" i="7"/>
  <c r="CG119" i="7" s="1"/>
  <c r="CG22" i="7"/>
  <c r="CG127" i="7" s="1"/>
  <c r="CG3" i="7"/>
  <c r="CG108" i="7" s="1"/>
  <c r="CG15" i="7"/>
  <c r="CG120" i="7" s="1"/>
  <c r="CG16" i="7"/>
  <c r="CG121" i="7" s="1"/>
  <c r="CG17" i="7"/>
  <c r="CG11" i="7"/>
  <c r="CG18" i="7"/>
  <c r="CG123" i="7" s="1"/>
  <c r="CG6" i="7"/>
  <c r="CG19" i="7"/>
  <c r="CG124" i="7" s="1"/>
  <c r="AY24" i="7"/>
  <c r="AY129" i="7" s="1"/>
  <c r="BP24" i="7"/>
  <c r="BP129" i="7" s="1"/>
  <c r="CG24" i="7"/>
  <c r="I25" i="7"/>
  <c r="Z25" i="7"/>
  <c r="AQ25" i="7"/>
  <c r="BH25" i="7"/>
  <c r="BH130" i="7" s="1"/>
  <c r="BY25" i="7"/>
  <c r="BY130" i="7" s="1"/>
  <c r="Q26" i="7"/>
  <c r="AH26" i="7"/>
  <c r="AY26" i="7"/>
  <c r="BP26" i="7"/>
  <c r="BP131" i="7" s="1"/>
  <c r="CE101" i="7"/>
  <c r="CE172" i="7" s="1"/>
  <c r="O477" i="7" s="1"/>
  <c r="CE100" i="7"/>
  <c r="CE171" i="7" s="1"/>
  <c r="BN101" i="7"/>
  <c r="BN172" i="7" s="1"/>
  <c r="O476" i="7" s="1"/>
  <c r="BN100" i="7"/>
  <c r="AW101" i="7"/>
  <c r="AW172" i="7" s="1"/>
  <c r="O475" i="7" s="1"/>
  <c r="AW100" i="7"/>
  <c r="AF101" i="7"/>
  <c r="AF172" i="7" s="1"/>
  <c r="O474" i="7" s="1"/>
  <c r="AF100" i="7"/>
  <c r="O101" i="7"/>
  <c r="O172" i="7" s="1"/>
  <c r="O473" i="7" s="1"/>
  <c r="O100" i="7"/>
  <c r="BW99" i="7"/>
  <c r="BW98" i="7"/>
  <c r="BW169" i="7" s="1"/>
  <c r="BF99" i="7"/>
  <c r="BF170" i="7" s="1"/>
  <c r="BF98" i="7"/>
  <c r="AO99" i="7"/>
  <c r="AO98" i="7"/>
  <c r="X99" i="7"/>
  <c r="X98" i="7"/>
  <c r="G99" i="7"/>
  <c r="G98" i="7"/>
  <c r="CE97" i="7"/>
  <c r="CE168" i="7" s="1"/>
  <c r="CE96" i="7"/>
  <c r="BN97" i="7"/>
  <c r="BN96" i="7"/>
  <c r="AW97" i="7"/>
  <c r="AW96" i="7"/>
  <c r="AF97" i="7"/>
  <c r="AF96" i="7"/>
  <c r="O97" i="7"/>
  <c r="O168" i="7" s="1"/>
  <c r="O96" i="7"/>
  <c r="BW94" i="7"/>
  <c r="BW165" i="7" s="1"/>
  <c r="BW95" i="7"/>
  <c r="BF94" i="7"/>
  <c r="BF95" i="7"/>
  <c r="AO94" i="7"/>
  <c r="AO95" i="7"/>
  <c r="X94" i="7"/>
  <c r="X165" i="7" s="1"/>
  <c r="X95" i="7"/>
  <c r="G94" i="7"/>
  <c r="G95" i="7"/>
  <c r="CE93" i="7"/>
  <c r="CE92" i="7"/>
  <c r="BN93" i="7"/>
  <c r="BN92" i="7"/>
  <c r="AW93" i="7"/>
  <c r="AW92" i="7"/>
  <c r="AF93" i="7"/>
  <c r="AF164" i="7" s="1"/>
  <c r="AF92" i="7"/>
  <c r="O93" i="7"/>
  <c r="O92" i="7"/>
  <c r="BW91" i="7"/>
  <c r="BW90" i="7"/>
  <c r="BF91" i="7"/>
  <c r="BF90" i="7"/>
  <c r="AO91" i="7"/>
  <c r="AO90" i="7"/>
  <c r="X91" i="7"/>
  <c r="X90" i="7"/>
  <c r="G91" i="7"/>
  <c r="G90" i="7"/>
  <c r="CE89" i="7"/>
  <c r="BN89" i="7"/>
  <c r="AW89" i="7"/>
  <c r="AF89" i="7"/>
  <c r="AF160" i="7" s="1"/>
  <c r="O89" i="7"/>
  <c r="BW88" i="7"/>
  <c r="BW87" i="7"/>
  <c r="BF88" i="7"/>
  <c r="BF87" i="7"/>
  <c r="AO88" i="7"/>
  <c r="AO87" i="7"/>
  <c r="X88" i="7"/>
  <c r="X87" i="7"/>
  <c r="G88" i="7"/>
  <c r="G159" i="7" s="1"/>
  <c r="G87" i="7"/>
  <c r="CE85" i="7"/>
  <c r="CE86" i="7"/>
  <c r="BN85" i="7"/>
  <c r="BN86" i="7"/>
  <c r="AW86" i="7"/>
  <c r="AW85" i="7"/>
  <c r="AF86" i="7"/>
  <c r="AF85" i="7"/>
  <c r="O86" i="7"/>
  <c r="O85" i="7"/>
  <c r="BW84" i="7"/>
  <c r="BF84" i="7"/>
  <c r="BF155" i="7" s="1"/>
  <c r="AO84" i="7"/>
  <c r="X84" i="7"/>
  <c r="G84" i="7"/>
  <c r="CE83" i="7"/>
  <c r="CE82" i="7"/>
  <c r="BN83" i="7"/>
  <c r="BN82" i="7"/>
  <c r="BN153" i="7" s="1"/>
  <c r="AW83" i="7"/>
  <c r="AW154" i="7" s="1"/>
  <c r="AW82" i="7"/>
  <c r="AF83" i="7"/>
  <c r="AF82" i="7"/>
  <c r="O83" i="7"/>
  <c r="O82" i="7"/>
  <c r="BW81" i="7"/>
  <c r="BF81" i="7"/>
  <c r="AO81" i="7"/>
  <c r="X81" i="7"/>
  <c r="G81" i="7"/>
  <c r="CE80" i="7"/>
  <c r="CE79" i="7"/>
  <c r="BN80" i="7"/>
  <c r="BN79" i="7"/>
  <c r="AW80" i="7"/>
  <c r="AW79" i="7"/>
  <c r="AF80" i="7"/>
  <c r="AF79" i="7"/>
  <c r="O80" i="7"/>
  <c r="O79" i="7"/>
  <c r="BW78" i="7"/>
  <c r="BF78" i="7"/>
  <c r="AO78" i="7"/>
  <c r="X78" i="7"/>
  <c r="M9" i="7"/>
  <c r="M114" i="7" s="1"/>
  <c r="M10" i="7"/>
  <c r="M115" i="7" s="1"/>
  <c r="M11" i="7"/>
  <c r="M116" i="7" s="1"/>
  <c r="M4" i="7"/>
  <c r="M6" i="7"/>
  <c r="M111" i="7" s="1"/>
  <c r="M14" i="7"/>
  <c r="M119" i="7" s="1"/>
  <c r="M7" i="7"/>
  <c r="M112" i="7" s="1"/>
  <c r="M5" i="7"/>
  <c r="M110" i="7" s="1"/>
  <c r="M15" i="7"/>
  <c r="M120" i="7" s="1"/>
  <c r="M8" i="7"/>
  <c r="M113" i="7" s="1"/>
  <c r="M16" i="7"/>
  <c r="M121" i="7" s="1"/>
  <c r="M12" i="7"/>
  <c r="M17" i="7"/>
  <c r="M122" i="7" s="1"/>
  <c r="M13" i="7"/>
  <c r="M118" i="7" s="1"/>
  <c r="M18" i="7"/>
  <c r="M19" i="7"/>
  <c r="M20" i="7"/>
  <c r="M3" i="7"/>
  <c r="M108" i="7" s="1"/>
  <c r="M21" i="7"/>
  <c r="CE8" i="7"/>
  <c r="CE9" i="7"/>
  <c r="CE114" i="7" s="1"/>
  <c r="CE10" i="7"/>
  <c r="CE5" i="7"/>
  <c r="CE110" i="7" s="1"/>
  <c r="CE13" i="7"/>
  <c r="CE118" i="7" s="1"/>
  <c r="CE6" i="7"/>
  <c r="CE111" i="7" s="1"/>
  <c r="CE14" i="7"/>
  <c r="CE22" i="7"/>
  <c r="CE3" i="7"/>
  <c r="CE15" i="7"/>
  <c r="CE16" i="7"/>
  <c r="CE121" i="7" s="1"/>
  <c r="CE17" i="7"/>
  <c r="CE11" i="7"/>
  <c r="CE18" i="7"/>
  <c r="CE12" i="7"/>
  <c r="CE117" i="7" s="1"/>
  <c r="CE7" i="7"/>
  <c r="CE19" i="7"/>
  <c r="CE124" i="7" s="1"/>
  <c r="CE4" i="7"/>
  <c r="CE20" i="7"/>
  <c r="CE125" i="7" s="1"/>
  <c r="AI9" i="7"/>
  <c r="AI4" i="7"/>
  <c r="AI5" i="7"/>
  <c r="AI20" i="7"/>
  <c r="AI21" i="7"/>
  <c r="AI14" i="7"/>
  <c r="AI22" i="7"/>
  <c r="AI127" i="7" s="1"/>
  <c r="AI12" i="7"/>
  <c r="AI3" i="7"/>
  <c r="AI108" i="7" s="1"/>
  <c r="AI15" i="7"/>
  <c r="AI16" i="7"/>
  <c r="AI10" i="7"/>
  <c r="AI115" i="7" s="1"/>
  <c r="AI13" i="7"/>
  <c r="AI11" i="7"/>
  <c r="AI17" i="7"/>
  <c r="AI7" i="7"/>
  <c r="AI112" i="7" s="1"/>
  <c r="AI18" i="7"/>
  <c r="AI8" i="7"/>
  <c r="AI113" i="7" s="1"/>
  <c r="AI19" i="7"/>
  <c r="AI124" i="7" s="1"/>
  <c r="CD101" i="7"/>
  <c r="CD172" i="7" s="1"/>
  <c r="N477" i="7" s="1"/>
  <c r="CD100" i="7"/>
  <c r="BM101" i="7"/>
  <c r="BM172" i="7" s="1"/>
  <c r="N476" i="7" s="1"/>
  <c r="BM100" i="7"/>
  <c r="AV101" i="7"/>
  <c r="AV172" i="7" s="1"/>
  <c r="N475" i="7" s="1"/>
  <c r="AV100" i="7"/>
  <c r="AV171" i="7" s="1"/>
  <c r="AE101" i="7"/>
  <c r="AE172" i="7" s="1"/>
  <c r="N474" i="7" s="1"/>
  <c r="AE100" i="7"/>
  <c r="AE171" i="7" s="1"/>
  <c r="N101" i="7"/>
  <c r="N172" i="7" s="1"/>
  <c r="N473" i="7" s="1"/>
  <c r="N100" i="7"/>
  <c r="BV99" i="7"/>
  <c r="BV98" i="7"/>
  <c r="BE99" i="7"/>
  <c r="BE170" i="7" s="1"/>
  <c r="BE98" i="7"/>
  <c r="AN99" i="7"/>
  <c r="AN98" i="7"/>
  <c r="W99" i="7"/>
  <c r="W98" i="7"/>
  <c r="F99" i="7"/>
  <c r="F98" i="7"/>
  <c r="CD97" i="7"/>
  <c r="CD96" i="7"/>
  <c r="BM97" i="7"/>
  <c r="BM96" i="7"/>
  <c r="AV97" i="7"/>
  <c r="AV96" i="7"/>
  <c r="AE97" i="7"/>
  <c r="AE96" i="7"/>
  <c r="AE167" i="7" s="1"/>
  <c r="N97" i="7"/>
  <c r="N96" i="7"/>
  <c r="BV95" i="7"/>
  <c r="BV94" i="7"/>
  <c r="BE95" i="7"/>
  <c r="BE94" i="7"/>
  <c r="AN95" i="7"/>
  <c r="AN94" i="7"/>
  <c r="W95" i="7"/>
  <c r="W166" i="7" s="1"/>
  <c r="W94" i="7"/>
  <c r="F95" i="7"/>
  <c r="F166" i="7" s="1"/>
  <c r="F94" i="7"/>
  <c r="CD93" i="7"/>
  <c r="CD92" i="7"/>
  <c r="BM93" i="7"/>
  <c r="BM92" i="7"/>
  <c r="AV93" i="7"/>
  <c r="AV92" i="7"/>
  <c r="AE93" i="7"/>
  <c r="AE92" i="7"/>
  <c r="N93" i="7"/>
  <c r="N92" i="7"/>
  <c r="BV90" i="7"/>
  <c r="BV91" i="7"/>
  <c r="BE90" i="7"/>
  <c r="BE91" i="7"/>
  <c r="BE162" i="7" s="1"/>
  <c r="AN90" i="7"/>
  <c r="AN91" i="7"/>
  <c r="AN162" i="7" s="1"/>
  <c r="W90" i="7"/>
  <c r="W91" i="7"/>
  <c r="F90" i="7"/>
  <c r="F91" i="7"/>
  <c r="F162" i="7" s="1"/>
  <c r="CD89" i="7"/>
  <c r="BM89" i="7"/>
  <c r="AV89" i="7"/>
  <c r="AV160" i="7" s="1"/>
  <c r="AE89" i="7"/>
  <c r="N89" i="7"/>
  <c r="BV88" i="7"/>
  <c r="BV87" i="7"/>
  <c r="BE88" i="7"/>
  <c r="BE87" i="7"/>
  <c r="AN88" i="7"/>
  <c r="AN87" i="7"/>
  <c r="W88" i="7"/>
  <c r="W87" i="7"/>
  <c r="F88" i="7"/>
  <c r="F87" i="7"/>
  <c r="CD85" i="7"/>
  <c r="CD86" i="7"/>
  <c r="BM86" i="7"/>
  <c r="BM85" i="7"/>
  <c r="AV86" i="7"/>
  <c r="AV85" i="7"/>
  <c r="AE86" i="7"/>
  <c r="AE85" i="7"/>
  <c r="N86" i="7"/>
  <c r="N85" i="7"/>
  <c r="BV84" i="7"/>
  <c r="BE84" i="7"/>
  <c r="AN84" i="7"/>
  <c r="W84" i="7"/>
  <c r="F84" i="7"/>
  <c r="CD83" i="7"/>
  <c r="CD82" i="7"/>
  <c r="BM83" i="7"/>
  <c r="BM82" i="7"/>
  <c r="AV83" i="7"/>
  <c r="AV82" i="7"/>
  <c r="AE83" i="7"/>
  <c r="AE82" i="7"/>
  <c r="N83" i="7"/>
  <c r="N82" i="7"/>
  <c r="BV81" i="7"/>
  <c r="BE81" i="7"/>
  <c r="AN81" i="7"/>
  <c r="W81" i="7"/>
  <c r="F81" i="7"/>
  <c r="CD80" i="7"/>
  <c r="CD79" i="7"/>
  <c r="BM80" i="7"/>
  <c r="BM79" i="7"/>
  <c r="AV80" i="7"/>
  <c r="AV79" i="7"/>
  <c r="AE80" i="7"/>
  <c r="AE79" i="7"/>
  <c r="N80" i="7"/>
  <c r="N79" i="7"/>
  <c r="BV78" i="7"/>
  <c r="BE78" i="7"/>
  <c r="AN78" i="7"/>
  <c r="W78" i="7"/>
  <c r="M22" i="7"/>
  <c r="BF17" i="7"/>
  <c r="AB15" i="7"/>
  <c r="AB120" i="7" s="1"/>
  <c r="CD5" i="7"/>
  <c r="CD110" i="7" s="1"/>
  <c r="CD6" i="7"/>
  <c r="CD111" i="7" s="1"/>
  <c r="CD7" i="7"/>
  <c r="CD112" i="7" s="1"/>
  <c r="CD8" i="7"/>
  <c r="CD113" i="7" s="1"/>
  <c r="CD13" i="7"/>
  <c r="CD118" i="7" s="1"/>
  <c r="CD14" i="7"/>
  <c r="CD119" i="7" s="1"/>
  <c r="CD22" i="7"/>
  <c r="CD10" i="7"/>
  <c r="CD115" i="7" s="1"/>
  <c r="CD3" i="7"/>
  <c r="CD15" i="7"/>
  <c r="CD120" i="7" s="1"/>
  <c r="CD16" i="7"/>
  <c r="CD121" i="7" s="1"/>
  <c r="CD9" i="7"/>
  <c r="CD114" i="7" s="1"/>
  <c r="CD17" i="7"/>
  <c r="CD122" i="7" s="1"/>
  <c r="CD11" i="7"/>
  <c r="CD116" i="7" s="1"/>
  <c r="CD18" i="7"/>
  <c r="CD123" i="7" s="1"/>
  <c r="CD12" i="7"/>
  <c r="CD117" i="7" s="1"/>
  <c r="CD19" i="7"/>
  <c r="CD124" i="7" s="1"/>
  <c r="CD4" i="7"/>
  <c r="CD109" i="7" s="1"/>
  <c r="CD20" i="7"/>
  <c r="CD125" i="7" s="1"/>
  <c r="CD21" i="7"/>
  <c r="CD126" i="7" s="1"/>
  <c r="P4" i="7"/>
  <c r="P109" i="7" s="1"/>
  <c r="P5" i="7"/>
  <c r="P110" i="7" s="1"/>
  <c r="P6" i="7"/>
  <c r="P111" i="7" s="1"/>
  <c r="P21" i="7"/>
  <c r="P14" i="7"/>
  <c r="P22" i="7"/>
  <c r="P15" i="7"/>
  <c r="P7" i="7"/>
  <c r="P8" i="7"/>
  <c r="P113" i="7" s="1"/>
  <c r="P16" i="7"/>
  <c r="P12" i="7"/>
  <c r="P17" i="7"/>
  <c r="P13" i="7"/>
  <c r="P118" i="7" s="1"/>
  <c r="P9" i="7"/>
  <c r="P114" i="7" s="1"/>
  <c r="P18" i="7"/>
  <c r="P19" i="7"/>
  <c r="P10" i="7"/>
  <c r="P20" i="7"/>
  <c r="P3" i="7"/>
  <c r="AG4" i="7"/>
  <c r="AG109" i="7" s="1"/>
  <c r="AG5" i="7"/>
  <c r="AG6" i="7"/>
  <c r="AG111" i="7" s="1"/>
  <c r="AG21" i="7"/>
  <c r="AG9" i="7"/>
  <c r="AG14" i="7"/>
  <c r="AG22" i="7"/>
  <c r="AG3" i="7"/>
  <c r="AG12" i="7"/>
  <c r="AG15" i="7"/>
  <c r="AG16" i="7"/>
  <c r="AG121" i="7" s="1"/>
  <c r="AG10" i="7"/>
  <c r="AG115" i="7" s="1"/>
  <c r="AG13" i="7"/>
  <c r="AG11" i="7"/>
  <c r="AG116" i="7" s="1"/>
  <c r="AG17" i="7"/>
  <c r="AG7" i="7"/>
  <c r="AG18" i="7"/>
  <c r="AG8" i="7"/>
  <c r="AG113" i="7" s="1"/>
  <c r="AG19" i="7"/>
  <c r="AG124" i="7" s="1"/>
  <c r="AG20" i="7"/>
  <c r="AG125" i="7" s="1"/>
  <c r="AX4" i="7"/>
  <c r="AX109" i="7" s="1"/>
  <c r="AX5" i="7"/>
  <c r="AX110" i="7" s="1"/>
  <c r="AX6" i="7"/>
  <c r="AX111" i="7" s="1"/>
  <c r="AX7" i="7"/>
  <c r="AX112" i="7" s="1"/>
  <c r="AX10" i="7"/>
  <c r="AX115" i="7" s="1"/>
  <c r="AX21" i="7"/>
  <c r="AX126" i="7" s="1"/>
  <c r="AX12" i="7"/>
  <c r="AX117" i="7" s="1"/>
  <c r="AX14" i="7"/>
  <c r="AX22" i="7"/>
  <c r="AX127" i="7" s="1"/>
  <c r="AX8" i="7"/>
  <c r="AX113" i="7" s="1"/>
  <c r="AX11" i="7"/>
  <c r="AX116" i="7" s="1"/>
  <c r="AX3" i="7"/>
  <c r="AX15" i="7"/>
  <c r="AX120" i="7" s="1"/>
  <c r="AX13" i="7"/>
  <c r="AX16" i="7"/>
  <c r="AX121" i="7" s="1"/>
  <c r="AX9" i="7"/>
  <c r="AX114" i="7" s="1"/>
  <c r="AX17" i="7"/>
  <c r="AX122" i="7" s="1"/>
  <c r="AX18" i="7"/>
  <c r="AX123" i="7" s="1"/>
  <c r="AX19" i="7"/>
  <c r="AX124" i="7" s="1"/>
  <c r="AX20" i="7"/>
  <c r="AX125" i="7" s="1"/>
  <c r="CF4" i="7"/>
  <c r="CF5" i="7"/>
  <c r="CF110" i="7" s="1"/>
  <c r="CF6" i="7"/>
  <c r="CF21" i="7"/>
  <c r="CF126" i="7" s="1"/>
  <c r="CF8" i="7"/>
  <c r="CF13" i="7"/>
  <c r="CF118" i="7" s="1"/>
  <c r="CF10" i="7"/>
  <c r="CF115" i="7" s="1"/>
  <c r="CF14" i="7"/>
  <c r="CF22" i="7"/>
  <c r="CF3" i="7"/>
  <c r="CF15" i="7"/>
  <c r="CF9" i="7"/>
  <c r="CF16" i="7"/>
  <c r="CF17" i="7"/>
  <c r="CF11" i="7"/>
  <c r="CF18" i="7"/>
  <c r="CF12" i="7"/>
  <c r="CF7" i="7"/>
  <c r="CF19" i="7"/>
  <c r="CF124" i="7" s="1"/>
  <c r="CF20" i="7"/>
  <c r="CF125" i="7" s="1"/>
  <c r="R7" i="7"/>
  <c r="R112" i="7" s="1"/>
  <c r="R9" i="7"/>
  <c r="R114" i="7" s="1"/>
  <c r="R4" i="7"/>
  <c r="R109" i="7" s="1"/>
  <c r="R5" i="7"/>
  <c r="R10" i="7"/>
  <c r="R20" i="7"/>
  <c r="R3" i="7"/>
  <c r="R108" i="7" s="1"/>
  <c r="R11" i="7"/>
  <c r="R116" i="7" s="1"/>
  <c r="R21" i="7"/>
  <c r="R14" i="7"/>
  <c r="R22" i="7"/>
  <c r="R8" i="7"/>
  <c r="R113" i="7" s="1"/>
  <c r="R15" i="7"/>
  <c r="R16" i="7"/>
  <c r="R12" i="7"/>
  <c r="R6" i="7"/>
  <c r="R111" i="7" s="1"/>
  <c r="R17" i="7"/>
  <c r="R13" i="7"/>
  <c r="R18" i="7"/>
  <c r="R19" i="7"/>
  <c r="CH9" i="7"/>
  <c r="CH4" i="7"/>
  <c r="CH109" i="7" s="1"/>
  <c r="CH5" i="7"/>
  <c r="CH110" i="7" s="1"/>
  <c r="CH20" i="7"/>
  <c r="CH125" i="7" s="1"/>
  <c r="CH8" i="7"/>
  <c r="CH113" i="7" s="1"/>
  <c r="CH21" i="7"/>
  <c r="CH126" i="7" s="1"/>
  <c r="CH13" i="7"/>
  <c r="CH118" i="7" s="1"/>
  <c r="CH10" i="7"/>
  <c r="CH115" i="7" s="1"/>
  <c r="CH14" i="7"/>
  <c r="CH22" i="7"/>
  <c r="CH127" i="7" s="1"/>
  <c r="CH3" i="7"/>
  <c r="CH15" i="7"/>
  <c r="CH120" i="7" s="1"/>
  <c r="CH16" i="7"/>
  <c r="CH121" i="7" s="1"/>
  <c r="CH17" i="7"/>
  <c r="CH122" i="7" s="1"/>
  <c r="CH11" i="7"/>
  <c r="CH116" i="7" s="1"/>
  <c r="CH12" i="7"/>
  <c r="CH18" i="7"/>
  <c r="CH123" i="7" s="1"/>
  <c r="CH7" i="7"/>
  <c r="CH6" i="7"/>
  <c r="CH19" i="7"/>
  <c r="CH124" i="7" s="1"/>
  <c r="S24" i="7"/>
  <c r="CI24" i="7"/>
  <c r="K25" i="7"/>
  <c r="AB33" i="7"/>
  <c r="AS33" i="7"/>
  <c r="AS138" i="7" s="1"/>
  <c r="K450" i="7" s="1"/>
  <c r="BJ33" i="7"/>
  <c r="CA33" i="7"/>
  <c r="CA138" i="7" s="1"/>
  <c r="K452" i="7" s="1"/>
  <c r="CC101" i="7"/>
  <c r="CC100" i="7"/>
  <c r="BL101" i="7"/>
  <c r="BL100" i="7"/>
  <c r="BL171" i="7" s="1"/>
  <c r="AU101" i="7"/>
  <c r="AU100" i="7"/>
  <c r="AU171" i="7" s="1"/>
  <c r="AD101" i="7"/>
  <c r="AD100" i="7"/>
  <c r="M101" i="7"/>
  <c r="M100" i="7"/>
  <c r="BU99" i="7"/>
  <c r="BU98" i="7"/>
  <c r="BD99" i="7"/>
  <c r="BD98" i="7"/>
  <c r="AM99" i="7"/>
  <c r="AM98" i="7"/>
  <c r="V99" i="7"/>
  <c r="V170" i="7" s="1"/>
  <c r="V98" i="7"/>
  <c r="E99" i="7"/>
  <c r="E98" i="7"/>
  <c r="CC97" i="7"/>
  <c r="CC96" i="7"/>
  <c r="BL97" i="7"/>
  <c r="BL96" i="7"/>
  <c r="AU97" i="7"/>
  <c r="AU96" i="7"/>
  <c r="AD97" i="7"/>
  <c r="AD96" i="7"/>
  <c r="M97" i="7"/>
  <c r="M96" i="7"/>
  <c r="BU95" i="7"/>
  <c r="BU94" i="7"/>
  <c r="BD95" i="7"/>
  <c r="BD94" i="7"/>
  <c r="AM95" i="7"/>
  <c r="AM166" i="7" s="1"/>
  <c r="AM94" i="7"/>
  <c r="V95" i="7"/>
  <c r="V166" i="7" s="1"/>
  <c r="V94" i="7"/>
  <c r="E94" i="7"/>
  <c r="E95" i="7"/>
  <c r="CC93" i="7"/>
  <c r="CC92" i="7"/>
  <c r="BL93" i="7"/>
  <c r="BL92" i="7"/>
  <c r="BL163" i="7" s="1"/>
  <c r="AU93" i="7"/>
  <c r="AU92" i="7"/>
  <c r="AD93" i="7"/>
  <c r="AD92" i="7"/>
  <c r="M93" i="7"/>
  <c r="M92" i="7"/>
  <c r="BU91" i="7"/>
  <c r="BU90" i="7"/>
  <c r="BD91" i="7"/>
  <c r="BD90" i="7"/>
  <c r="AM91" i="7"/>
  <c r="AM90" i="7"/>
  <c r="V91" i="7"/>
  <c r="V90" i="7"/>
  <c r="E91" i="7"/>
  <c r="E162" i="7" s="1"/>
  <c r="E90" i="7"/>
  <c r="CC89" i="7"/>
  <c r="BL89" i="7"/>
  <c r="AU89" i="7"/>
  <c r="AD89" i="7"/>
  <c r="M89" i="7"/>
  <c r="BU88" i="7"/>
  <c r="BU87" i="7"/>
  <c r="BD88" i="7"/>
  <c r="BD87" i="7"/>
  <c r="AM88" i="7"/>
  <c r="AM87" i="7"/>
  <c r="V88" i="7"/>
  <c r="V87" i="7"/>
  <c r="E88" i="7"/>
  <c r="E87" i="7"/>
  <c r="CC85" i="7"/>
  <c r="CC86" i="7"/>
  <c r="BL86" i="7"/>
  <c r="BL85" i="7"/>
  <c r="AU85" i="7"/>
  <c r="AU86" i="7"/>
  <c r="AD85" i="7"/>
  <c r="AD86" i="7"/>
  <c r="M86" i="7"/>
  <c r="M85" i="7"/>
  <c r="BU84" i="7"/>
  <c r="BD84" i="7"/>
  <c r="AM84" i="7"/>
  <c r="V84" i="7"/>
  <c r="E84" i="7"/>
  <c r="CC82" i="7"/>
  <c r="CC83" i="7"/>
  <c r="BL82" i="7"/>
  <c r="BL83" i="7"/>
  <c r="AU82" i="7"/>
  <c r="AU83" i="7"/>
  <c r="AU154" i="7" s="1"/>
  <c r="AD82" i="7"/>
  <c r="AD83" i="7"/>
  <c r="M82" i="7"/>
  <c r="M83" i="7"/>
  <c r="M154" i="7" s="1"/>
  <c r="BU81" i="7"/>
  <c r="BD81" i="7"/>
  <c r="AM81" i="7"/>
  <c r="V81" i="7"/>
  <c r="E81" i="7"/>
  <c r="CC80" i="7"/>
  <c r="CC79" i="7"/>
  <c r="BL80" i="7"/>
  <c r="BL79" i="7"/>
  <c r="AU80" i="7"/>
  <c r="AU79" i="7"/>
  <c r="AD80" i="7"/>
  <c r="AD79" i="7"/>
  <c r="M80" i="7"/>
  <c r="M79" i="7"/>
  <c r="BU78" i="7"/>
  <c r="BD78" i="7"/>
  <c r="AM78" i="7"/>
  <c r="BO4" i="7"/>
  <c r="BO109" i="7" s="1"/>
  <c r="BO5" i="7"/>
  <c r="BO110" i="7" s="1"/>
  <c r="BO6" i="7"/>
  <c r="BO111" i="7" s="1"/>
  <c r="BO21" i="7"/>
  <c r="BO126" i="7" s="1"/>
  <c r="BO14" i="7"/>
  <c r="BO119" i="7" s="1"/>
  <c r="BO22" i="7"/>
  <c r="BO127" i="7" s="1"/>
  <c r="BO13" i="7"/>
  <c r="BO118" i="7" s="1"/>
  <c r="BO3" i="7"/>
  <c r="BO108" i="7" s="1"/>
  <c r="BO15" i="7"/>
  <c r="BO120" i="7" s="1"/>
  <c r="BO7" i="7"/>
  <c r="BO112" i="7" s="1"/>
  <c r="BO16" i="7"/>
  <c r="BO121" i="7" s="1"/>
  <c r="BO17" i="7"/>
  <c r="BO122" i="7" s="1"/>
  <c r="BO10" i="7"/>
  <c r="BO115" i="7" s="1"/>
  <c r="BO8" i="7"/>
  <c r="BO147" i="7" s="1"/>
  <c r="BO18" i="7"/>
  <c r="BO19" i="7"/>
  <c r="BO124" i="7" s="1"/>
  <c r="BO11" i="7"/>
  <c r="BO116" i="7" s="1"/>
  <c r="BO12" i="7"/>
  <c r="BO117" i="7" s="1"/>
  <c r="BO20" i="7"/>
  <c r="BO125" i="7" s="1"/>
  <c r="Q7" i="7"/>
  <c r="Q8" i="7"/>
  <c r="Q9" i="7"/>
  <c r="Q4" i="7"/>
  <c r="Q12" i="7"/>
  <c r="Q5" i="7"/>
  <c r="Q11" i="7"/>
  <c r="Q21" i="7"/>
  <c r="Q14" i="7"/>
  <c r="Q22" i="7"/>
  <c r="Q15" i="7"/>
  <c r="Q16" i="7"/>
  <c r="Q6" i="7"/>
  <c r="Q17" i="7"/>
  <c r="Q13" i="7"/>
  <c r="Q18" i="7"/>
  <c r="Q19" i="7"/>
  <c r="AY7" i="7"/>
  <c r="AY112" i="7" s="1"/>
  <c r="AY8" i="7"/>
  <c r="AY113" i="7" s="1"/>
  <c r="AY9" i="7"/>
  <c r="AY114" i="7" s="1"/>
  <c r="AY4" i="7"/>
  <c r="AY12" i="7"/>
  <c r="AY117" i="7" s="1"/>
  <c r="AY5" i="7"/>
  <c r="AY110" i="7" s="1"/>
  <c r="AY10" i="7"/>
  <c r="AY115" i="7" s="1"/>
  <c r="AY21" i="7"/>
  <c r="AY126" i="7" s="1"/>
  <c r="AY6" i="7"/>
  <c r="AY111" i="7" s="1"/>
  <c r="AY14" i="7"/>
  <c r="AY119" i="7" s="1"/>
  <c r="AY22" i="7"/>
  <c r="AY127" i="7" s="1"/>
  <c r="AY11" i="7"/>
  <c r="AY116" i="7" s="1"/>
  <c r="AY3" i="7"/>
  <c r="AY108" i="7" s="1"/>
  <c r="AY15" i="7"/>
  <c r="AY120" i="7" s="1"/>
  <c r="AY13" i="7"/>
  <c r="AY16" i="7"/>
  <c r="AY121" i="7" s="1"/>
  <c r="AY17" i="7"/>
  <c r="AY122" i="7" s="1"/>
  <c r="AY18" i="7"/>
  <c r="AY123" i="7" s="1"/>
  <c r="AY19" i="7"/>
  <c r="AY124" i="7" s="1"/>
  <c r="BP7" i="7"/>
  <c r="BP112" i="7" s="1"/>
  <c r="BP8" i="7"/>
  <c r="BP9" i="7"/>
  <c r="BP114" i="7" s="1"/>
  <c r="BP4" i="7"/>
  <c r="BP109" i="7" s="1"/>
  <c r="BP12" i="7"/>
  <c r="BP5" i="7"/>
  <c r="BP110" i="7" s="1"/>
  <c r="BP21" i="7"/>
  <c r="BP126" i="7" s="1"/>
  <c r="BP14" i="7"/>
  <c r="BP119" i="7" s="1"/>
  <c r="BP22" i="7"/>
  <c r="BP127" i="7" s="1"/>
  <c r="BP13" i="7"/>
  <c r="BP3" i="7"/>
  <c r="BP108" i="7" s="1"/>
  <c r="BP15" i="7"/>
  <c r="BP16" i="7"/>
  <c r="BP6" i="7"/>
  <c r="BP111" i="7" s="1"/>
  <c r="BP17" i="7"/>
  <c r="BP122" i="7" s="1"/>
  <c r="BP10" i="7"/>
  <c r="BP115" i="7" s="1"/>
  <c r="BP18" i="7"/>
  <c r="BP123" i="7" s="1"/>
  <c r="BP19" i="7"/>
  <c r="BP124" i="7" s="1"/>
  <c r="BQ9" i="7"/>
  <c r="BQ114" i="7" s="1"/>
  <c r="BQ4" i="7"/>
  <c r="BQ109" i="7" s="1"/>
  <c r="BQ5" i="7"/>
  <c r="BQ110" i="7" s="1"/>
  <c r="BQ11" i="7"/>
  <c r="BQ116" i="7" s="1"/>
  <c r="BQ20" i="7"/>
  <c r="BQ125" i="7" s="1"/>
  <c r="BQ21" i="7"/>
  <c r="BQ14" i="7"/>
  <c r="BQ119" i="7" s="1"/>
  <c r="BQ22" i="7"/>
  <c r="BQ127" i="7" s="1"/>
  <c r="BQ13" i="7"/>
  <c r="BQ118" i="7" s="1"/>
  <c r="BQ3" i="7"/>
  <c r="BQ108" i="7" s="1"/>
  <c r="BQ15" i="7"/>
  <c r="BQ120" i="7" s="1"/>
  <c r="BQ7" i="7"/>
  <c r="BQ112" i="7" s="1"/>
  <c r="BQ16" i="7"/>
  <c r="BQ121" i="7" s="1"/>
  <c r="BQ6" i="7"/>
  <c r="BQ111" i="7" s="1"/>
  <c r="BQ17" i="7"/>
  <c r="BQ122" i="7" s="1"/>
  <c r="BQ8" i="7"/>
  <c r="BQ113" i="7" s="1"/>
  <c r="BQ10" i="7"/>
  <c r="BQ115" i="7" s="1"/>
  <c r="BQ18" i="7"/>
  <c r="BQ123" i="7" s="1"/>
  <c r="BQ19" i="7"/>
  <c r="BQ124" i="7" s="1"/>
  <c r="S6" i="7"/>
  <c r="S7" i="7"/>
  <c r="S8" i="7"/>
  <c r="S9" i="7"/>
  <c r="S11" i="7"/>
  <c r="S4" i="7"/>
  <c r="S12" i="7"/>
  <c r="S10" i="7"/>
  <c r="S20" i="7"/>
  <c r="S3" i="7"/>
  <c r="S108" i="7" s="1"/>
  <c r="S5" i="7"/>
  <c r="S110" i="7" s="1"/>
  <c r="S21" i="7"/>
  <c r="S14" i="7"/>
  <c r="S22" i="7"/>
  <c r="S15" i="7"/>
  <c r="S16" i="7"/>
  <c r="S17" i="7"/>
  <c r="S13" i="7"/>
  <c r="S18" i="7"/>
  <c r="CI6" i="7"/>
  <c r="CI7" i="7"/>
  <c r="CI8" i="7"/>
  <c r="CI9" i="7"/>
  <c r="CI11" i="7"/>
  <c r="CI4" i="7"/>
  <c r="CI12" i="7"/>
  <c r="CI20" i="7"/>
  <c r="CI5" i="7"/>
  <c r="CI21" i="7"/>
  <c r="CI13" i="7"/>
  <c r="CI118" i="7" s="1"/>
  <c r="CI10" i="7"/>
  <c r="CI14" i="7"/>
  <c r="CI22" i="7"/>
  <c r="CI3" i="7"/>
  <c r="CI15" i="7"/>
  <c r="CI16" i="7"/>
  <c r="CI17" i="7"/>
  <c r="CI18" i="7"/>
  <c r="AS23" i="7"/>
  <c r="AS128" i="7" s="1"/>
  <c r="AJ24" i="7"/>
  <c r="BB6" i="7"/>
  <c r="BB7" i="7"/>
  <c r="BB8" i="7"/>
  <c r="BB11" i="7"/>
  <c r="BB4" i="7"/>
  <c r="BB19" i="7"/>
  <c r="BB124" i="7" s="1"/>
  <c r="BB20" i="7"/>
  <c r="BB125" i="7" s="1"/>
  <c r="BB12" i="7"/>
  <c r="BB10" i="7"/>
  <c r="BB21" i="7"/>
  <c r="BB126" i="7" s="1"/>
  <c r="BB14" i="7"/>
  <c r="BB22" i="7"/>
  <c r="BB3" i="7"/>
  <c r="BB15" i="7"/>
  <c r="BB9" i="7"/>
  <c r="BB13" i="7"/>
  <c r="BB16" i="7"/>
  <c r="BB5" i="7"/>
  <c r="BB17" i="7"/>
  <c r="BB18" i="7"/>
  <c r="BB123" i="7" s="1"/>
  <c r="L23" i="7"/>
  <c r="AC27" i="7"/>
  <c r="AC132" i="7" s="1"/>
  <c r="AT27" i="7"/>
  <c r="AT132" i="7" s="1"/>
  <c r="BK27" i="7"/>
  <c r="BK132" i="7" s="1"/>
  <c r="CB27" i="7"/>
  <c r="CB132" i="7" s="1"/>
  <c r="T28" i="7"/>
  <c r="AK28" i="7"/>
  <c r="BB28" i="7"/>
  <c r="L29" i="7"/>
  <c r="AC29" i="7"/>
  <c r="AC134" i="7" s="1"/>
  <c r="AT29" i="7"/>
  <c r="AT134" i="7" s="1"/>
  <c r="BK29" i="7"/>
  <c r="BK134" i="7" s="1"/>
  <c r="CB29" i="7"/>
  <c r="CB134" i="7" s="1"/>
  <c r="T30" i="7"/>
  <c r="AK30" i="7"/>
  <c r="BB30" i="7"/>
  <c r="BS30" i="7"/>
  <c r="CJ30" i="7"/>
  <c r="CJ135" i="7" s="1"/>
  <c r="CB101" i="7"/>
  <c r="CB172" i="7" s="1"/>
  <c r="L477" i="7" s="1"/>
  <c r="CB100" i="7"/>
  <c r="BK101" i="7"/>
  <c r="BK172" i="7" s="1"/>
  <c r="L476" i="7" s="1"/>
  <c r="BK100" i="7"/>
  <c r="BK171" i="7" s="1"/>
  <c r="AT101" i="7"/>
  <c r="AT172" i="7" s="1"/>
  <c r="L475" i="7" s="1"/>
  <c r="AT100" i="7"/>
  <c r="AT171" i="7" s="1"/>
  <c r="AC101" i="7"/>
  <c r="AC172" i="7" s="1"/>
  <c r="L474" i="7" s="1"/>
  <c r="AC100" i="7"/>
  <c r="L101" i="7"/>
  <c r="L172" i="7" s="1"/>
  <c r="L473" i="7" s="1"/>
  <c r="L100" i="7"/>
  <c r="CJ99" i="7"/>
  <c r="CJ98" i="7"/>
  <c r="BS99" i="7"/>
  <c r="BS98" i="7"/>
  <c r="BB99" i="7"/>
  <c r="BB98" i="7"/>
  <c r="AK99" i="7"/>
  <c r="AK98" i="7"/>
  <c r="T99" i="7"/>
  <c r="T98" i="7"/>
  <c r="CB97" i="7"/>
  <c r="CB96" i="7"/>
  <c r="BK97" i="7"/>
  <c r="BK96" i="7"/>
  <c r="AT97" i="7"/>
  <c r="AT96" i="7"/>
  <c r="AC97" i="7"/>
  <c r="AC96" i="7"/>
  <c r="L97" i="7"/>
  <c r="L96" i="7"/>
  <c r="CJ95" i="7"/>
  <c r="CJ94" i="7"/>
  <c r="BS95" i="7"/>
  <c r="BS94" i="7"/>
  <c r="BB95" i="7"/>
  <c r="BB94" i="7"/>
  <c r="BB165" i="7" s="1"/>
  <c r="AK95" i="7"/>
  <c r="AK94" i="7"/>
  <c r="T95" i="7"/>
  <c r="T94" i="7"/>
  <c r="CB93" i="7"/>
  <c r="CB92" i="7"/>
  <c r="BK93" i="7"/>
  <c r="BK92" i="7"/>
  <c r="AT93" i="7"/>
  <c r="AT92" i="7"/>
  <c r="AC93" i="7"/>
  <c r="AC92" i="7"/>
  <c r="L93" i="7"/>
  <c r="L92" i="7"/>
  <c r="L163" i="7" s="1"/>
  <c r="CJ90" i="7"/>
  <c r="CJ91" i="7"/>
  <c r="CJ162" i="7" s="1"/>
  <c r="BS90" i="7"/>
  <c r="BS91" i="7"/>
  <c r="BB90" i="7"/>
  <c r="BB91" i="7"/>
  <c r="AK90" i="7"/>
  <c r="AK91" i="7"/>
  <c r="T90" i="7"/>
  <c r="T91" i="7"/>
  <c r="CB89" i="7"/>
  <c r="BK89" i="7"/>
  <c r="BK160" i="7" s="1"/>
  <c r="AT89" i="7"/>
  <c r="AC89" i="7"/>
  <c r="L89" i="7"/>
  <c r="CJ88" i="7"/>
  <c r="CJ87" i="7"/>
  <c r="BS88" i="7"/>
  <c r="BS87" i="7"/>
  <c r="BB88" i="7"/>
  <c r="BB87" i="7"/>
  <c r="AK88" i="7"/>
  <c r="AK87" i="7"/>
  <c r="T88" i="7"/>
  <c r="T87" i="7"/>
  <c r="CB86" i="7"/>
  <c r="CB85" i="7"/>
  <c r="BK86" i="7"/>
  <c r="BK85" i="7"/>
  <c r="AT85" i="7"/>
  <c r="AT86" i="7"/>
  <c r="AC85" i="7"/>
  <c r="AC86" i="7"/>
  <c r="L86" i="7"/>
  <c r="L85" i="7"/>
  <c r="CJ84" i="7"/>
  <c r="BS84" i="7"/>
  <c r="BB84" i="7"/>
  <c r="AK84" i="7"/>
  <c r="T84" i="7"/>
  <c r="CB83" i="7"/>
  <c r="CB82" i="7"/>
  <c r="BK83" i="7"/>
  <c r="BK82" i="7"/>
  <c r="AT83" i="7"/>
  <c r="AT82" i="7"/>
  <c r="AC83" i="7"/>
  <c r="AC154" i="7" s="1"/>
  <c r="AC82" i="7"/>
  <c r="L83" i="7"/>
  <c r="L82" i="7"/>
  <c r="CJ81" i="7"/>
  <c r="BS81" i="7"/>
  <c r="BB81" i="7"/>
  <c r="AK81" i="7"/>
  <c r="T81" i="7"/>
  <c r="CB80" i="7"/>
  <c r="CB79" i="7"/>
  <c r="BK80" i="7"/>
  <c r="BK151" i="7" s="1"/>
  <c r="BK79" i="7"/>
  <c r="AT80" i="7"/>
  <c r="AT79" i="7"/>
  <c r="AC80" i="7"/>
  <c r="AC79" i="7"/>
  <c r="L80" i="7"/>
  <c r="L79" i="7"/>
  <c r="CJ78" i="7"/>
  <c r="BS78" i="7"/>
  <c r="BB78" i="7"/>
  <c r="AK78" i="7"/>
  <c r="X17" i="7"/>
  <c r="X122" i="7" s="1"/>
  <c r="AV12" i="7"/>
  <c r="AC9" i="7"/>
  <c r="AC114" i="7" s="1"/>
  <c r="BM5" i="7"/>
  <c r="BM6" i="7"/>
  <c r="BM111" i="7" s="1"/>
  <c r="BM7" i="7"/>
  <c r="BM14" i="7"/>
  <c r="BM22" i="7"/>
  <c r="BM3" i="7"/>
  <c r="BM13" i="7"/>
  <c r="BM118" i="7" s="1"/>
  <c r="BM15" i="7"/>
  <c r="BM120" i="7" s="1"/>
  <c r="BM16" i="7"/>
  <c r="BM121" i="7" s="1"/>
  <c r="BM17" i="7"/>
  <c r="BM4" i="7"/>
  <c r="BM10" i="7"/>
  <c r="BM18" i="7"/>
  <c r="BM123" i="7" s="1"/>
  <c r="BM8" i="7"/>
  <c r="BM113" i="7" s="1"/>
  <c r="BM19" i="7"/>
  <c r="BM124" i="7" s="1"/>
  <c r="BM11" i="7"/>
  <c r="BM12" i="7"/>
  <c r="BM20" i="7"/>
  <c r="BM125" i="7" s="1"/>
  <c r="BM9" i="7"/>
  <c r="BM21" i="7"/>
  <c r="BQ24" i="7"/>
  <c r="AJ6" i="7"/>
  <c r="AJ111" i="7" s="1"/>
  <c r="AJ7" i="7"/>
  <c r="AJ112" i="7" s="1"/>
  <c r="AJ8" i="7"/>
  <c r="AJ9" i="7"/>
  <c r="AJ114" i="7" s="1"/>
  <c r="AJ11" i="7"/>
  <c r="AJ4" i="7"/>
  <c r="AJ12" i="7"/>
  <c r="AJ20" i="7"/>
  <c r="AJ21" i="7"/>
  <c r="AJ14" i="7"/>
  <c r="AJ119" i="7" s="1"/>
  <c r="AJ22" i="7"/>
  <c r="AJ5" i="7"/>
  <c r="AJ110" i="7" s="1"/>
  <c r="AJ3" i="7"/>
  <c r="AJ15" i="7"/>
  <c r="AJ16" i="7"/>
  <c r="AJ10" i="7"/>
  <c r="AJ13" i="7"/>
  <c r="AJ118" i="7" s="1"/>
  <c r="AJ17" i="7"/>
  <c r="AJ122" i="7" s="1"/>
  <c r="AJ18" i="7"/>
  <c r="BA6" i="7"/>
  <c r="BA7" i="7"/>
  <c r="BA8" i="7"/>
  <c r="BA9" i="7"/>
  <c r="BA11" i="7"/>
  <c r="BA116" i="7" s="1"/>
  <c r="BA4" i="7"/>
  <c r="BA12" i="7"/>
  <c r="BA20" i="7"/>
  <c r="BA10" i="7"/>
  <c r="BA115" i="7" s="1"/>
  <c r="BA21" i="7"/>
  <c r="BA126" i="7" s="1"/>
  <c r="BA14" i="7"/>
  <c r="BA22" i="7"/>
  <c r="BA127" i="7" s="1"/>
  <c r="BA3" i="7"/>
  <c r="BA108" i="7" s="1"/>
  <c r="BA15" i="7"/>
  <c r="BA120" i="7" s="1"/>
  <c r="BA13" i="7"/>
  <c r="BA118" i="7" s="1"/>
  <c r="BA16" i="7"/>
  <c r="BA121" i="7" s="1"/>
  <c r="BA5" i="7"/>
  <c r="BA17" i="7"/>
  <c r="BA122" i="7" s="1"/>
  <c r="BA18" i="7"/>
  <c r="AB23" i="7"/>
  <c r="BA24" i="7"/>
  <c r="BS6" i="7"/>
  <c r="BS7" i="7"/>
  <c r="BS8" i="7"/>
  <c r="BS11" i="7"/>
  <c r="BS4" i="7"/>
  <c r="BS9" i="7"/>
  <c r="BS12" i="7"/>
  <c r="BS19" i="7"/>
  <c r="BS20" i="7"/>
  <c r="BS21" i="7"/>
  <c r="BS14" i="7"/>
  <c r="BS22" i="7"/>
  <c r="BS13" i="7"/>
  <c r="BS118" i="7" s="1"/>
  <c r="BS3" i="7"/>
  <c r="BS15" i="7"/>
  <c r="BS16" i="7"/>
  <c r="BS17" i="7"/>
  <c r="BS10" i="7"/>
  <c r="BS18" i="7"/>
  <c r="E5" i="7"/>
  <c r="E6" i="7"/>
  <c r="E111" i="7" s="1"/>
  <c r="E7" i="7"/>
  <c r="E8" i="7"/>
  <c r="E113" i="7" s="1"/>
  <c r="E10" i="7"/>
  <c r="E11" i="7"/>
  <c r="E13" i="7"/>
  <c r="E19" i="7"/>
  <c r="E124" i="7" s="1"/>
  <c r="E20" i="7"/>
  <c r="E125" i="7" s="1"/>
  <c r="E3" i="7"/>
  <c r="E108" i="7" s="1"/>
  <c r="E9" i="7"/>
  <c r="E21" i="7"/>
  <c r="E126" i="7" s="1"/>
  <c r="E22" i="7"/>
  <c r="E127" i="7" s="1"/>
  <c r="E14" i="7"/>
  <c r="E119" i="7" s="1"/>
  <c r="E15" i="7"/>
  <c r="E16" i="7"/>
  <c r="E4" i="7"/>
  <c r="E109" i="7" s="1"/>
  <c r="E17" i="7"/>
  <c r="E122" i="7" s="1"/>
  <c r="E12" i="7"/>
  <c r="V5" i="7"/>
  <c r="V110" i="7" s="1"/>
  <c r="V6" i="7"/>
  <c r="V111" i="7" s="1"/>
  <c r="V7" i="7"/>
  <c r="V8" i="7"/>
  <c r="V10" i="7"/>
  <c r="V11" i="7"/>
  <c r="V19" i="7"/>
  <c r="V124" i="7" s="1"/>
  <c r="V20" i="7"/>
  <c r="V3" i="7"/>
  <c r="V108" i="7" s="1"/>
  <c r="V21" i="7"/>
  <c r="V126" i="7" s="1"/>
  <c r="V14" i="7"/>
  <c r="V119" i="7" s="1"/>
  <c r="V22" i="7"/>
  <c r="V127" i="7" s="1"/>
  <c r="V15" i="7"/>
  <c r="V120" i="7" s="1"/>
  <c r="V12" i="7"/>
  <c r="V16" i="7"/>
  <c r="V121" i="7" s="1"/>
  <c r="V9" i="7"/>
  <c r="V17" i="7"/>
  <c r="V122" i="7" s="1"/>
  <c r="V13" i="7"/>
  <c r="AM5" i="7"/>
  <c r="AM110" i="7" s="1"/>
  <c r="AM6" i="7"/>
  <c r="AM111" i="7" s="1"/>
  <c r="AM7" i="7"/>
  <c r="AM112" i="7" s="1"/>
  <c r="AM8" i="7"/>
  <c r="AM113" i="7" s="1"/>
  <c r="AM10" i="7"/>
  <c r="AM115" i="7" s="1"/>
  <c r="AM11" i="7"/>
  <c r="AM116" i="7" s="1"/>
  <c r="AM19" i="7"/>
  <c r="AM124" i="7" s="1"/>
  <c r="AM4" i="7"/>
  <c r="AM109" i="7" s="1"/>
  <c r="AM9" i="7"/>
  <c r="AM114" i="7" s="1"/>
  <c r="AM20" i="7"/>
  <c r="AM125" i="7" s="1"/>
  <c r="AM21" i="7"/>
  <c r="AM126" i="7" s="1"/>
  <c r="AM12" i="7"/>
  <c r="AM117" i="7" s="1"/>
  <c r="AM14" i="7"/>
  <c r="AM119" i="7" s="1"/>
  <c r="AM22" i="7"/>
  <c r="AM127" i="7" s="1"/>
  <c r="AM3" i="7"/>
  <c r="AM108" i="7" s="1"/>
  <c r="AM15" i="7"/>
  <c r="AM120" i="7" s="1"/>
  <c r="AM16" i="7"/>
  <c r="AM121" i="7" s="1"/>
  <c r="AM13" i="7"/>
  <c r="AM118" i="7" s="1"/>
  <c r="AM17" i="7"/>
  <c r="AM122" i="7" s="1"/>
  <c r="BU5" i="7"/>
  <c r="BU110" i="7" s="1"/>
  <c r="BU6" i="7"/>
  <c r="BU111" i="7" s="1"/>
  <c r="BU7" i="7"/>
  <c r="BU8" i="7"/>
  <c r="BU10" i="7"/>
  <c r="BU115" i="7" s="1"/>
  <c r="BU11" i="7"/>
  <c r="BU116" i="7" s="1"/>
  <c r="BU9" i="7"/>
  <c r="BU114" i="7" s="1"/>
  <c r="BU12" i="7"/>
  <c r="BU117" i="7" s="1"/>
  <c r="BU19" i="7"/>
  <c r="BU20" i="7"/>
  <c r="BU125" i="7" s="1"/>
  <c r="BU21" i="7"/>
  <c r="BU126" i="7" s="1"/>
  <c r="BU14" i="7"/>
  <c r="BU22" i="7"/>
  <c r="BU127" i="7" s="1"/>
  <c r="BU13" i="7"/>
  <c r="BU118" i="7" s="1"/>
  <c r="BU3" i="7"/>
  <c r="BU15" i="7"/>
  <c r="BU120" i="7" s="1"/>
  <c r="BU4" i="7"/>
  <c r="BU109" i="7" s="1"/>
  <c r="BU16" i="7"/>
  <c r="BU121" i="7" s="1"/>
  <c r="BU17" i="7"/>
  <c r="AD23" i="7"/>
  <c r="AU23" i="7"/>
  <c r="AU128" i="7" s="1"/>
  <c r="BL23" i="7"/>
  <c r="BL128" i="7" s="1"/>
  <c r="CC23" i="7"/>
  <c r="CC128" i="7" s="1"/>
  <c r="E24" i="7"/>
  <c r="E129" i="7" s="1"/>
  <c r="V24" i="7"/>
  <c r="AM24" i="7"/>
  <c r="AM129" i="7" s="1"/>
  <c r="BD24" i="7"/>
  <c r="BD129" i="7" s="1"/>
  <c r="BU24" i="7"/>
  <c r="BU129" i="7" s="1"/>
  <c r="M25" i="7"/>
  <c r="AD25" i="7"/>
  <c r="AD130" i="7" s="1"/>
  <c r="AU25" i="7"/>
  <c r="AU130" i="7" s="1"/>
  <c r="BL25" i="7"/>
  <c r="BL130" i="7" s="1"/>
  <c r="CC25" i="7"/>
  <c r="CC130" i="7" s="1"/>
  <c r="E26" i="7"/>
  <c r="V26" i="7"/>
  <c r="AM26" i="7"/>
  <c r="BD26" i="7"/>
  <c r="BD131" i="7" s="1"/>
  <c r="BU26" i="7"/>
  <c r="BU131" i="7" s="1"/>
  <c r="M27" i="7"/>
  <c r="AD27" i="7"/>
  <c r="AU27" i="7"/>
  <c r="BL27" i="7"/>
  <c r="BL132" i="7" s="1"/>
  <c r="CC27" i="7"/>
  <c r="CC132" i="7" s="1"/>
  <c r="E28" i="7"/>
  <c r="V28" i="7"/>
  <c r="AM28" i="7"/>
  <c r="AM133" i="7" s="1"/>
  <c r="BD28" i="7"/>
  <c r="BD133" i="7" s="1"/>
  <c r="BU28" i="7"/>
  <c r="BU133" i="7" s="1"/>
  <c r="M29" i="7"/>
  <c r="AD29" i="7"/>
  <c r="AD134" i="7" s="1"/>
  <c r="AU29" i="7"/>
  <c r="BL29" i="7"/>
  <c r="BL134" i="7" s="1"/>
  <c r="CC29" i="7"/>
  <c r="CC134" i="7" s="1"/>
  <c r="E30" i="7"/>
  <c r="V30" i="7"/>
  <c r="V135" i="7" s="1"/>
  <c r="AM30" i="7"/>
  <c r="BD30" i="7"/>
  <c r="BU30" i="7"/>
  <c r="BU135" i="7" s="1"/>
  <c r="M31" i="7"/>
  <c r="AD31" i="7"/>
  <c r="AU31" i="7"/>
  <c r="BL31" i="7"/>
  <c r="BL136" i="7" s="1"/>
  <c r="CC31" i="7"/>
  <c r="CC136" i="7" s="1"/>
  <c r="V32" i="7"/>
  <c r="AM32" i="7"/>
  <c r="AM137" i="7" s="1"/>
  <c r="BD32" i="7"/>
  <c r="BD137" i="7" s="1"/>
  <c r="BU32" i="7"/>
  <c r="M33" i="7"/>
  <c r="M138" i="7" s="1"/>
  <c r="M448" i="7" s="1"/>
  <c r="AD33" i="7"/>
  <c r="AD138" i="7" s="1"/>
  <c r="M449" i="7" s="1"/>
  <c r="AU33" i="7"/>
  <c r="AU138" i="7" s="1"/>
  <c r="M450" i="7" s="1"/>
  <c r="BL33" i="7"/>
  <c r="BL138" i="7" s="1"/>
  <c r="M451" i="7" s="1"/>
  <c r="CC33" i="7"/>
  <c r="CC138" i="7" s="1"/>
  <c r="M452" i="7" s="1"/>
  <c r="CA101" i="7"/>
  <c r="CA100" i="7"/>
  <c r="CA171" i="7" s="1"/>
  <c r="BJ101" i="7"/>
  <c r="BJ100" i="7"/>
  <c r="AS101" i="7"/>
  <c r="AS100" i="7"/>
  <c r="AS171" i="7" s="1"/>
  <c r="AB101" i="7"/>
  <c r="AB100" i="7"/>
  <c r="AB171" i="7" s="1"/>
  <c r="K101" i="7"/>
  <c r="K172" i="7" s="1"/>
  <c r="K473" i="7" s="1"/>
  <c r="K100" i="7"/>
  <c r="K171" i="7" s="1"/>
  <c r="CI99" i="7"/>
  <c r="CI170" i="7" s="1"/>
  <c r="CI98" i="7"/>
  <c r="BR99" i="7"/>
  <c r="BR170" i="7" s="1"/>
  <c r="BR98" i="7"/>
  <c r="BA99" i="7"/>
  <c r="BA98" i="7"/>
  <c r="AJ99" i="7"/>
  <c r="AJ98" i="7"/>
  <c r="S99" i="7"/>
  <c r="S98" i="7"/>
  <c r="CA96" i="7"/>
  <c r="CA97" i="7"/>
  <c r="BJ96" i="7"/>
  <c r="BJ97" i="7"/>
  <c r="AS96" i="7"/>
  <c r="AS97" i="7"/>
  <c r="AB96" i="7"/>
  <c r="AB97" i="7"/>
  <c r="AB168" i="7" s="1"/>
  <c r="K96" i="7"/>
  <c r="K97" i="7"/>
  <c r="CI95" i="7"/>
  <c r="CI94" i="7"/>
  <c r="BR95" i="7"/>
  <c r="BR94" i="7"/>
  <c r="BA95" i="7"/>
  <c r="BA94" i="7"/>
  <c r="AJ95" i="7"/>
  <c r="AJ94" i="7"/>
  <c r="AJ165" i="7" s="1"/>
  <c r="S95" i="7"/>
  <c r="S94" i="7"/>
  <c r="CA93" i="7"/>
  <c r="CA92" i="7"/>
  <c r="BJ93" i="7"/>
  <c r="BJ92" i="7"/>
  <c r="BJ163" i="7" s="1"/>
  <c r="AS93" i="7"/>
  <c r="AS92" i="7"/>
  <c r="AS163" i="7" s="1"/>
  <c r="AB93" i="7"/>
  <c r="AB92" i="7"/>
  <c r="AB163" i="7" s="1"/>
  <c r="K93" i="7"/>
  <c r="K92" i="7"/>
  <c r="K163" i="7" s="1"/>
  <c r="CI91" i="7"/>
  <c r="CI162" i="7" s="1"/>
  <c r="CI90" i="7"/>
  <c r="BR91" i="7"/>
  <c r="BR162" i="7" s="1"/>
  <c r="BR90" i="7"/>
  <c r="BA91" i="7"/>
  <c r="BA90" i="7"/>
  <c r="AJ91" i="7"/>
  <c r="AJ162" i="7" s="1"/>
  <c r="AJ90" i="7"/>
  <c r="S91" i="7"/>
  <c r="S162" i="7" s="1"/>
  <c r="S90" i="7"/>
  <c r="CA89" i="7"/>
  <c r="BJ89" i="7"/>
  <c r="AS89" i="7"/>
  <c r="AB89" i="7"/>
  <c r="K89" i="7"/>
  <c r="CI88" i="7"/>
  <c r="CI87" i="7"/>
  <c r="BR88" i="7"/>
  <c r="BR87" i="7"/>
  <c r="BA88" i="7"/>
  <c r="BA87" i="7"/>
  <c r="AJ88" i="7"/>
  <c r="AJ87" i="7"/>
  <c r="S88" i="7"/>
  <c r="S87" i="7"/>
  <c r="CA86" i="7"/>
  <c r="CA85" i="7"/>
  <c r="BJ86" i="7"/>
  <c r="BJ85" i="7"/>
  <c r="AS86" i="7"/>
  <c r="AS85" i="7"/>
  <c r="AB85" i="7"/>
  <c r="AB86" i="7"/>
  <c r="K85" i="7"/>
  <c r="K86" i="7"/>
  <c r="CI84" i="7"/>
  <c r="BR84" i="7"/>
  <c r="BA84" i="7"/>
  <c r="BA155" i="7" s="1"/>
  <c r="AJ84" i="7"/>
  <c r="S84" i="7"/>
  <c r="CA83" i="7"/>
  <c r="CA154" i="7" s="1"/>
  <c r="CA82" i="7"/>
  <c r="BJ83" i="7"/>
  <c r="BJ82" i="7"/>
  <c r="AS83" i="7"/>
  <c r="AS154" i="7" s="1"/>
  <c r="AS82" i="7"/>
  <c r="AB83" i="7"/>
  <c r="AB82" i="7"/>
  <c r="K83" i="7"/>
  <c r="K154" i="7" s="1"/>
  <c r="K82" i="7"/>
  <c r="CI81" i="7"/>
  <c r="BR81" i="7"/>
  <c r="BA81" i="7"/>
  <c r="BA152" i="7" s="1"/>
  <c r="AJ81" i="7"/>
  <c r="AJ152" i="7" s="1"/>
  <c r="S81" i="7"/>
  <c r="CA80" i="7"/>
  <c r="CA79" i="7"/>
  <c r="BJ80" i="7"/>
  <c r="BJ79" i="7"/>
  <c r="AS80" i="7"/>
  <c r="AS79" i="7"/>
  <c r="AB80" i="7"/>
  <c r="AB151" i="7" s="1"/>
  <c r="AB79" i="7"/>
  <c r="K80" i="7"/>
  <c r="K79" i="7"/>
  <c r="CI78" i="7"/>
  <c r="BR78" i="7"/>
  <c r="BA78" i="7"/>
  <c r="CE21" i="7"/>
  <c r="BA19" i="7"/>
  <c r="BA124" i="7" s="1"/>
  <c r="G17" i="7"/>
  <c r="AZ9" i="7"/>
  <c r="AZ114" i="7" s="1"/>
  <c r="AZ4" i="7"/>
  <c r="AZ109" i="7" s="1"/>
  <c r="AZ5" i="7"/>
  <c r="AZ110" i="7" s="1"/>
  <c r="AZ20" i="7"/>
  <c r="AZ125" i="7" s="1"/>
  <c r="AZ7" i="7"/>
  <c r="AZ112" i="7" s="1"/>
  <c r="AZ10" i="7"/>
  <c r="AZ115" i="7" s="1"/>
  <c r="AZ12" i="7"/>
  <c r="AZ21" i="7"/>
  <c r="AZ126" i="7" s="1"/>
  <c r="AZ6" i="7"/>
  <c r="AZ111" i="7" s="1"/>
  <c r="AZ8" i="7"/>
  <c r="AZ113" i="7" s="1"/>
  <c r="AZ14" i="7"/>
  <c r="AZ22" i="7"/>
  <c r="AZ11" i="7"/>
  <c r="AZ116" i="7" s="1"/>
  <c r="AZ3" i="7"/>
  <c r="AZ108" i="7" s="1"/>
  <c r="AZ15" i="7"/>
  <c r="AZ13" i="7"/>
  <c r="AZ118" i="7" s="1"/>
  <c r="AZ16" i="7"/>
  <c r="AZ17" i="7"/>
  <c r="AZ18" i="7"/>
  <c r="AZ19" i="7"/>
  <c r="AZ124" i="7" s="1"/>
  <c r="BQ26" i="7"/>
  <c r="BQ131" i="7" s="1"/>
  <c r="BR6" i="7"/>
  <c r="BR111" i="7" s="1"/>
  <c r="BR7" i="7"/>
  <c r="BR112" i="7" s="1"/>
  <c r="BR8" i="7"/>
  <c r="BR9" i="7"/>
  <c r="BR114" i="7" s="1"/>
  <c r="BR11" i="7"/>
  <c r="BR116" i="7" s="1"/>
  <c r="BR4" i="7"/>
  <c r="BR109" i="7" s="1"/>
  <c r="BR12" i="7"/>
  <c r="BR117" i="7" s="1"/>
  <c r="BR20" i="7"/>
  <c r="BR125" i="7" s="1"/>
  <c r="BR21" i="7"/>
  <c r="BR14" i="7"/>
  <c r="BR119" i="7" s="1"/>
  <c r="BR22" i="7"/>
  <c r="BR161" i="7" s="1"/>
  <c r="BR13" i="7"/>
  <c r="BR118" i="7" s="1"/>
  <c r="BR3" i="7"/>
  <c r="BR15" i="7"/>
  <c r="BR120" i="7" s="1"/>
  <c r="BR16" i="7"/>
  <c r="BR121" i="7" s="1"/>
  <c r="BR17" i="7"/>
  <c r="BR122" i="7" s="1"/>
  <c r="BR10" i="7"/>
  <c r="BR115" i="7" s="1"/>
  <c r="BR18" i="7"/>
  <c r="BR5" i="7"/>
  <c r="BR110" i="7" s="1"/>
  <c r="K23" i="7"/>
  <c r="BJ23" i="7"/>
  <c r="BJ128" i="7" s="1"/>
  <c r="CA23" i="7"/>
  <c r="BR24" i="7"/>
  <c r="T6" i="7"/>
  <c r="T7" i="7"/>
  <c r="T8" i="7"/>
  <c r="T11" i="7"/>
  <c r="T4" i="7"/>
  <c r="T12" i="7"/>
  <c r="T19" i="7"/>
  <c r="T10" i="7"/>
  <c r="T20" i="7"/>
  <c r="T3" i="7"/>
  <c r="T5" i="7"/>
  <c r="T21" i="7"/>
  <c r="T14" i="7"/>
  <c r="T22" i="7"/>
  <c r="T15" i="7"/>
  <c r="T16" i="7"/>
  <c r="T9" i="7"/>
  <c r="T17" i="7"/>
  <c r="T13" i="7"/>
  <c r="T18" i="7"/>
  <c r="AK6" i="7"/>
  <c r="AK7" i="7"/>
  <c r="AK8" i="7"/>
  <c r="AK11" i="7"/>
  <c r="AK4" i="7"/>
  <c r="AK19" i="7"/>
  <c r="AK124" i="7" s="1"/>
  <c r="AK9" i="7"/>
  <c r="AK20" i="7"/>
  <c r="AK21" i="7"/>
  <c r="AK12" i="7"/>
  <c r="AK14" i="7"/>
  <c r="AK119" i="7" s="1"/>
  <c r="AK22" i="7"/>
  <c r="AK5" i="7"/>
  <c r="AK3" i="7"/>
  <c r="AK108" i="7" s="1"/>
  <c r="AK15" i="7"/>
  <c r="AK16" i="7"/>
  <c r="AK10" i="7"/>
  <c r="AK13" i="7"/>
  <c r="AK17" i="7"/>
  <c r="AK18" i="7"/>
  <c r="CJ6" i="7"/>
  <c r="CJ111" i="7" s="1"/>
  <c r="CJ7" i="7"/>
  <c r="CJ112" i="7" s="1"/>
  <c r="CJ8" i="7"/>
  <c r="CJ113" i="7" s="1"/>
  <c r="CJ11" i="7"/>
  <c r="CJ4" i="7"/>
  <c r="CJ109" i="7" s="1"/>
  <c r="CJ19" i="7"/>
  <c r="CJ20" i="7"/>
  <c r="CJ5" i="7"/>
  <c r="CJ21" i="7"/>
  <c r="CJ13" i="7"/>
  <c r="CJ118" i="7" s="1"/>
  <c r="CJ10" i="7"/>
  <c r="CJ14" i="7"/>
  <c r="CJ22" i="7"/>
  <c r="CJ127" i="7" s="1"/>
  <c r="CJ9" i="7"/>
  <c r="CJ3" i="7"/>
  <c r="CJ15" i="7"/>
  <c r="CJ16" i="7"/>
  <c r="CJ17" i="7"/>
  <c r="CJ122" i="7" s="1"/>
  <c r="CJ12" i="7"/>
  <c r="CJ18" i="7"/>
  <c r="CB23" i="7"/>
  <c r="CB128" i="7" s="1"/>
  <c r="BD5" i="7"/>
  <c r="BD110" i="7" s="1"/>
  <c r="BD6" i="7"/>
  <c r="BD111" i="7" s="1"/>
  <c r="BD7" i="7"/>
  <c r="BD8" i="7"/>
  <c r="BD113" i="7" s="1"/>
  <c r="BD10" i="7"/>
  <c r="BD115" i="7" s="1"/>
  <c r="BD11" i="7"/>
  <c r="BD116" i="7" s="1"/>
  <c r="BD19" i="7"/>
  <c r="BD124" i="7" s="1"/>
  <c r="BD20" i="7"/>
  <c r="BD125" i="7" s="1"/>
  <c r="BD12" i="7"/>
  <c r="BD21" i="7"/>
  <c r="BD126" i="7" s="1"/>
  <c r="BD4" i="7"/>
  <c r="BD14" i="7"/>
  <c r="BD22" i="7"/>
  <c r="BD127" i="7" s="1"/>
  <c r="BD3" i="7"/>
  <c r="BD15" i="7"/>
  <c r="BD120" i="7" s="1"/>
  <c r="BD9" i="7"/>
  <c r="BD114" i="7" s="1"/>
  <c r="BD13" i="7"/>
  <c r="BD16" i="7"/>
  <c r="BD121" i="7" s="1"/>
  <c r="BD17" i="7"/>
  <c r="BD122" i="7" s="1"/>
  <c r="M23" i="7"/>
  <c r="F4" i="7"/>
  <c r="F109" i="7" s="1"/>
  <c r="F5" i="7"/>
  <c r="F110" i="7" s="1"/>
  <c r="F6" i="7"/>
  <c r="F111" i="7" s="1"/>
  <c r="F7" i="7"/>
  <c r="F112" i="7" s="1"/>
  <c r="F10" i="7"/>
  <c r="F11" i="7"/>
  <c r="F8" i="7"/>
  <c r="F18" i="7"/>
  <c r="F123" i="7" s="1"/>
  <c r="F13" i="7"/>
  <c r="F118" i="7" s="1"/>
  <c r="F19" i="7"/>
  <c r="F20" i="7"/>
  <c r="F125" i="7" s="1"/>
  <c r="F3" i="7"/>
  <c r="F108" i="7" s="1"/>
  <c r="F9" i="7"/>
  <c r="F21" i="7"/>
  <c r="F126" i="7" s="1"/>
  <c r="F22" i="7"/>
  <c r="F127" i="7" s="1"/>
  <c r="F14" i="7"/>
  <c r="F15" i="7"/>
  <c r="F16" i="7"/>
  <c r="F121" i="7" s="1"/>
  <c r="F17" i="7"/>
  <c r="F122" i="7" s="1"/>
  <c r="W4" i="7"/>
  <c r="W5" i="7"/>
  <c r="W6" i="7"/>
  <c r="W7" i="7"/>
  <c r="W10" i="7"/>
  <c r="W11" i="7"/>
  <c r="W18" i="7"/>
  <c r="W123" i="7" s="1"/>
  <c r="W19" i="7"/>
  <c r="W20" i="7"/>
  <c r="W125" i="7" s="1"/>
  <c r="W21" i="7"/>
  <c r="W8" i="7"/>
  <c r="W14" i="7"/>
  <c r="W22" i="7"/>
  <c r="W3" i="7"/>
  <c r="W108" i="7" s="1"/>
  <c r="W15" i="7"/>
  <c r="W12" i="7"/>
  <c r="W16" i="7"/>
  <c r="W9" i="7"/>
  <c r="W17" i="7"/>
  <c r="AN5" i="7"/>
  <c r="AN110" i="7" s="1"/>
  <c r="AN6" i="7"/>
  <c r="AN111" i="7" s="1"/>
  <c r="AN7" i="7"/>
  <c r="AN112" i="7" s="1"/>
  <c r="AN10" i="7"/>
  <c r="AN11" i="7"/>
  <c r="AN116" i="7" s="1"/>
  <c r="AN18" i="7"/>
  <c r="AN19" i="7"/>
  <c r="AN4" i="7"/>
  <c r="AN9" i="7"/>
  <c r="AN20" i="7"/>
  <c r="AN21" i="7"/>
  <c r="AN12" i="7"/>
  <c r="AN14" i="7"/>
  <c r="AN119" i="7" s="1"/>
  <c r="AN22" i="7"/>
  <c r="AN3" i="7"/>
  <c r="AN108" i="7" s="1"/>
  <c r="AN15" i="7"/>
  <c r="AN120" i="7" s="1"/>
  <c r="AN16" i="7"/>
  <c r="AN13" i="7"/>
  <c r="AN118" i="7" s="1"/>
  <c r="AN8" i="7"/>
  <c r="AN113" i="7" s="1"/>
  <c r="AN17" i="7"/>
  <c r="AN122" i="7" s="1"/>
  <c r="BE5" i="7"/>
  <c r="BE110" i="7" s="1"/>
  <c r="BE6" i="7"/>
  <c r="BE111" i="7" s="1"/>
  <c r="BE7" i="7"/>
  <c r="BE112" i="7" s="1"/>
  <c r="BE10" i="7"/>
  <c r="BE11" i="7"/>
  <c r="BE116" i="7" s="1"/>
  <c r="BE18" i="7"/>
  <c r="BE123" i="7" s="1"/>
  <c r="BE19" i="7"/>
  <c r="BE124" i="7" s="1"/>
  <c r="BE20" i="7"/>
  <c r="BE125" i="7" s="1"/>
  <c r="BE8" i="7"/>
  <c r="BE113" i="7" s="1"/>
  <c r="BE12" i="7"/>
  <c r="BE117" i="7" s="1"/>
  <c r="BE21" i="7"/>
  <c r="BE4" i="7"/>
  <c r="BE109" i="7" s="1"/>
  <c r="BE14" i="7"/>
  <c r="BE119" i="7" s="1"/>
  <c r="BE22" i="7"/>
  <c r="BE127" i="7" s="1"/>
  <c r="BE3" i="7"/>
  <c r="BE15" i="7"/>
  <c r="BE120" i="7" s="1"/>
  <c r="BE9" i="7"/>
  <c r="BE114" i="7" s="1"/>
  <c r="BE13" i="7"/>
  <c r="BE118" i="7" s="1"/>
  <c r="BE16" i="7"/>
  <c r="BE121" i="7" s="1"/>
  <c r="BE17" i="7"/>
  <c r="BE122" i="7" s="1"/>
  <c r="BV5" i="7"/>
  <c r="BV6" i="7"/>
  <c r="BV111" i="7" s="1"/>
  <c r="BV7" i="7"/>
  <c r="BV112" i="7" s="1"/>
  <c r="BV10" i="7"/>
  <c r="BV115" i="7" s="1"/>
  <c r="BV11" i="7"/>
  <c r="BV116" i="7" s="1"/>
  <c r="BV18" i="7"/>
  <c r="BV123" i="7" s="1"/>
  <c r="BV9" i="7"/>
  <c r="BV12" i="7"/>
  <c r="BV117" i="7" s="1"/>
  <c r="BV19" i="7"/>
  <c r="BV124" i="7" s="1"/>
  <c r="BV20" i="7"/>
  <c r="BV125" i="7" s="1"/>
  <c r="BV21" i="7"/>
  <c r="BV126" i="7" s="1"/>
  <c r="BV14" i="7"/>
  <c r="BV22" i="7"/>
  <c r="BV13" i="7"/>
  <c r="BV118" i="7" s="1"/>
  <c r="BV3" i="7"/>
  <c r="BV108" i="7" s="1"/>
  <c r="BV15" i="7"/>
  <c r="BV120" i="7" s="1"/>
  <c r="BV4" i="7"/>
  <c r="BV8" i="7"/>
  <c r="BV113" i="7" s="1"/>
  <c r="BV16" i="7"/>
  <c r="BV121" i="7" s="1"/>
  <c r="BV17" i="7"/>
  <c r="BV122" i="7" s="1"/>
  <c r="N23" i="7"/>
  <c r="AE23" i="7"/>
  <c r="AE128" i="7" s="1"/>
  <c r="AV23" i="7"/>
  <c r="BM23" i="7"/>
  <c r="CD23" i="7"/>
  <c r="F24" i="7"/>
  <c r="W24" i="7"/>
  <c r="W129" i="7" s="1"/>
  <c r="AN24" i="7"/>
  <c r="BE24" i="7"/>
  <c r="BE129" i="7" s="1"/>
  <c r="BV24" i="7"/>
  <c r="BV129" i="7" s="1"/>
  <c r="N25" i="7"/>
  <c r="AE25" i="7"/>
  <c r="AE130" i="7" s="1"/>
  <c r="AV25" i="7"/>
  <c r="BM25" i="7"/>
  <c r="BM164" i="7" s="1"/>
  <c r="CD25" i="7"/>
  <c r="CD130" i="7" s="1"/>
  <c r="F26" i="7"/>
  <c r="W26" i="7"/>
  <c r="AN26" i="7"/>
  <c r="AN165" i="7" s="1"/>
  <c r="BZ101" i="7"/>
  <c r="BZ100" i="7"/>
  <c r="BZ171" i="7" s="1"/>
  <c r="BI101" i="7"/>
  <c r="BI100" i="7"/>
  <c r="BI171" i="7" s="1"/>
  <c r="AR101" i="7"/>
  <c r="AR100" i="7"/>
  <c r="AA101" i="7"/>
  <c r="AA172" i="7" s="1"/>
  <c r="J474" i="7" s="1"/>
  <c r="AA100" i="7"/>
  <c r="J101" i="7"/>
  <c r="J172" i="7" s="1"/>
  <c r="J473" i="7" s="1"/>
  <c r="J100" i="7"/>
  <c r="CH99" i="7"/>
  <c r="CH98" i="7"/>
  <c r="BQ99" i="7"/>
  <c r="BQ170" i="7" s="1"/>
  <c r="BQ98" i="7"/>
  <c r="BQ169" i="7" s="1"/>
  <c r="AZ99" i="7"/>
  <c r="AZ98" i="7"/>
  <c r="AZ169" i="7" s="1"/>
  <c r="AI99" i="7"/>
  <c r="AI98" i="7"/>
  <c r="R99" i="7"/>
  <c r="R98" i="7"/>
  <c r="BZ97" i="7"/>
  <c r="BZ96" i="7"/>
  <c r="BI96" i="7"/>
  <c r="BI97" i="7"/>
  <c r="AR96" i="7"/>
  <c r="AR97" i="7"/>
  <c r="AA97" i="7"/>
  <c r="AA96" i="7"/>
  <c r="J96" i="7"/>
  <c r="J97" i="7"/>
  <c r="CH95" i="7"/>
  <c r="CH94" i="7"/>
  <c r="BQ95" i="7"/>
  <c r="BQ94" i="7"/>
  <c r="AZ95" i="7"/>
  <c r="AZ94" i="7"/>
  <c r="AI95" i="7"/>
  <c r="AI94" i="7"/>
  <c r="R95" i="7"/>
  <c r="R94" i="7"/>
  <c r="R165" i="7" s="1"/>
  <c r="BZ92" i="7"/>
  <c r="BZ93" i="7"/>
  <c r="BZ164" i="7" s="1"/>
  <c r="BI92" i="7"/>
  <c r="BI93" i="7"/>
  <c r="BI164" i="7" s="1"/>
  <c r="AR92" i="7"/>
  <c r="AR93" i="7"/>
  <c r="AR164" i="7" s="1"/>
  <c r="AA92" i="7"/>
  <c r="AA93" i="7"/>
  <c r="J92" i="7"/>
  <c r="J93" i="7"/>
  <c r="J164" i="7" s="1"/>
  <c r="CH91" i="7"/>
  <c r="CH90" i="7"/>
  <c r="BQ91" i="7"/>
  <c r="BQ90" i="7"/>
  <c r="AZ91" i="7"/>
  <c r="AZ90" i="7"/>
  <c r="AI91" i="7"/>
  <c r="AI90" i="7"/>
  <c r="R91" i="7"/>
  <c r="R90" i="7"/>
  <c r="BZ89" i="7"/>
  <c r="BI89" i="7"/>
  <c r="AR89" i="7"/>
  <c r="AA89" i="7"/>
  <c r="J89" i="7"/>
  <c r="CH88" i="7"/>
  <c r="CH87" i="7"/>
  <c r="BQ88" i="7"/>
  <c r="BQ87" i="7"/>
  <c r="AZ88" i="7"/>
  <c r="AZ87" i="7"/>
  <c r="AI88" i="7"/>
  <c r="AI87" i="7"/>
  <c r="R88" i="7"/>
  <c r="R87" i="7"/>
  <c r="BZ86" i="7"/>
  <c r="BZ85" i="7"/>
  <c r="BI85" i="7"/>
  <c r="BI86" i="7"/>
  <c r="AR85" i="7"/>
  <c r="AR86" i="7"/>
  <c r="AA85" i="7"/>
  <c r="AA86" i="7"/>
  <c r="J86" i="7"/>
  <c r="J85" i="7"/>
  <c r="CH84" i="7"/>
  <c r="BQ84" i="7"/>
  <c r="AZ84" i="7"/>
  <c r="AI84" i="7"/>
  <c r="R84" i="7"/>
  <c r="BZ83" i="7"/>
  <c r="BZ82" i="7"/>
  <c r="BI83" i="7"/>
  <c r="BI82" i="7"/>
  <c r="AR83" i="7"/>
  <c r="AR82" i="7"/>
  <c r="AA83" i="7"/>
  <c r="AA82" i="7"/>
  <c r="J83" i="7"/>
  <c r="J82" i="7"/>
  <c r="CH81" i="7"/>
  <c r="BQ81" i="7"/>
  <c r="AZ81" i="7"/>
  <c r="AI81" i="7"/>
  <c r="R81" i="7"/>
  <c r="BZ80" i="7"/>
  <c r="BZ79" i="7"/>
  <c r="BI80" i="7"/>
  <c r="BI79" i="7"/>
  <c r="AR80" i="7"/>
  <c r="AR79" i="7"/>
  <c r="AA80" i="7"/>
  <c r="AA79" i="7"/>
  <c r="J80" i="7"/>
  <c r="J79" i="7"/>
  <c r="CH78" i="7"/>
  <c r="BQ78" i="7"/>
  <c r="BN21" i="7"/>
  <c r="AJ19" i="7"/>
  <c r="CC14" i="7"/>
  <c r="CC119" i="7" s="1"/>
  <c r="F12" i="7"/>
  <c r="BY101" i="7"/>
  <c r="BY100" i="7"/>
  <c r="BH101" i="7"/>
  <c r="BH100" i="7"/>
  <c r="AQ101" i="7"/>
  <c r="AQ172" i="7" s="1"/>
  <c r="I475" i="7" s="1"/>
  <c r="AQ100" i="7"/>
  <c r="Z101" i="7"/>
  <c r="Z172" i="7" s="1"/>
  <c r="I474" i="7" s="1"/>
  <c r="Z100" i="7"/>
  <c r="I101" i="7"/>
  <c r="I172" i="7" s="1"/>
  <c r="I473" i="7" s="1"/>
  <c r="I100" i="7"/>
  <c r="CG99" i="7"/>
  <c r="CG98" i="7"/>
  <c r="CG169" i="7" s="1"/>
  <c r="BP99" i="7"/>
  <c r="BP98" i="7"/>
  <c r="BP169" i="7" s="1"/>
  <c r="AY99" i="7"/>
  <c r="AY98" i="7"/>
  <c r="AH99" i="7"/>
  <c r="AH98" i="7"/>
  <c r="Q99" i="7"/>
  <c r="Q98" i="7"/>
  <c r="Q169" i="7" s="1"/>
  <c r="BY97" i="7"/>
  <c r="BY168" i="7" s="1"/>
  <c r="BY96" i="7"/>
  <c r="BH97" i="7"/>
  <c r="BH96" i="7"/>
  <c r="AQ97" i="7"/>
  <c r="AQ168" i="7" s="1"/>
  <c r="AQ96" i="7"/>
  <c r="Z97" i="7"/>
  <c r="Z168" i="7" s="1"/>
  <c r="Z96" i="7"/>
  <c r="I97" i="7"/>
  <c r="I96" i="7"/>
  <c r="CG95" i="7"/>
  <c r="CG94" i="7"/>
  <c r="CG165" i="7" s="1"/>
  <c r="BP95" i="7"/>
  <c r="BP94" i="7"/>
  <c r="AY95" i="7"/>
  <c r="AY94" i="7"/>
  <c r="AH95" i="7"/>
  <c r="AH94" i="7"/>
  <c r="Q95" i="7"/>
  <c r="Q94" i="7"/>
  <c r="BY93" i="7"/>
  <c r="BY92" i="7"/>
  <c r="BH93" i="7"/>
  <c r="BH92" i="7"/>
  <c r="AQ93" i="7"/>
  <c r="AQ92" i="7"/>
  <c r="Z93" i="7"/>
  <c r="Z92" i="7"/>
  <c r="I93" i="7"/>
  <c r="I92" i="7"/>
  <c r="CG91" i="7"/>
  <c r="CG90" i="7"/>
  <c r="CG161" i="7" s="1"/>
  <c r="BP91" i="7"/>
  <c r="BP90" i="7"/>
  <c r="AY91" i="7"/>
  <c r="AY90" i="7"/>
  <c r="AY161" i="7" s="1"/>
  <c r="AH91" i="7"/>
  <c r="AH90" i="7"/>
  <c r="Q91" i="7"/>
  <c r="Q90" i="7"/>
  <c r="BY89" i="7"/>
  <c r="BH89" i="7"/>
  <c r="AQ89" i="7"/>
  <c r="AQ160" i="7" s="1"/>
  <c r="Z89" i="7"/>
  <c r="Z160" i="7" s="1"/>
  <c r="I89" i="7"/>
  <c r="CG88" i="7"/>
  <c r="CG87" i="7"/>
  <c r="BP88" i="7"/>
  <c r="BP159" i="7" s="1"/>
  <c r="BP87" i="7"/>
  <c r="AY88" i="7"/>
  <c r="AY87" i="7"/>
  <c r="AH88" i="7"/>
  <c r="AH159" i="7" s="1"/>
  <c r="AH87" i="7"/>
  <c r="Q88" i="7"/>
  <c r="Q87" i="7"/>
  <c r="BY86" i="7"/>
  <c r="BY85" i="7"/>
  <c r="BY156" i="7" s="1"/>
  <c r="BH86" i="7"/>
  <c r="BH85" i="7"/>
  <c r="AQ85" i="7"/>
  <c r="AQ86" i="7"/>
  <c r="Z86" i="7"/>
  <c r="Z85" i="7"/>
  <c r="I86" i="7"/>
  <c r="I85" i="7"/>
  <c r="CG84" i="7"/>
  <c r="CG155" i="7" s="1"/>
  <c r="BP84" i="7"/>
  <c r="AY84" i="7"/>
  <c r="AH84" i="7"/>
  <c r="Q84" i="7"/>
  <c r="BY83" i="7"/>
  <c r="BY82" i="7"/>
  <c r="BH83" i="7"/>
  <c r="BH82" i="7"/>
  <c r="AQ83" i="7"/>
  <c r="AQ82" i="7"/>
  <c r="AQ153" i="7" s="1"/>
  <c r="Z83" i="7"/>
  <c r="Z82" i="7"/>
  <c r="I83" i="7"/>
  <c r="I82" i="7"/>
  <c r="CG81" i="7"/>
  <c r="BP81" i="7"/>
  <c r="AY81" i="7"/>
  <c r="AH81" i="7"/>
  <c r="Q81" i="7"/>
  <c r="BY80" i="7"/>
  <c r="BY79" i="7"/>
  <c r="BH80" i="7"/>
  <c r="BH79" i="7"/>
  <c r="AQ80" i="7"/>
  <c r="AQ79" i="7"/>
  <c r="Z80" i="7"/>
  <c r="Z79" i="7"/>
  <c r="Z150" i="7" s="1"/>
  <c r="I80" i="7"/>
  <c r="I79" i="7"/>
  <c r="CG78" i="7"/>
  <c r="BP78" i="7"/>
  <c r="AY78" i="7"/>
  <c r="AH78" i="7"/>
  <c r="AW21" i="7"/>
  <c r="S19" i="7"/>
  <c r="AD9" i="7"/>
  <c r="AD10" i="7"/>
  <c r="AD115" i="7" s="1"/>
  <c r="AD11" i="7"/>
  <c r="AD116" i="7" s="1"/>
  <c r="AD4" i="7"/>
  <c r="AD6" i="7"/>
  <c r="AD7" i="7"/>
  <c r="AD112" i="7" s="1"/>
  <c r="AD3" i="7"/>
  <c r="AD108" i="7" s="1"/>
  <c r="AD12" i="7"/>
  <c r="AD117" i="7" s="1"/>
  <c r="AD15" i="7"/>
  <c r="AD120" i="7" s="1"/>
  <c r="AD16" i="7"/>
  <c r="AD5" i="7"/>
  <c r="AD110" i="7" s="1"/>
  <c r="AD13" i="7"/>
  <c r="AD118" i="7" s="1"/>
  <c r="AD17" i="7"/>
  <c r="AD122" i="7" s="1"/>
  <c r="AD18" i="7"/>
  <c r="AD123" i="7" s="1"/>
  <c r="AD19" i="7"/>
  <c r="AD8" i="7"/>
  <c r="AD20" i="7"/>
  <c r="AD21" i="7"/>
  <c r="AO4" i="7"/>
  <c r="AO109" i="7" s="1"/>
  <c r="AO5" i="7"/>
  <c r="AO110" i="7" s="1"/>
  <c r="AO13" i="7"/>
  <c r="AO118" i="7" s="1"/>
  <c r="AO6" i="7"/>
  <c r="AO111" i="7" s="1"/>
  <c r="AO7" i="7"/>
  <c r="AO112" i="7" s="1"/>
  <c r="AO9" i="7"/>
  <c r="AO114" i="7" s="1"/>
  <c r="AO10" i="7"/>
  <c r="AO115" i="7" s="1"/>
  <c r="AO18" i="7"/>
  <c r="AO123" i="7" s="1"/>
  <c r="AO19" i="7"/>
  <c r="AO124" i="7" s="1"/>
  <c r="AO20" i="7"/>
  <c r="AO125" i="7" s="1"/>
  <c r="AO21" i="7"/>
  <c r="AO126" i="7" s="1"/>
  <c r="AO12" i="7"/>
  <c r="AO117" i="7" s="1"/>
  <c r="AO14" i="7"/>
  <c r="AO22" i="7"/>
  <c r="AO127" i="7" s="1"/>
  <c r="AO3" i="7"/>
  <c r="AO108" i="7" s="1"/>
  <c r="AO11" i="7"/>
  <c r="AO116" i="7" s="1"/>
  <c r="AO15" i="7"/>
  <c r="AO120" i="7" s="1"/>
  <c r="AO16" i="7"/>
  <c r="AO121" i="7" s="1"/>
  <c r="H4" i="7"/>
  <c r="H5" i="7"/>
  <c r="H110" i="7" s="1"/>
  <c r="H6" i="7"/>
  <c r="H9" i="7"/>
  <c r="H10" i="7"/>
  <c r="H17" i="7"/>
  <c r="H122" i="7" s="1"/>
  <c r="H7" i="7"/>
  <c r="H12" i="7"/>
  <c r="H8" i="7"/>
  <c r="H13" i="7"/>
  <c r="H118" i="7" s="1"/>
  <c r="H18" i="7"/>
  <c r="H19" i="7"/>
  <c r="H124" i="7" s="1"/>
  <c r="H20" i="7"/>
  <c r="H125" i="7" s="1"/>
  <c r="H3" i="7"/>
  <c r="H108" i="7" s="1"/>
  <c r="H21" i="7"/>
  <c r="H126" i="7" s="1"/>
  <c r="H11" i="7"/>
  <c r="H22" i="7"/>
  <c r="H14" i="7"/>
  <c r="H119" i="7" s="1"/>
  <c r="H15" i="7"/>
  <c r="H120" i="7" s="1"/>
  <c r="H16" i="7"/>
  <c r="H121" i="7" s="1"/>
  <c r="Y4" i="7"/>
  <c r="Y5" i="7"/>
  <c r="Y6" i="7"/>
  <c r="Y9" i="7"/>
  <c r="Y10" i="7"/>
  <c r="Y13" i="7"/>
  <c r="Y118" i="7" s="1"/>
  <c r="Y17" i="7"/>
  <c r="Y18" i="7"/>
  <c r="Y123" i="7" s="1"/>
  <c r="Y11" i="7"/>
  <c r="Y19" i="7"/>
  <c r="Y7" i="7"/>
  <c r="Y20" i="7"/>
  <c r="Y21" i="7"/>
  <c r="Y8" i="7"/>
  <c r="Y14" i="7"/>
  <c r="Y22" i="7"/>
  <c r="Y3" i="7"/>
  <c r="Y15" i="7"/>
  <c r="Y12" i="7"/>
  <c r="Y16" i="7"/>
  <c r="Y121" i="7" s="1"/>
  <c r="AP4" i="7"/>
  <c r="AP5" i="7"/>
  <c r="AP6" i="7"/>
  <c r="AP9" i="7"/>
  <c r="AP10" i="7"/>
  <c r="AP8" i="7"/>
  <c r="AP17" i="7"/>
  <c r="AP18" i="7"/>
  <c r="AP19" i="7"/>
  <c r="AP20" i="7"/>
  <c r="AP21" i="7"/>
  <c r="AP126" i="7" s="1"/>
  <c r="AP12" i="7"/>
  <c r="AP14" i="7"/>
  <c r="AP22" i="7"/>
  <c r="AP161" i="7" s="1"/>
  <c r="AP3" i="7"/>
  <c r="AP108" i="7" s="1"/>
  <c r="AP7" i="7"/>
  <c r="AP11" i="7"/>
  <c r="AP15" i="7"/>
  <c r="AP13" i="7"/>
  <c r="AP16" i="7"/>
  <c r="AP121" i="7" s="1"/>
  <c r="BG4" i="7"/>
  <c r="BG5" i="7"/>
  <c r="BG110" i="7" s="1"/>
  <c r="BG6" i="7"/>
  <c r="BG111" i="7" s="1"/>
  <c r="BG9" i="7"/>
  <c r="BG10" i="7"/>
  <c r="BG115" i="7" s="1"/>
  <c r="BG17" i="7"/>
  <c r="BG7" i="7"/>
  <c r="BG112" i="7" s="1"/>
  <c r="BG18" i="7"/>
  <c r="BG123" i="7" s="1"/>
  <c r="BG19" i="7"/>
  <c r="BG124" i="7" s="1"/>
  <c r="BG20" i="7"/>
  <c r="BG8" i="7"/>
  <c r="BG113" i="7" s="1"/>
  <c r="BG11" i="7"/>
  <c r="BG116" i="7" s="1"/>
  <c r="BG12" i="7"/>
  <c r="BG117" i="7" s="1"/>
  <c r="BG21" i="7"/>
  <c r="BG126" i="7" s="1"/>
  <c r="BG14" i="7"/>
  <c r="BG119" i="7" s="1"/>
  <c r="BG22" i="7"/>
  <c r="BG127" i="7" s="1"/>
  <c r="BG3" i="7"/>
  <c r="BG108" i="7" s="1"/>
  <c r="BG13" i="7"/>
  <c r="BG118" i="7" s="1"/>
  <c r="BG15" i="7"/>
  <c r="BG120" i="7" s="1"/>
  <c r="BG16" i="7"/>
  <c r="BG121" i="7" s="1"/>
  <c r="BX4" i="7"/>
  <c r="BX109" i="7" s="1"/>
  <c r="BX5" i="7"/>
  <c r="BX110" i="7" s="1"/>
  <c r="BX6" i="7"/>
  <c r="BX111" i="7" s="1"/>
  <c r="BX9" i="7"/>
  <c r="BX114" i="7" s="1"/>
  <c r="BX10" i="7"/>
  <c r="BX115" i="7" s="1"/>
  <c r="BX17" i="7"/>
  <c r="BX11" i="7"/>
  <c r="BX18" i="7"/>
  <c r="BX123" i="7" s="1"/>
  <c r="BX12" i="7"/>
  <c r="BX117" i="7" s="1"/>
  <c r="BX19" i="7"/>
  <c r="BX124" i="7" s="1"/>
  <c r="BX20" i="7"/>
  <c r="BX7" i="7"/>
  <c r="BX112" i="7" s="1"/>
  <c r="BX21" i="7"/>
  <c r="BX13" i="7"/>
  <c r="BX118" i="7" s="1"/>
  <c r="BX14" i="7"/>
  <c r="BX22" i="7"/>
  <c r="BX3" i="7"/>
  <c r="BX108" i="7" s="1"/>
  <c r="BX15" i="7"/>
  <c r="BX120" i="7" s="1"/>
  <c r="BX8" i="7"/>
  <c r="BX113" i="7" s="1"/>
  <c r="BX16" i="7"/>
  <c r="BX121" i="7" s="1"/>
  <c r="P23" i="7"/>
  <c r="AG23" i="7"/>
  <c r="AG128" i="7" s="1"/>
  <c r="AX23" i="7"/>
  <c r="AX128" i="7" s="1"/>
  <c r="BO23" i="7"/>
  <c r="BO128" i="7" s="1"/>
  <c r="CF23" i="7"/>
  <c r="CF128" i="7" s="1"/>
  <c r="H24" i="7"/>
  <c r="Y24" i="7"/>
  <c r="AP24" i="7"/>
  <c r="BG24" i="7"/>
  <c r="BG129" i="7" s="1"/>
  <c r="BX24" i="7"/>
  <c r="P25" i="7"/>
  <c r="AG25" i="7"/>
  <c r="AX25" i="7"/>
  <c r="AX130" i="7" s="1"/>
  <c r="BO25" i="7"/>
  <c r="BO130" i="7" s="1"/>
  <c r="CF25" i="7"/>
  <c r="H26" i="7"/>
  <c r="Y26" i="7"/>
  <c r="AP26" i="7"/>
  <c r="BG26" i="7"/>
  <c r="BG131" i="7" s="1"/>
  <c r="BX26" i="7"/>
  <c r="BX165" i="7" s="1"/>
  <c r="P27" i="7"/>
  <c r="AG27" i="7"/>
  <c r="AG132" i="7" s="1"/>
  <c r="AX27" i="7"/>
  <c r="AX132" i="7" s="1"/>
  <c r="BO27" i="7"/>
  <c r="BO132" i="7" s="1"/>
  <c r="CF27" i="7"/>
  <c r="H28" i="7"/>
  <c r="Y28" i="7"/>
  <c r="Y133" i="7" s="1"/>
  <c r="AP28" i="7"/>
  <c r="AP133" i="7" s="1"/>
  <c r="BG28" i="7"/>
  <c r="BX28" i="7"/>
  <c r="BX133" i="7" s="1"/>
  <c r="P29" i="7"/>
  <c r="AG29" i="7"/>
  <c r="AG134" i="7" s="1"/>
  <c r="AX29" i="7"/>
  <c r="AX134" i="7" s="1"/>
  <c r="BO29" i="7"/>
  <c r="CF29" i="7"/>
  <c r="H30" i="7"/>
  <c r="Y30" i="7"/>
  <c r="AP30" i="7"/>
  <c r="BG30" i="7"/>
  <c r="BG135" i="7" s="1"/>
  <c r="BX30" i="7"/>
  <c r="P31" i="7"/>
  <c r="AG31" i="7"/>
  <c r="AX31" i="7"/>
  <c r="AX136" i="7" s="1"/>
  <c r="BX101" i="7"/>
  <c r="BX100" i="7"/>
  <c r="BG101" i="7"/>
  <c r="BG100" i="7"/>
  <c r="AP101" i="7"/>
  <c r="AP100" i="7"/>
  <c r="AP171" i="7" s="1"/>
  <c r="Y101" i="7"/>
  <c r="Y100" i="7"/>
  <c r="H101" i="7"/>
  <c r="H100" i="7"/>
  <c r="H171" i="7" s="1"/>
  <c r="CF99" i="7"/>
  <c r="CF98" i="7"/>
  <c r="BO99" i="7"/>
  <c r="BO98" i="7"/>
  <c r="AX99" i="7"/>
  <c r="AX98" i="7"/>
  <c r="AX169" i="7" s="1"/>
  <c r="AG99" i="7"/>
  <c r="AG98" i="7"/>
  <c r="P99" i="7"/>
  <c r="P98" i="7"/>
  <c r="BX97" i="7"/>
  <c r="BX168" i="7" s="1"/>
  <c r="BX96" i="7"/>
  <c r="BG97" i="7"/>
  <c r="BG96" i="7"/>
  <c r="AP97" i="7"/>
  <c r="AP96" i="7"/>
  <c r="Y97" i="7"/>
  <c r="Y168" i="7" s="1"/>
  <c r="Y96" i="7"/>
  <c r="H97" i="7"/>
  <c r="H96" i="7"/>
  <c r="CF95" i="7"/>
  <c r="CF94" i="7"/>
  <c r="CF165" i="7" s="1"/>
  <c r="BO95" i="7"/>
  <c r="BO94" i="7"/>
  <c r="AX95" i="7"/>
  <c r="AX94" i="7"/>
  <c r="AG95" i="7"/>
  <c r="AG166" i="7" s="1"/>
  <c r="AG94" i="7"/>
  <c r="P95" i="7"/>
  <c r="P94" i="7"/>
  <c r="BX93" i="7"/>
  <c r="BX92" i="7"/>
  <c r="BG93" i="7"/>
  <c r="BG92" i="7"/>
  <c r="AP93" i="7"/>
  <c r="AP92" i="7"/>
  <c r="Y93" i="7"/>
  <c r="Y164" i="7" s="1"/>
  <c r="Y92" i="7"/>
  <c r="H93" i="7"/>
  <c r="H92" i="7"/>
  <c r="CF91" i="7"/>
  <c r="CF90" i="7"/>
  <c r="BO91" i="7"/>
  <c r="BO90" i="7"/>
  <c r="AX91" i="7"/>
  <c r="AX90" i="7"/>
  <c r="AG91" i="7"/>
  <c r="AG90" i="7"/>
  <c r="P91" i="7"/>
  <c r="P90" i="7"/>
  <c r="BX89" i="7"/>
  <c r="BG89" i="7"/>
  <c r="AP89" i="7"/>
  <c r="Y89" i="7"/>
  <c r="H89" i="7"/>
  <c r="CF87" i="7"/>
  <c r="CF88" i="7"/>
  <c r="BO87" i="7"/>
  <c r="BO88" i="7"/>
  <c r="AX87" i="7"/>
  <c r="AX88" i="7"/>
  <c r="AG87" i="7"/>
  <c r="AG88" i="7"/>
  <c r="P87" i="7"/>
  <c r="P88" i="7"/>
  <c r="P159" i="7" s="1"/>
  <c r="BX86" i="7"/>
  <c r="BX85" i="7"/>
  <c r="BG86" i="7"/>
  <c r="BG85" i="7"/>
  <c r="AP85" i="7"/>
  <c r="AP156" i="7" s="1"/>
  <c r="AP86" i="7"/>
  <c r="AP157" i="7" s="1"/>
  <c r="Y86" i="7"/>
  <c r="Y85" i="7"/>
  <c r="H86" i="7"/>
  <c r="H85" i="7"/>
  <c r="CF84" i="7"/>
  <c r="BO84" i="7"/>
  <c r="AX84" i="7"/>
  <c r="AG84" i="7"/>
  <c r="AG155" i="7" s="1"/>
  <c r="P84" i="7"/>
  <c r="BX82" i="7"/>
  <c r="BX83" i="7"/>
  <c r="BG82" i="7"/>
  <c r="BG83" i="7"/>
  <c r="AP82" i="7"/>
  <c r="AP83" i="7"/>
  <c r="Y82" i="7"/>
  <c r="Y83" i="7"/>
  <c r="H82" i="7"/>
  <c r="H153" i="7" s="1"/>
  <c r="H83" i="7"/>
  <c r="H154" i="7" s="1"/>
  <c r="CF81" i="7"/>
  <c r="BO81" i="7"/>
  <c r="AX81" i="7"/>
  <c r="AG81" i="7"/>
  <c r="P81" i="7"/>
  <c r="BX80" i="7"/>
  <c r="BX151" i="7" s="1"/>
  <c r="BX79" i="7"/>
  <c r="BG80" i="7"/>
  <c r="BG79" i="7"/>
  <c r="AP80" i="7"/>
  <c r="AP79" i="7"/>
  <c r="Y80" i="7"/>
  <c r="Y79" i="7"/>
  <c r="H80" i="7"/>
  <c r="H79" i="7"/>
  <c r="CF78" i="7"/>
  <c r="BO78" i="7"/>
  <c r="AX78" i="7"/>
  <c r="CB3" i="7"/>
  <c r="CB108" i="7" s="1"/>
  <c r="AF21" i="7"/>
  <c r="AF126" i="7" s="1"/>
  <c r="BY16" i="7"/>
  <c r="BY121" i="7" s="1"/>
  <c r="AU14" i="7"/>
  <c r="AO8" i="7"/>
  <c r="AO113" i="7" s="1"/>
  <c r="Q29" i="7"/>
  <c r="AH29" i="7"/>
  <c r="AH134" i="7" s="1"/>
  <c r="AY29" i="7"/>
  <c r="AY134" i="7" s="1"/>
  <c r="BP29" i="7"/>
  <c r="CG29" i="7"/>
  <c r="CG134" i="7" s="1"/>
  <c r="I30" i="7"/>
  <c r="Z30" i="7"/>
  <c r="AQ30" i="7"/>
  <c r="BH30" i="7"/>
  <c r="BY30" i="7"/>
  <c r="BY135" i="7" s="1"/>
  <c r="Q31" i="7"/>
  <c r="AH31" i="7"/>
  <c r="AH136" i="7" s="1"/>
  <c r="AY31" i="7"/>
  <c r="AY136" i="7" s="1"/>
  <c r="BP31" i="7"/>
  <c r="BP136" i="7" s="1"/>
  <c r="CG31" i="7"/>
  <c r="I32" i="7"/>
  <c r="Z32" i="7"/>
  <c r="AQ32" i="7"/>
  <c r="BH32" i="7"/>
  <c r="BH137" i="7" s="1"/>
  <c r="BY32" i="7"/>
  <c r="BY137" i="7" s="1"/>
  <c r="Q33" i="7"/>
  <c r="AH33" i="7"/>
  <c r="AY33" i="7"/>
  <c r="BP33" i="7"/>
  <c r="BP138" i="7" s="1"/>
  <c r="Q451" i="7" s="1"/>
  <c r="CG33" i="7"/>
  <c r="CG138" i="7" s="1"/>
  <c r="Q452" i="7" s="1"/>
  <c r="BW101" i="7"/>
  <c r="BW100" i="7"/>
  <c r="BW171" i="7" s="1"/>
  <c r="BF101" i="7"/>
  <c r="BF100" i="7"/>
  <c r="BF171" i="7" s="1"/>
  <c r="AO101" i="7"/>
  <c r="AO100" i="7"/>
  <c r="X101" i="7"/>
  <c r="X172" i="7" s="1"/>
  <c r="G474" i="7" s="1"/>
  <c r="X100" i="7"/>
  <c r="G101" i="7"/>
  <c r="G100" i="7"/>
  <c r="CE98" i="7"/>
  <c r="CE99" i="7"/>
  <c r="CE170" i="7" s="1"/>
  <c r="BN98" i="7"/>
  <c r="BN99" i="7"/>
  <c r="AW98" i="7"/>
  <c r="AW99" i="7"/>
  <c r="AF98" i="7"/>
  <c r="AF99" i="7"/>
  <c r="O98" i="7"/>
  <c r="O99" i="7"/>
  <c r="O170" i="7" s="1"/>
  <c r="BW97" i="7"/>
  <c r="BW96" i="7"/>
  <c r="BF97" i="7"/>
  <c r="BF96" i="7"/>
  <c r="AO97" i="7"/>
  <c r="AO96" i="7"/>
  <c r="X97" i="7"/>
  <c r="X96" i="7"/>
  <c r="G97" i="7"/>
  <c r="G96" i="7"/>
  <c r="CE95" i="7"/>
  <c r="CE94" i="7"/>
  <c r="BN95" i="7"/>
  <c r="BN94" i="7"/>
  <c r="AW95" i="7"/>
  <c r="AW166" i="7" s="1"/>
  <c r="AW94" i="7"/>
  <c r="AF95" i="7"/>
  <c r="AF94" i="7"/>
  <c r="O95" i="7"/>
  <c r="O94" i="7"/>
  <c r="BW93" i="7"/>
  <c r="BW92" i="7"/>
  <c r="BF93" i="7"/>
  <c r="BF92" i="7"/>
  <c r="AO93" i="7"/>
  <c r="AO92" i="7"/>
  <c r="X93" i="7"/>
  <c r="X92" i="7"/>
  <c r="G93" i="7"/>
  <c r="G92" i="7"/>
  <c r="CE90" i="7"/>
  <c r="CE91" i="7"/>
  <c r="BN90" i="7"/>
  <c r="BN161" i="7" s="1"/>
  <c r="BN91" i="7"/>
  <c r="AW90" i="7"/>
  <c r="AW161" i="7" s="1"/>
  <c r="AW91" i="7"/>
  <c r="AF90" i="7"/>
  <c r="AF91" i="7"/>
  <c r="O90" i="7"/>
  <c r="O91" i="7"/>
  <c r="BW89" i="7"/>
  <c r="BF89" i="7"/>
  <c r="AO89" i="7"/>
  <c r="X89" i="7"/>
  <c r="G89" i="7"/>
  <c r="CE88" i="7"/>
  <c r="CE87" i="7"/>
  <c r="CE158" i="7" s="1"/>
  <c r="BN88" i="7"/>
  <c r="BN87" i="7"/>
  <c r="AW88" i="7"/>
  <c r="AW87" i="7"/>
  <c r="AW158" i="7" s="1"/>
  <c r="AF88" i="7"/>
  <c r="AF87" i="7"/>
  <c r="AF158" i="7" s="1"/>
  <c r="O88" i="7"/>
  <c r="O87" i="7"/>
  <c r="BW86" i="7"/>
  <c r="BW85" i="7"/>
  <c r="BF86" i="7"/>
  <c r="BF85" i="7"/>
  <c r="AO86" i="7"/>
  <c r="AO85" i="7"/>
  <c r="X86" i="7"/>
  <c r="X85" i="7"/>
  <c r="G86" i="7"/>
  <c r="G85" i="7"/>
  <c r="CE84" i="7"/>
  <c r="BN84" i="7"/>
  <c r="AW84" i="7"/>
  <c r="AW155" i="7" s="1"/>
  <c r="AF84" i="7"/>
  <c r="O84" i="7"/>
  <c r="BW83" i="7"/>
  <c r="BW82" i="7"/>
  <c r="BF83" i="7"/>
  <c r="BF154" i="7" s="1"/>
  <c r="BF82" i="7"/>
  <c r="AO83" i="7"/>
  <c r="AO82" i="7"/>
  <c r="X83" i="7"/>
  <c r="X82" i="7"/>
  <c r="G83" i="7"/>
  <c r="G82" i="7"/>
  <c r="CE81" i="7"/>
  <c r="BN81" i="7"/>
  <c r="AW81" i="7"/>
  <c r="AF81" i="7"/>
  <c r="O81" i="7"/>
  <c r="O152" i="7" s="1"/>
  <c r="BW79" i="7"/>
  <c r="BW80" i="7"/>
  <c r="BF79" i="7"/>
  <c r="BF80" i="7"/>
  <c r="AO79" i="7"/>
  <c r="AO80" i="7"/>
  <c r="X79" i="7"/>
  <c r="X80" i="7"/>
  <c r="G79" i="7"/>
  <c r="G80" i="7"/>
  <c r="CE78" i="7"/>
  <c r="CE149" i="7" s="1"/>
  <c r="BN78" i="7"/>
  <c r="AW78" i="7"/>
  <c r="AF78" i="7"/>
  <c r="BK3" i="7"/>
  <c r="O21" i="7"/>
  <c r="AD14" i="7"/>
  <c r="AD119" i="7" s="1"/>
  <c r="BP11" i="7"/>
  <c r="CC9" i="7"/>
  <c r="CC114" i="7" s="1"/>
  <c r="CC10" i="7"/>
  <c r="CC115" i="7" s="1"/>
  <c r="CC4" i="7"/>
  <c r="CC6" i="7"/>
  <c r="CC111" i="7" s="1"/>
  <c r="CC7" i="7"/>
  <c r="CC3" i="7"/>
  <c r="CC108" i="7" s="1"/>
  <c r="CC5" i="7"/>
  <c r="CC15" i="7"/>
  <c r="CC16" i="7"/>
  <c r="CC121" i="7" s="1"/>
  <c r="CC17" i="7"/>
  <c r="CC122" i="7" s="1"/>
  <c r="CC11" i="7"/>
  <c r="CC116" i="7" s="1"/>
  <c r="CC18" i="7"/>
  <c r="CC123" i="7" s="1"/>
  <c r="CC12" i="7"/>
  <c r="CC117" i="7" s="1"/>
  <c r="CC19" i="7"/>
  <c r="CC124" i="7" s="1"/>
  <c r="CC20" i="7"/>
  <c r="CC125" i="7" s="1"/>
  <c r="CC21" i="7"/>
  <c r="CC126" i="7" s="1"/>
  <c r="AE5" i="7"/>
  <c r="AE6" i="7"/>
  <c r="AE7" i="7"/>
  <c r="AE4" i="7"/>
  <c r="AE9" i="7"/>
  <c r="AE14" i="7"/>
  <c r="AE22" i="7"/>
  <c r="AE127" i="7" s="1"/>
  <c r="AE3" i="7"/>
  <c r="AE12" i="7"/>
  <c r="AE15" i="7"/>
  <c r="AE16" i="7"/>
  <c r="AE10" i="7"/>
  <c r="AE11" i="7"/>
  <c r="AE13" i="7"/>
  <c r="AE118" i="7" s="1"/>
  <c r="AE17" i="7"/>
  <c r="AE18" i="7"/>
  <c r="AE19" i="7"/>
  <c r="AE124" i="7" s="1"/>
  <c r="AE8" i="7"/>
  <c r="AE113" i="7" s="1"/>
  <c r="AE20" i="7"/>
  <c r="AE21" i="7"/>
  <c r="BW4" i="7"/>
  <c r="BW109" i="7" s="1"/>
  <c r="BW5" i="7"/>
  <c r="BW110" i="7" s="1"/>
  <c r="BW13" i="7"/>
  <c r="BW118" i="7" s="1"/>
  <c r="BW6" i="7"/>
  <c r="BW111" i="7" s="1"/>
  <c r="BW7" i="7"/>
  <c r="BW112" i="7" s="1"/>
  <c r="BW9" i="7"/>
  <c r="BW114" i="7" s="1"/>
  <c r="BW10" i="7"/>
  <c r="BW115" i="7" s="1"/>
  <c r="BW11" i="7"/>
  <c r="BW116" i="7" s="1"/>
  <c r="BW18" i="7"/>
  <c r="BW12" i="7"/>
  <c r="BW19" i="7"/>
  <c r="BW124" i="7" s="1"/>
  <c r="BW20" i="7"/>
  <c r="BW125" i="7" s="1"/>
  <c r="BW21" i="7"/>
  <c r="BW126" i="7" s="1"/>
  <c r="BW14" i="7"/>
  <c r="BW119" i="7" s="1"/>
  <c r="BW22" i="7"/>
  <c r="BW127" i="7" s="1"/>
  <c r="BW3" i="7"/>
  <c r="BW108" i="7" s="1"/>
  <c r="BW15" i="7"/>
  <c r="BW8" i="7"/>
  <c r="BW113" i="7" s="1"/>
  <c r="BW16" i="7"/>
  <c r="BW121" i="7" s="1"/>
  <c r="BP23" i="7"/>
  <c r="BP128" i="7" s="1"/>
  <c r="BP25" i="7"/>
  <c r="BP130" i="7" s="1"/>
  <c r="J4" i="7"/>
  <c r="J5" i="7"/>
  <c r="J8" i="7"/>
  <c r="J9" i="7"/>
  <c r="J16" i="7"/>
  <c r="J121" i="7" s="1"/>
  <c r="J12" i="7"/>
  <c r="J17" i="7"/>
  <c r="J7" i="7"/>
  <c r="J13" i="7"/>
  <c r="J18" i="7"/>
  <c r="J6" i="7"/>
  <c r="J19" i="7"/>
  <c r="J20" i="7"/>
  <c r="J3" i="7"/>
  <c r="J21" i="7"/>
  <c r="J10" i="7"/>
  <c r="J11" i="7"/>
  <c r="J22" i="7"/>
  <c r="J14" i="7"/>
  <c r="J15" i="7"/>
  <c r="AA4" i="7"/>
  <c r="AA5" i="7"/>
  <c r="AA8" i="7"/>
  <c r="AA9" i="7"/>
  <c r="AA16" i="7"/>
  <c r="AA13" i="7"/>
  <c r="AA118" i="7" s="1"/>
  <c r="AA17" i="7"/>
  <c r="AA122" i="7" s="1"/>
  <c r="AA10" i="7"/>
  <c r="AA11" i="7"/>
  <c r="AA18" i="7"/>
  <c r="AA19" i="7"/>
  <c r="AA7" i="7"/>
  <c r="AA20" i="7"/>
  <c r="AA21" i="7"/>
  <c r="AA6" i="7"/>
  <c r="AA14" i="7"/>
  <c r="AA22" i="7"/>
  <c r="AA3" i="7"/>
  <c r="AA12" i="7"/>
  <c r="AA15" i="7"/>
  <c r="AA120" i="7" s="1"/>
  <c r="AR4" i="7"/>
  <c r="AR5" i="7"/>
  <c r="AR8" i="7"/>
  <c r="AR113" i="7" s="1"/>
  <c r="AR9" i="7"/>
  <c r="AR6" i="7"/>
  <c r="AR13" i="7"/>
  <c r="AR16" i="7"/>
  <c r="AR17" i="7"/>
  <c r="AR18" i="7"/>
  <c r="AR19" i="7"/>
  <c r="AR20" i="7"/>
  <c r="AR125" i="7" s="1"/>
  <c r="AR21" i="7"/>
  <c r="AR12" i="7"/>
  <c r="AR14" i="7"/>
  <c r="AR119" i="7" s="1"/>
  <c r="AR22" i="7"/>
  <c r="AR127" i="7" s="1"/>
  <c r="AR10" i="7"/>
  <c r="AR115" i="7" s="1"/>
  <c r="AR3" i="7"/>
  <c r="AR7" i="7"/>
  <c r="AR112" i="7" s="1"/>
  <c r="AR11" i="7"/>
  <c r="AR15" i="7"/>
  <c r="AR120" i="7" s="1"/>
  <c r="BI4" i="7"/>
  <c r="BI109" i="7" s="1"/>
  <c r="BI5" i="7"/>
  <c r="BI8" i="7"/>
  <c r="BI9" i="7"/>
  <c r="BI16" i="7"/>
  <c r="BI17" i="7"/>
  <c r="BI7" i="7"/>
  <c r="BI18" i="7"/>
  <c r="BI6" i="7"/>
  <c r="BI10" i="7"/>
  <c r="BI19" i="7"/>
  <c r="BI12" i="7"/>
  <c r="BI20" i="7"/>
  <c r="BI11" i="7"/>
  <c r="BI21" i="7"/>
  <c r="BI14" i="7"/>
  <c r="BI22" i="7"/>
  <c r="BI161" i="7" s="1"/>
  <c r="BI3" i="7"/>
  <c r="BI13" i="7"/>
  <c r="BI15" i="7"/>
  <c r="BZ4" i="7"/>
  <c r="BZ5" i="7"/>
  <c r="BZ8" i="7"/>
  <c r="BZ9" i="7"/>
  <c r="BZ16" i="7"/>
  <c r="BZ155" i="7" s="1"/>
  <c r="BZ17" i="7"/>
  <c r="BZ11" i="7"/>
  <c r="BZ18" i="7"/>
  <c r="BZ12" i="7"/>
  <c r="BZ19" i="7"/>
  <c r="BZ20" i="7"/>
  <c r="BZ125" i="7" s="1"/>
  <c r="BZ6" i="7"/>
  <c r="BZ111" i="7" s="1"/>
  <c r="BZ7" i="7"/>
  <c r="BZ21" i="7"/>
  <c r="BZ13" i="7"/>
  <c r="BZ14" i="7"/>
  <c r="BZ153" i="7" s="1"/>
  <c r="BZ22" i="7"/>
  <c r="BZ3" i="7"/>
  <c r="BZ15" i="7"/>
  <c r="R23" i="7"/>
  <c r="AI23" i="7"/>
  <c r="AZ23" i="7"/>
  <c r="BQ23" i="7"/>
  <c r="BQ128" i="7" s="1"/>
  <c r="CH23" i="7"/>
  <c r="CH128" i="7" s="1"/>
  <c r="J24" i="7"/>
  <c r="AA24" i="7"/>
  <c r="AR24" i="7"/>
  <c r="BI24" i="7"/>
  <c r="BZ24" i="7"/>
  <c r="BZ129" i="7" s="1"/>
  <c r="R25" i="7"/>
  <c r="AI25" i="7"/>
  <c r="AZ25" i="7"/>
  <c r="BQ25" i="7"/>
  <c r="BQ130" i="7" s="1"/>
  <c r="CH25" i="7"/>
  <c r="CH130" i="7" s="1"/>
  <c r="J26" i="7"/>
  <c r="AA26" i="7"/>
  <c r="AR26" i="7"/>
  <c r="AR131" i="7" s="1"/>
  <c r="BI26" i="7"/>
  <c r="BZ26" i="7"/>
  <c r="BZ165" i="7" s="1"/>
  <c r="R27" i="7"/>
  <c r="AI27" i="7"/>
  <c r="AZ27" i="7"/>
  <c r="BQ27" i="7"/>
  <c r="BQ132" i="7" s="1"/>
  <c r="CH27" i="7"/>
  <c r="J28" i="7"/>
  <c r="AA28" i="7"/>
  <c r="AR28" i="7"/>
  <c r="BI28" i="7"/>
  <c r="BI133" i="7" s="1"/>
  <c r="BZ28" i="7"/>
  <c r="R29" i="7"/>
  <c r="AI29" i="7"/>
  <c r="AI134" i="7" s="1"/>
  <c r="AZ29" i="7"/>
  <c r="BV101" i="7"/>
  <c r="BV100" i="7"/>
  <c r="BE101" i="7"/>
  <c r="BE100" i="7"/>
  <c r="AN101" i="7"/>
  <c r="AN100" i="7"/>
  <c r="W101" i="7"/>
  <c r="W100" i="7"/>
  <c r="F101" i="7"/>
  <c r="F100" i="7"/>
  <c r="CD98" i="7"/>
  <c r="CD99" i="7"/>
  <c r="BM98" i="7"/>
  <c r="BM169" i="7" s="1"/>
  <c r="BM99" i="7"/>
  <c r="BM170" i="7" s="1"/>
  <c r="AV98" i="7"/>
  <c r="AV169" i="7" s="1"/>
  <c r="AV99" i="7"/>
  <c r="AE98" i="7"/>
  <c r="AE169" i="7" s="1"/>
  <c r="AE99" i="7"/>
  <c r="N98" i="7"/>
  <c r="N169" i="7" s="1"/>
  <c r="N99" i="7"/>
  <c r="BV97" i="7"/>
  <c r="BV96" i="7"/>
  <c r="BE97" i="7"/>
  <c r="BE168" i="7" s="1"/>
  <c r="BE96" i="7"/>
  <c r="AN97" i="7"/>
  <c r="AN96" i="7"/>
  <c r="W97" i="7"/>
  <c r="W96" i="7"/>
  <c r="F97" i="7"/>
  <c r="F96" i="7"/>
  <c r="CD94" i="7"/>
  <c r="CD95" i="7"/>
  <c r="BM94" i="7"/>
  <c r="BM95" i="7"/>
  <c r="AV94" i="7"/>
  <c r="AV165" i="7" s="1"/>
  <c r="AV95" i="7"/>
  <c r="AE94" i="7"/>
  <c r="AE95" i="7"/>
  <c r="N94" i="7"/>
  <c r="N95" i="7"/>
  <c r="BV93" i="7"/>
  <c r="BV92" i="7"/>
  <c r="BE93" i="7"/>
  <c r="BE164" i="7" s="1"/>
  <c r="BE92" i="7"/>
  <c r="AN93" i="7"/>
  <c r="AN164" i="7" s="1"/>
  <c r="AN92" i="7"/>
  <c r="W93" i="7"/>
  <c r="W92" i="7"/>
  <c r="F93" i="7"/>
  <c r="F92" i="7"/>
  <c r="CD91" i="7"/>
  <c r="CD90" i="7"/>
  <c r="BM90" i="7"/>
  <c r="BM91" i="7"/>
  <c r="AV91" i="7"/>
  <c r="AV90" i="7"/>
  <c r="AE91" i="7"/>
  <c r="AE90" i="7"/>
  <c r="AE161" i="7" s="1"/>
  <c r="N91" i="7"/>
  <c r="N90" i="7"/>
  <c r="BV89" i="7"/>
  <c r="BE89" i="7"/>
  <c r="AN89" i="7"/>
  <c r="W89" i="7"/>
  <c r="F89" i="7"/>
  <c r="CD88" i="7"/>
  <c r="CD87" i="7"/>
  <c r="BM87" i="7"/>
  <c r="BM158" i="7" s="1"/>
  <c r="BM88" i="7"/>
  <c r="AV87" i="7"/>
  <c r="AV88" i="7"/>
  <c r="AE88" i="7"/>
  <c r="AE87" i="7"/>
  <c r="N87" i="7"/>
  <c r="N88" i="7"/>
  <c r="BV85" i="7"/>
  <c r="BV86" i="7"/>
  <c r="BE85" i="7"/>
  <c r="BE86" i="7"/>
  <c r="AN85" i="7"/>
  <c r="AN86" i="7"/>
  <c r="W86" i="7"/>
  <c r="W85" i="7"/>
  <c r="F86" i="7"/>
  <c r="F85" i="7"/>
  <c r="CD84" i="7"/>
  <c r="BM84" i="7"/>
  <c r="AV84" i="7"/>
  <c r="AE84" i="7"/>
  <c r="N84" i="7"/>
  <c r="BV83" i="7"/>
  <c r="BV82" i="7"/>
  <c r="BE83" i="7"/>
  <c r="BE82" i="7"/>
  <c r="AN83" i="7"/>
  <c r="AN82" i="7"/>
  <c r="W83" i="7"/>
  <c r="W82" i="7"/>
  <c r="F83" i="7"/>
  <c r="F82" i="7"/>
  <c r="CD81" i="7"/>
  <c r="BM81" i="7"/>
  <c r="AV81" i="7"/>
  <c r="AE81" i="7"/>
  <c r="N81" i="7"/>
  <c r="BV80" i="7"/>
  <c r="BV79" i="7"/>
  <c r="BE80" i="7"/>
  <c r="BE79" i="7"/>
  <c r="AN80" i="7"/>
  <c r="AN79" i="7"/>
  <c r="W80" i="7"/>
  <c r="W79" i="7"/>
  <c r="F80" i="7"/>
  <c r="F79" i="7"/>
  <c r="CD78" i="7"/>
  <c r="BM78" i="7"/>
  <c r="AV78" i="7"/>
  <c r="AE78" i="7"/>
  <c r="AT3" i="7"/>
  <c r="BU18" i="7"/>
  <c r="AQ16" i="7"/>
  <c r="AQ121" i="7" s="1"/>
  <c r="L14" i="7"/>
  <c r="L119" i="7" s="1"/>
  <c r="AT11" i="7"/>
  <c r="AT116" i="7" s="1"/>
  <c r="BL9" i="7"/>
  <c r="BL114" i="7" s="1"/>
  <c r="BL10" i="7"/>
  <c r="BL4" i="7"/>
  <c r="BL109" i="7" s="1"/>
  <c r="BL6" i="7"/>
  <c r="BL7" i="7"/>
  <c r="BL3" i="7"/>
  <c r="BL13" i="7"/>
  <c r="BL118" i="7" s="1"/>
  <c r="BL15" i="7"/>
  <c r="BL120" i="7" s="1"/>
  <c r="BL16" i="7"/>
  <c r="BL121" i="7" s="1"/>
  <c r="BL17" i="7"/>
  <c r="BL122" i="7" s="1"/>
  <c r="BL18" i="7"/>
  <c r="BL123" i="7" s="1"/>
  <c r="BL8" i="7"/>
  <c r="BL113" i="7" s="1"/>
  <c r="BL19" i="7"/>
  <c r="BL124" i="7" s="1"/>
  <c r="BL11" i="7"/>
  <c r="BL116" i="7" s="1"/>
  <c r="BL12" i="7"/>
  <c r="BL117" i="7" s="1"/>
  <c r="BL20" i="7"/>
  <c r="BL125" i="7" s="1"/>
  <c r="BL5" i="7"/>
  <c r="BL110" i="7" s="1"/>
  <c r="BL21" i="7"/>
  <c r="BL126" i="7" s="1"/>
  <c r="BH4" i="7"/>
  <c r="BH12" i="7"/>
  <c r="BH5" i="7"/>
  <c r="BH6" i="7"/>
  <c r="BH8" i="7"/>
  <c r="BH9" i="7"/>
  <c r="BH114" i="7" s="1"/>
  <c r="BH17" i="7"/>
  <c r="BH7" i="7"/>
  <c r="BH18" i="7"/>
  <c r="BH123" i="7" s="1"/>
  <c r="BH10" i="7"/>
  <c r="BH19" i="7"/>
  <c r="BH20" i="7"/>
  <c r="BH11" i="7"/>
  <c r="BH21" i="7"/>
  <c r="BH14" i="7"/>
  <c r="BH119" i="7" s="1"/>
  <c r="BH22" i="7"/>
  <c r="BH3" i="7"/>
  <c r="BH13" i="7"/>
  <c r="BH15" i="7"/>
  <c r="BH120" i="7" s="1"/>
  <c r="K10" i="7"/>
  <c r="K11" i="7"/>
  <c r="K4" i="7"/>
  <c r="K5" i="7"/>
  <c r="K7" i="7"/>
  <c r="K8" i="7"/>
  <c r="K16" i="7"/>
  <c r="K12" i="7"/>
  <c r="K17" i="7"/>
  <c r="K13" i="7"/>
  <c r="K18" i="7"/>
  <c r="K6" i="7"/>
  <c r="K9" i="7"/>
  <c r="K19" i="7"/>
  <c r="K20" i="7"/>
  <c r="K3" i="7"/>
  <c r="K21" i="7"/>
  <c r="K22" i="7"/>
  <c r="K14" i="7"/>
  <c r="AB10" i="7"/>
  <c r="AB115" i="7" s="1"/>
  <c r="AB11" i="7"/>
  <c r="AB116" i="7" s="1"/>
  <c r="AB4" i="7"/>
  <c r="AB109" i="7" s="1"/>
  <c r="AB5" i="7"/>
  <c r="AB110" i="7" s="1"/>
  <c r="AB7" i="7"/>
  <c r="AB112" i="7" s="1"/>
  <c r="AB8" i="7"/>
  <c r="AB16" i="7"/>
  <c r="AB121" i="7" s="1"/>
  <c r="AB13" i="7"/>
  <c r="AB118" i="7" s="1"/>
  <c r="AB17" i="7"/>
  <c r="AB122" i="7" s="1"/>
  <c r="AB18" i="7"/>
  <c r="AB19" i="7"/>
  <c r="AB124" i="7" s="1"/>
  <c r="AB20" i="7"/>
  <c r="AB21" i="7"/>
  <c r="AB6" i="7"/>
  <c r="AB111" i="7" s="1"/>
  <c r="AB14" i="7"/>
  <c r="AB119" i="7" s="1"/>
  <c r="AB22" i="7"/>
  <c r="AB127" i="7" s="1"/>
  <c r="AB9" i="7"/>
  <c r="AB114" i="7" s="1"/>
  <c r="AB3" i="7"/>
  <c r="AS10" i="7"/>
  <c r="AS115" i="7" s="1"/>
  <c r="AS11" i="7"/>
  <c r="AS116" i="7" s="1"/>
  <c r="AS4" i="7"/>
  <c r="AS109" i="7" s="1"/>
  <c r="AS5" i="7"/>
  <c r="AS7" i="7"/>
  <c r="AS112" i="7" s="1"/>
  <c r="AS8" i="7"/>
  <c r="AS113" i="7" s="1"/>
  <c r="AS6" i="7"/>
  <c r="AS111" i="7" s="1"/>
  <c r="AS13" i="7"/>
  <c r="AS118" i="7" s="1"/>
  <c r="AS16" i="7"/>
  <c r="AS17" i="7"/>
  <c r="AS122" i="7" s="1"/>
  <c r="AS9" i="7"/>
  <c r="AS114" i="7" s="1"/>
  <c r="AS18" i="7"/>
  <c r="AS123" i="7" s="1"/>
  <c r="AS19" i="7"/>
  <c r="AS124" i="7" s="1"/>
  <c r="AS20" i="7"/>
  <c r="AS125" i="7" s="1"/>
  <c r="AS21" i="7"/>
  <c r="AS126" i="7" s="1"/>
  <c r="AS12" i="7"/>
  <c r="AS117" i="7" s="1"/>
  <c r="AS14" i="7"/>
  <c r="AS119" i="7" s="1"/>
  <c r="AS22" i="7"/>
  <c r="AS127" i="7" s="1"/>
  <c r="AS3" i="7"/>
  <c r="CA10" i="7"/>
  <c r="CA11" i="7"/>
  <c r="CA4" i="7"/>
  <c r="CA109" i="7" s="1"/>
  <c r="CA5" i="7"/>
  <c r="CA7" i="7"/>
  <c r="CA8" i="7"/>
  <c r="CA16" i="7"/>
  <c r="CA9" i="7"/>
  <c r="CA17" i="7"/>
  <c r="CA18" i="7"/>
  <c r="CA123" i="7" s="1"/>
  <c r="CA12" i="7"/>
  <c r="CA19" i="7"/>
  <c r="CA20" i="7"/>
  <c r="CA6" i="7"/>
  <c r="CA21" i="7"/>
  <c r="CA13" i="7"/>
  <c r="CA118" i="7" s="1"/>
  <c r="CA14" i="7"/>
  <c r="CA22" i="7"/>
  <c r="CA3" i="7"/>
  <c r="AB26" i="7"/>
  <c r="AS26" i="7"/>
  <c r="AS131" i="7" s="1"/>
  <c r="BJ26" i="7"/>
  <c r="BJ131" i="7" s="1"/>
  <c r="CA26" i="7"/>
  <c r="S27" i="7"/>
  <c r="AJ27" i="7"/>
  <c r="BA27" i="7"/>
  <c r="BA132" i="7" s="1"/>
  <c r="BR27" i="7"/>
  <c r="BR132" i="7" s="1"/>
  <c r="CI27" i="7"/>
  <c r="K28" i="7"/>
  <c r="AB28" i="7"/>
  <c r="AS28" i="7"/>
  <c r="AS133" i="7" s="1"/>
  <c r="BJ28" i="7"/>
  <c r="CA28" i="7"/>
  <c r="S29" i="7"/>
  <c r="AJ29" i="7"/>
  <c r="AJ134" i="7" s="1"/>
  <c r="BA29" i="7"/>
  <c r="BA134" i="7" s="1"/>
  <c r="BR29" i="7"/>
  <c r="BR134" i="7" s="1"/>
  <c r="CI29" i="7"/>
  <c r="CI134" i="7" s="1"/>
  <c r="K30" i="7"/>
  <c r="AB30" i="7"/>
  <c r="AS30" i="7"/>
  <c r="AS135" i="7" s="1"/>
  <c r="BJ30" i="7"/>
  <c r="BJ169" i="7" s="1"/>
  <c r="CA30" i="7"/>
  <c r="CA135" i="7" s="1"/>
  <c r="S31" i="7"/>
  <c r="AJ31" i="7"/>
  <c r="BA31" i="7"/>
  <c r="BU101" i="7"/>
  <c r="BU100" i="7"/>
  <c r="BD101" i="7"/>
  <c r="BD100" i="7"/>
  <c r="AM101" i="7"/>
  <c r="AM172" i="7" s="1"/>
  <c r="AM100" i="7"/>
  <c r="V101" i="7"/>
  <c r="V100" i="7"/>
  <c r="E101" i="7"/>
  <c r="E100" i="7"/>
  <c r="CC99" i="7"/>
  <c r="CC98" i="7"/>
  <c r="BL99" i="7"/>
  <c r="BL98" i="7"/>
  <c r="AU99" i="7"/>
  <c r="AU98" i="7"/>
  <c r="AU169" i="7" s="1"/>
  <c r="AD99" i="7"/>
  <c r="AD98" i="7"/>
  <c r="M99" i="7"/>
  <c r="M98" i="7"/>
  <c r="BU97" i="7"/>
  <c r="BU96" i="7"/>
  <c r="BU167" i="7" s="1"/>
  <c r="BD97" i="7"/>
  <c r="BD168" i="7" s="1"/>
  <c r="BD96" i="7"/>
  <c r="AM97" i="7"/>
  <c r="AM96" i="7"/>
  <c r="V97" i="7"/>
  <c r="V168" i="7" s="1"/>
  <c r="V96" i="7"/>
  <c r="E97" i="7"/>
  <c r="E96" i="7"/>
  <c r="CC95" i="7"/>
  <c r="CC94" i="7"/>
  <c r="BL95" i="7"/>
  <c r="BL94" i="7"/>
  <c r="AU95" i="7"/>
  <c r="AU94" i="7"/>
  <c r="AD95" i="7"/>
  <c r="AD94" i="7"/>
  <c r="AD165" i="7" s="1"/>
  <c r="M95" i="7"/>
  <c r="M94" i="7"/>
  <c r="M165" i="7" s="1"/>
  <c r="BU93" i="7"/>
  <c r="BU92" i="7"/>
  <c r="BD93" i="7"/>
  <c r="BD92" i="7"/>
  <c r="AM93" i="7"/>
  <c r="AM92" i="7"/>
  <c r="V93" i="7"/>
  <c r="V92" i="7"/>
  <c r="E93" i="7"/>
  <c r="E92" i="7"/>
  <c r="CC91" i="7"/>
  <c r="CC90" i="7"/>
  <c r="BL91" i="7"/>
  <c r="BL90" i="7"/>
  <c r="AU91" i="7"/>
  <c r="AU90" i="7"/>
  <c r="AD91" i="7"/>
  <c r="AD90" i="7"/>
  <c r="AD161" i="7" s="1"/>
  <c r="M91" i="7"/>
  <c r="M90" i="7"/>
  <c r="BU89" i="7"/>
  <c r="BD89" i="7"/>
  <c r="AM89" i="7"/>
  <c r="V89" i="7"/>
  <c r="E89" i="7"/>
  <c r="CC88" i="7"/>
  <c r="CC87" i="7"/>
  <c r="BL88" i="7"/>
  <c r="BL87" i="7"/>
  <c r="AU88" i="7"/>
  <c r="AU87" i="7"/>
  <c r="AD88" i="7"/>
  <c r="AD87" i="7"/>
  <c r="AD158" i="7" s="1"/>
  <c r="M88" i="7"/>
  <c r="M87" i="7"/>
  <c r="BU86" i="7"/>
  <c r="BU85" i="7"/>
  <c r="BD86" i="7"/>
  <c r="BD85" i="7"/>
  <c r="AM86" i="7"/>
  <c r="AM85" i="7"/>
  <c r="V85" i="7"/>
  <c r="V156" i="7" s="1"/>
  <c r="V86" i="7"/>
  <c r="E86" i="7"/>
  <c r="E85" i="7"/>
  <c r="CC84" i="7"/>
  <c r="CC155" i="7" s="1"/>
  <c r="BL84" i="7"/>
  <c r="AU84" i="7"/>
  <c r="AD84" i="7"/>
  <c r="M84" i="7"/>
  <c r="M155" i="7" s="1"/>
  <c r="BU83" i="7"/>
  <c r="BU82" i="7"/>
  <c r="BD83" i="7"/>
  <c r="BD82" i="7"/>
  <c r="AM83" i="7"/>
  <c r="AM82" i="7"/>
  <c r="AM153" i="7" s="1"/>
  <c r="V83" i="7"/>
  <c r="V82" i="7"/>
  <c r="E83" i="7"/>
  <c r="E82" i="7"/>
  <c r="CC81" i="7"/>
  <c r="CC152" i="7" s="1"/>
  <c r="BL81" i="7"/>
  <c r="AU81" i="7"/>
  <c r="AD81" i="7"/>
  <c r="M81" i="7"/>
  <c r="BU80" i="7"/>
  <c r="BU79" i="7"/>
  <c r="BD80" i="7"/>
  <c r="BD79" i="7"/>
  <c r="AM80" i="7"/>
  <c r="AM79" i="7"/>
  <c r="V80" i="7"/>
  <c r="V79" i="7"/>
  <c r="E80" i="7"/>
  <c r="E79" i="7"/>
  <c r="CC78" i="7"/>
  <c r="BL78" i="7"/>
  <c r="AU78" i="7"/>
  <c r="AU149" i="7" s="1"/>
  <c r="AC3" i="7"/>
  <c r="AC108" i="7" s="1"/>
  <c r="BD18" i="7"/>
  <c r="BD123" i="7" s="1"/>
  <c r="Z16" i="7"/>
  <c r="P11" i="7"/>
  <c r="AW7" i="7"/>
  <c r="AW112" i="7" s="1"/>
  <c r="G78" i="7"/>
  <c r="CE77" i="7"/>
  <c r="CE76" i="7"/>
  <c r="BN77" i="7"/>
  <c r="BN148" i="7" s="1"/>
  <c r="BN76" i="7"/>
  <c r="AW77" i="7"/>
  <c r="AW76" i="7"/>
  <c r="AF77" i="7"/>
  <c r="AF76" i="7"/>
  <c r="O77" i="7"/>
  <c r="O76" i="7"/>
  <c r="O147" i="7" s="1"/>
  <c r="BW74" i="7"/>
  <c r="BW72" i="7"/>
  <c r="BW71" i="7"/>
  <c r="BW73" i="7"/>
  <c r="BW75" i="7"/>
  <c r="BF74" i="7"/>
  <c r="BF71" i="7"/>
  <c r="BF142" i="7" s="1"/>
  <c r="BF73" i="7"/>
  <c r="BF144" i="7" s="1"/>
  <c r="BF72" i="7"/>
  <c r="BF75" i="7"/>
  <c r="AO74" i="7"/>
  <c r="AO71" i="7"/>
  <c r="AO75" i="7"/>
  <c r="AO73" i="7"/>
  <c r="AO72" i="7"/>
  <c r="X74" i="7"/>
  <c r="X71" i="7"/>
  <c r="X72" i="7"/>
  <c r="X75" i="7"/>
  <c r="X73" i="7"/>
  <c r="G74" i="7"/>
  <c r="G72" i="7"/>
  <c r="G71" i="7"/>
  <c r="G73" i="7"/>
  <c r="G75" i="7"/>
  <c r="F78" i="7"/>
  <c r="CD76" i="7"/>
  <c r="CD77" i="7"/>
  <c r="BM76" i="7"/>
  <c r="BM77" i="7"/>
  <c r="AV76" i="7"/>
  <c r="AV77" i="7"/>
  <c r="AE76" i="7"/>
  <c r="AE77" i="7"/>
  <c r="N76" i="7"/>
  <c r="N147" i="7" s="1"/>
  <c r="N77" i="7"/>
  <c r="BV72" i="7"/>
  <c r="BV73" i="7"/>
  <c r="BV75" i="7"/>
  <c r="BV74" i="7"/>
  <c r="BV71" i="7"/>
  <c r="BE72" i="7"/>
  <c r="BE73" i="7"/>
  <c r="BE74" i="7"/>
  <c r="BE75" i="7"/>
  <c r="BE71" i="7"/>
  <c r="AN72" i="7"/>
  <c r="AN75" i="7"/>
  <c r="AN73" i="7"/>
  <c r="AN74" i="7"/>
  <c r="AN71" i="7"/>
  <c r="W72" i="7"/>
  <c r="W75" i="7"/>
  <c r="W146" i="7" s="1"/>
  <c r="W74" i="7"/>
  <c r="W73" i="7"/>
  <c r="W71" i="7"/>
  <c r="F72" i="7"/>
  <c r="F74" i="7"/>
  <c r="F73" i="7"/>
  <c r="F75" i="7"/>
  <c r="F71" i="7"/>
  <c r="V78" i="7"/>
  <c r="E78" i="7"/>
  <c r="CC77" i="7"/>
  <c r="CC76" i="7"/>
  <c r="BL77" i="7"/>
  <c r="BL76" i="7"/>
  <c r="AU77" i="7"/>
  <c r="AU76" i="7"/>
  <c r="AU147" i="7" s="1"/>
  <c r="AD77" i="7"/>
  <c r="AD76" i="7"/>
  <c r="M77" i="7"/>
  <c r="M76" i="7"/>
  <c r="BU72" i="7"/>
  <c r="BU73" i="7"/>
  <c r="BU75" i="7"/>
  <c r="BU74" i="7"/>
  <c r="BU71" i="7"/>
  <c r="BD72" i="7"/>
  <c r="BD73" i="7"/>
  <c r="BD74" i="7"/>
  <c r="BD75" i="7"/>
  <c r="BD71" i="7"/>
  <c r="AM72" i="7"/>
  <c r="AM75" i="7"/>
  <c r="AM73" i="7"/>
  <c r="AM74" i="7"/>
  <c r="AM71" i="7"/>
  <c r="V72" i="7"/>
  <c r="V75" i="7"/>
  <c r="V74" i="7"/>
  <c r="V73" i="7"/>
  <c r="V71" i="7"/>
  <c r="E75" i="7"/>
  <c r="E72" i="7"/>
  <c r="E71" i="7"/>
  <c r="E74" i="7"/>
  <c r="E73" i="7"/>
  <c r="T78" i="7"/>
  <c r="CB76" i="7"/>
  <c r="CB77" i="7"/>
  <c r="BK76" i="7"/>
  <c r="BK77" i="7"/>
  <c r="AT76" i="7"/>
  <c r="AT77" i="7"/>
  <c r="AC76" i="7"/>
  <c r="AC77" i="7"/>
  <c r="L76" i="7"/>
  <c r="L77" i="7"/>
  <c r="CJ72" i="7"/>
  <c r="CJ73" i="7"/>
  <c r="CJ74" i="7"/>
  <c r="CJ75" i="7"/>
  <c r="CJ71" i="7"/>
  <c r="BS72" i="7"/>
  <c r="BS73" i="7"/>
  <c r="BS75" i="7"/>
  <c r="BS74" i="7"/>
  <c r="BS145" i="7" s="1"/>
  <c r="BS71" i="7"/>
  <c r="BB72" i="7"/>
  <c r="BB73" i="7"/>
  <c r="BB74" i="7"/>
  <c r="BB75" i="7"/>
  <c r="BB71" i="7"/>
  <c r="AK72" i="7"/>
  <c r="AK73" i="7"/>
  <c r="AK144" i="7" s="1"/>
  <c r="AK74" i="7"/>
  <c r="AK71" i="7"/>
  <c r="AK142" i="7" s="1"/>
  <c r="AK75" i="7"/>
  <c r="T72" i="7"/>
  <c r="T143" i="7" s="1"/>
  <c r="T73" i="7"/>
  <c r="T75" i="7"/>
  <c r="T74" i="7"/>
  <c r="T71" i="7"/>
  <c r="AJ78" i="7"/>
  <c r="S78" i="7"/>
  <c r="S149" i="7" s="1"/>
  <c r="CA77" i="7"/>
  <c r="CA76" i="7"/>
  <c r="BJ77" i="7"/>
  <c r="BJ76" i="7"/>
  <c r="AS76" i="7"/>
  <c r="AS77" i="7"/>
  <c r="AB77" i="7"/>
  <c r="AB76" i="7"/>
  <c r="K77" i="7"/>
  <c r="K148" i="7" s="1"/>
  <c r="K76" i="7"/>
  <c r="CI72" i="7"/>
  <c r="CI73" i="7"/>
  <c r="CI74" i="7"/>
  <c r="CI75" i="7"/>
  <c r="CI71" i="7"/>
  <c r="BR72" i="7"/>
  <c r="BR73" i="7"/>
  <c r="BR144" i="7" s="1"/>
  <c r="BR75" i="7"/>
  <c r="BR74" i="7"/>
  <c r="BR71" i="7"/>
  <c r="BA72" i="7"/>
  <c r="BA73" i="7"/>
  <c r="BA74" i="7"/>
  <c r="BA75" i="7"/>
  <c r="BA71" i="7"/>
  <c r="AJ72" i="7"/>
  <c r="AJ73" i="7"/>
  <c r="AJ74" i="7"/>
  <c r="AJ71" i="7"/>
  <c r="AJ75" i="7"/>
  <c r="S72" i="7"/>
  <c r="S73" i="7"/>
  <c r="S75" i="7"/>
  <c r="S74" i="7"/>
  <c r="S71" i="7"/>
  <c r="AZ78" i="7"/>
  <c r="AI78" i="7"/>
  <c r="R78" i="7"/>
  <c r="BZ77" i="7"/>
  <c r="BZ76" i="7"/>
  <c r="BI77" i="7"/>
  <c r="BI76" i="7"/>
  <c r="AR77" i="7"/>
  <c r="AR76" i="7"/>
  <c r="AA77" i="7"/>
  <c r="AA76" i="7"/>
  <c r="AA147" i="7" s="1"/>
  <c r="J77" i="7"/>
  <c r="J76" i="7"/>
  <c r="CH72" i="7"/>
  <c r="CH73" i="7"/>
  <c r="CH74" i="7"/>
  <c r="CH75" i="7"/>
  <c r="CH71" i="7"/>
  <c r="BQ72" i="7"/>
  <c r="BQ73" i="7"/>
  <c r="BQ74" i="7"/>
  <c r="BQ75" i="7"/>
  <c r="BQ71" i="7"/>
  <c r="AZ72" i="7"/>
  <c r="AZ143" i="7" s="1"/>
  <c r="AZ73" i="7"/>
  <c r="AZ144" i="7" s="1"/>
  <c r="AZ74" i="7"/>
  <c r="AZ75" i="7"/>
  <c r="AZ146" i="7" s="1"/>
  <c r="AZ71" i="7"/>
  <c r="AI72" i="7"/>
  <c r="AI73" i="7"/>
  <c r="AI74" i="7"/>
  <c r="AI71" i="7"/>
  <c r="AI75" i="7"/>
  <c r="R72" i="7"/>
  <c r="R73" i="7"/>
  <c r="R74" i="7"/>
  <c r="R145" i="7" s="1"/>
  <c r="R75" i="7"/>
  <c r="R146" i="7" s="1"/>
  <c r="R71" i="7"/>
  <c r="Q78" i="7"/>
  <c r="BY77" i="7"/>
  <c r="BY76" i="7"/>
  <c r="BH77" i="7"/>
  <c r="BH76" i="7"/>
  <c r="BH147" i="7" s="1"/>
  <c r="AQ77" i="7"/>
  <c r="AQ76" i="7"/>
  <c r="Z77" i="7"/>
  <c r="Z76" i="7"/>
  <c r="I77" i="7"/>
  <c r="I76" i="7"/>
  <c r="CG72" i="7"/>
  <c r="CG73" i="7"/>
  <c r="CG74" i="7"/>
  <c r="CG75" i="7"/>
  <c r="CG71" i="7"/>
  <c r="BP72" i="7"/>
  <c r="BP73" i="7"/>
  <c r="BP74" i="7"/>
  <c r="BP75" i="7"/>
  <c r="BP71" i="7"/>
  <c r="BP142" i="7" s="1"/>
  <c r="AY72" i="7"/>
  <c r="AY73" i="7"/>
  <c r="AY74" i="7"/>
  <c r="AY75" i="7"/>
  <c r="AY71" i="7"/>
  <c r="AH72" i="7"/>
  <c r="AH73" i="7"/>
  <c r="AH74" i="7"/>
  <c r="AH71" i="7"/>
  <c r="AH75" i="7"/>
  <c r="Q72" i="7"/>
  <c r="Q73" i="7"/>
  <c r="Q74" i="7"/>
  <c r="Q75" i="7"/>
  <c r="Q71" i="7"/>
  <c r="AG78" i="7"/>
  <c r="P78" i="7"/>
  <c r="BX77" i="7"/>
  <c r="BX76" i="7"/>
  <c r="BG77" i="7"/>
  <c r="BG76" i="7"/>
  <c r="AP77" i="7"/>
  <c r="AP76" i="7"/>
  <c r="Y77" i="7"/>
  <c r="Y76" i="7"/>
  <c r="H77" i="7"/>
  <c r="H76" i="7"/>
  <c r="H147" i="7" s="1"/>
  <c r="CF72" i="7"/>
  <c r="CF73" i="7"/>
  <c r="CF74" i="7"/>
  <c r="CF75" i="7"/>
  <c r="CF71" i="7"/>
  <c r="BO72" i="7"/>
  <c r="BO73" i="7"/>
  <c r="BO74" i="7"/>
  <c r="BO75" i="7"/>
  <c r="BO71" i="7"/>
  <c r="AX72" i="7"/>
  <c r="AX73" i="7"/>
  <c r="AX74" i="7"/>
  <c r="AX75" i="7"/>
  <c r="AX71" i="7"/>
  <c r="AG72" i="7"/>
  <c r="AG73" i="7"/>
  <c r="AG74" i="7"/>
  <c r="AG75" i="7"/>
  <c r="AG71" i="7"/>
  <c r="P72" i="7"/>
  <c r="P73" i="7"/>
  <c r="P74" i="7"/>
  <c r="P75" i="7"/>
  <c r="P71" i="7"/>
  <c r="O78" i="7"/>
  <c r="BW77" i="7"/>
  <c r="BW76" i="7"/>
  <c r="BF77" i="7"/>
  <c r="BF76" i="7"/>
  <c r="AO77" i="7"/>
  <c r="AO76" i="7"/>
  <c r="X77" i="7"/>
  <c r="X76" i="7"/>
  <c r="G77" i="7"/>
  <c r="G76" i="7"/>
  <c r="CE72" i="7"/>
  <c r="CE73" i="7"/>
  <c r="CE74" i="7"/>
  <c r="CE75" i="7"/>
  <c r="CE71" i="7"/>
  <c r="BN72" i="7"/>
  <c r="BN73" i="7"/>
  <c r="BN75" i="7"/>
  <c r="BN71" i="7"/>
  <c r="BN74" i="7"/>
  <c r="AW72" i="7"/>
  <c r="AW73" i="7"/>
  <c r="AW74" i="7"/>
  <c r="AW75" i="7"/>
  <c r="AW71" i="7"/>
  <c r="AF72" i="7"/>
  <c r="AF73" i="7"/>
  <c r="AF144" i="7" s="1"/>
  <c r="AF74" i="7"/>
  <c r="AF71" i="7"/>
  <c r="AF75" i="7"/>
  <c r="O72" i="7"/>
  <c r="O73" i="7"/>
  <c r="O74" i="7"/>
  <c r="O71" i="7"/>
  <c r="O75" i="7"/>
  <c r="N78" i="7"/>
  <c r="N149" i="7" s="1"/>
  <c r="BV77" i="7"/>
  <c r="BV76" i="7"/>
  <c r="BE77" i="7"/>
  <c r="BE76" i="7"/>
  <c r="AN77" i="7"/>
  <c r="AN76" i="7"/>
  <c r="W77" i="7"/>
  <c r="W76" i="7"/>
  <c r="F77" i="7"/>
  <c r="F76" i="7"/>
  <c r="CD72" i="7"/>
  <c r="CD73" i="7"/>
  <c r="CD74" i="7"/>
  <c r="CD75" i="7"/>
  <c r="CD71" i="7"/>
  <c r="BM72" i="7"/>
  <c r="BM73" i="7"/>
  <c r="BM74" i="7"/>
  <c r="BM75" i="7"/>
  <c r="BM71" i="7"/>
  <c r="AV72" i="7"/>
  <c r="AV73" i="7"/>
  <c r="AV74" i="7"/>
  <c r="AV75" i="7"/>
  <c r="AV71" i="7"/>
  <c r="AE72" i="7"/>
  <c r="AE73" i="7"/>
  <c r="AE74" i="7"/>
  <c r="AE75" i="7"/>
  <c r="AE71" i="7"/>
  <c r="N72" i="7"/>
  <c r="N73" i="7"/>
  <c r="N74" i="7"/>
  <c r="N145" i="7" s="1"/>
  <c r="N75" i="7"/>
  <c r="N71" i="7"/>
  <c r="AD78" i="7"/>
  <c r="M78" i="7"/>
  <c r="BU77" i="7"/>
  <c r="BU76" i="7"/>
  <c r="BD77" i="7"/>
  <c r="BD76" i="7"/>
  <c r="AM77" i="7"/>
  <c r="AM76" i="7"/>
  <c r="V77" i="7"/>
  <c r="V148" i="7" s="1"/>
  <c r="V76" i="7"/>
  <c r="E77" i="7"/>
  <c r="E76" i="7"/>
  <c r="CC73" i="7"/>
  <c r="CC74" i="7"/>
  <c r="CC72" i="7"/>
  <c r="CC75" i="7"/>
  <c r="CC71" i="7"/>
  <c r="BL73" i="7"/>
  <c r="BL74" i="7"/>
  <c r="BL75" i="7"/>
  <c r="BL71" i="7"/>
  <c r="BL72" i="7"/>
  <c r="AU73" i="7"/>
  <c r="AU74" i="7"/>
  <c r="AU71" i="7"/>
  <c r="AU75" i="7"/>
  <c r="AU72" i="7"/>
  <c r="AD73" i="7"/>
  <c r="AD74" i="7"/>
  <c r="AD71" i="7"/>
  <c r="AD72" i="7"/>
  <c r="AD75" i="7"/>
  <c r="M73" i="7"/>
  <c r="M74" i="7"/>
  <c r="M72" i="7"/>
  <c r="M71" i="7"/>
  <c r="M75" i="7"/>
  <c r="AC78" i="7"/>
  <c r="L78" i="7"/>
  <c r="CJ77" i="7"/>
  <c r="CJ76" i="7"/>
  <c r="BS77" i="7"/>
  <c r="BS76" i="7"/>
  <c r="BB77" i="7"/>
  <c r="BB76" i="7"/>
  <c r="AK77" i="7"/>
  <c r="AK76" i="7"/>
  <c r="T77" i="7"/>
  <c r="T76" i="7"/>
  <c r="CB72" i="7"/>
  <c r="CB73" i="7"/>
  <c r="CB74" i="7"/>
  <c r="CB75" i="7"/>
  <c r="CB71" i="7"/>
  <c r="BK72" i="7"/>
  <c r="BK73" i="7"/>
  <c r="BK75" i="7"/>
  <c r="BK71" i="7"/>
  <c r="BK74" i="7"/>
  <c r="AT72" i="7"/>
  <c r="AT73" i="7"/>
  <c r="AT75" i="7"/>
  <c r="AT74" i="7"/>
  <c r="AT71" i="7"/>
  <c r="AC72" i="7"/>
  <c r="AC73" i="7"/>
  <c r="AC75" i="7"/>
  <c r="AC71" i="7"/>
  <c r="AC74" i="7"/>
  <c r="L72" i="7"/>
  <c r="L73" i="7"/>
  <c r="L75" i="7"/>
  <c r="L74" i="7"/>
  <c r="L71" i="7"/>
  <c r="AB78" i="7"/>
  <c r="K78" i="7"/>
  <c r="CI77" i="7"/>
  <c r="CI76" i="7"/>
  <c r="BR77" i="7"/>
  <c r="BR76" i="7"/>
  <c r="BA77" i="7"/>
  <c r="BA76" i="7"/>
  <c r="AJ77" i="7"/>
  <c r="AJ76" i="7"/>
  <c r="S77" i="7"/>
  <c r="S76" i="7"/>
  <c r="CA72" i="7"/>
  <c r="CA74" i="7"/>
  <c r="CA145" i="7" s="1"/>
  <c r="CA75" i="7"/>
  <c r="CA71" i="7"/>
  <c r="CA73" i="7"/>
  <c r="BJ72" i="7"/>
  <c r="BJ74" i="7"/>
  <c r="BJ145" i="7" s="1"/>
  <c r="BJ75" i="7"/>
  <c r="BJ71" i="7"/>
  <c r="BJ73" i="7"/>
  <c r="AS72" i="7"/>
  <c r="AS74" i="7"/>
  <c r="AS71" i="7"/>
  <c r="AS73" i="7"/>
  <c r="AS75" i="7"/>
  <c r="AB72" i="7"/>
  <c r="AB74" i="7"/>
  <c r="AB73" i="7"/>
  <c r="AB71" i="7"/>
  <c r="AB75" i="7"/>
  <c r="AB146" i="7" s="1"/>
  <c r="K72" i="7"/>
  <c r="K74" i="7"/>
  <c r="K71" i="7"/>
  <c r="K73" i="7"/>
  <c r="K75" i="7"/>
  <c r="AR78" i="7"/>
  <c r="AA78" i="7"/>
  <c r="J78" i="7"/>
  <c r="CH77" i="7"/>
  <c r="CH76" i="7"/>
  <c r="BQ77" i="7"/>
  <c r="BQ76" i="7"/>
  <c r="AZ77" i="7"/>
  <c r="AZ76" i="7"/>
  <c r="AI77" i="7"/>
  <c r="AI76" i="7"/>
  <c r="R77" i="7"/>
  <c r="R76" i="7"/>
  <c r="BZ73" i="7"/>
  <c r="BZ74" i="7"/>
  <c r="BZ75" i="7"/>
  <c r="BZ72" i="7"/>
  <c r="BZ71" i="7"/>
  <c r="BI73" i="7"/>
  <c r="BI75" i="7"/>
  <c r="BI71" i="7"/>
  <c r="BI74" i="7"/>
  <c r="BI72" i="7"/>
  <c r="AR73" i="7"/>
  <c r="AR144" i="7" s="1"/>
  <c r="AR74" i="7"/>
  <c r="AR71" i="7"/>
  <c r="AR75" i="7"/>
  <c r="AR72" i="7"/>
  <c r="AA73" i="7"/>
  <c r="AA74" i="7"/>
  <c r="AA71" i="7"/>
  <c r="AA72" i="7"/>
  <c r="AA75" i="7"/>
  <c r="J73" i="7"/>
  <c r="J74" i="7"/>
  <c r="J72" i="7"/>
  <c r="J71" i="7"/>
  <c r="J75" i="7"/>
  <c r="J146" i="7" s="1"/>
  <c r="AQ78" i="7"/>
  <c r="Z78" i="7"/>
  <c r="I78" i="7"/>
  <c r="CG76" i="7"/>
  <c r="CG77" i="7"/>
  <c r="BP76" i="7"/>
  <c r="BP147" i="7" s="1"/>
  <c r="BP77" i="7"/>
  <c r="BP148" i="7" s="1"/>
  <c r="AY76" i="7"/>
  <c r="AY77" i="7"/>
  <c r="AH76" i="7"/>
  <c r="AH77" i="7"/>
  <c r="Q76" i="7"/>
  <c r="Q77" i="7"/>
  <c r="BY73" i="7"/>
  <c r="BY74" i="7"/>
  <c r="BY75" i="7"/>
  <c r="BY72" i="7"/>
  <c r="BY71" i="7"/>
  <c r="BH72" i="7"/>
  <c r="BH73" i="7"/>
  <c r="BH75" i="7"/>
  <c r="BH71" i="7"/>
  <c r="BH74" i="7"/>
  <c r="AQ72" i="7"/>
  <c r="AQ73" i="7"/>
  <c r="AQ74" i="7"/>
  <c r="AQ71" i="7"/>
  <c r="AQ75" i="7"/>
  <c r="Z72" i="7"/>
  <c r="Z73" i="7"/>
  <c r="Z75" i="7"/>
  <c r="Z71" i="7"/>
  <c r="Z74" i="7"/>
  <c r="I72" i="7"/>
  <c r="I73" i="7"/>
  <c r="I75" i="7"/>
  <c r="I71" i="7"/>
  <c r="I74" i="7"/>
  <c r="I65" i="7"/>
  <c r="I136" i="7" s="1"/>
  <c r="I44" i="7"/>
  <c r="Y44" i="7"/>
  <c r="G65" i="7"/>
  <c r="Q67" i="7"/>
  <c r="J58" i="7"/>
  <c r="J53" i="7"/>
  <c r="J51" i="7"/>
  <c r="J48" i="7"/>
  <c r="J47" i="7"/>
  <c r="J46" i="7"/>
  <c r="J44" i="7"/>
  <c r="J43" i="7"/>
  <c r="Z136" i="7"/>
  <c r="Z119" i="7"/>
  <c r="Z46" i="7"/>
  <c r="Z43" i="7"/>
  <c r="AQ134" i="7"/>
  <c r="AQ46" i="7"/>
  <c r="AQ44" i="7"/>
  <c r="AQ42" i="7"/>
  <c r="AQ38" i="7"/>
  <c r="BI46" i="7"/>
  <c r="BI44" i="7"/>
  <c r="BI42" i="7"/>
  <c r="BI39" i="7"/>
  <c r="CA129" i="7"/>
  <c r="CA120" i="7"/>
  <c r="CA46" i="7"/>
  <c r="CA44" i="7"/>
  <c r="CA42" i="7"/>
  <c r="CA39" i="7"/>
  <c r="FZ118" i="7"/>
  <c r="ES109" i="7"/>
  <c r="CG122" i="7"/>
  <c r="GX134" i="7"/>
  <c r="CM110" i="7"/>
  <c r="HZ128" i="7"/>
  <c r="AS137" i="7"/>
  <c r="GR136" i="7"/>
  <c r="IV131" i="7"/>
  <c r="CX131" i="7"/>
  <c r="FJ121" i="7"/>
  <c r="IC112" i="7"/>
  <c r="CP128" i="7"/>
  <c r="CU132" i="7"/>
  <c r="GC120" i="7"/>
  <c r="GC112" i="7"/>
  <c r="IW110" i="7"/>
  <c r="HL119" i="7"/>
  <c r="IT111" i="7"/>
  <c r="CT131" i="7"/>
  <c r="DL130" i="7"/>
  <c r="FL129" i="7"/>
  <c r="EU129" i="7"/>
  <c r="CM123" i="7"/>
  <c r="EP133" i="7"/>
  <c r="EQ132" i="7"/>
  <c r="BJ111" i="7"/>
  <c r="HM108" i="7"/>
  <c r="CM113" i="7"/>
  <c r="GA110" i="7"/>
  <c r="EX128" i="7"/>
  <c r="EX138" i="7"/>
  <c r="P459" i="7" s="1"/>
  <c r="CY137" i="7"/>
  <c r="IK132" i="7"/>
  <c r="HW123" i="7"/>
  <c r="AP137" i="7"/>
  <c r="HG136" i="7"/>
  <c r="AQ136" i="7"/>
  <c r="DM137" i="7"/>
  <c r="CV138" i="7"/>
  <c r="M456" i="7" s="1"/>
  <c r="GZ123" i="7"/>
  <c r="FO123" i="7"/>
  <c r="CV45" i="7"/>
  <c r="AQ45" i="7"/>
  <c r="FO130" i="7"/>
  <c r="EW130" i="7"/>
  <c r="GZ137" i="7"/>
  <c r="FO137" i="7"/>
  <c r="EW137" i="7"/>
  <c r="CA45" i="7"/>
  <c r="BI45" i="7"/>
  <c r="J49" i="7"/>
  <c r="CV41" i="7"/>
  <c r="CV40" i="7"/>
  <c r="CV43" i="7"/>
  <c r="AQ43" i="7"/>
  <c r="FO125" i="7"/>
  <c r="GZ136" i="7"/>
  <c r="EW136" i="7"/>
  <c r="AQ41" i="7"/>
  <c r="AQ40" i="7"/>
  <c r="CA43" i="7"/>
  <c r="BI43" i="7"/>
  <c r="HR45" i="7"/>
  <c r="HR116" i="7" s="1"/>
  <c r="DM45" i="7"/>
  <c r="CV37" i="7"/>
  <c r="CA41" i="7"/>
  <c r="BI41" i="7"/>
  <c r="CA40" i="7"/>
  <c r="BI40" i="7"/>
  <c r="CV39" i="7"/>
  <c r="GZ45" i="7"/>
  <c r="GH45" i="7"/>
  <c r="FO45" i="7"/>
  <c r="EW45" i="7"/>
  <c r="HR120" i="7"/>
  <c r="AQ37" i="7"/>
  <c r="DM41" i="7"/>
  <c r="DM112" i="7" s="1"/>
  <c r="DM40" i="7"/>
  <c r="AQ39" i="7"/>
  <c r="DM43" i="7"/>
  <c r="EE45" i="7"/>
  <c r="FO133" i="7"/>
  <c r="EW133" i="7"/>
  <c r="GH122" i="7"/>
  <c r="DM37" i="7"/>
  <c r="CA37" i="7"/>
  <c r="BI37" i="7"/>
  <c r="HR40" i="7"/>
  <c r="GZ40" i="7"/>
  <c r="J45" i="7"/>
  <c r="GZ121" i="7"/>
  <c r="HR37" i="7"/>
  <c r="HR108" i="7" s="1"/>
  <c r="GZ37" i="7"/>
  <c r="HR41" i="7"/>
  <c r="GZ41" i="7"/>
  <c r="GH41" i="7"/>
  <c r="FO41" i="7"/>
  <c r="EW41" i="7"/>
  <c r="EE41" i="7"/>
  <c r="GH40" i="7"/>
  <c r="FO40" i="7"/>
  <c r="EW40" i="7"/>
  <c r="EE40" i="7"/>
  <c r="DM39" i="7"/>
  <c r="HR42" i="7"/>
  <c r="GZ42" i="7"/>
  <c r="GH42" i="7"/>
  <c r="GH113" i="7" s="1"/>
  <c r="FO43" i="7"/>
  <c r="FO114" i="7" s="1"/>
  <c r="EW43" i="7"/>
  <c r="EE43" i="7"/>
  <c r="GH121" i="7"/>
  <c r="GH37" i="7"/>
  <c r="FO37" i="7"/>
  <c r="EW37" i="7"/>
  <c r="EE37" i="7"/>
  <c r="HR39" i="7"/>
  <c r="GZ39" i="7"/>
  <c r="GZ110" i="7" s="1"/>
  <c r="GH39" i="7"/>
  <c r="GH110" i="7" s="1"/>
  <c r="FO39" i="7"/>
  <c r="EW39" i="7"/>
  <c r="DM127" i="7"/>
  <c r="HR132" i="7"/>
  <c r="JB42" i="7"/>
  <c r="J52" i="7"/>
  <c r="CA137" i="7"/>
  <c r="IC119" i="7"/>
  <c r="FX135" i="7"/>
  <c r="FF135" i="7"/>
  <c r="FG134" i="7"/>
  <c r="CU130" i="7"/>
  <c r="EO134" i="7"/>
  <c r="FY133" i="7"/>
  <c r="FV122" i="7"/>
  <c r="EN134" i="7"/>
  <c r="EO133" i="7"/>
  <c r="GP120" i="7"/>
  <c r="HK118" i="7"/>
  <c r="CM114" i="7"/>
  <c r="EZ137" i="7"/>
  <c r="DV134" i="7"/>
  <c r="EY138" i="7"/>
  <c r="Q459" i="7" s="1"/>
  <c r="EH138" i="7"/>
  <c r="Q458" i="7" s="1"/>
  <c r="EY137" i="7"/>
  <c r="FY119" i="7"/>
  <c r="FG119" i="7"/>
  <c r="IU116" i="7"/>
  <c r="EG137" i="7"/>
  <c r="FF119" i="7"/>
  <c r="FH118" i="7"/>
  <c r="EQ118" i="7"/>
  <c r="GF128" i="7"/>
  <c r="FF129" i="7"/>
  <c r="EO129" i="7"/>
  <c r="GC108" i="7"/>
  <c r="IU115" i="7"/>
  <c r="CM112" i="7"/>
  <c r="FM128" i="7"/>
  <c r="CW138" i="7"/>
  <c r="N456" i="7" s="1"/>
  <c r="DO136" i="7"/>
  <c r="HZ116" i="7"/>
  <c r="ID114" i="7"/>
  <c r="CM111" i="7"/>
  <c r="CV136" i="7"/>
  <c r="IU135" i="7"/>
  <c r="GZ131" i="7"/>
  <c r="FR130" i="7"/>
  <c r="IN109" i="7"/>
  <c r="CT137" i="7"/>
  <c r="IS136" i="7"/>
  <c r="CU136" i="7"/>
  <c r="CH111" i="7"/>
  <c r="BI137" i="7"/>
  <c r="EW131" i="7"/>
  <c r="S63" i="7"/>
  <c r="S44" i="7"/>
  <c r="S43" i="7"/>
  <c r="S38" i="7"/>
  <c r="BB130" i="7"/>
  <c r="BB45" i="7"/>
  <c r="BB44" i="7"/>
  <c r="BB43" i="7"/>
  <c r="BB114" i="7" s="1"/>
  <c r="BB40" i="7"/>
  <c r="DH130" i="7"/>
  <c r="DH45" i="7"/>
  <c r="DH41" i="7"/>
  <c r="Q62" i="7"/>
  <c r="Q45" i="7"/>
  <c r="Q43" i="7"/>
  <c r="Q38" i="7"/>
  <c r="BS45" i="7"/>
  <c r="BS44" i="7"/>
  <c r="BS43" i="7"/>
  <c r="BS40" i="7"/>
  <c r="CJ137" i="7"/>
  <c r="CJ133" i="7"/>
  <c r="CJ43" i="7"/>
  <c r="CJ45" i="7"/>
  <c r="CJ44" i="7"/>
  <c r="CI136" i="7"/>
  <c r="CI45" i="7"/>
  <c r="CI44" i="7"/>
  <c r="CI43" i="7"/>
  <c r="CI39" i="7"/>
  <c r="DC137" i="7"/>
  <c r="DC135" i="7"/>
  <c r="DC133" i="7"/>
  <c r="DC131" i="7"/>
  <c r="DC124" i="7"/>
  <c r="DC118" i="7"/>
  <c r="DC46" i="7"/>
  <c r="DC44" i="7"/>
  <c r="DC42" i="7"/>
  <c r="DC39" i="7"/>
  <c r="DT135" i="7"/>
  <c r="DT134" i="7"/>
  <c r="DT131" i="7"/>
  <c r="DT129" i="7"/>
  <c r="DT121" i="7"/>
  <c r="DT45" i="7"/>
  <c r="DT44" i="7"/>
  <c r="DT42" i="7"/>
  <c r="DT39" i="7"/>
  <c r="DT110" i="7" s="1"/>
  <c r="DB138" i="7"/>
  <c r="S456" i="7" s="1"/>
  <c r="DB128" i="7"/>
  <c r="DB124" i="7"/>
  <c r="DB118" i="7"/>
  <c r="DB46" i="7"/>
  <c r="DB44" i="7"/>
  <c r="DB42" i="7"/>
  <c r="DB39" i="7"/>
  <c r="DB110" i="7" s="1"/>
  <c r="DS137" i="7"/>
  <c r="DS135" i="7"/>
  <c r="DS133" i="7"/>
  <c r="DS131" i="7"/>
  <c r="DS129" i="7"/>
  <c r="DS46" i="7"/>
  <c r="DS44" i="7"/>
  <c r="DS42" i="7"/>
  <c r="DS40" i="7"/>
  <c r="DS111" i="7" s="1"/>
  <c r="EK46" i="7"/>
  <c r="EK44" i="7"/>
  <c r="EK43" i="7"/>
  <c r="DR132" i="7"/>
  <c r="DR46" i="7"/>
  <c r="DR44" i="7"/>
  <c r="DR42" i="7"/>
  <c r="DR38" i="7"/>
  <c r="FB133" i="7"/>
  <c r="FB130" i="7"/>
  <c r="FB46" i="7"/>
  <c r="FB44" i="7"/>
  <c r="FB42" i="7"/>
  <c r="FB40" i="7"/>
  <c r="FS126" i="7"/>
  <c r="FS46" i="7"/>
  <c r="FS44" i="7"/>
  <c r="FS43" i="7"/>
  <c r="FS38" i="7"/>
  <c r="GL127" i="7"/>
  <c r="GL118" i="7"/>
  <c r="GL45" i="7"/>
  <c r="GL44" i="7"/>
  <c r="GL115" i="7" s="1"/>
  <c r="GL43" i="7"/>
  <c r="GL38" i="7"/>
  <c r="HC132" i="7"/>
  <c r="HC124" i="7"/>
  <c r="HC121" i="7"/>
  <c r="HC46" i="7"/>
  <c r="HC44" i="7"/>
  <c r="HC42" i="7"/>
  <c r="HC38" i="7"/>
  <c r="HT133" i="7"/>
  <c r="HT123" i="7"/>
  <c r="HT121" i="7"/>
  <c r="HT120" i="7"/>
  <c r="HT45" i="7"/>
  <c r="HT44" i="7"/>
  <c r="HT43" i="7"/>
  <c r="HT41" i="7"/>
  <c r="HS137" i="7"/>
  <c r="HS123" i="7"/>
  <c r="HS45" i="7"/>
  <c r="HS44" i="7"/>
  <c r="HS115" i="7" s="1"/>
  <c r="HS43" i="7"/>
  <c r="HS41" i="7"/>
  <c r="HS112" i="7" s="1"/>
  <c r="IJ129" i="7"/>
  <c r="IJ126" i="7"/>
  <c r="IJ45" i="7"/>
  <c r="IJ44" i="7"/>
  <c r="IJ43" i="7"/>
  <c r="JB138" i="7"/>
  <c r="T468" i="7" s="1"/>
  <c r="JB136" i="7"/>
  <c r="JB118" i="7"/>
  <c r="JB45" i="7"/>
  <c r="JB44" i="7"/>
  <c r="JB115" i="7" s="1"/>
  <c r="JB39" i="7"/>
  <c r="II126" i="7"/>
  <c r="II45" i="7"/>
  <c r="II44" i="7"/>
  <c r="II43" i="7"/>
  <c r="II114" i="7" s="1"/>
  <c r="JA133" i="7"/>
  <c r="JA119" i="7"/>
  <c r="JA46" i="7"/>
  <c r="JA117" i="7" s="1"/>
  <c r="JA44" i="7"/>
  <c r="JA40" i="7"/>
  <c r="AK43" i="7"/>
  <c r="IH45" i="7"/>
  <c r="IH44" i="7"/>
  <c r="IH43" i="7"/>
  <c r="IH39" i="7"/>
  <c r="T46" i="7"/>
  <c r="T42" i="7"/>
  <c r="T41" i="7"/>
  <c r="FF133" i="7"/>
  <c r="HX112" i="7"/>
  <c r="EC125" i="7"/>
  <c r="IW123" i="7"/>
  <c r="IF123" i="7"/>
  <c r="GK113" i="7"/>
  <c r="ER110" i="7"/>
  <c r="IC124" i="7"/>
  <c r="DZ110" i="7"/>
  <c r="IV128" i="7"/>
  <c r="CM132" i="7"/>
  <c r="FX129" i="7"/>
  <c r="EN127" i="7"/>
  <c r="GK112" i="7"/>
  <c r="DJ109" i="7"/>
  <c r="EX134" i="7"/>
  <c r="IB128" i="7"/>
  <c r="FK138" i="7"/>
  <c r="L460" i="7" s="1"/>
  <c r="EU136" i="7"/>
  <c r="GJ130" i="7"/>
  <c r="FV110" i="7"/>
  <c r="FV126" i="7"/>
  <c r="CM109" i="7"/>
  <c r="DI136" i="7"/>
  <c r="FV108" i="7"/>
  <c r="HK112" i="7"/>
  <c r="GQ134" i="7"/>
  <c r="GS112" i="7"/>
  <c r="IU108" i="7"/>
  <c r="JA135" i="7"/>
  <c r="JB38" i="7"/>
  <c r="JA38" i="7"/>
  <c r="JB120" i="7"/>
  <c r="JB122" i="7"/>
  <c r="JA129" i="7"/>
  <c r="IW112" i="7"/>
  <c r="JB46" i="7"/>
  <c r="IX111" i="7"/>
  <c r="JB37" i="7"/>
  <c r="JA37" i="7"/>
  <c r="JB41" i="7"/>
  <c r="JA41" i="7"/>
  <c r="JB40" i="7"/>
  <c r="IF110" i="7"/>
  <c r="IH37" i="7"/>
  <c r="IH108" i="7" s="1"/>
  <c r="II127" i="7"/>
  <c r="II129" i="7"/>
  <c r="IJ41" i="7"/>
  <c r="HV113" i="7"/>
  <c r="HZ111" i="7"/>
  <c r="II41" i="7"/>
  <c r="IJ42" i="7"/>
  <c r="IH41" i="7"/>
  <c r="II42" i="7"/>
  <c r="HZ126" i="7"/>
  <c r="ID116" i="7"/>
  <c r="IF137" i="7"/>
  <c r="IJ38" i="7"/>
  <c r="IJ109" i="7" s="1"/>
  <c r="IH42" i="7"/>
  <c r="IJ133" i="7"/>
  <c r="IK112" i="7"/>
  <c r="IJ40" i="7"/>
  <c r="II38" i="7"/>
  <c r="II109" i="7" s="1"/>
  <c r="II40" i="7"/>
  <c r="IH38" i="7"/>
  <c r="IJ46" i="7"/>
  <c r="IH40" i="7"/>
  <c r="IH111" i="7" s="1"/>
  <c r="II46" i="7"/>
  <c r="ID135" i="7"/>
  <c r="IH46" i="7"/>
  <c r="IJ39" i="7"/>
  <c r="IF119" i="7"/>
  <c r="II39" i="7"/>
  <c r="HW128" i="7"/>
  <c r="HT46" i="7"/>
  <c r="HT40" i="7"/>
  <c r="HS46" i="7"/>
  <c r="HS40" i="7"/>
  <c r="HS111" i="7" s="1"/>
  <c r="HT135" i="7"/>
  <c r="HT37" i="7"/>
  <c r="HT38" i="7"/>
  <c r="HT42" i="7"/>
  <c r="HT131" i="7"/>
  <c r="HO119" i="7"/>
  <c r="HS37" i="7"/>
  <c r="HS38" i="7"/>
  <c r="HS42" i="7"/>
  <c r="HT39" i="7"/>
  <c r="HS39" i="7"/>
  <c r="HT134" i="7"/>
  <c r="HO137" i="7"/>
  <c r="HC41" i="7"/>
  <c r="HC39" i="7"/>
  <c r="GW128" i="7"/>
  <c r="HC43" i="7"/>
  <c r="HC114" i="7" s="1"/>
  <c r="GU136" i="7"/>
  <c r="HC40" i="7"/>
  <c r="HC37" i="7"/>
  <c r="HA117" i="7"/>
  <c r="GQ132" i="7"/>
  <c r="FX128" i="7"/>
  <c r="GL133" i="7"/>
  <c r="FY121" i="7"/>
  <c r="GG124" i="7"/>
  <c r="GL122" i="7"/>
  <c r="GL41" i="7"/>
  <c r="GL42" i="7"/>
  <c r="FY127" i="7"/>
  <c r="GL39" i="7"/>
  <c r="GL46" i="7"/>
  <c r="FS37" i="7"/>
  <c r="FS136" i="7"/>
  <c r="FG136" i="7"/>
  <c r="FS134" i="7"/>
  <c r="FH134" i="7"/>
  <c r="FS40" i="7"/>
  <c r="FS45" i="7"/>
  <c r="FS128" i="7"/>
  <c r="FS41" i="7"/>
  <c r="FL137" i="7"/>
  <c r="FB134" i="7"/>
  <c r="FB43" i="7"/>
  <c r="FB136" i="7"/>
  <c r="FB41" i="7"/>
  <c r="FB45" i="7"/>
  <c r="FB132" i="7"/>
  <c r="FB38" i="7"/>
  <c r="FB39" i="7"/>
  <c r="FB37" i="7"/>
  <c r="FB108" i="7" s="1"/>
  <c r="FB128" i="7"/>
  <c r="EK39" i="7"/>
  <c r="ED129" i="7"/>
  <c r="EK42" i="7"/>
  <c r="EK40" i="7"/>
  <c r="EK133" i="7"/>
  <c r="EK41" i="7"/>
  <c r="EC137" i="7"/>
  <c r="DS41" i="7"/>
  <c r="DR40" i="7"/>
  <c r="DR39" i="7"/>
  <c r="DS45" i="7"/>
  <c r="DH46" i="7"/>
  <c r="DT137" i="7"/>
  <c r="DF108" i="7"/>
  <c r="DH128" i="7"/>
  <c r="DT37" i="7"/>
  <c r="DR41" i="7"/>
  <c r="DT38" i="7"/>
  <c r="DH43" i="7"/>
  <c r="DR45" i="7"/>
  <c r="DT122" i="7"/>
  <c r="DT133" i="7"/>
  <c r="DH136" i="7"/>
  <c r="DL136" i="7"/>
  <c r="DT40" i="7"/>
  <c r="DS39" i="7"/>
  <c r="DS110" i="7" s="1"/>
  <c r="DK121" i="7"/>
  <c r="DL132" i="7"/>
  <c r="DS37" i="7"/>
  <c r="DS38" i="7"/>
  <c r="DS122" i="7"/>
  <c r="DT41" i="7"/>
  <c r="DR37" i="7"/>
  <c r="DR128" i="7"/>
  <c r="DH42" i="7"/>
  <c r="DT46" i="7"/>
  <c r="DT43" i="7"/>
  <c r="DS43" i="7"/>
  <c r="DT124" i="7"/>
  <c r="DL118" i="7"/>
  <c r="DR138" i="7"/>
  <c r="R457" i="7" s="1"/>
  <c r="DR43" i="7"/>
  <c r="DS132" i="7"/>
  <c r="DR136" i="7"/>
  <c r="DQ138" i="7"/>
  <c r="Q457" i="7" s="1"/>
  <c r="DE112" i="7"/>
  <c r="DH40" i="7"/>
  <c r="DH39" i="7"/>
  <c r="DE111" i="7"/>
  <c r="CU108" i="7"/>
  <c r="DB130" i="7"/>
  <c r="DC136" i="7"/>
  <c r="DA131" i="7"/>
  <c r="DC45" i="7"/>
  <c r="DC129" i="7"/>
  <c r="DB45" i="7"/>
  <c r="DC134" i="7"/>
  <c r="DC43" i="7"/>
  <c r="DB43" i="7"/>
  <c r="DC37" i="7"/>
  <c r="DC41" i="7"/>
  <c r="DC120" i="7"/>
  <c r="CT113" i="7"/>
  <c r="DB109" i="7"/>
  <c r="DB37" i="7"/>
  <c r="DB41" i="7"/>
  <c r="DC40" i="7"/>
  <c r="DC111" i="7" s="1"/>
  <c r="CU112" i="7"/>
  <c r="CR134" i="7"/>
  <c r="DB40" i="7"/>
  <c r="DB132" i="7"/>
  <c r="DB127" i="7"/>
  <c r="CI38" i="7"/>
  <c r="CJ130" i="7"/>
  <c r="CI130" i="7"/>
  <c r="CJ46" i="7"/>
  <c r="CI46" i="7"/>
  <c r="CC120" i="7"/>
  <c r="CI37" i="7"/>
  <c r="CI41" i="7"/>
  <c r="CG125" i="7"/>
  <c r="CB119" i="7"/>
  <c r="CI40" i="7"/>
  <c r="CI42" i="7"/>
  <c r="CH137" i="7"/>
  <c r="CI138" i="7"/>
  <c r="S452" i="7" s="1"/>
  <c r="CG137" i="7"/>
  <c r="BP137" i="7"/>
  <c r="BE132" i="7"/>
  <c r="BS125" i="7"/>
  <c r="BS46" i="7"/>
  <c r="BS39" i="7"/>
  <c r="BS42" i="7"/>
  <c r="BS37" i="7"/>
  <c r="BS38" i="7"/>
  <c r="BS41" i="7"/>
  <c r="BS133" i="7"/>
  <c r="BS137" i="7"/>
  <c r="BA43" i="7"/>
  <c r="BA41" i="7"/>
  <c r="BA46" i="7"/>
  <c r="BA38" i="7"/>
  <c r="AZ138" i="7"/>
  <c r="R450" i="7" s="1"/>
  <c r="BA40" i="7"/>
  <c r="BB39" i="7"/>
  <c r="BA39" i="7"/>
  <c r="BB37" i="7"/>
  <c r="AS120" i="7"/>
  <c r="BB42" i="7"/>
  <c r="BB41" i="7"/>
  <c r="BA138" i="7"/>
  <c r="S450" i="7" s="1"/>
  <c r="BB38" i="7"/>
  <c r="BB46" i="7"/>
  <c r="BB137" i="7"/>
  <c r="Q41" i="7"/>
  <c r="Q39" i="7"/>
  <c r="Q110" i="7" s="1"/>
  <c r="Q37" i="7"/>
  <c r="Q108" i="7" s="1"/>
  <c r="S42" i="7"/>
  <c r="S40" i="7"/>
  <c r="Q42" i="7"/>
  <c r="Q40" i="7"/>
  <c r="F64" i="7"/>
  <c r="J66" i="7"/>
  <c r="K67" i="7"/>
  <c r="K138" i="7" s="1"/>
  <c r="K448" i="7" s="1"/>
  <c r="T63" i="7"/>
  <c r="M66" i="7"/>
  <c r="K66" i="7"/>
  <c r="K137" i="7" s="1"/>
  <c r="G64" i="7"/>
  <c r="AB137" i="7"/>
  <c r="O61" i="7"/>
  <c r="AG133" i="7"/>
  <c r="AC138" i="7"/>
  <c r="L449" i="7" s="1"/>
  <c r="J65" i="7"/>
  <c r="J136" i="7" s="1"/>
  <c r="T56" i="7"/>
  <c r="P60" i="7"/>
  <c r="Q60" i="7"/>
  <c r="R56" i="7"/>
  <c r="R60" i="7"/>
  <c r="R131" i="7" s="1"/>
  <c r="R67" i="7"/>
  <c r="R138" i="7" s="1"/>
  <c r="R448" i="7" s="1"/>
  <c r="O64" i="7"/>
  <c r="S62" i="7"/>
  <c r="N64" i="7"/>
  <c r="N135" i="7" s="1"/>
  <c r="P62" i="7"/>
  <c r="E128" i="7"/>
  <c r="O62" i="7"/>
  <c r="O133" i="7" s="1"/>
  <c r="O60" i="7"/>
  <c r="N65" i="7"/>
  <c r="AE138" i="7"/>
  <c r="N449" i="7" s="1"/>
  <c r="O67" i="7"/>
  <c r="O138" i="7" s="1"/>
  <c r="O448" i="7" s="1"/>
  <c r="N67" i="7"/>
  <c r="N138" i="7" s="1"/>
  <c r="N448" i="7" s="1"/>
  <c r="S56" i="7"/>
  <c r="S60" i="7"/>
  <c r="S131" i="7" s="1"/>
  <c r="T55" i="7"/>
  <c r="S55" i="7"/>
  <c r="R59" i="7"/>
  <c r="AH129" i="7"/>
  <c r="Q59" i="7"/>
  <c r="AJ128" i="7"/>
  <c r="T54" i="7"/>
  <c r="S58" i="7"/>
  <c r="R61" i="7"/>
  <c r="P53" i="7"/>
  <c r="R58" i="7"/>
  <c r="R129" i="7" s="1"/>
  <c r="Q61" i="7"/>
  <c r="Q58" i="7"/>
  <c r="Q129" i="7" s="1"/>
  <c r="P61" i="7"/>
  <c r="S59" i="7"/>
  <c r="S130" i="7" s="1"/>
  <c r="S57" i="7"/>
  <c r="S128" i="7" s="1"/>
  <c r="P52" i="7"/>
  <c r="R57" i="7"/>
  <c r="P63" i="7"/>
  <c r="AJ130" i="7"/>
  <c r="Q53" i="7"/>
  <c r="AH125" i="7"/>
  <c r="R54" i="7"/>
  <c r="S54" i="7"/>
  <c r="T59" i="7"/>
  <c r="F48" i="7"/>
  <c r="J41" i="7"/>
  <c r="Q54" i="7"/>
  <c r="T47" i="7"/>
  <c r="G47" i="7"/>
  <c r="AK46" i="7"/>
  <c r="X43" i="7"/>
  <c r="AH46" i="7"/>
  <c r="T38" i="7"/>
  <c r="T109" i="7" s="1"/>
  <c r="AA37" i="7"/>
  <c r="V112" i="7"/>
  <c r="AK42" i="7"/>
  <c r="T58" i="7"/>
  <c r="AK41" i="7"/>
  <c r="AK38" i="7"/>
  <c r="T57" i="7"/>
  <c r="T39" i="7"/>
  <c r="T43" i="7"/>
  <c r="AK39" i="7"/>
  <c r="T53" i="7"/>
  <c r="T40" i="7"/>
  <c r="AK40" i="7"/>
  <c r="T37" i="7"/>
  <c r="Z41" i="7"/>
  <c r="I41" i="7"/>
  <c r="I112" i="7" s="1"/>
  <c r="K40" i="7"/>
  <c r="W44" i="7"/>
  <c r="F44" i="7"/>
  <c r="H45" i="7"/>
  <c r="S47" i="7"/>
  <c r="F49" i="7"/>
  <c r="L52" i="7"/>
  <c r="O53" i="7"/>
  <c r="P54" i="7"/>
  <c r="I58" i="7"/>
  <c r="J59" i="7"/>
  <c r="J130" i="7" s="1"/>
  <c r="M60" i="7"/>
  <c r="M131" i="7" s="1"/>
  <c r="N61" i="7"/>
  <c r="R63" i="7"/>
  <c r="F65" i="7"/>
  <c r="I66" i="7"/>
  <c r="AA138" i="7"/>
  <c r="J449" i="7" s="1"/>
  <c r="J67" i="7"/>
  <c r="J138" i="7" s="1"/>
  <c r="J448" i="7" s="1"/>
  <c r="Y41" i="7"/>
  <c r="H41" i="7"/>
  <c r="AA40" i="7"/>
  <c r="J40" i="7"/>
  <c r="V44" i="7"/>
  <c r="E45" i="7"/>
  <c r="X45" i="7"/>
  <c r="G45" i="7"/>
  <c r="R47" i="7"/>
  <c r="T48" i="7"/>
  <c r="E49" i="7"/>
  <c r="N53" i="7"/>
  <c r="O54" i="7"/>
  <c r="R55" i="7"/>
  <c r="H58" i="7"/>
  <c r="I59" i="7"/>
  <c r="L60" i="7"/>
  <c r="L131" i="7" s="1"/>
  <c r="M61" i="7"/>
  <c r="Q63" i="7"/>
  <c r="T64" i="7"/>
  <c r="E65" i="7"/>
  <c r="H66" i="7"/>
  <c r="H137" i="7" s="1"/>
  <c r="Z138" i="7"/>
  <c r="I449" i="7" s="1"/>
  <c r="I67" i="7"/>
  <c r="I138" i="7" s="1"/>
  <c r="I448" i="7" s="1"/>
  <c r="V134" i="7"/>
  <c r="X41" i="7"/>
  <c r="G41" i="7"/>
  <c r="Z40" i="7"/>
  <c r="I40" i="7"/>
  <c r="I111" i="7" s="1"/>
  <c r="K39" i="7"/>
  <c r="AK44" i="7"/>
  <c r="T44" i="7"/>
  <c r="W45" i="7"/>
  <c r="F45" i="7"/>
  <c r="Q47" i="7"/>
  <c r="S48" i="7"/>
  <c r="T49" i="7"/>
  <c r="E50" i="7"/>
  <c r="M53" i="7"/>
  <c r="N54" i="7"/>
  <c r="Q55" i="7"/>
  <c r="G58" i="7"/>
  <c r="Y130" i="7"/>
  <c r="H59" i="7"/>
  <c r="K60" i="7"/>
  <c r="K131" i="7" s="1"/>
  <c r="L61" i="7"/>
  <c r="S64" i="7"/>
  <c r="T65" i="7"/>
  <c r="T136" i="7" s="1"/>
  <c r="E66" i="7"/>
  <c r="G66" i="7"/>
  <c r="H67" i="7"/>
  <c r="W41" i="7"/>
  <c r="Y40" i="7"/>
  <c r="H40" i="7"/>
  <c r="AA39" i="7"/>
  <c r="J39" i="7"/>
  <c r="AJ44" i="7"/>
  <c r="V45" i="7"/>
  <c r="R48" i="7"/>
  <c r="S49" i="7"/>
  <c r="L53" i="7"/>
  <c r="M54" i="7"/>
  <c r="P55" i="7"/>
  <c r="F58" i="7"/>
  <c r="G59" i="7"/>
  <c r="J60" i="7"/>
  <c r="K61" i="7"/>
  <c r="N62" i="7"/>
  <c r="R64" i="7"/>
  <c r="S65" i="7"/>
  <c r="F66" i="7"/>
  <c r="G67" i="7"/>
  <c r="X40" i="7"/>
  <c r="Z39" i="7"/>
  <c r="I39" i="7"/>
  <c r="K38" i="7"/>
  <c r="AK45" i="7"/>
  <c r="T45" i="7"/>
  <c r="Q48" i="7"/>
  <c r="R49" i="7"/>
  <c r="K53" i="7"/>
  <c r="L54" i="7"/>
  <c r="O55" i="7"/>
  <c r="Q56" i="7"/>
  <c r="F59" i="7"/>
  <c r="I60" i="7"/>
  <c r="J61" i="7"/>
  <c r="M62" i="7"/>
  <c r="N63" i="7"/>
  <c r="Q64" i="7"/>
  <c r="R65" i="7"/>
  <c r="F67" i="7"/>
  <c r="F138" i="7" s="1"/>
  <c r="F448" i="7" s="1"/>
  <c r="Y39" i="7"/>
  <c r="AA38" i="7"/>
  <c r="J38" i="7"/>
  <c r="AJ45" i="7"/>
  <c r="S45" i="7"/>
  <c r="P48" i="7"/>
  <c r="Q49" i="7"/>
  <c r="T50" i="7"/>
  <c r="AA124" i="7"/>
  <c r="K54" i="7"/>
  <c r="N55" i="7"/>
  <c r="P56" i="7"/>
  <c r="Q57" i="7"/>
  <c r="E59" i="7"/>
  <c r="H60" i="7"/>
  <c r="Z132" i="7"/>
  <c r="I61" i="7"/>
  <c r="L62" i="7"/>
  <c r="M63" i="7"/>
  <c r="P64" i="7"/>
  <c r="Q65" i="7"/>
  <c r="AK137" i="7"/>
  <c r="T66" i="7"/>
  <c r="T137" i="7" s="1"/>
  <c r="E67" i="7"/>
  <c r="Z38" i="7"/>
  <c r="Z109" i="7" s="1"/>
  <c r="AI45" i="7"/>
  <c r="P49" i="7"/>
  <c r="S50" i="7"/>
  <c r="J54" i="7"/>
  <c r="M55" i="7"/>
  <c r="M126" i="7" s="1"/>
  <c r="O56" i="7"/>
  <c r="P57" i="7"/>
  <c r="E60" i="7"/>
  <c r="G60" i="7"/>
  <c r="H61" i="7"/>
  <c r="K62" i="7"/>
  <c r="L63" i="7"/>
  <c r="P65" i="7"/>
  <c r="S66" i="7"/>
  <c r="T67" i="7"/>
  <c r="O49" i="7"/>
  <c r="R50" i="7"/>
  <c r="T51" i="7"/>
  <c r="L55" i="7"/>
  <c r="N56" i="7"/>
  <c r="O57" i="7"/>
  <c r="F60" i="7"/>
  <c r="G61" i="7"/>
  <c r="J62" i="7"/>
  <c r="AB134" i="7"/>
  <c r="K63" i="7"/>
  <c r="O65" i="7"/>
  <c r="O136" i="7" s="1"/>
  <c r="AI137" i="7"/>
  <c r="R66" i="7"/>
  <c r="R137" i="7" s="1"/>
  <c r="AJ138" i="7"/>
  <c r="S449" i="7" s="1"/>
  <c r="S67" i="7"/>
  <c r="S138" i="7" s="1"/>
  <c r="S448" i="7" s="1"/>
  <c r="K37" i="7"/>
  <c r="J42" i="7"/>
  <c r="H46" i="7"/>
  <c r="Q50" i="7"/>
  <c r="S51" i="7"/>
  <c r="T52" i="7"/>
  <c r="K55" i="7"/>
  <c r="AD127" i="7"/>
  <c r="M56" i="7"/>
  <c r="N57" i="7"/>
  <c r="W132" i="7"/>
  <c r="F61" i="7"/>
  <c r="F132" i="7" s="1"/>
  <c r="I62" i="7"/>
  <c r="J63" i="7"/>
  <c r="M64" i="7"/>
  <c r="Q66" i="7"/>
  <c r="AI138" i="7"/>
  <c r="R449" i="7" s="1"/>
  <c r="Z42" i="7"/>
  <c r="I42" i="7"/>
  <c r="X46" i="7"/>
  <c r="G46" i="7"/>
  <c r="P50" i="7"/>
  <c r="AI122" i="7"/>
  <c r="R51" i="7"/>
  <c r="S52" i="7"/>
  <c r="J55" i="7"/>
  <c r="J126" i="7" s="1"/>
  <c r="L56" i="7"/>
  <c r="M57" i="7"/>
  <c r="P58" i="7"/>
  <c r="T60" i="7"/>
  <c r="V132" i="7"/>
  <c r="E61" i="7"/>
  <c r="H62" i="7"/>
  <c r="H133" i="7" s="1"/>
  <c r="Z134" i="7"/>
  <c r="I63" i="7"/>
  <c r="L64" i="7"/>
  <c r="M65" i="7"/>
  <c r="P66" i="7"/>
  <c r="Y42" i="7"/>
  <c r="H42" i="7"/>
  <c r="I43" i="7"/>
  <c r="W46" i="7"/>
  <c r="F46" i="7"/>
  <c r="O50" i="7"/>
  <c r="Q51" i="7"/>
  <c r="R52" i="7"/>
  <c r="I55" i="7"/>
  <c r="K56" i="7"/>
  <c r="L57" i="7"/>
  <c r="O58" i="7"/>
  <c r="P59" i="7"/>
  <c r="T61" i="7"/>
  <c r="E62" i="7"/>
  <c r="G62" i="7"/>
  <c r="H63" i="7"/>
  <c r="K64" i="7"/>
  <c r="AC136" i="7"/>
  <c r="L65" i="7"/>
  <c r="L136" i="7" s="1"/>
  <c r="O66" i="7"/>
  <c r="X42" i="7"/>
  <c r="G42" i="7"/>
  <c r="Y43" i="7"/>
  <c r="H43" i="7"/>
  <c r="V46" i="7"/>
  <c r="E46" i="7"/>
  <c r="N50" i="7"/>
  <c r="AG122" i="7"/>
  <c r="P51" i="7"/>
  <c r="Q52" i="7"/>
  <c r="J56" i="7"/>
  <c r="K57" i="7"/>
  <c r="N58" i="7"/>
  <c r="AF130" i="7"/>
  <c r="O59" i="7"/>
  <c r="S61" i="7"/>
  <c r="F62" i="7"/>
  <c r="G63" i="7"/>
  <c r="J64" i="7"/>
  <c r="K65" i="7"/>
  <c r="AE137" i="7"/>
  <c r="N66" i="7"/>
  <c r="W42" i="7"/>
  <c r="F42" i="7"/>
  <c r="G43" i="7"/>
  <c r="E47" i="7"/>
  <c r="AD121" i="7"/>
  <c r="O51" i="7"/>
  <c r="S53" i="7"/>
  <c r="I56" i="7"/>
  <c r="J57" i="7"/>
  <c r="M58" i="7"/>
  <c r="N59" i="7"/>
  <c r="V133" i="7"/>
  <c r="I64" i="7"/>
  <c r="V42" i="7"/>
  <c r="W43" i="7"/>
  <c r="F43" i="7"/>
  <c r="S46" i="7"/>
  <c r="N51" i="7"/>
  <c r="O52" i="7"/>
  <c r="R53" i="7"/>
  <c r="H56" i="7"/>
  <c r="I57" i="7"/>
  <c r="I128" i="7" s="1"/>
  <c r="L58" i="7"/>
  <c r="M59" i="7"/>
  <c r="T62" i="7"/>
  <c r="E63" i="7"/>
  <c r="H64" i="7"/>
  <c r="L66" i="7"/>
  <c r="V43" i="7"/>
  <c r="E43" i="7"/>
  <c r="AI46" i="7"/>
  <c r="R46" i="7"/>
  <c r="H57" i="7"/>
  <c r="AB129" i="7"/>
  <c r="K58" i="7"/>
  <c r="K129" i="7" s="1"/>
  <c r="L59" i="7"/>
  <c r="FP133" i="7"/>
  <c r="EY133" i="7"/>
  <c r="CH133" i="7"/>
  <c r="IU131" i="7"/>
  <c r="GV131" i="7"/>
  <c r="EV131" i="7"/>
  <c r="DN131" i="7"/>
  <c r="CW131" i="7"/>
  <c r="DW120" i="7"/>
  <c r="IN125" i="7"/>
  <c r="HW125" i="7"/>
  <c r="FX125" i="7"/>
  <c r="DG125" i="7"/>
  <c r="BG125" i="7"/>
  <c r="FZ124" i="7"/>
  <c r="DZ124" i="7"/>
  <c r="HW117" i="7"/>
  <c r="EU114" i="7"/>
  <c r="HE108" i="7"/>
  <c r="IM124" i="7"/>
  <c r="GR114" i="7"/>
  <c r="ER114" i="7"/>
  <c r="GC113" i="7"/>
  <c r="FD108" i="7"/>
  <c r="DV108" i="7"/>
  <c r="DE108" i="7"/>
  <c r="IV127" i="7"/>
  <c r="GW127" i="7"/>
  <c r="DO127" i="7"/>
  <c r="CX127" i="7"/>
  <c r="HL120" i="7"/>
  <c r="DO119" i="7"/>
  <c r="CX119" i="7"/>
  <c r="HV123" i="7"/>
  <c r="GN123" i="7"/>
  <c r="FW123" i="7"/>
  <c r="DF123" i="7"/>
  <c r="IS127" i="7"/>
  <c r="GC127" i="7"/>
  <c r="IS119" i="7"/>
  <c r="DL119" i="7"/>
  <c r="GI116" i="7"/>
  <c r="HB138" i="7"/>
  <c r="S465" i="7" s="1"/>
  <c r="GK138" i="7"/>
  <c r="S464" i="7" s="1"/>
  <c r="CM138" i="7"/>
  <c r="AM138" i="7"/>
  <c r="E450" i="7" s="1"/>
  <c r="GJ123" i="7"/>
  <c r="EU118" i="7"/>
  <c r="IZ137" i="7"/>
  <c r="IE116" i="7"/>
  <c r="BJ118" i="7"/>
  <c r="HW131" i="7"/>
  <c r="HF131" i="7"/>
  <c r="FX131" i="7"/>
  <c r="FF131" i="7"/>
  <c r="EO131" i="7"/>
  <c r="CP131" i="7"/>
  <c r="FQ122" i="7"/>
  <c r="FR121" i="7"/>
  <c r="HI118" i="7"/>
  <c r="EA118" i="7"/>
  <c r="IW115" i="7"/>
  <c r="IQ125" i="7"/>
  <c r="HZ125" i="7"/>
  <c r="FI125" i="7"/>
  <c r="DJ125" i="7"/>
  <c r="CS125" i="7"/>
  <c r="AB117" i="7"/>
  <c r="HA137" i="7"/>
  <c r="GJ137" i="7"/>
  <c r="EJ137" i="7"/>
  <c r="HX132" i="7"/>
  <c r="HG132" i="7"/>
  <c r="FG132" i="7"/>
  <c r="IW136" i="7"/>
  <c r="GG136" i="7"/>
  <c r="EX136" i="7"/>
  <c r="EG136" i="7"/>
  <c r="IE135" i="7"/>
  <c r="HN135" i="7"/>
  <c r="EF135" i="7"/>
  <c r="CX135" i="7"/>
  <c r="GK130" i="7"/>
  <c r="EK130" i="7"/>
  <c r="CM130" i="7"/>
  <c r="IG130" i="7"/>
  <c r="EH130" i="7"/>
  <c r="DQ130" i="7"/>
  <c r="IS134" i="7"/>
  <c r="IB134" i="7"/>
  <c r="GC134" i="7"/>
  <c r="DL134" i="7"/>
  <c r="CU134" i="7"/>
  <c r="HO129" i="7"/>
  <c r="FO129" i="7"/>
  <c r="DP129" i="7"/>
  <c r="GS133" i="7"/>
  <c r="GB133" i="7"/>
  <c r="FJ133" i="7"/>
  <c r="ES133" i="7"/>
  <c r="CT133" i="7"/>
  <c r="DA134" i="7"/>
  <c r="HM132" i="7"/>
  <c r="GV132" i="7"/>
  <c r="FM132" i="7"/>
  <c r="CW132" i="7"/>
  <c r="HY129" i="7"/>
  <c r="HH129" i="7"/>
  <c r="FZ129" i="7"/>
  <c r="EQ129" i="7"/>
  <c r="DZ129" i="7"/>
  <c r="DI129" i="7"/>
  <c r="FV113" i="7"/>
  <c r="IM132" i="7"/>
  <c r="HV132" i="7"/>
  <c r="GN132" i="7"/>
  <c r="FE132" i="7"/>
  <c r="DF132" i="7"/>
  <c r="IR116" i="7"/>
  <c r="HJ116" i="7"/>
  <c r="GP117" i="7"/>
  <c r="IU136" i="7"/>
  <c r="HM136" i="7"/>
  <c r="GE136" i="7"/>
  <c r="FM136" i="7"/>
  <c r="EV136" i="7"/>
  <c r="FP129" i="7"/>
  <c r="EY129" i="7"/>
  <c r="DQ129" i="7"/>
  <c r="IF116" i="7"/>
  <c r="Z108" i="7"/>
  <c r="CM127" i="7"/>
  <c r="FZ108" i="7"/>
  <c r="FX116" i="7"/>
  <c r="HA108" i="7"/>
  <c r="GJ108" i="7"/>
  <c r="HN125" i="7"/>
  <c r="GO120" i="7"/>
  <c r="HB135" i="7"/>
  <c r="CM135" i="7"/>
  <c r="HY130" i="7"/>
  <c r="GQ130" i="7"/>
  <c r="FH130" i="7"/>
  <c r="EQ130" i="7"/>
  <c r="CR130" i="7"/>
  <c r="BI130" i="7"/>
  <c r="EA129" i="7"/>
  <c r="DJ129" i="7"/>
  <c r="CS129" i="7"/>
  <c r="BJ129" i="7"/>
  <c r="AS129" i="7"/>
  <c r="IK120" i="7"/>
  <c r="FV120" i="7"/>
  <c r="FR134" i="7"/>
  <c r="IO118" i="7"/>
  <c r="GP118" i="7"/>
  <c r="FG118" i="7"/>
  <c r="GI133" i="7"/>
  <c r="FQ133" i="7"/>
  <c r="EZ133" i="7"/>
  <c r="EI133" i="7"/>
  <c r="HB119" i="7"/>
  <c r="CM119" i="7"/>
  <c r="BD119" i="7"/>
  <c r="HQ132" i="7"/>
  <c r="FQ132" i="7"/>
  <c r="EB123" i="7"/>
  <c r="DK123" i="7"/>
  <c r="GQ116" i="7"/>
  <c r="FZ116" i="7"/>
  <c r="FJ115" i="7"/>
  <c r="DK115" i="7"/>
  <c r="HJ138" i="7"/>
  <c r="J466" i="7" s="1"/>
  <c r="GB138" i="7"/>
  <c r="J464" i="7" s="1"/>
  <c r="ES138" i="7"/>
  <c r="K459" i="7" s="1"/>
  <c r="EB138" i="7"/>
  <c r="K458" i="7" s="1"/>
  <c r="DK138" i="7"/>
  <c r="K457" i="7" s="1"/>
  <c r="CB138" i="7"/>
  <c r="L452" i="7" s="1"/>
  <c r="BK138" i="7"/>
  <c r="L451" i="7" s="1"/>
  <c r="AT138" i="7"/>
  <c r="L450" i="7" s="1"/>
  <c r="L138" i="7"/>
  <c r="L448" i="7" s="1"/>
  <c r="AY133" i="7"/>
  <c r="HK122" i="7"/>
  <c r="GT122" i="7"/>
  <c r="CM118" i="7"/>
  <c r="FP131" i="7"/>
  <c r="EY131" i="7"/>
  <c r="HH138" i="7"/>
  <c r="H466" i="7" s="1"/>
  <c r="GQ138" i="7"/>
  <c r="H465" i="7" s="1"/>
  <c r="FH138" i="7"/>
  <c r="I460" i="7" s="1"/>
  <c r="EQ138" i="7"/>
  <c r="I459" i="7" s="1"/>
  <c r="DI138" i="7"/>
  <c r="I457" i="7" s="1"/>
  <c r="CR138" i="7"/>
  <c r="I456" i="7" s="1"/>
  <c r="GW132" i="7"/>
  <c r="FN132" i="7"/>
  <c r="DO132" i="7"/>
  <c r="HZ121" i="7"/>
  <c r="GR121" i="7"/>
  <c r="F128" i="7"/>
  <c r="ID130" i="7"/>
  <c r="HM130" i="7"/>
  <c r="GV130" i="7"/>
  <c r="FM130" i="7"/>
  <c r="FV115" i="7"/>
  <c r="CN115" i="7"/>
  <c r="FV128" i="7"/>
  <c r="DV128" i="7"/>
  <c r="DE128" i="7"/>
  <c r="HW136" i="7"/>
  <c r="DX136" i="7"/>
  <c r="CP136" i="7"/>
  <c r="H136" i="7"/>
  <c r="IS131" i="7"/>
  <c r="GC131" i="7"/>
  <c r="ET131" i="7"/>
  <c r="EC131" i="7"/>
  <c r="DL131" i="7"/>
  <c r="E135" i="7"/>
  <c r="DO125" i="7"/>
  <c r="IK136" i="7"/>
  <c r="FV136" i="7"/>
  <c r="DV136" i="7"/>
  <c r="BV136" i="7"/>
  <c r="BE136" i="7"/>
  <c r="HE135" i="7"/>
  <c r="GN135" i="7"/>
  <c r="FE135" i="7"/>
  <c r="DW135" i="7"/>
  <c r="CO135" i="7"/>
  <c r="BW135" i="7"/>
  <c r="IR130" i="7"/>
  <c r="EB130" i="7"/>
  <c r="DK130" i="7"/>
  <c r="FW131" i="7"/>
  <c r="FE131" i="7"/>
  <c r="CM120" i="7"/>
  <c r="IG113" i="7"/>
  <c r="HP134" i="7"/>
  <c r="EH134" i="7"/>
  <c r="IW113" i="7"/>
  <c r="IF113" i="7"/>
  <c r="BP113" i="7"/>
  <c r="DW116" i="7"/>
  <c r="CZ118" i="7"/>
  <c r="IT132" i="7"/>
  <c r="IC132" i="7"/>
  <c r="HL132" i="7"/>
  <c r="CV132" i="7"/>
  <c r="HB115" i="7"/>
  <c r="CM115" i="7"/>
  <c r="DA108" i="7"/>
  <c r="DG121" i="7"/>
  <c r="EV117" i="7"/>
  <c r="EN131" i="7"/>
  <c r="BW131" i="7"/>
  <c r="IO129" i="7"/>
  <c r="FY129" i="7"/>
  <c r="EP129" i="7"/>
  <c r="EG143" i="7"/>
  <c r="IT125" i="7"/>
  <c r="IC125" i="7"/>
  <c r="ED125" i="7"/>
  <c r="GU117" i="7"/>
  <c r="FL117" i="7"/>
  <c r="EU117" i="7"/>
  <c r="ED117" i="7"/>
  <c r="HQ135" i="7"/>
  <c r="GI135" i="7"/>
  <c r="EZ135" i="7"/>
  <c r="HW130" i="7"/>
  <c r="FF130" i="7"/>
  <c r="EO130" i="7"/>
  <c r="DX130" i="7"/>
  <c r="DG130" i="7"/>
  <c r="CP130" i="7"/>
  <c r="BX130" i="7"/>
  <c r="AP130" i="7"/>
  <c r="IF114" i="7"/>
  <c r="FK124" i="7"/>
  <c r="IV113" i="7"/>
  <c r="HN113" i="7"/>
  <c r="IV134" i="7"/>
  <c r="GW134" i="7"/>
  <c r="FN134" i="7"/>
  <c r="CX134" i="7"/>
  <c r="BO134" i="7"/>
  <c r="CH108" i="7"/>
  <c r="IH127" i="7"/>
  <c r="CW121" i="7"/>
  <c r="DO113" i="7"/>
  <c r="EK108" i="7"/>
  <c r="DP126" i="7"/>
  <c r="EY108" i="7"/>
  <c r="IZ128" i="7"/>
  <c r="HA128" i="7"/>
  <c r="GJ128" i="7"/>
  <c r="EJ128" i="7"/>
  <c r="CJ128" i="7"/>
  <c r="HZ131" i="7"/>
  <c r="HI131" i="7"/>
  <c r="FI131" i="7"/>
  <c r="CS131" i="7"/>
  <c r="IM121" i="7"/>
  <c r="X121" i="7"/>
  <c r="CM148" i="7"/>
  <c r="GJ120" i="7"/>
  <c r="FV119" i="7"/>
  <c r="DE119" i="7"/>
  <c r="FV125" i="7"/>
  <c r="DV125" i="7"/>
  <c r="HY123" i="7"/>
  <c r="FZ123" i="7"/>
  <c r="EQ123" i="7"/>
  <c r="IR122" i="7"/>
  <c r="EB122" i="7"/>
  <c r="HA118" i="7"/>
  <c r="FV117" i="7"/>
  <c r="HC116" i="7"/>
  <c r="FV116" i="7"/>
  <c r="CM124" i="7"/>
  <c r="FG122" i="7"/>
  <c r="AQ122" i="7"/>
  <c r="IW118" i="7"/>
  <c r="EG118" i="7"/>
  <c r="HB116" i="7"/>
  <c r="CM116" i="7"/>
  <c r="GN115" i="7"/>
  <c r="HJ120" i="7"/>
  <c r="GS120" i="7"/>
  <c r="ES120" i="7"/>
  <c r="CB120" i="7"/>
  <c r="HM118" i="7"/>
  <c r="FM118" i="7"/>
  <c r="DN118" i="7"/>
  <c r="GA130" i="7"/>
  <c r="ER130" i="7"/>
  <c r="EA130" i="7"/>
  <c r="AK163" i="7"/>
  <c r="IU137" i="7"/>
  <c r="FM137" i="7"/>
  <c r="HO135" i="7"/>
  <c r="FO135" i="7"/>
  <c r="DP135" i="7"/>
  <c r="CG135" i="7"/>
  <c r="BP135" i="7"/>
  <c r="FR132" i="7"/>
  <c r="FV130" i="7"/>
  <c r="DV130" i="7"/>
  <c r="BE130" i="7"/>
  <c r="HV129" i="7"/>
  <c r="HE129" i="7"/>
  <c r="GN129" i="7"/>
  <c r="FE129" i="7"/>
  <c r="GT114" i="7"/>
  <c r="GR138" i="7"/>
  <c r="I465" i="7" s="1"/>
  <c r="GA138" i="7"/>
  <c r="I464" i="7" s="1"/>
  <c r="FI138" i="7"/>
  <c r="J460" i="7" s="1"/>
  <c r="ER138" i="7"/>
  <c r="J459" i="7" s="1"/>
  <c r="EA138" i="7"/>
  <c r="J458" i="7" s="1"/>
  <c r="CS138" i="7"/>
  <c r="J456" i="7" s="1"/>
  <c r="ED135" i="7"/>
  <c r="BM135" i="7"/>
  <c r="AV135" i="7"/>
  <c r="EZ130" i="7"/>
  <c r="DR130" i="7"/>
  <c r="BR130" i="7"/>
  <c r="BA130" i="7"/>
  <c r="GD113" i="7"/>
  <c r="FJ136" i="7"/>
  <c r="ES136" i="7"/>
  <c r="EB136" i="7"/>
  <c r="DK136" i="7"/>
  <c r="CB136" i="7"/>
  <c r="BK136" i="7"/>
  <c r="AT136" i="7"/>
  <c r="IC134" i="7"/>
  <c r="HL134" i="7"/>
  <c r="GU134" i="7"/>
  <c r="GD134" i="7"/>
  <c r="IU133" i="7"/>
  <c r="GE133" i="7"/>
  <c r="FM133" i="7"/>
  <c r="EV133" i="7"/>
  <c r="DN133" i="7"/>
  <c r="CW133" i="7"/>
  <c r="GI129" i="7"/>
  <c r="EZ129" i="7"/>
  <c r="DA129" i="7"/>
  <c r="IN138" i="7"/>
  <c r="F468" i="7" s="1"/>
  <c r="HW138" i="7"/>
  <c r="F467" i="7" s="1"/>
  <c r="FX138" i="7"/>
  <c r="F464" i="7" s="1"/>
  <c r="EO138" i="7"/>
  <c r="G459" i="7" s="1"/>
  <c r="DX138" i="7"/>
  <c r="G458" i="7" s="1"/>
  <c r="CP138" i="7"/>
  <c r="G456" i="7" s="1"/>
  <c r="BG138" i="7"/>
  <c r="H451" i="7" s="1"/>
  <c r="HZ135" i="7"/>
  <c r="EA135" i="7"/>
  <c r="DJ135" i="7"/>
  <c r="CS135" i="7"/>
  <c r="IS133" i="7"/>
  <c r="GC133" i="7"/>
  <c r="ET133" i="7"/>
  <c r="EC133" i="7"/>
  <c r="DL133" i="7"/>
  <c r="GF130" i="7"/>
  <c r="FN130" i="7"/>
  <c r="BY114" i="7"/>
  <c r="GA113" i="7"/>
  <c r="FI113" i="7"/>
  <c r="ER113" i="7"/>
  <c r="IM128" i="7"/>
  <c r="EN128" i="7"/>
  <c r="DF128" i="7"/>
  <c r="X128" i="7"/>
  <c r="HV138" i="7"/>
  <c r="E467" i="7" s="1"/>
  <c r="FE138" i="7"/>
  <c r="F460" i="7" s="1"/>
  <c r="EN138" i="7"/>
  <c r="F459" i="7" s="1"/>
  <c r="HZ134" i="7"/>
  <c r="GR134" i="7"/>
  <c r="GA134" i="7"/>
  <c r="FI134" i="7"/>
  <c r="ER134" i="7"/>
  <c r="EA134" i="7"/>
  <c r="DJ134" i="7"/>
  <c r="CS134" i="7"/>
  <c r="GD131" i="7"/>
  <c r="FL131" i="7"/>
  <c r="ED131" i="7"/>
  <c r="CV131" i="7"/>
  <c r="CD131" i="7"/>
  <c r="AV131" i="7"/>
  <c r="FV138" i="7"/>
  <c r="EM138" i="7"/>
  <c r="E459" i="7" s="1"/>
  <c r="DV138" i="7"/>
  <c r="HE137" i="7"/>
  <c r="FE137" i="7"/>
  <c r="DW137" i="7"/>
  <c r="CO137" i="7"/>
  <c r="BW137" i="7"/>
  <c r="HI133" i="7"/>
  <c r="CS133" i="7"/>
  <c r="IR132" i="7"/>
  <c r="IA132" i="7"/>
  <c r="GS132" i="7"/>
  <c r="EB132" i="7"/>
  <c r="DK132" i="7"/>
  <c r="IU129" i="7"/>
  <c r="EV129" i="7"/>
  <c r="DN129" i="7"/>
  <c r="AW129" i="7"/>
  <c r="IM136" i="7"/>
  <c r="HV136" i="7"/>
  <c r="HE136" i="7"/>
  <c r="DF136" i="7"/>
  <c r="FZ133" i="7"/>
  <c r="FH133" i="7"/>
  <c r="DZ133" i="7"/>
  <c r="DI133" i="7"/>
  <c r="EH128" i="7"/>
  <c r="HA136" i="7"/>
  <c r="FR136" i="7"/>
  <c r="DB136" i="7"/>
  <c r="HE133" i="7"/>
  <c r="FE133" i="7"/>
  <c r="CO133" i="7"/>
  <c r="BW133" i="7"/>
  <c r="IN132" i="7"/>
  <c r="HW132" i="7"/>
  <c r="DX132" i="7"/>
  <c r="CP132" i="7"/>
  <c r="FG131" i="7"/>
  <c r="DY131" i="7"/>
  <c r="IR124" i="7"/>
  <c r="HJ124" i="7"/>
  <c r="FJ124" i="7"/>
  <c r="IE114" i="7"/>
  <c r="CX114" i="7"/>
  <c r="IY120" i="7"/>
  <c r="GI120" i="7"/>
  <c r="CW113" i="7"/>
  <c r="AW113" i="7"/>
  <c r="IX119" i="7"/>
  <c r="GH119" i="7"/>
  <c r="FP119" i="7"/>
  <c r="HY115" i="7"/>
  <c r="FZ115" i="7"/>
  <c r="GQ128" i="7"/>
  <c r="FZ128" i="7"/>
  <c r="FH128" i="7"/>
  <c r="EQ128" i="7"/>
  <c r="DI128" i="7"/>
  <c r="CR128" i="7"/>
  <c r="DY123" i="7"/>
  <c r="HN126" i="7"/>
  <c r="GW126" i="7"/>
  <c r="GF126" i="7"/>
  <c r="FF122" i="7"/>
  <c r="EO122" i="7"/>
  <c r="BX122" i="7"/>
  <c r="BG122" i="7"/>
  <c r="EF118" i="7"/>
  <c r="CX118" i="7"/>
  <c r="HE114" i="7"/>
  <c r="IW108" i="7"/>
  <c r="HO108" i="7"/>
  <c r="GX108" i="7"/>
  <c r="EG108" i="7"/>
  <c r="CY108" i="7"/>
  <c r="GI115" i="7"/>
  <c r="EZ115" i="7"/>
  <c r="EI128" i="7"/>
  <c r="CI128" i="7"/>
  <c r="BR128" i="7"/>
  <c r="BA128" i="7"/>
  <c r="FV156" i="7"/>
  <c r="FZ158" i="7"/>
  <c r="IX135" i="7"/>
  <c r="GY135" i="7"/>
  <c r="FP135" i="7"/>
  <c r="EY135" i="7"/>
  <c r="BQ135" i="7"/>
  <c r="IM130" i="7"/>
  <c r="HV130" i="7"/>
  <c r="FE130" i="7"/>
  <c r="EN130" i="7"/>
  <c r="DF130" i="7"/>
  <c r="EY132" i="7"/>
  <c r="EH132" i="7"/>
  <c r="HM134" i="7"/>
  <c r="GV134" i="7"/>
  <c r="FM134" i="7"/>
  <c r="AW134" i="7"/>
  <c r="BZ128" i="7"/>
  <c r="FO131" i="7"/>
  <c r="IT133" i="7"/>
  <c r="IC133" i="7"/>
  <c r="GU133" i="7"/>
  <c r="FL133" i="7"/>
  <c r="ED133" i="7"/>
  <c r="FV144" i="7"/>
  <c r="IO135" i="7"/>
  <c r="FY135" i="7"/>
  <c r="FG135" i="7"/>
  <c r="EP135" i="7"/>
  <c r="DY135" i="7"/>
  <c r="CQ135" i="7"/>
  <c r="IK137" i="7"/>
  <c r="FV137" i="7"/>
  <c r="CN137" i="7"/>
  <c r="HZ132" i="7"/>
  <c r="GA132" i="7"/>
  <c r="ER132" i="7"/>
  <c r="EA132" i="7"/>
  <c r="CS132" i="7"/>
  <c r="IF150" i="7"/>
  <c r="IC130" i="7"/>
  <c r="HL130" i="7"/>
  <c r="CV130" i="7"/>
  <c r="BM130" i="7"/>
  <c r="IV142" i="7"/>
  <c r="EK144" i="7"/>
  <c r="CM144" i="7"/>
  <c r="V144" i="7"/>
  <c r="FV143" i="7"/>
  <c r="GQ148" i="7"/>
  <c r="EV150" i="7"/>
  <c r="ET129" i="7"/>
  <c r="CU129" i="7"/>
  <c r="BL129" i="7"/>
  <c r="CM143" i="7"/>
  <c r="HY131" i="7"/>
  <c r="DZ131" i="7"/>
  <c r="DI131" i="7"/>
  <c r="CU142" i="7"/>
  <c r="EZ143" i="7"/>
  <c r="FV147" i="7"/>
  <c r="GH153" i="7"/>
  <c r="GI154" i="7"/>
  <c r="FV155" i="7"/>
  <c r="EO156" i="7"/>
  <c r="FJ158" i="7"/>
  <c r="GA142" i="7"/>
  <c r="HJ146" i="7"/>
  <c r="CM147" i="7"/>
  <c r="FV148" i="7"/>
  <c r="CM164" i="7"/>
  <c r="HW165" i="7"/>
  <c r="HF165" i="7"/>
  <c r="BH166" i="7"/>
  <c r="GS167" i="7"/>
  <c r="GC168" i="7"/>
  <c r="DL168" i="7"/>
  <c r="EG170" i="7"/>
  <c r="IZ171" i="7"/>
  <c r="FJ145" i="7"/>
  <c r="CM156" i="7"/>
  <c r="FV157" i="7"/>
  <c r="GT160" i="7"/>
  <c r="HX146" i="7"/>
  <c r="GL149" i="7"/>
  <c r="FV149" i="7"/>
  <c r="CN149" i="7"/>
  <c r="CM157" i="7"/>
  <c r="EU161" i="7"/>
  <c r="GV162" i="7"/>
  <c r="IK129" i="7"/>
  <c r="HT129" i="7"/>
  <c r="FV129" i="7"/>
  <c r="CN129" i="7"/>
  <c r="DX146" i="7"/>
  <c r="FZ145" i="7"/>
  <c r="IF147" i="7"/>
  <c r="CM149" i="7"/>
  <c r="FV142" i="7"/>
  <c r="DV142" i="7"/>
  <c r="GA144" i="7"/>
  <c r="ET143" i="7"/>
  <c r="EJ149" i="7"/>
  <c r="FV150" i="7"/>
  <c r="CT153" i="7"/>
  <c r="CM142" i="7"/>
  <c r="IK146" i="7"/>
  <c r="FV146" i="7"/>
  <c r="IU147" i="7"/>
  <c r="CM150" i="7"/>
  <c r="FV151" i="7"/>
  <c r="AQ152" i="7"/>
  <c r="CY131" i="7"/>
  <c r="CG131" i="7"/>
  <c r="CM108" i="7"/>
  <c r="CM146" i="7"/>
  <c r="HP149" i="7"/>
  <c r="HR150" i="7"/>
  <c r="CM151" i="7"/>
  <c r="IE156" i="7"/>
  <c r="IF157" i="7"/>
  <c r="CY157" i="7"/>
  <c r="CM159" i="7"/>
  <c r="HA146" i="7"/>
  <c r="FV145" i="7"/>
  <c r="DI143" i="7"/>
  <c r="HS145" i="7"/>
  <c r="CM145" i="7"/>
  <c r="DL153" i="7"/>
  <c r="IT154" i="7"/>
  <c r="GA160" i="7"/>
  <c r="IV155" i="7"/>
  <c r="HC158" i="7"/>
  <c r="FV158" i="7"/>
  <c r="HV159" i="7"/>
  <c r="EN159" i="7"/>
  <c r="IP160" i="7"/>
  <c r="DL162" i="7"/>
  <c r="IW164" i="7"/>
  <c r="DP164" i="7"/>
  <c r="IZ165" i="7"/>
  <c r="GB154" i="7"/>
  <c r="DT158" i="7"/>
  <c r="CM158" i="7"/>
  <c r="FV159" i="7"/>
  <c r="DY160" i="7"/>
  <c r="IR162" i="7"/>
  <c r="IU163" i="7"/>
  <c r="FM164" i="7"/>
  <c r="IG165" i="7"/>
  <c r="GY165" i="7"/>
  <c r="GL167" i="7"/>
  <c r="FV167" i="7"/>
  <c r="IM168" i="7"/>
  <c r="CO168" i="7"/>
  <c r="FL171" i="7"/>
  <c r="EP153" i="7"/>
  <c r="FK155" i="7"/>
  <c r="EE156" i="7"/>
  <c r="EN160" i="7"/>
  <c r="IO161" i="7"/>
  <c r="FV152" i="7"/>
  <c r="FY154" i="7"/>
  <c r="EP154" i="7"/>
  <c r="I154" i="7"/>
  <c r="CT155" i="7"/>
  <c r="FV160" i="7"/>
  <c r="CY150" i="7"/>
  <c r="CM152" i="7"/>
  <c r="V152" i="7"/>
  <c r="GO154" i="7"/>
  <c r="GA155" i="7"/>
  <c r="CS155" i="7"/>
  <c r="HK156" i="7"/>
  <c r="CG158" i="7"/>
  <c r="DC160" i="7"/>
  <c r="CM160" i="7"/>
  <c r="FV153" i="7"/>
  <c r="IV158" i="7"/>
  <c r="FV161" i="7"/>
  <c r="JA153" i="7"/>
  <c r="CM153" i="7"/>
  <c r="IK154" i="7"/>
  <c r="HT154" i="7"/>
  <c r="FV154" i="7"/>
  <c r="EM154" i="7"/>
  <c r="IQ156" i="7"/>
  <c r="CM161" i="7"/>
  <c r="FV162" i="7"/>
  <c r="DB153" i="7"/>
  <c r="CM154" i="7"/>
  <c r="GO155" i="7"/>
  <c r="HY156" i="7"/>
  <c r="IF152" i="7"/>
  <c r="IY153" i="7"/>
  <c r="GZ153" i="7"/>
  <c r="BA162" i="7"/>
  <c r="IK163" i="7"/>
  <c r="FV163" i="7"/>
  <c r="GA166" i="7"/>
  <c r="DM167" i="7"/>
  <c r="GY169" i="7"/>
  <c r="GZ170" i="7"/>
  <c r="IK171" i="7"/>
  <c r="DT155" i="7"/>
  <c r="CM155" i="7"/>
  <c r="AO156" i="7"/>
  <c r="CT159" i="7"/>
  <c r="CE160" i="7"/>
  <c r="GK163" i="7"/>
  <c r="CM163" i="7"/>
  <c r="GL164" i="7"/>
  <c r="FV164" i="7"/>
  <c r="HX165" i="7"/>
  <c r="EQ166" i="7"/>
  <c r="IS167" i="7"/>
  <c r="IC168" i="7"/>
  <c r="FP170" i="7"/>
  <c r="CM171" i="7"/>
  <c r="IV162" i="7"/>
  <c r="EZ163" i="7"/>
  <c r="IZ164" i="7"/>
  <c r="DB164" i="7"/>
  <c r="GW170" i="7"/>
  <c r="GF170" i="7"/>
  <c r="CZ163" i="7"/>
  <c r="BA164" i="7"/>
  <c r="AJ164" i="7"/>
  <c r="GL165" i="7"/>
  <c r="FV165" i="7"/>
  <c r="CR167" i="7"/>
  <c r="ID170" i="7"/>
  <c r="GV170" i="7"/>
  <c r="HP171" i="7"/>
  <c r="AI164" i="7"/>
  <c r="CM165" i="7"/>
  <c r="FV166" i="7"/>
  <c r="FY167" i="7"/>
  <c r="IC170" i="7"/>
  <c r="EU170" i="7"/>
  <c r="CV170" i="7"/>
  <c r="IW171" i="7"/>
  <c r="EG171" i="7"/>
  <c r="JA166" i="7"/>
  <c r="CM166" i="7"/>
  <c r="HW167" i="7"/>
  <c r="IO168" i="7"/>
  <c r="FJ169" i="7"/>
  <c r="CU170" i="7"/>
  <c r="IV171" i="7"/>
  <c r="IE171" i="7"/>
  <c r="HR166" i="7"/>
  <c r="FE167" i="7"/>
  <c r="BG168" i="7"/>
  <c r="IQ169" i="7"/>
  <c r="HZ169" i="7"/>
  <c r="DK170" i="7"/>
  <c r="GE171" i="7"/>
  <c r="O171" i="7"/>
  <c r="IE172" i="7"/>
  <c r="N492" i="7" s="1"/>
  <c r="GW172" i="7"/>
  <c r="N490" i="7" s="1"/>
  <c r="GF172" i="7"/>
  <c r="N489" i="7" s="1"/>
  <c r="CX172" i="7"/>
  <c r="O481" i="7" s="1"/>
  <c r="AQ161" i="7"/>
  <c r="HH162" i="7"/>
  <c r="FZ162" i="7"/>
  <c r="FH162" i="7"/>
  <c r="DI162" i="7"/>
  <c r="IF165" i="7"/>
  <c r="IG166" i="7"/>
  <c r="GY166" i="7"/>
  <c r="IJ167" i="7"/>
  <c r="HB167" i="7"/>
  <c r="CM167" i="7"/>
  <c r="HT168" i="7"/>
  <c r="FV168" i="7"/>
  <c r="HX169" i="7"/>
  <c r="FG162" i="7"/>
  <c r="FJ163" i="7"/>
  <c r="IB164" i="7"/>
  <c r="GT164" i="7"/>
  <c r="ET164" i="7"/>
  <c r="IE165" i="7"/>
  <c r="GF165" i="7"/>
  <c r="IW166" i="7"/>
  <c r="IZ167" i="7"/>
  <c r="II167" i="7"/>
  <c r="EJ167" i="7"/>
  <c r="CJ167" i="7"/>
  <c r="CM168" i="7"/>
  <c r="FG170" i="7"/>
  <c r="EP170" i="7"/>
  <c r="CQ170" i="7"/>
  <c r="Z170" i="7"/>
  <c r="IQ163" i="7"/>
  <c r="CA163" i="7"/>
  <c r="IU165" i="7"/>
  <c r="GV165" i="7"/>
  <c r="EE165" i="7"/>
  <c r="DN165" i="7"/>
  <c r="FN166" i="7"/>
  <c r="DO166" i="7"/>
  <c r="FQ167" i="7"/>
  <c r="IZ168" i="7"/>
  <c r="HA168" i="7"/>
  <c r="HY163" i="7"/>
  <c r="GA164" i="7"/>
  <c r="FI164" i="7"/>
  <c r="DJ164" i="7"/>
  <c r="GV166" i="7"/>
  <c r="CH167" i="7"/>
  <c r="GL169" i="7"/>
  <c r="FV169" i="7"/>
  <c r="HH171" i="7"/>
  <c r="DE162" i="7"/>
  <c r="IO163" i="7"/>
  <c r="IS165" i="7"/>
  <c r="IB165" i="7"/>
  <c r="IC166" i="7"/>
  <c r="HL166" i="7"/>
  <c r="HO167" i="7"/>
  <c r="GH168" i="7"/>
  <c r="FP168" i="7"/>
  <c r="JA169" i="7"/>
  <c r="CM169" i="7"/>
  <c r="FV170" i="7"/>
  <c r="IO171" i="7"/>
  <c r="DB161" i="7"/>
  <c r="FS162" i="7"/>
  <c r="CM162" i="7"/>
  <c r="GO163" i="7"/>
  <c r="EO163" i="7"/>
  <c r="CP163" i="7"/>
  <c r="HG164" i="7"/>
  <c r="FY164" i="7"/>
  <c r="CB165" i="7"/>
  <c r="IS166" i="7"/>
  <c r="IB166" i="7"/>
  <c r="IW168" i="7"/>
  <c r="EG168" i="7"/>
  <c r="CM170" i="7"/>
  <c r="IN171" i="7"/>
  <c r="EI161" i="7"/>
  <c r="II162" i="7"/>
  <c r="EJ162" i="7"/>
  <c r="HV163" i="7"/>
  <c r="EO164" i="7"/>
  <c r="HI165" i="7"/>
  <c r="K165" i="7"/>
  <c r="GS166" i="7"/>
  <c r="EB166" i="7"/>
  <c r="CW167" i="7"/>
  <c r="HR170" i="7"/>
  <c r="HA170" i="7"/>
  <c r="IS171" i="7"/>
  <c r="EC171" i="7"/>
  <c r="DL171" i="7"/>
  <c r="GC172" i="7"/>
  <c r="K489" i="7" s="1"/>
  <c r="DJ171" i="7"/>
  <c r="BJ171" i="7"/>
  <c r="HJ172" i="7"/>
  <c r="J491" i="7" s="1"/>
  <c r="EB172" i="7"/>
  <c r="K483" i="7" s="1"/>
  <c r="DK172" i="7"/>
  <c r="K482" i="7" s="1"/>
  <c r="FH171" i="7"/>
  <c r="GA172" i="7"/>
  <c r="I489" i="7" s="1"/>
  <c r="EA172" i="7"/>
  <c r="J483" i="7" s="1"/>
  <c r="HH172" i="7"/>
  <c r="H491" i="7" s="1"/>
  <c r="GQ172" i="7"/>
  <c r="H490" i="7" s="1"/>
  <c r="HX172" i="7"/>
  <c r="G492" i="7" s="1"/>
  <c r="HG172" i="7"/>
  <c r="G491" i="7" s="1"/>
  <c r="DW171" i="7"/>
  <c r="IN172" i="7"/>
  <c r="F493" i="7" s="1"/>
  <c r="FX172" i="7"/>
  <c r="F489" i="7" s="1"/>
  <c r="FV171" i="7"/>
  <c r="GN172" i="7"/>
  <c r="FV172" i="7"/>
  <c r="DV172" i="7"/>
  <c r="EJ171" i="7"/>
  <c r="BB171" i="7"/>
  <c r="JA172" i="7"/>
  <c r="S493" i="7" s="1"/>
  <c r="GK172" i="7"/>
  <c r="S489" i="7" s="1"/>
  <c r="CM172" i="7"/>
  <c r="HQ171" i="7"/>
  <c r="GI171" i="7"/>
  <c r="HQ172" i="7"/>
  <c r="Q491" i="7" s="1"/>
  <c r="GZ172" i="7"/>
  <c r="Q490" i="7" s="1"/>
  <c r="DA172" i="7"/>
  <c r="R481" i="7" s="1"/>
  <c r="AJ172" i="7"/>
  <c r="S474" i="7" s="1"/>
  <c r="IX172" i="7"/>
  <c r="P493" i="7" s="1"/>
  <c r="HW169" i="7" l="1"/>
  <c r="HX153" i="7"/>
  <c r="HY172" i="7"/>
  <c r="H492" i="7" s="1"/>
  <c r="IG162" i="7"/>
  <c r="HY110" i="7"/>
  <c r="FM165" i="7"/>
  <c r="BL169" i="7"/>
  <c r="CC163" i="7"/>
  <c r="BZ116" i="7"/>
  <c r="BO170" i="7"/>
  <c r="CD171" i="7"/>
  <c r="BH168" i="7"/>
  <c r="BD159" i="7"/>
  <c r="CG156" i="7"/>
  <c r="BS151" i="7"/>
  <c r="BD172" i="7"/>
  <c r="CE164" i="7"/>
  <c r="GP172" i="7"/>
  <c r="G490" i="7" s="1"/>
  <c r="X161" i="7"/>
  <c r="J113" i="7"/>
  <c r="IJ112" i="7"/>
  <c r="AN131" i="7"/>
  <c r="AQ144" i="7"/>
  <c r="AW143" i="7"/>
  <c r="BA146" i="7"/>
  <c r="E142" i="7"/>
  <c r="BV157" i="7"/>
  <c r="H169" i="7"/>
  <c r="CJ149" i="7"/>
  <c r="AC156" i="7"/>
  <c r="M163" i="7"/>
  <c r="CC171" i="7"/>
  <c r="CF113" i="7"/>
  <c r="EG149" i="7"/>
  <c r="DV169" i="7"/>
  <c r="HK163" i="7"/>
  <c r="IY172" i="7"/>
  <c r="Q493" i="7" s="1"/>
  <c r="FS165" i="7"/>
  <c r="HH156" i="7"/>
  <c r="GB153" i="7"/>
  <c r="AK111" i="7"/>
  <c r="HT137" i="7"/>
  <c r="AK145" i="7"/>
  <c r="BE151" i="7"/>
  <c r="AR156" i="7"/>
  <c r="AE151" i="7"/>
  <c r="BR160" i="7"/>
  <c r="M160" i="7"/>
  <c r="P157" i="7"/>
  <c r="DE169" i="7"/>
  <c r="GS161" i="7"/>
  <c r="W162" i="7"/>
  <c r="J161" i="7"/>
  <c r="GC163" i="7"/>
  <c r="IM145" i="7"/>
  <c r="FM131" i="7"/>
  <c r="CI108" i="7"/>
  <c r="AU165" i="7"/>
  <c r="CA161" i="7"/>
  <c r="G154" i="7"/>
  <c r="AP165" i="7"/>
  <c r="BS159" i="7"/>
  <c r="AC163" i="7"/>
  <c r="AT155" i="7"/>
  <c r="FA166" i="7"/>
  <c r="EO170" i="7"/>
  <c r="HK145" i="7"/>
  <c r="FW142" i="7"/>
  <c r="AO147" i="7"/>
  <c r="IG128" i="7"/>
  <c r="BO113" i="7"/>
  <c r="R123" i="7"/>
  <c r="BH142" i="7"/>
  <c r="BN146" i="7"/>
  <c r="R143" i="7"/>
  <c r="L148" i="7"/>
  <c r="BU145" i="7"/>
  <c r="CA149" i="7"/>
  <c r="BN165" i="7"/>
  <c r="Y143" i="7"/>
  <c r="BP165" i="7"/>
  <c r="BQ163" i="7"/>
  <c r="S153" i="7"/>
  <c r="EU168" i="7"/>
  <c r="DA167" i="7"/>
  <c r="IA145" i="7"/>
  <c r="IU155" i="7"/>
  <c r="HA152" i="7"/>
  <c r="HX145" i="7"/>
  <c r="HG116" i="7"/>
  <c r="GP158" i="7"/>
  <c r="HW144" i="7"/>
  <c r="HO168" i="7"/>
  <c r="GO146" i="7"/>
  <c r="IZ149" i="7"/>
  <c r="IY147" i="7"/>
  <c r="II153" i="7"/>
  <c r="II160" i="7"/>
  <c r="FW167" i="7"/>
  <c r="IA169" i="7"/>
  <c r="IU151" i="7"/>
  <c r="HO151" i="7"/>
  <c r="FY153" i="7"/>
  <c r="IS159" i="7"/>
  <c r="GZ158" i="7"/>
  <c r="GG109" i="7"/>
  <c r="IP172" i="7"/>
  <c r="H493" i="7" s="1"/>
  <c r="GL170" i="7"/>
  <c r="HT172" i="7"/>
  <c r="T491" i="7" s="1"/>
  <c r="HS168" i="7"/>
  <c r="CH153" i="7"/>
  <c r="EU152" i="7"/>
  <c r="CS164" i="7"/>
  <c r="ER160" i="7"/>
  <c r="DB147" i="7"/>
  <c r="DA111" i="7"/>
  <c r="EE145" i="7"/>
  <c r="DH166" i="7"/>
  <c r="IY151" i="7"/>
  <c r="GQ152" i="7"/>
  <c r="IA164" i="7"/>
  <c r="IM167" i="7"/>
  <c r="IB161" i="7"/>
  <c r="JB163" i="7"/>
  <c r="HF161" i="7"/>
  <c r="ED168" i="7"/>
  <c r="DI164" i="7"/>
  <c r="T133" i="7"/>
  <c r="Q120" i="7"/>
  <c r="P125" i="7"/>
  <c r="I146" i="7"/>
  <c r="O149" i="7"/>
  <c r="CF149" i="7"/>
  <c r="AI158" i="7"/>
  <c r="BK154" i="7"/>
  <c r="AP110" i="7"/>
  <c r="DG171" i="7"/>
  <c r="DH160" i="7"/>
  <c r="DC161" i="7"/>
  <c r="FK168" i="7"/>
  <c r="EV171" i="7"/>
  <c r="GF108" i="7"/>
  <c r="HM131" i="7"/>
  <c r="BI112" i="7"/>
  <c r="Z147" i="7"/>
  <c r="AE160" i="7"/>
  <c r="AO151" i="7"/>
  <c r="AZ155" i="7"/>
  <c r="CB153" i="7"/>
  <c r="BN167" i="7"/>
  <c r="CG160" i="7"/>
  <c r="BN171" i="7"/>
  <c r="ED149" i="7"/>
  <c r="HJ154" i="7"/>
  <c r="HS162" i="7"/>
  <c r="HR164" i="7"/>
  <c r="Z113" i="7"/>
  <c r="AH147" i="7"/>
  <c r="AV150" i="7"/>
  <c r="BQ159" i="7"/>
  <c r="BY142" i="7"/>
  <c r="AZ148" i="7"/>
  <c r="AF146" i="7"/>
  <c r="AI144" i="7"/>
  <c r="S146" i="7"/>
  <c r="CJ157" i="7"/>
  <c r="GH166" i="7"/>
  <c r="GP171" i="7"/>
  <c r="HS166" i="7"/>
  <c r="S152" i="7"/>
  <c r="BN166" i="7"/>
  <c r="HW171" i="7"/>
  <c r="AJ116" i="7"/>
  <c r="J131" i="7"/>
  <c r="G137" i="7"/>
  <c r="AA111" i="7"/>
  <c r="BA112" i="7"/>
  <c r="BY143" i="7"/>
  <c r="CE145" i="7"/>
  <c r="J147" i="7"/>
  <c r="G144" i="7"/>
  <c r="AR108" i="7"/>
  <c r="DG170" i="7"/>
  <c r="HJ147" i="7"/>
  <c r="AE162" i="7"/>
  <c r="EF156" i="7"/>
  <c r="E131" i="7"/>
  <c r="S118" i="7"/>
  <c r="CB146" i="7"/>
  <c r="P144" i="7"/>
  <c r="CI142" i="7"/>
  <c r="CA151" i="7"/>
  <c r="K143" i="7"/>
  <c r="BE171" i="7"/>
  <c r="BF150" i="7"/>
  <c r="X167" i="7"/>
  <c r="BA151" i="7"/>
  <c r="BP154" i="7"/>
  <c r="K152" i="7"/>
  <c r="FJ162" i="7"/>
  <c r="IO145" i="7"/>
  <c r="IO152" i="7"/>
  <c r="GX166" i="7"/>
  <c r="HF171" i="7"/>
  <c r="AA160" i="7"/>
  <c r="CJ153" i="7"/>
  <c r="GJ172" i="7"/>
  <c r="R489" i="7" s="1"/>
  <c r="AQ110" i="7"/>
  <c r="J119" i="7"/>
  <c r="AA151" i="7"/>
  <c r="BP150" i="7"/>
  <c r="BP168" i="7"/>
  <c r="BJ160" i="7"/>
  <c r="E169" i="7"/>
  <c r="O119" i="7"/>
  <c r="DW170" i="7"/>
  <c r="II168" i="7"/>
  <c r="CY168" i="7"/>
  <c r="GU155" i="7"/>
  <c r="BI146" i="7"/>
  <c r="G171" i="7"/>
  <c r="P153" i="7"/>
  <c r="N154" i="7"/>
  <c r="O150" i="7"/>
  <c r="DM170" i="7"/>
  <c r="DG153" i="7"/>
  <c r="ER162" i="7"/>
  <c r="GJ168" i="7"/>
  <c r="IO165" i="7"/>
  <c r="IA152" i="7"/>
  <c r="HY108" i="7"/>
  <c r="ET162" i="7"/>
  <c r="F146" i="7"/>
  <c r="Y152" i="7"/>
  <c r="AK115" i="7"/>
  <c r="H129" i="7"/>
  <c r="CI144" i="7"/>
  <c r="W143" i="7"/>
  <c r="BU163" i="7"/>
  <c r="AH155" i="7"/>
  <c r="AH158" i="7"/>
  <c r="IT162" i="7"/>
  <c r="AU146" i="7"/>
  <c r="IF166" i="7"/>
  <c r="BD171" i="7"/>
  <c r="FX152" i="7"/>
  <c r="I137" i="7"/>
  <c r="X171" i="7"/>
  <c r="Q168" i="7"/>
  <c r="AK167" i="7"/>
  <c r="S157" i="7"/>
  <c r="BQ151" i="7"/>
  <c r="EC170" i="7"/>
  <c r="GU147" i="7"/>
  <c r="IQ161" i="7"/>
  <c r="FR167" i="7"/>
  <c r="BM145" i="7"/>
  <c r="IP169" i="7"/>
  <c r="HH145" i="7"/>
  <c r="IT152" i="7"/>
  <c r="IB127" i="7"/>
  <c r="DC113" i="7"/>
  <c r="GH116" i="7"/>
  <c r="AF108" i="7"/>
  <c r="GK146" i="7"/>
  <c r="GK152" i="7"/>
  <c r="GQ144" i="7"/>
  <c r="IG152" i="7"/>
  <c r="JB129" i="7"/>
  <c r="GS165" i="7"/>
  <c r="IX166" i="7"/>
  <c r="CB169" i="7"/>
  <c r="HE164" i="7"/>
  <c r="ED134" i="7"/>
  <c r="IK119" i="7"/>
  <c r="GL136" i="7"/>
  <c r="R136" i="7"/>
  <c r="AW171" i="7"/>
  <c r="BY162" i="7"/>
  <c r="ED159" i="7"/>
  <c r="DO149" i="7"/>
  <c r="FM163" i="7"/>
  <c r="HR115" i="7"/>
  <c r="IC142" i="7"/>
  <c r="JA147" i="7"/>
  <c r="GP151" i="7"/>
  <c r="FY142" i="7"/>
  <c r="JB149" i="7"/>
  <c r="G169" i="7"/>
  <c r="BX171" i="7"/>
  <c r="AT168" i="7"/>
  <c r="BI166" i="7"/>
  <c r="GO164" i="7"/>
  <c r="GX112" i="7"/>
  <c r="HZ160" i="7"/>
  <c r="BV170" i="7"/>
  <c r="CD165" i="7"/>
  <c r="HS134" i="7"/>
  <c r="IN155" i="7"/>
  <c r="IO158" i="7"/>
  <c r="K161" i="7"/>
  <c r="BE172" i="7"/>
  <c r="F476" i="7" s="1"/>
  <c r="FN165" i="7"/>
  <c r="EM165" i="7"/>
  <c r="GE144" i="7"/>
  <c r="IB142" i="7"/>
  <c r="GV155" i="7"/>
  <c r="HN146" i="7"/>
  <c r="GC154" i="7"/>
  <c r="GH150" i="7"/>
  <c r="GZ160" i="7"/>
  <c r="HA161" i="7"/>
  <c r="HI167" i="7"/>
  <c r="GD168" i="7"/>
  <c r="BU166" i="7"/>
  <c r="IU117" i="7"/>
  <c r="IX129" i="7"/>
  <c r="BV165" i="7"/>
  <c r="AF162" i="7"/>
  <c r="R170" i="7"/>
  <c r="AS164" i="7"/>
  <c r="F170" i="7"/>
  <c r="AR170" i="7"/>
  <c r="EI117" i="7"/>
  <c r="GF146" i="7"/>
  <c r="IZ147" i="7"/>
  <c r="HV153" i="7"/>
  <c r="HV157" i="7"/>
  <c r="HO146" i="7"/>
  <c r="GQ160" i="7"/>
  <c r="HP145" i="7"/>
  <c r="IY144" i="7"/>
  <c r="GF154" i="7"/>
  <c r="GH148" i="7"/>
  <c r="GY156" i="7"/>
  <c r="GS169" i="7"/>
  <c r="GT161" i="7"/>
  <c r="GV169" i="7"/>
  <c r="HZ163" i="7"/>
  <c r="ID168" i="7"/>
  <c r="IY113" i="7"/>
  <c r="HC171" i="7"/>
  <c r="GR151" i="7"/>
  <c r="IH169" i="7"/>
  <c r="FS131" i="7"/>
  <c r="GR122" i="7"/>
  <c r="AU108" i="7"/>
  <c r="DZ143" i="7"/>
  <c r="CY142" i="7"/>
  <c r="DH145" i="7"/>
  <c r="EM172" i="7"/>
  <c r="FB154" i="7"/>
  <c r="EJ161" i="7"/>
  <c r="DV159" i="7"/>
  <c r="FD166" i="7"/>
  <c r="EY157" i="7"/>
  <c r="DL165" i="7"/>
  <c r="GK153" i="7"/>
  <c r="IP146" i="7"/>
  <c r="HJ158" i="7"/>
  <c r="HL152" i="7"/>
  <c r="HG160" i="7"/>
  <c r="GS154" i="7"/>
  <c r="GC160" i="7"/>
  <c r="GG154" i="7"/>
  <c r="IJ150" i="7"/>
  <c r="IC160" i="7"/>
  <c r="IK170" i="7"/>
  <c r="GQ142" i="7"/>
  <c r="IM159" i="7"/>
  <c r="GO158" i="7"/>
  <c r="HH143" i="7"/>
  <c r="GJ167" i="7"/>
  <c r="GK164" i="7"/>
  <c r="HS163" i="7"/>
  <c r="HZ166" i="7"/>
  <c r="IW167" i="7"/>
  <c r="GY146" i="7"/>
  <c r="GX161" i="7"/>
  <c r="GB160" i="7"/>
  <c r="HY149" i="7"/>
  <c r="HT138" i="7"/>
  <c r="T466" i="7" s="1"/>
  <c r="AM164" i="7"/>
  <c r="ET158" i="7"/>
  <c r="J134" i="7"/>
  <c r="JB116" i="7"/>
  <c r="AV170" i="7"/>
  <c r="Q167" i="7"/>
  <c r="FO148" i="7"/>
  <c r="FR172" i="7"/>
  <c r="S485" i="7" s="1"/>
  <c r="FF153" i="7"/>
  <c r="FJ168" i="7"/>
  <c r="HG150" i="7"/>
  <c r="HW157" i="7"/>
  <c r="FX166" i="7"/>
  <c r="IK169" i="7"/>
  <c r="GH164" i="7"/>
  <c r="GY150" i="7"/>
  <c r="IR165" i="7"/>
  <c r="HL169" i="7"/>
  <c r="IS170" i="7"/>
  <c r="GD171" i="7"/>
  <c r="HK167" i="7"/>
  <c r="EI142" i="7"/>
  <c r="FI148" i="7"/>
  <c r="EQ144" i="7"/>
  <c r="DF151" i="7"/>
  <c r="FS158" i="7"/>
  <c r="CQ160" i="7"/>
  <c r="DG144" i="7"/>
  <c r="DX168" i="7"/>
  <c r="FP155" i="7"/>
  <c r="EZ161" i="7"/>
  <c r="FR149" i="7"/>
  <c r="FL156" i="7"/>
  <c r="EN169" i="7"/>
  <c r="FG169" i="7"/>
  <c r="EI162" i="7"/>
  <c r="HA153" i="7"/>
  <c r="GL156" i="7"/>
  <c r="GU146" i="7"/>
  <c r="JB150" i="7"/>
  <c r="IM156" i="7"/>
  <c r="IP147" i="7"/>
  <c r="GU154" i="7"/>
  <c r="GV147" i="7"/>
  <c r="HN157" i="7"/>
  <c r="DR161" i="7"/>
  <c r="EH167" i="7"/>
  <c r="FA152" i="7"/>
  <c r="GU145" i="7"/>
  <c r="FX157" i="7"/>
  <c r="HF143" i="7"/>
  <c r="IJ162" i="7"/>
  <c r="GN166" i="7"/>
  <c r="JA170" i="7"/>
  <c r="IE168" i="7"/>
  <c r="GQ155" i="7"/>
  <c r="HG145" i="7"/>
  <c r="IF164" i="7"/>
  <c r="GZ167" i="7"/>
  <c r="HE168" i="7"/>
  <c r="IT159" i="7"/>
  <c r="IG172" i="7"/>
  <c r="P492" i="7" s="1"/>
  <c r="IN167" i="7"/>
  <c r="DC164" i="7"/>
  <c r="W128" i="7"/>
  <c r="JA115" i="7"/>
  <c r="Q133" i="7"/>
  <c r="F168" i="7"/>
  <c r="J168" i="7"/>
  <c r="AV163" i="7"/>
  <c r="O167" i="7"/>
  <c r="BF169" i="7"/>
  <c r="BY170" i="7"/>
  <c r="AU109" i="7"/>
  <c r="P167" i="7"/>
  <c r="DV163" i="7"/>
  <c r="HQ154" i="7"/>
  <c r="GV146" i="7"/>
  <c r="GI159" i="7"/>
  <c r="GJ146" i="7"/>
  <c r="IV151" i="7"/>
  <c r="HP161" i="7"/>
  <c r="FZ164" i="7"/>
  <c r="HA169" i="7"/>
  <c r="GL110" i="7"/>
  <c r="IH117" i="7"/>
  <c r="AN160" i="7"/>
  <c r="AW164" i="7"/>
  <c r="Q171" i="7"/>
  <c r="AC158" i="7"/>
  <c r="CO143" i="7"/>
  <c r="CP144" i="7"/>
  <c r="EE148" i="7"/>
  <c r="FA154" i="7"/>
  <c r="EM160" i="7"/>
  <c r="DJ172" i="7"/>
  <c r="J482" i="7" s="1"/>
  <c r="ER171" i="7"/>
  <c r="DA115" i="7"/>
  <c r="DA164" i="7"/>
  <c r="IZ162" i="7"/>
  <c r="HG171" i="7"/>
  <c r="FY151" i="7"/>
  <c r="IV148" i="7"/>
  <c r="IW162" i="7"/>
  <c r="DG151" i="7"/>
  <c r="DF161" i="7"/>
  <c r="DY151" i="7"/>
  <c r="N152" i="7"/>
  <c r="HT116" i="7"/>
  <c r="K118" i="7"/>
  <c r="T148" i="7"/>
  <c r="BR152" i="7"/>
  <c r="CD153" i="7"/>
  <c r="DK145" i="7"/>
  <c r="DQ163" i="7"/>
  <c r="GX149" i="7"/>
  <c r="ID155" i="7"/>
  <c r="IH149" i="7"/>
  <c r="GF163" i="7"/>
  <c r="IJ165" i="7"/>
  <c r="GX167" i="7"/>
  <c r="IN162" i="7"/>
  <c r="IA171" i="7"/>
  <c r="FH116" i="7"/>
  <c r="AR162" i="7"/>
  <c r="EQ151" i="7"/>
  <c r="FG153" i="7"/>
  <c r="DP171" i="7"/>
  <c r="HS147" i="7"/>
  <c r="II142" i="7"/>
  <c r="IR154" i="7"/>
  <c r="JA168" i="7"/>
  <c r="F153" i="7"/>
  <c r="FB172" i="7"/>
  <c r="T484" i="7" s="1"/>
  <c r="BH170" i="7"/>
  <c r="GJ165" i="7"/>
  <c r="GT153" i="7"/>
  <c r="DQ148" i="7"/>
  <c r="ET144" i="7"/>
  <c r="GQ121" i="7"/>
  <c r="IW133" i="7"/>
  <c r="F119" i="7"/>
  <c r="FS124" i="7"/>
  <c r="AQ142" i="7"/>
  <c r="BI147" i="7"/>
  <c r="GR153" i="7"/>
  <c r="GY108" i="7"/>
  <c r="HZ157" i="7"/>
  <c r="H170" i="7"/>
  <c r="FO156" i="7"/>
  <c r="GX153" i="7"/>
  <c r="GQ169" i="7"/>
  <c r="HT146" i="7"/>
  <c r="GL172" i="7"/>
  <c r="T489" i="7" s="1"/>
  <c r="FO155" i="7"/>
  <c r="HZ152" i="7"/>
  <c r="HX170" i="7"/>
  <c r="GZ165" i="7"/>
  <c r="HE172" i="7"/>
  <c r="IM171" i="7"/>
  <c r="L153" i="7"/>
  <c r="DT114" i="7"/>
  <c r="IH109" i="7"/>
  <c r="IJ113" i="7"/>
  <c r="I145" i="7"/>
  <c r="BU132" i="7"/>
  <c r="EC146" i="7"/>
  <c r="EG161" i="7"/>
  <c r="DT150" i="7"/>
  <c r="DR158" i="7"/>
  <c r="EU163" i="7"/>
  <c r="FD170" i="7"/>
  <c r="DA163" i="7"/>
  <c r="HB156" i="7"/>
  <c r="HQ164" i="7"/>
  <c r="DI155" i="7"/>
  <c r="AY170" i="7"/>
  <c r="R117" i="7"/>
  <c r="T108" i="7"/>
  <c r="BS115" i="7"/>
  <c r="AN168" i="7"/>
  <c r="AR168" i="7"/>
  <c r="J171" i="7"/>
  <c r="FQ146" i="7"/>
  <c r="EX147" i="7"/>
  <c r="EX151" i="7"/>
  <c r="DL152" i="7"/>
  <c r="DO142" i="7"/>
  <c r="EG162" i="7"/>
  <c r="DA166" i="7"/>
  <c r="DT152" i="7"/>
  <c r="DR159" i="7"/>
  <c r="CZ171" i="7"/>
  <c r="IB172" i="7"/>
  <c r="K492" i="7" s="1"/>
  <c r="IS163" i="7"/>
  <c r="HG113" i="7"/>
  <c r="HA167" i="7"/>
  <c r="BE157" i="7"/>
  <c r="IE134" i="7"/>
  <c r="T132" i="7"/>
  <c r="I129" i="7"/>
  <c r="DG110" i="7"/>
  <c r="AO157" i="7"/>
  <c r="F169" i="7"/>
  <c r="ED145" i="7"/>
  <c r="FM143" i="7"/>
  <c r="EA155" i="7"/>
  <c r="IT144" i="7"/>
  <c r="IF143" i="7"/>
  <c r="GJ162" i="7"/>
  <c r="HQ166" i="7"/>
  <c r="IK116" i="7"/>
  <c r="DS114" i="7"/>
  <c r="DM114" i="7"/>
  <c r="AD144" i="7"/>
  <c r="DB159" i="7"/>
  <c r="EQ143" i="7"/>
  <c r="E116" i="7"/>
  <c r="AQ108" i="7"/>
  <c r="CD143" i="7"/>
  <c r="BO146" i="7"/>
  <c r="X159" i="7"/>
  <c r="AT165" i="7"/>
  <c r="CX158" i="7"/>
  <c r="FF165" i="7"/>
  <c r="IA147" i="7"/>
  <c r="IQ153" i="7"/>
  <c r="IG111" i="7"/>
  <c r="AY166" i="7"/>
  <c r="GI172" i="7"/>
  <c r="Q489" i="7" s="1"/>
  <c r="IY169" i="7"/>
  <c r="AM155" i="7"/>
  <c r="IU146" i="7"/>
  <c r="ID134" i="7"/>
  <c r="FF149" i="7"/>
  <c r="T111" i="7"/>
  <c r="T112" i="7"/>
  <c r="CI114" i="7"/>
  <c r="BK143" i="7"/>
  <c r="BF157" i="7"/>
  <c r="BN170" i="7"/>
  <c r="J170" i="7"/>
  <c r="BQ171" i="7"/>
  <c r="FE149" i="7"/>
  <c r="DG168" i="7"/>
  <c r="CT156" i="7"/>
  <c r="DL163" i="7"/>
  <c r="DE170" i="7"/>
  <c r="ET153" i="7"/>
  <c r="EQ161" i="7"/>
  <c r="IG147" i="7"/>
  <c r="IE155" i="7"/>
  <c r="FZ149" i="7"/>
  <c r="GP152" i="7"/>
  <c r="CU156" i="7"/>
  <c r="HV168" i="7"/>
  <c r="IN146" i="7"/>
  <c r="G130" i="7"/>
  <c r="CB142" i="7"/>
  <c r="BD147" i="7"/>
  <c r="AY144" i="7"/>
  <c r="AT147" i="7"/>
  <c r="BV145" i="7"/>
  <c r="G168" i="7"/>
  <c r="BY160" i="7"/>
  <c r="AM169" i="7"/>
  <c r="BA167" i="7"/>
  <c r="CT144" i="7"/>
  <c r="CW152" i="7"/>
  <c r="DM155" i="7"/>
  <c r="DW167" i="7"/>
  <c r="FB152" i="7"/>
  <c r="FA155" i="7"/>
  <c r="FN161" i="7"/>
  <c r="EB154" i="7"/>
  <c r="EJ170" i="7"/>
  <c r="FJ156" i="7"/>
  <c r="FL167" i="7"/>
  <c r="AK110" i="7"/>
  <c r="BI113" i="7"/>
  <c r="BQ148" i="7"/>
  <c r="CE148" i="7"/>
  <c r="BI151" i="7"/>
  <c r="BQ149" i="7"/>
  <c r="DZ152" i="7"/>
  <c r="FL152" i="7"/>
  <c r="DN152" i="7"/>
  <c r="DJ156" i="7"/>
  <c r="FG161" i="7"/>
  <c r="EJ159" i="7"/>
  <c r="DP153" i="7"/>
  <c r="FF150" i="7"/>
  <c r="AP131" i="7"/>
  <c r="Y110" i="7"/>
  <c r="EK112" i="7"/>
  <c r="AV145" i="7"/>
  <c r="CE143" i="7"/>
  <c r="AG149" i="7"/>
  <c r="AJ146" i="7"/>
  <c r="AM144" i="7"/>
  <c r="O158" i="7"/>
  <c r="Y158" i="7"/>
  <c r="AZ165" i="7"/>
  <c r="DM148" i="7"/>
  <c r="FD110" i="7"/>
  <c r="EW165" i="7"/>
  <c r="DZ162" i="7"/>
  <c r="CY156" i="7"/>
  <c r="Q116" i="7"/>
  <c r="Z142" i="7"/>
  <c r="BK148" i="7"/>
  <c r="BZ157" i="7"/>
  <c r="IC151" i="7"/>
  <c r="DN157" i="7"/>
  <c r="GA152" i="7"/>
  <c r="G134" i="7"/>
  <c r="T114" i="7"/>
  <c r="Q131" i="7"/>
  <c r="JB109" i="7"/>
  <c r="M162" i="7"/>
  <c r="BB158" i="7"/>
  <c r="EI152" i="7"/>
  <c r="CN144" i="7"/>
  <c r="CQ145" i="7"/>
  <c r="FI145" i="7"/>
  <c r="ES152" i="7"/>
  <c r="FI155" i="7"/>
  <c r="DV171" i="7"/>
  <c r="EG146" i="7"/>
  <c r="EG169" i="7"/>
  <c r="DL167" i="7"/>
  <c r="ES154" i="7"/>
  <c r="EE157" i="7"/>
  <c r="DA171" i="7"/>
  <c r="EQ165" i="7"/>
  <c r="IJ147" i="7"/>
  <c r="IZ169" i="7"/>
  <c r="HX143" i="7"/>
  <c r="IK165" i="7"/>
  <c r="IF162" i="7"/>
  <c r="DH117" i="7"/>
  <c r="O124" i="7"/>
  <c r="AS146" i="7"/>
  <c r="BL170" i="7"/>
  <c r="FQ152" i="7"/>
  <c r="S127" i="7"/>
  <c r="Z143" i="7"/>
  <c r="M145" i="7"/>
  <c r="AU148" i="7"/>
  <c r="AM167" i="7"/>
  <c r="AP164" i="7"/>
  <c r="AH162" i="7"/>
  <c r="BY164" i="7"/>
  <c r="S161" i="7"/>
  <c r="BY166" i="7"/>
  <c r="GR157" i="7"/>
  <c r="M128" i="7"/>
  <c r="CV110" i="7"/>
  <c r="BF165" i="7"/>
  <c r="EF144" i="7"/>
  <c r="FS168" i="7"/>
  <c r="EP156" i="7"/>
  <c r="FI150" i="7"/>
  <c r="CY151" i="7"/>
  <c r="IJ159" i="7"/>
  <c r="IK149" i="7"/>
  <c r="HF114" i="7"/>
  <c r="GE143" i="7"/>
  <c r="GX168" i="7"/>
  <c r="GE165" i="7"/>
  <c r="GP169" i="7"/>
  <c r="GH163" i="7"/>
  <c r="GP135" i="7"/>
  <c r="GI148" i="7"/>
  <c r="HE138" i="7"/>
  <c r="GT154" i="7"/>
  <c r="GN148" i="7"/>
  <c r="FX168" i="7"/>
  <c r="GV156" i="7"/>
  <c r="FY146" i="7"/>
  <c r="GO172" i="7"/>
  <c r="F490" i="7" s="1"/>
  <c r="HN158" i="7"/>
  <c r="HC113" i="7"/>
  <c r="HQ151" i="7"/>
  <c r="GL148" i="7"/>
  <c r="GB166" i="7"/>
  <c r="GK168" i="7"/>
  <c r="GD153" i="7"/>
  <c r="HK165" i="7"/>
  <c r="HE117" i="7"/>
  <c r="HB148" i="7"/>
  <c r="GH111" i="7"/>
  <c r="HT112" i="7"/>
  <c r="HR127" i="7"/>
  <c r="GL114" i="7"/>
  <c r="HM144" i="7"/>
  <c r="HS129" i="7"/>
  <c r="FZ169" i="7"/>
  <c r="GC145" i="7"/>
  <c r="HR112" i="7"/>
  <c r="GE156" i="7"/>
  <c r="HL171" i="7"/>
  <c r="HO162" i="7"/>
  <c r="HF153" i="7"/>
  <c r="HB172" i="7"/>
  <c r="S490" i="7" s="1"/>
  <c r="HG148" i="7"/>
  <c r="GO171" i="7"/>
  <c r="EJ108" i="7"/>
  <c r="DB156" i="7"/>
  <c r="CZ115" i="7"/>
  <c r="CZ113" i="7"/>
  <c r="DA153" i="7"/>
  <c r="CZ168" i="7"/>
  <c r="DE149" i="7"/>
  <c r="EF164" i="7"/>
  <c r="EK152" i="7"/>
  <c r="DA116" i="7"/>
  <c r="EK158" i="7"/>
  <c r="DA157" i="7"/>
  <c r="EF165" i="7"/>
  <c r="CQ165" i="7"/>
  <c r="EF171" i="7"/>
  <c r="CW166" i="7"/>
  <c r="EA163" i="7"/>
  <c r="EC150" i="7"/>
  <c r="EE152" i="7"/>
  <c r="CP160" i="7"/>
  <c r="DP161" i="7"/>
  <c r="DA142" i="7"/>
  <c r="DM171" i="7"/>
  <c r="DH168" i="7"/>
  <c r="CQ171" i="7"/>
  <c r="DF156" i="7"/>
  <c r="EA165" i="7"/>
  <c r="EH133" i="7"/>
  <c r="EE146" i="7"/>
  <c r="CY166" i="7"/>
  <c r="DZ156" i="7"/>
  <c r="DO168" i="7"/>
  <c r="CX170" i="7"/>
  <c r="EK153" i="7"/>
  <c r="EE169" i="7"/>
  <c r="I121" i="7"/>
  <c r="AN166" i="7"/>
  <c r="S137" i="7"/>
  <c r="AW152" i="7"/>
  <c r="P155" i="7"/>
  <c r="AA145" i="7"/>
  <c r="BB169" i="7"/>
  <c r="AF167" i="7"/>
  <c r="AP144" i="7"/>
  <c r="AP169" i="7"/>
  <c r="Z159" i="7"/>
  <c r="AR155" i="7"/>
  <c r="J165" i="7"/>
  <c r="AT161" i="7"/>
  <c r="O134" i="7"/>
  <c r="AE109" i="7"/>
  <c r="Q172" i="7"/>
  <c r="Q473" i="7" s="1"/>
  <c r="AG160" i="7"/>
  <c r="AD160" i="7"/>
  <c r="AJ160" i="7"/>
  <c r="Z155" i="7"/>
  <c r="AA159" i="7"/>
  <c r="AX153" i="7"/>
  <c r="BA153" i="7"/>
  <c r="O166" i="7"/>
  <c r="AC165" i="7"/>
  <c r="N156" i="7"/>
  <c r="T165" i="7"/>
  <c r="AG162" i="7"/>
  <c r="HK160" i="7"/>
  <c r="HP165" i="7"/>
  <c r="HJ142" i="7"/>
  <c r="HH115" i="7"/>
  <c r="HG155" i="7"/>
  <c r="HJ163" i="7"/>
  <c r="HE166" i="7"/>
  <c r="HP162" i="7"/>
  <c r="HL172" i="7"/>
  <c r="L491" i="7" s="1"/>
  <c r="HT152" i="7"/>
  <c r="HG111" i="7"/>
  <c r="GP146" i="7"/>
  <c r="HB168" i="7"/>
  <c r="GZ166" i="7"/>
  <c r="GR165" i="7"/>
  <c r="GZ154" i="7"/>
  <c r="GN144" i="7"/>
  <c r="GU156" i="7"/>
  <c r="FZ167" i="7"/>
  <c r="FW162" i="7"/>
  <c r="GA156" i="7"/>
  <c r="GK156" i="7"/>
  <c r="GC151" i="7"/>
  <c r="FZ170" i="7"/>
  <c r="GK162" i="7"/>
  <c r="GE163" i="7"/>
  <c r="GD165" i="7"/>
  <c r="GA147" i="7"/>
  <c r="GG156" i="7"/>
  <c r="GW113" i="7"/>
  <c r="EF163" i="7"/>
  <c r="EJ115" i="7"/>
  <c r="DG165" i="7"/>
  <c r="DG172" i="7"/>
  <c r="G482" i="7" s="1"/>
  <c r="DO163" i="7"/>
  <c r="DI166" i="7"/>
  <c r="DE164" i="7"/>
  <c r="DP165" i="7"/>
  <c r="DT151" i="7"/>
  <c r="CS162" i="7"/>
  <c r="CW168" i="7"/>
  <c r="CY163" i="7"/>
  <c r="CQ172" i="7"/>
  <c r="H481" i="7" s="1"/>
  <c r="CY169" i="7"/>
  <c r="DA162" i="7"/>
  <c r="DB168" i="7"/>
  <c r="AE149" i="7"/>
  <c r="W172" i="7"/>
  <c r="F474" i="7" s="1"/>
  <c r="E136" i="7"/>
  <c r="O153" i="7"/>
  <c r="R167" i="7"/>
  <c r="E137" i="7"/>
  <c r="S109" i="7"/>
  <c r="E170" i="7"/>
  <c r="H130" i="7"/>
  <c r="G114" i="7"/>
  <c r="R133" i="7"/>
  <c r="O110" i="7"/>
  <c r="O109" i="7"/>
  <c r="K113" i="7"/>
  <c r="K130" i="7"/>
  <c r="J153" i="7"/>
  <c r="N168" i="7"/>
  <c r="G123" i="7"/>
  <c r="CO142" i="7"/>
  <c r="CS142" i="7"/>
  <c r="FD153" i="7"/>
  <c r="DW153" i="7"/>
  <c r="FE151" i="7"/>
  <c r="FB156" i="7"/>
  <c r="HP148" i="7"/>
  <c r="CV144" i="7"/>
  <c r="ER144" i="7"/>
  <c r="Z162" i="7"/>
  <c r="K136" i="7"/>
  <c r="Y162" i="7"/>
  <c r="BH165" i="7"/>
  <c r="EJ145" i="7"/>
  <c r="DE142" i="7"/>
  <c r="FE145" i="7"/>
  <c r="FK144" i="7"/>
  <c r="FA150" i="7"/>
  <c r="EM151" i="7"/>
  <c r="HM167" i="7"/>
  <c r="GG172" i="7"/>
  <c r="O489" i="7" s="1"/>
  <c r="IE154" i="7"/>
  <c r="GD169" i="7"/>
  <c r="HX163" i="7"/>
  <c r="DE147" i="7"/>
  <c r="HI146" i="7"/>
  <c r="HL144" i="7"/>
  <c r="HO161" i="7"/>
  <c r="IX145" i="7"/>
  <c r="IQ157" i="7"/>
  <c r="IR150" i="7"/>
  <c r="GP164" i="7"/>
  <c r="BG163" i="7"/>
  <c r="X170" i="7"/>
  <c r="BG162" i="7"/>
  <c r="EY144" i="7"/>
  <c r="IN163" i="7"/>
  <c r="FQ163" i="7"/>
  <c r="CY167" i="7"/>
  <c r="EZ145" i="7"/>
  <c r="EK146" i="7"/>
  <c r="DS148" i="7"/>
  <c r="DE172" i="7"/>
  <c r="E482" i="7" s="1"/>
  <c r="GC152" i="7"/>
  <c r="IZ153" i="7"/>
  <c r="FW149" i="7"/>
  <c r="CE162" i="7"/>
  <c r="CR143" i="7"/>
  <c r="DT148" i="7"/>
  <c r="DH151" i="7"/>
  <c r="CP157" i="7"/>
  <c r="EU149" i="7"/>
  <c r="GS152" i="7"/>
  <c r="GF158" i="7"/>
  <c r="HR146" i="7"/>
  <c r="HS152" i="7"/>
  <c r="X157" i="7"/>
  <c r="DF157" i="7"/>
  <c r="IY152" i="7"/>
  <c r="GE157" i="7"/>
  <c r="IK166" i="7"/>
  <c r="K170" i="7"/>
  <c r="CO160" i="7"/>
  <c r="GZ117" i="7"/>
  <c r="GD146" i="7"/>
  <c r="GU144" i="7"/>
  <c r="HA143" i="7"/>
  <c r="II159" i="7"/>
  <c r="GW163" i="7"/>
  <c r="GZ151" i="7"/>
  <c r="GH154" i="7"/>
  <c r="ID172" i="7"/>
  <c r="M492" i="7" s="1"/>
  <c r="BP116" i="7"/>
  <c r="AJ126" i="7"/>
  <c r="AK160" i="7"/>
  <c r="W159" i="7"/>
  <c r="X152" i="7"/>
  <c r="I164" i="7"/>
  <c r="L169" i="7"/>
  <c r="ER146" i="7"/>
  <c r="N122" i="7"/>
  <c r="Z149" i="7"/>
  <c r="L149" i="7"/>
  <c r="AM148" i="7"/>
  <c r="J157" i="7"/>
  <c r="H143" i="7"/>
  <c r="BO144" i="7"/>
  <c r="BD153" i="7"/>
  <c r="Y159" i="7"/>
  <c r="BQ152" i="7"/>
  <c r="BF161" i="7"/>
  <c r="FB151" i="7"/>
  <c r="EN150" i="7"/>
  <c r="FP159" i="7"/>
  <c r="EK165" i="7"/>
  <c r="DL150" i="7"/>
  <c r="DH161" i="7"/>
  <c r="DQ150" i="7"/>
  <c r="FN171" i="7"/>
  <c r="DC172" i="7"/>
  <c r="T481" i="7" s="1"/>
  <c r="EA171" i="7"/>
  <c r="DS168" i="7"/>
  <c r="CN164" i="7"/>
  <c r="X156" i="7"/>
  <c r="S143" i="7"/>
  <c r="F157" i="7"/>
  <c r="HR171" i="7"/>
  <c r="GZ152" i="7"/>
  <c r="BZ131" i="7"/>
  <c r="J122" i="7"/>
  <c r="BU150" i="7"/>
  <c r="F163" i="7"/>
  <c r="H167" i="7"/>
  <c r="BJ150" i="7"/>
  <c r="BU165" i="7"/>
  <c r="BP134" i="7"/>
  <c r="AV143" i="7"/>
  <c r="G148" i="7"/>
  <c r="BY147" i="7"/>
  <c r="E171" i="7"/>
  <c r="Q152" i="7"/>
  <c r="E153" i="7"/>
  <c r="AG145" i="7"/>
  <c r="AB159" i="7"/>
  <c r="P161" i="7"/>
  <c r="IJ146" i="7"/>
  <c r="FY143" i="7"/>
  <c r="AN145" i="7"/>
  <c r="AS155" i="7"/>
  <c r="BJ135" i="7"/>
  <c r="F129" i="7"/>
  <c r="Q118" i="7"/>
  <c r="BJ142" i="7"/>
  <c r="R142" i="7"/>
  <c r="BX163" i="7"/>
  <c r="BY167" i="7"/>
  <c r="BN157" i="7"/>
  <c r="AO170" i="7"/>
  <c r="AI110" i="7"/>
  <c r="EJ150" i="7"/>
  <c r="EN156" i="7"/>
  <c r="DY157" i="7"/>
  <c r="CO150" i="7"/>
  <c r="ER151" i="7"/>
  <c r="FH154" i="7"/>
  <c r="EW117" i="7"/>
  <c r="CP155" i="7"/>
  <c r="FS149" i="7"/>
  <c r="FS161" i="7"/>
  <c r="CI147" i="7"/>
  <c r="CJ145" i="7"/>
  <c r="BL152" i="7"/>
  <c r="I159" i="7"/>
  <c r="AT144" i="7"/>
  <c r="BL162" i="7"/>
  <c r="AB152" i="7"/>
  <c r="AX155" i="7"/>
  <c r="AG158" i="7"/>
  <c r="Q160" i="7"/>
  <c r="AH150" i="7"/>
  <c r="CJ164" i="7"/>
  <c r="IG159" i="7"/>
  <c r="GO149" i="7"/>
  <c r="HE158" i="7"/>
  <c r="AR161" i="7"/>
  <c r="BK145" i="7"/>
  <c r="AH144" i="7"/>
  <c r="BA143" i="7"/>
  <c r="AK172" i="7"/>
  <c r="T474" i="7" s="1"/>
  <c r="P127" i="7"/>
  <c r="CG148" i="7"/>
  <c r="AW147" i="7"/>
  <c r="V153" i="7"/>
  <c r="AI161" i="7"/>
  <c r="AZ153" i="7"/>
  <c r="FD142" i="7"/>
  <c r="GQ147" i="7"/>
  <c r="DS157" i="7"/>
  <c r="EU153" i="7"/>
  <c r="DO154" i="7"/>
  <c r="K128" i="7"/>
  <c r="DR117" i="7"/>
  <c r="CP146" i="7"/>
  <c r="HX149" i="7"/>
  <c r="IM148" i="7"/>
  <c r="JB142" i="7"/>
  <c r="FY145" i="7"/>
  <c r="IT172" i="7"/>
  <c r="L493" i="7" s="1"/>
  <c r="GI164" i="7"/>
  <c r="HH142" i="7"/>
  <c r="HO154" i="7"/>
  <c r="JA154" i="7"/>
  <c r="GX160" i="7"/>
  <c r="GH142" i="7"/>
  <c r="IK172" i="7"/>
  <c r="T492" i="7" s="1"/>
  <c r="GW167" i="7"/>
  <c r="HH153" i="7"/>
  <c r="HY164" i="7"/>
  <c r="GS168" i="7"/>
  <c r="IH172" i="7"/>
  <c r="Q492" i="7" s="1"/>
  <c r="IM172" i="7"/>
  <c r="E493" i="7" s="1"/>
  <c r="IQ165" i="7"/>
  <c r="IG108" i="7"/>
  <c r="GX171" i="7"/>
  <c r="CI171" i="7"/>
  <c r="AA164" i="7"/>
  <c r="DF165" i="7"/>
  <c r="BM171" i="7"/>
  <c r="HH165" i="7"/>
  <c r="DQ117" i="7"/>
  <c r="DT108" i="7"/>
  <c r="FS115" i="7"/>
  <c r="FB148" i="7"/>
  <c r="FL155" i="7"/>
  <c r="EG152" i="7"/>
  <c r="FG171" i="7"/>
  <c r="FO116" i="7"/>
  <c r="CO170" i="7"/>
  <c r="FK150" i="7"/>
  <c r="EU164" i="7"/>
  <c r="CR159" i="7"/>
  <c r="ET152" i="7"/>
  <c r="CU158" i="7"/>
  <c r="FX154" i="7"/>
  <c r="FL170" i="7"/>
  <c r="CQ153" i="7"/>
  <c r="AP154" i="7"/>
  <c r="S171" i="7"/>
  <c r="FX153" i="7"/>
  <c r="IN151" i="7"/>
  <c r="GL144" i="7"/>
  <c r="EN167" i="7"/>
  <c r="EF130" i="7"/>
  <c r="HR149" i="7"/>
  <c r="EO150" i="7"/>
  <c r="EJ116" i="7"/>
  <c r="BG160" i="7"/>
  <c r="HV146" i="7"/>
  <c r="IA165" i="7"/>
  <c r="DM166" i="7"/>
  <c r="DP151" i="7"/>
  <c r="FP143" i="7"/>
  <c r="FA144" i="7"/>
  <c r="CG126" i="7"/>
  <c r="EQ157" i="7"/>
  <c r="IX149" i="7"/>
  <c r="DF160" i="7"/>
  <c r="T129" i="7"/>
  <c r="EK118" i="7"/>
  <c r="DY153" i="7"/>
  <c r="DF171" i="7"/>
  <c r="DH171" i="7"/>
  <c r="FH158" i="7"/>
  <c r="CV167" i="7"/>
  <c r="CU169" i="7"/>
  <c r="HT150" i="7"/>
  <c r="EF150" i="7"/>
  <c r="DW146" i="7"/>
  <c r="EQ163" i="7"/>
  <c r="EC151" i="7"/>
  <c r="DG166" i="7"/>
  <c r="BZ161" i="7"/>
  <c r="AC153" i="7"/>
  <c r="GG142" i="7"/>
  <c r="HS155" i="7"/>
  <c r="AW165" i="7"/>
  <c r="GA154" i="7"/>
  <c r="IU162" i="7"/>
  <c r="II155" i="7"/>
  <c r="HE152" i="7"/>
  <c r="ER152" i="7"/>
  <c r="EY155" i="7"/>
  <c r="GX157" i="7"/>
  <c r="HY158" i="7"/>
  <c r="GE158" i="7"/>
  <c r="HZ151" i="7"/>
  <c r="IK158" i="7"/>
  <c r="GQ158" i="7"/>
  <c r="IO162" i="7"/>
  <c r="DV143" i="7"/>
  <c r="DR151" i="7"/>
  <c r="DX147" i="7"/>
  <c r="FD169" i="7"/>
  <c r="DZ159" i="7"/>
  <c r="HL155" i="7"/>
  <c r="GW149" i="7"/>
  <c r="JA149" i="7"/>
  <c r="GF171" i="7"/>
  <c r="ET172" i="7"/>
  <c r="L484" i="7" s="1"/>
  <c r="DA159" i="7"/>
  <c r="FR158" i="7"/>
  <c r="HV150" i="7"/>
  <c r="IZ115" i="7"/>
  <c r="GW164" i="7"/>
  <c r="DB143" i="7"/>
  <c r="FM147" i="7"/>
  <c r="EK160" i="7"/>
  <c r="DI151" i="7"/>
  <c r="DV160" i="7"/>
  <c r="IF168" i="7"/>
  <c r="FO150" i="7"/>
  <c r="HH131" i="7"/>
  <c r="IM138" i="7"/>
  <c r="E468" i="7" s="1"/>
  <c r="AA130" i="7"/>
  <c r="EA137" i="7"/>
  <c r="EA139" i="7" s="1"/>
  <c r="J508" i="7" s="1"/>
  <c r="DL116" i="7"/>
  <c r="ET118" i="7"/>
  <c r="E168" i="7"/>
  <c r="BZ168" i="7"/>
  <c r="IN147" i="7"/>
  <c r="HY151" i="7"/>
  <c r="HY154" i="7"/>
  <c r="IO157" i="7"/>
  <c r="HV142" i="7"/>
  <c r="GN165" i="7"/>
  <c r="IE162" i="7"/>
  <c r="CR145" i="7"/>
  <c r="IK157" i="7"/>
  <c r="FY111" i="7"/>
  <c r="FZ166" i="7"/>
  <c r="EC149" i="7"/>
  <c r="IM114" i="7"/>
  <c r="CU124" i="7"/>
  <c r="JB108" i="7"/>
  <c r="DB117" i="7"/>
  <c r="CI137" i="7"/>
  <c r="BV171" i="7"/>
  <c r="AG172" i="7"/>
  <c r="P474" i="7" s="1"/>
  <c r="BZ166" i="7"/>
  <c r="HJ164" i="7"/>
  <c r="IQ158" i="7"/>
  <c r="FZ160" i="7"/>
  <c r="AD171" i="7"/>
  <c r="CP169" i="7"/>
  <c r="GA169" i="7"/>
  <c r="DY154" i="7"/>
  <c r="CP150" i="7"/>
  <c r="BM115" i="7"/>
  <c r="BS162" i="7"/>
  <c r="IG154" i="7"/>
  <c r="HR153" i="7"/>
  <c r="HT153" i="7"/>
  <c r="GK159" i="7"/>
  <c r="HV145" i="7"/>
  <c r="HJ166" i="7"/>
  <c r="IY166" i="7"/>
  <c r="HJ169" i="7"/>
  <c r="GR166" i="7"/>
  <c r="IJ115" i="7"/>
  <c r="BU164" i="7"/>
  <c r="BI170" i="7"/>
  <c r="DR153" i="7"/>
  <c r="DA160" i="7"/>
  <c r="HR160" i="7"/>
  <c r="FZ156" i="7"/>
  <c r="FX146" i="7"/>
  <c r="IR171" i="7"/>
  <c r="IE147" i="7"/>
  <c r="IO170" i="7"/>
  <c r="FI157" i="7"/>
  <c r="IN142" i="7"/>
  <c r="EE116" i="7"/>
  <c r="EC152" i="7"/>
  <c r="EJ156" i="7"/>
  <c r="DJ154" i="7"/>
  <c r="FG159" i="7"/>
  <c r="HH167" i="7"/>
  <c r="HI164" i="7"/>
  <c r="DP172" i="7"/>
  <c r="P482" i="7" s="1"/>
  <c r="IC163" i="7"/>
  <c r="DE156" i="7"/>
  <c r="AO171" i="7"/>
  <c r="EX164" i="7"/>
  <c r="IZ172" i="7"/>
  <c r="R493" i="7" s="1"/>
  <c r="ET171" i="7"/>
  <c r="IG170" i="7"/>
  <c r="EB159" i="7"/>
  <c r="DV149" i="7"/>
  <c r="HZ149" i="7"/>
  <c r="HW143" i="7"/>
  <c r="GA153" i="7"/>
  <c r="IU161" i="7"/>
  <c r="GB151" i="7"/>
  <c r="HE155" i="7"/>
  <c r="HB166" i="7"/>
  <c r="CC172" i="7"/>
  <c r="M477" i="7" s="1"/>
  <c r="HZ158" i="7"/>
  <c r="IX158" i="7"/>
  <c r="CN152" i="7"/>
  <c r="DZ161" i="7"/>
  <c r="ER142" i="7"/>
  <c r="CD170" i="7"/>
  <c r="FS110" i="7"/>
  <c r="GQ156" i="7"/>
  <c r="EC166" i="7"/>
  <c r="IJ149" i="7"/>
  <c r="IF172" i="7"/>
  <c r="O492" i="7" s="1"/>
  <c r="HP155" i="7"/>
  <c r="DF131" i="7"/>
  <c r="FF147" i="7"/>
  <c r="CY170" i="7"/>
  <c r="GP148" i="7"/>
  <c r="GJ150" i="7"/>
  <c r="IP114" i="7"/>
  <c r="GU171" i="7"/>
  <c r="IK138" i="7"/>
  <c r="T467" i="7" s="1"/>
  <c r="H132" i="7"/>
  <c r="DT118" i="7"/>
  <c r="BY172" i="7"/>
  <c r="I477" i="7" s="1"/>
  <c r="FP144" i="7"/>
  <c r="CU144" i="7"/>
  <c r="ER143" i="7"/>
  <c r="CO148" i="7"/>
  <c r="EK157" i="7"/>
  <c r="CO164" i="7"/>
  <c r="FQ149" i="7"/>
  <c r="DJ167" i="7"/>
  <c r="EE150" i="7"/>
  <c r="EP161" i="7"/>
  <c r="IT168" i="7"/>
  <c r="GZ150" i="7"/>
  <c r="GE155" i="7"/>
  <c r="GJ169" i="7"/>
  <c r="IE157" i="7"/>
  <c r="GV153" i="7"/>
  <c r="HF146" i="7"/>
  <c r="HE170" i="7"/>
  <c r="DB167" i="7"/>
  <c r="DF149" i="7"/>
  <c r="E134" i="7"/>
  <c r="FA143" i="7"/>
  <c r="EH147" i="7"/>
  <c r="AT169" i="7"/>
  <c r="BA159" i="7"/>
  <c r="BZ169" i="7"/>
  <c r="EP165" i="7"/>
  <c r="FI163" i="7"/>
  <c r="HX109" i="7"/>
  <c r="EM169" i="7"/>
  <c r="F160" i="7"/>
  <c r="FS148" i="7"/>
  <c r="DS142" i="7"/>
  <c r="EW150" i="7"/>
  <c r="EW154" i="7"/>
  <c r="IJ169" i="7"/>
  <c r="BM163" i="7"/>
  <c r="FA169" i="7"/>
  <c r="EM147" i="7"/>
  <c r="DP170" i="7"/>
  <c r="FA142" i="7"/>
  <c r="FD164" i="7"/>
  <c r="DM164" i="7"/>
  <c r="DA169" i="7"/>
  <c r="EM161" i="7"/>
  <c r="CX147" i="7"/>
  <c r="CS161" i="7"/>
  <c r="CU160" i="7"/>
  <c r="CV161" i="7"/>
  <c r="FH169" i="7"/>
  <c r="FF154" i="7"/>
  <c r="EP148" i="7"/>
  <c r="DJ146" i="7"/>
  <c r="IP162" i="7"/>
  <c r="FW163" i="7"/>
  <c r="IA166" i="7"/>
  <c r="IZ166" i="7"/>
  <c r="II169" i="7"/>
  <c r="HR168" i="7"/>
  <c r="HF167" i="7"/>
  <c r="GH172" i="7"/>
  <c r="P489" i="7" s="1"/>
  <c r="M167" i="7"/>
  <c r="CE166" i="7"/>
  <c r="GO112" i="7"/>
  <c r="BX150" i="7"/>
  <c r="BI154" i="7"/>
  <c r="AR163" i="7"/>
  <c r="F154" i="7"/>
  <c r="BU142" i="7"/>
  <c r="P148" i="7"/>
  <c r="AA158" i="7"/>
  <c r="AJ150" i="7"/>
  <c r="BA156" i="7"/>
  <c r="G150" i="7"/>
  <c r="O169" i="7"/>
  <c r="HI163" i="7"/>
  <c r="HA166" i="7"/>
  <c r="DS149" i="7"/>
  <c r="FD163" i="7"/>
  <c r="DX167" i="7"/>
  <c r="EO148" i="7"/>
  <c r="FA151" i="7"/>
  <c r="EZ155" i="7"/>
  <c r="EJ158" i="7"/>
  <c r="DE159" i="7"/>
  <c r="CO165" i="7"/>
  <c r="DQ149" i="7"/>
  <c r="FB149" i="7"/>
  <c r="FR152" i="7"/>
  <c r="ED172" i="7"/>
  <c r="M483" i="7" s="1"/>
  <c r="DM144" i="7"/>
  <c r="EV154" i="7"/>
  <c r="EV160" i="7"/>
  <c r="FE152" i="7"/>
  <c r="DA156" i="7"/>
  <c r="EO161" i="7"/>
  <c r="FN167" i="7"/>
  <c r="EH171" i="7"/>
  <c r="EY162" i="7"/>
  <c r="FH152" i="7"/>
  <c r="DZ157" i="7"/>
  <c r="HO172" i="7"/>
  <c r="O491" i="7" s="1"/>
  <c r="IY163" i="7"/>
  <c r="HS167" i="7"/>
  <c r="FY168" i="7"/>
  <c r="GB157" i="7"/>
  <c r="HQ169" i="7"/>
  <c r="HB169" i="7"/>
  <c r="GE114" i="7"/>
  <c r="BH116" i="7"/>
  <c r="ES170" i="7"/>
  <c r="CW165" i="7"/>
  <c r="FS147" i="7"/>
  <c r="FS171" i="7"/>
  <c r="BH172" i="7"/>
  <c r="I476" i="7" s="1"/>
  <c r="CQ164" i="7"/>
  <c r="EV169" i="7"/>
  <c r="GU159" i="7"/>
  <c r="CO154" i="7"/>
  <c r="ED171" i="7"/>
  <c r="HO156" i="7"/>
  <c r="CX142" i="7"/>
  <c r="CG162" i="7"/>
  <c r="EP131" i="7"/>
  <c r="FD130" i="7"/>
  <c r="BX116" i="7"/>
  <c r="FF120" i="7"/>
  <c r="I132" i="7"/>
  <c r="G116" i="7"/>
  <c r="EM135" i="7"/>
  <c r="BZ119" i="7"/>
  <c r="N146" i="7"/>
  <c r="CG142" i="7"/>
  <c r="BI148" i="7"/>
  <c r="F167" i="7"/>
  <c r="AF165" i="7"/>
  <c r="BW167" i="7"/>
  <c r="AP143" i="7"/>
  <c r="AY149" i="7"/>
  <c r="AH165" i="7"/>
  <c r="BB166" i="7"/>
  <c r="M153" i="7"/>
  <c r="AW150" i="7"/>
  <c r="BX162" i="7"/>
  <c r="S112" i="7"/>
  <c r="AP113" i="7"/>
  <c r="DV167" i="7"/>
  <c r="DW162" i="7"/>
  <c r="CR166" i="7"/>
  <c r="ES168" i="7"/>
  <c r="FP152" i="7"/>
  <c r="BJ170" i="7"/>
  <c r="IC154" i="7"/>
  <c r="FM148" i="7"/>
  <c r="BQ143" i="7"/>
  <c r="FL160" i="7"/>
  <c r="FI151" i="7"/>
  <c r="AH116" i="7"/>
  <c r="AX119" i="7"/>
  <c r="E118" i="7"/>
  <c r="E130" i="7"/>
  <c r="FB112" i="7"/>
  <c r="EY143" i="7"/>
  <c r="EA145" i="7"/>
  <c r="ET155" i="7"/>
  <c r="DR169" i="7"/>
  <c r="FG157" i="7"/>
  <c r="DK167" i="7"/>
  <c r="EB163" i="7"/>
  <c r="FR170" i="7"/>
  <c r="IR172" i="7"/>
  <c r="J493" i="7" s="1"/>
  <c r="FY166" i="7"/>
  <c r="HQ168" i="7"/>
  <c r="IQ108" i="7"/>
  <c r="EP151" i="7"/>
  <c r="FI129" i="7"/>
  <c r="GC171" i="7"/>
  <c r="IG168" i="7"/>
  <c r="GT143" i="7"/>
  <c r="CS152" i="7"/>
  <c r="ET149" i="7"/>
  <c r="HA132" i="7"/>
  <c r="HI129" i="7"/>
  <c r="Q135" i="7"/>
  <c r="EK113" i="7"/>
  <c r="Z117" i="7"/>
  <c r="CD146" i="7"/>
  <c r="AS147" i="7"/>
  <c r="CE159" i="7"/>
  <c r="Y108" i="7"/>
  <c r="CG159" i="7"/>
  <c r="I163" i="7"/>
  <c r="AH169" i="7"/>
  <c r="M164" i="7"/>
  <c r="AT154" i="7"/>
  <c r="AG154" i="7"/>
  <c r="AP170" i="7"/>
  <c r="CX171" i="7"/>
  <c r="EI111" i="7"/>
  <c r="FZ172" i="7"/>
  <c r="H489" i="7" s="1"/>
  <c r="EP162" i="7"/>
  <c r="CA168" i="7"/>
  <c r="AX162" i="7"/>
  <c r="GV151" i="7"/>
  <c r="DT153" i="7"/>
  <c r="BY152" i="7"/>
  <c r="EB144" i="7"/>
  <c r="EP157" i="7"/>
  <c r="DX148" i="7"/>
  <c r="EG145" i="7"/>
  <c r="ER159" i="7"/>
  <c r="EY128" i="7"/>
  <c r="BU108" i="7"/>
  <c r="FA108" i="7"/>
  <c r="CU126" i="7"/>
  <c r="DJ112" i="7"/>
  <c r="FY134" i="7"/>
  <c r="CA142" i="7"/>
  <c r="V147" i="7"/>
  <c r="I147" i="7"/>
  <c r="AI146" i="7"/>
  <c r="BJ167" i="7"/>
  <c r="G164" i="7"/>
  <c r="AF169" i="7"/>
  <c r="Z154" i="7"/>
  <c r="CI149" i="7"/>
  <c r="BK153" i="7"/>
  <c r="S160" i="7"/>
  <c r="AU151" i="7"/>
  <c r="CF117" i="7"/>
  <c r="CD163" i="7"/>
  <c r="I166" i="7"/>
  <c r="GK170" i="7"/>
  <c r="IV167" i="7"/>
  <c r="BP167" i="7"/>
  <c r="EA144" i="7"/>
  <c r="EP114" i="7"/>
  <c r="FA121" i="7"/>
  <c r="H112" i="7"/>
  <c r="N136" i="7"/>
  <c r="DR119" i="7"/>
  <c r="E164" i="7"/>
  <c r="X160" i="7"/>
  <c r="Z151" i="7"/>
  <c r="AJ154" i="7"/>
  <c r="BM112" i="7"/>
  <c r="EP150" i="7"/>
  <c r="EE144" i="7"/>
  <c r="FA171" i="7"/>
  <c r="CV171" i="7"/>
  <c r="ES163" i="7"/>
  <c r="DM168" i="7"/>
  <c r="DN171" i="7"/>
  <c r="HZ171" i="7"/>
  <c r="GT170" i="7"/>
  <c r="GP168" i="7"/>
  <c r="DV152" i="7"/>
  <c r="V113" i="7"/>
  <c r="N137" i="7"/>
  <c r="O131" i="7"/>
  <c r="EE111" i="7"/>
  <c r="CF159" i="7"/>
  <c r="CE157" i="7"/>
  <c r="EM171" i="7"/>
  <c r="FL169" i="7"/>
  <c r="IA146" i="7"/>
  <c r="GW116" i="7"/>
  <c r="E166" i="7"/>
  <c r="EJ109" i="7"/>
  <c r="HK170" i="7"/>
  <c r="IP168" i="7"/>
  <c r="FI144" i="7"/>
  <c r="DF143" i="7"/>
  <c r="I113" i="7"/>
  <c r="S120" i="7"/>
  <c r="L132" i="7"/>
  <c r="F120" i="7"/>
  <c r="DH137" i="7"/>
  <c r="EW111" i="7"/>
  <c r="AV149" i="7"/>
  <c r="AR110" i="7"/>
  <c r="DN147" i="7"/>
  <c r="DR150" i="7"/>
  <c r="EF146" i="7"/>
  <c r="DX154" i="7"/>
  <c r="ES165" i="7"/>
  <c r="DA113" i="7"/>
  <c r="HI149" i="7"/>
  <c r="HZ154" i="7"/>
  <c r="II149" i="7"/>
  <c r="HF149" i="7"/>
  <c r="FZ157" i="7"/>
  <c r="HT155" i="7"/>
  <c r="II146" i="7"/>
  <c r="HS148" i="7"/>
  <c r="II164" i="7"/>
  <c r="HO113" i="7"/>
  <c r="GY148" i="7"/>
  <c r="HE157" i="7"/>
  <c r="GO160" i="7"/>
  <c r="HN147" i="7"/>
  <c r="IC159" i="7"/>
  <c r="IF158" i="7"/>
  <c r="GT156" i="7"/>
  <c r="IX159" i="7"/>
  <c r="FW165" i="7"/>
  <c r="BV168" i="7"/>
  <c r="EK161" i="7"/>
  <c r="DZ164" i="7"/>
  <c r="DO150" i="7"/>
  <c r="EY156" i="7"/>
  <c r="Q149" i="7"/>
  <c r="AV146" i="7"/>
  <c r="AZ142" i="7"/>
  <c r="AM145" i="7"/>
  <c r="BV146" i="7"/>
  <c r="K119" i="7"/>
  <c r="N170" i="7"/>
  <c r="BF163" i="7"/>
  <c r="Y151" i="7"/>
  <c r="P164" i="7"/>
  <c r="J156" i="7"/>
  <c r="AR172" i="7"/>
  <c r="J475" i="7" s="1"/>
  <c r="T142" i="7"/>
  <c r="BB148" i="7"/>
  <c r="CI148" i="7"/>
  <c r="E152" i="7"/>
  <c r="V158" i="7"/>
  <c r="BF158" i="7"/>
  <c r="H142" i="7"/>
  <c r="H152" i="7"/>
  <c r="O161" i="7"/>
  <c r="AB155" i="7"/>
  <c r="G149" i="7"/>
  <c r="AJ167" i="7"/>
  <c r="HL158" i="7"/>
  <c r="IZ108" i="7"/>
  <c r="AR171" i="7"/>
  <c r="IJ172" i="7"/>
  <c r="S492" i="7" s="1"/>
  <c r="GP170" i="7"/>
  <c r="GH162" i="7"/>
  <c r="GK161" i="7"/>
  <c r="CO152" i="7"/>
  <c r="IE149" i="7"/>
  <c r="IS147" i="7"/>
  <c r="FQ115" i="7"/>
  <c r="Q137" i="7"/>
  <c r="O125" i="7"/>
  <c r="IJ135" i="7"/>
  <c r="IH113" i="7"/>
  <c r="AQ112" i="7"/>
  <c r="DK147" i="7"/>
  <c r="DT143" i="7"/>
  <c r="FB146" i="7"/>
  <c r="DZ146" i="7"/>
  <c r="EH151" i="7"/>
  <c r="CY149" i="7"/>
  <c r="EN147" i="7"/>
  <c r="EK151" i="7"/>
  <c r="FB157" i="7"/>
  <c r="FD151" i="7"/>
  <c r="DH150" i="7"/>
  <c r="EM153" i="7"/>
  <c r="CP154" i="7"/>
  <c r="DA145" i="7"/>
  <c r="EW145" i="7"/>
  <c r="FE148" i="7"/>
  <c r="FA115" i="7"/>
  <c r="DT147" i="7"/>
  <c r="FO161" i="7"/>
  <c r="FO157" i="7"/>
  <c r="DP142" i="7"/>
  <c r="EZ149" i="7"/>
  <c r="CV156" i="7"/>
  <c r="EF151" i="7"/>
  <c r="FQ155" i="7"/>
  <c r="EK159" i="7"/>
  <c r="DQ147" i="7"/>
  <c r="EU150" i="7"/>
  <c r="EU154" i="7"/>
  <c r="EE164" i="7"/>
  <c r="DM151" i="7"/>
  <c r="EV151" i="7"/>
  <c r="CR161" i="7"/>
  <c r="CN154" i="7"/>
  <c r="CT166" i="7"/>
  <c r="EC163" i="7"/>
  <c r="FE156" i="7"/>
  <c r="DZ123" i="7"/>
  <c r="IX127" i="7"/>
  <c r="F133" i="7"/>
  <c r="P123" i="7"/>
  <c r="DR116" i="7"/>
  <c r="FB110" i="7"/>
  <c r="BW146" i="7"/>
  <c r="CC170" i="7"/>
  <c r="CD159" i="7"/>
  <c r="AE170" i="7"/>
  <c r="O159" i="7"/>
  <c r="BI172" i="7"/>
  <c r="J476" i="7" s="1"/>
  <c r="N150" i="7"/>
  <c r="EI145" i="7"/>
  <c r="EA153" i="7"/>
  <c r="FQ142" i="7"/>
  <c r="EF172" i="7"/>
  <c r="O483" i="7" s="1"/>
  <c r="IK160" i="7"/>
  <c r="BO155" i="7"/>
  <c r="EG148" i="7"/>
  <c r="CH147" i="7"/>
  <c r="EF154" i="7"/>
  <c r="BL159" i="7"/>
  <c r="DK150" i="7"/>
  <c r="DB113" i="7"/>
  <c r="CI115" i="7"/>
  <c r="J149" i="7"/>
  <c r="T146" i="7"/>
  <c r="P116" i="7"/>
  <c r="S166" i="7"/>
  <c r="K142" i="7"/>
  <c r="BM165" i="7"/>
  <c r="AF155" i="7"/>
  <c r="BB159" i="7"/>
  <c r="BB161" i="7"/>
  <c r="BU155" i="7"/>
  <c r="P160" i="7"/>
  <c r="AE157" i="7"/>
  <c r="AV147" i="7"/>
  <c r="AY151" i="7"/>
  <c r="AY154" i="7"/>
  <c r="AZ150" i="7"/>
  <c r="I157" i="7"/>
  <c r="Q164" i="7"/>
  <c r="FJ147" i="7"/>
  <c r="EO146" i="7"/>
  <c r="EI109" i="7"/>
  <c r="GU163" i="7"/>
  <c r="GH169" i="7"/>
  <c r="AM170" i="7"/>
  <c r="FQ168" i="7"/>
  <c r="HM172" i="7"/>
  <c r="M491" i="7" s="1"/>
  <c r="EN142" i="7"/>
  <c r="DY159" i="7"/>
  <c r="CB145" i="7"/>
  <c r="EQ149" i="7"/>
  <c r="O130" i="7"/>
  <c r="T122" i="7"/>
  <c r="Q126" i="7"/>
  <c r="CD166" i="7"/>
  <c r="AZ168" i="7"/>
  <c r="BF167" i="7"/>
  <c r="AU172" i="7"/>
  <c r="M475" i="7" s="1"/>
  <c r="CF168" i="7"/>
  <c r="BS163" i="7"/>
  <c r="DQ165" i="7"/>
  <c r="FA113" i="7"/>
  <c r="HX108" i="7"/>
  <c r="HG156" i="7"/>
  <c r="IF151" i="7"/>
  <c r="FY171" i="7"/>
  <c r="GA167" i="7"/>
  <c r="IP152" i="7"/>
  <c r="GD154" i="7"/>
  <c r="GE148" i="7"/>
  <c r="IP156" i="7"/>
  <c r="GX109" i="7"/>
  <c r="DB171" i="7"/>
  <c r="IY168" i="7"/>
  <c r="HR167" i="7"/>
  <c r="GB163" i="7"/>
  <c r="IW172" i="7"/>
  <c r="O493" i="7" s="1"/>
  <c r="DE165" i="7"/>
  <c r="Y111" i="7"/>
  <c r="DB108" i="7"/>
  <c r="AA146" i="7"/>
  <c r="BP143" i="7"/>
  <c r="BD167" i="7"/>
  <c r="AE115" i="7"/>
  <c r="CT150" i="7"/>
  <c r="EM163" i="7"/>
  <c r="FK169" i="7"/>
  <c r="CZ169" i="7"/>
  <c r="FE168" i="7"/>
  <c r="EE168" i="7"/>
  <c r="DY170" i="7"/>
  <c r="HF170" i="7"/>
  <c r="GT165" i="7"/>
  <c r="AW169" i="7"/>
  <c r="AW135" i="7"/>
  <c r="AC171" i="7"/>
  <c r="DX163" i="7"/>
  <c r="CR163" i="7"/>
  <c r="W111" i="7"/>
  <c r="W145" i="7"/>
  <c r="IN157" i="7"/>
  <c r="IN123" i="7"/>
  <c r="GR120" i="7"/>
  <c r="GR139" i="7" s="1"/>
  <c r="I515" i="7" s="1"/>
  <c r="GR154" i="7"/>
  <c r="HV121" i="7"/>
  <c r="HV139" i="7" s="1"/>
  <c r="E517" i="7" s="1"/>
  <c r="HV155" i="7"/>
  <c r="IK127" i="7"/>
  <c r="IK161" i="7"/>
  <c r="IK110" i="7"/>
  <c r="IK144" i="7"/>
  <c r="IS151" i="7"/>
  <c r="IS117" i="7"/>
  <c r="IY154" i="7"/>
  <c r="GS128" i="7"/>
  <c r="GS162" i="7"/>
  <c r="IW116" i="7"/>
  <c r="IW150" i="7"/>
  <c r="HA124" i="7"/>
  <c r="HA158" i="7"/>
  <c r="IV115" i="7"/>
  <c r="IV149" i="7"/>
  <c r="ID115" i="7"/>
  <c r="ID149" i="7"/>
  <c r="GI170" i="7"/>
  <c r="HT128" i="7"/>
  <c r="HT162" i="7"/>
  <c r="IR118" i="7"/>
  <c r="IR152" i="7"/>
  <c r="DX119" i="7"/>
  <c r="DX153" i="7"/>
  <c r="FH127" i="7"/>
  <c r="FH161" i="7"/>
  <c r="CP122" i="7"/>
  <c r="CP139" i="7" s="1"/>
  <c r="G506" i="7" s="1"/>
  <c r="CP156" i="7"/>
  <c r="EU121" i="7"/>
  <c r="EU155" i="7"/>
  <c r="FO124" i="7"/>
  <c r="FO158" i="7"/>
  <c r="CW123" i="7"/>
  <c r="CW139" i="7" s="1"/>
  <c r="N506" i="7" s="1"/>
  <c r="CW157" i="7"/>
  <c r="EX109" i="7"/>
  <c r="EX143" i="7"/>
  <c r="DE152" i="7"/>
  <c r="FM144" i="7"/>
  <c r="FM110" i="7"/>
  <c r="DW168" i="7"/>
  <c r="DW134" i="7"/>
  <c r="FI108" i="7"/>
  <c r="FI142" i="7"/>
  <c r="FG113" i="7"/>
  <c r="FG147" i="7"/>
  <c r="DJ123" i="7"/>
  <c r="DJ157" i="7"/>
  <c r="CD149" i="7"/>
  <c r="BE108" i="7"/>
  <c r="BE142" i="7"/>
  <c r="AY118" i="7"/>
  <c r="AY152" i="7"/>
  <c r="CF148" i="7"/>
  <c r="AI151" i="7"/>
  <c r="AC125" i="7"/>
  <c r="AC159" i="7"/>
  <c r="BJ109" i="7"/>
  <c r="BJ143" i="7"/>
  <c r="JA158" i="7"/>
  <c r="GX147" i="7"/>
  <c r="HO166" i="7"/>
  <c r="DG160" i="7"/>
  <c r="FQ127" i="7"/>
  <c r="FQ161" i="7"/>
  <c r="FL157" i="7"/>
  <c r="FJ118" i="7"/>
  <c r="FJ152" i="7"/>
  <c r="CU114" i="7"/>
  <c r="CU148" i="7"/>
  <c r="CY114" i="7"/>
  <c r="CY148" i="7"/>
  <c r="AD114" i="7"/>
  <c r="AD148" i="7"/>
  <c r="CD128" i="7"/>
  <c r="CD162" i="7"/>
  <c r="DR142" i="7"/>
  <c r="FN152" i="7"/>
  <c r="FE146" i="7"/>
  <c r="JB161" i="7"/>
  <c r="JB127" i="7"/>
  <c r="GP121" i="7"/>
  <c r="GP155" i="7"/>
  <c r="IK128" i="7"/>
  <c r="IK162" i="7"/>
  <c r="HK161" i="7"/>
  <c r="HK127" i="7"/>
  <c r="HI120" i="7"/>
  <c r="HI154" i="7"/>
  <c r="AJ117" i="7"/>
  <c r="AJ151" i="7"/>
  <c r="CQ142" i="7"/>
  <c r="ES143" i="7"/>
  <c r="FM159" i="7"/>
  <c r="HR109" i="7"/>
  <c r="HB151" i="7"/>
  <c r="FX148" i="7"/>
  <c r="GX142" i="7"/>
  <c r="GI149" i="7"/>
  <c r="GK142" i="7"/>
  <c r="IS153" i="7"/>
  <c r="FZ152" i="7"/>
  <c r="GH167" i="7"/>
  <c r="HV169" i="7"/>
  <c r="IE150" i="7"/>
  <c r="IU157" i="7"/>
  <c r="HO164" i="7"/>
  <c r="GO165" i="7"/>
  <c r="GR162" i="7"/>
  <c r="IV164" i="7"/>
  <c r="IW157" i="7"/>
  <c r="II150" i="7"/>
  <c r="IH153" i="7"/>
  <c r="GG148" i="7"/>
  <c r="IH171" i="7"/>
  <c r="HR144" i="7"/>
  <c r="HQ156" i="7"/>
  <c r="HQ146" i="7"/>
  <c r="IV153" i="7"/>
  <c r="IF160" i="7"/>
  <c r="GZ146" i="7"/>
  <c r="HO158" i="7"/>
  <c r="GY157" i="7"/>
  <c r="GF161" i="7"/>
  <c r="HM152" i="7"/>
  <c r="IK168" i="7"/>
  <c r="GP160" i="7"/>
  <c r="GP163" i="7"/>
  <c r="GX165" i="7"/>
  <c r="GX158" i="7"/>
  <c r="IU170" i="7"/>
  <c r="IN154" i="7"/>
  <c r="GJ161" i="7"/>
  <c r="GF167" i="7"/>
  <c r="GF151" i="7"/>
  <c r="IQ148" i="7"/>
  <c r="IP163" i="7"/>
  <c r="IF154" i="7"/>
  <c r="GO166" i="7"/>
  <c r="IP171" i="7"/>
  <c r="IY164" i="7"/>
  <c r="GX172" i="7"/>
  <c r="O490" i="7" s="1"/>
  <c r="DC156" i="7"/>
  <c r="CG143" i="7"/>
  <c r="E154" i="7"/>
  <c r="CC162" i="7"/>
  <c r="BI142" i="7"/>
  <c r="Z157" i="7"/>
  <c r="CA166" i="7"/>
  <c r="CQ149" i="7"/>
  <c r="EP152" i="7"/>
  <c r="FL149" i="7"/>
  <c r="CR154" i="7"/>
  <c r="ED152" i="7"/>
  <c r="DO159" i="7"/>
  <c r="DH163" i="7"/>
  <c r="EI159" i="7"/>
  <c r="DY156" i="7"/>
  <c r="EK155" i="7"/>
  <c r="EK145" i="7"/>
  <c r="CT164" i="7"/>
  <c r="FH156" i="7"/>
  <c r="FH160" i="7"/>
  <c r="EZ170" i="7"/>
  <c r="DR145" i="7"/>
  <c r="DB146" i="7"/>
  <c r="ES157" i="7"/>
  <c r="ES160" i="7"/>
  <c r="EW144" i="7"/>
  <c r="FJ154" i="7"/>
  <c r="FS152" i="7"/>
  <c r="EM158" i="7"/>
  <c r="EE172" i="7"/>
  <c r="N483" i="7" s="1"/>
  <c r="DW166" i="7"/>
  <c r="EE151" i="7"/>
  <c r="DM142" i="7"/>
  <c r="CZ153" i="7"/>
  <c r="CZ157" i="7"/>
  <c r="CR169" i="7"/>
  <c r="FM150" i="7"/>
  <c r="FM153" i="7"/>
  <c r="EK168" i="7"/>
  <c r="EX163" i="7"/>
  <c r="FF170" i="7"/>
  <c r="DS156" i="7"/>
  <c r="EY172" i="7"/>
  <c r="Q484" i="7" s="1"/>
  <c r="FP154" i="7"/>
  <c r="CV158" i="7"/>
  <c r="EZ164" i="7"/>
  <c r="DT168" i="7"/>
  <c r="JB158" i="7"/>
  <c r="CF170" i="7"/>
  <c r="I142" i="7"/>
  <c r="AH143" i="7"/>
  <c r="AZ149" i="7"/>
  <c r="X154" i="7"/>
  <c r="AQ157" i="7"/>
  <c r="BR159" i="7"/>
  <c r="AU163" i="7"/>
  <c r="CF143" i="7"/>
  <c r="CD151" i="7"/>
  <c r="AX151" i="7"/>
  <c r="BI152" i="7"/>
  <c r="AR159" i="7"/>
  <c r="GE162" i="7"/>
  <c r="IV152" i="7"/>
  <c r="II111" i="7"/>
  <c r="DS117" i="7"/>
  <c r="HR113" i="7"/>
  <c r="EO112" i="7"/>
  <c r="AW148" i="7"/>
  <c r="AW168" i="7"/>
  <c r="HX113" i="7"/>
  <c r="HT109" i="7"/>
  <c r="II112" i="7"/>
  <c r="DM110" i="7"/>
  <c r="CG166" i="7"/>
  <c r="BZ149" i="7"/>
  <c r="EY149" i="7"/>
  <c r="DB151" i="7"/>
  <c r="CX145" i="7"/>
  <c r="FK171" i="7"/>
  <c r="IH148" i="7"/>
  <c r="HL145" i="7"/>
  <c r="IC143" i="7"/>
  <c r="GZ144" i="7"/>
  <c r="IW146" i="7"/>
  <c r="HQ158" i="7"/>
  <c r="HR142" i="7"/>
  <c r="II143" i="7"/>
  <c r="GN149" i="7"/>
  <c r="IJ155" i="7"/>
  <c r="FY144" i="7"/>
  <c r="GP143" i="7"/>
  <c r="JB145" i="7"/>
  <c r="AV111" i="7"/>
  <c r="IH114" i="7"/>
  <c r="BZ162" i="7"/>
  <c r="IA142" i="7"/>
  <c r="GE152" i="7"/>
  <c r="IZ154" i="7"/>
  <c r="FZ148" i="7"/>
  <c r="GP153" i="7"/>
  <c r="GB150" i="7"/>
  <c r="IZ146" i="7"/>
  <c r="IZ155" i="7"/>
  <c r="GO113" i="7"/>
  <c r="X166" i="7"/>
  <c r="T163" i="7"/>
  <c r="CP151" i="7"/>
  <c r="DZ158" i="7"/>
  <c r="P137" i="7"/>
  <c r="FB114" i="7"/>
  <c r="HZ146" i="7"/>
  <c r="IQ144" i="7"/>
  <c r="IB146" i="7"/>
  <c r="GV159" i="7"/>
  <c r="HF147" i="7"/>
  <c r="HR143" i="7"/>
  <c r="HJ148" i="7"/>
  <c r="GO145" i="7"/>
  <c r="JA144" i="7"/>
  <c r="GA159" i="7"/>
  <c r="GH156" i="7"/>
  <c r="GQ145" i="7"/>
  <c r="IM146" i="7"/>
  <c r="HW158" i="7"/>
  <c r="HW161" i="7"/>
  <c r="HH146" i="7"/>
  <c r="HP156" i="7"/>
  <c r="IZ113" i="7"/>
  <c r="HT147" i="7"/>
  <c r="FW152" i="7"/>
  <c r="GD161" i="7"/>
  <c r="HP150" i="7"/>
  <c r="HE150" i="7"/>
  <c r="IK156" i="7"/>
  <c r="HE160" i="7"/>
  <c r="HN161" i="7"/>
  <c r="GX145" i="7"/>
  <c r="GX146" i="7"/>
  <c r="IV161" i="7"/>
  <c r="GS160" i="7"/>
  <c r="HI160" i="7"/>
  <c r="GD163" i="7"/>
  <c r="IA167" i="7"/>
  <c r="ID143" i="7"/>
  <c r="HP151" i="7"/>
  <c r="HM163" i="7"/>
  <c r="JA109" i="7"/>
  <c r="GL116" i="7"/>
  <c r="GV142" i="7"/>
  <c r="HL154" i="7"/>
  <c r="GO168" i="7"/>
  <c r="IT161" i="7"/>
  <c r="M132" i="7"/>
  <c r="JB111" i="7"/>
  <c r="HS114" i="7"/>
  <c r="IA160" i="7"/>
  <c r="W116" i="7"/>
  <c r="IH112" i="7"/>
  <c r="ER147" i="7"/>
  <c r="FE143" i="7"/>
  <c r="EI155" i="7"/>
  <c r="CQ166" i="7"/>
  <c r="FX147" i="7"/>
  <c r="GH143" i="7"/>
  <c r="IO153" i="7"/>
  <c r="IQ160" i="7"/>
  <c r="HZ162" i="7"/>
  <c r="HR172" i="7"/>
  <c r="R491" i="7" s="1"/>
  <c r="HB110" i="7"/>
  <c r="HB144" i="7"/>
  <c r="HA121" i="7"/>
  <c r="HA155" i="7"/>
  <c r="HN117" i="7"/>
  <c r="HN151" i="7"/>
  <c r="HL122" i="7"/>
  <c r="HL139" i="7" s="1"/>
  <c r="L516" i="7" s="1"/>
  <c r="HL156" i="7"/>
  <c r="HI171" i="7"/>
  <c r="EU123" i="7"/>
  <c r="EU157" i="7"/>
  <c r="EY125" i="7"/>
  <c r="EY159" i="7"/>
  <c r="DJ118" i="7"/>
  <c r="DJ152" i="7"/>
  <c r="CX110" i="7"/>
  <c r="CX144" i="7"/>
  <c r="DK112" i="7"/>
  <c r="DK146" i="7"/>
  <c r="HK128" i="7"/>
  <c r="HK162" i="7"/>
  <c r="GD145" i="7"/>
  <c r="GD111" i="7"/>
  <c r="IA163" i="7"/>
  <c r="K153" i="7"/>
  <c r="BU153" i="7"/>
  <c r="BU119" i="7"/>
  <c r="Q117" i="7"/>
  <c r="Q151" i="7"/>
  <c r="AG117" i="7"/>
  <c r="AG151" i="7"/>
  <c r="N142" i="7"/>
  <c r="N108" i="7"/>
  <c r="AT109" i="7"/>
  <c r="AT143" i="7"/>
  <c r="BJ122" i="7"/>
  <c r="BJ156" i="7"/>
  <c r="BF114" i="7"/>
  <c r="BF148" i="7"/>
  <c r="HE153" i="7"/>
  <c r="HE119" i="7"/>
  <c r="HE139" i="7" s="1"/>
  <c r="E516" i="7" s="1"/>
  <c r="FN120" i="7"/>
  <c r="FN154" i="7"/>
  <c r="FJ172" i="7"/>
  <c r="K485" i="7" s="1"/>
  <c r="IC169" i="7"/>
  <c r="EF159" i="7"/>
  <c r="EG157" i="7"/>
  <c r="EV146" i="7"/>
  <c r="FH148" i="7"/>
  <c r="T124" i="7"/>
  <c r="IH119" i="7"/>
  <c r="JB133" i="7"/>
  <c r="JB167" i="7"/>
  <c r="FB159" i="7"/>
  <c r="FB125" i="7"/>
  <c r="DP121" i="7"/>
  <c r="DP155" i="7"/>
  <c r="EB165" i="7"/>
  <c r="IR163" i="7"/>
  <c r="IV119" i="7"/>
  <c r="FH157" i="7"/>
  <c r="IP137" i="7"/>
  <c r="AE163" i="7"/>
  <c r="AE129" i="7"/>
  <c r="HJ165" i="7"/>
  <c r="AA166" i="7"/>
  <c r="CH119" i="7"/>
  <c r="IF126" i="7"/>
  <c r="DI117" i="7"/>
  <c r="CI110" i="7"/>
  <c r="GB156" i="7"/>
  <c r="GB122" i="7"/>
  <c r="IX110" i="7"/>
  <c r="IX144" i="7"/>
  <c r="IF120" i="7"/>
  <c r="IS172" i="7"/>
  <c r="K493" i="7" s="1"/>
  <c r="GD164" i="7"/>
  <c r="HV167" i="7"/>
  <c r="AX170" i="7"/>
  <c r="GU150" i="7"/>
  <c r="II116" i="7"/>
  <c r="AD169" i="7"/>
  <c r="CN172" i="7"/>
  <c r="GO162" i="7"/>
  <c r="ES171" i="7"/>
  <c r="HT170" i="7"/>
  <c r="DX169" i="7"/>
  <c r="FD117" i="7"/>
  <c r="DW132" i="7"/>
  <c r="IQ168" i="7"/>
  <c r="BX119" i="7"/>
  <c r="BX153" i="7"/>
  <c r="HC133" i="7"/>
  <c r="HC167" i="7"/>
  <c r="GE164" i="7"/>
  <c r="GE130" i="7"/>
  <c r="GT128" i="7"/>
  <c r="GT162" i="7"/>
  <c r="IS120" i="7"/>
  <c r="IS154" i="7"/>
  <c r="HR121" i="7"/>
  <c r="HR155" i="7"/>
  <c r="HA157" i="7"/>
  <c r="HA123" i="7"/>
  <c r="GK143" i="7"/>
  <c r="GK109" i="7"/>
  <c r="GB128" i="7"/>
  <c r="GB162" i="7"/>
  <c r="IT112" i="7"/>
  <c r="IT146" i="7"/>
  <c r="ID127" i="7"/>
  <c r="ID161" i="7"/>
  <c r="IR144" i="7"/>
  <c r="IR110" i="7"/>
  <c r="HL146" i="7"/>
  <c r="HL112" i="7"/>
  <c r="IO125" i="7"/>
  <c r="IO159" i="7"/>
  <c r="CH162" i="7"/>
  <c r="AD150" i="7"/>
  <c r="IY143" i="7"/>
  <c r="FK120" i="7"/>
  <c r="FK154" i="7"/>
  <c r="FK115" i="7"/>
  <c r="FK149" i="7"/>
  <c r="DV154" i="7"/>
  <c r="ES150" i="7"/>
  <c r="ES116" i="7"/>
  <c r="EI110" i="7"/>
  <c r="EI144" i="7"/>
  <c r="DA152" i="7"/>
  <c r="DE124" i="7"/>
  <c r="DE158" i="7"/>
  <c r="DR152" i="7"/>
  <c r="DR118" i="7"/>
  <c r="FL114" i="7"/>
  <c r="FL148" i="7"/>
  <c r="CZ117" i="7"/>
  <c r="CZ151" i="7"/>
  <c r="CX154" i="7"/>
  <c r="CX123" i="7"/>
  <c r="CX139" i="7" s="1"/>
  <c r="O506" i="7" s="1"/>
  <c r="CX157" i="7"/>
  <c r="DQ157" i="7"/>
  <c r="DB157" i="7"/>
  <c r="FF148" i="7"/>
  <c r="FF114" i="7"/>
  <c r="BW144" i="7"/>
  <c r="AI169" i="7"/>
  <c r="AM165" i="7"/>
  <c r="AM131" i="7"/>
  <c r="BP157" i="7"/>
  <c r="AC116" i="7"/>
  <c r="AC150" i="7"/>
  <c r="FX144" i="7"/>
  <c r="FE170" i="7"/>
  <c r="DZ128" i="7"/>
  <c r="DO162" i="7"/>
  <c r="IR161" i="7"/>
  <c r="P130" i="7"/>
  <c r="CX166" i="7"/>
  <c r="DE163" i="7"/>
  <c r="BG145" i="7"/>
  <c r="EM119" i="7"/>
  <c r="DC116" i="7"/>
  <c r="CR171" i="7"/>
  <c r="FG163" i="7"/>
  <c r="HF168" i="7"/>
  <c r="HB165" i="7"/>
  <c r="HB155" i="7"/>
  <c r="JA156" i="7"/>
  <c r="AO143" i="7"/>
  <c r="FY117" i="7"/>
  <c r="DH116" i="7"/>
  <c r="IE166" i="7"/>
  <c r="CN153" i="7"/>
  <c r="K109" i="7"/>
  <c r="HC115" i="7"/>
  <c r="GC170" i="7"/>
  <c r="HF172" i="7"/>
  <c r="F491" i="7" s="1"/>
  <c r="FF157" i="7"/>
  <c r="GU158" i="7"/>
  <c r="EO155" i="7"/>
  <c r="HJ160" i="7"/>
  <c r="AI117" i="7"/>
  <c r="J132" i="7"/>
  <c r="AG126" i="7"/>
  <c r="T120" i="7"/>
  <c r="Q130" i="7"/>
  <c r="HT113" i="7"/>
  <c r="GL109" i="7"/>
  <c r="DT113" i="7"/>
  <c r="BY148" i="7"/>
  <c r="M152" i="7"/>
  <c r="BH151" i="7"/>
  <c r="W163" i="7"/>
  <c r="AF152" i="7"/>
  <c r="Y167" i="7"/>
  <c r="BZ172" i="7"/>
  <c r="J477" i="7" s="1"/>
  <c r="Y166" i="7"/>
  <c r="BA171" i="7"/>
  <c r="EH149" i="7"/>
  <c r="EX152" i="7"/>
  <c r="CO144" i="7"/>
  <c r="ET148" i="7"/>
  <c r="DW142" i="7"/>
  <c r="CV152" i="7"/>
  <c r="FK156" i="7"/>
  <c r="FD115" i="7"/>
  <c r="DQ152" i="7"/>
  <c r="EG155" i="7"/>
  <c r="FS169" i="7"/>
  <c r="EE112" i="7"/>
  <c r="Q138" i="7"/>
  <c r="Q448" i="7" s="1"/>
  <c r="AR149" i="7"/>
  <c r="BQ142" i="7"/>
  <c r="CA113" i="7"/>
  <c r="BH143" i="7"/>
  <c r="GW142" i="7"/>
  <c r="GN162" i="7"/>
  <c r="GI151" i="7"/>
  <c r="HH170" i="7"/>
  <c r="IP112" i="7"/>
  <c r="S117" i="7"/>
  <c r="X111" i="7"/>
  <c r="J112" i="7"/>
  <c r="BA117" i="7"/>
  <c r="BP120" i="7"/>
  <c r="CA117" i="7"/>
  <c r="BD145" i="7"/>
  <c r="AU152" i="7"/>
  <c r="AU158" i="7"/>
  <c r="M166" i="7"/>
  <c r="V172" i="7"/>
  <c r="E474" i="7" s="1"/>
  <c r="AR158" i="7"/>
  <c r="BN152" i="7"/>
  <c r="CE155" i="7"/>
  <c r="AW159" i="7"/>
  <c r="AU153" i="7"/>
  <c r="AY159" i="7"/>
  <c r="BP161" i="7"/>
  <c r="AZ170" i="7"/>
  <c r="AJ155" i="7"/>
  <c r="T170" i="7"/>
  <c r="M150" i="7"/>
  <c r="BR171" i="7"/>
  <c r="I122" i="7"/>
  <c r="DL149" i="7"/>
  <c r="FE158" i="7"/>
  <c r="CQ168" i="7"/>
  <c r="FA161" i="7"/>
  <c r="CW150" i="7"/>
  <c r="GE117" i="7"/>
  <c r="Q123" i="7"/>
  <c r="S126" i="7"/>
  <c r="X145" i="7"/>
  <c r="AU159" i="7"/>
  <c r="BZ109" i="7"/>
  <c r="BN158" i="7"/>
  <c r="AK154" i="7"/>
  <c r="BA161" i="7"/>
  <c r="S165" i="7"/>
  <c r="L151" i="7"/>
  <c r="CB171" i="7"/>
  <c r="BB151" i="7"/>
  <c r="AW151" i="7"/>
  <c r="AW163" i="7"/>
  <c r="P163" i="7"/>
  <c r="L155" i="7"/>
  <c r="AC161" i="7"/>
  <c r="FN143" i="7"/>
  <c r="DG167" i="7"/>
  <c r="EK149" i="7"/>
  <c r="DT170" i="7"/>
  <c r="CW151" i="7"/>
  <c r="DM157" i="7"/>
  <c r="DA154" i="7"/>
  <c r="ED160" i="7"/>
  <c r="EY168" i="7"/>
  <c r="GH114" i="7"/>
  <c r="GL157" i="7"/>
  <c r="IM157" i="7"/>
  <c r="GI162" i="7"/>
  <c r="IN150" i="7"/>
  <c r="HQ144" i="7"/>
  <c r="HL160" i="7"/>
  <c r="GW147" i="7"/>
  <c r="HM153" i="7"/>
  <c r="HN148" i="7"/>
  <c r="HQ157" i="7"/>
  <c r="HI169" i="7"/>
  <c r="GG110" i="7"/>
  <c r="HJ161" i="7"/>
  <c r="HK158" i="7"/>
  <c r="GR163" i="7"/>
  <c r="HP169" i="7"/>
  <c r="T130" i="7"/>
  <c r="FQ143" i="7"/>
  <c r="CZ143" i="7"/>
  <c r="FR163" i="7"/>
  <c r="EW159" i="7"/>
  <c r="EI170" i="7"/>
  <c r="FI171" i="7"/>
  <c r="IM150" i="7"/>
  <c r="HE146" i="7"/>
  <c r="JA114" i="7"/>
  <c r="IN169" i="7"/>
  <c r="W113" i="7"/>
  <c r="O127" i="7"/>
  <c r="F116" i="7"/>
  <c r="GZ112" i="7"/>
  <c r="CT148" i="7"/>
  <c r="EY145" i="7"/>
  <c r="EA146" i="7"/>
  <c r="DN162" i="7"/>
  <c r="FL159" i="7"/>
  <c r="EQ160" i="7"/>
  <c r="EQ158" i="7"/>
  <c r="HE145" i="7"/>
  <c r="HN154" i="7"/>
  <c r="JB166" i="7"/>
  <c r="IH165" i="7"/>
  <c r="IA159" i="7"/>
  <c r="II166" i="7"/>
  <c r="IQ171" i="7"/>
  <c r="BW147" i="7"/>
  <c r="V142" i="7"/>
  <c r="AF148" i="7"/>
  <c r="CC158" i="7"/>
  <c r="BV151" i="7"/>
  <c r="N155" i="7"/>
  <c r="G163" i="7"/>
  <c r="AX149" i="7"/>
  <c r="AG165" i="7"/>
  <c r="I151" i="7"/>
  <c r="Z153" i="7"/>
  <c r="AS172" i="7"/>
  <c r="K475" i="7" s="1"/>
  <c r="BK156" i="7"/>
  <c r="AC164" i="7"/>
  <c r="AF168" i="7"/>
  <c r="Z152" i="7"/>
  <c r="DJ147" i="7"/>
  <c r="EZ146" i="7"/>
  <c r="CT143" i="7"/>
  <c r="EA143" i="7"/>
  <c r="DS147" i="7"/>
  <c r="CY152" i="7"/>
  <c r="DO158" i="7"/>
  <c r="EB151" i="7"/>
  <c r="EC154" i="7"/>
  <c r="ET151" i="7"/>
  <c r="FJ157" i="7"/>
  <c r="HB154" i="7"/>
  <c r="GN150" i="7"/>
  <c r="GY155" i="7"/>
  <c r="IB150" i="7"/>
  <c r="GB159" i="7"/>
  <c r="FW112" i="7"/>
  <c r="IH159" i="7"/>
  <c r="IF170" i="7"/>
  <c r="GS171" i="7"/>
  <c r="BR145" i="7"/>
  <c r="AY169" i="7"/>
  <c r="DN166" i="7"/>
  <c r="EM168" i="7"/>
  <c r="CT160" i="7"/>
  <c r="FA170" i="7"/>
  <c r="CR170" i="7"/>
  <c r="EG167" i="7"/>
  <c r="GN170" i="7"/>
  <c r="IT153" i="7"/>
  <c r="IT156" i="7"/>
  <c r="ID163" i="7"/>
  <c r="JB170" i="7"/>
  <c r="IU153" i="7"/>
  <c r="IU156" i="7"/>
  <c r="FV139" i="7"/>
  <c r="P120" i="7"/>
  <c r="Y112" i="7"/>
  <c r="AE144" i="7"/>
  <c r="AC147" i="7"/>
  <c r="AV152" i="7"/>
  <c r="AO154" i="7"/>
  <c r="BG172" i="7"/>
  <c r="H476" i="7" s="1"/>
  <c r="AI152" i="7"/>
  <c r="J169" i="7"/>
  <c r="GV161" i="7"/>
  <c r="G129" i="7"/>
  <c r="FS116" i="7"/>
  <c r="HS113" i="7"/>
  <c r="BI117" i="7"/>
  <c r="BO145" i="7"/>
  <c r="V143" i="7"/>
  <c r="BF143" i="7"/>
  <c r="CD155" i="7"/>
  <c r="EX142" i="7"/>
  <c r="EP147" i="7"/>
  <c r="CN146" i="7"/>
  <c r="DY142" i="7"/>
  <c r="EG147" i="7"/>
  <c r="EY151" i="7"/>
  <c r="FR148" i="7"/>
  <c r="FI149" i="7"/>
  <c r="CO153" i="7"/>
  <c r="ET159" i="7"/>
  <c r="EJ114" i="7"/>
  <c r="EI158" i="7"/>
  <c r="DY163" i="7"/>
  <c r="DT157" i="7"/>
  <c r="DS162" i="7"/>
  <c r="FH163" i="7"/>
  <c r="EN166" i="7"/>
  <c r="DJ155" i="7"/>
  <c r="DJ158" i="7"/>
  <c r="EA169" i="7"/>
  <c r="R132" i="7"/>
  <c r="BS112" i="7"/>
  <c r="DR110" i="7"/>
  <c r="DS113" i="7"/>
  <c r="L143" i="7"/>
  <c r="H160" i="7"/>
  <c r="AT167" i="7"/>
  <c r="AH153" i="7"/>
  <c r="R163" i="7"/>
  <c r="DM109" i="7"/>
  <c r="FI158" i="7"/>
  <c r="EU159" i="7"/>
  <c r="CZ161" i="7"/>
  <c r="DY164" i="7"/>
  <c r="EC167" i="7"/>
  <c r="CY160" i="7"/>
  <c r="DY162" i="7"/>
  <c r="GC142" i="7"/>
  <c r="IW148" i="7"/>
  <c r="GS155" i="7"/>
  <c r="IK148" i="7"/>
  <c r="GX143" i="7"/>
  <c r="FZ151" i="7"/>
  <c r="IU149" i="7"/>
  <c r="FX143" i="7"/>
  <c r="IZ142" i="7"/>
  <c r="IK143" i="7"/>
  <c r="FY149" i="7"/>
  <c r="GO152" i="7"/>
  <c r="HP111" i="7"/>
  <c r="AA170" i="7"/>
  <c r="T164" i="7"/>
  <c r="FO151" i="7"/>
  <c r="CU155" i="7"/>
  <c r="DM143" i="7"/>
  <c r="FJ146" i="7"/>
  <c r="DF153" i="7"/>
  <c r="CQ151" i="7"/>
  <c r="CQ154" i="7"/>
  <c r="FN153" i="7"/>
  <c r="IH147" i="7"/>
  <c r="IX154" i="7"/>
  <c r="IW145" i="7"/>
  <c r="IG149" i="7"/>
  <c r="HJ151" i="7"/>
  <c r="HC149" i="7"/>
  <c r="HT159" i="7"/>
  <c r="E132" i="7"/>
  <c r="HR110" i="7"/>
  <c r="CU147" i="7"/>
  <c r="CS146" i="7"/>
  <c r="DZ145" i="7"/>
  <c r="CU152" i="7"/>
  <c r="EC144" i="7"/>
  <c r="FJ142" i="7"/>
  <c r="EN153" i="7"/>
  <c r="EV147" i="7"/>
  <c r="CV145" i="7"/>
  <c r="CR147" i="7"/>
  <c r="FS142" i="7"/>
  <c r="FK159" i="7"/>
  <c r="HI152" i="7"/>
  <c r="IC146" i="7"/>
  <c r="JA148" i="7"/>
  <c r="HJ150" i="7"/>
  <c r="HS159" i="7"/>
  <c r="IC172" i="7"/>
  <c r="L492" i="7" s="1"/>
  <c r="HG161" i="7"/>
  <c r="GZ156" i="7"/>
  <c r="HO114" i="7"/>
  <c r="E120" i="7"/>
  <c r="BU148" i="7"/>
  <c r="AN147" i="7"/>
  <c r="BS146" i="7"/>
  <c r="AP163" i="7"/>
  <c r="AQ167" i="7"/>
  <c r="BJ154" i="7"/>
  <c r="T166" i="7"/>
  <c r="AO165" i="7"/>
  <c r="BY165" i="7"/>
  <c r="AJ171" i="7"/>
  <c r="DM117" i="7"/>
  <c r="ET139" i="7"/>
  <c r="L509" i="7" s="1"/>
  <c r="FS108" i="7"/>
  <c r="BM168" i="7"/>
  <c r="AI154" i="7"/>
  <c r="I108" i="7"/>
  <c r="EH145" i="7"/>
  <c r="EN145" i="7"/>
  <c r="EI154" i="7"/>
  <c r="DL143" i="7"/>
  <c r="CN147" i="7"/>
  <c r="ET142" i="7"/>
  <c r="FL144" i="7"/>
  <c r="DN149" i="7"/>
  <c r="FD159" i="7"/>
  <c r="HK146" i="7"/>
  <c r="FX170" i="7"/>
  <c r="HF110" i="7"/>
  <c r="HY167" i="7"/>
  <c r="HZ139" i="7"/>
  <c r="I517" i="7" s="1"/>
  <c r="BL143" i="7"/>
  <c r="P171" i="7"/>
  <c r="CT158" i="7"/>
  <c r="EB139" i="7"/>
  <c r="K508" i="7" s="1"/>
  <c r="IC139" i="7"/>
  <c r="L517" i="7" s="1"/>
  <c r="DY148" i="7"/>
  <c r="IO139" i="7"/>
  <c r="G518" i="7" s="1"/>
  <c r="J118" i="7"/>
  <c r="Z167" i="7"/>
  <c r="AB164" i="7"/>
  <c r="BF162" i="7"/>
  <c r="HZ165" i="7"/>
  <c r="IU139" i="7"/>
  <c r="M518" i="7" s="1"/>
  <c r="CR113" i="7"/>
  <c r="CV111" i="7"/>
  <c r="FO145" i="7"/>
  <c r="FS145" i="7"/>
  <c r="EN144" i="7"/>
  <c r="DJ145" i="7"/>
  <c r="DB154" i="7"/>
  <c r="DM146" i="7"/>
  <c r="FI161" i="7"/>
  <c r="FB171" i="7"/>
  <c r="EU162" i="7"/>
  <c r="FB158" i="7"/>
  <c r="EG144" i="7"/>
  <c r="DZ153" i="7"/>
  <c r="FO160" i="7"/>
  <c r="EB167" i="7"/>
  <c r="FG165" i="7"/>
  <c r="EK117" i="7"/>
  <c r="BH148" i="7"/>
  <c r="AA148" i="7"/>
  <c r="BG154" i="7"/>
  <c r="BY163" i="7"/>
  <c r="CH158" i="7"/>
  <c r="AK150" i="7"/>
  <c r="Q156" i="7"/>
  <c r="H166" i="7"/>
  <c r="T172" i="7"/>
  <c r="T473" i="7" s="1"/>
  <c r="DB142" i="7"/>
  <c r="FI162" i="7"/>
  <c r="GE142" i="7"/>
  <c r="HC159" i="7"/>
  <c r="CM139" i="7"/>
  <c r="K124" i="7"/>
  <c r="BI144" i="7"/>
  <c r="W150" i="7"/>
  <c r="CH159" i="7"/>
  <c r="BF166" i="7"/>
  <c r="BI169" i="7"/>
  <c r="CI167" i="7"/>
  <c r="G170" i="7"/>
  <c r="DT142" i="7"/>
  <c r="FP145" i="7"/>
  <c r="DH149" i="7"/>
  <c r="EB143" i="7"/>
  <c r="EZ150" i="7"/>
  <c r="DH148" i="7"/>
  <c r="CO151" i="7"/>
  <c r="FI159" i="7"/>
  <c r="CO163" i="7"/>
  <c r="DC159" i="7"/>
  <c r="FF156" i="7"/>
  <c r="FL139" i="7"/>
  <c r="M510" i="7" s="1"/>
  <c r="HY142" i="7"/>
  <c r="GE146" i="7"/>
  <c r="IU158" i="7"/>
  <c r="GJ139" i="7"/>
  <c r="R514" i="7" s="1"/>
  <c r="HI159" i="7"/>
  <c r="HY161" i="7"/>
  <c r="AO169" i="7"/>
  <c r="HG149" i="7"/>
  <c r="BG169" i="7"/>
  <c r="AQ155" i="7"/>
  <c r="CJ146" i="7"/>
  <c r="BL155" i="7"/>
  <c r="BZ144" i="7"/>
  <c r="AE155" i="7"/>
  <c r="P166" i="7"/>
  <c r="AP150" i="7"/>
  <c r="N162" i="7"/>
  <c r="AK155" i="7"/>
  <c r="BA144" i="7"/>
  <c r="BA145" i="7"/>
  <c r="L150" i="7"/>
  <c r="CJ161" i="7"/>
  <c r="BB149" i="7"/>
  <c r="CI161" i="7"/>
  <c r="AD157" i="7"/>
  <c r="BL172" i="7"/>
  <c r="M476" i="7" s="1"/>
  <c r="P149" i="7"/>
  <c r="BM156" i="7"/>
  <c r="AE164" i="7"/>
  <c r="AY165" i="7"/>
  <c r="N161" i="7"/>
  <c r="Y142" i="7"/>
  <c r="P150" i="7"/>
  <c r="P154" i="7"/>
  <c r="AG156" i="7"/>
  <c r="BX158" i="7"/>
  <c r="AP166" i="7"/>
  <c r="CG157" i="7"/>
  <c r="BY169" i="7"/>
  <c r="BN154" i="7"/>
  <c r="O148" i="7"/>
  <c r="CH154" i="7"/>
  <c r="AI168" i="7"/>
  <c r="S154" i="7"/>
  <c r="AJ156" i="7"/>
  <c r="AK168" i="7"/>
  <c r="BF147" i="7"/>
  <c r="G153" i="7"/>
  <c r="G143" i="7"/>
  <c r="EV113" i="7"/>
  <c r="FM139" i="7"/>
  <c r="N510" i="7" s="1"/>
  <c r="AS121" i="7"/>
  <c r="BZ147" i="7"/>
  <c r="CC148" i="7"/>
  <c r="AN146" i="7"/>
  <c r="BV160" i="7"/>
  <c r="AG159" i="7"/>
  <c r="T152" i="7"/>
  <c r="BS165" i="7"/>
  <c r="AH156" i="7"/>
  <c r="CF171" i="7"/>
  <c r="L159" i="7"/>
  <c r="CS149" i="7"/>
  <c r="ER145" i="7"/>
  <c r="EK147" i="7"/>
  <c r="EK163" i="7"/>
  <c r="DO164" i="7"/>
  <c r="DV151" i="7"/>
  <c r="DN154" i="7"/>
  <c r="HH158" i="7"/>
  <c r="DC108" i="7"/>
  <c r="DR108" i="7"/>
  <c r="HN150" i="7"/>
  <c r="EO149" i="7"/>
  <c r="DS115" i="7"/>
  <c r="FH139" i="7"/>
  <c r="I510" i="7" s="1"/>
  <c r="Q162" i="7"/>
  <c r="CV113" i="7"/>
  <c r="FN145" i="7"/>
  <c r="EA148" i="7"/>
  <c r="FB144" i="7"/>
  <c r="EX148" i="7"/>
  <c r="EB152" i="7"/>
  <c r="EV145" i="7"/>
  <c r="CX161" i="7"/>
  <c r="EW161" i="7"/>
  <c r="DM156" i="7"/>
  <c r="GV171" i="7"/>
  <c r="AT158" i="7"/>
  <c r="EM145" i="7"/>
  <c r="FN147" i="7"/>
  <c r="ES146" i="7"/>
  <c r="FK146" i="7"/>
  <c r="CW162" i="7"/>
  <c r="DE168" i="7"/>
  <c r="EN139" i="7"/>
  <c r="F509" i="7" s="1"/>
  <c r="FM146" i="7"/>
  <c r="EZ139" i="7"/>
  <c r="R509" i="7" s="1"/>
  <c r="IH168" i="7"/>
  <c r="GU165" i="7"/>
  <c r="HQ116" i="7"/>
  <c r="R169" i="7"/>
  <c r="AD163" i="7"/>
  <c r="BO159" i="7"/>
  <c r="CB155" i="7"/>
  <c r="EJ143" i="7"/>
  <c r="DP148" i="7"/>
  <c r="DC147" i="7"/>
  <c r="ED146" i="7"/>
  <c r="FR150" i="7"/>
  <c r="DZ172" i="7"/>
  <c r="I483" i="7" s="1"/>
  <c r="CW160" i="7"/>
  <c r="HI144" i="7"/>
  <c r="HK154" i="7"/>
  <c r="EG139" i="7"/>
  <c r="P508" i="7" s="1"/>
  <c r="BB156" i="7"/>
  <c r="BK149" i="7"/>
  <c r="DC142" i="7"/>
  <c r="DE146" i="7"/>
  <c r="CQ144" i="7"/>
  <c r="FK147" i="7"/>
  <c r="CT149" i="7"/>
  <c r="FH149" i="7"/>
  <c r="ES144" i="7"/>
  <c r="CQ147" i="7"/>
  <c r="EV152" i="7"/>
  <c r="DM158" i="7"/>
  <c r="EO158" i="7"/>
  <c r="DI147" i="7"/>
  <c r="DN158" i="7"/>
  <c r="DO161" i="7"/>
  <c r="EH165" i="7"/>
  <c r="EB160" i="7"/>
  <c r="EC153" i="7"/>
  <c r="FM151" i="7"/>
  <c r="CX168" i="7"/>
  <c r="EJ172" i="7"/>
  <c r="S483" i="7" s="1"/>
  <c r="FO168" i="7"/>
  <c r="HA147" i="7"/>
  <c r="ID144" i="7"/>
  <c r="GX152" i="7"/>
  <c r="HL148" i="7"/>
  <c r="IR160" i="7"/>
  <c r="IC156" i="7"/>
  <c r="IX168" i="7"/>
  <c r="FY172" i="7"/>
  <c r="G489" i="7" s="1"/>
  <c r="HH163" i="7"/>
  <c r="BW152" i="7"/>
  <c r="EX139" i="7"/>
  <c r="P509" i="7" s="1"/>
  <c r="DH110" i="7"/>
  <c r="DT109" i="7"/>
  <c r="CA147" i="7"/>
  <c r="W152" i="7"/>
  <c r="DC145" i="7"/>
  <c r="CN150" i="7"/>
  <c r="EE143" i="7"/>
  <c r="DO155" i="7"/>
  <c r="FG156" i="7"/>
  <c r="FJ153" i="7"/>
  <c r="GO147" i="7"/>
  <c r="IA154" i="7"/>
  <c r="FX139" i="7"/>
  <c r="F514" i="7" s="1"/>
  <c r="HZ170" i="7"/>
  <c r="HB161" i="7"/>
  <c r="GX170" i="7"/>
  <c r="HT160" i="7"/>
  <c r="II151" i="7"/>
  <c r="HC161" i="7"/>
  <c r="HC145" i="7"/>
  <c r="HM157" i="7"/>
  <c r="GG149" i="7"/>
  <c r="GT166" i="7"/>
  <c r="IX167" i="7"/>
  <c r="GW143" i="7"/>
  <c r="FW154" i="7"/>
  <c r="HC156" i="7"/>
  <c r="HK166" i="7"/>
  <c r="GE170" i="7"/>
  <c r="IV146" i="7"/>
  <c r="HP146" i="7"/>
  <c r="GJ148" i="7"/>
  <c r="HO149" i="7"/>
  <c r="GY158" i="7"/>
  <c r="GI143" i="7"/>
  <c r="GW152" i="7"/>
  <c r="GW159" i="7"/>
  <c r="HM161" i="7"/>
  <c r="GH159" i="7"/>
  <c r="HW163" i="7"/>
  <c r="GQ167" i="7"/>
  <c r="IN160" i="7"/>
  <c r="HH164" i="7"/>
  <c r="GY128" i="7"/>
  <c r="HY146" i="7"/>
  <c r="GD150" i="7"/>
  <c r="IQ155" i="7"/>
  <c r="HA165" i="7"/>
  <c r="HI172" i="7"/>
  <c r="I491" i="7" s="1"/>
  <c r="HB158" i="7"/>
  <c r="IP164" i="7"/>
  <c r="HJ168" i="7"/>
  <c r="GD172" i="7"/>
  <c r="L489" i="7" s="1"/>
  <c r="IY165" i="7"/>
  <c r="GF114" i="7"/>
  <c r="FW164" i="7"/>
  <c r="GG165" i="7"/>
  <c r="IH170" i="7"/>
  <c r="ID164" i="7"/>
  <c r="GW125" i="7"/>
  <c r="IQ117" i="7"/>
  <c r="HY138" i="7"/>
  <c r="H467" i="7" s="1"/>
  <c r="GO127" i="7"/>
  <c r="HF113" i="7"/>
  <c r="HH169" i="7"/>
  <c r="HX110" i="7"/>
  <c r="GB143" i="7"/>
  <c r="HX144" i="7"/>
  <c r="GR155" i="7"/>
  <c r="GR158" i="7"/>
  <c r="HF151" i="7"/>
  <c r="FZ153" i="7"/>
  <c r="GS159" i="7"/>
  <c r="GI156" i="7"/>
  <c r="IT149" i="7"/>
  <c r="GD116" i="7"/>
  <c r="HC127" i="7"/>
  <c r="GH125" i="7"/>
  <c r="IO146" i="7"/>
  <c r="IU159" i="7"/>
  <c r="IZ152" i="7"/>
  <c r="HF125" i="7"/>
  <c r="HS172" i="7"/>
  <c r="S491" i="7" s="1"/>
  <c r="GV152" i="7"/>
  <c r="HF155" i="7"/>
  <c r="IV163" i="7"/>
  <c r="FW146" i="7"/>
  <c r="FX151" i="7"/>
  <c r="IA148" i="7"/>
  <c r="HH135" i="7"/>
  <c r="GZ113" i="7"/>
  <c r="GP162" i="7"/>
  <c r="GR168" i="7"/>
  <c r="IZ132" i="7"/>
  <c r="GT149" i="7"/>
  <c r="FW130" i="7"/>
  <c r="GJ114" i="7"/>
  <c r="GI109" i="7"/>
  <c r="GN126" i="7"/>
  <c r="IW163" i="7"/>
  <c r="GV149" i="7"/>
  <c r="GG131" i="7"/>
  <c r="IH162" i="7"/>
  <c r="GJ170" i="7"/>
  <c r="GK155" i="7"/>
  <c r="IW159" i="7"/>
  <c r="HT126" i="7"/>
  <c r="HQ126" i="7"/>
  <c r="HH168" i="7"/>
  <c r="IP121" i="7"/>
  <c r="GX128" i="7"/>
  <c r="IS169" i="7"/>
  <c r="GR167" i="7"/>
  <c r="IV112" i="7"/>
  <c r="HR124" i="7"/>
  <c r="GH124" i="7"/>
  <c r="GK150" i="7"/>
  <c r="HJ159" i="7"/>
  <c r="GF144" i="7"/>
  <c r="IB152" i="7"/>
  <c r="IC149" i="7"/>
  <c r="HP143" i="7"/>
  <c r="GE150" i="7"/>
  <c r="HL157" i="7"/>
  <c r="IJ170" i="7"/>
  <c r="HX116" i="7"/>
  <c r="HG124" i="7"/>
  <c r="GX116" i="7"/>
  <c r="GU172" i="7"/>
  <c r="L490" i="7" s="1"/>
  <c r="GS170" i="7"/>
  <c r="HS154" i="7"/>
  <c r="GC155" i="7"/>
  <c r="GC148" i="7"/>
  <c r="HB127" i="7"/>
  <c r="JB124" i="7"/>
  <c r="GX123" i="7"/>
  <c r="GP165" i="7"/>
  <c r="HN171" i="7"/>
  <c r="GG127" i="7"/>
  <c r="HE162" i="7"/>
  <c r="HJ130" i="7"/>
  <c r="HM123" i="7"/>
  <c r="HR128" i="7"/>
  <c r="GH158" i="7"/>
  <c r="HB152" i="7"/>
  <c r="HK157" i="7"/>
  <c r="IZ118" i="7"/>
  <c r="GV167" i="7"/>
  <c r="HG123" i="7"/>
  <c r="GN124" i="7"/>
  <c r="IA149" i="7"/>
  <c r="HA148" i="7"/>
  <c r="IP142" i="7"/>
  <c r="IR142" i="7"/>
  <c r="ID145" i="7"/>
  <c r="GI161" i="7"/>
  <c r="GU148" i="7"/>
  <c r="HT144" i="7"/>
  <c r="IC157" i="7"/>
  <c r="GN161" i="7"/>
  <c r="FX164" i="7"/>
  <c r="GT157" i="7"/>
  <c r="IJ136" i="7"/>
  <c r="HR131" i="7"/>
  <c r="HQ153" i="7"/>
  <c r="GN153" i="7"/>
  <c r="GL143" i="7"/>
  <c r="IB151" i="7"/>
  <c r="HM147" i="7"/>
  <c r="HM150" i="7"/>
  <c r="GX156" i="7"/>
  <c r="GO110" i="7"/>
  <c r="IN165" i="7"/>
  <c r="HQ110" i="7"/>
  <c r="HP116" i="7"/>
  <c r="IS157" i="7"/>
  <c r="FZ119" i="7"/>
  <c r="HI142" i="7"/>
  <c r="IG153" i="7"/>
  <c r="GV144" i="7"/>
  <c r="IX152" i="7"/>
  <c r="IB148" i="7"/>
  <c r="HM148" i="7"/>
  <c r="GZ147" i="7"/>
  <c r="HP160" i="7"/>
  <c r="GE160" i="7"/>
  <c r="IH125" i="7"/>
  <c r="HQ147" i="7"/>
  <c r="GN151" i="7"/>
  <c r="ID152" i="7"/>
  <c r="IC150" i="7"/>
  <c r="GX154" i="7"/>
  <c r="HE156" i="7"/>
  <c r="HL143" i="7"/>
  <c r="HN144" i="7"/>
  <c r="HZ142" i="7"/>
  <c r="II117" i="7"/>
  <c r="IH128" i="7"/>
  <c r="IF163" i="7"/>
  <c r="GY109" i="7"/>
  <c r="IH136" i="7"/>
  <c r="IQ135" i="7"/>
  <c r="IF149" i="7"/>
  <c r="IE160" i="7"/>
  <c r="IO166" i="7"/>
  <c r="FW129" i="7"/>
  <c r="FW114" i="7"/>
  <c r="GS144" i="7"/>
  <c r="FY158" i="7"/>
  <c r="HY143" i="7"/>
  <c r="IZ157" i="7"/>
  <c r="IE159" i="7"/>
  <c r="FW145" i="7"/>
  <c r="HC152" i="7"/>
  <c r="GK167" i="7"/>
  <c r="HC153" i="7"/>
  <c r="FW113" i="7"/>
  <c r="HZ161" i="7"/>
  <c r="GB167" i="7"/>
  <c r="HJ167" i="7"/>
  <c r="GY162" i="7"/>
  <c r="HQ121" i="7"/>
  <c r="GB161" i="7"/>
  <c r="HS171" i="7"/>
  <c r="GG158" i="7"/>
  <c r="IU166" i="7"/>
  <c r="HO170" i="7"/>
  <c r="HQ122" i="7"/>
  <c r="GY124" i="7"/>
  <c r="IO164" i="7"/>
  <c r="HI168" i="7"/>
  <c r="GL161" i="7"/>
  <c r="IX169" i="7"/>
  <c r="FW169" i="7"/>
  <c r="IP132" i="7"/>
  <c r="HF111" i="7"/>
  <c r="HF117" i="7"/>
  <c r="GN119" i="7"/>
  <c r="GB158" i="7"/>
  <c r="GO161" i="7"/>
  <c r="HG142" i="7"/>
  <c r="GB155" i="7"/>
  <c r="FW153" i="7"/>
  <c r="FW157" i="7"/>
  <c r="GG152" i="7"/>
  <c r="GW155" i="7"/>
  <c r="GW158" i="7"/>
  <c r="IE170" i="7"/>
  <c r="HX154" i="7"/>
  <c r="HX156" i="7"/>
  <c r="HX160" i="7"/>
  <c r="HQ112" i="7"/>
  <c r="GG108" i="7"/>
  <c r="GK165" i="7"/>
  <c r="HY168" i="7"/>
  <c r="HP114" i="7"/>
  <c r="GX117" i="7"/>
  <c r="IP113" i="7"/>
  <c r="EQ169" i="7"/>
  <c r="EJ148" i="7"/>
  <c r="CO147" i="7"/>
  <c r="CX143" i="7"/>
  <c r="CZ159" i="7"/>
  <c r="DH138" i="7"/>
  <c r="H457" i="7" s="1"/>
  <c r="DH172" i="7"/>
  <c r="H482" i="7" s="1"/>
  <c r="ED170" i="7"/>
  <c r="DR164" i="7"/>
  <c r="CZ167" i="7"/>
  <c r="DW165" i="7"/>
  <c r="DK169" i="7"/>
  <c r="FP142" i="7"/>
  <c r="CR148" i="7"/>
  <c r="EM166" i="7"/>
  <c r="FD138" i="7"/>
  <c r="E460" i="7" s="1"/>
  <c r="CY155" i="7"/>
  <c r="DP167" i="7"/>
  <c r="DF172" i="7"/>
  <c r="F482" i="7" s="1"/>
  <c r="DG158" i="7"/>
  <c r="DM135" i="7"/>
  <c r="EW129" i="7"/>
  <c r="DV165" i="7"/>
  <c r="DN168" i="7"/>
  <c r="EJ110" i="7"/>
  <c r="FB123" i="7"/>
  <c r="DA123" i="7"/>
  <c r="FS164" i="7"/>
  <c r="DJ169" i="7"/>
  <c r="CZ134" i="7"/>
  <c r="J202" i="7" s="1"/>
  <c r="J337" i="7" s="1"/>
  <c r="EF167" i="7"/>
  <c r="FQ162" i="7"/>
  <c r="FM158" i="7"/>
  <c r="DN134" i="7"/>
  <c r="DP133" i="7"/>
  <c r="DV131" i="7"/>
  <c r="DX161" i="7"/>
  <c r="CR142" i="7"/>
  <c r="EF133" i="7"/>
  <c r="CV160" i="7"/>
  <c r="CZ127" i="7"/>
  <c r="DQ123" i="7"/>
  <c r="DF138" i="7"/>
  <c r="F457" i="7" s="1"/>
  <c r="DT128" i="7"/>
  <c r="EW163" i="7"/>
  <c r="EN170" i="7"/>
  <c r="CQ167" i="7"/>
  <c r="FI166" i="7"/>
  <c r="CO162" i="7"/>
  <c r="DT162" i="7"/>
  <c r="EC168" i="7"/>
  <c r="FA136" i="7"/>
  <c r="EM170" i="7"/>
  <c r="FS130" i="7"/>
  <c r="N198" i="7" s="1"/>
  <c r="N333" i="7" s="1"/>
  <c r="CN158" i="7"/>
  <c r="CR160" i="7"/>
  <c r="CS147" i="7"/>
  <c r="DI154" i="7"/>
  <c r="ES156" i="7"/>
  <c r="EM152" i="7"/>
  <c r="DW159" i="7"/>
  <c r="FD152" i="7"/>
  <c r="CZ156" i="7"/>
  <c r="EN158" i="7"/>
  <c r="EW151" i="7"/>
  <c r="EX154" i="7"/>
  <c r="FN157" i="7"/>
  <c r="FN160" i="7"/>
  <c r="FP157" i="7"/>
  <c r="EC158" i="7"/>
  <c r="DX160" i="7"/>
  <c r="FL166" i="7"/>
  <c r="DC158" i="7"/>
  <c r="CN161" i="7"/>
  <c r="EC164" i="7"/>
  <c r="CP159" i="7"/>
  <c r="EM159" i="7"/>
  <c r="FD162" i="7"/>
  <c r="EV172" i="7"/>
  <c r="N484" i="7" s="1"/>
  <c r="DI161" i="7"/>
  <c r="CT162" i="7"/>
  <c r="CV159" i="7"/>
  <c r="DL161" i="7"/>
  <c r="EJ168" i="7"/>
  <c r="FA120" i="7"/>
  <c r="CZ123" i="7"/>
  <c r="FA114" i="7"/>
  <c r="FD156" i="7"/>
  <c r="FD160" i="7"/>
  <c r="EV170" i="7"/>
  <c r="DY150" i="7"/>
  <c r="EO153" i="7"/>
  <c r="EO160" i="7"/>
  <c r="DS155" i="7"/>
  <c r="DS158" i="7"/>
  <c r="FH151" i="7"/>
  <c r="CN155" i="7"/>
  <c r="CN159" i="7"/>
  <c r="DT161" i="7"/>
  <c r="CO161" i="7"/>
  <c r="DF152" i="7"/>
  <c r="DV155" i="7"/>
  <c r="DF159" i="7"/>
  <c r="CP165" i="7"/>
  <c r="DO153" i="7"/>
  <c r="DO156" i="7"/>
  <c r="FS159" i="7"/>
  <c r="DP150" i="7"/>
  <c r="DP154" i="7"/>
  <c r="EF157" i="7"/>
  <c r="CZ160" i="7"/>
  <c r="CZ164" i="7"/>
  <c r="FL172" i="7"/>
  <c r="M485" i="7" s="1"/>
  <c r="DI152" i="7"/>
  <c r="DY155" i="7"/>
  <c r="DI159" i="7"/>
  <c r="DJ162" i="7"/>
  <c r="EI157" i="7"/>
  <c r="EB155" i="7"/>
  <c r="DL159" i="7"/>
  <c r="EB161" i="7"/>
  <c r="CV165" i="7"/>
  <c r="EZ168" i="7"/>
  <c r="EJ113" i="7"/>
  <c r="CZ108" i="7"/>
  <c r="DQ113" i="7"/>
  <c r="FA116" i="7"/>
  <c r="DQ115" i="7"/>
  <c r="EN163" i="7"/>
  <c r="FE160" i="7"/>
  <c r="DV158" i="7"/>
  <c r="CY164" i="7"/>
  <c r="FK172" i="7"/>
  <c r="L485" i="7" s="1"/>
  <c r="DP160" i="7"/>
  <c r="FD165" i="7"/>
  <c r="DY158" i="7"/>
  <c r="DJ159" i="7"/>
  <c r="EX167" i="7"/>
  <c r="DR171" i="7"/>
  <c r="EI160" i="7"/>
  <c r="EB158" i="7"/>
  <c r="DT172" i="7"/>
  <c r="T482" i="7" s="1"/>
  <c r="DE155" i="7"/>
  <c r="FR155" i="7"/>
  <c r="DY149" i="7"/>
  <c r="M169" i="7"/>
  <c r="AP122" i="7"/>
  <c r="CA144" i="7"/>
  <c r="K145" i="7"/>
  <c r="Y148" i="7"/>
  <c r="I156" i="7"/>
  <c r="W154" i="7"/>
  <c r="V171" i="7"/>
  <c r="V149" i="7"/>
  <c r="AJ147" i="7"/>
  <c r="CJ159" i="7"/>
  <c r="S155" i="7"/>
  <c r="AD154" i="7"/>
  <c r="V169" i="7"/>
  <c r="AG152" i="7"/>
  <c r="AV151" i="7"/>
  <c r="BM153" i="7"/>
  <c r="Y145" i="7"/>
  <c r="BG165" i="7"/>
  <c r="AV153" i="7"/>
  <c r="BP164" i="7"/>
  <c r="AH168" i="7"/>
  <c r="BN142" i="7"/>
  <c r="CH150" i="7"/>
  <c r="J155" i="7"/>
  <c r="S151" i="7"/>
  <c r="AJ153" i="7"/>
  <c r="BJ165" i="7"/>
  <c r="AB169" i="7"/>
  <c r="L157" i="7"/>
  <c r="BJ151" i="7"/>
  <c r="AQ150" i="7"/>
  <c r="G161" i="7"/>
  <c r="Q166" i="7"/>
  <c r="F137" i="7"/>
  <c r="W167" i="7"/>
  <c r="CJ165" i="7"/>
  <c r="AB170" i="7"/>
  <c r="S167" i="7"/>
  <c r="BN163" i="7"/>
  <c r="BQ167" i="7"/>
  <c r="BU168" i="7"/>
  <c r="AV167" i="7"/>
  <c r="AU135" i="7"/>
  <c r="CF172" i="7"/>
  <c r="P477" i="7" s="1"/>
  <c r="E138" i="7"/>
  <c r="E448" i="7" s="1"/>
  <c r="Y115" i="7"/>
  <c r="AC152" i="7"/>
  <c r="CG154" i="7"/>
  <c r="AS165" i="7"/>
  <c r="CC165" i="7"/>
  <c r="CD169" i="7"/>
  <c r="Q128" i="7"/>
  <c r="BU134" i="7"/>
  <c r="BP151" i="7"/>
  <c r="BF159" i="7"/>
  <c r="AO135" i="7"/>
  <c r="N127" i="7"/>
  <c r="AH167" i="7"/>
  <c r="AQ117" i="7"/>
  <c r="Y169" i="7"/>
  <c r="CF135" i="7"/>
  <c r="AO160" i="7"/>
  <c r="P143" i="7"/>
  <c r="BJ159" i="7"/>
  <c r="N128" i="7"/>
  <c r="T134" i="7"/>
  <c r="BF113" i="7"/>
  <c r="R148" i="7"/>
  <c r="AN167" i="7"/>
  <c r="X153" i="7"/>
  <c r="W119" i="7"/>
  <c r="BR158" i="7"/>
  <c r="L162" i="7"/>
  <c r="AH171" i="7"/>
  <c r="AS170" i="7"/>
  <c r="AT152" i="7"/>
  <c r="AM171" i="7"/>
  <c r="CE152" i="7"/>
  <c r="CF162" i="7"/>
  <c r="AG150" i="7"/>
  <c r="BQ150" i="7"/>
  <c r="CE163" i="7"/>
  <c r="AK120" i="7"/>
  <c r="V115" i="7"/>
  <c r="AI147" i="7"/>
  <c r="BO149" i="7"/>
  <c r="CF152" i="7"/>
  <c r="CA162" i="7"/>
  <c r="AX163" i="7"/>
  <c r="BK152" i="7"/>
  <c r="W117" i="7"/>
  <c r="V150" i="7"/>
  <c r="K121" i="7"/>
  <c r="X163" i="7"/>
  <c r="AW170" i="7"/>
  <c r="R152" i="7"/>
  <c r="CJ158" i="7"/>
  <c r="CG167" i="7"/>
  <c r="CB152" i="7"/>
  <c r="CJ168" i="7"/>
  <c r="I109" i="7"/>
  <c r="BL160" i="7"/>
  <c r="AU119" i="7"/>
  <c r="J127" i="7"/>
  <c r="G138" i="7"/>
  <c r="G448" i="7" s="1"/>
  <c r="F145" i="7"/>
  <c r="BM155" i="7"/>
  <c r="N165" i="7"/>
  <c r="AQ154" i="7"/>
  <c r="G166" i="7"/>
  <c r="AI129" i="7"/>
  <c r="AH166" i="7"/>
  <c r="E157" i="7"/>
  <c r="AD129" i="7"/>
  <c r="H113" i="7"/>
  <c r="T116" i="7"/>
  <c r="G156" i="7"/>
  <c r="BN108" i="7"/>
  <c r="BS129" i="7"/>
  <c r="BS127" i="7"/>
  <c r="BZ117" i="7"/>
  <c r="CB163" i="7"/>
  <c r="CD167" i="7"/>
  <c r="AQ166" i="7"/>
  <c r="BQ164" i="7"/>
  <c r="AY131" i="7"/>
  <c r="AH137" i="7"/>
  <c r="BA111" i="7"/>
  <c r="Q161" i="7"/>
  <c r="AH146" i="7"/>
  <c r="BI156" i="7"/>
  <c r="G136" i="7"/>
  <c r="AH123" i="7"/>
  <c r="AB123" i="7"/>
  <c r="BV150" i="7"/>
  <c r="Y135" i="7"/>
  <c r="M135" i="7"/>
  <c r="X129" i="7"/>
  <c r="AJ148" i="7"/>
  <c r="AO167" i="7"/>
  <c r="BX126" i="7"/>
  <c r="CJ154" i="7"/>
  <c r="S150" i="7"/>
  <c r="AF156" i="7"/>
  <c r="AI163" i="7"/>
  <c r="AX147" i="7"/>
  <c r="G132" i="7"/>
  <c r="R135" i="7"/>
  <c r="AQ132" i="7"/>
  <c r="CB143" i="7"/>
  <c r="BZ121" i="7"/>
  <c r="G172" i="7"/>
  <c r="G473" i="7" s="1"/>
  <c r="AQ171" i="7"/>
  <c r="AP129" i="7"/>
  <c r="CC147" i="7"/>
  <c r="CH164" i="7"/>
  <c r="AJ133" i="7"/>
  <c r="E172" i="7"/>
  <c r="E473" i="7" s="1"/>
  <c r="CF169" i="7"/>
  <c r="T168" i="7"/>
  <c r="BH121" i="7"/>
  <c r="BR133" i="7"/>
  <c r="CJ119" i="7"/>
  <c r="AD156" i="7"/>
  <c r="P158" i="7"/>
  <c r="AJ157" i="7"/>
  <c r="AF122" i="7"/>
  <c r="T138" i="7"/>
  <c r="T448" i="7" s="1"/>
  <c r="CI127" i="7"/>
  <c r="BD150" i="7"/>
  <c r="M129" i="7"/>
  <c r="I114" i="7"/>
  <c r="P129" i="7"/>
  <c r="AG135" i="7"/>
  <c r="V137" i="7"/>
  <c r="BK147" i="7"/>
  <c r="BP117" i="7"/>
  <c r="AB136" i="7"/>
  <c r="AF136" i="7"/>
  <c r="S121" i="7"/>
  <c r="CF138" i="7"/>
  <c r="P452" i="7" s="1"/>
  <c r="F171" i="7"/>
  <c r="Y155" i="7"/>
  <c r="BY153" i="7"/>
  <c r="BZ143" i="7"/>
  <c r="BN129" i="7"/>
  <c r="AJ113" i="7"/>
  <c r="BQ133" i="7"/>
  <c r="AI136" i="7"/>
  <c r="AF170" i="7"/>
  <c r="BM127" i="7"/>
  <c r="BV149" i="7"/>
  <c r="CC113" i="7"/>
  <c r="BL165" i="7"/>
  <c r="BV164" i="7"/>
  <c r="BO162" i="7"/>
  <c r="BQ144" i="7"/>
  <c r="AX161" i="7"/>
  <c r="W137" i="7"/>
  <c r="W171" i="7"/>
  <c r="AY171" i="7"/>
  <c r="BJ117" i="7"/>
  <c r="Q132" i="7"/>
  <c r="AI145" i="7"/>
  <c r="AR129" i="7"/>
  <c r="BI160" i="7"/>
  <c r="AP125" i="7"/>
  <c r="BK161" i="7"/>
  <c r="T118" i="7"/>
  <c r="AO163" i="7"/>
  <c r="G167" i="7"/>
  <c r="AG169" i="7"/>
  <c r="F155" i="7"/>
  <c r="CE144" i="7"/>
  <c r="W133" i="7"/>
  <c r="P124" i="7"/>
  <c r="BB129" i="7"/>
  <c r="I168" i="7"/>
  <c r="M146" i="7"/>
  <c r="I134" i="7"/>
  <c r="Q119" i="7"/>
  <c r="BQ158" i="7"/>
  <c r="AT163" i="7"/>
  <c r="AD152" i="7"/>
  <c r="CD160" i="7"/>
  <c r="G133" i="7"/>
  <c r="AI123" i="7"/>
  <c r="R122" i="7"/>
  <c r="AY137" i="7"/>
  <c r="BR153" i="7"/>
  <c r="BM154" i="7"/>
  <c r="Z144" i="7"/>
  <c r="J143" i="7"/>
  <c r="AM146" i="7"/>
  <c r="BU154" i="7"/>
  <c r="BZ122" i="7"/>
  <c r="BO169" i="7"/>
  <c r="AV133" i="7"/>
  <c r="N153" i="7"/>
  <c r="AH122" i="7"/>
  <c r="F164" i="7"/>
  <c r="CB167" i="7"/>
  <c r="BB163" i="7"/>
  <c r="CE169" i="7"/>
  <c r="F130" i="7"/>
  <c r="S133" i="7"/>
  <c r="CJ131" i="7"/>
  <c r="AF113" i="7"/>
  <c r="BA158" i="7"/>
  <c r="BE159" i="7"/>
  <c r="BL148" i="7"/>
  <c r="AH133" i="7"/>
  <c r="BS134" i="7"/>
  <c r="X113" i="7"/>
  <c r="AP116" i="7"/>
  <c r="Q163" i="7"/>
  <c r="AM162" i="7"/>
  <c r="O164" i="7"/>
  <c r="BF129" i="7"/>
  <c r="AU117" i="7"/>
  <c r="AD167" i="7"/>
  <c r="AV114" i="7"/>
  <c r="BN114" i="7"/>
  <c r="AN126" i="7"/>
  <c r="G115" i="7"/>
  <c r="BN112" i="7"/>
  <c r="BM116" i="7"/>
  <c r="BQ162" i="7"/>
  <c r="AK158" i="7"/>
  <c r="AK161" i="7"/>
  <c r="CC164" i="7"/>
  <c r="M172" i="7"/>
  <c r="M473" i="7" s="1"/>
  <c r="BE158" i="7"/>
  <c r="BE161" i="7"/>
  <c r="AB158" i="7"/>
  <c r="BA168" i="7"/>
  <c r="BK166" i="7"/>
  <c r="AZ136" i="7"/>
  <c r="AR121" i="7"/>
  <c r="AU118" i="7"/>
  <c r="BB132" i="7"/>
  <c r="AR137" i="7"/>
  <c r="BW150" i="7"/>
  <c r="I171" i="7"/>
  <c r="J150" i="7"/>
  <c r="CA156" i="7"/>
  <c r="AK149" i="7"/>
  <c r="AM152" i="7"/>
  <c r="E165" i="7"/>
  <c r="BL168" i="7"/>
  <c r="AD172" i="7"/>
  <c r="M474" i="7" s="1"/>
  <c r="AE156" i="7"/>
  <c r="BV158" i="7"/>
  <c r="BW158" i="7"/>
  <c r="BX144" i="7"/>
  <c r="AP162" i="7"/>
  <c r="BO168" i="7"/>
  <c r="AH151" i="7"/>
  <c r="AY153" i="7"/>
  <c r="AH160" i="7"/>
  <c r="AU113" i="7"/>
  <c r="AZ154" i="7"/>
  <c r="BQ157" i="7"/>
  <c r="AS152" i="7"/>
  <c r="BJ155" i="7"/>
  <c r="AS158" i="7"/>
  <c r="AS162" i="7"/>
  <c r="BR168" i="7"/>
  <c r="BB154" i="7"/>
  <c r="BS156" i="7"/>
  <c r="BB160" i="7"/>
  <c r="AK164" i="7"/>
  <c r="CB166" i="7"/>
  <c r="BZ123" i="7"/>
  <c r="CJ134" i="7"/>
  <c r="BZ113" i="7"/>
  <c r="CF116" i="7"/>
  <c r="BN131" i="7"/>
  <c r="BM119" i="7"/>
  <c r="BD161" i="7"/>
  <c r="CF127" i="7"/>
  <c r="BG161" i="7"/>
  <c r="CF167" i="7"/>
  <c r="AX171" i="7"/>
  <c r="AB165" i="7"/>
  <c r="T167" i="7"/>
  <c r="BF128" i="7"/>
  <c r="BS161" i="7"/>
  <c r="BD162" i="7"/>
  <c r="R168" i="7"/>
  <c r="CI168" i="7"/>
  <c r="AP120" i="7"/>
  <c r="G127" i="7"/>
  <c r="AK129" i="7"/>
  <c r="BQ146" i="7"/>
  <c r="BZ127" i="7"/>
  <c r="F135" i="7"/>
  <c r="BF137" i="7"/>
  <c r="BZ135" i="7"/>
  <c r="AV130" i="7"/>
  <c r="BB170" i="7"/>
  <c r="N171" i="7"/>
  <c r="AR135" i="7"/>
  <c r="BD170" i="7"/>
  <c r="X162" i="7"/>
  <c r="CH168" i="7"/>
  <c r="BR165" i="7"/>
  <c r="T162" i="7"/>
  <c r="HY114" i="7"/>
  <c r="BH145" i="7"/>
  <c r="AA144" i="7"/>
  <c r="CI146" i="7"/>
  <c r="M151" i="7"/>
  <c r="X151" i="7"/>
  <c r="CV142" i="7"/>
  <c r="DS143" i="7"/>
  <c r="DB145" i="7"/>
  <c r="EE149" i="7"/>
  <c r="DM145" i="7"/>
  <c r="GN145" i="7"/>
  <c r="II123" i="7"/>
  <c r="GG150" i="7"/>
  <c r="IG143" i="7"/>
  <c r="AV113" i="7"/>
  <c r="EJ112" i="7"/>
  <c r="BZ120" i="7"/>
  <c r="DC157" i="7"/>
  <c r="FS155" i="7"/>
  <c r="K122" i="7"/>
  <c r="AR118" i="7"/>
  <c r="FW124" i="7"/>
  <c r="IQ109" i="7"/>
  <c r="JA160" i="7"/>
  <c r="IY110" i="7"/>
  <c r="HG118" i="7"/>
  <c r="BF120" i="7"/>
  <c r="GO123" i="7"/>
  <c r="FO172" i="7"/>
  <c r="P485" i="7" s="1"/>
  <c r="BN134" i="7"/>
  <c r="HX135" i="7"/>
  <c r="AB162" i="7"/>
  <c r="R164" i="7"/>
  <c r="AX168" i="7"/>
  <c r="CF164" i="7"/>
  <c r="BA170" i="7"/>
  <c r="FK161" i="7"/>
  <c r="T160" i="7"/>
  <c r="CI163" i="7"/>
  <c r="CI166" i="7"/>
  <c r="AI166" i="7"/>
  <c r="CF166" i="7"/>
  <c r="AD159" i="7"/>
  <c r="AJ159" i="7"/>
  <c r="BP152" i="7"/>
  <c r="BS164" i="7"/>
  <c r="AC157" i="7"/>
  <c r="Z156" i="7"/>
  <c r="I158" i="7"/>
  <c r="CJ172" i="7"/>
  <c r="T477" i="7" s="1"/>
  <c r="BH163" i="7"/>
  <c r="K168" i="7"/>
  <c r="AP168" i="7"/>
  <c r="DH153" i="7"/>
  <c r="EK154" i="7"/>
  <c r="DB165" i="7"/>
  <c r="IZ158" i="7"/>
  <c r="HT161" i="7"/>
  <c r="HO159" i="7"/>
  <c r="GY153" i="7"/>
  <c r="HF162" i="7"/>
  <c r="GN164" i="7"/>
  <c r="GF152" i="7"/>
  <c r="GE154" i="7"/>
  <c r="GW165" i="7"/>
  <c r="II172" i="7"/>
  <c r="R492" i="7" s="1"/>
  <c r="JB165" i="7"/>
  <c r="HC168" i="7"/>
  <c r="AZ171" i="7"/>
  <c r="AF166" i="7"/>
  <c r="J162" i="7"/>
  <c r="HP164" i="7"/>
  <c r="HX167" i="7"/>
  <c r="DJ165" i="7"/>
  <c r="BB172" i="7"/>
  <c r="T475" i="7" s="1"/>
  <c r="BB168" i="7"/>
  <c r="FS166" i="7"/>
  <c r="II144" i="7"/>
  <c r="HB147" i="7"/>
  <c r="IG120" i="7"/>
  <c r="IC145" i="7"/>
  <c r="IO148" i="7"/>
  <c r="BN155" i="7"/>
  <c r="HX147" i="7"/>
  <c r="IJ144" i="7"/>
  <c r="HQ109" i="7"/>
  <c r="IG123" i="7"/>
  <c r="HY120" i="7"/>
  <c r="BX131" i="7"/>
  <c r="HR126" i="7"/>
  <c r="HR119" i="7"/>
  <c r="GH108" i="7"/>
  <c r="HQ128" i="7"/>
  <c r="M133" i="7"/>
  <c r="BI131" i="7"/>
  <c r="AQ114" i="7"/>
  <c r="EE121" i="7"/>
  <c r="JB125" i="7"/>
  <c r="HS126" i="7"/>
  <c r="GH126" i="7"/>
  <c r="GL128" i="7"/>
  <c r="AC131" i="7"/>
  <c r="EE129" i="7"/>
  <c r="L197" i="7" s="1"/>
  <c r="L332" i="7" s="1"/>
  <c r="DS116" i="7"/>
  <c r="DM116" i="7"/>
  <c r="FY162" i="7"/>
  <c r="IP170" i="7"/>
  <c r="FI167" i="7"/>
  <c r="EY158" i="7"/>
  <c r="EU156" i="7"/>
  <c r="EM167" i="7"/>
  <c r="BY145" i="7"/>
  <c r="IZ144" i="7"/>
  <c r="IZ110" i="7"/>
  <c r="IZ111" i="7"/>
  <c r="GN147" i="7"/>
  <c r="GN113" i="7"/>
  <c r="IG161" i="7"/>
  <c r="IG127" i="7"/>
  <c r="IV126" i="7"/>
  <c r="IV160" i="7"/>
  <c r="IF108" i="7"/>
  <c r="IF142" i="7"/>
  <c r="GY126" i="7"/>
  <c r="HN153" i="7"/>
  <c r="HN119" i="7"/>
  <c r="IR167" i="7"/>
  <c r="IR133" i="7"/>
  <c r="GF153" i="7"/>
  <c r="GF119" i="7"/>
  <c r="IP116" i="7"/>
  <c r="IP150" i="7"/>
  <c r="GD118" i="7"/>
  <c r="GD152" i="7"/>
  <c r="IQ116" i="7"/>
  <c r="IQ150" i="7"/>
  <c r="GS145" i="7"/>
  <c r="GS111" i="7"/>
  <c r="HK172" i="7"/>
  <c r="K491" i="7" s="1"/>
  <c r="BH171" i="7"/>
  <c r="DF169" i="7"/>
  <c r="IF161" i="7"/>
  <c r="DL158" i="7"/>
  <c r="GD151" i="7"/>
  <c r="IA157" i="7"/>
  <c r="GU157" i="7"/>
  <c r="ER161" i="7"/>
  <c r="II157" i="7"/>
  <c r="EJ146" i="7"/>
  <c r="DX145" i="7"/>
  <c r="CU143" i="7"/>
  <c r="EZ148" i="7"/>
  <c r="ID153" i="7"/>
  <c r="AQ148" i="7"/>
  <c r="BG109" i="7"/>
  <c r="BG143" i="7"/>
  <c r="AX152" i="7"/>
  <c r="AX118" i="7"/>
  <c r="ES149" i="7"/>
  <c r="ES115" i="7"/>
  <c r="CN122" i="7"/>
  <c r="CN156" i="7"/>
  <c r="EF153" i="7"/>
  <c r="EF119" i="7"/>
  <c r="DZ142" i="7"/>
  <c r="DZ108" i="7"/>
  <c r="HN152" i="7"/>
  <c r="HN118" i="7"/>
  <c r="IR114" i="7"/>
  <c r="IR148" i="7"/>
  <c r="IA116" i="7"/>
  <c r="IA150" i="7"/>
  <c r="IO113" i="7"/>
  <c r="IO147" i="7"/>
  <c r="GC115" i="7"/>
  <c r="GC149" i="7"/>
  <c r="GY168" i="7"/>
  <c r="CS158" i="7"/>
  <c r="EN154" i="7"/>
  <c r="AW157" i="7"/>
  <c r="GA161" i="7"/>
  <c r="DW144" i="7"/>
  <c r="FN156" i="7"/>
  <c r="HW145" i="7"/>
  <c r="FJ144" i="7"/>
  <c r="CP142" i="7"/>
  <c r="GG144" i="7"/>
  <c r="IK121" i="7"/>
  <c r="IK155" i="7"/>
  <c r="GO156" i="7"/>
  <c r="GO122" i="7"/>
  <c r="ES124" i="7"/>
  <c r="ES158" i="7"/>
  <c r="FG148" i="7"/>
  <c r="FG114" i="7"/>
  <c r="FJ164" i="7"/>
  <c r="HZ167" i="7"/>
  <c r="GT158" i="7"/>
  <c r="AR153" i="7"/>
  <c r="IN145" i="7"/>
  <c r="IB144" i="7"/>
  <c r="FE113" i="7"/>
  <c r="FE147" i="7"/>
  <c r="ES117" i="7"/>
  <c r="ES151" i="7"/>
  <c r="CN109" i="7"/>
  <c r="CN143" i="7"/>
  <c r="EU126" i="7"/>
  <c r="EU160" i="7"/>
  <c r="FQ120" i="7"/>
  <c r="FQ154" i="7"/>
  <c r="EY119" i="7"/>
  <c r="EY153" i="7"/>
  <c r="FO108" i="7"/>
  <c r="FO142" i="7"/>
  <c r="EJ155" i="7"/>
  <c r="EH110" i="7"/>
  <c r="EH144" i="7"/>
  <c r="EW113" i="7"/>
  <c r="DO160" i="7"/>
  <c r="DN142" i="7"/>
  <c r="DN108" i="7"/>
  <c r="DJ115" i="7"/>
  <c r="DJ149" i="7"/>
  <c r="EC108" i="7"/>
  <c r="EC142" i="7"/>
  <c r="HR118" i="7"/>
  <c r="GZ118" i="7"/>
  <c r="GY143" i="7"/>
  <c r="HP142" i="7"/>
  <c r="HC142" i="7"/>
  <c r="IY155" i="7"/>
  <c r="IZ145" i="7"/>
  <c r="HH147" i="7"/>
  <c r="HH113" i="7"/>
  <c r="CD108" i="7"/>
  <c r="CD142" i="7"/>
  <c r="CG111" i="7"/>
  <c r="CG145" i="7"/>
  <c r="FL146" i="7"/>
  <c r="FL112" i="7"/>
  <c r="DQ110" i="7"/>
  <c r="DQ144" i="7"/>
  <c r="FF109" i="7"/>
  <c r="FF143" i="7"/>
  <c r="EC111" i="7"/>
  <c r="EC145" i="7"/>
  <c r="FD158" i="7"/>
  <c r="GP145" i="7"/>
  <c r="GK157" i="7"/>
  <c r="GB164" i="7"/>
  <c r="IR170" i="7"/>
  <c r="BV166" i="7"/>
  <c r="DX159" i="7"/>
  <c r="DY152" i="7"/>
  <c r="HB142" i="7"/>
  <c r="HJ144" i="7"/>
  <c r="CW154" i="7"/>
  <c r="IS144" i="7"/>
  <c r="DK158" i="7"/>
  <c r="BR167" i="7"/>
  <c r="CW171" i="7"/>
  <c r="AS169" i="7"/>
  <c r="GJ166" i="7"/>
  <c r="HV165" i="7"/>
  <c r="DI157" i="7"/>
  <c r="HM158" i="7"/>
  <c r="BE153" i="7"/>
  <c r="E161" i="7"/>
  <c r="ET147" i="7"/>
  <c r="HF144" i="7"/>
  <c r="AG147" i="7"/>
  <c r="CS144" i="7"/>
  <c r="BL108" i="7"/>
  <c r="BL142" i="7"/>
  <c r="AN121" i="7"/>
  <c r="AN155" i="7"/>
  <c r="BS155" i="7"/>
  <c r="AG110" i="7"/>
  <c r="AG144" i="7"/>
  <c r="EB171" i="7"/>
  <c r="FR162" i="7"/>
  <c r="IY162" i="7"/>
  <c r="GH160" i="7"/>
  <c r="EH152" i="7"/>
  <c r="IS148" i="7"/>
  <c r="DA150" i="7"/>
  <c r="FH153" i="7"/>
  <c r="DS150" i="7"/>
  <c r="CO145" i="7"/>
  <c r="DJ144" i="7"/>
  <c r="FM154" i="7"/>
  <c r="FP147" i="7"/>
  <c r="BO143" i="7"/>
  <c r="M117" i="7"/>
  <c r="IJ111" i="7"/>
  <c r="JB159" i="7"/>
  <c r="DE171" i="7"/>
  <c r="GC164" i="7"/>
  <c r="BD166" i="7"/>
  <c r="IX162" i="7"/>
  <c r="IU160" i="7"/>
  <c r="DE161" i="7"/>
  <c r="DN172" i="7"/>
  <c r="N482" i="7" s="1"/>
  <c r="ES162" i="7"/>
  <c r="IH156" i="7"/>
  <c r="IQ162" i="7"/>
  <c r="DI144" i="7"/>
  <c r="CF108" i="7"/>
  <c r="CF142" i="7"/>
  <c r="DV153" i="7"/>
  <c r="GJ156" i="7"/>
  <c r="DJ131" i="7"/>
  <c r="DT112" i="7"/>
  <c r="AP115" i="7"/>
  <c r="AP149" i="7"/>
  <c r="BD109" i="7"/>
  <c r="BD143" i="7"/>
  <c r="EN114" i="7"/>
  <c r="EN148" i="7"/>
  <c r="DY147" i="7"/>
  <c r="EF170" i="7"/>
  <c r="FE150" i="7"/>
  <c r="BP118" i="7"/>
  <c r="AO172" i="7"/>
  <c r="G475" i="7" s="1"/>
  <c r="AY168" i="7"/>
  <c r="EX171" i="7"/>
  <c r="BD165" i="7"/>
  <c r="FP164" i="7"/>
  <c r="AT157" i="7"/>
  <c r="IP154" i="7"/>
  <c r="DF158" i="7"/>
  <c r="BU149" i="7"/>
  <c r="CP158" i="7"/>
  <c r="HA156" i="7"/>
  <c r="CX160" i="7"/>
  <c r="II138" i="7"/>
  <c r="R467" i="7" s="1"/>
  <c r="IM161" i="7"/>
  <c r="BW172" i="7"/>
  <c r="G477" i="7" s="1"/>
  <c r="FQ169" i="7"/>
  <c r="ID171" i="7"/>
  <c r="CC169" i="7"/>
  <c r="N151" i="7"/>
  <c r="BZ156" i="7"/>
  <c r="BK157" i="7"/>
  <c r="BH155" i="7"/>
  <c r="HS160" i="7"/>
  <c r="ER155" i="7"/>
  <c r="EV156" i="7"/>
  <c r="HC120" i="7"/>
  <c r="GL120" i="7"/>
  <c r="FB120" i="7"/>
  <c r="CH112" i="7"/>
  <c r="CH146" i="7"/>
  <c r="DH167" i="7"/>
  <c r="CW170" i="7"/>
  <c r="BM157" i="7"/>
  <c r="EU143" i="7"/>
  <c r="AF115" i="7"/>
  <c r="AF149" i="7"/>
  <c r="BA129" i="7"/>
  <c r="BV162" i="7"/>
  <c r="BW166" i="7"/>
  <c r="EP155" i="7"/>
  <c r="AV154" i="7"/>
  <c r="EO152" i="7"/>
  <c r="DW151" i="7"/>
  <c r="DN153" i="7"/>
  <c r="IE161" i="7"/>
  <c r="K115" i="7"/>
  <c r="K149" i="7"/>
  <c r="IW160" i="7"/>
  <c r="AD153" i="7"/>
  <c r="IM144" i="7"/>
  <c r="IJ142" i="7"/>
  <c r="GE166" i="7"/>
  <c r="CA164" i="7"/>
  <c r="AU162" i="7"/>
  <c r="FI160" i="7"/>
  <c r="EN151" i="7"/>
  <c r="GV143" i="7"/>
  <c r="BR155" i="7"/>
  <c r="AF125" i="7"/>
  <c r="HB113" i="7"/>
  <c r="J128" i="7"/>
  <c r="AF137" i="7"/>
  <c r="BB108" i="7"/>
  <c r="HC135" i="7"/>
  <c r="GL121" i="7"/>
  <c r="DT123" i="7"/>
  <c r="CI122" i="7"/>
  <c r="AM143" i="7"/>
  <c r="X144" i="7"/>
  <c r="BV172" i="7"/>
  <c r="F477" i="7" s="1"/>
  <c r="BM128" i="7"/>
  <c r="AZ123" i="7"/>
  <c r="N163" i="7"/>
  <c r="EW109" i="7"/>
  <c r="IG156" i="7"/>
  <c r="HI170" i="7"/>
  <c r="IA172" i="7"/>
  <c r="J492" i="7" s="1"/>
  <c r="IQ152" i="7"/>
  <c r="HV171" i="7"/>
  <c r="GF137" i="7"/>
  <c r="GL162" i="7"/>
  <c r="IX170" i="7"/>
  <c r="W112" i="7"/>
  <c r="V136" i="7"/>
  <c r="R125" i="7"/>
  <c r="AF132" i="7"/>
  <c r="CJ138" i="7"/>
  <c r="T452" i="7" s="1"/>
  <c r="DB111" i="7"/>
  <c r="FB124" i="7"/>
  <c r="AK123" i="7"/>
  <c r="DB126" i="7"/>
  <c r="BS130" i="7"/>
  <c r="CV129" i="7"/>
  <c r="FA117" i="7"/>
  <c r="IU154" i="7"/>
  <c r="AE122" i="7"/>
  <c r="HC108" i="7"/>
  <c r="DR126" i="7"/>
  <c r="BB134" i="7"/>
  <c r="AR124" i="7"/>
  <c r="P115" i="7"/>
  <c r="EI118" i="7"/>
  <c r="HC119" i="7"/>
  <c r="JB123" i="7"/>
  <c r="IJ127" i="7"/>
  <c r="HT127" i="7"/>
  <c r="AA142" i="7"/>
  <c r="HS165" i="7"/>
  <c r="GG129" i="7"/>
  <c r="HP130" i="7"/>
  <c r="GW137" i="7"/>
  <c r="AC135" i="7"/>
  <c r="T115" i="7"/>
  <c r="Z129" i="7"/>
  <c r="AH117" i="7"/>
  <c r="GL130" i="7"/>
  <c r="EK132" i="7"/>
  <c r="DB131" i="7"/>
  <c r="J199" i="7" s="1"/>
  <c r="J334" i="7" s="1"/>
  <c r="AR122" i="7"/>
  <c r="CE115" i="7"/>
  <c r="FJ143" i="7"/>
  <c r="FE155" i="7"/>
  <c r="DK156" i="7"/>
  <c r="FO162" i="7"/>
  <c r="CZ116" i="7"/>
  <c r="GT144" i="7"/>
  <c r="HL149" i="7"/>
  <c r="JB157" i="7"/>
  <c r="HZ148" i="7"/>
  <c r="GL155" i="7"/>
  <c r="HT142" i="7"/>
  <c r="GG151" i="7"/>
  <c r="GW153" i="7"/>
  <c r="FY170" i="7"/>
  <c r="GC158" i="7"/>
  <c r="II171" i="7"/>
  <c r="HK169" i="7"/>
  <c r="HQ161" i="7"/>
  <c r="GY110" i="7"/>
  <c r="FX171" i="7"/>
  <c r="GE119" i="7"/>
  <c r="IP167" i="7"/>
  <c r="P119" i="7"/>
  <c r="DS109" i="7"/>
  <c r="IJ130" i="7"/>
  <c r="GZ116" i="7"/>
  <c r="HC129" i="7"/>
  <c r="II110" i="7"/>
  <c r="JB128" i="7"/>
  <c r="HC134" i="7"/>
  <c r="V157" i="7"/>
  <c r="AA157" i="7"/>
  <c r="CH170" i="7"/>
  <c r="AE168" i="7"/>
  <c r="CE113" i="7"/>
  <c r="DM123" i="7"/>
  <c r="CT142" i="7"/>
  <c r="CW161" i="7"/>
  <c r="EA156" i="7"/>
  <c r="CV163" i="7"/>
  <c r="CZ114" i="7"/>
  <c r="EK166" i="7"/>
  <c r="IP149" i="7"/>
  <c r="FW147" i="7"/>
  <c r="IR149" i="7"/>
  <c r="GW145" i="7"/>
  <c r="GH146" i="7"/>
  <c r="IE143" i="7"/>
  <c r="IF146" i="7"/>
  <c r="HS142" i="7"/>
  <c r="IZ170" i="7"/>
  <c r="X133" i="7"/>
  <c r="Q122" i="7"/>
  <c r="S116" i="7"/>
  <c r="F136" i="7"/>
  <c r="AJ125" i="7"/>
  <c r="FS125" i="7"/>
  <c r="JA121" i="7"/>
  <c r="II128" i="7"/>
  <c r="FB135" i="7"/>
  <c r="L142" i="7"/>
  <c r="O145" i="7"/>
  <c r="BB142" i="7"/>
  <c r="AA116" i="7"/>
  <c r="BP166" i="7"/>
  <c r="CT146" i="7"/>
  <c r="EP142" i="7"/>
  <c r="DK144" i="7"/>
  <c r="DL144" i="7"/>
  <c r="FD116" i="7"/>
  <c r="FJ170" i="7"/>
  <c r="HA150" i="7"/>
  <c r="GL154" i="7"/>
  <c r="HK144" i="7"/>
  <c r="HI148" i="7"/>
  <c r="HR152" i="7"/>
  <c r="IH155" i="7"/>
  <c r="HL151" i="7"/>
  <c r="IB153" i="7"/>
  <c r="IB157" i="7"/>
  <c r="HM151" i="7"/>
  <c r="HL167" i="7"/>
  <c r="HX117" i="7"/>
  <c r="HB164" i="7"/>
  <c r="GS172" i="7"/>
  <c r="J490" i="7" s="1"/>
  <c r="HQ125" i="7"/>
  <c r="GN171" i="7"/>
  <c r="EK124" i="7"/>
  <c r="JA123" i="7"/>
  <c r="JB131" i="7"/>
  <c r="DR137" i="7"/>
  <c r="DC110" i="7"/>
  <c r="DM111" i="7"/>
  <c r="CG147" i="7"/>
  <c r="BN143" i="7"/>
  <c r="BU172" i="7"/>
  <c r="E477" i="7" s="1"/>
  <c r="BG171" i="7"/>
  <c r="Z163" i="7"/>
  <c r="P117" i="7"/>
  <c r="FG151" i="7"/>
  <c r="CT145" i="7"/>
  <c r="DK143" i="7"/>
  <c r="CX159" i="7"/>
  <c r="DM150" i="7"/>
  <c r="HQ150" i="7"/>
  <c r="HM143" i="7"/>
  <c r="GI142" i="7"/>
  <c r="HY147" i="7"/>
  <c r="HS144" i="7"/>
  <c r="HK148" i="7"/>
  <c r="HK150" i="7"/>
  <c r="IT150" i="7"/>
  <c r="GL159" i="7"/>
  <c r="GX114" i="7"/>
  <c r="F113" i="7"/>
  <c r="N129" i="7"/>
  <c r="P136" i="7"/>
  <c r="AI119" i="7"/>
  <c r="G112" i="7"/>
  <c r="DH111" i="7"/>
  <c r="HS108" i="7"/>
  <c r="CV112" i="7"/>
  <c r="CE142" i="7"/>
  <c r="AM157" i="7"/>
  <c r="V160" i="7"/>
  <c r="AQ169" i="7"/>
  <c r="P170" i="7"/>
  <c r="BG156" i="7"/>
  <c r="AA171" i="7"/>
  <c r="T169" i="7"/>
  <c r="BM167" i="7"/>
  <c r="AF171" i="7"/>
  <c r="BO151" i="7"/>
  <c r="AF153" i="7"/>
  <c r="CB149" i="7"/>
  <c r="CJ163" i="7"/>
  <c r="FO128" i="7"/>
  <c r="EM144" i="7"/>
  <c r="DX143" i="7"/>
  <c r="DM162" i="7"/>
  <c r="CY158" i="7"/>
  <c r="DV161" i="7"/>
  <c r="DT159" i="7"/>
  <c r="DO151" i="7"/>
  <c r="HQ148" i="7"/>
  <c r="HJ145" i="7"/>
  <c r="FX160" i="7"/>
  <c r="GI145" i="7"/>
  <c r="HY148" i="7"/>
  <c r="HB145" i="7"/>
  <c r="IJ145" i="7"/>
  <c r="IR157" i="7"/>
  <c r="IS156" i="7"/>
  <c r="IT151" i="7"/>
  <c r="GB144" i="7"/>
  <c r="JB162" i="7"/>
  <c r="GZ148" i="7"/>
  <c r="GX132" i="7"/>
  <c r="DB125" i="7"/>
  <c r="IJ110" i="7"/>
  <c r="IH131" i="7"/>
  <c r="EW112" i="7"/>
  <c r="K112" i="7"/>
  <c r="AY138" i="7"/>
  <c r="Q450" i="7" s="1"/>
  <c r="BM117" i="7"/>
  <c r="HP154" i="7"/>
  <c r="GG125" i="7"/>
  <c r="IP118" i="7"/>
  <c r="X117" i="7"/>
  <c r="AC123" i="7"/>
  <c r="AE134" i="7"/>
  <c r="HS110" i="7"/>
  <c r="II135" i="7"/>
  <c r="AN172" i="7"/>
  <c r="F475" i="7" s="1"/>
  <c r="E155" i="7"/>
  <c r="V161" i="7"/>
  <c r="BV155" i="7"/>
  <c r="BN150" i="7"/>
  <c r="AU121" i="7"/>
  <c r="BK165" i="7"/>
  <c r="AK170" i="7"/>
  <c r="AH164" i="7"/>
  <c r="CD168" i="7"/>
  <c r="BE165" i="7"/>
  <c r="BJ168" i="7"/>
  <c r="BA165" i="7"/>
  <c r="AG171" i="7"/>
  <c r="Y124" i="7"/>
  <c r="AK166" i="7"/>
  <c r="G120" i="7"/>
  <c r="I117" i="7"/>
  <c r="DZ150" i="7"/>
  <c r="DC144" i="7"/>
  <c r="EV148" i="7"/>
  <c r="DA147" i="7"/>
  <c r="DZ149" i="7"/>
  <c r="EI150" i="7"/>
  <c r="DG147" i="7"/>
  <c r="FE153" i="7"/>
  <c r="ED158" i="7"/>
  <c r="ED162" i="7"/>
  <c r="DH154" i="7"/>
  <c r="FS143" i="7"/>
  <c r="EE155" i="7"/>
  <c r="EE161" i="7"/>
  <c r="DF145" i="7"/>
  <c r="CS148" i="7"/>
  <c r="DI150" i="7"/>
  <c r="DT149" i="7"/>
  <c r="FO117" i="7"/>
  <c r="ER150" i="7"/>
  <c r="EE117" i="7"/>
  <c r="HF119" i="7"/>
  <c r="L134" i="7"/>
  <c r="EK131" i="7"/>
  <c r="L199" i="7" s="1"/>
  <c r="L334" i="7" s="1"/>
  <c r="HT119" i="7"/>
  <c r="FS117" i="7"/>
  <c r="BS121" i="7"/>
  <c r="DH119" i="7"/>
  <c r="EE127" i="7"/>
  <c r="GH112" i="7"/>
  <c r="HX119" i="7"/>
  <c r="GY160" i="7"/>
  <c r="GX121" i="7"/>
  <c r="AA108" i="7"/>
  <c r="DC132" i="7"/>
  <c r="HT118" i="7"/>
  <c r="EK120" i="7"/>
  <c r="L188" i="7" s="1"/>
  <c r="L323" i="7" s="1"/>
  <c r="DM133" i="7"/>
  <c r="BH113" i="7"/>
  <c r="GZ114" i="7"/>
  <c r="FD167" i="7"/>
  <c r="EN146" i="7"/>
  <c r="EU144" i="7"/>
  <c r="BW143" i="7"/>
  <c r="AJ127" i="7"/>
  <c r="DF111" i="7"/>
  <c r="V146" i="7"/>
  <c r="BN147" i="7"/>
  <c r="Y147" i="7"/>
  <c r="AB153" i="7"/>
  <c r="AB156" i="7"/>
  <c r="AJ142" i="7"/>
  <c r="BK163" i="7"/>
  <c r="CJ169" i="7"/>
  <c r="BL151" i="7"/>
  <c r="CC154" i="7"/>
  <c r="CC156" i="7"/>
  <c r="BU169" i="7"/>
  <c r="R161" i="7"/>
  <c r="AG161" i="7"/>
  <c r="M161" i="7"/>
  <c r="F165" i="7"/>
  <c r="AO161" i="7"/>
  <c r="AH142" i="7"/>
  <c r="AU161" i="7"/>
  <c r="CG168" i="7"/>
  <c r="BN159" i="7"/>
  <c r="O155" i="7"/>
  <c r="R157" i="7"/>
  <c r="AR165" i="7"/>
  <c r="CI153" i="7"/>
  <c r="CI157" i="7"/>
  <c r="CA169" i="7"/>
  <c r="T153" i="7"/>
  <c r="T156" i="7"/>
  <c r="DR127" i="7"/>
  <c r="P146" i="7"/>
  <c r="AM160" i="7"/>
  <c r="Y154" i="7"/>
  <c r="CF158" i="7"/>
  <c r="CA172" i="7"/>
  <c r="K477" i="7" s="1"/>
  <c r="BO148" i="7"/>
  <c r="H162" i="7"/>
  <c r="AS160" i="7"/>
  <c r="ES153" i="7"/>
  <c r="EZ147" i="7"/>
  <c r="DE148" i="7"/>
  <c r="FD125" i="7"/>
  <c r="N193" i="7" s="1"/>
  <c r="N328" i="7" s="1"/>
  <c r="AI130" i="7"/>
  <c r="BE131" i="7"/>
  <c r="EK134" i="7"/>
  <c r="CA127" i="7"/>
  <c r="CP147" i="7"/>
  <c r="DB135" i="7"/>
  <c r="S115" i="7"/>
  <c r="CR155" i="7"/>
  <c r="N157" i="7"/>
  <c r="CS160" i="7"/>
  <c r="S134" i="7"/>
  <c r="CA116" i="7"/>
  <c r="T145" i="7"/>
  <c r="BW153" i="7"/>
  <c r="AM135" i="7"/>
  <c r="AK132" i="7"/>
  <c r="AK136" i="7"/>
  <c r="DR111" i="7"/>
  <c r="CF145" i="7"/>
  <c r="AJ145" i="7"/>
  <c r="BX156" i="7"/>
  <c r="DY143" i="7"/>
  <c r="CC149" i="7"/>
  <c r="AH130" i="7"/>
  <c r="BA131" i="7"/>
  <c r="BS123" i="7"/>
  <c r="DB112" i="7"/>
  <c r="FS109" i="7"/>
  <c r="BM142" i="7"/>
  <c r="AD155" i="7"/>
  <c r="AH152" i="7"/>
  <c r="BH167" i="7"/>
  <c r="L156" i="7"/>
  <c r="AF154" i="7"/>
  <c r="DV144" i="7"/>
  <c r="DT115" i="7"/>
  <c r="AN127" i="7"/>
  <c r="EO157" i="7"/>
  <c r="FD144" i="7"/>
  <c r="BV147" i="7"/>
  <c r="BW145" i="7"/>
  <c r="AP109" i="7"/>
  <c r="FG160" i="7"/>
  <c r="DW147" i="7"/>
  <c r="DH120" i="7"/>
  <c r="IJ114" i="7"/>
  <c r="DS118" i="7"/>
  <c r="W120" i="7"/>
  <c r="EW110" i="7"/>
  <c r="DM108" i="7"/>
  <c r="BI118" i="7"/>
  <c r="EK121" i="7"/>
  <c r="FK160" i="7"/>
  <c r="AG137" i="7"/>
  <c r="O120" i="7"/>
  <c r="DC112" i="7"/>
  <c r="CJ126" i="7"/>
  <c r="AE142" i="7"/>
  <c r="CH142" i="7"/>
  <c r="E150" i="7"/>
  <c r="Q170" i="7"/>
  <c r="AN114" i="7"/>
  <c r="CI152" i="7"/>
  <c r="AU160" i="7"/>
  <c r="G162" i="7"/>
  <c r="BN164" i="7"/>
  <c r="AY158" i="7"/>
  <c r="AU155" i="7"/>
  <c r="AJ129" i="7"/>
  <c r="DS136" i="7"/>
  <c r="CD145" i="7"/>
  <c r="G160" i="7"/>
  <c r="H156" i="7"/>
  <c r="AD151" i="7"/>
  <c r="BN110" i="7"/>
  <c r="CV126" i="7"/>
  <c r="DC146" i="7"/>
  <c r="EQ148" i="7"/>
  <c r="FR142" i="7"/>
  <c r="FL142" i="7"/>
  <c r="DN161" i="7"/>
  <c r="EA160" i="7"/>
  <c r="EB157" i="7"/>
  <c r="DL160" i="7"/>
  <c r="DM154" i="7"/>
  <c r="EU167" i="7"/>
  <c r="EG163" i="7"/>
  <c r="HI143" i="7"/>
  <c r="IM147" i="7"/>
  <c r="IO154" i="7"/>
  <c r="IH152" i="7"/>
  <c r="HT143" i="7"/>
  <c r="IB154" i="7"/>
  <c r="IZ120" i="7"/>
  <c r="IZ114" i="7"/>
  <c r="HT148" i="7"/>
  <c r="IY145" i="7"/>
  <c r="HS149" i="7"/>
  <c r="IH115" i="7"/>
  <c r="IX153" i="7"/>
  <c r="IY157" i="7"/>
  <c r="II163" i="7"/>
  <c r="IG151" i="7"/>
  <c r="IV150" i="7"/>
  <c r="HP144" i="7"/>
  <c r="GZ119" i="7"/>
  <c r="IE151" i="7"/>
  <c r="GO150" i="7"/>
  <c r="FY160" i="7"/>
  <c r="GH115" i="7"/>
  <c r="GF169" i="7"/>
  <c r="IQ159" i="7"/>
  <c r="GS148" i="7"/>
  <c r="IH120" i="7"/>
  <c r="GX129" i="7"/>
  <c r="HP109" i="7"/>
  <c r="IZ131" i="7"/>
  <c r="BY157" i="7"/>
  <c r="I161" i="7"/>
  <c r="I150" i="7"/>
  <c r="Y172" i="7"/>
  <c r="H474" i="7" s="1"/>
  <c r="BF168" i="7"/>
  <c r="S169" i="7"/>
  <c r="CI131" i="7"/>
  <c r="BS166" i="7"/>
  <c r="EW128" i="7"/>
  <c r="CW148" i="7"/>
  <c r="FR146" i="7"/>
  <c r="DI146" i="7"/>
  <c r="EP143" i="7"/>
  <c r="DS151" i="7"/>
  <c r="EF149" i="7"/>
  <c r="FD145" i="7"/>
  <c r="EN143" i="7"/>
  <c r="FH144" i="7"/>
  <c r="FS150" i="7"/>
  <c r="CQ163" i="7"/>
  <c r="DG154" i="7"/>
  <c r="CQ157" i="7"/>
  <c r="EV166" i="7"/>
  <c r="DV145" i="7"/>
  <c r="EI153" i="7"/>
  <c r="CS150" i="7"/>
  <c r="DI156" i="7"/>
  <c r="FA145" i="7"/>
  <c r="EK148" i="7"/>
  <c r="CT157" i="7"/>
  <c r="EX158" i="7"/>
  <c r="DB169" i="7"/>
  <c r="CU167" i="7"/>
  <c r="FO152" i="7"/>
  <c r="FO143" i="7"/>
  <c r="ER156" i="7"/>
  <c r="EH169" i="7"/>
  <c r="DR146" i="7"/>
  <c r="DB148" i="7"/>
  <c r="CZ146" i="7"/>
  <c r="FQ165" i="7"/>
  <c r="DQ169" i="7"/>
  <c r="ED164" i="7"/>
  <c r="DG149" i="7"/>
  <c r="EM155" i="7"/>
  <c r="DW158" i="7"/>
  <c r="DX149" i="7"/>
  <c r="FD155" i="7"/>
  <c r="DN150" i="7"/>
  <c r="CW144" i="7"/>
  <c r="FM156" i="7"/>
  <c r="FM160" i="7"/>
  <c r="EX153" i="7"/>
  <c r="EX156" i="7"/>
  <c r="EX160" i="7"/>
  <c r="CV135" i="7"/>
  <c r="EI172" i="7"/>
  <c r="R483" i="7" s="1"/>
  <c r="DS164" i="7"/>
  <c r="EQ145" i="7"/>
  <c r="EZ154" i="7"/>
  <c r="FP156" i="7"/>
  <c r="FP160" i="7"/>
  <c r="EJ164" i="7"/>
  <c r="CN168" i="7"/>
  <c r="EC161" i="7"/>
  <c r="GZ134" i="7"/>
  <c r="HC148" i="7"/>
  <c r="HM142" i="7"/>
  <c r="IE145" i="7"/>
  <c r="IX146" i="7"/>
  <c r="FX162" i="7"/>
  <c r="HE143" i="7"/>
  <c r="JA113" i="7"/>
  <c r="GI166" i="7"/>
  <c r="GA157" i="7"/>
  <c r="GP156" i="7"/>
  <c r="GQ143" i="7"/>
  <c r="IM143" i="7"/>
  <c r="IK159" i="7"/>
  <c r="HP157" i="7"/>
  <c r="GE115" i="7"/>
  <c r="BF121" i="7"/>
  <c r="DA126" i="7"/>
  <c r="EE138" i="7"/>
  <c r="N458" i="7" s="1"/>
  <c r="FP146" i="7"/>
  <c r="DQ116" i="7"/>
  <c r="IW149" i="7"/>
  <c r="II161" i="7"/>
  <c r="EJ126" i="7"/>
  <c r="AU111" i="7"/>
  <c r="BN127" i="7"/>
  <c r="DN145" i="7"/>
  <c r="ES169" i="7"/>
  <c r="CV150" i="7"/>
  <c r="FB129" i="7"/>
  <c r="EI122" i="7"/>
  <c r="EI134" i="7"/>
  <c r="GS147" i="7"/>
  <c r="GF160" i="7"/>
  <c r="II156" i="7"/>
  <c r="IQ111" i="7"/>
  <c r="J166" i="7"/>
  <c r="EI143" i="7"/>
  <c r="EQ150" i="7"/>
  <c r="EQ153" i="7"/>
  <c r="DL148" i="7"/>
  <c r="FQ145" i="7"/>
  <c r="FJ148" i="7"/>
  <c r="FG144" i="7"/>
  <c r="FG149" i="7"/>
  <c r="FH143" i="7"/>
  <c r="DO146" i="7"/>
  <c r="FD148" i="7"/>
  <c r="DF167" i="7"/>
  <c r="CZ138" i="7"/>
  <c r="Q456" i="7" s="1"/>
  <c r="DW164" i="7"/>
  <c r="FM155" i="7"/>
  <c r="DS170" i="7"/>
  <c r="FL151" i="7"/>
  <c r="CU165" i="7"/>
  <c r="HZ159" i="7"/>
  <c r="ID146" i="7"/>
  <c r="IM153" i="7"/>
  <c r="GJ142" i="7"/>
  <c r="HI150" i="7"/>
  <c r="HK153" i="7"/>
  <c r="IT167" i="7"/>
  <c r="GJ154" i="7"/>
  <c r="GB170" i="7"/>
  <c r="IQ123" i="7"/>
  <c r="GO116" i="7"/>
  <c r="FW118" i="7"/>
  <c r="DA137" i="7"/>
  <c r="J205" i="7" s="1"/>
  <c r="J340" i="7" s="1"/>
  <c r="AE117" i="7"/>
  <c r="O115" i="7"/>
  <c r="AA112" i="7"/>
  <c r="G128" i="7"/>
  <c r="DR144" i="7"/>
  <c r="DP147" i="7"/>
  <c r="FE142" i="7"/>
  <c r="EB149" i="7"/>
  <c r="CW142" i="7"/>
  <c r="CZ149" i="7"/>
  <c r="DP152" i="7"/>
  <c r="FQ150" i="7"/>
  <c r="FA164" i="7"/>
  <c r="DQ146" i="7"/>
  <c r="EW162" i="7"/>
  <c r="DT154" i="7"/>
  <c r="EH158" i="7"/>
  <c r="EZ166" i="7"/>
  <c r="ED150" i="7"/>
  <c r="ED154" i="7"/>
  <c r="DS172" i="7"/>
  <c r="S482" i="7" s="1"/>
  <c r="JB114" i="7"/>
  <c r="GT146" i="7"/>
  <c r="GL150" i="7"/>
  <c r="FX150" i="7"/>
  <c r="JB148" i="7"/>
  <c r="HG117" i="7"/>
  <c r="GH135" i="7"/>
  <c r="EA167" i="7"/>
  <c r="DW156" i="7"/>
  <c r="FN158" i="7"/>
  <c r="BU159" i="7"/>
  <c r="DF146" i="7"/>
  <c r="IZ148" i="7"/>
  <c r="EU145" i="7"/>
  <c r="AD146" i="7"/>
  <c r="FY147" i="7"/>
  <c r="G157" i="7"/>
  <c r="CQ123" i="7"/>
  <c r="GS114" i="7"/>
  <c r="AH108" i="7"/>
  <c r="CQ129" i="7"/>
  <c r="GI132" i="7"/>
  <c r="N132" i="7"/>
  <c r="R127" i="7"/>
  <c r="II133" i="7"/>
  <c r="HC117" i="7"/>
  <c r="CZ112" i="7"/>
  <c r="DX171" i="7"/>
  <c r="FF162" i="7"/>
  <c r="CG164" i="7"/>
  <c r="AY157" i="7"/>
  <c r="FI152" i="7"/>
  <c r="GC150" i="7"/>
  <c r="DQ135" i="7"/>
  <c r="EQ142" i="7"/>
  <c r="DP143" i="7"/>
  <c r="FM117" i="7"/>
  <c r="GF135" i="7"/>
  <c r="DI113" i="7"/>
  <c r="J135" i="7"/>
  <c r="Y113" i="7"/>
  <c r="EO124" i="7"/>
  <c r="EO139" i="7" s="1"/>
  <c r="G509" i="7" s="1"/>
  <c r="FB118" i="7"/>
  <c r="DH121" i="7"/>
  <c r="FH110" i="7"/>
  <c r="CH152" i="7"/>
  <c r="GJ160" i="7"/>
  <c r="DP156" i="7"/>
  <c r="GK151" i="7"/>
  <c r="GW154" i="7"/>
  <c r="EM148" i="7"/>
  <c r="GF142" i="7"/>
  <c r="EH135" i="7"/>
  <c r="L203" i="7" s="1"/>
  <c r="L338" i="7" s="1"/>
  <c r="FE157" i="7"/>
  <c r="IE117" i="7"/>
  <c r="DG120" i="7"/>
  <c r="IV116" i="7"/>
  <c r="AI121" i="7"/>
  <c r="DB114" i="7"/>
  <c r="IJ116" i="7"/>
  <c r="EN109" i="7"/>
  <c r="DV111" i="7"/>
  <c r="AE110" i="7"/>
  <c r="GX138" i="7"/>
  <c r="O465" i="7" s="1"/>
  <c r="AR136" i="7"/>
  <c r="CV169" i="7"/>
  <c r="EY170" i="7"/>
  <c r="DJ160" i="7"/>
  <c r="GO144" i="7"/>
  <c r="FZ161" i="7"/>
  <c r="HX152" i="7"/>
  <c r="ED161" i="7"/>
  <c r="HK149" i="7"/>
  <c r="AZ145" i="7"/>
  <c r="CO121" i="7"/>
  <c r="I127" i="7"/>
  <c r="AD131" i="7"/>
  <c r="DR121" i="7"/>
  <c r="HR114" i="7"/>
  <c r="DJ166" i="7"/>
  <c r="BF164" i="7"/>
  <c r="HQ152" i="7"/>
  <c r="GI157" i="7"/>
  <c r="GQ161" i="7"/>
  <c r="DK152" i="7"/>
  <c r="AU127" i="7"/>
  <c r="AF119" i="7"/>
  <c r="N124" i="7"/>
  <c r="DT125" i="7"/>
  <c r="GB110" i="7"/>
  <c r="AQ135" i="7"/>
  <c r="DA161" i="7"/>
  <c r="E156" i="7"/>
  <c r="FH155" i="7"/>
  <c r="AX145" i="7"/>
  <c r="AJ108" i="7"/>
  <c r="M125" i="7"/>
  <c r="T135" i="7"/>
  <c r="W135" i="7"/>
  <c r="DC114" i="7"/>
  <c r="JB112" i="7"/>
  <c r="GL125" i="7"/>
  <c r="CJ129" i="7"/>
  <c r="EQ111" i="7"/>
  <c r="Q148" i="7"/>
  <c r="J145" i="7"/>
  <c r="M159" i="7"/>
  <c r="AN157" i="7"/>
  <c r="BS152" i="7"/>
  <c r="CI155" i="7"/>
  <c r="AM149" i="7"/>
  <c r="W169" i="7"/>
  <c r="FO109" i="7"/>
  <c r="EE110" i="7"/>
  <c r="EO143" i="7"/>
  <c r="GO115" i="7"/>
  <c r="V155" i="7"/>
  <c r="EY160" i="7"/>
  <c r="AU157" i="7"/>
  <c r="BV152" i="7"/>
  <c r="IQ170" i="7"/>
  <c r="FW158" i="7"/>
  <c r="IM149" i="7"/>
  <c r="ID142" i="7"/>
  <c r="BD148" i="7"/>
  <c r="EC127" i="7"/>
  <c r="II120" i="7"/>
  <c r="DV127" i="7"/>
  <c r="DV139" i="7" s="1"/>
  <c r="E508" i="7" s="1"/>
  <c r="FB126" i="7"/>
  <c r="BS132" i="7"/>
  <c r="AM168" i="7"/>
  <c r="DP168" i="7"/>
  <c r="BP172" i="7"/>
  <c r="Q476" i="7" s="1"/>
  <c r="BL157" i="7"/>
  <c r="GN158" i="7"/>
  <c r="DE150" i="7"/>
  <c r="CR151" i="7"/>
  <c r="GT151" i="7"/>
  <c r="GR149" i="7"/>
  <c r="CJ143" i="7"/>
  <c r="BJ147" i="7"/>
  <c r="IK125" i="7"/>
  <c r="FK127" i="7"/>
  <c r="Y138" i="7"/>
  <c r="H449" i="7" s="1"/>
  <c r="DS130" i="7"/>
  <c r="DN116" i="7"/>
  <c r="FD135" i="7"/>
  <c r="N203" i="7" s="1"/>
  <c r="N338" i="7" s="1"/>
  <c r="HG110" i="7"/>
  <c r="ER157" i="7"/>
  <c r="FF151" i="7"/>
  <c r="EB145" i="7"/>
  <c r="I116" i="7"/>
  <c r="GA123" i="7"/>
  <c r="IJ128" i="7"/>
  <c r="HY112" i="7"/>
  <c r="FW134" i="7"/>
  <c r="FD161" i="7"/>
  <c r="HA159" i="7"/>
  <c r="DZ154" i="7"/>
  <c r="IU148" i="7"/>
  <c r="HO148" i="7"/>
  <c r="AR147" i="7"/>
  <c r="DA119" i="7"/>
  <c r="IW143" i="7"/>
  <c r="T119" i="7"/>
  <c r="JA132" i="7"/>
  <c r="HS132" i="7"/>
  <c r="FS132" i="7"/>
  <c r="EE136" i="7"/>
  <c r="CV119" i="7"/>
  <c r="AV148" i="7"/>
  <c r="AB131" i="7"/>
  <c r="BI121" i="7"/>
  <c r="BN149" i="7"/>
  <c r="BP162" i="7"/>
  <c r="GE138" i="7"/>
  <c r="M464" i="7" s="1"/>
  <c r="EP172" i="7"/>
  <c r="H484" i="7" s="1"/>
  <c r="HB163" i="7"/>
  <c r="EI119" i="7"/>
  <c r="L129" i="7"/>
  <c r="P121" i="7"/>
  <c r="AK126" i="7"/>
  <c r="AY147" i="7"/>
  <c r="BH126" i="7"/>
  <c r="DR123" i="7"/>
  <c r="ED166" i="7"/>
  <c r="AP159" i="7"/>
  <c r="ES147" i="7"/>
  <c r="BF145" i="7"/>
  <c r="O121" i="7"/>
  <c r="CW110" i="7"/>
  <c r="DS108" i="7"/>
  <c r="Q114" i="7"/>
  <c r="AP127" i="7"/>
  <c r="G110" i="7"/>
  <c r="GT169" i="7"/>
  <c r="JB164" i="7"/>
  <c r="GW135" i="7"/>
  <c r="FJ159" i="7"/>
  <c r="CU150" i="7"/>
  <c r="FR144" i="7"/>
  <c r="F142" i="7"/>
  <c r="N158" i="7"/>
  <c r="BV163" i="7"/>
  <c r="BZ126" i="7"/>
  <c r="AX158" i="7"/>
  <c r="BO161" i="7"/>
  <c r="BX167" i="7"/>
  <c r="P162" i="7"/>
  <c r="BZ154" i="7"/>
  <c r="AZ161" i="7"/>
  <c r="BR149" i="7"/>
  <c r="BS169" i="7"/>
  <c r="AD164" i="7"/>
  <c r="CD150" i="7"/>
  <c r="AX150" i="7"/>
  <c r="AP132" i="7"/>
  <c r="CP148" i="7"/>
  <c r="FA163" i="7"/>
  <c r="DH157" i="7"/>
  <c r="DG150" i="7"/>
  <c r="DP166" i="7"/>
  <c r="EG158" i="7"/>
  <c r="EX155" i="7"/>
  <c r="DB155" i="7"/>
  <c r="DG162" i="7"/>
  <c r="HI145" i="7"/>
  <c r="HW147" i="7"/>
  <c r="IB156" i="7"/>
  <c r="HE144" i="7"/>
  <c r="IN161" i="7"/>
  <c r="S135" i="7"/>
  <c r="I130" i="7"/>
  <c r="EK114" i="7"/>
  <c r="BE145" i="7"/>
  <c r="K151" i="7"/>
  <c r="AT151" i="7"/>
  <c r="O156" i="7"/>
  <c r="EJ144" i="7"/>
  <c r="CZ144" i="7"/>
  <c r="CY161" i="7"/>
  <c r="DG157" i="7"/>
  <c r="FN169" i="7"/>
  <c r="CW163" i="7"/>
  <c r="GW148" i="7"/>
  <c r="HM160" i="7"/>
  <c r="M127" i="7"/>
  <c r="DR112" i="7"/>
  <c r="JA126" i="7"/>
  <c r="HT114" i="7"/>
  <c r="FS114" i="7"/>
  <c r="N166" i="7"/>
  <c r="BL153" i="7"/>
  <c r="I119" i="7"/>
  <c r="CF137" i="7"/>
  <c r="DO171" i="7"/>
  <c r="IZ122" i="7"/>
  <c r="Y114" i="7"/>
  <c r="AA125" i="7"/>
  <c r="AO150" i="7"/>
  <c r="H135" i="7"/>
  <c r="K127" i="7"/>
  <c r="K111" i="7"/>
  <c r="T113" i="7"/>
  <c r="BV156" i="7"/>
  <c r="AJ123" i="7"/>
  <c r="AE120" i="7"/>
  <c r="F131" i="7"/>
  <c r="H117" i="7"/>
  <c r="CI123" i="7"/>
  <c r="AQ143" i="7"/>
  <c r="DO148" i="7"/>
  <c r="EX150" i="7"/>
  <c r="CV146" i="7"/>
  <c r="DW160" i="7"/>
  <c r="DA149" i="7"/>
  <c r="J109" i="7"/>
  <c r="BB120" i="7"/>
  <c r="AG136" i="7"/>
  <c r="T125" i="7"/>
  <c r="BB117" i="7"/>
  <c r="CJ121" i="7"/>
  <c r="AU143" i="7"/>
  <c r="O142" i="7"/>
  <c r="AP147" i="7"/>
  <c r="AK143" i="7"/>
  <c r="BM147" i="7"/>
  <c r="CA133" i="7"/>
  <c r="AA133" i="7"/>
  <c r="J142" i="7"/>
  <c r="CC144" i="7"/>
  <c r="AP153" i="7"/>
  <c r="BY171" i="7"/>
  <c r="BZ150" i="7"/>
  <c r="BD146" i="7"/>
  <c r="K157" i="7"/>
  <c r="AJ166" i="7"/>
  <c r="CA167" i="7"/>
  <c r="V167" i="7"/>
  <c r="E149" i="7"/>
  <c r="AJ149" i="7"/>
  <c r="AT150" i="7"/>
  <c r="Q144" i="7"/>
  <c r="CD154" i="7"/>
  <c r="F161" i="7"/>
  <c r="AI150" i="7"/>
  <c r="CE154" i="7"/>
  <c r="BW170" i="7"/>
  <c r="AP146" i="7"/>
  <c r="AX154" i="7"/>
  <c r="BO156" i="7"/>
  <c r="AV159" i="7"/>
  <c r="AV144" i="7"/>
  <c r="BN145" i="7"/>
  <c r="O157" i="7"/>
  <c r="BI155" i="7"/>
  <c r="BQ168" i="7"/>
  <c r="BA150" i="7"/>
  <c r="BA154" i="7"/>
  <c r="BR156" i="7"/>
  <c r="BA160" i="7"/>
  <c r="L166" i="7"/>
  <c r="BS168" i="7"/>
  <c r="AT146" i="7"/>
  <c r="Z161" i="7"/>
  <c r="I144" i="7"/>
  <c r="AQ131" i="7"/>
  <c r="BN162" i="7"/>
  <c r="BH111" i="7"/>
  <c r="O163" i="7"/>
  <c r="AC167" i="7"/>
  <c r="FO122" i="7"/>
  <c r="DC153" i="7"/>
  <c r="CZ152" i="7"/>
  <c r="FQ157" i="7"/>
  <c r="CV148" i="7"/>
  <c r="FR157" i="7"/>
  <c r="EN165" i="7"/>
  <c r="CR149" i="7"/>
  <c r="CR150" i="7"/>
  <c r="DS154" i="7"/>
  <c r="FS157" i="7"/>
  <c r="FS160" i="7"/>
  <c r="EV158" i="7"/>
  <c r="EV162" i="7"/>
  <c r="EW152" i="7"/>
  <c r="EK156" i="7"/>
  <c r="DT144" i="7"/>
  <c r="EY148" i="7"/>
  <c r="EP168" i="7"/>
  <c r="EY166" i="7"/>
  <c r="DP157" i="7"/>
  <c r="FP158" i="7"/>
  <c r="EX149" i="7"/>
  <c r="EF148" i="7"/>
  <c r="DO157" i="7"/>
  <c r="CW153" i="7"/>
  <c r="FQ158" i="7"/>
  <c r="EG142" i="7"/>
  <c r="DQ143" i="7"/>
  <c r="ED153" i="7"/>
  <c r="DN160" i="7"/>
  <c r="AD126" i="7"/>
  <c r="AG118" i="7"/>
  <c r="L123" i="7"/>
  <c r="CI119" i="7"/>
  <c r="BS122" i="7"/>
  <c r="BI125" i="7"/>
  <c r="CA122" i="7"/>
  <c r="BW148" i="7"/>
  <c r="AO142" i="7"/>
  <c r="CC159" i="7"/>
  <c r="AE158" i="7"/>
  <c r="J133" i="7"/>
  <c r="BZ146" i="7"/>
  <c r="J159" i="7"/>
  <c r="H165" i="7"/>
  <c r="AP151" i="7"/>
  <c r="H148" i="7"/>
  <c r="AO148" i="7"/>
  <c r="AH170" i="7"/>
  <c r="BZ151" i="7"/>
  <c r="R159" i="7"/>
  <c r="AN143" i="7"/>
  <c r="W147" i="7"/>
  <c r="K156" i="7"/>
  <c r="BM160" i="7"/>
  <c r="BB157" i="7"/>
  <c r="BB116" i="7"/>
  <c r="BL154" i="7"/>
  <c r="AP142" i="7"/>
  <c r="H172" i="7"/>
  <c r="H473" i="7" s="1"/>
  <c r="BX136" i="7"/>
  <c r="AN117" i="7"/>
  <c r="W127" i="7"/>
  <c r="EY142" i="7"/>
  <c r="DE144" i="7"/>
  <c r="CP143" i="7"/>
  <c r="EU148" i="7"/>
  <c r="FN151" i="7"/>
  <c r="ED142" i="7"/>
  <c r="EO144" i="7"/>
  <c r="FR154" i="7"/>
  <c r="FD147" i="7"/>
  <c r="DS160" i="7"/>
  <c r="FB147" i="7"/>
  <c r="CR157" i="7"/>
  <c r="EF166" i="7"/>
  <c r="FJ166" i="7"/>
  <c r="EI147" i="7"/>
  <c r="EW149" i="7"/>
  <c r="CS156" i="7"/>
  <c r="CO156" i="7"/>
  <c r="EY152" i="7"/>
  <c r="FN155" i="7"/>
  <c r="DR165" i="7"/>
  <c r="EA157" i="7"/>
  <c r="EB156" i="7"/>
  <c r="DR149" i="7"/>
  <c r="EF161" i="7"/>
  <c r="DN164" i="7"/>
  <c r="N126" i="7"/>
  <c r="BS119" i="7"/>
  <c r="BI124" i="7"/>
  <c r="AR142" i="7"/>
  <c r="AE145" i="7"/>
  <c r="CH145" i="7"/>
  <c r="F144" i="7"/>
  <c r="BW154" i="7"/>
  <c r="AE148" i="7"/>
  <c r="CC146" i="7"/>
  <c r="CE165" i="7"/>
  <c r="CG172" i="7"/>
  <c r="Q477" i="7" s="1"/>
  <c r="BH169" i="7"/>
  <c r="AQ156" i="7"/>
  <c r="AR167" i="7"/>
  <c r="N164" i="7"/>
  <c r="AK151" i="7"/>
  <c r="K150" i="7"/>
  <c r="AB157" i="7"/>
  <c r="BA166" i="7"/>
  <c r="CB160" i="7"/>
  <c r="AK169" i="7"/>
  <c r="AU164" i="7"/>
  <c r="M168" i="7"/>
  <c r="AB172" i="7"/>
  <c r="K474" i="7" s="1"/>
  <c r="F152" i="7"/>
  <c r="W155" i="7"/>
  <c r="W161" i="7"/>
  <c r="CD164" i="7"/>
  <c r="X155" i="7"/>
  <c r="AH154" i="7"/>
  <c r="AX148" i="7"/>
  <c r="CF160" i="7"/>
  <c r="AV157" i="7"/>
  <c r="R156" i="7"/>
  <c r="BK162" i="7"/>
  <c r="AC166" i="7"/>
  <c r="AG163" i="7"/>
  <c r="CQ146" i="7"/>
  <c r="EM142" i="7"/>
  <c r="DS153" i="7"/>
  <c r="FK143" i="7"/>
  <c r="FM161" i="7"/>
  <c r="Z110" i="7"/>
  <c r="AK109" i="7"/>
  <c r="CH144" i="7"/>
  <c r="G119" i="7"/>
  <c r="DM128" i="7"/>
  <c r="AK159" i="7"/>
  <c r="CB154" i="7"/>
  <c r="AC168" i="7"/>
  <c r="BA109" i="7"/>
  <c r="AG130" i="7"/>
  <c r="AH131" i="7"/>
  <c r="W115" i="7"/>
  <c r="AS145" i="7"/>
  <c r="AC144" i="7"/>
  <c r="BL144" i="7"/>
  <c r="AW142" i="7"/>
  <c r="BI145" i="7"/>
  <c r="AA161" i="7"/>
  <c r="AA143" i="7"/>
  <c r="BG150" i="7"/>
  <c r="BX160" i="7"/>
  <c r="BX135" i="7"/>
  <c r="J151" i="7"/>
  <c r="AA156" i="7"/>
  <c r="BQ165" i="7"/>
  <c r="W156" i="7"/>
  <c r="F150" i="7"/>
  <c r="CA157" i="7"/>
  <c r="AM158" i="7"/>
  <c r="BA114" i="7"/>
  <c r="CJ155" i="7"/>
  <c r="BB167" i="7"/>
  <c r="CI145" i="7"/>
  <c r="AM159" i="7"/>
  <c r="AG157" i="7"/>
  <c r="AE153" i="7"/>
  <c r="BV159" i="7"/>
  <c r="AI160" i="7"/>
  <c r="BW159" i="7"/>
  <c r="Y144" i="7"/>
  <c r="BG152" i="7"/>
  <c r="BX155" i="7"/>
  <c r="Y165" i="7"/>
  <c r="AY160" i="7"/>
  <c r="BF138" i="7"/>
  <c r="G451" i="7" s="1"/>
  <c r="BQ156" i="7"/>
  <c r="AS159" i="7"/>
  <c r="BJ161" i="7"/>
  <c r="BS153" i="7"/>
  <c r="BS160" i="7"/>
  <c r="BK169" i="7"/>
  <c r="BY144" i="7"/>
  <c r="I123" i="7"/>
  <c r="BS138" i="7"/>
  <c r="T451" i="7" s="1"/>
  <c r="AQ129" i="7"/>
  <c r="BR127" i="7"/>
  <c r="DT146" i="7"/>
  <c r="FS144" i="7"/>
  <c r="EF142" i="7"/>
  <c r="EW121" i="7"/>
  <c r="IC167" i="7"/>
  <c r="BS111" i="7"/>
  <c r="AD149" i="7"/>
  <c r="AI170" i="7"/>
  <c r="M156" i="7"/>
  <c r="CI113" i="7"/>
  <c r="CJ115" i="7"/>
  <c r="AT145" i="7"/>
  <c r="AN151" i="7"/>
  <c r="BW149" i="7"/>
  <c r="CG170" i="7"/>
  <c r="EW118" i="7"/>
  <c r="GZ164" i="7"/>
  <c r="GW112" i="7"/>
  <c r="HO134" i="7"/>
  <c r="HQ123" i="7"/>
  <c r="IB143" i="7"/>
  <c r="GF159" i="7"/>
  <c r="GC153" i="7"/>
  <c r="IV159" i="7"/>
  <c r="HQ162" i="7"/>
  <c r="HC170" i="7"/>
  <c r="IE148" i="7"/>
  <c r="IU150" i="7"/>
  <c r="GA162" i="7"/>
  <c r="GX119" i="7"/>
  <c r="IO142" i="7"/>
  <c r="HI153" i="7"/>
  <c r="HI157" i="7"/>
  <c r="IH142" i="7"/>
  <c r="IP151" i="7"/>
  <c r="GE147" i="7"/>
  <c r="IY158" i="7"/>
  <c r="GC162" i="7"/>
  <c r="IJ164" i="7"/>
  <c r="GN168" i="7"/>
  <c r="HN170" i="7"/>
  <c r="GE127" i="7"/>
  <c r="IG114" i="7"/>
  <c r="FR165" i="7"/>
  <c r="CQ155" i="7"/>
  <c r="EE133" i="7"/>
  <c r="EE142" i="7"/>
  <c r="CV149" i="7"/>
  <c r="CR152" i="7"/>
  <c r="DH155" i="7"/>
  <c r="DH158" i="7"/>
  <c r="FL164" i="7"/>
  <c r="CZ172" i="7"/>
  <c r="Q481" i="7" s="1"/>
  <c r="ED148" i="7"/>
  <c r="DQ151" i="7"/>
  <c r="EG156" i="7"/>
  <c r="DQ160" i="7"/>
  <c r="DR154" i="7"/>
  <c r="EH156" i="7"/>
  <c r="DB160" i="7"/>
  <c r="DJ170" i="7"/>
  <c r="EJ166" i="7"/>
  <c r="DC168" i="7"/>
  <c r="FO164" i="7"/>
  <c r="FG142" i="7"/>
  <c r="CU154" i="7"/>
  <c r="FH165" i="7"/>
  <c r="HA151" i="7"/>
  <c r="IP143" i="7"/>
  <c r="IR143" i="7"/>
  <c r="IS145" i="7"/>
  <c r="HX148" i="7"/>
  <c r="GU151" i="7"/>
  <c r="GW160" i="7"/>
  <c r="IJ158" i="7"/>
  <c r="HF159" i="7"/>
  <c r="HV161" i="7"/>
  <c r="GA165" i="7"/>
  <c r="GY172" i="7"/>
  <c r="P490" i="7" s="1"/>
  <c r="IZ143" i="7"/>
  <c r="HT158" i="7"/>
  <c r="GK171" i="7"/>
  <c r="HC165" i="7"/>
  <c r="IY149" i="7"/>
  <c r="HS158" i="7"/>
  <c r="HC143" i="7"/>
  <c r="FW161" i="7"/>
  <c r="GG111" i="7"/>
  <c r="GG146" i="7"/>
  <c r="IX171" i="7"/>
  <c r="HS153" i="7"/>
  <c r="HS157" i="7"/>
  <c r="HC160" i="7"/>
  <c r="HC163" i="7"/>
  <c r="IQ166" i="7"/>
  <c r="HI166" i="7"/>
  <c r="GZ143" i="7"/>
  <c r="GJ143" i="7"/>
  <c r="GZ163" i="7"/>
  <c r="IS152" i="7"/>
  <c r="HV160" i="7"/>
  <c r="HF163" i="7"/>
  <c r="FZ168" i="7"/>
  <c r="GX144" i="7"/>
  <c r="GA171" i="7"/>
  <c r="IC147" i="7"/>
  <c r="GJ155" i="7"/>
  <c r="GJ159" i="7"/>
  <c r="IR155" i="7"/>
  <c r="HL142" i="7"/>
  <c r="GF149" i="7"/>
  <c r="HQ114" i="7"/>
  <c r="GY113" i="7"/>
  <c r="GG115" i="7"/>
  <c r="HJ143" i="7"/>
  <c r="IQ146" i="7"/>
  <c r="HQ165" i="7"/>
  <c r="HJ171" i="7"/>
  <c r="II170" i="7"/>
  <c r="IZ136" i="7"/>
  <c r="HP108" i="7"/>
  <c r="HP167" i="7"/>
  <c r="IK164" i="7"/>
  <c r="IH164" i="7"/>
  <c r="IQ167" i="7"/>
  <c r="IY129" i="7"/>
  <c r="IG115" i="7"/>
  <c r="GE122" i="7"/>
  <c r="DG155" i="7"/>
  <c r="DG161" i="7"/>
  <c r="EE153" i="7"/>
  <c r="DH152" i="7"/>
  <c r="DX155" i="7"/>
  <c r="DH159" i="7"/>
  <c r="CX150" i="7"/>
  <c r="EG150" i="7"/>
  <c r="EG154" i="7"/>
  <c r="EK172" i="7"/>
  <c r="T483" i="7" s="1"/>
  <c r="DM169" i="7"/>
  <c r="EH153" i="7"/>
  <c r="EH157" i="7"/>
  <c r="DR160" i="7"/>
  <c r="DT166" i="7"/>
  <c r="EA158" i="7"/>
  <c r="FG167" i="7"/>
  <c r="EA151" i="7"/>
  <c r="EJ154" i="7"/>
  <c r="EZ156" i="7"/>
  <c r="EJ160" i="7"/>
  <c r="DT164" i="7"/>
  <c r="EC147" i="7"/>
  <c r="IP158" i="7"/>
  <c r="IR158" i="7"/>
  <c r="GX155" i="7"/>
  <c r="HB149" i="7"/>
  <c r="HH150" i="7"/>
  <c r="JA165" i="7"/>
  <c r="GQ163" i="7"/>
  <c r="HW156" i="7"/>
  <c r="JA161" i="7"/>
  <c r="FX156" i="7"/>
  <c r="JB152" i="7"/>
  <c r="HN172" i="7"/>
  <c r="N491" i="7" s="1"/>
  <c r="GQ146" i="7"/>
  <c r="IM155" i="7"/>
  <c r="HG159" i="7"/>
  <c r="GQ165" i="7"/>
  <c r="IU168" i="7"/>
  <c r="GR142" i="7"/>
  <c r="IN143" i="7"/>
  <c r="GF118" i="7"/>
  <c r="HP112" i="7"/>
  <c r="IG117" i="7"/>
  <c r="GE124" i="7"/>
  <c r="GT145" i="7"/>
  <c r="IP159" i="7"/>
  <c r="IR159" i="7"/>
  <c r="IO156" i="7"/>
  <c r="GP167" i="7"/>
  <c r="GF129" i="7"/>
  <c r="HQ131" i="7"/>
  <c r="GG116" i="7"/>
  <c r="IZ121" i="7"/>
  <c r="HR134" i="7"/>
  <c r="IG167" i="7"/>
  <c r="HJ170" i="7"/>
  <c r="HS164" i="7"/>
  <c r="HF127" i="7"/>
  <c r="GY138" i="7"/>
  <c r="P465" i="7" s="1"/>
  <c r="GY122" i="7"/>
  <c r="AA167" i="7"/>
  <c r="CD158" i="7"/>
  <c r="CN142" i="7"/>
  <c r="FA172" i="7"/>
  <c r="S484" i="7" s="1"/>
  <c r="DW163" i="7"/>
  <c r="BH164" i="7"/>
  <c r="AV164" i="7"/>
  <c r="CY147" i="7"/>
  <c r="BX146" i="7"/>
  <c r="P152" i="7"/>
  <c r="DN144" i="7"/>
  <c r="BQ129" i="7"/>
  <c r="H114" i="7"/>
  <c r="E133" i="7"/>
  <c r="K108" i="7"/>
  <c r="CU120" i="7"/>
  <c r="DP123" i="7"/>
  <c r="DM130" i="7"/>
  <c r="EZ108" i="7"/>
  <c r="EZ142" i="7"/>
  <c r="DE151" i="7"/>
  <c r="DE117" i="7"/>
  <c r="DL155" i="7"/>
  <c r="DL121" i="7"/>
  <c r="GW151" i="7"/>
  <c r="BX149" i="7"/>
  <c r="AA123" i="7"/>
  <c r="CA119" i="7"/>
  <c r="AP148" i="7"/>
  <c r="AS108" i="7"/>
  <c r="AS142" i="7"/>
  <c r="BU123" i="7"/>
  <c r="BU157" i="7"/>
  <c r="R155" i="7"/>
  <c r="BE115" i="7"/>
  <c r="BE149" i="7"/>
  <c r="AY109" i="7"/>
  <c r="AY143" i="7"/>
  <c r="CG115" i="7"/>
  <c r="CG149" i="7"/>
  <c r="AQ118" i="7"/>
  <c r="CC161" i="7"/>
  <c r="CC127" i="7"/>
  <c r="CC139" i="7" s="1"/>
  <c r="M502" i="7" s="1"/>
  <c r="BK110" i="7"/>
  <c r="BK144" i="7"/>
  <c r="AT119" i="7"/>
  <c r="AT153" i="7"/>
  <c r="BA135" i="7"/>
  <c r="BX166" i="7"/>
  <c r="AZ119" i="7"/>
  <c r="L167" i="7"/>
  <c r="EW124" i="7"/>
  <c r="EQ147" i="7"/>
  <c r="EB147" i="7"/>
  <c r="FB143" i="7"/>
  <c r="CF112" i="7"/>
  <c r="CF146" i="7"/>
  <c r="M109" i="7"/>
  <c r="M143" i="7"/>
  <c r="AX160" i="7"/>
  <c r="AW119" i="7"/>
  <c r="AW153" i="7"/>
  <c r="DX122" i="7"/>
  <c r="DX139" i="7" s="1"/>
  <c r="G508" i="7" s="1"/>
  <c r="DX156" i="7"/>
  <c r="DJ127" i="7"/>
  <c r="DJ161" i="7"/>
  <c r="HH151" i="7"/>
  <c r="HH117" i="7"/>
  <c r="BU161" i="7"/>
  <c r="ES155" i="7"/>
  <c r="AC151" i="7"/>
  <c r="BL158" i="7"/>
  <c r="AY150" i="7"/>
  <c r="DI153" i="7"/>
  <c r="FG150" i="7"/>
  <c r="CQ148" i="7"/>
  <c r="FD143" i="7"/>
  <c r="IH130" i="7"/>
  <c r="II137" i="7"/>
  <c r="CA114" i="7"/>
  <c r="AB147" i="7"/>
  <c r="AB113" i="7"/>
  <c r="AH115" i="7"/>
  <c r="AH149" i="7"/>
  <c r="BF115" i="7"/>
  <c r="BF149" i="7"/>
  <c r="DA114" i="7"/>
  <c r="DA148" i="7"/>
  <c r="FI154" i="7"/>
  <c r="FI120" i="7"/>
  <c r="HX124" i="7"/>
  <c r="HX158" i="7"/>
  <c r="BJ157" i="7"/>
  <c r="BP158" i="7"/>
  <c r="FJ161" i="7"/>
  <c r="EC148" i="7"/>
  <c r="EF114" i="7"/>
  <c r="GA125" i="7"/>
  <c r="ED114" i="7"/>
  <c r="AJ115" i="7"/>
  <c r="DS120" i="7"/>
  <c r="H115" i="7"/>
  <c r="H149" i="7"/>
  <c r="CJ110" i="7"/>
  <c r="CJ144" i="7"/>
  <c r="AR152" i="7"/>
  <c r="EJ151" i="7"/>
  <c r="EJ117" i="7"/>
  <c r="EH121" i="7"/>
  <c r="EH155" i="7"/>
  <c r="DZ160" i="7"/>
  <c r="DZ126" i="7"/>
  <c r="HW108" i="7"/>
  <c r="HW142" i="7"/>
  <c r="IR169" i="7"/>
  <c r="BF172" i="7"/>
  <c r="G476" i="7" s="1"/>
  <c r="BG157" i="7"/>
  <c r="AZ157" i="7"/>
  <c r="EO159" i="7"/>
  <c r="N143" i="7"/>
  <c r="BG158" i="7"/>
  <c r="AC133" i="7"/>
  <c r="K117" i="7"/>
  <c r="GQ124" i="7"/>
  <c r="L128" i="7"/>
  <c r="AD128" i="7"/>
  <c r="AB126" i="7"/>
  <c r="R121" i="7"/>
  <c r="AJ121" i="7"/>
  <c r="BD112" i="7"/>
  <c r="CV115" i="7"/>
  <c r="BI108" i="7"/>
  <c r="BI111" i="7"/>
  <c r="BH125" i="7"/>
  <c r="BH159" i="7"/>
  <c r="BV110" i="7"/>
  <c r="BV144" i="7"/>
  <c r="DK171" i="7"/>
  <c r="ID158" i="7"/>
  <c r="DF154" i="7"/>
  <c r="ED156" i="7"/>
  <c r="BR151" i="7"/>
  <c r="GD148" i="7"/>
  <c r="CE147" i="7"/>
  <c r="FM142" i="7"/>
  <c r="DG116" i="7"/>
  <c r="FS122" i="7"/>
  <c r="FG108" i="7"/>
  <c r="EK122" i="7"/>
  <c r="BB127" i="7"/>
  <c r="FR109" i="7"/>
  <c r="FR143" i="7"/>
  <c r="FF112" i="7"/>
  <c r="FF146" i="7"/>
  <c r="GR112" i="7"/>
  <c r="GR146" i="7"/>
  <c r="HR151" i="7"/>
  <c r="HR117" i="7"/>
  <c r="GK148" i="7"/>
  <c r="BN128" i="7"/>
  <c r="H196" i="7" s="1"/>
  <c r="H331" i="7" s="1"/>
  <c r="FR161" i="7"/>
  <c r="BD155" i="7"/>
  <c r="CH161" i="7"/>
  <c r="CH157" i="7"/>
  <c r="BB150" i="7"/>
  <c r="GB146" i="7"/>
  <c r="GA149" i="7"/>
  <c r="AS148" i="7"/>
  <c r="E115" i="7"/>
  <c r="FK145" i="7"/>
  <c r="AK113" i="7"/>
  <c r="AS110" i="7"/>
  <c r="AS144" i="7"/>
  <c r="G108" i="7"/>
  <c r="G142" i="7"/>
  <c r="BE150" i="7"/>
  <c r="HG157" i="7"/>
  <c r="Z127" i="7"/>
  <c r="CC110" i="7"/>
  <c r="J108" i="7"/>
  <c r="N110" i="7"/>
  <c r="N144" i="7"/>
  <c r="EV149" i="7"/>
  <c r="EV115" i="7"/>
  <c r="DW123" i="7"/>
  <c r="DW157" i="7"/>
  <c r="CN151" i="7"/>
  <c r="CN117" i="7"/>
  <c r="FO147" i="7"/>
  <c r="FO113" i="7"/>
  <c r="GL145" i="7"/>
  <c r="HA154" i="7"/>
  <c r="IO117" i="7"/>
  <c r="IO151" i="7"/>
  <c r="EH163" i="7"/>
  <c r="BX169" i="7"/>
  <c r="DO172" i="7"/>
  <c r="O482" i="7" s="1"/>
  <c r="EC169" i="7"/>
  <c r="FL168" i="7"/>
  <c r="CG153" i="7"/>
  <c r="EI149" i="7"/>
  <c r="E147" i="7"/>
  <c r="CX146" i="7"/>
  <c r="CR115" i="7"/>
  <c r="HW149" i="7"/>
  <c r="EY114" i="7"/>
  <c r="DO123" i="7"/>
  <c r="Q142" i="7"/>
  <c r="BP146" i="7"/>
  <c r="AJ132" i="7"/>
  <c r="FE124" i="7"/>
  <c r="BW117" i="7"/>
  <c r="BW151" i="7"/>
  <c r="BU113" i="7"/>
  <c r="BU147" i="7"/>
  <c r="S148" i="7"/>
  <c r="S114" i="7"/>
  <c r="CH114" i="7"/>
  <c r="CH148" i="7"/>
  <c r="R149" i="7"/>
  <c r="R115" i="7"/>
  <c r="CE127" i="7"/>
  <c r="CE161" i="7"/>
  <c r="CG112" i="7"/>
  <c r="CG146" i="7"/>
  <c r="BQ153" i="7"/>
  <c r="BJ152" i="7"/>
  <c r="CB110" i="7"/>
  <c r="CB144" i="7"/>
  <c r="BJ119" i="7"/>
  <c r="BJ153" i="7"/>
  <c r="X109" i="7"/>
  <c r="X143" i="7"/>
  <c r="G111" i="7"/>
  <c r="G145" i="7"/>
  <c r="DS145" i="7"/>
  <c r="BY112" i="7"/>
  <c r="BY146" i="7"/>
  <c r="FF160" i="7"/>
  <c r="DV148" i="7"/>
  <c r="CR116" i="7"/>
  <c r="BL112" i="7"/>
  <c r="BL146" i="7"/>
  <c r="AQ137" i="7"/>
  <c r="AD113" i="7"/>
  <c r="AD147" i="7"/>
  <c r="CJ108" i="7"/>
  <c r="CJ142" i="7"/>
  <c r="CA153" i="7"/>
  <c r="CP161" i="7"/>
  <c r="AP155" i="7"/>
  <c r="AN154" i="7"/>
  <c r="W153" i="7"/>
  <c r="S132" i="7"/>
  <c r="AK130" i="7"/>
  <c r="AN109" i="7"/>
  <c r="DT117" i="7"/>
  <c r="BV109" i="7"/>
  <c r="BV143" i="7"/>
  <c r="ER120" i="7"/>
  <c r="ER154" i="7"/>
  <c r="CQ109" i="7"/>
  <c r="CQ143" i="7"/>
  <c r="HH125" i="7"/>
  <c r="HH159" i="7"/>
  <c r="BZ160" i="7"/>
  <c r="EF155" i="7"/>
  <c r="EA154" i="7"/>
  <c r="DY146" i="7"/>
  <c r="AN148" i="7"/>
  <c r="AR117" i="7"/>
  <c r="AR151" i="7"/>
  <c r="BN122" i="7"/>
  <c r="BN156" i="7"/>
  <c r="J167" i="7"/>
  <c r="AF151" i="7"/>
  <c r="BV154" i="7"/>
  <c r="CO158" i="7"/>
  <c r="M130" i="7"/>
  <c r="R120" i="7"/>
  <c r="BB109" i="7"/>
  <c r="AT112" i="7"/>
  <c r="EX115" i="7"/>
  <c r="Y131" i="7"/>
  <c r="P128" i="7"/>
  <c r="H131" i="7"/>
  <c r="AD125" i="7"/>
  <c r="AD136" i="7"/>
  <c r="AI126" i="7"/>
  <c r="AK127" i="7"/>
  <c r="BB135" i="7"/>
  <c r="EO109" i="7"/>
  <c r="DB121" i="7"/>
  <c r="CI121" i="7"/>
  <c r="CJ125" i="7"/>
  <c r="BS124" i="7"/>
  <c r="DH123" i="7"/>
  <c r="Z122" i="7"/>
  <c r="AF131" i="7"/>
  <c r="R130" i="7"/>
  <c r="P133" i="7"/>
  <c r="FB109" i="7"/>
  <c r="DC126" i="7"/>
  <c r="CI126" i="7"/>
  <c r="BH144" i="7"/>
  <c r="AU142" i="7"/>
  <c r="CD144" i="7"/>
  <c r="BO142" i="7"/>
  <c r="AY142" i="7"/>
  <c r="S142" i="7"/>
  <c r="BB146" i="7"/>
  <c r="V145" i="7"/>
  <c r="AO145" i="7"/>
  <c r="E160" i="7"/>
  <c r="BL166" i="7"/>
  <c r="AD170" i="7"/>
  <c r="BH149" i="7"/>
  <c r="AE152" i="7"/>
  <c r="BI163" i="7"/>
  <c r="X150" i="7"/>
  <c r="BO158" i="7"/>
  <c r="CF161" i="7"/>
  <c r="H145" i="7"/>
  <c r="BI127" i="7"/>
  <c r="CV114" i="7"/>
  <c r="AR145" i="7"/>
  <c r="BE143" i="7"/>
  <c r="Y127" i="7"/>
  <c r="AB128" i="7"/>
  <c r="T131" i="7"/>
  <c r="AF135" i="7"/>
  <c r="AA109" i="7"/>
  <c r="BB133" i="7"/>
  <c r="BS117" i="7"/>
  <c r="CI117" i="7"/>
  <c r="CA128" i="7"/>
  <c r="J117" i="7"/>
  <c r="J125" i="7"/>
  <c r="Q136" i="7"/>
  <c r="AG127" i="7"/>
  <c r="AK116" i="7"/>
  <c r="AB132" i="7"/>
  <c r="AI118" i="7"/>
  <c r="AF124" i="7"/>
  <c r="AH128" i="7"/>
  <c r="V118" i="7"/>
  <c r="AQ130" i="7"/>
  <c r="AQ149" i="7"/>
  <c r="BI143" i="7"/>
  <c r="AA127" i="7"/>
  <c r="O129" i="7"/>
  <c r="J137" i="7"/>
  <c r="BB112" i="7"/>
  <c r="BB110" i="7"/>
  <c r="CI111" i="7"/>
  <c r="L137" i="7"/>
  <c r="O123" i="7"/>
  <c r="O137" i="7"/>
  <c r="K126" i="7"/>
  <c r="AE126" i="7"/>
  <c r="I110" i="7"/>
  <c r="X116" i="7"/>
  <c r="AG123" i="7"/>
  <c r="BS135" i="7"/>
  <c r="O135" i="7"/>
  <c r="IJ124" i="7"/>
  <c r="EE108" i="7"/>
  <c r="DI158" i="7"/>
  <c r="S124" i="7"/>
  <c r="P122" i="7"/>
  <c r="AG120" i="7"/>
  <c r="O126" i="7"/>
  <c r="AA110" i="7"/>
  <c r="S119" i="7"/>
  <c r="J111" i="7"/>
  <c r="AI128" i="7"/>
  <c r="Q111" i="7"/>
  <c r="DR109" i="7"/>
  <c r="BI110" i="7"/>
  <c r="AS143" i="7"/>
  <c r="BA148" i="7"/>
  <c r="AC143" i="7"/>
  <c r="CC142" i="7"/>
  <c r="AW146" i="7"/>
  <c r="CF144" i="7"/>
  <c r="Q145" i="7"/>
  <c r="BS143" i="7"/>
  <c r="T149" i="7"/>
  <c r="AD162" i="7"/>
  <c r="AA165" i="7"/>
  <c r="R162" i="7"/>
  <c r="AF159" i="7"/>
  <c r="O165" i="7"/>
  <c r="O122" i="7"/>
  <c r="T121" i="7"/>
  <c r="CI112" i="7"/>
  <c r="CI124" i="7"/>
  <c r="DR113" i="7"/>
  <c r="DH112" i="7"/>
  <c r="EW116" i="7"/>
  <c r="AQ113" i="7"/>
  <c r="N121" i="7"/>
  <c r="AB135" i="7"/>
  <c r="AI116" i="7"/>
  <c r="L125" i="7"/>
  <c r="P126" i="7"/>
  <c r="AK122" i="7"/>
  <c r="BS109" i="7"/>
  <c r="FB115" i="7"/>
  <c r="DC117" i="7"/>
  <c r="CJ120" i="7"/>
  <c r="BS120" i="7"/>
  <c r="CA115" i="7"/>
  <c r="BI115" i="7"/>
  <c r="AQ115" i="7"/>
  <c r="Z118" i="7"/>
  <c r="HT156" i="7"/>
  <c r="HC172" i="7"/>
  <c r="T490" i="7" s="1"/>
  <c r="HO128" i="7"/>
  <c r="IY114" i="7"/>
  <c r="HO117" i="7"/>
  <c r="BI168" i="7"/>
  <c r="EW169" i="7"/>
  <c r="AI167" i="7"/>
  <c r="DI142" i="7"/>
  <c r="DC151" i="7"/>
  <c r="CW158" i="7"/>
  <c r="DC155" i="7"/>
  <c r="EJ157" i="7"/>
  <c r="FH146" i="7"/>
  <c r="FS156" i="7"/>
  <c r="FS163" i="7"/>
  <c r="FB150" i="7"/>
  <c r="ES159" i="7"/>
  <c r="FR153" i="7"/>
  <c r="DV147" i="7"/>
  <c r="FM152" i="7"/>
  <c r="EW158" i="7"/>
  <c r="FO153" i="7"/>
  <c r="FO154" i="7"/>
  <c r="DL154" i="7"/>
  <c r="EP166" i="7"/>
  <c r="DB150" i="7"/>
  <c r="EF147" i="7"/>
  <c r="DM153" i="7"/>
  <c r="FQ159" i="7"/>
  <c r="FA165" i="7"/>
  <c r="CQ152" i="7"/>
  <c r="FK164" i="7"/>
  <c r="CR165" i="7"/>
  <c r="DN151" i="7"/>
  <c r="DR163" i="7"/>
  <c r="GH129" i="7"/>
  <c r="GH145" i="7"/>
  <c r="GH152" i="7"/>
  <c r="HQ143" i="7"/>
  <c r="IH143" i="7"/>
  <c r="HK151" i="7"/>
  <c r="ID150" i="7"/>
  <c r="IZ119" i="7"/>
  <c r="JB147" i="7"/>
  <c r="GP166" i="7"/>
  <c r="IK151" i="7"/>
  <c r="GJ151" i="7"/>
  <c r="IY119" i="7"/>
  <c r="Y109" i="7"/>
  <c r="AO146" i="7"/>
  <c r="F151" i="7"/>
  <c r="AI155" i="7"/>
  <c r="AI162" i="7"/>
  <c r="BZ163" i="7"/>
  <c r="BD152" i="7"/>
  <c r="CI158" i="7"/>
  <c r="BJ172" i="7"/>
  <c r="K476" i="7" s="1"/>
  <c r="M170" i="7"/>
  <c r="E151" i="7"/>
  <c r="E146" i="7"/>
  <c r="BS148" i="7"/>
  <c r="BM148" i="7"/>
  <c r="AT164" i="7"/>
  <c r="L168" i="7"/>
  <c r="BB147" i="7"/>
  <c r="CI159" i="7"/>
  <c r="Q143" i="7"/>
  <c r="BL150" i="7"/>
  <c r="CC157" i="7"/>
  <c r="CC160" i="7"/>
  <c r="CF157" i="7"/>
  <c r="AG142" i="7"/>
  <c r="BF156" i="7"/>
  <c r="X158" i="7"/>
  <c r="Z164" i="7"/>
  <c r="N159" i="7"/>
  <c r="Q159" i="7"/>
  <c r="BO150" i="7"/>
  <c r="BO154" i="7"/>
  <c r="P168" i="7"/>
  <c r="BG170" i="7"/>
  <c r="BY155" i="7"/>
  <c r="BH161" i="7"/>
  <c r="AF161" i="7"/>
  <c r="BI149" i="7"/>
  <c r="BZ152" i="7"/>
  <c r="BI158" i="7"/>
  <c r="BR150" i="7"/>
  <c r="BR154" i="7"/>
  <c r="CI156" i="7"/>
  <c r="CI160" i="7"/>
  <c r="BA163" i="7"/>
  <c r="S168" i="7"/>
  <c r="T157" i="7"/>
  <c r="CB157" i="7"/>
  <c r="BK159" i="7"/>
  <c r="AC146" i="7"/>
  <c r="L154" i="7"/>
  <c r="G158" i="7"/>
  <c r="AP172" i="7"/>
  <c r="H475" i="7" s="1"/>
  <c r="BW164" i="7"/>
  <c r="AN125" i="7"/>
  <c r="L164" i="7"/>
  <c r="AJ169" i="7"/>
  <c r="K166" i="7"/>
  <c r="BX164" i="7"/>
  <c r="DR143" i="7"/>
  <c r="EY146" i="7"/>
  <c r="FG154" i="7"/>
  <c r="EU147" i="7"/>
  <c r="EP146" i="7"/>
  <c r="CT152" i="7"/>
  <c r="FQ148" i="7"/>
  <c r="DM161" i="7"/>
  <c r="CX155" i="7"/>
  <c r="DS159" i="7"/>
  <c r="EC156" i="7"/>
  <c r="ET160" i="7"/>
  <c r="HB153" i="7"/>
  <c r="HC147" i="7"/>
  <c r="GH144" i="7"/>
  <c r="IM151" i="7"/>
  <c r="GY161" i="7"/>
  <c r="IN148" i="7"/>
  <c r="IG142" i="7"/>
  <c r="IC153" i="7"/>
  <c r="ID148" i="7"/>
  <c r="HV164" i="7"/>
  <c r="GY117" i="7"/>
  <c r="HP136" i="7"/>
  <c r="GE110" i="7"/>
  <c r="BH110" i="7"/>
  <c r="Y117" i="7"/>
  <c r="AB145" i="7"/>
  <c r="L144" i="7"/>
  <c r="F147" i="7"/>
  <c r="CE146" i="7"/>
  <c r="CH143" i="7"/>
  <c r="CA148" i="7"/>
  <c r="BB144" i="7"/>
  <c r="AT148" i="7"/>
  <c r="G146" i="7"/>
  <c r="AM154" i="7"/>
  <c r="BD156" i="7"/>
  <c r="AU170" i="7"/>
  <c r="K167" i="7"/>
  <c r="AV158" i="7"/>
  <c r="BM162" i="7"/>
  <c r="BF153" i="7"/>
  <c r="BF160" i="7"/>
  <c r="Y157" i="7"/>
  <c r="AQ163" i="7"/>
  <c r="AZ158" i="7"/>
  <c r="BV161" i="7"/>
  <c r="AB154" i="7"/>
  <c r="BD169" i="7"/>
  <c r="BY149" i="7"/>
  <c r="AQ165" i="7"/>
  <c r="CB158" i="7"/>
  <c r="BS172" i="7"/>
  <c r="T476" i="7" s="1"/>
  <c r="HF112" i="7"/>
  <c r="BQ147" i="7"/>
  <c r="AF142" i="7"/>
  <c r="BX148" i="7"/>
  <c r="AQ147" i="7"/>
  <c r="BR143" i="7"/>
  <c r="BB143" i="7"/>
  <c r="AM142" i="7"/>
  <c r="M148" i="7"/>
  <c r="BD160" i="7"/>
  <c r="E167" i="7"/>
  <c r="BM149" i="7"/>
  <c r="BM161" i="7"/>
  <c r="BI159" i="7"/>
  <c r="BW156" i="7"/>
  <c r="AH172" i="7"/>
  <c r="Q474" i="7" s="1"/>
  <c r="Y150" i="7"/>
  <c r="H164" i="7"/>
  <c r="BO166" i="7"/>
  <c r="AG170" i="7"/>
  <c r="BX172" i="7"/>
  <c r="H477" i="7" s="1"/>
  <c r="AG164" i="7"/>
  <c r="AQ164" i="7"/>
  <c r="AZ159" i="7"/>
  <c r="BQ161" i="7"/>
  <c r="F158" i="7"/>
  <c r="BR157" i="7"/>
  <c r="AZ151" i="7"/>
  <c r="CI165" i="7"/>
  <c r="BA169" i="7"/>
  <c r="BS157" i="7"/>
  <c r="CB151" i="7"/>
  <c r="AJ163" i="7"/>
  <c r="AG148" i="7"/>
  <c r="CE167" i="7"/>
  <c r="AX167" i="7"/>
  <c r="BY159" i="7"/>
  <c r="CB159" i="7"/>
  <c r="IN166" i="7"/>
  <c r="JB160" i="7"/>
  <c r="GY151" i="7"/>
  <c r="GG137" i="7"/>
  <c r="BM136" i="7"/>
  <c r="W164" i="7"/>
  <c r="F172" i="7"/>
  <c r="F473" i="7" s="1"/>
  <c r="IP124" i="7"/>
  <c r="IP109" i="7"/>
  <c r="HX161" i="7"/>
  <c r="AF112" i="7"/>
  <c r="HX122" i="7"/>
  <c r="FA122" i="7"/>
  <c r="AQ162" i="7"/>
  <c r="DQ118" i="7"/>
  <c r="AU124" i="7"/>
  <c r="Y171" i="7"/>
  <c r="V165" i="7"/>
  <c r="AW156" i="7"/>
  <c r="BJ149" i="7"/>
  <c r="AB166" i="7"/>
  <c r="GE145" i="7"/>
  <c r="GA150" i="7"/>
  <c r="GQ153" i="7"/>
  <c r="GF156" i="7"/>
  <c r="GP144" i="7"/>
  <c r="GH151" i="7"/>
  <c r="HQ160" i="7"/>
  <c r="HJ162" i="7"/>
  <c r="HN165" i="7"/>
  <c r="GH170" i="7"/>
  <c r="HH160" i="7"/>
  <c r="IQ137" i="7"/>
  <c r="HY122" i="7"/>
  <c r="GO131" i="7"/>
  <c r="FW116" i="7"/>
  <c r="CF136" i="7"/>
  <c r="BN135" i="7"/>
  <c r="AV137" i="7"/>
  <c r="FK165" i="7"/>
  <c r="BJ138" i="7"/>
  <c r="K451" i="7" s="1"/>
  <c r="AN170" i="7"/>
  <c r="AR132" i="7"/>
  <c r="EI108" i="7"/>
  <c r="HF128" i="7"/>
  <c r="GN130" i="7"/>
  <c r="BR148" i="7"/>
  <c r="AK147" i="7"/>
  <c r="AG143" i="7"/>
  <c r="BA142" i="7"/>
  <c r="E145" i="7"/>
  <c r="AN144" i="7"/>
  <c r="BE156" i="7"/>
  <c r="Y149" i="7"/>
  <c r="GN111" i="7"/>
  <c r="IQ127" i="7"/>
  <c r="IQ121" i="7"/>
  <c r="IQ138" i="7"/>
  <c r="I468" i="7" s="1"/>
  <c r="GO132" i="7"/>
  <c r="FW133" i="7"/>
  <c r="FD120" i="7"/>
  <c r="EJ119" i="7"/>
  <c r="DR120" i="7"/>
  <c r="DA135" i="7"/>
  <c r="BN137" i="7"/>
  <c r="O113" i="7"/>
  <c r="AA113" i="7"/>
  <c r="AR133" i="7"/>
  <c r="CC145" i="7"/>
  <c r="FO118" i="7"/>
  <c r="DM118" i="7"/>
  <c r="GZ135" i="7"/>
  <c r="FA135" i="7"/>
  <c r="IP129" i="7"/>
  <c r="HX129" i="7"/>
  <c r="HF132" i="7"/>
  <c r="DQ124" i="7"/>
  <c r="K192" i="7" s="1"/>
  <c r="K327" i="7" s="1"/>
  <c r="EW119" i="7"/>
  <c r="DK148" i="7"/>
  <c r="EO145" i="7"/>
  <c r="EQ152" i="7"/>
  <c r="FP148" i="7"/>
  <c r="CY143" i="7"/>
  <c r="CZ142" i="7"/>
  <c r="EV142" i="7"/>
  <c r="FD154" i="7"/>
  <c r="FB153" i="7"/>
  <c r="FB160" i="7"/>
  <c r="CP167" i="7"/>
  <c r="DW154" i="7"/>
  <c r="EM156" i="7"/>
  <c r="EF158" i="7"/>
  <c r="DQ158" i="7"/>
  <c r="CO159" i="7"/>
  <c r="DR155" i="7"/>
  <c r="FF164" i="7"/>
  <c r="FO159" i="7"/>
  <c r="CX151" i="7"/>
  <c r="FF158" i="7"/>
  <c r="DK161" i="7"/>
  <c r="GS142" i="7"/>
  <c r="GK154" i="7"/>
  <c r="IS142" i="7"/>
  <c r="HV147" i="7"/>
  <c r="HO144" i="7"/>
  <c r="HG163" i="7"/>
  <c r="GF148" i="7"/>
  <c r="GO143" i="7"/>
  <c r="GW157" i="7"/>
  <c r="HE165" i="7"/>
  <c r="GN127" i="7"/>
  <c r="HF137" i="7"/>
  <c r="G131" i="7"/>
  <c r="HX136" i="7"/>
  <c r="IQ122" i="7"/>
  <c r="HG129" i="7"/>
  <c r="DR125" i="7"/>
  <c r="HX111" i="7"/>
  <c r="FA128" i="7"/>
  <c r="IP131" i="7"/>
  <c r="HX131" i="7"/>
  <c r="GN136" i="7"/>
  <c r="FA131" i="7"/>
  <c r="CE132" i="7"/>
  <c r="BM131" i="7"/>
  <c r="IV170" i="7"/>
  <c r="GE131" i="7"/>
  <c r="IG129" i="7"/>
  <c r="IG109" i="7"/>
  <c r="HO115" i="7"/>
  <c r="GW118" i="7"/>
  <c r="BL167" i="7"/>
  <c r="EJ134" i="7"/>
  <c r="HY109" i="7"/>
  <c r="HG114" i="7"/>
  <c r="HG131" i="7"/>
  <c r="FW119" i="7"/>
  <c r="FW135" i="7"/>
  <c r="DA122" i="7"/>
  <c r="BN124" i="7"/>
  <c r="AV125" i="7"/>
  <c r="AE108" i="7"/>
  <c r="AU136" i="7"/>
  <c r="AU125" i="7"/>
  <c r="HP126" i="7"/>
  <c r="CV117" i="7"/>
  <c r="AN137" i="7"/>
  <c r="AA115" i="7"/>
  <c r="J124" i="7"/>
  <c r="W126" i="7"/>
  <c r="O117" i="7"/>
  <c r="AQ119" i="7"/>
  <c r="CV121" i="7"/>
  <c r="CV109" i="7"/>
  <c r="FD137" i="7"/>
  <c r="N205" i="7" s="1"/>
  <c r="N340" i="7" s="1"/>
  <c r="FA126" i="7"/>
  <c r="DR129" i="7"/>
  <c r="EW114" i="7"/>
  <c r="DM115" i="7"/>
  <c r="IJ123" i="7"/>
  <c r="JA111" i="7"/>
  <c r="GL117" i="7"/>
  <c r="IY115" i="7"/>
  <c r="FW117" i="7"/>
  <c r="GL129" i="7"/>
  <c r="GZ127" i="7"/>
  <c r="HO118" i="7"/>
  <c r="HY111" i="7"/>
  <c r="GE135" i="7"/>
  <c r="AN115" i="7"/>
  <c r="CF121" i="7"/>
  <c r="P112" i="7"/>
  <c r="HG108" i="7"/>
  <c r="GY115" i="7"/>
  <c r="GF112" i="7"/>
  <c r="GO117" i="7"/>
  <c r="IY111" i="7"/>
  <c r="FD121" i="7"/>
  <c r="GO134" i="7"/>
  <c r="FA133" i="7"/>
  <c r="AP114" i="7"/>
  <c r="EI124" i="7"/>
  <c r="FW120" i="7"/>
  <c r="IP126" i="7"/>
  <c r="IP110" i="7"/>
  <c r="BN121" i="7"/>
  <c r="HG112" i="7"/>
  <c r="AP135" i="7"/>
  <c r="AZ121" i="7"/>
  <c r="HO111" i="7"/>
  <c r="HY125" i="7"/>
  <c r="BZ110" i="7"/>
  <c r="AF116" i="7"/>
  <c r="HQ115" i="7"/>
  <c r="FW136" i="7"/>
  <c r="O204" i="7" s="1"/>
  <c r="O339" i="7" s="1"/>
  <c r="K123" i="7"/>
  <c r="BR126" i="7"/>
  <c r="HX126" i="7"/>
  <c r="GE120" i="7"/>
  <c r="DA121" i="7"/>
  <c r="DM131" i="7"/>
  <c r="GR169" i="7"/>
  <c r="EM162" i="7"/>
  <c r="AX159" i="7"/>
  <c r="GS157" i="7"/>
  <c r="P151" i="7"/>
  <c r="FE162" i="7"/>
  <c r="FE154" i="7"/>
  <c r="CD157" i="7"/>
  <c r="FZ154" i="7"/>
  <c r="BL161" i="7"/>
  <c r="DA146" i="7"/>
  <c r="EN152" i="7"/>
  <c r="BP149" i="7"/>
  <c r="AI149" i="7"/>
  <c r="GA143" i="7"/>
  <c r="FJ160" i="7"/>
  <c r="IJ157" i="7"/>
  <c r="HG151" i="7"/>
  <c r="FQ147" i="7"/>
  <c r="EB146" i="7"/>
  <c r="IT142" i="7"/>
  <c r="BW130" i="7"/>
  <c r="BL133" i="7"/>
  <c r="BL139" i="7" s="1"/>
  <c r="M501" i="7" s="1"/>
  <c r="IC113" i="7"/>
  <c r="EF113" i="7"/>
  <c r="FK131" i="7"/>
  <c r="N199" i="7" s="1"/>
  <c r="N334" i="7" s="1"/>
  <c r="HP133" i="7"/>
  <c r="W130" i="7"/>
  <c r="Z130" i="7"/>
  <c r="AC112" i="7"/>
  <c r="CO122" i="7"/>
  <c r="FO120" i="7"/>
  <c r="FH112" i="7"/>
  <c r="DR115" i="7"/>
  <c r="FZ134" i="7"/>
  <c r="DQ109" i="7"/>
  <c r="GD170" i="7"/>
  <c r="IP122" i="7"/>
  <c r="CF134" i="7"/>
  <c r="AR130" i="7"/>
  <c r="CE133" i="7"/>
  <c r="IG169" i="7"/>
  <c r="CV151" i="7"/>
  <c r="EO154" i="7"/>
  <c r="HY145" i="7"/>
  <c r="GE153" i="7"/>
  <c r="HI132" i="7"/>
  <c r="BX132" i="7"/>
  <c r="HH116" i="7"/>
  <c r="GQ129" i="7"/>
  <c r="EF127" i="7"/>
  <c r="HH124" i="7"/>
  <c r="AB138" i="7"/>
  <c r="K449" i="7" s="1"/>
  <c r="GV115" i="7"/>
  <c r="DT120" i="7"/>
  <c r="GE128" i="7"/>
  <c r="AZ147" i="7"/>
  <c r="BF134" i="7"/>
  <c r="AZ127" i="7"/>
  <c r="DF148" i="7"/>
  <c r="DL151" i="7"/>
  <c r="FG155" i="7"/>
  <c r="GL151" i="7"/>
  <c r="FY148" i="7"/>
  <c r="IA153" i="7"/>
  <c r="GO111" i="7"/>
  <c r="HG127" i="7"/>
  <c r="BH135" i="7"/>
  <c r="FD171" i="7"/>
  <c r="GZ169" i="7"/>
  <c r="FZ171" i="7"/>
  <c r="IT164" i="7"/>
  <c r="IF159" i="7"/>
  <c r="HP158" i="7"/>
  <c r="IC148" i="7"/>
  <c r="CH149" i="7"/>
  <c r="R147" i="7"/>
  <c r="GP142" i="7"/>
  <c r="ET168" i="7"/>
  <c r="AT149" i="7"/>
  <c r="IG145" i="7"/>
  <c r="CW149" i="7"/>
  <c r="EH146" i="7"/>
  <c r="J158" i="7"/>
  <c r="HW122" i="7"/>
  <c r="HW139" i="7" s="1"/>
  <c r="F517" i="7" s="1"/>
  <c r="IQ133" i="7"/>
  <c r="IK130" i="7"/>
  <c r="HA120" i="7"/>
  <c r="EP132" i="7"/>
  <c r="EP139" i="7" s="1"/>
  <c r="H509" i="7" s="1"/>
  <c r="CX116" i="7"/>
  <c r="L130" i="7"/>
  <c r="F114" i="7"/>
  <c r="AC127" i="7"/>
  <c r="AE132" i="7"/>
  <c r="HC131" i="7"/>
  <c r="JA127" i="7"/>
  <c r="FS120" i="7"/>
  <c r="DC121" i="7"/>
  <c r="FG133" i="7"/>
  <c r="AQ128" i="7"/>
  <c r="I143" i="7"/>
  <c r="AU144" i="7"/>
  <c r="BX147" i="7"/>
  <c r="BV142" i="7"/>
  <c r="CC166" i="7"/>
  <c r="AE166" i="7"/>
  <c r="AN171" i="7"/>
  <c r="CJ170" i="7"/>
  <c r="BU170" i="7"/>
  <c r="G165" i="7"/>
  <c r="BF119" i="7"/>
  <c r="HO120" i="7"/>
  <c r="DQ121" i="7"/>
  <c r="AU129" i="7"/>
  <c r="FP172" i="7"/>
  <c r="Q485" i="7" s="1"/>
  <c r="EU158" i="7"/>
  <c r="GD157" i="7"/>
  <c r="GN160" i="7"/>
  <c r="I153" i="7"/>
  <c r="ET161" i="7"/>
  <c r="FA146" i="7"/>
  <c r="AP160" i="7"/>
  <c r="CV143" i="7"/>
  <c r="BG146" i="7"/>
  <c r="AW145" i="7"/>
  <c r="DZ148" i="7"/>
  <c r="DM149" i="7"/>
  <c r="FJ132" i="7"/>
  <c r="AP138" i="7"/>
  <c r="H450" i="7" s="1"/>
  <c r="GZ129" i="7"/>
  <c r="JB130" i="7"/>
  <c r="BA119" i="7"/>
  <c r="EY118" i="7"/>
  <c r="BD118" i="7"/>
  <c r="EI113" i="7"/>
  <c r="EJ123" i="7"/>
  <c r="EK138" i="7"/>
  <c r="T458" i="7" s="1"/>
  <c r="BW120" i="7"/>
  <c r="M136" i="7"/>
  <c r="L133" i="7"/>
  <c r="H111" i="7"/>
  <c r="Y137" i="7"/>
  <c r="T127" i="7"/>
  <c r="GG112" i="7"/>
  <c r="F148" i="7"/>
  <c r="S170" i="7"/>
  <c r="AE165" i="7"/>
  <c r="Y153" i="7"/>
  <c r="AK162" i="7"/>
  <c r="CE122" i="7"/>
  <c r="CF163" i="7"/>
  <c r="AI114" i="7"/>
  <c r="GX130" i="7"/>
  <c r="AV124" i="7"/>
  <c r="AA114" i="7"/>
  <c r="BJ134" i="7"/>
  <c r="EI138" i="7"/>
  <c r="R458" i="7" s="1"/>
  <c r="HX130" i="7"/>
  <c r="HX127" i="7"/>
  <c r="CU171" i="7"/>
  <c r="AW167" i="7"/>
  <c r="AN169" i="7"/>
  <c r="CG152" i="7"/>
  <c r="FN159" i="7"/>
  <c r="EZ158" i="7"/>
  <c r="BE146" i="7"/>
  <c r="IX143" i="7"/>
  <c r="BO152" i="7"/>
  <c r="BM146" i="7"/>
  <c r="AX146" i="7"/>
  <c r="EA117" i="7"/>
  <c r="EC113" i="7"/>
  <c r="AE114" i="7"/>
  <c r="CJ124" i="7"/>
  <c r="HT122" i="7"/>
  <c r="CI125" i="7"/>
  <c r="BK125" i="7"/>
  <c r="AV109" i="7"/>
  <c r="BM133" i="7"/>
  <c r="AF114" i="7"/>
  <c r="CE130" i="7"/>
  <c r="BM129" i="7"/>
  <c r="IN170" i="7"/>
  <c r="ID151" i="7"/>
  <c r="DW152" i="7"/>
  <c r="IW155" i="7"/>
  <c r="CU153" i="7"/>
  <c r="ED147" i="7"/>
  <c r="AY148" i="7"/>
  <c r="DY145" i="7"/>
  <c r="ED143" i="7"/>
  <c r="CZ147" i="7"/>
  <c r="GR145" i="7"/>
  <c r="HK168" i="7"/>
  <c r="M149" i="7"/>
  <c r="HA163" i="7"/>
  <c r="FR119" i="7"/>
  <c r="CB123" i="7"/>
  <c r="Z126" i="7"/>
  <c r="CC112" i="7"/>
  <c r="II122" i="7"/>
  <c r="DG123" i="7"/>
  <c r="HS124" i="7"/>
  <c r="HT124" i="7"/>
  <c r="DS126" i="7"/>
  <c r="E112" i="7"/>
  <c r="DQ111" i="7"/>
  <c r="GZ109" i="7"/>
  <c r="BZ115" i="7"/>
  <c r="AP117" i="7"/>
  <c r="AV110" i="7"/>
  <c r="O118" i="7"/>
  <c r="AE119" i="7"/>
  <c r="EY164" i="7"/>
  <c r="FQ164" i="7"/>
  <c r="ER158" i="7"/>
  <c r="EG153" i="7"/>
  <c r="AM161" i="7"/>
  <c r="EU171" i="7"/>
  <c r="CP152" i="7"/>
  <c r="EW148" i="7"/>
  <c r="EP145" i="7"/>
  <c r="BY158" i="7"/>
  <c r="GY144" i="7"/>
  <c r="CY145" i="7"/>
  <c r="CY154" i="7"/>
  <c r="DA120" i="7"/>
  <c r="L120" i="7"/>
  <c r="BM114" i="7"/>
  <c r="AI133" i="7"/>
  <c r="E117" i="7"/>
  <c r="AH120" i="7"/>
  <c r="HC109" i="7"/>
  <c r="BI134" i="7"/>
  <c r="I124" i="7"/>
  <c r="Y120" i="7"/>
  <c r="EW135" i="7"/>
  <c r="GX164" i="7"/>
  <c r="HQ119" i="7"/>
  <c r="GY119" i="7"/>
  <c r="GG121" i="7"/>
  <c r="IH123" i="7"/>
  <c r="GX131" i="7"/>
  <c r="GF125" i="7"/>
  <c r="HO110" i="7"/>
  <c r="GW117" i="7"/>
  <c r="HO132" i="7"/>
  <c r="HO127" i="7"/>
  <c r="GE134" i="7"/>
  <c r="AS167" i="7"/>
  <c r="GD167" i="7"/>
  <c r="IB155" i="7"/>
  <c r="BW168" i="7"/>
  <c r="CV155" i="7"/>
  <c r="GU161" i="7"/>
  <c r="CQ158" i="7"/>
  <c r="HV148" i="7"/>
  <c r="IS150" i="7"/>
  <c r="DP145" i="7"/>
  <c r="IE153" i="7"/>
  <c r="IV118" i="7"/>
  <c r="IV139" i="7" s="1"/>
  <c r="N518" i="7" s="1"/>
  <c r="AG108" i="7"/>
  <c r="DV113" i="7"/>
  <c r="H138" i="7"/>
  <c r="H448" i="7" s="1"/>
  <c r="AK135" i="7"/>
  <c r="AK117" i="7"/>
  <c r="AE131" i="7"/>
  <c r="GL111" i="7"/>
  <c r="IR121" i="7"/>
  <c r="HJ109" i="7"/>
  <c r="HL108" i="7"/>
  <c r="I120" i="7"/>
  <c r="BZ118" i="7"/>
  <c r="IO172" i="7"/>
  <c r="G493" i="7" s="1"/>
  <c r="DM165" i="7"/>
  <c r="CO166" i="7"/>
  <c r="HI155" i="7"/>
  <c r="CH165" i="7"/>
  <c r="HN149" i="7"/>
  <c r="IO143" i="7"/>
  <c r="HB159" i="7"/>
  <c r="EY147" i="7"/>
  <c r="DX165" i="7"/>
  <c r="IP148" i="7"/>
  <c r="EM143" i="7"/>
  <c r="GJ109" i="7"/>
  <c r="EO110" i="7"/>
  <c r="AA149" i="7"/>
  <c r="W160" i="7"/>
  <c r="AP145" i="7"/>
  <c r="BH109" i="7"/>
  <c r="AN136" i="7"/>
  <c r="GW171" i="7"/>
  <c r="IQ119" i="7"/>
  <c r="GE169" i="7"/>
  <c r="HN162" i="7"/>
  <c r="O151" i="7"/>
  <c r="DQ159" i="7"/>
  <c r="GP161" i="7"/>
  <c r="FF159" i="7"/>
  <c r="HL163" i="7"/>
  <c r="IU152" i="7"/>
  <c r="HF148" i="7"/>
  <c r="EX145" i="7"/>
  <c r="DP162" i="7"/>
  <c r="N130" i="7"/>
  <c r="AG129" i="7"/>
  <c r="BB113" i="7"/>
  <c r="BM122" i="7"/>
  <c r="GH118" i="7"/>
  <c r="GS149" i="7"/>
  <c r="GD155" i="7"/>
  <c r="GG145" i="7"/>
  <c r="GQ157" i="7"/>
  <c r="GT147" i="7"/>
  <c r="IJ166" i="7"/>
  <c r="EB169" i="7"/>
  <c r="HO152" i="7"/>
  <c r="FI156" i="7"/>
  <c r="EZ152" i="7"/>
  <c r="BX145" i="7"/>
  <c r="HJ153" i="7"/>
  <c r="GB145" i="7"/>
  <c r="AJ135" i="7"/>
  <c r="AF127" i="7"/>
  <c r="Q125" i="7"/>
  <c r="GK114" i="7"/>
  <c r="Q109" i="7"/>
  <c r="BL149" i="7"/>
  <c r="O114" i="7"/>
  <c r="GI160" i="7"/>
  <c r="BW162" i="7"/>
  <c r="FP150" i="7"/>
  <c r="HM156" i="7"/>
  <c r="FK162" i="7"/>
  <c r="JA145" i="7"/>
  <c r="HW150" i="7"/>
  <c r="EI148" i="7"/>
  <c r="BQ145" i="7"/>
  <c r="BD144" i="7"/>
  <c r="IK117" i="7"/>
  <c r="V114" i="7"/>
  <c r="AJ120" i="7"/>
  <c r="N125" i="7"/>
  <c r="FB116" i="7"/>
  <c r="BS114" i="7"/>
  <c r="GB165" i="7"/>
  <c r="IF167" i="7"/>
  <c r="GW119" i="7"/>
  <c r="IP123" i="7"/>
  <c r="GE129" i="7"/>
  <c r="IQ114" i="7"/>
  <c r="IQ132" i="7"/>
  <c r="HY116" i="7"/>
  <c r="HF120" i="7"/>
  <c r="HF116" i="7"/>
  <c r="IP115" i="7"/>
  <c r="GN116" i="7"/>
  <c r="AZ163" i="7"/>
  <c r="HV156" i="7"/>
  <c r="CE151" i="7"/>
  <c r="BU160" i="7"/>
  <c r="IT171" i="7"/>
  <c r="FW151" i="7"/>
  <c r="S144" i="7"/>
  <c r="DJ148" i="7"/>
  <c r="BN144" i="7"/>
  <c r="F117" i="7"/>
  <c r="K132" i="7"/>
  <c r="P134" i="7"/>
  <c r="BB122" i="7"/>
  <c r="AV123" i="7"/>
  <c r="FS129" i="7"/>
  <c r="IJ132" i="7"/>
  <c r="HC138" i="7"/>
  <c r="T465" i="7" s="1"/>
  <c r="W121" i="7"/>
  <c r="HG109" i="7"/>
  <c r="BU162" i="7"/>
  <c r="HB170" i="7"/>
  <c r="IN168" i="7"/>
  <c r="BD163" i="7"/>
  <c r="GV157" i="7"/>
  <c r="EQ154" i="7"/>
  <c r="DI160" i="7"/>
  <c r="FF145" i="7"/>
  <c r="BF146" i="7"/>
  <c r="FK152" i="7"/>
  <c r="M142" i="7"/>
  <c r="DB116" i="7"/>
  <c r="DT132" i="7"/>
  <c r="K200" i="7" s="1"/>
  <c r="K335" i="7" s="1"/>
  <c r="JB113" i="7"/>
  <c r="CE109" i="7"/>
  <c r="BN119" i="7"/>
  <c r="BZ133" i="7"/>
  <c r="FO119" i="7"/>
  <c r="EE119" i="7"/>
  <c r="FA160" i="7"/>
  <c r="FK166" i="7"/>
  <c r="DO167" i="7"/>
  <c r="HX151" i="7"/>
  <c r="GL142" i="7"/>
  <c r="IC158" i="7"/>
  <c r="IN158" i="7"/>
  <c r="HF123" i="7"/>
  <c r="IU172" i="7"/>
  <c r="M493" i="7" s="1"/>
  <c r="AD142" i="7"/>
  <c r="IH124" i="7"/>
  <c r="FB113" i="7"/>
  <c r="EK115" i="7"/>
  <c r="BM137" i="7"/>
  <c r="HO109" i="7"/>
  <c r="IY124" i="7"/>
  <c r="HP122" i="7"/>
  <c r="HO130" i="7"/>
  <c r="GE108" i="7"/>
  <c r="IY122" i="7"/>
  <c r="HY136" i="7"/>
  <c r="IG126" i="7"/>
  <c r="HP119" i="7"/>
  <c r="GY136" i="7"/>
  <c r="GW109" i="7"/>
  <c r="HF115" i="7"/>
  <c r="FW111" i="7"/>
  <c r="HO124" i="7"/>
  <c r="IG124" i="7"/>
  <c r="FW127" i="7"/>
  <c r="HX115" i="7"/>
  <c r="IY127" i="7"/>
  <c r="HR135" i="7"/>
  <c r="EK126" i="7"/>
  <c r="EE123" i="7"/>
  <c r="FO132" i="7"/>
  <c r="EK125" i="7"/>
  <c r="EW122" i="7"/>
  <c r="EW115" i="7"/>
  <c r="EE115" i="7"/>
  <c r="FD134" i="7"/>
  <c r="N202" i="7" s="1"/>
  <c r="N337" i="7" s="1"/>
  <c r="EJ138" i="7"/>
  <c r="S458" i="7" s="1"/>
  <c r="FD118" i="7"/>
  <c r="DA118" i="7"/>
  <c r="J186" i="7" s="1"/>
  <c r="AE111" i="7"/>
  <c r="AA117" i="7"/>
  <c r="AR114" i="7"/>
  <c r="BX127" i="7"/>
  <c r="AF111" i="7"/>
  <c r="CF120" i="7"/>
  <c r="CE120" i="7"/>
  <c r="BN120" i="7"/>
  <c r="AV136" i="7"/>
  <c r="AP112" i="7"/>
  <c r="AV119" i="7"/>
  <c r="AR116" i="7"/>
  <c r="CE123" i="7"/>
  <c r="O112" i="7"/>
  <c r="BH129" i="7"/>
  <c r="G122" i="7"/>
  <c r="G109" i="7"/>
  <c r="AN124" i="7"/>
  <c r="AZ132" i="7"/>
  <c r="AP124" i="7"/>
  <c r="BN123" i="7"/>
  <c r="AE116" i="7"/>
  <c r="BB138" i="7"/>
  <c r="T450" i="7" s="1"/>
  <c r="CI133" i="7"/>
  <c r="AK121" i="7"/>
  <c r="BB115" i="7"/>
  <c r="AQ120" i="7"/>
  <c r="BI120" i="7"/>
  <c r="Y119" i="7"/>
  <c r="BZ124" i="7"/>
  <c r="W124" i="7"/>
  <c r="AF109" i="7"/>
  <c r="N134" i="7"/>
  <c r="O116" i="7"/>
  <c r="W131" i="7"/>
  <c r="AK138" i="7"/>
  <c r="T449" i="7" s="1"/>
  <c r="FS127" i="7"/>
  <c r="S111" i="7"/>
  <c r="CG136" i="7"/>
  <c r="AJ137" i="7"/>
  <c r="BL115" i="7"/>
  <c r="DR131" i="7"/>
  <c r="AI109" i="7"/>
  <c r="CE126" i="7"/>
  <c r="Y128" i="7"/>
  <c r="Z111" i="7"/>
  <c r="R118" i="7"/>
  <c r="P132" i="7"/>
  <c r="BS131" i="7"/>
  <c r="DH114" i="7"/>
  <c r="AC142" i="7"/>
  <c r="K134" i="7"/>
  <c r="EK110" i="7"/>
  <c r="FS111" i="7"/>
  <c r="T123" i="7"/>
  <c r="M134" i="7"/>
  <c r="V116" i="7"/>
  <c r="R134" i="7"/>
  <c r="FS118" i="7"/>
  <c r="DB119" i="7"/>
  <c r="AE121" i="7"/>
  <c r="S122" i="7"/>
  <c r="CY172" i="7"/>
  <c r="P481" i="7" s="1"/>
  <c r="Q127" i="7"/>
  <c r="J110" i="7"/>
  <c r="AH132" i="7"/>
  <c r="FB121" i="7"/>
  <c r="BS126" i="7"/>
  <c r="FO111" i="7"/>
  <c r="L135" i="7"/>
  <c r="AA126" i="7"/>
  <c r="X131" i="7"/>
  <c r="BA110" i="7"/>
  <c r="HP110" i="7"/>
  <c r="IG116" i="7"/>
  <c r="IQ124" i="7"/>
  <c r="CF111" i="7"/>
  <c r="AV126" i="7"/>
  <c r="EJ127" i="7"/>
  <c r="DA124" i="7"/>
  <c r="J116" i="7"/>
  <c r="AP119" i="7"/>
  <c r="BN111" i="7"/>
  <c r="FD123" i="7"/>
  <c r="N191" i="7" s="1"/>
  <c r="N326" i="7" s="1"/>
  <c r="CZ124" i="7"/>
  <c r="IX147" i="7"/>
  <c r="GD159" i="7"/>
  <c r="GE149" i="7"/>
  <c r="GF143" i="7"/>
  <c r="GF155" i="7"/>
  <c r="GP147" i="7"/>
  <c r="HA145" i="7"/>
  <c r="II152" i="7"/>
  <c r="HG115" i="7"/>
  <c r="BI122" i="7"/>
  <c r="BH124" i="7"/>
  <c r="AR111" i="7"/>
  <c r="BM126" i="7"/>
  <c r="CF109" i="7"/>
  <c r="CE112" i="7"/>
  <c r="G125" i="7"/>
  <c r="CE128" i="7"/>
  <c r="FD122" i="7"/>
  <c r="EI123" i="7"/>
  <c r="IG121" i="7"/>
  <c r="GY120" i="7"/>
  <c r="GN134" i="7"/>
  <c r="HY127" i="7"/>
  <c r="CA112" i="7"/>
  <c r="BI114" i="7"/>
  <c r="AI148" i="7"/>
  <c r="CA146" i="7"/>
  <c r="L145" i="7"/>
  <c r="BK146" i="7"/>
  <c r="BG147" i="7"/>
  <c r="I148" i="7"/>
  <c r="BU144" i="7"/>
  <c r="CD147" i="7"/>
  <c r="AM156" i="7"/>
  <c r="AV161" i="7"/>
  <c r="BE167" i="7"/>
  <c r="CH166" i="7"/>
  <c r="CF123" i="7"/>
  <c r="BF122" i="7"/>
  <c r="HG133" i="7"/>
  <c r="IY118" i="7"/>
  <c r="HF133" i="7"/>
  <c r="AU137" i="7"/>
  <c r="AQ116" i="7"/>
  <c r="J115" i="7"/>
  <c r="AU145" i="7"/>
  <c r="AM147" i="7"/>
  <c r="O143" i="7"/>
  <c r="S145" i="7"/>
  <c r="BU143" i="7"/>
  <c r="BN125" i="7"/>
  <c r="GW123" i="7"/>
  <c r="IY123" i="7"/>
  <c r="CA108" i="7"/>
  <c r="CA143" i="7"/>
  <c r="AY145" i="7"/>
  <c r="CA159" i="7"/>
  <c r="BM152" i="7"/>
  <c r="BV167" i="7"/>
  <c r="AQ151" i="7"/>
  <c r="AJ158" i="7"/>
  <c r="AZ152" i="7"/>
  <c r="BU158" i="7"/>
  <c r="BM110" i="7"/>
  <c r="BK164" i="7"/>
  <c r="CF122" i="7"/>
  <c r="BN168" i="7"/>
  <c r="CG163" i="7"/>
  <c r="BX170" i="7"/>
  <c r="BY161" i="7"/>
  <c r="CA170" i="7"/>
  <c r="FN144" i="7"/>
  <c r="EA150" i="7"/>
  <c r="CV147" i="7"/>
  <c r="FB142" i="7"/>
  <c r="CS143" i="7"/>
  <c r="DZ144" i="7"/>
  <c r="EA149" i="7"/>
  <c r="FK142" i="7"/>
  <c r="FD150" i="7"/>
  <c r="FA157" i="7"/>
  <c r="DS161" i="7"/>
  <c r="DW150" i="7"/>
  <c r="EE170" i="7"/>
  <c r="DF155" i="7"/>
  <c r="EW143" i="7"/>
  <c r="DA165" i="7"/>
  <c r="ES164" i="7"/>
  <c r="DZ168" i="7"/>
  <c r="CT172" i="7"/>
  <c r="K481" i="7" s="1"/>
  <c r="EI166" i="7"/>
  <c r="DC170" i="7"/>
  <c r="FN163" i="7"/>
  <c r="DE166" i="7"/>
  <c r="FI168" i="7"/>
  <c r="FK167" i="7"/>
  <c r="FF161" i="7"/>
  <c r="CU159" i="7"/>
  <c r="GZ124" i="7"/>
  <c r="IP145" i="7"/>
  <c r="IQ149" i="7"/>
  <c r="IR145" i="7"/>
  <c r="HL159" i="7"/>
  <c r="HV151" i="7"/>
  <c r="JB153" i="7"/>
  <c r="HG147" i="7"/>
  <c r="HW153" i="7"/>
  <c r="HW160" i="7"/>
  <c r="HH148" i="7"/>
  <c r="GU153" i="7"/>
  <c r="GV150" i="7"/>
  <c r="JA159" i="7"/>
  <c r="HF145" i="7"/>
  <c r="GX148" i="7"/>
  <c r="IM158" i="7"/>
  <c r="FZ155" i="7"/>
  <c r="IT163" i="7"/>
  <c r="HN167" i="7"/>
  <c r="GH171" i="7"/>
  <c r="GN112" i="7"/>
  <c r="GL171" i="7"/>
  <c r="HL170" i="7"/>
  <c r="IT165" i="7"/>
  <c r="GO136" i="7"/>
  <c r="GG133" i="7"/>
  <c r="IV165" i="7"/>
  <c r="HP170" i="7"/>
  <c r="GX137" i="7"/>
  <c r="IY130" i="7"/>
  <c r="BZ132" i="7"/>
  <c r="EE114" i="7"/>
  <c r="Z145" i="7"/>
  <c r="AI143" i="7"/>
  <c r="W142" i="7"/>
  <c r="CA158" i="7"/>
  <c r="CD152" i="7"/>
  <c r="F156" i="7"/>
  <c r="AA155" i="7"/>
  <c r="J152" i="7"/>
  <c r="AO164" i="7"/>
  <c r="BN169" i="7"/>
  <c r="AP123" i="7"/>
  <c r="CJ151" i="7"/>
  <c r="BM150" i="7"/>
  <c r="CG151" i="7"/>
  <c r="AC169" i="7"/>
  <c r="EJ124" i="7"/>
  <c r="DQ112" i="7"/>
  <c r="HF109" i="7"/>
  <c r="HO125" i="7"/>
  <c r="CA136" i="7"/>
  <c r="FA127" i="7"/>
  <c r="AR134" i="7"/>
  <c r="AU133" i="7"/>
  <c r="CV125" i="7"/>
  <c r="BN109" i="7"/>
  <c r="AP128" i="7"/>
  <c r="FO126" i="7"/>
  <c r="CT147" i="7"/>
  <c r="EB148" i="7"/>
  <c r="DE143" i="7"/>
  <c r="CP145" i="7"/>
  <c r="DI145" i="7"/>
  <c r="ES145" i="7"/>
  <c r="DO144" i="7"/>
  <c r="DP149" i="7"/>
  <c r="CW155" i="7"/>
  <c r="CP171" i="7"/>
  <c r="CY159" i="7"/>
  <c r="EM164" i="7"/>
  <c r="FK170" i="7"/>
  <c r="FL158" i="7"/>
  <c r="DQ145" i="7"/>
  <c r="FM149" i="7"/>
  <c r="FF168" i="7"/>
  <c r="EQ156" i="7"/>
  <c r="DK163" i="7"/>
  <c r="FO166" i="7"/>
  <c r="ED151" i="7"/>
  <c r="ET157" i="7"/>
  <c r="FB169" i="7"/>
  <c r="HB157" i="7"/>
  <c r="HC151" i="7"/>
  <c r="IR146" i="7"/>
  <c r="GN157" i="7"/>
  <c r="GH149" i="7"/>
  <c r="HN155" i="7"/>
  <c r="GI155" i="7"/>
  <c r="GJ145" i="7"/>
  <c r="IF144" i="7"/>
  <c r="HY150" i="7"/>
  <c r="IX142" i="7"/>
  <c r="IX155" i="7"/>
  <c r="HV144" i="7"/>
  <c r="HH166" i="7"/>
  <c r="IC161" i="7"/>
  <c r="GL166" i="7"/>
  <c r="BF126" i="7"/>
  <c r="BX128" i="7"/>
  <c r="EI121" i="7"/>
  <c r="FA129" i="7"/>
  <c r="FA111" i="7"/>
  <c r="GO119" i="7"/>
  <c r="IQ112" i="7"/>
  <c r="GE167" i="7"/>
  <c r="CA110" i="7"/>
  <c r="AQ109" i="7"/>
  <c r="AQ146" i="7"/>
  <c r="J144" i="7"/>
  <c r="BZ142" i="7"/>
  <c r="T147" i="7"/>
  <c r="M144" i="7"/>
  <c r="BE147" i="7"/>
  <c r="X147" i="7"/>
  <c r="BP144" i="7"/>
  <c r="BH117" i="7"/>
  <c r="W151" i="7"/>
  <c r="AN153" i="7"/>
  <c r="AZ134" i="7"/>
  <c r="BG151" i="7"/>
  <c r="BX157" i="7"/>
  <c r="Q165" i="7"/>
  <c r="BJ164" i="7"/>
  <c r="N160" i="7"/>
  <c r="BE166" i="7"/>
  <c r="AF150" i="7"/>
  <c r="BJ158" i="7"/>
  <c r="BB164" i="7"/>
  <c r="HP123" i="7"/>
  <c r="BH108" i="7"/>
  <c r="W109" i="7"/>
  <c r="EJ122" i="7"/>
  <c r="GO118" i="7"/>
  <c r="GY116" i="7"/>
  <c r="IQ126" i="7"/>
  <c r="IQ110" i="7"/>
  <c r="AS149" i="7"/>
  <c r="AB133" i="7"/>
  <c r="AJ170" i="7"/>
  <c r="BB145" i="7"/>
  <c r="BL164" i="7"/>
  <c r="BG164" i="7"/>
  <c r="K147" i="7"/>
  <c r="AR150" i="7"/>
  <c r="P165" i="7"/>
  <c r="H168" i="7"/>
  <c r="AF129" i="7"/>
  <c r="BK167" i="7"/>
  <c r="BX129" i="7"/>
  <c r="W122" i="7"/>
  <c r="DH135" i="7"/>
  <c r="DH142" i="7"/>
  <c r="DS112" i="7"/>
  <c r="DG142" i="7"/>
  <c r="CQ150" i="7"/>
  <c r="FB117" i="7"/>
  <c r="EV155" i="7"/>
  <c r="EF162" i="7"/>
  <c r="CZ166" i="7"/>
  <c r="DN170" i="7"/>
  <c r="FR147" i="7"/>
  <c r="DV150" i="7"/>
  <c r="EU142" i="7"/>
  <c r="FQ153" i="7"/>
  <c r="FA148" i="7"/>
  <c r="DT145" i="7"/>
  <c r="FO144" i="7"/>
  <c r="CV153" i="7"/>
  <c r="CV157" i="7"/>
  <c r="EZ159" i="7"/>
  <c r="FP161" i="7"/>
  <c r="DR133" i="7"/>
  <c r="FL143" i="7"/>
  <c r="FA149" i="7"/>
  <c r="CW156" i="7"/>
  <c r="FA158" i="7"/>
  <c r="EW142" i="7"/>
  <c r="FR159" i="7"/>
  <c r="EU151" i="7"/>
  <c r="FK153" i="7"/>
  <c r="FK157" i="7"/>
  <c r="CQ161" i="7"/>
  <c r="EE159" i="7"/>
  <c r="DM147" i="7"/>
  <c r="FL150" i="7"/>
  <c r="FL154" i="7"/>
  <c r="CR158" i="7"/>
  <c r="EV164" i="7"/>
  <c r="DA151" i="7"/>
  <c r="DQ153" i="7"/>
  <c r="DQ156" i="7"/>
  <c r="FE159" i="7"/>
  <c r="DR156" i="7"/>
  <c r="CT170" i="7"/>
  <c r="FP166" i="7"/>
  <c r="DC162" i="7"/>
  <c r="CU145" i="7"/>
  <c r="EB150" i="7"/>
  <c r="FH159" i="7"/>
  <c r="ER165" i="7"/>
  <c r="FF155" i="7"/>
  <c r="EC143" i="7"/>
  <c r="GR147" i="7"/>
  <c r="IJ122" i="7"/>
  <c r="JB117" i="7"/>
  <c r="FZ144" i="7"/>
  <c r="JA116" i="7"/>
  <c r="FZ159" i="7"/>
  <c r="GA145" i="7"/>
  <c r="HW146" i="7"/>
  <c r="GA158" i="7"/>
  <c r="IE164" i="7"/>
  <c r="IM169" i="7"/>
  <c r="IS164" i="7"/>
  <c r="GO148" i="7"/>
  <c r="HX142" i="7"/>
  <c r="GB149" i="7"/>
  <c r="GR152" i="7"/>
  <c r="GR159" i="7"/>
  <c r="HH161" i="7"/>
  <c r="IZ159" i="7"/>
  <c r="HT145" i="7"/>
  <c r="HS135" i="7"/>
  <c r="II158" i="7"/>
  <c r="HS161" i="7"/>
  <c r="HS143" i="7"/>
  <c r="HC146" i="7"/>
  <c r="IH160" i="7"/>
  <c r="HM149" i="7"/>
  <c r="GD166" i="7"/>
  <c r="IH167" i="7"/>
  <c r="GL113" i="7"/>
  <c r="FW156" i="7"/>
  <c r="IA162" i="7"/>
  <c r="GU166" i="7"/>
  <c r="HQ167" i="7"/>
  <c r="IG146" i="7"/>
  <c r="HA149" i="7"/>
  <c r="HP147" i="7"/>
  <c r="GZ115" i="7"/>
  <c r="GJ149" i="7"/>
  <c r="HO160" i="7"/>
  <c r="IE142" i="7"/>
  <c r="GI153" i="7"/>
  <c r="JA151" i="7"/>
  <c r="GG155" i="7"/>
  <c r="GG159" i="7"/>
  <c r="GW161" i="7"/>
  <c r="IT158" i="7"/>
  <c r="GX159" i="7"/>
  <c r="GH109" i="7"/>
  <c r="HH154" i="7"/>
  <c r="GR164" i="7"/>
  <c r="IB167" i="7"/>
  <c r="HT164" i="7"/>
  <c r="IB158" i="7"/>
  <c r="GF145" i="7"/>
  <c r="HQ124" i="7"/>
  <c r="GG126" i="7"/>
  <c r="IA151" i="7"/>
  <c r="GE161" i="7"/>
  <c r="GU152" i="7"/>
  <c r="GL158" i="7"/>
  <c r="HZ164" i="7"/>
  <c r="II165" i="7"/>
  <c r="IQ172" i="7"/>
  <c r="I493" i="7" s="1"/>
  <c r="GX113" i="7"/>
  <c r="GT163" i="7"/>
  <c r="GL168" i="7"/>
  <c r="ID166" i="7"/>
  <c r="HM171" i="7"/>
  <c r="HC164" i="7"/>
  <c r="JB169" i="7"/>
  <c r="GH138" i="7"/>
  <c r="P464" i="7" s="1"/>
  <c r="GE109" i="7"/>
  <c r="GV172" i="7"/>
  <c r="M490" i="7" s="1"/>
  <c r="JB168" i="7"/>
  <c r="IG131" i="7"/>
  <c r="HO136" i="7"/>
  <c r="DI168" i="7"/>
  <c r="CH163" i="7"/>
  <c r="AZ133" i="7"/>
  <c r="BB162" i="7"/>
  <c r="BH131" i="7"/>
  <c r="FB131" i="7"/>
  <c r="FS133" i="7"/>
  <c r="X135" i="7"/>
  <c r="BW163" i="7"/>
  <c r="IV169" i="7"/>
  <c r="IQ131" i="7"/>
  <c r="HG122" i="7"/>
  <c r="FW108" i="7"/>
  <c r="FW128" i="7"/>
  <c r="FD113" i="7"/>
  <c r="FD129" i="7"/>
  <c r="EJ132" i="7"/>
  <c r="CF132" i="7"/>
  <c r="AV117" i="7"/>
  <c r="O111" i="7"/>
  <c r="DO169" i="7"/>
  <c r="EE163" i="7"/>
  <c r="EK137" i="7"/>
  <c r="K114" i="7"/>
  <c r="AR123" i="7"/>
  <c r="CE108" i="7"/>
  <c r="IV166" i="7"/>
  <c r="N167" i="7"/>
  <c r="BM108" i="7"/>
  <c r="DQ131" i="7"/>
  <c r="FQ172" i="7"/>
  <c r="R485" i="7" s="1"/>
  <c r="W170" i="7"/>
  <c r="W168" i="7"/>
  <c r="DM129" i="7"/>
  <c r="HF135" i="7"/>
  <c r="HX133" i="7"/>
  <c r="FW170" i="7"/>
  <c r="GO170" i="7"/>
  <c r="DL157" i="7"/>
  <c r="GZ149" i="7"/>
  <c r="HJ152" i="7"/>
  <c r="FD149" i="7"/>
  <c r="GC144" i="7"/>
  <c r="DO152" i="7"/>
  <c r="IK147" i="7"/>
  <c r="HN145" i="7"/>
  <c r="IW154" i="7"/>
  <c r="FK133" i="7"/>
  <c r="FF121" i="7"/>
  <c r="ES130" i="7"/>
  <c r="M198" i="7" s="1"/>
  <c r="M333" i="7" s="1"/>
  <c r="GU118" i="7"/>
  <c r="H134" i="7"/>
  <c r="IE108" i="7"/>
  <c r="IS130" i="7"/>
  <c r="DT116" i="7"/>
  <c r="AM151" i="7"/>
  <c r="AN129" i="7"/>
  <c r="M171" i="7"/>
  <c r="BF152" i="7"/>
  <c r="BN116" i="7"/>
  <c r="AA169" i="7"/>
  <c r="EQ171" i="7"/>
  <c r="CN162" i="7"/>
  <c r="AZ167" i="7"/>
  <c r="GS164" i="7"/>
  <c r="EX166" i="7"/>
  <c r="FI169" i="7"/>
  <c r="IX164" i="7"/>
  <c r="IP157" i="7"/>
  <c r="EC157" i="7"/>
  <c r="FX161" i="7"/>
  <c r="DR157" i="7"/>
  <c r="GB147" i="7"/>
  <c r="HQ149" i="7"/>
  <c r="GN146" i="7"/>
  <c r="IT143" i="7"/>
  <c r="FL153" i="7"/>
  <c r="DN143" i="7"/>
  <c r="FW148" i="7"/>
  <c r="EO147" i="7"/>
  <c r="GU149" i="7"/>
  <c r="CS151" i="7"/>
  <c r="J123" i="7"/>
  <c r="FR113" i="7"/>
  <c r="EB116" i="7"/>
  <c r="ID132" i="7"/>
  <c r="DC128" i="7"/>
  <c r="DH108" i="7"/>
  <c r="HS109" i="7"/>
  <c r="HR111" i="7"/>
  <c r="GO114" i="7"/>
  <c r="GX120" i="7"/>
  <c r="FS167" i="7"/>
  <c r="CC167" i="7"/>
  <c r="FB163" i="7"/>
  <c r="IG160" i="7"/>
  <c r="GV158" i="7"/>
  <c r="FM157" i="7"/>
  <c r="DY161" i="7"/>
  <c r="HM155" i="7"/>
  <c r="HV158" i="7"/>
  <c r="DS146" i="7"/>
  <c r="GQ159" i="7"/>
  <c r="DI149" i="7"/>
  <c r="GT129" i="7"/>
  <c r="EN157" i="7"/>
  <c r="DJ151" i="7"/>
  <c r="DO130" i="7"/>
  <c r="FE121" i="7"/>
  <c r="FE139" i="7" s="1"/>
  <c r="F510" i="7" s="1"/>
  <c r="M137" i="7"/>
  <c r="DT111" i="7"/>
  <c r="DG108" i="7"/>
  <c r="EU108" i="7"/>
  <c r="GV138" i="7"/>
  <c r="M465" i="7" s="1"/>
  <c r="EW108" i="7"/>
  <c r="K116" i="7"/>
  <c r="I125" i="7"/>
  <c r="GN117" i="7"/>
  <c r="GF133" i="7"/>
  <c r="IM163" i="7"/>
  <c r="GG167" i="7"/>
  <c r="DH169" i="7"/>
  <c r="CZ150" i="7"/>
  <c r="EA161" i="7"/>
  <c r="ES161" i="7"/>
  <c r="GS143" i="7"/>
  <c r="DE157" i="7"/>
  <c r="FY157" i="7"/>
  <c r="IB133" i="7"/>
  <c r="DM113" i="7"/>
  <c r="CU111" i="7"/>
  <c r="GL134" i="7"/>
  <c r="GF111" i="7"/>
  <c r="II124" i="7"/>
  <c r="FE117" i="7"/>
  <c r="FO110" i="7"/>
  <c r="W134" i="7"/>
  <c r="CT151" i="7"/>
  <c r="FE144" i="7"/>
  <c r="FN148" i="7"/>
  <c r="DC150" i="7"/>
  <c r="ER149" i="7"/>
  <c r="FQ151" i="7"/>
  <c r="CW159" i="7"/>
  <c r="FS151" i="7"/>
  <c r="EG165" i="7"/>
  <c r="DK165" i="7"/>
  <c r="JB134" i="7"/>
  <c r="GL147" i="7"/>
  <c r="HK143" i="7"/>
  <c r="GV145" i="7"/>
  <c r="GC159" i="7"/>
  <c r="DW172" i="7"/>
  <c r="F483" i="7" s="1"/>
  <c r="X169" i="7"/>
  <c r="DX157" i="7"/>
  <c r="HE154" i="7"/>
  <c r="GY159" i="7"/>
  <c r="CN145" i="7"/>
  <c r="FX158" i="7"/>
  <c r="HX150" i="7"/>
  <c r="FP132" i="7"/>
  <c r="FP139" i="7" s="1"/>
  <c r="Q510" i="7" s="1"/>
  <c r="IT131" i="7"/>
  <c r="IT139" i="7" s="1"/>
  <c r="L518" i="7" s="1"/>
  <c r="GR113" i="7"/>
  <c r="HC130" i="7"/>
  <c r="DV116" i="7"/>
  <c r="FI146" i="7"/>
  <c r="HQ133" i="7"/>
  <c r="HS127" i="7"/>
  <c r="GL137" i="7"/>
  <c r="FS121" i="7"/>
  <c r="DC123" i="7"/>
  <c r="FL109" i="7"/>
  <c r="FN129" i="7"/>
  <c r="V162" i="7"/>
  <c r="DZ155" i="7"/>
  <c r="AF163" i="7"/>
  <c r="EI156" i="7"/>
  <c r="IF155" i="7"/>
  <c r="HB146" i="7"/>
  <c r="HH152" i="7"/>
  <c r="CQ159" i="7"/>
  <c r="EM157" i="7"/>
  <c r="IJ156" i="7"/>
  <c r="EX146" i="7"/>
  <c r="HT130" i="7"/>
  <c r="HM137" i="7"/>
  <c r="FQ119" i="7"/>
  <c r="IB124" i="7"/>
  <c r="IB139" i="7" s="1"/>
  <c r="K517" i="7" s="1"/>
  <c r="DS127" i="7"/>
  <c r="EE125" i="7"/>
  <c r="BW142" i="7"/>
  <c r="BX154" i="7"/>
  <c r="CI154" i="7"/>
  <c r="BR137" i="7"/>
  <c r="HY118" i="7"/>
  <c r="GE111" i="7"/>
  <c r="CN170" i="7"/>
  <c r="DR167" i="7"/>
  <c r="GY170" i="7"/>
  <c r="EQ155" i="7"/>
  <c r="DL156" i="7"/>
  <c r="EY150" i="7"/>
  <c r="FK148" i="7"/>
  <c r="JA150" i="7"/>
  <c r="HF158" i="7"/>
  <c r="GQ151" i="7"/>
  <c r="GI119" i="7"/>
  <c r="DN136" i="7"/>
  <c r="CO125" i="7"/>
  <c r="IG112" i="7"/>
  <c r="DI134" i="7"/>
  <c r="K202" i="7" s="1"/>
  <c r="K337" i="7" s="1"/>
  <c r="EF138" i="7"/>
  <c r="O458" i="7" s="1"/>
  <c r="EI125" i="7"/>
  <c r="GH161" i="7"/>
  <c r="IT169" i="7"/>
  <c r="EU172" i="7"/>
  <c r="M484" i="7" s="1"/>
  <c r="HN166" i="7"/>
  <c r="EK171" i="7"/>
  <c r="HV162" i="7"/>
  <c r="ET156" i="7"/>
  <c r="GT152" i="7"/>
  <c r="ED144" i="7"/>
  <c r="BD164" i="7"/>
  <c r="HP153" i="7"/>
  <c r="FH147" i="7"/>
  <c r="HI151" i="7"/>
  <c r="GJ115" i="7"/>
  <c r="CG129" i="7"/>
  <c r="DO135" i="7"/>
  <c r="BB128" i="7"/>
  <c r="IN124" i="7"/>
  <c r="BZ108" i="7"/>
  <c r="GO126" i="7"/>
  <c r="HY155" i="7"/>
  <c r="IC165" i="7"/>
  <c r="IQ115" i="7"/>
  <c r="GT171" i="7"/>
  <c r="HS169" i="7"/>
  <c r="AZ166" i="7"/>
  <c r="FM169" i="7"/>
  <c r="DQ154" i="7"/>
  <c r="EG160" i="7"/>
  <c r="HL150" i="7"/>
  <c r="EV161" i="7"/>
  <c r="FJ151" i="7"/>
  <c r="HA115" i="7"/>
  <c r="CQ116" i="7"/>
  <c r="BG130" i="7"/>
  <c r="CH129" i="7"/>
  <c r="HT111" i="7"/>
  <c r="CV116" i="7"/>
  <c r="HM115" i="7"/>
  <c r="AZ120" i="7"/>
  <c r="AP134" i="7"/>
  <c r="ET170" i="7"/>
  <c r="CN160" i="7"/>
  <c r="DH143" i="7"/>
  <c r="DM163" i="7"/>
  <c r="IA117" i="7"/>
  <c r="EC109" i="7"/>
  <c r="BO167" i="7"/>
  <c r="GK158" i="7"/>
  <c r="DK154" i="7"/>
  <c r="JB151" i="7"/>
  <c r="IR153" i="7"/>
  <c r="GP159" i="7"/>
  <c r="DW149" i="7"/>
  <c r="GD144" i="7"/>
  <c r="EP149" i="7"/>
  <c r="BK133" i="7"/>
  <c r="P131" i="7"/>
  <c r="IZ125" i="7"/>
  <c r="HR125" i="7"/>
  <c r="GF123" i="7"/>
  <c r="ER163" i="7"/>
  <c r="EX161" i="7"/>
  <c r="DQ161" i="7"/>
  <c r="ED157" i="7"/>
  <c r="HK155" i="7"/>
  <c r="IX157" i="7"/>
  <c r="IT155" i="7"/>
  <c r="GT159" i="7"/>
  <c r="HP113" i="7"/>
  <c r="N133" i="7"/>
  <c r="HC112" i="7"/>
  <c r="HT108" i="7"/>
  <c r="JB135" i="7"/>
  <c r="HR145" i="7"/>
  <c r="IO155" i="7"/>
  <c r="DP158" i="7"/>
  <c r="CX156" i="7"/>
  <c r="DA155" i="7"/>
  <c r="EF143" i="7"/>
  <c r="HO126" i="7"/>
  <c r="IB145" i="7"/>
  <c r="IA138" i="7"/>
  <c r="J467" i="7" s="1"/>
  <c r="FZ110" i="7"/>
  <c r="GF131" i="7"/>
  <c r="HY170" i="7"/>
  <c r="CP153" i="7"/>
  <c r="IS155" i="7"/>
  <c r="IX165" i="7"/>
  <c r="BY150" i="7"/>
  <c r="IC144" i="7"/>
  <c r="CY144" i="7"/>
  <c r="W136" i="7"/>
  <c r="GY112" i="7"/>
  <c r="IZ130" i="7"/>
  <c r="AV115" i="7"/>
  <c r="GI146" i="7"/>
  <c r="CR146" i="7"/>
  <c r="BV127" i="7"/>
  <c r="AZ130" i="7"/>
  <c r="CJ132" i="7"/>
  <c r="BX138" i="7"/>
  <c r="H452" i="7" s="1"/>
  <c r="DC149" i="7"/>
  <c r="FS146" i="7"/>
  <c r="DH147" i="7"/>
  <c r="FS154" i="7"/>
  <c r="CY162" i="7"/>
  <c r="FB111" i="7"/>
  <c r="Z121" i="7"/>
  <c r="K135" i="7"/>
  <c r="CA131" i="7"/>
  <c r="J148" i="7"/>
  <c r="Y163" i="7"/>
  <c r="Z171" i="7"/>
  <c r="AA150" i="7"/>
  <c r="AA154" i="7"/>
  <c r="AR157" i="7"/>
  <c r="J160" i="7"/>
  <c r="BQ166" i="7"/>
  <c r="W148" i="7"/>
  <c r="F149" i="7"/>
  <c r="CJ148" i="7"/>
  <c r="AK146" i="7"/>
  <c r="T117" i="7"/>
  <c r="CA150" i="7"/>
  <c r="S158" i="7"/>
  <c r="AB167" i="7"/>
  <c r="BU156" i="7"/>
  <c r="E148" i="7"/>
  <c r="BS142" i="7"/>
  <c r="BA147" i="7"/>
  <c r="AJ143" i="7"/>
  <c r="BS149" i="7"/>
  <c r="CJ152" i="7"/>
  <c r="BS158" i="7"/>
  <c r="S113" i="7"/>
  <c r="Q155" i="7"/>
  <c r="BD149" i="7"/>
  <c r="BU152" i="7"/>
  <c r="BD158" i="7"/>
  <c r="CC168" i="7"/>
  <c r="R158" i="7"/>
  <c r="AE154" i="7"/>
  <c r="AI159" i="7"/>
  <c r="O160" i="7"/>
  <c r="Y146" i="7"/>
  <c r="BX152" i="7"/>
  <c r="P156" i="7"/>
  <c r="BG159" i="7"/>
  <c r="BP156" i="7"/>
  <c r="BP160" i="7"/>
  <c r="AY163" i="7"/>
  <c r="AF157" i="7"/>
  <c r="AF147" i="7"/>
  <c r="CH156" i="7"/>
  <c r="AZ164" i="7"/>
  <c r="CA152" i="7"/>
  <c r="S156" i="7"/>
  <c r="BJ162" i="7"/>
  <c r="BS154" i="7"/>
  <c r="CJ156" i="7"/>
  <c r="CJ160" i="7"/>
  <c r="AQ145" i="7"/>
  <c r="G124" i="7"/>
  <c r="BS144" i="7"/>
  <c r="IQ113" i="7"/>
  <c r="IQ130" i="7"/>
  <c r="HY117" i="7"/>
  <c r="FD128" i="7"/>
  <c r="N196" i="7" s="1"/>
  <c r="N331" i="7" s="1"/>
  <c r="CF114" i="7"/>
  <c r="CF130" i="7"/>
  <c r="BN113" i="7"/>
  <c r="BN130" i="7"/>
  <c r="AE123" i="7"/>
  <c r="FS138" i="7"/>
  <c r="T460" i="7" s="1"/>
  <c r="BJ133" i="7"/>
  <c r="HG125" i="7"/>
  <c r="HP120" i="7"/>
  <c r="BZ134" i="7"/>
  <c r="AP136" i="7"/>
  <c r="BF131" i="7"/>
  <c r="O132" i="7"/>
  <c r="G135" i="7"/>
  <c r="GW131" i="7"/>
  <c r="GE113" i="7"/>
  <c r="GW133" i="7"/>
  <c r="IG137" i="7"/>
  <c r="GE116" i="7"/>
  <c r="AA168" i="7"/>
  <c r="AZ137" i="7"/>
  <c r="DH156" i="7"/>
  <c r="FL162" i="7"/>
  <c r="CZ170" i="7"/>
  <c r="CS154" i="7"/>
  <c r="CS157" i="7"/>
  <c r="FO146" i="7"/>
  <c r="DR148" i="7"/>
  <c r="DB149" i="7"/>
  <c r="CW164" i="7"/>
  <c r="DG152" i="7"/>
  <c r="DW155" i="7"/>
  <c r="DG159" i="7"/>
  <c r="DX152" i="7"/>
  <c r="EN155" i="7"/>
  <c r="DX158" i="7"/>
  <c r="EV168" i="7"/>
  <c r="EW153" i="7"/>
  <c r="EW156" i="7"/>
  <c r="EW160" i="7"/>
  <c r="CW169" i="7"/>
  <c r="EH154" i="7"/>
  <c r="EX157" i="7"/>
  <c r="EH160" i="7"/>
  <c r="FF166" i="7"/>
  <c r="DZ170" i="7"/>
  <c r="EA159" i="7"/>
  <c r="EA147" i="7"/>
  <c r="EZ153" i="7"/>
  <c r="EZ157" i="7"/>
  <c r="EZ160" i="7"/>
  <c r="ER169" i="7"/>
  <c r="FZ146" i="7"/>
  <c r="IJ154" i="7"/>
  <c r="HW148" i="7"/>
  <c r="JB121" i="7"/>
  <c r="JA108" i="7"/>
  <c r="S176" i="7" s="1"/>
  <c r="JA146" i="7"/>
  <c r="HV152" i="7"/>
  <c r="GA146" i="7"/>
  <c r="HG152" i="7"/>
  <c r="HW155" i="7"/>
  <c r="HG158" i="7"/>
  <c r="GR143" i="7"/>
  <c r="IN144" i="7"/>
  <c r="IN149" i="7"/>
  <c r="GJ157" i="7"/>
  <c r="HX159" i="7"/>
  <c r="IZ117" i="7"/>
  <c r="II115" i="7"/>
  <c r="HS151" i="7"/>
  <c r="HC125" i="7"/>
  <c r="HC144" i="7"/>
  <c r="GL131" i="7"/>
  <c r="HR157" i="7"/>
  <c r="GL153" i="7"/>
  <c r="HC154" i="7"/>
  <c r="HS156" i="7"/>
  <c r="FW160" i="7"/>
  <c r="GU170" i="7"/>
  <c r="HQ163" i="7"/>
  <c r="GZ145" i="7"/>
  <c r="HP163" i="7"/>
  <c r="HM159" i="7"/>
  <c r="HF160" i="7"/>
  <c r="GH157" i="7"/>
  <c r="HG167" i="7"/>
  <c r="IN153" i="7"/>
  <c r="GJ158" i="7"/>
  <c r="HQ127" i="7"/>
  <c r="GY114" i="7"/>
  <c r="GY130" i="7"/>
  <c r="GG114" i="7"/>
  <c r="HP127" i="7"/>
  <c r="IW161" i="7"/>
  <c r="HR158" i="7"/>
  <c r="HZ168" i="7"/>
  <c r="GE168" i="7"/>
  <c r="GS158" i="7"/>
  <c r="IZ134" i="7"/>
  <c r="GF117" i="7"/>
  <c r="IH137" i="7"/>
  <c r="GX126" i="7"/>
  <c r="JA164" i="7"/>
  <c r="HR136" i="7"/>
  <c r="JA110" i="7"/>
  <c r="GY147" i="7"/>
  <c r="HO153" i="7"/>
  <c r="HO112" i="7"/>
  <c r="FQ171" i="7"/>
  <c r="EN171" i="7"/>
  <c r="ES166" i="7"/>
  <c r="DG163" i="7"/>
  <c r="BU122" i="7"/>
  <c r="HW114" i="7"/>
  <c r="IF135" i="7"/>
  <c r="IF169" i="7"/>
  <c r="CJ166" i="7"/>
  <c r="AP111" i="7"/>
  <c r="EU169" i="7"/>
  <c r="EU135" i="7"/>
  <c r="FF172" i="7"/>
  <c r="G485" i="7" s="1"/>
  <c r="K169" i="7"/>
  <c r="EX169" i="7"/>
  <c r="BG153" i="7"/>
  <c r="EA113" i="7"/>
  <c r="FE115" i="7"/>
  <c r="IJ171" i="7"/>
  <c r="IJ137" i="7"/>
  <c r="GX135" i="7"/>
  <c r="GX169" i="7"/>
  <c r="CH135" i="7"/>
  <c r="CH169" i="7"/>
  <c r="DY166" i="7"/>
  <c r="DY132" i="7"/>
  <c r="DY139" i="7" s="1"/>
  <c r="H508" i="7" s="1"/>
  <c r="DX142" i="7"/>
  <c r="DL142" i="7"/>
  <c r="EV119" i="7"/>
  <c r="EV139" i="7" s="1"/>
  <c r="N509" i="7" s="1"/>
  <c r="EV153" i="7"/>
  <c r="EO151" i="7"/>
  <c r="EO117" i="7"/>
  <c r="DI114" i="7"/>
  <c r="DI148" i="7"/>
  <c r="EE128" i="7"/>
  <c r="EE162" i="7"/>
  <c r="ER119" i="7"/>
  <c r="ER153" i="7"/>
  <c r="DH131" i="7"/>
  <c r="DH165" i="7"/>
  <c r="CZ162" i="7"/>
  <c r="CZ128" i="7"/>
  <c r="J196" i="7" s="1"/>
  <c r="J331" i="7" s="1"/>
  <c r="CR110" i="7"/>
  <c r="CR144" i="7"/>
  <c r="EJ118" i="7"/>
  <c r="EJ152" i="7"/>
  <c r="FH111" i="7"/>
  <c r="FH145" i="7"/>
  <c r="EM149" i="7"/>
  <c r="EM115" i="7"/>
  <c r="DW148" i="7"/>
  <c r="DW114" i="7"/>
  <c r="DG156" i="7"/>
  <c r="DG122" i="7"/>
  <c r="CQ156" i="7"/>
  <c r="CQ122" i="7"/>
  <c r="FB127" i="7"/>
  <c r="FB161" i="7"/>
  <c r="DF113" i="7"/>
  <c r="DF147" i="7"/>
  <c r="ES114" i="7"/>
  <c r="ES148" i="7"/>
  <c r="FR126" i="7"/>
  <c r="FR160" i="7"/>
  <c r="FR145" i="7"/>
  <c r="FR111" i="7"/>
  <c r="CP115" i="7"/>
  <c r="CP149" i="7"/>
  <c r="EZ110" i="7"/>
  <c r="EZ144" i="7"/>
  <c r="CN157" i="7"/>
  <c r="CN123" i="7"/>
  <c r="EI112" i="7"/>
  <c r="EI146" i="7"/>
  <c r="EU112" i="7"/>
  <c r="EU146" i="7"/>
  <c r="FQ110" i="7"/>
  <c r="FQ144" i="7"/>
  <c r="FA125" i="7"/>
  <c r="FA159" i="7"/>
  <c r="FA119" i="7"/>
  <c r="FA153" i="7"/>
  <c r="EK109" i="7"/>
  <c r="EK143" i="7"/>
  <c r="DE154" i="7"/>
  <c r="DE120" i="7"/>
  <c r="DE139" i="7" s="1"/>
  <c r="E507" i="7" s="1"/>
  <c r="CO157" i="7"/>
  <c r="CO123" i="7"/>
  <c r="DT160" i="7"/>
  <c r="DT126" i="7"/>
  <c r="EY161" i="7"/>
  <c r="EY127" i="7"/>
  <c r="EY120" i="7"/>
  <c r="EY154" i="7"/>
  <c r="FO115" i="7"/>
  <c r="FO149" i="7"/>
  <c r="DP110" i="7"/>
  <c r="DP144" i="7"/>
  <c r="DZ132" i="7"/>
  <c r="DZ166" i="7"/>
  <c r="DB129" i="7"/>
  <c r="DB163" i="7"/>
  <c r="FN108" i="7"/>
  <c r="FN142" i="7"/>
  <c r="EH125" i="7"/>
  <c r="EH159" i="7"/>
  <c r="EH109" i="7"/>
  <c r="EH143" i="7"/>
  <c r="FL147" i="7"/>
  <c r="FL113" i="7"/>
  <c r="EF160" i="7"/>
  <c r="EF126" i="7"/>
  <c r="CZ145" i="7"/>
  <c r="CZ111" i="7"/>
  <c r="CZ120" i="7"/>
  <c r="CZ154" i="7"/>
  <c r="DO109" i="7"/>
  <c r="DO143" i="7"/>
  <c r="EW157" i="7"/>
  <c r="EW123" i="7"/>
  <c r="DQ142" i="7"/>
  <c r="DQ108" i="7"/>
  <c r="DA110" i="7"/>
  <c r="DA144" i="7"/>
  <c r="DA143" i="7"/>
  <c r="DA109" i="7"/>
  <c r="DK108" i="7"/>
  <c r="DK142" i="7"/>
  <c r="EE158" i="7"/>
  <c r="EE124" i="7"/>
  <c r="DM160" i="7"/>
  <c r="DM126" i="7"/>
  <c r="DL147" i="7"/>
  <c r="DL113" i="7"/>
  <c r="EB108" i="7"/>
  <c r="EB142" i="7"/>
  <c r="FJ116" i="7"/>
  <c r="FJ150" i="7"/>
  <c r="ET111" i="7"/>
  <c r="ET145" i="7"/>
  <c r="ED121" i="7"/>
  <c r="ED139" i="7" s="1"/>
  <c r="M508" i="7" s="1"/>
  <c r="ED155" i="7"/>
  <c r="DN122" i="7"/>
  <c r="DN156" i="7"/>
  <c r="DN148" i="7"/>
  <c r="DN114" i="7"/>
  <c r="CX149" i="7"/>
  <c r="CX115" i="7"/>
  <c r="CW111" i="7"/>
  <c r="CW145" i="7"/>
  <c r="EG151" i="7"/>
  <c r="FI119" i="7"/>
  <c r="FI153" i="7"/>
  <c r="DL135" i="7"/>
  <c r="DL169" i="7"/>
  <c r="CN166" i="7"/>
  <c r="CN132" i="7"/>
  <c r="FO136" i="7"/>
  <c r="FO170" i="7"/>
  <c r="EQ133" i="7"/>
  <c r="EQ167" i="7"/>
  <c r="EI164" i="7"/>
  <c r="EI130" i="7"/>
  <c r="FG158" i="7"/>
  <c r="FG124" i="7"/>
  <c r="FG139" i="7" s="1"/>
  <c r="H510" i="7" s="1"/>
  <c r="EQ125" i="7"/>
  <c r="EQ159" i="7"/>
  <c r="EQ112" i="7"/>
  <c r="EQ146" i="7"/>
  <c r="DK125" i="7"/>
  <c r="DK139" i="7" s="1"/>
  <c r="K507" i="7" s="1"/>
  <c r="DK159" i="7"/>
  <c r="CU127" i="7"/>
  <c r="CU161" i="7"/>
  <c r="CY119" i="7"/>
  <c r="CY139" i="7" s="1"/>
  <c r="P506" i="7" s="1"/>
  <c r="CY153" i="7"/>
  <c r="CY112" i="7"/>
  <c r="CY146" i="7"/>
  <c r="FF108" i="7"/>
  <c r="FF142" i="7"/>
  <c r="FF110" i="7"/>
  <c r="FF144" i="7"/>
  <c r="EP110" i="7"/>
  <c r="EP144" i="7"/>
  <c r="DZ113" i="7"/>
  <c r="DZ147" i="7"/>
  <c r="DJ119" i="7"/>
  <c r="DJ153" i="7"/>
  <c r="CT127" i="7"/>
  <c r="CT139" i="7" s="1"/>
  <c r="K506" i="7" s="1"/>
  <c r="CT161" i="7"/>
  <c r="EC121" i="7"/>
  <c r="EC155" i="7"/>
  <c r="IN122" i="7"/>
  <c r="IN156" i="7"/>
  <c r="HX157" i="7"/>
  <c r="HX123" i="7"/>
  <c r="HH123" i="7"/>
  <c r="HH157" i="7"/>
  <c r="GR110" i="7"/>
  <c r="GR144" i="7"/>
  <c r="GB152" i="7"/>
  <c r="GB118" i="7"/>
  <c r="IM154" i="7"/>
  <c r="IM120" i="7"/>
  <c r="HG120" i="7"/>
  <c r="HG154" i="7"/>
  <c r="GA151" i="7"/>
  <c r="GA117" i="7"/>
  <c r="HV149" i="7"/>
  <c r="HV115" i="7"/>
  <c r="HF122" i="7"/>
  <c r="HF156" i="7"/>
  <c r="GP157" i="7"/>
  <c r="GP123" i="7"/>
  <c r="FZ109" i="7"/>
  <c r="FZ143" i="7"/>
  <c r="HE113" i="7"/>
  <c r="HE147" i="7"/>
  <c r="FY156" i="7"/>
  <c r="FY122" i="7"/>
  <c r="FX149" i="7"/>
  <c r="FX115" i="7"/>
  <c r="JB155" i="7"/>
  <c r="IM142" i="7"/>
  <c r="IK108" i="7"/>
  <c r="IK142" i="7"/>
  <c r="IK111" i="7"/>
  <c r="IK145" i="7"/>
  <c r="HT151" i="7"/>
  <c r="HT117" i="7"/>
  <c r="GN156" i="7"/>
  <c r="GN122" i="7"/>
  <c r="GN109" i="7"/>
  <c r="GN143" i="7"/>
  <c r="IY137" i="7"/>
  <c r="IY171" i="7"/>
  <c r="IA134" i="7"/>
  <c r="R202" i="7" s="1"/>
  <c r="R337" i="7" s="1"/>
  <c r="IA168" i="7"/>
  <c r="GU128" i="7"/>
  <c r="GU162" i="7"/>
  <c r="IY150" i="7"/>
  <c r="IY116" i="7"/>
  <c r="FW110" i="7"/>
  <c r="FW144" i="7"/>
  <c r="IH144" i="7"/>
  <c r="IH110" i="7"/>
  <c r="IS115" i="7"/>
  <c r="IS149" i="7"/>
  <c r="HM112" i="7"/>
  <c r="HM146" i="7"/>
  <c r="GG119" i="7"/>
  <c r="GG153" i="7"/>
  <c r="GG113" i="7"/>
  <c r="GG147" i="7"/>
  <c r="IH163" i="7"/>
  <c r="IH129" i="7"/>
  <c r="HB126" i="7"/>
  <c r="HB160" i="7"/>
  <c r="HB109" i="7"/>
  <c r="HB143" i="7"/>
  <c r="GW110" i="7"/>
  <c r="GW144" i="7"/>
  <c r="IW135" i="7"/>
  <c r="IW169" i="7"/>
  <c r="HY132" i="7"/>
  <c r="HY166" i="7"/>
  <c r="IW124" i="7"/>
  <c r="IW158" i="7"/>
  <c r="HQ108" i="7"/>
  <c r="HQ142" i="7"/>
  <c r="HQ111" i="7"/>
  <c r="HQ145" i="7"/>
  <c r="GK149" i="7"/>
  <c r="GK115" i="7"/>
  <c r="IV111" i="7"/>
  <c r="IV145" i="7"/>
  <c r="HP125" i="7"/>
  <c r="HP159" i="7"/>
  <c r="GZ108" i="7"/>
  <c r="GZ142" i="7"/>
  <c r="GJ113" i="7"/>
  <c r="GJ147" i="7"/>
  <c r="IU111" i="7"/>
  <c r="IU145" i="7"/>
  <c r="HO121" i="7"/>
  <c r="HO155" i="7"/>
  <c r="GY118" i="7"/>
  <c r="GY152" i="7"/>
  <c r="IE124" i="7"/>
  <c r="IE139" i="7" s="1"/>
  <c r="N517" i="7" s="1"/>
  <c r="IE158" i="7"/>
  <c r="GI118" i="7"/>
  <c r="GI152" i="7"/>
  <c r="GA114" i="7"/>
  <c r="GA148" i="7"/>
  <c r="GH131" i="7"/>
  <c r="GH165" i="7"/>
  <c r="IT113" i="7"/>
  <c r="IT147" i="7"/>
  <c r="IT148" i="7"/>
  <c r="IT114" i="7"/>
  <c r="HM135" i="7"/>
  <c r="HM169" i="7"/>
  <c r="IB147" i="7"/>
  <c r="IB113" i="7"/>
  <c r="HL113" i="7"/>
  <c r="HL147" i="7"/>
  <c r="GF150" i="7"/>
  <c r="GF116" i="7"/>
  <c r="HK147" i="7"/>
  <c r="HK113" i="7"/>
  <c r="HJ157" i="7"/>
  <c r="HJ123" i="7"/>
  <c r="HJ115" i="7"/>
  <c r="HJ149" i="7"/>
  <c r="HI161" i="7"/>
  <c r="HI127" i="7"/>
  <c r="IA127" i="7"/>
  <c r="IA161" i="7"/>
  <c r="HY119" i="7"/>
  <c r="HY153" i="7"/>
  <c r="GT121" i="7"/>
  <c r="GT155" i="7"/>
  <c r="GD124" i="7"/>
  <c r="GD158" i="7"/>
  <c r="GD122" i="7"/>
  <c r="GD156" i="7"/>
  <c r="IQ154" i="7"/>
  <c r="IQ120" i="7"/>
  <c r="GE125" i="7"/>
  <c r="GE159" i="7"/>
  <c r="GU108" i="7"/>
  <c r="GU142" i="7"/>
  <c r="IO110" i="7"/>
  <c r="IO144" i="7"/>
  <c r="GS116" i="7"/>
  <c r="GS150" i="7"/>
  <c r="GB134" i="7"/>
  <c r="GB168" i="7"/>
  <c r="FW132" i="7"/>
  <c r="O200" i="7" s="1"/>
  <c r="O335" i="7" s="1"/>
  <c r="FW166" i="7"/>
  <c r="GT167" i="7"/>
  <c r="GT133" i="7"/>
  <c r="HF108" i="7"/>
  <c r="HF142" i="7"/>
  <c r="HN130" i="7"/>
  <c r="HN164" i="7"/>
  <c r="FZ165" i="7"/>
  <c r="FZ131" i="7"/>
  <c r="GG123" i="7"/>
  <c r="GG157" i="7"/>
  <c r="HC128" i="7"/>
  <c r="HC162" i="7"/>
  <c r="GU169" i="7"/>
  <c r="GU135" i="7"/>
  <c r="ID128" i="7"/>
  <c r="ID162" i="7"/>
  <c r="FH142" i="7"/>
  <c r="CW143" i="7"/>
  <c r="EO108" i="7"/>
  <c r="EO142" i="7"/>
  <c r="DY110" i="7"/>
  <c r="DY144" i="7"/>
  <c r="CS119" i="7"/>
  <c r="CS139" i="7" s="1"/>
  <c r="J506" i="7" s="1"/>
  <c r="CS153" i="7"/>
  <c r="FP115" i="7"/>
  <c r="FP149" i="7"/>
  <c r="FK117" i="7"/>
  <c r="FK151" i="7"/>
  <c r="CV154" i="7"/>
  <c r="CV120" i="7"/>
  <c r="FS119" i="7"/>
  <c r="FS153" i="7"/>
  <c r="DV146" i="7"/>
  <c r="DV112" i="7"/>
  <c r="BG166" i="7"/>
  <c r="BG132" i="7"/>
  <c r="CA121" i="7"/>
  <c r="CA155" i="7"/>
  <c r="BH152" i="7"/>
  <c r="BH118" i="7"/>
  <c r="BL111" i="7"/>
  <c r="BL145" i="7"/>
  <c r="BZ114" i="7"/>
  <c r="BZ148" i="7"/>
  <c r="BI157" i="7"/>
  <c r="BI123" i="7"/>
  <c r="AR126" i="7"/>
  <c r="AR160" i="7"/>
  <c r="AA153" i="7"/>
  <c r="AA119" i="7"/>
  <c r="J120" i="7"/>
  <c r="J154" i="7"/>
  <c r="BW157" i="7"/>
  <c r="BW123" i="7"/>
  <c r="BK142" i="7"/>
  <c r="BK108" i="7"/>
  <c r="BX159" i="7"/>
  <c r="BX125" i="7"/>
  <c r="AP152" i="7"/>
  <c r="AP118" i="7"/>
  <c r="Y122" i="7"/>
  <c r="Y156" i="7"/>
  <c r="H123" i="7"/>
  <c r="H157" i="7"/>
  <c r="AO153" i="7"/>
  <c r="AO119" i="7"/>
  <c r="AW126" i="7"/>
  <c r="AW160" i="7"/>
  <c r="W110" i="7"/>
  <c r="W144" i="7"/>
  <c r="BD117" i="7"/>
  <c r="BD151" i="7"/>
  <c r="AK118" i="7"/>
  <c r="AK152" i="7"/>
  <c r="BR142" i="7"/>
  <c r="BR108" i="7"/>
  <c r="AZ156" i="7"/>
  <c r="AZ122" i="7"/>
  <c r="BU137" i="7"/>
  <c r="BU171" i="7"/>
  <c r="AU168" i="7"/>
  <c r="AU134" i="7"/>
  <c r="BU112" i="7"/>
  <c r="BU146" i="7"/>
  <c r="V125" i="7"/>
  <c r="V159" i="7"/>
  <c r="BA157" i="7"/>
  <c r="BA123" i="7"/>
  <c r="BM109" i="7"/>
  <c r="BM143" i="7"/>
  <c r="BB153" i="7"/>
  <c r="BB119" i="7"/>
  <c r="BQ126" i="7"/>
  <c r="BQ160" i="7"/>
  <c r="BO123" i="7"/>
  <c r="BO139" i="7" s="1"/>
  <c r="P501" i="7" s="1"/>
  <c r="BO157" i="7"/>
  <c r="CH117" i="7"/>
  <c r="CH151" i="7"/>
  <c r="R110" i="7"/>
  <c r="R144" i="7"/>
  <c r="CF119" i="7"/>
  <c r="CF153" i="7"/>
  <c r="AX108" i="7"/>
  <c r="AX142" i="7"/>
  <c r="AG112" i="7"/>
  <c r="AG146" i="7"/>
  <c r="P142" i="7"/>
  <c r="P108" i="7"/>
  <c r="CD127" i="7"/>
  <c r="CD139" i="7" s="1"/>
  <c r="N502" i="7" s="1"/>
  <c r="CD161" i="7"/>
  <c r="AE150" i="7"/>
  <c r="CE119" i="7"/>
  <c r="CE153" i="7"/>
  <c r="CG116" i="7"/>
  <c r="CG150" i="7"/>
  <c r="AH145" i="7"/>
  <c r="AH111" i="7"/>
  <c r="AH114" i="7"/>
  <c r="AH148" i="7"/>
  <c r="AV108" i="7"/>
  <c r="AV142" i="7"/>
  <c r="BP153" i="7"/>
  <c r="AU150" i="7"/>
  <c r="AU116" i="7"/>
  <c r="CB127" i="7"/>
  <c r="CB161" i="7"/>
  <c r="CB113" i="7"/>
  <c r="CB147" i="7"/>
  <c r="BK121" i="7"/>
  <c r="BK155" i="7"/>
  <c r="AT156" i="7"/>
  <c r="AT122" i="7"/>
  <c r="L158" i="7"/>
  <c r="L124" i="7"/>
  <c r="BY120" i="7"/>
  <c r="BY139" i="7" s="1"/>
  <c r="I502" i="7" s="1"/>
  <c r="BY154" i="7"/>
  <c r="BY117" i="7"/>
  <c r="BY151" i="7"/>
  <c r="Z114" i="7"/>
  <c r="I152" i="7"/>
  <c r="I118" i="7"/>
  <c r="BF117" i="7"/>
  <c r="BF151" i="7"/>
  <c r="X108" i="7"/>
  <c r="X142" i="7"/>
  <c r="G121" i="7"/>
  <c r="G155" i="7"/>
  <c r="G152" i="7"/>
  <c r="G118" i="7"/>
  <c r="AO166" i="7"/>
  <c r="AO132" i="7"/>
  <c r="AY128" i="7"/>
  <c r="AY162" i="7"/>
  <c r="AV168" i="7"/>
  <c r="AV134" i="7"/>
  <c r="AS168" i="7"/>
  <c r="AS134" i="7"/>
  <c r="EF168" i="7"/>
  <c r="DX116" i="7"/>
  <c r="DX150" i="7"/>
  <c r="AV128" i="7"/>
  <c r="AV162" i="7"/>
  <c r="AX165" i="7"/>
  <c r="BO171" i="7"/>
  <c r="AJ109" i="7"/>
  <c r="FD112" i="7"/>
  <c r="FD146" i="7"/>
  <c r="BV114" i="7"/>
  <c r="BV148" i="7"/>
  <c r="ET166" i="7"/>
  <c r="BA113" i="7"/>
  <c r="CR122" i="7"/>
  <c r="CR139" i="7" s="1"/>
  <c r="I506" i="7" s="1"/>
  <c r="CR156" i="7"/>
  <c r="EZ172" i="7"/>
  <c r="R484" i="7" s="1"/>
  <c r="AX166" i="7"/>
  <c r="FB145" i="7"/>
  <c r="Y129" i="7"/>
  <c r="EN115" i="7"/>
  <c r="EN149" i="7"/>
  <c r="AN142" i="7"/>
  <c r="BE126" i="7"/>
  <c r="BE139" i="7" s="1"/>
  <c r="F501" i="7" s="1"/>
  <c r="BE160" i="7"/>
  <c r="CA165" i="7"/>
  <c r="FS172" i="7"/>
  <c r="T485" i="7" s="1"/>
  <c r="FK163" i="7"/>
  <c r="EV159" i="7"/>
  <c r="IJ120" i="7"/>
  <c r="AJ131" i="7"/>
  <c r="FS112" i="7"/>
  <c r="JA130" i="7"/>
  <c r="FO112" i="7"/>
  <c r="GZ111" i="7"/>
  <c r="FD111" i="7"/>
  <c r="AF123" i="7"/>
  <c r="CI120" i="7"/>
  <c r="BH127" i="7"/>
  <c r="FW126" i="7"/>
  <c r="FW109" i="7"/>
  <c r="V131" i="7"/>
  <c r="BS108" i="7"/>
  <c r="DR114" i="7"/>
  <c r="GW115" i="7"/>
  <c r="H128" i="7"/>
  <c r="AK133" i="7"/>
  <c r="W114" i="7"/>
  <c r="V130" i="7"/>
  <c r="FW168" i="7"/>
  <c r="GK169" i="7"/>
  <c r="HP118" i="7"/>
  <c r="GW169" i="7"/>
  <c r="F115" i="7"/>
  <c r="DS125" i="7"/>
  <c r="IF156" i="7"/>
  <c r="T128" i="7"/>
  <c r="HS117" i="7"/>
  <c r="HG137" i="7"/>
  <c r="GO124" i="7"/>
  <c r="Q134" i="7"/>
  <c r="BS110" i="7"/>
  <c r="AQ111" i="7"/>
  <c r="BZ112" i="7"/>
  <c r="ID157" i="7"/>
  <c r="GF120" i="7"/>
  <c r="GW129" i="7"/>
  <c r="AK112" i="7"/>
  <c r="J114" i="7"/>
  <c r="O144" i="7"/>
  <c r="BJ148" i="7"/>
  <c r="BI153" i="7"/>
  <c r="IX151" i="7"/>
  <c r="IZ151" i="7"/>
  <c r="GA163" i="7"/>
  <c r="GC157" i="7"/>
  <c r="IG158" i="7"/>
  <c r="HZ153" i="7"/>
  <c r="JA142" i="7"/>
  <c r="IK152" i="7"/>
  <c r="GE123" i="7"/>
  <c r="IY136" i="7"/>
  <c r="E114" i="7"/>
  <c r="HC110" i="7"/>
  <c r="AN123" i="7"/>
  <c r="K125" i="7"/>
  <c r="Z137" i="7"/>
  <c r="R128" i="7"/>
  <c r="DH113" i="7"/>
  <c r="Z148" i="7"/>
  <c r="M147" i="7"/>
  <c r="AM150" i="7"/>
  <c r="V164" i="7"/>
  <c r="H151" i="7"/>
  <c r="BG167" i="7"/>
  <c r="I167" i="7"/>
  <c r="AO162" i="7"/>
  <c r="AV132" i="7"/>
  <c r="EJ111" i="7"/>
  <c r="GX127" i="7"/>
  <c r="AB125" i="7"/>
  <c r="AA137" i="7"/>
  <c r="GL119" i="7"/>
  <c r="GH123" i="7"/>
  <c r="S147" i="7"/>
  <c r="AC149" i="7"/>
  <c r="P145" i="7"/>
  <c r="AR109" i="7"/>
  <c r="BN160" i="7"/>
  <c r="CH155" i="7"/>
  <c r="AI165" i="7"/>
  <c r="AU167" i="7"/>
  <c r="AA131" i="7"/>
  <c r="AD124" i="7"/>
  <c r="AI125" i="7"/>
  <c r="JA112" i="7"/>
  <c r="GX125" i="7"/>
  <c r="R124" i="7"/>
  <c r="Q121" i="7"/>
  <c r="HS131" i="7"/>
  <c r="HR123" i="7"/>
  <c r="HG119" i="7"/>
  <c r="S123" i="7"/>
  <c r="AA134" i="7"/>
  <c r="GF110" i="7"/>
  <c r="I133" i="7"/>
  <c r="AI131" i="7"/>
  <c r="DB115" i="7"/>
  <c r="DC115" i="7"/>
  <c r="CJ114" i="7"/>
  <c r="GX124" i="7"/>
  <c r="CV108" i="7"/>
  <c r="CA126" i="7"/>
  <c r="BL147" i="7"/>
  <c r="AT142" i="7"/>
  <c r="P169" i="7"/>
  <c r="Y170" i="7"/>
  <c r="X164" i="7"/>
  <c r="BR129" i="7"/>
  <c r="Y116" i="7"/>
  <c r="G126" i="7"/>
  <c r="BI126" i="7"/>
  <c r="Z165" i="7"/>
  <c r="AK165" i="7"/>
  <c r="AT162" i="7"/>
  <c r="CI169" i="7"/>
  <c r="BJ166" i="7"/>
  <c r="H163" i="7"/>
  <c r="Y160" i="7"/>
  <c r="BB155" i="7"/>
  <c r="CE150" i="7"/>
  <c r="BD157" i="7"/>
  <c r="BW160" i="7"/>
  <c r="AJ161" i="7"/>
  <c r="T155" i="7"/>
  <c r="T159" i="7"/>
  <c r="BB152" i="7"/>
  <c r="IJ148" i="7"/>
  <c r="HF154" i="7"/>
  <c r="GR150" i="7"/>
  <c r="IW144" i="7"/>
  <c r="IY142" i="7"/>
  <c r="HQ117" i="7"/>
  <c r="HI162" i="7"/>
  <c r="GC166" i="7"/>
  <c r="HR163" i="7"/>
  <c r="IW165" i="7"/>
  <c r="HE161" i="7"/>
  <c r="GX111" i="7"/>
  <c r="HQ137" i="7"/>
  <c r="HP115" i="7"/>
  <c r="GF124" i="7"/>
  <c r="IZ124" i="7"/>
  <c r="GY123" i="7"/>
  <c r="GG122" i="7"/>
  <c r="GX110" i="7"/>
  <c r="GS156" i="7"/>
  <c r="GS151" i="7"/>
  <c r="HP117" i="7"/>
  <c r="GX122" i="7"/>
  <c r="GF113" i="7"/>
  <c r="IH138" i="7"/>
  <c r="Q467" i="7" s="1"/>
  <c r="GX118" i="7"/>
  <c r="GF115" i="7"/>
  <c r="HT149" i="7"/>
  <c r="HI158" i="7"/>
  <c r="IY146" i="7"/>
  <c r="II113" i="7"/>
  <c r="HS116" i="7"/>
  <c r="HC123" i="7"/>
  <c r="FW159" i="7"/>
  <c r="IH150" i="7"/>
  <c r="IS160" i="7"/>
  <c r="IP166" i="7"/>
  <c r="HR169" i="7"/>
  <c r="IX148" i="7"/>
  <c r="HR156" i="7"/>
  <c r="GL160" i="7"/>
  <c r="JA128" i="7"/>
  <c r="GW156" i="7"/>
  <c r="II154" i="7"/>
  <c r="IY156" i="7"/>
  <c r="IY160" i="7"/>
  <c r="IA170" i="7"/>
  <c r="IG144" i="7"/>
  <c r="GK145" i="7"/>
  <c r="IJ168" i="7"/>
  <c r="IE144" i="7"/>
  <c r="FY150" i="7"/>
  <c r="GO153" i="7"/>
  <c r="GO157" i="7"/>
  <c r="IS158" i="7"/>
  <c r="HF164" i="7"/>
  <c r="GH117" i="7"/>
  <c r="GQ171" i="7"/>
  <c r="GG169" i="7"/>
  <c r="GZ155" i="7"/>
  <c r="GZ159" i="7"/>
  <c r="GZ161" i="7"/>
  <c r="IN164" i="7"/>
  <c r="HT132" i="7"/>
  <c r="GV163" i="7"/>
  <c r="IR147" i="7"/>
  <c r="GF122" i="7"/>
  <c r="HQ113" i="7"/>
  <c r="HQ129" i="7"/>
  <c r="GG117" i="7"/>
  <c r="HJ156" i="7"/>
  <c r="IA156" i="7"/>
  <c r="GT142" i="7"/>
  <c r="IO150" i="7"/>
  <c r="HR159" i="7"/>
  <c r="GC156" i="7"/>
  <c r="HP129" i="7"/>
  <c r="GO159" i="7"/>
  <c r="HH144" i="7"/>
  <c r="IJ151" i="7"/>
  <c r="IJ152" i="7"/>
  <c r="FY165" i="7"/>
  <c r="JB144" i="7"/>
  <c r="FZ147" i="7"/>
  <c r="JA152" i="7"/>
  <c r="HN160" i="7"/>
  <c r="HG143" i="7"/>
  <c r="HO157" i="7"/>
  <c r="IM165" i="7"/>
  <c r="HG169" i="7"/>
  <c r="GP150" i="7"/>
  <c r="HF157" i="7"/>
  <c r="GB148" i="7"/>
  <c r="HE149" i="7"/>
  <c r="JA155" i="7"/>
  <c r="HE159" i="7"/>
  <c r="JB143" i="7"/>
  <c r="HA160" i="7"/>
  <c r="HY152" i="7"/>
  <c r="GO151" i="7"/>
  <c r="FY159" i="7"/>
  <c r="HG146" i="7"/>
  <c r="GB142" i="7"/>
  <c r="GS122" i="7"/>
  <c r="GO125" i="7"/>
  <c r="IR113" i="7"/>
  <c r="JB110" i="7"/>
  <c r="GS117" i="7"/>
  <c r="JA134" i="7"/>
  <c r="FW171" i="7"/>
  <c r="ID167" i="7"/>
  <c r="HT166" i="7"/>
  <c r="GJ152" i="7"/>
  <c r="IV143" i="7"/>
  <c r="GQ149" i="7"/>
  <c r="HV143" i="7"/>
  <c r="HJ122" i="7"/>
  <c r="IJ117" i="7"/>
  <c r="GW122" i="7"/>
  <c r="IS126" i="7"/>
  <c r="IY167" i="7"/>
  <c r="HY162" i="7"/>
  <c r="HX155" i="7"/>
  <c r="HF152" i="7"/>
  <c r="HZ143" i="7"/>
  <c r="HC157" i="7"/>
  <c r="GT168" i="7"/>
  <c r="IA122" i="7"/>
  <c r="HF130" i="7"/>
  <c r="IA130" i="7"/>
  <c r="GS138" i="7"/>
  <c r="J465" i="7" s="1"/>
  <c r="HR129" i="7"/>
  <c r="IJ118" i="7"/>
  <c r="HZ156" i="7"/>
  <c r="IW151" i="7"/>
  <c r="IU164" i="7"/>
  <c r="HY160" i="7"/>
  <c r="IM152" i="7"/>
  <c r="HW152" i="7"/>
  <c r="GK135" i="7"/>
  <c r="GK139" i="7" s="1"/>
  <c r="S514" i="7" s="1"/>
  <c r="IG110" i="7"/>
  <c r="IO160" i="7"/>
  <c r="IN152" i="7"/>
  <c r="GD142" i="7"/>
  <c r="IB149" i="7"/>
  <c r="II147" i="7"/>
  <c r="IO116" i="7"/>
  <c r="GC122" i="7"/>
  <c r="GC139" i="7" s="1"/>
  <c r="K514" i="7" s="1"/>
  <c r="GT108" i="7"/>
  <c r="IZ112" i="7"/>
  <c r="HZ172" i="7"/>
  <c r="I492" i="7" s="1"/>
  <c r="GN154" i="7"/>
  <c r="GX150" i="7"/>
  <c r="GR161" i="7"/>
  <c r="GD143" i="7"/>
  <c r="IH116" i="7"/>
  <c r="GL126" i="7"/>
  <c r="JA162" i="7"/>
  <c r="IB169" i="7"/>
  <c r="GJ153" i="7"/>
  <c r="HP152" i="7"/>
  <c r="HO150" i="7"/>
  <c r="GV148" i="7"/>
  <c r="ID147" i="7"/>
  <c r="GV154" i="7"/>
  <c r="IQ145" i="7"/>
  <c r="HI147" i="7"/>
  <c r="IW131" i="7"/>
  <c r="GU160" i="7"/>
  <c r="IX114" i="7"/>
  <c r="IE110" i="7"/>
  <c r="FW125" i="7"/>
  <c r="HM154" i="7"/>
  <c r="HN142" i="7"/>
  <c r="HR122" i="7"/>
  <c r="HV109" i="7"/>
  <c r="GI168" i="7"/>
  <c r="HH155" i="7"/>
  <c r="HQ159" i="7"/>
  <c r="IC155" i="7"/>
  <c r="ID154" i="7"/>
  <c r="IE146" i="7"/>
  <c r="GG135" i="7"/>
  <c r="IY161" i="7"/>
  <c r="GY149" i="7"/>
  <c r="HL161" i="7"/>
  <c r="IT160" i="7"/>
  <c r="GV129" i="7"/>
  <c r="HT115" i="7"/>
  <c r="IP155" i="7"/>
  <c r="GI158" i="7"/>
  <c r="HN156" i="7"/>
  <c r="IU143" i="7"/>
  <c r="HO145" i="7"/>
  <c r="JB126" i="7"/>
  <c r="GK111" i="7"/>
  <c r="IY112" i="7"/>
  <c r="GG161" i="7"/>
  <c r="IF145" i="7"/>
  <c r="JA118" i="7"/>
  <c r="IV157" i="7"/>
  <c r="HS150" i="7"/>
  <c r="GO142" i="7"/>
  <c r="HK142" i="7"/>
  <c r="GZ125" i="7"/>
  <c r="IZ109" i="7"/>
  <c r="GD162" i="7"/>
  <c r="FX145" i="7"/>
  <c r="HX162" i="7"/>
  <c r="IZ156" i="7"/>
  <c r="DC119" i="7"/>
  <c r="AS161" i="7"/>
  <c r="P135" i="7"/>
  <c r="Y136" i="7"/>
  <c r="AE143" i="7"/>
  <c r="AB142" i="7"/>
  <c r="BH112" i="7"/>
  <c r="AA129" i="7"/>
  <c r="BI116" i="7"/>
  <c r="AE125" i="7"/>
  <c r="AE146" i="7"/>
  <c r="CC143" i="7"/>
  <c r="Z135" i="7"/>
  <c r="BO165" i="7"/>
  <c r="H161" i="7"/>
  <c r="AD145" i="7"/>
  <c r="BH153" i="7"/>
  <c r="BH157" i="7"/>
  <c r="BI129" i="7"/>
  <c r="AB143" i="7"/>
  <c r="AM163" i="7"/>
  <c r="K144" i="7"/>
  <c r="BH156" i="7"/>
  <c r="BM159" i="7"/>
  <c r="J129" i="7"/>
  <c r="I135" i="7"/>
  <c r="BG148" i="7"/>
  <c r="H150" i="7"/>
  <c r="AD143" i="7"/>
  <c r="BH150" i="7"/>
  <c r="BH154" i="7"/>
  <c r="BH115" i="7"/>
  <c r="AB144" i="7"/>
  <c r="CH132" i="7"/>
  <c r="X130" i="7"/>
  <c r="CA160" i="7"/>
  <c r="AT108" i="7"/>
  <c r="CA111" i="7"/>
  <c r="AS150" i="7"/>
  <c r="AR148" i="7"/>
  <c r="BI119" i="7"/>
  <c r="AR154" i="7"/>
  <c r="BZ145" i="7"/>
  <c r="BA136" i="7"/>
  <c r="BH160" i="7"/>
  <c r="BQ155" i="7"/>
  <c r="AZ162" i="7"/>
  <c r="R166" i="7"/>
  <c r="BI167" i="7"/>
  <c r="AN150" i="7"/>
  <c r="CJ123" i="7"/>
  <c r="CJ116" i="7"/>
  <c r="BR147" i="7"/>
  <c r="AB150" i="7"/>
  <c r="AS156" i="7"/>
  <c r="K160" i="7"/>
  <c r="K164" i="7"/>
  <c r="BR166" i="7"/>
  <c r="AU166" i="7"/>
  <c r="V163" i="7"/>
  <c r="V151" i="7"/>
  <c r="E144" i="7"/>
  <c r="BS116" i="7"/>
  <c r="AJ144" i="7"/>
  <c r="CB150" i="7"/>
  <c r="T158" i="7"/>
  <c r="T161" i="7"/>
  <c r="BB111" i="7"/>
  <c r="CI143" i="7"/>
  <c r="S159" i="7"/>
  <c r="Q113" i="7"/>
  <c r="CC150" i="7"/>
  <c r="CC153" i="7"/>
  <c r="E158" i="7"/>
  <c r="AD168" i="7"/>
  <c r="R119" i="7"/>
  <c r="AG119" i="7"/>
  <c r="W149" i="7"/>
  <c r="AN152" i="7"/>
  <c r="BE155" i="7"/>
  <c r="AN158" i="7"/>
  <c r="AN161" i="7"/>
  <c r="M158" i="7"/>
  <c r="X149" i="7"/>
  <c r="AO152" i="7"/>
  <c r="AO158" i="7"/>
  <c r="AH161" i="7"/>
  <c r="H146" i="7"/>
  <c r="BG144" i="7"/>
  <c r="CF150" i="7"/>
  <c r="CF154" i="7"/>
  <c r="H158" i="7"/>
  <c r="BO164" i="7"/>
  <c r="AG168" i="7"/>
  <c r="AV156" i="7"/>
  <c r="Q153" i="7"/>
  <c r="Q157" i="7"/>
  <c r="BH158" i="7"/>
  <c r="I169" i="7"/>
  <c r="BN151" i="7"/>
  <c r="AW144" i="7"/>
  <c r="R151" i="7"/>
  <c r="R154" i="7"/>
  <c r="AI156" i="7"/>
  <c r="BZ158" i="7"/>
  <c r="CI150" i="7"/>
  <c r="K158" i="7"/>
  <c r="K162" i="7"/>
  <c r="BR163" i="7"/>
  <c r="AJ168" i="7"/>
  <c r="T150" i="7"/>
  <c r="T154" i="7"/>
  <c r="AK157" i="7"/>
  <c r="CB162" i="7"/>
  <c r="AT166" i="7"/>
  <c r="L161" i="7"/>
  <c r="BJ146" i="7"/>
  <c r="AQ159" i="7"/>
  <c r="Z146" i="7"/>
  <c r="I115" i="7"/>
  <c r="X114" i="7"/>
  <c r="G147" i="7"/>
  <c r="CJ136" i="7"/>
  <c r="AZ128" i="7"/>
  <c r="I131" i="7"/>
  <c r="O162" i="7"/>
  <c r="AC162" i="7"/>
  <c r="BR169" i="7"/>
  <c r="AS166" i="7"/>
  <c r="BP170" i="7"/>
  <c r="BZ167" i="7"/>
  <c r="BV153" i="7"/>
  <c r="AK148" i="7"/>
  <c r="T144" i="7"/>
  <c r="BR146" i="7"/>
  <c r="AS153" i="7"/>
  <c r="AS157" i="7"/>
  <c r="AB160" i="7"/>
  <c r="AD166" i="7"/>
  <c r="V154" i="7"/>
  <c r="BS113" i="7"/>
  <c r="L171" i="7"/>
  <c r="CI116" i="7"/>
  <c r="BP155" i="7"/>
  <c r="Q158" i="7"/>
  <c r="Q112" i="7"/>
  <c r="CC151" i="7"/>
  <c r="E159" i="7"/>
  <c r="S129" i="7"/>
  <c r="R126" i="7"/>
  <c r="AN149" i="7"/>
  <c r="BE152" i="7"/>
  <c r="AN159" i="7"/>
  <c r="W165" i="7"/>
  <c r="M157" i="7"/>
  <c r="AO149" i="7"/>
  <c r="BW155" i="7"/>
  <c r="AO159" i="7"/>
  <c r="H144" i="7"/>
  <c r="BG142" i="7"/>
  <c r="CF147" i="7"/>
  <c r="CF151" i="7"/>
  <c r="H155" i="7"/>
  <c r="H159" i="7"/>
  <c r="Y161" i="7"/>
  <c r="AV155" i="7"/>
  <c r="Q150" i="7"/>
  <c r="Q154" i="7"/>
  <c r="AH157" i="7"/>
  <c r="O154" i="7"/>
  <c r="R150" i="7"/>
  <c r="AI153" i="7"/>
  <c r="AI157" i="7"/>
  <c r="BZ159" i="7"/>
  <c r="BI165" i="7"/>
  <c r="CI151" i="7"/>
  <c r="K155" i="7"/>
  <c r="K159" i="7"/>
  <c r="AB161" i="7"/>
  <c r="T151" i="7"/>
  <c r="AK153" i="7"/>
  <c r="AK156" i="7"/>
  <c r="AC160" i="7"/>
  <c r="L160" i="7"/>
  <c r="AQ124" i="7"/>
  <c r="Z124" i="7"/>
  <c r="I160" i="7"/>
  <c r="X146" i="7"/>
  <c r="G151" i="7"/>
  <c r="X168" i="7"/>
  <c r="BS136" i="7"/>
  <c r="BA149" i="7"/>
  <c r="AV166" i="7"/>
  <c r="J163" i="7"/>
  <c r="Z169" i="7"/>
  <c r="S163" i="7"/>
  <c r="BM151" i="7"/>
  <c r="BG155" i="7"/>
  <c r="CB156" i="7"/>
  <c r="AU156" i="7"/>
  <c r="AX157" i="7"/>
  <c r="F159" i="7"/>
  <c r="AY156" i="7"/>
  <c r="AX144" i="7"/>
  <c r="BK158" i="7"/>
  <c r="AC148" i="7"/>
  <c r="AS151" i="7"/>
  <c r="BS147" i="7"/>
  <c r="BD135" i="7"/>
  <c r="BR113" i="7"/>
  <c r="M124" i="7"/>
  <c r="AD132" i="7"/>
  <c r="Z112" i="7"/>
  <c r="F124" i="7"/>
  <c r="BR123" i="7"/>
  <c r="AE112" i="7"/>
  <c r="Z131" i="7"/>
  <c r="BM166" i="7"/>
  <c r="AA163" i="7"/>
  <c r="BW161" i="7"/>
  <c r="BL156" i="7"/>
  <c r="CE156" i="7"/>
  <c r="AE147" i="7"/>
  <c r="W157" i="7"/>
  <c r="I149" i="7"/>
  <c r="BP145" i="7"/>
  <c r="BX143" i="7"/>
  <c r="AG153" i="7"/>
  <c r="BG149" i="7"/>
  <c r="CJ147" i="7"/>
  <c r="BV119" i="7"/>
  <c r="BV139" i="7" s="1"/>
  <c r="F502" i="7" s="1"/>
  <c r="AZ117" i="7"/>
  <c r="BB121" i="7"/>
  <c r="AB108" i="7"/>
  <c r="Y126" i="7"/>
  <c r="X112" i="7"/>
  <c r="AU132" i="7"/>
  <c r="AT128" i="7"/>
  <c r="CI109" i="7"/>
  <c r="BD154" i="7"/>
  <c r="CA125" i="7"/>
  <c r="AV122" i="7"/>
  <c r="AO155" i="7"/>
  <c r="R160" i="7"/>
  <c r="AI142" i="7"/>
  <c r="Z158" i="7"/>
  <c r="BO160" i="7"/>
  <c r="AF145" i="7"/>
  <c r="AW149" i="7"/>
  <c r="BI150" i="7"/>
  <c r="BU124" i="7"/>
  <c r="BN117" i="7"/>
  <c r="AA135" i="7"/>
  <c r="V129" i="7"/>
  <c r="E121" i="7"/>
  <c r="AD109" i="7"/>
  <c r="BB118" i="7"/>
  <c r="CA124" i="7"/>
  <c r="BQ154" i="7"/>
  <c r="AQ158" i="7"/>
  <c r="BE148" i="7"/>
  <c r="AS132" i="7"/>
  <c r="CB148" i="7"/>
  <c r="BO153" i="7"/>
  <c r="CI129" i="7"/>
  <c r="AA121" i="7"/>
  <c r="BH122" i="7"/>
  <c r="AH127" i="7"/>
  <c r="BN126" i="7"/>
  <c r="CC109" i="7"/>
  <c r="BR131" i="7"/>
  <c r="BE144" i="7"/>
  <c r="CB164" i="7"/>
  <c r="AZ160" i="7"/>
  <c r="AI132" i="7"/>
  <c r="Q146" i="7"/>
  <c r="BJ132" i="7"/>
  <c r="AN156" i="7"/>
  <c r="BR135" i="7"/>
  <c r="AK114" i="7"/>
  <c r="X134" i="7"/>
  <c r="AH138" i="7"/>
  <c r="Q449" i="7" s="1"/>
  <c r="H109" i="7"/>
  <c r="CJ117" i="7"/>
  <c r="E110" i="7"/>
  <c r="E143" i="7"/>
  <c r="AE159" i="7"/>
  <c r="L147" i="7"/>
  <c r="AO144" i="7"/>
  <c r="N148" i="7"/>
  <c r="AR143" i="7"/>
  <c r="AP158" i="7"/>
  <c r="X148" i="7"/>
  <c r="CI135" i="7"/>
  <c r="Y125" i="7"/>
  <c r="O128" i="7"/>
  <c r="AJ124" i="7"/>
  <c r="BG114" i="7"/>
  <c r="BS170" i="7"/>
  <c r="AT159" i="7"/>
  <c r="CH160" i="7"/>
  <c r="BS150" i="7"/>
  <c r="AC145" i="7"/>
  <c r="AR146" i="7"/>
  <c r="CG144" i="7"/>
  <c r="AY146" i="7"/>
  <c r="BD108" i="7"/>
  <c r="M123" i="7"/>
  <c r="BA125" i="7"/>
  <c r="CE116" i="7"/>
  <c r="AQ125" i="7"/>
  <c r="BK168" i="7"/>
  <c r="AX164" i="7"/>
  <c r="BU151" i="7"/>
  <c r="CJ150" i="7"/>
  <c r="AT160" i="7"/>
  <c r="F143" i="7"/>
  <c r="G117" i="7"/>
  <c r="AV121" i="7"/>
  <c r="BG133" i="7"/>
  <c r="BJ112" i="7"/>
  <c r="BE169" i="7"/>
  <c r="AP167" i="7"/>
  <c r="CB168" i="7"/>
  <c r="AN163" i="7"/>
  <c r="W158" i="7"/>
  <c r="P147" i="7"/>
  <c r="AG114" i="7"/>
  <c r="AC128" i="7"/>
  <c r="BV169" i="7"/>
  <c r="I165" i="7"/>
  <c r="BE163" i="7"/>
  <c r="CF155" i="7"/>
  <c r="CD148" i="7"/>
  <c r="BD142" i="7"/>
  <c r="BJ144" i="7"/>
  <c r="AW162" i="7"/>
  <c r="BH146" i="7"/>
  <c r="BX142" i="7"/>
  <c r="AX143" i="7"/>
  <c r="BM144" i="7"/>
  <c r="R153" i="7"/>
  <c r="BK150" i="7"/>
  <c r="AB148" i="7"/>
  <c r="K146" i="7"/>
  <c r="H127" i="7"/>
  <c r="V117" i="7"/>
  <c r="AK131" i="7"/>
  <c r="L126" i="7"/>
  <c r="S136" i="7"/>
  <c r="S125" i="7"/>
  <c r="BP121" i="7"/>
  <c r="AO168" i="7"/>
  <c r="AY155" i="7"/>
  <c r="AX156" i="7"/>
  <c r="AF143" i="7"/>
  <c r="AC126" i="7"/>
  <c r="AJ136" i="7"/>
  <c r="AD111" i="7"/>
  <c r="AN133" i="7"/>
  <c r="E163" i="7"/>
  <c r="BP163" i="7"/>
  <c r="BE154" i="7"/>
  <c r="AR169" i="7"/>
  <c r="AB149" i="7"/>
  <c r="CG117" i="7"/>
  <c r="I126" i="7"/>
  <c r="AI120" i="7"/>
  <c r="H116" i="7"/>
  <c r="T110" i="7"/>
  <c r="AK125" i="7"/>
  <c r="AW110" i="7"/>
  <c r="BX161" i="7"/>
  <c r="CF156" i="7"/>
  <c r="Q147" i="7"/>
  <c r="L146" i="7"/>
  <c r="G113" i="7"/>
  <c r="K133" i="7"/>
  <c r="T126" i="7"/>
  <c r="AY172" i="7"/>
  <c r="Q475" i="7" s="1"/>
  <c r="CD156" i="7"/>
  <c r="AA152" i="7"/>
  <c r="O146" i="7"/>
  <c r="L127" i="7"/>
  <c r="AH119" i="7"/>
  <c r="K110" i="7"/>
  <c r="Q124" i="7"/>
  <c r="HT110" i="7"/>
  <c r="HC111" i="7"/>
  <c r="GL112" i="7"/>
  <c r="EK111" i="7"/>
  <c r="DC127" i="7"/>
  <c r="CI132" i="7"/>
  <c r="M205" i="7"/>
  <c r="M340" i="7" s="1"/>
  <c r="L204" i="7"/>
  <c r="L339" i="7" s="1"/>
  <c r="J204" i="7"/>
  <c r="J339" i="7" s="1"/>
  <c r="J206" i="7"/>
  <c r="J341" i="7" s="1"/>
  <c r="E458" i="7"/>
  <c r="M202" i="7"/>
  <c r="M337" i="7" s="1"/>
  <c r="E466" i="7"/>
  <c r="M204" i="7"/>
  <c r="M339" i="7" s="1"/>
  <c r="M206" i="7"/>
  <c r="M341" i="7" s="1"/>
  <c r="J201" i="7"/>
  <c r="J336" i="7" s="1"/>
  <c r="J198" i="7"/>
  <c r="J333" i="7" s="1"/>
  <c r="E475" i="7"/>
  <c r="E481" i="7"/>
  <c r="E476" i="7"/>
  <c r="CM173" i="7"/>
  <c r="E489" i="7"/>
  <c r="FV173" i="7"/>
  <c r="E490" i="7"/>
  <c r="E485" i="7"/>
  <c r="E491" i="7"/>
  <c r="E492" i="7"/>
  <c r="E484" i="7"/>
  <c r="E483" i="7"/>
  <c r="Q189" i="7" l="1"/>
  <c r="Q324" i="7" s="1"/>
  <c r="S197" i="7"/>
  <c r="S332" i="7" s="1"/>
  <c r="Q206" i="7"/>
  <c r="Q341" i="7" s="1"/>
  <c r="IX139" i="7"/>
  <c r="P518" i="7" s="1"/>
  <c r="M235" i="7"/>
  <c r="M370" i="7" s="1"/>
  <c r="J193" i="7"/>
  <c r="J328" i="7" s="1"/>
  <c r="HK139" i="7"/>
  <c r="K516" i="7" s="1"/>
  <c r="IR139" i="7"/>
  <c r="J518" i="7" s="1"/>
  <c r="BQ139" i="7"/>
  <c r="R501" i="7" s="1"/>
  <c r="GI139" i="7"/>
  <c r="Q514" i="7" s="1"/>
  <c r="S201" i="7"/>
  <c r="S336" i="7" s="1"/>
  <c r="O189" i="7"/>
  <c r="O324" i="7" s="1"/>
  <c r="HB139" i="7"/>
  <c r="S515" i="7" s="1"/>
  <c r="L201" i="7"/>
  <c r="L336" i="7" s="1"/>
  <c r="L205" i="7"/>
  <c r="L340" i="7" s="1"/>
  <c r="HJ139" i="7"/>
  <c r="J516" i="7" s="1"/>
  <c r="FY139" i="7"/>
  <c r="G514" i="7" s="1"/>
  <c r="EC139" i="7"/>
  <c r="L508" i="7" s="1"/>
  <c r="Q196" i="7"/>
  <c r="Q331" i="7" s="1"/>
  <c r="FJ139" i="7"/>
  <c r="K510" i="7" s="1"/>
  <c r="GP139" i="7"/>
  <c r="G515" i="7" s="1"/>
  <c r="IM139" i="7"/>
  <c r="E518" i="7" s="1"/>
  <c r="IF139" i="7"/>
  <c r="O517" i="7" s="1"/>
  <c r="L196" i="7"/>
  <c r="L331" i="7" s="1"/>
  <c r="P196" i="7"/>
  <c r="P331" i="7" s="1"/>
  <c r="IS139" i="7"/>
  <c r="K518" i="7" s="1"/>
  <c r="M181" i="7"/>
  <c r="IA139" i="7"/>
  <c r="J517" i="7" s="1"/>
  <c r="EM139" i="7"/>
  <c r="E509" i="7" s="1"/>
  <c r="K196" i="7"/>
  <c r="K331" i="7" s="1"/>
  <c r="K205" i="7"/>
  <c r="K340" i="7" s="1"/>
  <c r="P189" i="7"/>
  <c r="P324" i="7" s="1"/>
  <c r="O222" i="7"/>
  <c r="O357" i="7" s="1"/>
  <c r="AY139" i="7"/>
  <c r="Q500" i="7" s="1"/>
  <c r="CG139" i="7"/>
  <c r="Q502" i="7" s="1"/>
  <c r="R179" i="7"/>
  <c r="R314" i="7" s="1"/>
  <c r="K206" i="7"/>
  <c r="K341" i="7" s="1"/>
  <c r="M180" i="7"/>
  <c r="M315" i="7" s="1"/>
  <c r="M190" i="7"/>
  <c r="M325" i="7" s="1"/>
  <c r="CE139" i="7"/>
  <c r="O502" i="7" s="1"/>
  <c r="HH139" i="7"/>
  <c r="H516" i="7" s="1"/>
  <c r="JA139" i="7"/>
  <c r="S518" i="7" s="1"/>
  <c r="HS139" i="7"/>
  <c r="S516" i="7" s="1"/>
  <c r="N182" i="7"/>
  <c r="N317" i="7" s="1"/>
  <c r="ER139" i="7"/>
  <c r="J509" i="7" s="1"/>
  <c r="E235" i="7"/>
  <c r="E370" i="7" s="1"/>
  <c r="I239" i="7"/>
  <c r="I374" i="7" s="1"/>
  <c r="BW139" i="7"/>
  <c r="G502" i="7" s="1"/>
  <c r="N220" i="7"/>
  <c r="N355" i="7" s="1"/>
  <c r="AM139" i="7"/>
  <c r="E500" i="7" s="1"/>
  <c r="FF139" i="7"/>
  <c r="G510" i="7" s="1"/>
  <c r="DC139" i="7"/>
  <c r="T506" i="7" s="1"/>
  <c r="GS139" i="7"/>
  <c r="J515" i="7" s="1"/>
  <c r="O231" i="7"/>
  <c r="O366" i="7" s="1"/>
  <c r="AX139" i="7"/>
  <c r="P500" i="7" s="1"/>
  <c r="EQ139" i="7"/>
  <c r="I509" i="7" s="1"/>
  <c r="K223" i="7"/>
  <c r="K358" i="7" s="1"/>
  <c r="J181" i="7"/>
  <c r="J316" i="7" s="1"/>
  <c r="AT139" i="7"/>
  <c r="L500" i="7" s="1"/>
  <c r="P139" i="7"/>
  <c r="P498" i="7" s="1"/>
  <c r="M191" i="7"/>
  <c r="M326" i="7" s="1"/>
  <c r="CQ139" i="7"/>
  <c r="H506" i="7" s="1"/>
  <c r="O240" i="7"/>
  <c r="O375" i="7" s="1"/>
  <c r="I210" i="7"/>
  <c r="IW139" i="7"/>
  <c r="O518" i="7" s="1"/>
  <c r="BX139" i="7"/>
  <c r="H502" i="7" s="1"/>
  <c r="IN139" i="7"/>
  <c r="F518" i="7" s="1"/>
  <c r="DW139" i="7"/>
  <c r="F508" i="7" s="1"/>
  <c r="O195" i="7"/>
  <c r="O330" i="7" s="1"/>
  <c r="J216" i="7"/>
  <c r="J351" i="7" s="1"/>
  <c r="HA139" i="7"/>
  <c r="R515" i="7" s="1"/>
  <c r="R231" i="7"/>
  <c r="R366" i="7" s="1"/>
  <c r="FN139" i="7"/>
  <c r="O510" i="7" s="1"/>
  <c r="O176" i="7"/>
  <c r="O311" i="7" s="1"/>
  <c r="HI139" i="7"/>
  <c r="I516" i="7" s="1"/>
  <c r="AP139" i="7"/>
  <c r="H500" i="7" s="1"/>
  <c r="GA139" i="7"/>
  <c r="I514" i="7" s="1"/>
  <c r="HC139" i="7"/>
  <c r="T515" i="7" s="1"/>
  <c r="R189" i="7"/>
  <c r="R324" i="7" s="1"/>
  <c r="DP139" i="7"/>
  <c r="P507" i="7" s="1"/>
  <c r="M219" i="7"/>
  <c r="M354" i="7" s="1"/>
  <c r="N239" i="7"/>
  <c r="N374" i="7" s="1"/>
  <c r="ID139" i="7"/>
  <c r="M517" i="7" s="1"/>
  <c r="BK139" i="7"/>
  <c r="L501" i="7" s="1"/>
  <c r="EE139" i="7"/>
  <c r="N508" i="7" s="1"/>
  <c r="GQ139" i="7"/>
  <c r="H515" i="7" s="1"/>
  <c r="CA139" i="7"/>
  <c r="K502" i="7" s="1"/>
  <c r="AN139" i="7"/>
  <c r="F500" i="7" s="1"/>
  <c r="EF139" i="7"/>
  <c r="O508" i="7" s="1"/>
  <c r="BM139" i="7"/>
  <c r="N501" i="7" s="1"/>
  <c r="S235" i="7"/>
  <c r="S370" i="7" s="1"/>
  <c r="N139" i="7"/>
  <c r="N498" i="7" s="1"/>
  <c r="BN139" i="7"/>
  <c r="O501" i="7" s="1"/>
  <c r="J185" i="7"/>
  <c r="J320" i="7" s="1"/>
  <c r="DH139" i="7"/>
  <c r="H507" i="7" s="1"/>
  <c r="AQ139" i="7"/>
  <c r="I500" i="7" s="1"/>
  <c r="K219" i="7"/>
  <c r="K354" i="7" s="1"/>
  <c r="FK139" i="7"/>
  <c r="L510" i="7" s="1"/>
  <c r="II139" i="7"/>
  <c r="R517" i="7" s="1"/>
  <c r="G182" i="7"/>
  <c r="G317" i="7" s="1"/>
  <c r="HF139" i="7"/>
  <c r="F516" i="7" s="1"/>
  <c r="GE139" i="7"/>
  <c r="M514" i="7" s="1"/>
  <c r="CN139" i="7"/>
  <c r="E506" i="7" s="1"/>
  <c r="J232" i="7"/>
  <c r="J367" i="7" s="1"/>
  <c r="AH139" i="7"/>
  <c r="Q499" i="7" s="1"/>
  <c r="M201" i="7"/>
  <c r="M336" i="7" s="1"/>
  <c r="CZ139" i="7"/>
  <c r="Q506" i="7" s="1"/>
  <c r="BU139" i="7"/>
  <c r="E502" i="7" s="1"/>
  <c r="S193" i="7"/>
  <c r="S328" i="7" s="1"/>
  <c r="DL139" i="7"/>
  <c r="L507" i="7" s="1"/>
  <c r="CI139" i="7"/>
  <c r="S502" i="7" s="1"/>
  <c r="EU139" i="7"/>
  <c r="M509" i="7" s="1"/>
  <c r="ES139" i="7"/>
  <c r="K509" i="7" s="1"/>
  <c r="IG139" i="7"/>
  <c r="P517" i="7" s="1"/>
  <c r="Q139" i="7"/>
  <c r="Q498" i="7" s="1"/>
  <c r="K139" i="7"/>
  <c r="K498" i="7" s="1"/>
  <c r="FZ139" i="7"/>
  <c r="H514" i="7" s="1"/>
  <c r="O206" i="7"/>
  <c r="O341" i="7" s="1"/>
  <c r="DN139" i="7"/>
  <c r="N507" i="7" s="1"/>
  <c r="M238" i="7"/>
  <c r="M373" i="7" s="1"/>
  <c r="AJ139" i="7"/>
  <c r="S499" i="7" s="1"/>
  <c r="DT139" i="7"/>
  <c r="T507" i="7" s="1"/>
  <c r="BR139" i="7"/>
  <c r="S501" i="7" s="1"/>
  <c r="K178" i="7"/>
  <c r="K313" i="7" s="1"/>
  <c r="FA139" i="7"/>
  <c r="S509" i="7" s="1"/>
  <c r="R239" i="7"/>
  <c r="R374" i="7" s="1"/>
  <c r="IQ139" i="7"/>
  <c r="I518" i="7" s="1"/>
  <c r="CB139" i="7"/>
  <c r="L502" i="7" s="1"/>
  <c r="DR139" i="7"/>
  <c r="R507" i="7" s="1"/>
  <c r="S139" i="7"/>
  <c r="S498" i="7" s="1"/>
  <c r="BJ139" i="7"/>
  <c r="K501" i="7" s="1"/>
  <c r="F139" i="7"/>
  <c r="F498" i="7" s="1"/>
  <c r="IJ139" i="7"/>
  <c r="S517" i="7" s="1"/>
  <c r="Y139" i="7"/>
  <c r="H499" i="7" s="1"/>
  <c r="AE139" i="7"/>
  <c r="N499" i="7" s="1"/>
  <c r="FR139" i="7"/>
  <c r="S510" i="7" s="1"/>
  <c r="CO139" i="7"/>
  <c r="F506" i="7" s="1"/>
  <c r="X139" i="7"/>
  <c r="G499" i="7" s="1"/>
  <c r="GN139" i="7"/>
  <c r="E515" i="7" s="1"/>
  <c r="HM139" i="7"/>
  <c r="M516" i="7" s="1"/>
  <c r="F188" i="7"/>
  <c r="F323" i="7" s="1"/>
  <c r="GL139" i="7"/>
  <c r="T514" i="7" s="1"/>
  <c r="CF139" i="7"/>
  <c r="P502" i="7" s="1"/>
  <c r="DB139" i="7"/>
  <c r="S506" i="7" s="1"/>
  <c r="L139" i="7"/>
  <c r="L498" i="7" s="1"/>
  <c r="BA139" i="7"/>
  <c r="S500" i="7" s="1"/>
  <c r="CV139" i="7"/>
  <c r="M506" i="7" s="1"/>
  <c r="IK139" i="7"/>
  <c r="T517" i="7" s="1"/>
  <c r="GG139" i="7"/>
  <c r="O514" i="7" s="1"/>
  <c r="DJ139" i="7"/>
  <c r="J507" i="7" s="1"/>
  <c r="FQ139" i="7"/>
  <c r="R510" i="7" s="1"/>
  <c r="AV139" i="7"/>
  <c r="N500" i="7" s="1"/>
  <c r="Q214" i="7"/>
  <c r="Q349" i="7" s="1"/>
  <c r="Q236" i="7"/>
  <c r="Q371" i="7" s="1"/>
  <c r="AZ139" i="7"/>
  <c r="R500" i="7" s="1"/>
  <c r="DG139" i="7"/>
  <c r="G507" i="7" s="1"/>
  <c r="HX139" i="7"/>
  <c r="G517" i="7" s="1"/>
  <c r="W139" i="7"/>
  <c r="F499" i="7" s="1"/>
  <c r="M139" i="7"/>
  <c r="M498" i="7" s="1"/>
  <c r="BB139" i="7"/>
  <c r="T500" i="7" s="1"/>
  <c r="AO139" i="7"/>
  <c r="G500" i="7" s="1"/>
  <c r="AA139" i="7"/>
  <c r="J499" i="7" s="1"/>
  <c r="N184" i="7"/>
  <c r="N319" i="7" s="1"/>
  <c r="P182" i="7"/>
  <c r="P317" i="7" s="1"/>
  <c r="CH139" i="7"/>
  <c r="R502" i="7" s="1"/>
  <c r="O205" i="7"/>
  <c r="O340" i="7" s="1"/>
  <c r="BS139" i="7"/>
  <c r="T501" i="7" s="1"/>
  <c r="AF139" i="7"/>
  <c r="O499" i="7" s="1"/>
  <c r="AB139" i="7"/>
  <c r="K499" i="7" s="1"/>
  <c r="L233" i="7"/>
  <c r="L368" i="7" s="1"/>
  <c r="FI139" i="7"/>
  <c r="J510" i="7" s="1"/>
  <c r="BG139" i="7"/>
  <c r="H501" i="7" s="1"/>
  <c r="DZ139" i="7"/>
  <c r="I508" i="7" s="1"/>
  <c r="CU139" i="7"/>
  <c r="L506" i="7" s="1"/>
  <c r="AS139" i="7"/>
  <c r="K500" i="7" s="1"/>
  <c r="E139" i="7"/>
  <c r="E498" i="7" s="1"/>
  <c r="AD139" i="7"/>
  <c r="M499" i="7" s="1"/>
  <c r="S204" i="7"/>
  <c r="S339" i="7" s="1"/>
  <c r="L227" i="7"/>
  <c r="L362" i="7" s="1"/>
  <c r="HQ139" i="7"/>
  <c r="Q516" i="7" s="1"/>
  <c r="BF139" i="7"/>
  <c r="G501" i="7" s="1"/>
  <c r="DO139" i="7"/>
  <c r="O507" i="7" s="1"/>
  <c r="GV139" i="7"/>
  <c r="M515" i="7" s="1"/>
  <c r="H139" i="7"/>
  <c r="H498" i="7" s="1"/>
  <c r="JB139" i="7"/>
  <c r="T518" i="7" s="1"/>
  <c r="AC139" i="7"/>
  <c r="L499" i="7" s="1"/>
  <c r="CJ139" i="7"/>
  <c r="T502" i="7" s="1"/>
  <c r="P205" i="7"/>
  <c r="P340" i="7" s="1"/>
  <c r="EH139" i="7"/>
  <c r="Q508" i="7" s="1"/>
  <c r="AW139" i="7"/>
  <c r="O500" i="7" s="1"/>
  <c r="IH139" i="7"/>
  <c r="Q517" i="7" s="1"/>
  <c r="H177" i="7"/>
  <c r="H312" i="7" s="1"/>
  <c r="AK139" i="7"/>
  <c r="T499" i="7" s="1"/>
  <c r="DA139" i="7"/>
  <c r="R506" i="7" s="1"/>
  <c r="L185" i="7"/>
  <c r="L320" i="7" s="1"/>
  <c r="BH139" i="7"/>
  <c r="I501" i="7" s="1"/>
  <c r="GY139" i="7"/>
  <c r="P515" i="7" s="1"/>
  <c r="R139" i="7"/>
  <c r="R498" i="7" s="1"/>
  <c r="FD139" i="7"/>
  <c r="E510" i="7" s="1"/>
  <c r="AI139" i="7"/>
  <c r="R499" i="7" s="1"/>
  <c r="HT139" i="7"/>
  <c r="T516" i="7" s="1"/>
  <c r="O198" i="7"/>
  <c r="O333" i="7" s="1"/>
  <c r="GO139" i="7"/>
  <c r="F515" i="7" s="1"/>
  <c r="IY139" i="7"/>
  <c r="Q518" i="7" s="1"/>
  <c r="GH139" i="7"/>
  <c r="P514" i="7" s="1"/>
  <c r="BD139" i="7"/>
  <c r="E501" i="7" s="1"/>
  <c r="DQ139" i="7"/>
  <c r="Q507" i="7" s="1"/>
  <c r="AG139" i="7"/>
  <c r="P499" i="7" s="1"/>
  <c r="EY139" i="7"/>
  <c r="Q509" i="7" s="1"/>
  <c r="FB139" i="7"/>
  <c r="T509" i="7" s="1"/>
  <c r="DF139" i="7"/>
  <c r="F507" i="7" s="1"/>
  <c r="E204" i="7"/>
  <c r="E339" i="7" s="1"/>
  <c r="GX139" i="7"/>
  <c r="O515" i="7" s="1"/>
  <c r="G139" i="7"/>
  <c r="G498" i="7" s="1"/>
  <c r="O139" i="7"/>
  <c r="O498" i="7" s="1"/>
  <c r="FW139" i="7"/>
  <c r="E514" i="7" s="1"/>
  <c r="DI139" i="7"/>
  <c r="I507" i="7" s="1"/>
  <c r="N216" i="7"/>
  <c r="N351" i="7" s="1"/>
  <c r="FS139" i="7"/>
  <c r="T510" i="7" s="1"/>
  <c r="AU139" i="7"/>
  <c r="M500" i="7" s="1"/>
  <c r="GB139" i="7"/>
  <c r="J514" i="7" s="1"/>
  <c r="L186" i="7"/>
  <c r="L321" i="7" s="1"/>
  <c r="EJ139" i="7"/>
  <c r="S508" i="7" s="1"/>
  <c r="EW139" i="7"/>
  <c r="O509" i="7" s="1"/>
  <c r="L235" i="7"/>
  <c r="L370" i="7" s="1"/>
  <c r="EI139" i="7"/>
  <c r="R508" i="7" s="1"/>
  <c r="HG139" i="7"/>
  <c r="G516" i="7" s="1"/>
  <c r="H213" i="7"/>
  <c r="H348" i="7" s="1"/>
  <c r="M176" i="7"/>
  <c r="M311" i="7" s="1"/>
  <c r="I186" i="7"/>
  <c r="I254" i="7" s="1"/>
  <c r="BZ139" i="7"/>
  <c r="J502" i="7" s="1"/>
  <c r="HP139" i="7"/>
  <c r="P516" i="7" s="1"/>
  <c r="Z139" i="7"/>
  <c r="I499" i="7" s="1"/>
  <c r="HN139" i="7"/>
  <c r="N516" i="7" s="1"/>
  <c r="P236" i="7"/>
  <c r="P371" i="7" s="1"/>
  <c r="L230" i="7"/>
  <c r="L365" i="7" s="1"/>
  <c r="M233" i="7"/>
  <c r="M368" i="7" s="1"/>
  <c r="J221" i="7"/>
  <c r="J356" i="7" s="1"/>
  <c r="J139" i="7"/>
  <c r="J498" i="7" s="1"/>
  <c r="I205" i="7"/>
  <c r="I340" i="7" s="1"/>
  <c r="L231" i="7"/>
  <c r="L366" i="7" s="1"/>
  <c r="M199" i="7"/>
  <c r="M334" i="7" s="1"/>
  <c r="HO139" i="7"/>
  <c r="O516" i="7" s="1"/>
  <c r="DM139" i="7"/>
  <c r="M507" i="7" s="1"/>
  <c r="M177" i="7"/>
  <c r="M312" i="7" s="1"/>
  <c r="BI139" i="7"/>
  <c r="J501" i="7" s="1"/>
  <c r="FO139" i="7"/>
  <c r="P510" i="7" s="1"/>
  <c r="GF139" i="7"/>
  <c r="N514" i="7" s="1"/>
  <c r="GD139" i="7"/>
  <c r="L514" i="7" s="1"/>
  <c r="AR139" i="7"/>
  <c r="J500" i="7" s="1"/>
  <c r="GT139" i="7"/>
  <c r="K515" i="7" s="1"/>
  <c r="M200" i="7"/>
  <c r="M335" i="7" s="1"/>
  <c r="I139" i="7"/>
  <c r="I498" i="7" s="1"/>
  <c r="IP139" i="7"/>
  <c r="H518" i="7" s="1"/>
  <c r="BP139" i="7"/>
  <c r="Q501" i="7" s="1"/>
  <c r="GZ139" i="7"/>
  <c r="Q515" i="7" s="1"/>
  <c r="T139" i="7"/>
  <c r="T498" i="7" s="1"/>
  <c r="HY139" i="7"/>
  <c r="H517" i="7" s="1"/>
  <c r="GU139" i="7"/>
  <c r="L515" i="7" s="1"/>
  <c r="HR139" i="7"/>
  <c r="R516" i="7" s="1"/>
  <c r="EK139" i="7"/>
  <c r="T508" i="7" s="1"/>
  <c r="G211" i="7"/>
  <c r="G346" i="7" s="1"/>
  <c r="GW139" i="7"/>
  <c r="N515" i="7" s="1"/>
  <c r="V139" i="7"/>
  <c r="E499" i="7" s="1"/>
  <c r="DS139" i="7"/>
  <c r="S507" i="7" s="1"/>
  <c r="IZ139" i="7"/>
  <c r="R518" i="7" s="1"/>
  <c r="L187" i="7"/>
  <c r="L322" i="7" s="1"/>
  <c r="J200" i="7"/>
  <c r="J335" i="7" s="1"/>
  <c r="R194" i="7"/>
  <c r="R329" i="7" s="1"/>
  <c r="G199" i="7"/>
  <c r="G334" i="7" s="1"/>
  <c r="J321" i="7"/>
  <c r="J254" i="7"/>
  <c r="O228" i="7"/>
  <c r="O363" i="7" s="1"/>
  <c r="Q202" i="7"/>
  <c r="Q337" i="7" s="1"/>
  <c r="P239" i="7"/>
  <c r="P374" i="7" s="1"/>
  <c r="P235" i="7"/>
  <c r="P370" i="7" s="1"/>
  <c r="R196" i="7"/>
  <c r="R331" i="7" s="1"/>
  <c r="R204" i="7"/>
  <c r="R339" i="7" s="1"/>
  <c r="P233" i="7"/>
  <c r="P368" i="7" s="1"/>
  <c r="R188" i="7"/>
  <c r="R323" i="7" s="1"/>
  <c r="R187" i="7"/>
  <c r="R322" i="7" s="1"/>
  <c r="S222" i="7"/>
  <c r="S357" i="7" s="1"/>
  <c r="O232" i="7"/>
  <c r="O367" i="7" s="1"/>
  <c r="P220" i="7"/>
  <c r="P355" i="7" s="1"/>
  <c r="P203" i="7"/>
  <c r="P338" i="7" s="1"/>
  <c r="P202" i="7"/>
  <c r="P337" i="7" s="1"/>
  <c r="Q187" i="7"/>
  <c r="Q322" i="7" s="1"/>
  <c r="S203" i="7"/>
  <c r="S338" i="7" s="1"/>
  <c r="Q201" i="7"/>
  <c r="Q336" i="7" s="1"/>
  <c r="S238" i="7"/>
  <c r="S373" i="7" s="1"/>
  <c r="Q233" i="7"/>
  <c r="Q368" i="7" s="1"/>
  <c r="R193" i="7"/>
  <c r="R328" i="7" s="1"/>
  <c r="R182" i="7"/>
  <c r="R317" i="7" s="1"/>
  <c r="R177" i="7"/>
  <c r="R312" i="7" s="1"/>
  <c r="S200" i="7"/>
  <c r="S335" i="7" s="1"/>
  <c r="Q240" i="7"/>
  <c r="Q375" i="7" s="1"/>
  <c r="S230" i="7"/>
  <c r="S365" i="7" s="1"/>
  <c r="GA173" i="7"/>
  <c r="I539" i="7" s="1"/>
  <c r="Q194" i="7"/>
  <c r="Q329" i="7" s="1"/>
  <c r="L176" i="7"/>
  <c r="K235" i="7"/>
  <c r="K370" i="7" s="1"/>
  <c r="J180" i="7"/>
  <c r="J315" i="7" s="1"/>
  <c r="K232" i="7"/>
  <c r="K367" i="7" s="1"/>
  <c r="K220" i="7"/>
  <c r="K355" i="7" s="1"/>
  <c r="J214" i="7"/>
  <c r="J349" i="7" s="1"/>
  <c r="K187" i="7"/>
  <c r="K322" i="7" s="1"/>
  <c r="M230" i="7"/>
  <c r="M365" i="7" s="1"/>
  <c r="K238" i="7"/>
  <c r="K373" i="7" s="1"/>
  <c r="K214" i="7"/>
  <c r="K349" i="7" s="1"/>
  <c r="L236" i="7"/>
  <c r="L371" i="7" s="1"/>
  <c r="L237" i="7"/>
  <c r="L372" i="7" s="1"/>
  <c r="CO173" i="7"/>
  <c r="F531" i="7" s="1"/>
  <c r="M221" i="7"/>
  <c r="M356" i="7" s="1"/>
  <c r="L217" i="7"/>
  <c r="L352" i="7" s="1"/>
  <c r="K221" i="7"/>
  <c r="K356" i="7" s="1"/>
  <c r="K217" i="7"/>
  <c r="K352" i="7" s="1"/>
  <c r="M194" i="7"/>
  <c r="M329" i="7" s="1"/>
  <c r="M192" i="7"/>
  <c r="M327" i="7" s="1"/>
  <c r="CX173" i="7"/>
  <c r="O531" i="7" s="1"/>
  <c r="K240" i="7"/>
  <c r="K375" i="7" s="1"/>
  <c r="EJ173" i="7"/>
  <c r="S533" i="7" s="1"/>
  <c r="M188" i="7"/>
  <c r="M323" i="7" s="1"/>
  <c r="DS173" i="7"/>
  <c r="S532" i="7" s="1"/>
  <c r="J235" i="7"/>
  <c r="J370" i="7" s="1"/>
  <c r="K239" i="7"/>
  <c r="K374" i="7" s="1"/>
  <c r="J203" i="7"/>
  <c r="J338" i="7" s="1"/>
  <c r="G233" i="7"/>
  <c r="G368" i="7" s="1"/>
  <c r="F219" i="7"/>
  <c r="F354" i="7" s="1"/>
  <c r="H202" i="7"/>
  <c r="H337" i="7" s="1"/>
  <c r="F223" i="7"/>
  <c r="F358" i="7" s="1"/>
  <c r="I183" i="7"/>
  <c r="I318" i="7" s="1"/>
  <c r="H211" i="7"/>
  <c r="H346" i="7" s="1"/>
  <c r="G239" i="7"/>
  <c r="G374" i="7" s="1"/>
  <c r="N173" i="7"/>
  <c r="N523" i="7" s="1"/>
  <c r="G192" i="7"/>
  <c r="G327" i="7" s="1"/>
  <c r="H239" i="7"/>
  <c r="H374" i="7" s="1"/>
  <c r="E177" i="7"/>
  <c r="E312" i="7" s="1"/>
  <c r="G198" i="7"/>
  <c r="G333" i="7" s="1"/>
  <c r="F239" i="7"/>
  <c r="F374" i="7" s="1"/>
  <c r="E198" i="7"/>
  <c r="E333" i="7" s="1"/>
  <c r="J218" i="7"/>
  <c r="J353" i="7" s="1"/>
  <c r="M222" i="7"/>
  <c r="M357" i="7" s="1"/>
  <c r="N186" i="7"/>
  <c r="G226" i="7"/>
  <c r="G361" i="7" s="1"/>
  <c r="F183" i="7"/>
  <c r="F318" i="7" s="1"/>
  <c r="L225" i="7"/>
  <c r="L360" i="7" s="1"/>
  <c r="I217" i="7"/>
  <c r="I352" i="7" s="1"/>
  <c r="N222" i="7"/>
  <c r="N357" i="7" s="1"/>
  <c r="Q218" i="7"/>
  <c r="Q353" i="7" s="1"/>
  <c r="L221" i="7"/>
  <c r="L356" i="7" s="1"/>
  <c r="FX173" i="7"/>
  <c r="F539" i="7" s="1"/>
  <c r="H205" i="7"/>
  <c r="H340" i="7" s="1"/>
  <c r="L229" i="7"/>
  <c r="L364" i="7" s="1"/>
  <c r="G240" i="7"/>
  <c r="G375" i="7" s="1"/>
  <c r="O230" i="7"/>
  <c r="O365" i="7" s="1"/>
  <c r="S205" i="7"/>
  <c r="S340" i="7" s="1"/>
  <c r="E232" i="7"/>
  <c r="E367" i="7" s="1"/>
  <c r="P200" i="7"/>
  <c r="P335" i="7" s="1"/>
  <c r="Q230" i="7"/>
  <c r="Q365" i="7" s="1"/>
  <c r="Q239" i="7"/>
  <c r="Q374" i="7" s="1"/>
  <c r="I240" i="7"/>
  <c r="I375" i="7" s="1"/>
  <c r="O239" i="7"/>
  <c r="O374" i="7" s="1"/>
  <c r="P201" i="7"/>
  <c r="P336" i="7" s="1"/>
  <c r="N234" i="7"/>
  <c r="N369" i="7" s="1"/>
  <c r="M196" i="7"/>
  <c r="M331" i="7" s="1"/>
  <c r="H229" i="7"/>
  <c r="H364" i="7" s="1"/>
  <c r="P234" i="7"/>
  <c r="P369" i="7" s="1"/>
  <c r="N233" i="7"/>
  <c r="N368" i="7" s="1"/>
  <c r="O238" i="7"/>
  <c r="O373" i="7" s="1"/>
  <c r="N195" i="7"/>
  <c r="N330" i="7" s="1"/>
  <c r="E206" i="7"/>
  <c r="E341" i="7" s="1"/>
  <c r="J240" i="7"/>
  <c r="J375" i="7" s="1"/>
  <c r="Q199" i="7"/>
  <c r="Q334" i="7" s="1"/>
  <c r="E238" i="7"/>
  <c r="E373" i="7" s="1"/>
  <c r="I202" i="7"/>
  <c r="I337" i="7" s="1"/>
  <c r="J237" i="7"/>
  <c r="J372" i="7" s="1"/>
  <c r="K236" i="7"/>
  <c r="K371" i="7" s="1"/>
  <c r="N230" i="7"/>
  <c r="N365" i="7" s="1"/>
  <c r="N236" i="7"/>
  <c r="N371" i="7" s="1"/>
  <c r="Q238" i="7"/>
  <c r="Q373" i="7" s="1"/>
  <c r="AG173" i="7"/>
  <c r="P524" i="7" s="1"/>
  <c r="J210" i="7"/>
  <c r="J345" i="7" s="1"/>
  <c r="G195" i="7"/>
  <c r="G330" i="7" s="1"/>
  <c r="O197" i="7"/>
  <c r="O332" i="7" s="1"/>
  <c r="M189" i="7"/>
  <c r="M324" i="7" s="1"/>
  <c r="N190" i="7"/>
  <c r="N325" i="7" s="1"/>
  <c r="J194" i="7"/>
  <c r="J329" i="7" s="1"/>
  <c r="L202" i="7"/>
  <c r="L337" i="7" s="1"/>
  <c r="L195" i="7"/>
  <c r="L330" i="7" s="1"/>
  <c r="R203" i="7"/>
  <c r="R338" i="7" s="1"/>
  <c r="K183" i="7"/>
  <c r="K318" i="7" s="1"/>
  <c r="F185" i="7"/>
  <c r="F320" i="7" s="1"/>
  <c r="P195" i="7"/>
  <c r="P330" i="7" s="1"/>
  <c r="K185" i="7"/>
  <c r="K320" i="7" s="1"/>
  <c r="M197" i="7"/>
  <c r="M332" i="7" s="1"/>
  <c r="I181" i="7"/>
  <c r="I249" i="7" s="1"/>
  <c r="S191" i="7"/>
  <c r="S326" i="7" s="1"/>
  <c r="K186" i="7"/>
  <c r="S186" i="7"/>
  <c r="I199" i="7"/>
  <c r="I334" i="7" s="1"/>
  <c r="F186" i="7"/>
  <c r="H186" i="7"/>
  <c r="P184" i="7"/>
  <c r="P319" i="7" s="1"/>
  <c r="R178" i="7"/>
  <c r="R313" i="7" s="1"/>
  <c r="E176" i="7"/>
  <c r="E244" i="7" s="1"/>
  <c r="E379" i="7" s="1"/>
  <c r="F234" i="7"/>
  <c r="F369" i="7" s="1"/>
  <c r="E187" i="7"/>
  <c r="E322" i="7" s="1"/>
  <c r="N223" i="7"/>
  <c r="N358" i="7" s="1"/>
  <c r="K204" i="7"/>
  <c r="K339" i="7" s="1"/>
  <c r="I233" i="7"/>
  <c r="I368" i="7" s="1"/>
  <c r="O196" i="7"/>
  <c r="O331" i="7" s="1"/>
  <c r="F220" i="7"/>
  <c r="F355" i="7" s="1"/>
  <c r="P224" i="7"/>
  <c r="P359" i="7" s="1"/>
  <c r="S196" i="7"/>
  <c r="S331" i="7" s="1"/>
  <c r="S239" i="7"/>
  <c r="S374" i="7" s="1"/>
  <c r="I232" i="7"/>
  <c r="I367" i="7" s="1"/>
  <c r="S216" i="7"/>
  <c r="S351" i="7" s="1"/>
  <c r="K227" i="7"/>
  <c r="K362" i="7" s="1"/>
  <c r="R198" i="7"/>
  <c r="R333" i="7" s="1"/>
  <c r="S215" i="7"/>
  <c r="S350" i="7" s="1"/>
  <c r="R234" i="7"/>
  <c r="R369" i="7" s="1"/>
  <c r="N215" i="7"/>
  <c r="N350" i="7" s="1"/>
  <c r="K216" i="7"/>
  <c r="K351" i="7" s="1"/>
  <c r="EK173" i="7"/>
  <c r="T533" i="7" s="1"/>
  <c r="N189" i="7"/>
  <c r="N324" i="7" s="1"/>
  <c r="EN173" i="7"/>
  <c r="F534" i="7" s="1"/>
  <c r="N217" i="7"/>
  <c r="N352" i="7" s="1"/>
  <c r="K212" i="7"/>
  <c r="K347" i="7" s="1"/>
  <c r="BF173" i="7"/>
  <c r="G526" i="7" s="1"/>
  <c r="S218" i="7"/>
  <c r="S353" i="7" s="1"/>
  <c r="FQ173" i="7"/>
  <c r="R535" i="7" s="1"/>
  <c r="J233" i="7"/>
  <c r="J368" i="7" s="1"/>
  <c r="E213" i="7"/>
  <c r="E348" i="7" s="1"/>
  <c r="K184" i="7"/>
  <c r="K319" i="7" s="1"/>
  <c r="DJ173" i="7"/>
  <c r="J532" i="7" s="1"/>
  <c r="Q182" i="7"/>
  <c r="Q317" i="7" s="1"/>
  <c r="M186" i="7"/>
  <c r="Y173" i="7"/>
  <c r="H524" i="7" s="1"/>
  <c r="K218" i="7"/>
  <c r="K353" i="7" s="1"/>
  <c r="M179" i="7"/>
  <c r="M314" i="7" s="1"/>
  <c r="J182" i="7"/>
  <c r="J317" i="7" s="1"/>
  <c r="E233" i="7"/>
  <c r="E368" i="7" s="1"/>
  <c r="L180" i="7"/>
  <c r="L315" i="7" s="1"/>
  <c r="R200" i="7"/>
  <c r="R335" i="7" s="1"/>
  <c r="N221" i="7"/>
  <c r="N356" i="7" s="1"/>
  <c r="P215" i="7"/>
  <c r="P350" i="7" s="1"/>
  <c r="N214" i="7"/>
  <c r="N349" i="7" s="1"/>
  <c r="IR173" i="7"/>
  <c r="J543" i="7" s="1"/>
  <c r="P232" i="7"/>
  <c r="P367" i="7" s="1"/>
  <c r="L238" i="7"/>
  <c r="L373" i="7" s="1"/>
  <c r="P191" i="7"/>
  <c r="P326" i="7" s="1"/>
  <c r="I213" i="7"/>
  <c r="I348" i="7" s="1"/>
  <c r="K230" i="7"/>
  <c r="K365" i="7" s="1"/>
  <c r="K189" i="7"/>
  <c r="K324" i="7" s="1"/>
  <c r="S187" i="7"/>
  <c r="S322" i="7" s="1"/>
  <c r="N224" i="7"/>
  <c r="N359" i="7" s="1"/>
  <c r="N211" i="7"/>
  <c r="N346" i="7" s="1"/>
  <c r="I230" i="7"/>
  <c r="I365" i="7" s="1"/>
  <c r="Q186" i="7"/>
  <c r="EP173" i="7"/>
  <c r="H534" i="7" s="1"/>
  <c r="I201" i="7"/>
  <c r="I336" i="7" s="1"/>
  <c r="R235" i="7"/>
  <c r="R370" i="7" s="1"/>
  <c r="P221" i="7"/>
  <c r="P356" i="7" s="1"/>
  <c r="O188" i="7"/>
  <c r="O323" i="7" s="1"/>
  <c r="L190" i="7"/>
  <c r="L325" i="7" s="1"/>
  <c r="L239" i="7"/>
  <c r="L374" i="7" s="1"/>
  <c r="Q180" i="7"/>
  <c r="Q315" i="7" s="1"/>
  <c r="Q181" i="7"/>
  <c r="L181" i="7"/>
  <c r="DF173" i="7"/>
  <c r="F532" i="7" s="1"/>
  <c r="J212" i="7"/>
  <c r="J347" i="7" s="1"/>
  <c r="P197" i="7"/>
  <c r="P332" i="7" s="1"/>
  <c r="Q177" i="7"/>
  <c r="Q312" i="7" s="1"/>
  <c r="G197" i="7"/>
  <c r="G332" i="7" s="1"/>
  <c r="HJ173" i="7"/>
  <c r="J541" i="7" s="1"/>
  <c r="FE173" i="7"/>
  <c r="F535" i="7" s="1"/>
  <c r="M226" i="7"/>
  <c r="M361" i="7" s="1"/>
  <c r="M173" i="7"/>
  <c r="M523" i="7" s="1"/>
  <c r="O223" i="7"/>
  <c r="O358" i="7" s="1"/>
  <c r="F228" i="7"/>
  <c r="F363" i="7" s="1"/>
  <c r="CY173" i="7"/>
  <c r="P531" i="7" s="1"/>
  <c r="G235" i="7"/>
  <c r="G370" i="7" s="1"/>
  <c r="IA173" i="7"/>
  <c r="J542" i="7" s="1"/>
  <c r="P237" i="7"/>
  <c r="P372" i="7" s="1"/>
  <c r="G183" i="7"/>
  <c r="G318" i="7" s="1"/>
  <c r="J177" i="7"/>
  <c r="J312" i="7" s="1"/>
  <c r="G238" i="7"/>
  <c r="G373" i="7" s="1"/>
  <c r="R232" i="7"/>
  <c r="R367" i="7" s="1"/>
  <c r="H227" i="7"/>
  <c r="H362" i="7" s="1"/>
  <c r="E236" i="7"/>
  <c r="E371" i="7" s="1"/>
  <c r="N232" i="7"/>
  <c r="N367" i="7" s="1"/>
  <c r="M218" i="7"/>
  <c r="M353" i="7" s="1"/>
  <c r="G180" i="7"/>
  <c r="G315" i="7" s="1"/>
  <c r="J184" i="7"/>
  <c r="J319" i="7" s="1"/>
  <c r="CG173" i="7"/>
  <c r="Q527" i="7" s="1"/>
  <c r="S185" i="7"/>
  <c r="S320" i="7" s="1"/>
  <c r="Q225" i="7"/>
  <c r="Q360" i="7" s="1"/>
  <c r="FR173" i="7"/>
  <c r="S535" i="7" s="1"/>
  <c r="I234" i="7"/>
  <c r="I369" i="7" s="1"/>
  <c r="K191" i="7"/>
  <c r="K326" i="7" s="1"/>
  <c r="K234" i="7"/>
  <c r="K369" i="7" s="1"/>
  <c r="DC173" i="7"/>
  <c r="T531" i="7" s="1"/>
  <c r="L213" i="7"/>
  <c r="L348" i="7" s="1"/>
  <c r="P226" i="7"/>
  <c r="P361" i="7" s="1"/>
  <c r="GK173" i="7"/>
  <c r="S539" i="7" s="1"/>
  <c r="F210" i="7"/>
  <c r="F345" i="7" s="1"/>
  <c r="L214" i="7"/>
  <c r="L349" i="7" s="1"/>
  <c r="CW173" i="7"/>
  <c r="N531" i="7" s="1"/>
  <c r="S217" i="7"/>
  <c r="S352" i="7" s="1"/>
  <c r="EY173" i="7"/>
  <c r="Q534" i="7" s="1"/>
  <c r="G213" i="7"/>
  <c r="G348" i="7" s="1"/>
  <c r="I176" i="7"/>
  <c r="M223" i="7"/>
  <c r="M358" i="7" s="1"/>
  <c r="S231" i="7"/>
  <c r="S366" i="7" s="1"/>
  <c r="DR173" i="7"/>
  <c r="R532" i="7" s="1"/>
  <c r="L191" i="7"/>
  <c r="L326" i="7" s="1"/>
  <c r="M220" i="7"/>
  <c r="M355" i="7" s="1"/>
  <c r="J239" i="7"/>
  <c r="J374" i="7" s="1"/>
  <c r="S195" i="7"/>
  <c r="S330" i="7" s="1"/>
  <c r="J189" i="7"/>
  <c r="J324" i="7" s="1"/>
  <c r="E240" i="7"/>
  <c r="E375" i="7" s="1"/>
  <c r="S240" i="7"/>
  <c r="S375" i="7" s="1"/>
  <c r="GW173" i="7"/>
  <c r="N540" i="7" s="1"/>
  <c r="E239" i="7"/>
  <c r="E374" i="7" s="1"/>
  <c r="R184" i="7"/>
  <c r="R319" i="7" s="1"/>
  <c r="Q229" i="7"/>
  <c r="Q364" i="7" s="1"/>
  <c r="P185" i="7"/>
  <c r="P320" i="7" s="1"/>
  <c r="R236" i="7"/>
  <c r="R371" i="7" s="1"/>
  <c r="N192" i="7"/>
  <c r="N327" i="7" s="1"/>
  <c r="Q235" i="7"/>
  <c r="Q370" i="7" s="1"/>
  <c r="K229" i="7"/>
  <c r="K364" i="7" s="1"/>
  <c r="M316" i="7"/>
  <c r="M249" i="7"/>
  <c r="M384" i="7" s="1"/>
  <c r="J222" i="7"/>
  <c r="J357" i="7" s="1"/>
  <c r="R191" i="7"/>
  <c r="R326" i="7" s="1"/>
  <c r="FG173" i="7"/>
  <c r="H535" i="7" s="1"/>
  <c r="H230" i="7"/>
  <c r="H365" i="7" s="1"/>
  <c r="H238" i="7"/>
  <c r="H373" i="7" s="1"/>
  <c r="E230" i="7"/>
  <c r="E365" i="7" s="1"/>
  <c r="J231" i="7"/>
  <c r="J366" i="7" s="1"/>
  <c r="K188" i="7"/>
  <c r="K323" i="7" s="1"/>
  <c r="I178" i="7"/>
  <c r="I313" i="7" s="1"/>
  <c r="S181" i="7"/>
  <c r="M182" i="7"/>
  <c r="M317" i="7" s="1"/>
  <c r="R238" i="7"/>
  <c r="R373" i="7" s="1"/>
  <c r="R210" i="7"/>
  <c r="R345" i="7" s="1"/>
  <c r="DE173" i="7"/>
  <c r="E532" i="7" s="1"/>
  <c r="DG173" i="7"/>
  <c r="G532" i="7" s="1"/>
  <c r="R227" i="7"/>
  <c r="R362" i="7" s="1"/>
  <c r="F181" i="7"/>
  <c r="R197" i="7"/>
  <c r="R332" i="7" s="1"/>
  <c r="L220" i="7"/>
  <c r="L355" i="7" s="1"/>
  <c r="J228" i="7"/>
  <c r="J363" i="7" s="1"/>
  <c r="N197" i="7"/>
  <c r="N332" i="7" s="1"/>
  <c r="H192" i="7"/>
  <c r="H327" i="7" s="1"/>
  <c r="M183" i="7"/>
  <c r="M318" i="7" s="1"/>
  <c r="H200" i="7"/>
  <c r="H335" i="7" s="1"/>
  <c r="I206" i="7"/>
  <c r="I341" i="7" s="1"/>
  <c r="FD173" i="7"/>
  <c r="E535" i="7" s="1"/>
  <c r="BY173" i="7"/>
  <c r="I527" i="7" s="1"/>
  <c r="H217" i="7"/>
  <c r="H352" i="7" s="1"/>
  <c r="P199" i="7"/>
  <c r="P334" i="7" s="1"/>
  <c r="G188" i="7"/>
  <c r="G323" i="7" s="1"/>
  <c r="Q211" i="7"/>
  <c r="Q346" i="7" s="1"/>
  <c r="H195" i="7"/>
  <c r="H330" i="7" s="1"/>
  <c r="I189" i="7"/>
  <c r="I324" i="7" s="1"/>
  <c r="K198" i="7"/>
  <c r="K333" i="7" s="1"/>
  <c r="P188" i="7"/>
  <c r="P323" i="7" s="1"/>
  <c r="S234" i="7"/>
  <c r="S369" i="7" s="1"/>
  <c r="FB173" i="7"/>
  <c r="T534" i="7" s="1"/>
  <c r="H189" i="7"/>
  <c r="H324" i="7" s="1"/>
  <c r="O211" i="7"/>
  <c r="O346" i="7" s="1"/>
  <c r="P212" i="7"/>
  <c r="P347" i="7" s="1"/>
  <c r="EB173" i="7"/>
  <c r="K533" i="7" s="1"/>
  <c r="L222" i="7"/>
  <c r="L357" i="7" s="1"/>
  <c r="G215" i="7"/>
  <c r="G350" i="7" s="1"/>
  <c r="F218" i="7"/>
  <c r="F353" i="7" s="1"/>
  <c r="M214" i="7"/>
  <c r="M349" i="7" s="1"/>
  <c r="H193" i="7"/>
  <c r="H328" i="7" s="1"/>
  <c r="J226" i="7"/>
  <c r="J361" i="7" s="1"/>
  <c r="J215" i="7"/>
  <c r="J350" i="7" s="1"/>
  <c r="N188" i="7"/>
  <c r="N323" i="7" s="1"/>
  <c r="N229" i="7"/>
  <c r="N364" i="7" s="1"/>
  <c r="F240" i="7"/>
  <c r="F375" i="7" s="1"/>
  <c r="L179" i="7"/>
  <c r="L314" i="7" s="1"/>
  <c r="F215" i="7"/>
  <c r="F350" i="7" s="1"/>
  <c r="H183" i="7"/>
  <c r="H318" i="7" s="1"/>
  <c r="J236" i="7"/>
  <c r="J371" i="7" s="1"/>
  <c r="S221" i="7"/>
  <c r="S356" i="7" s="1"/>
  <c r="M195" i="7"/>
  <c r="M330" i="7" s="1"/>
  <c r="P240" i="7"/>
  <c r="P375" i="7" s="1"/>
  <c r="CR173" i="7"/>
  <c r="I531" i="7" s="1"/>
  <c r="F235" i="7"/>
  <c r="F370" i="7" s="1"/>
  <c r="S229" i="7"/>
  <c r="S364" i="7" s="1"/>
  <c r="Q200" i="7"/>
  <c r="Q335" i="7" s="1"/>
  <c r="G178" i="7"/>
  <c r="G313" i="7" s="1"/>
  <c r="S206" i="7"/>
  <c r="S341" i="7" s="1"/>
  <c r="O192" i="7"/>
  <c r="O327" i="7" s="1"/>
  <c r="F184" i="7"/>
  <c r="F319" i="7" s="1"/>
  <c r="I231" i="7"/>
  <c r="I366" i="7" s="1"/>
  <c r="O235" i="7"/>
  <c r="O370" i="7" s="1"/>
  <c r="DT173" i="7"/>
  <c r="T532" i="7" s="1"/>
  <c r="G206" i="7"/>
  <c r="G341" i="7" s="1"/>
  <c r="H187" i="7"/>
  <c r="H322" i="7" s="1"/>
  <c r="EE173" i="7"/>
  <c r="N533" i="7" s="1"/>
  <c r="P213" i="7"/>
  <c r="P348" i="7" s="1"/>
  <c r="M225" i="7"/>
  <c r="M360" i="7" s="1"/>
  <c r="J230" i="7"/>
  <c r="J365" i="7" s="1"/>
  <c r="N201" i="7"/>
  <c r="N336" i="7" s="1"/>
  <c r="Q204" i="7"/>
  <c r="Q339" i="7" s="1"/>
  <c r="N227" i="7"/>
  <c r="N362" i="7" s="1"/>
  <c r="L240" i="7"/>
  <c r="L375" i="7" s="1"/>
  <c r="GN173" i="7"/>
  <c r="E540" i="7" s="1"/>
  <c r="BD173" i="7"/>
  <c r="E526" i="7" s="1"/>
  <c r="I215" i="7"/>
  <c r="I350" i="7" s="1"/>
  <c r="H224" i="7"/>
  <c r="H359" i="7" s="1"/>
  <c r="R229" i="7"/>
  <c r="R364" i="7" s="1"/>
  <c r="K210" i="7"/>
  <c r="K278" i="7" s="1"/>
  <c r="K413" i="7" s="1"/>
  <c r="N213" i="7"/>
  <c r="N348" i="7" s="1"/>
  <c r="K195" i="7"/>
  <c r="K330" i="7" s="1"/>
  <c r="P217" i="7"/>
  <c r="P352" i="7" s="1"/>
  <c r="R220" i="7"/>
  <c r="R355" i="7" s="1"/>
  <c r="M193" i="7"/>
  <c r="M328" i="7" s="1"/>
  <c r="H240" i="7"/>
  <c r="H375" i="7" s="1"/>
  <c r="H181" i="7"/>
  <c r="E237" i="7"/>
  <c r="E372" i="7" s="1"/>
  <c r="F231" i="7"/>
  <c r="F366" i="7" s="1"/>
  <c r="M237" i="7"/>
  <c r="M372" i="7" s="1"/>
  <c r="R233" i="7"/>
  <c r="R368" i="7" s="1"/>
  <c r="IZ173" i="7"/>
  <c r="R543" i="7" s="1"/>
  <c r="HC173" i="7"/>
  <c r="T540" i="7" s="1"/>
  <c r="P230" i="7"/>
  <c r="P365" i="7" s="1"/>
  <c r="IC173" i="7"/>
  <c r="L542" i="7" s="1"/>
  <c r="Q221" i="7"/>
  <c r="Q356" i="7" s="1"/>
  <c r="EO173" i="7"/>
  <c r="G534" i="7" s="1"/>
  <c r="F238" i="7"/>
  <c r="F373" i="7" s="1"/>
  <c r="FO173" i="7"/>
  <c r="P535" i="7" s="1"/>
  <c r="N238" i="7"/>
  <c r="N373" i="7" s="1"/>
  <c r="E220" i="7"/>
  <c r="E355" i="7" s="1"/>
  <c r="HW173" i="7"/>
  <c r="F542" i="7" s="1"/>
  <c r="M210" i="7"/>
  <c r="M345" i="7" s="1"/>
  <c r="I214" i="7"/>
  <c r="I349" i="7" s="1"/>
  <c r="H216" i="7"/>
  <c r="H351" i="7" s="1"/>
  <c r="ES173" i="7"/>
  <c r="K534" i="7" s="1"/>
  <c r="G231" i="7"/>
  <c r="G366" i="7" s="1"/>
  <c r="S183" i="7"/>
  <c r="S318" i="7" s="1"/>
  <c r="R192" i="7"/>
  <c r="R327" i="7" s="1"/>
  <c r="L183" i="7"/>
  <c r="L318" i="7" s="1"/>
  <c r="Q192" i="7"/>
  <c r="Q327" i="7" s="1"/>
  <c r="O227" i="7"/>
  <c r="O362" i="7" s="1"/>
  <c r="J234" i="7"/>
  <c r="J369" i="7" s="1"/>
  <c r="H226" i="7"/>
  <c r="H361" i="7" s="1"/>
  <c r="L219" i="7"/>
  <c r="L354" i="7" s="1"/>
  <c r="L182" i="7"/>
  <c r="L317" i="7" s="1"/>
  <c r="L218" i="7"/>
  <c r="L353" i="7" s="1"/>
  <c r="R219" i="7"/>
  <c r="R354" i="7" s="1"/>
  <c r="GY173" i="7"/>
  <c r="P540" i="7" s="1"/>
  <c r="N200" i="7"/>
  <c r="N335" i="7" s="1"/>
  <c r="FY173" i="7"/>
  <c r="G539" i="7" s="1"/>
  <c r="N228" i="7"/>
  <c r="N363" i="7" s="1"/>
  <c r="R199" i="7"/>
  <c r="R334" i="7" s="1"/>
  <c r="I226" i="7"/>
  <c r="I361" i="7" s="1"/>
  <c r="G222" i="7"/>
  <c r="G357" i="7" s="1"/>
  <c r="O219" i="7"/>
  <c r="O354" i="7" s="1"/>
  <c r="J220" i="7"/>
  <c r="J355" i="7" s="1"/>
  <c r="FS173" i="7"/>
  <c r="T535" i="7" s="1"/>
  <c r="M184" i="7"/>
  <c r="M319" i="7" s="1"/>
  <c r="E210" i="7"/>
  <c r="E345" i="7" s="1"/>
  <c r="P222" i="7"/>
  <c r="P357" i="7" s="1"/>
  <c r="EC173" i="7"/>
  <c r="L533" i="7" s="1"/>
  <c r="L224" i="7"/>
  <c r="L359" i="7" s="1"/>
  <c r="G203" i="7"/>
  <c r="G338" i="7" s="1"/>
  <c r="G230" i="7"/>
  <c r="G365" i="7" s="1"/>
  <c r="H235" i="7"/>
  <c r="H370" i="7" s="1"/>
  <c r="O182" i="7"/>
  <c r="O317" i="7" s="1"/>
  <c r="J238" i="7"/>
  <c r="J373" i="7" s="1"/>
  <c r="K237" i="7"/>
  <c r="K372" i="7" s="1"/>
  <c r="M232" i="7"/>
  <c r="M367" i="7" s="1"/>
  <c r="S227" i="7"/>
  <c r="S362" i="7" s="1"/>
  <c r="N235" i="7"/>
  <c r="N370" i="7" s="1"/>
  <c r="J192" i="7"/>
  <c r="J327" i="7" s="1"/>
  <c r="M228" i="7"/>
  <c r="M363" i="7" s="1"/>
  <c r="M211" i="7"/>
  <c r="M346" i="7" s="1"/>
  <c r="N212" i="7"/>
  <c r="N347" i="7" s="1"/>
  <c r="K225" i="7"/>
  <c r="K360" i="7" s="1"/>
  <c r="CP173" i="7"/>
  <c r="G531" i="7" s="1"/>
  <c r="O237" i="7"/>
  <c r="O372" i="7" s="1"/>
  <c r="O233" i="7"/>
  <c r="O368" i="7" s="1"/>
  <c r="R212" i="7"/>
  <c r="R347" i="7" s="1"/>
  <c r="R218" i="7"/>
  <c r="R353" i="7" s="1"/>
  <c r="AK173" i="7"/>
  <c r="T524" i="7" s="1"/>
  <c r="F233" i="7"/>
  <c r="F368" i="7" s="1"/>
  <c r="F224" i="7"/>
  <c r="F359" i="7" s="1"/>
  <c r="J188" i="7"/>
  <c r="J323" i="7" s="1"/>
  <c r="FH173" i="7"/>
  <c r="I535" i="7" s="1"/>
  <c r="IH173" i="7"/>
  <c r="Q542" i="7" s="1"/>
  <c r="N178" i="7"/>
  <c r="N313" i="7" s="1"/>
  <c r="L200" i="7"/>
  <c r="L335" i="7" s="1"/>
  <c r="R216" i="7"/>
  <c r="R351" i="7" s="1"/>
  <c r="E216" i="7"/>
  <c r="E351" i="7" s="1"/>
  <c r="EF173" i="7"/>
  <c r="O533" i="7" s="1"/>
  <c r="FJ173" i="7"/>
  <c r="K535" i="7" s="1"/>
  <c r="K203" i="7"/>
  <c r="K338" i="7" s="1"/>
  <c r="J227" i="7"/>
  <c r="J362" i="7" s="1"/>
  <c r="GL173" i="7"/>
  <c r="T539" i="7" s="1"/>
  <c r="S225" i="7"/>
  <c r="S360" i="7" s="1"/>
  <c r="P231" i="7"/>
  <c r="P366" i="7" s="1"/>
  <c r="G214" i="7"/>
  <c r="G349" i="7" s="1"/>
  <c r="S210" i="7"/>
  <c r="S345" i="7" s="1"/>
  <c r="M224" i="7"/>
  <c r="M359" i="7" s="1"/>
  <c r="L216" i="7"/>
  <c r="L351" i="7" s="1"/>
  <c r="BM173" i="7"/>
  <c r="N526" i="7" s="1"/>
  <c r="BU173" i="7"/>
  <c r="E527" i="7" s="1"/>
  <c r="P187" i="7"/>
  <c r="P322" i="7" s="1"/>
  <c r="FP173" i="7"/>
  <c r="Q535" i="7" s="1"/>
  <c r="Q231" i="7"/>
  <c r="Q366" i="7" s="1"/>
  <c r="G216" i="7"/>
  <c r="G351" i="7" s="1"/>
  <c r="I238" i="7"/>
  <c r="I373" i="7" s="1"/>
  <c r="DL173" i="7"/>
  <c r="L532" i="7" s="1"/>
  <c r="HY173" i="7"/>
  <c r="H542" i="7" s="1"/>
  <c r="BP173" i="7"/>
  <c r="Q526" i="7" s="1"/>
  <c r="N187" i="7"/>
  <c r="N322" i="7" s="1"/>
  <c r="O212" i="7"/>
  <c r="O347" i="7" s="1"/>
  <c r="J223" i="7"/>
  <c r="J358" i="7" s="1"/>
  <c r="DI173" i="7"/>
  <c r="I532" i="7" s="1"/>
  <c r="M213" i="7"/>
  <c r="M348" i="7" s="1"/>
  <c r="AX173" i="7"/>
  <c r="P525" i="7" s="1"/>
  <c r="G173" i="7"/>
  <c r="G523" i="7" s="1"/>
  <c r="H234" i="7"/>
  <c r="H369" i="7" s="1"/>
  <c r="GP173" i="7"/>
  <c r="G540" i="7" s="1"/>
  <c r="O218" i="7"/>
  <c r="O353" i="7" s="1"/>
  <c r="AY173" i="7"/>
  <c r="Q525" i="7" s="1"/>
  <c r="E228" i="7"/>
  <c r="E363" i="7" s="1"/>
  <c r="R228" i="7"/>
  <c r="R363" i="7" s="1"/>
  <c r="Q212" i="7"/>
  <c r="Q347" i="7" s="1"/>
  <c r="R181" i="7"/>
  <c r="ET173" i="7"/>
  <c r="L534" i="7" s="1"/>
  <c r="L226" i="7"/>
  <c r="L361" i="7" s="1"/>
  <c r="K226" i="7"/>
  <c r="K361" i="7" s="1"/>
  <c r="K231" i="7"/>
  <c r="K366" i="7" s="1"/>
  <c r="FM173" i="7"/>
  <c r="N535" i="7" s="1"/>
  <c r="M215" i="7"/>
  <c r="M350" i="7" s="1"/>
  <c r="H206" i="7"/>
  <c r="H341" i="7" s="1"/>
  <c r="CD173" i="7"/>
  <c r="N527" i="7" s="1"/>
  <c r="K173" i="7"/>
  <c r="K523" i="7" s="1"/>
  <c r="E205" i="7"/>
  <c r="E340" i="7" s="1"/>
  <c r="BV173" i="7"/>
  <c r="F527" i="7" s="1"/>
  <c r="P216" i="7"/>
  <c r="P351" i="7" s="1"/>
  <c r="HV173" i="7"/>
  <c r="E542" i="7" s="1"/>
  <c r="S233" i="7"/>
  <c r="S368" i="7" s="1"/>
  <c r="O187" i="7"/>
  <c r="O322" i="7" s="1"/>
  <c r="I191" i="7"/>
  <c r="I326" i="7" s="1"/>
  <c r="L194" i="7"/>
  <c r="L329" i="7" s="1"/>
  <c r="N183" i="7"/>
  <c r="N318" i="7" s="1"/>
  <c r="I196" i="7"/>
  <c r="I331" i="7" s="1"/>
  <c r="I204" i="7"/>
  <c r="I339" i="7" s="1"/>
  <c r="R195" i="7"/>
  <c r="R330" i="7" s="1"/>
  <c r="S192" i="7"/>
  <c r="S327" i="7" s="1"/>
  <c r="I194" i="7"/>
  <c r="I329" i="7" s="1"/>
  <c r="G204" i="7"/>
  <c r="G339" i="7" s="1"/>
  <c r="O193" i="7"/>
  <c r="O328" i="7" s="1"/>
  <c r="S177" i="7"/>
  <c r="S312" i="7" s="1"/>
  <c r="E214" i="7"/>
  <c r="E349" i="7" s="1"/>
  <c r="G232" i="7"/>
  <c r="G367" i="7" s="1"/>
  <c r="W173" i="7"/>
  <c r="F524" i="7" s="1"/>
  <c r="BG173" i="7"/>
  <c r="H526" i="7" s="1"/>
  <c r="G234" i="7"/>
  <c r="G369" i="7" s="1"/>
  <c r="E225" i="7"/>
  <c r="E360" i="7" s="1"/>
  <c r="G229" i="7"/>
  <c r="G364" i="7" s="1"/>
  <c r="L210" i="7"/>
  <c r="L345" i="7" s="1"/>
  <c r="O190" i="7"/>
  <c r="O325" i="7" s="1"/>
  <c r="F177" i="7"/>
  <c r="F312" i="7" s="1"/>
  <c r="Q178" i="7"/>
  <c r="Q313" i="7" s="1"/>
  <c r="N177" i="7"/>
  <c r="N312" i="7" s="1"/>
  <c r="S188" i="7"/>
  <c r="S323" i="7" s="1"/>
  <c r="J178" i="7"/>
  <c r="J313" i="7" s="1"/>
  <c r="K176" i="7"/>
  <c r="K244" i="7" s="1"/>
  <c r="K379" i="7" s="1"/>
  <c r="E182" i="7"/>
  <c r="E317" i="7" s="1"/>
  <c r="H188" i="7"/>
  <c r="H323" i="7" s="1"/>
  <c r="E188" i="7"/>
  <c r="E323" i="7" s="1"/>
  <c r="Q188" i="7"/>
  <c r="Q323" i="7" s="1"/>
  <c r="K179" i="7"/>
  <c r="K314" i="7" s="1"/>
  <c r="J191" i="7"/>
  <c r="J326" i="7" s="1"/>
  <c r="H199" i="7"/>
  <c r="H334" i="7" s="1"/>
  <c r="M185" i="7"/>
  <c r="M320" i="7" s="1"/>
  <c r="Q203" i="7"/>
  <c r="Q338" i="7" s="1"/>
  <c r="S189" i="7"/>
  <c r="S324" i="7" s="1"/>
  <c r="M203" i="7"/>
  <c r="M338" i="7" s="1"/>
  <c r="E179" i="7"/>
  <c r="E314" i="7" s="1"/>
  <c r="F198" i="7"/>
  <c r="F333" i="7" s="1"/>
  <c r="Q184" i="7"/>
  <c r="Q319" i="7" s="1"/>
  <c r="G181" i="7"/>
  <c r="G184" i="7"/>
  <c r="G319" i="7" s="1"/>
  <c r="O203" i="7"/>
  <c r="O338" i="7" s="1"/>
  <c r="P183" i="7"/>
  <c r="P318" i="7" s="1"/>
  <c r="K197" i="7"/>
  <c r="K332" i="7" s="1"/>
  <c r="K180" i="7"/>
  <c r="K315" i="7" s="1"/>
  <c r="P204" i="7"/>
  <c r="P339" i="7" s="1"/>
  <c r="G189" i="7"/>
  <c r="G324" i="7" s="1"/>
  <c r="E181" i="7"/>
  <c r="I198" i="7"/>
  <c r="I333" i="7" s="1"/>
  <c r="E197" i="7"/>
  <c r="E332" i="7" s="1"/>
  <c r="I179" i="7"/>
  <c r="I314" i="7" s="1"/>
  <c r="L189" i="7"/>
  <c r="L324" i="7" s="1"/>
  <c r="L211" i="7"/>
  <c r="L346" i="7" s="1"/>
  <c r="DV173" i="7"/>
  <c r="E533" i="7" s="1"/>
  <c r="J173" i="7"/>
  <c r="J523" i="7" s="1"/>
  <c r="EH173" i="7"/>
  <c r="Q533" i="7" s="1"/>
  <c r="O216" i="7"/>
  <c r="O351" i="7" s="1"/>
  <c r="R211" i="7"/>
  <c r="R346" i="7" s="1"/>
  <c r="K201" i="7"/>
  <c r="K336" i="7" s="1"/>
  <c r="H191" i="7"/>
  <c r="H326" i="7" s="1"/>
  <c r="E185" i="7"/>
  <c r="E320" i="7" s="1"/>
  <c r="H178" i="7"/>
  <c r="H313" i="7" s="1"/>
  <c r="J190" i="7"/>
  <c r="J325" i="7" s="1"/>
  <c r="CQ173" i="7"/>
  <c r="H531" i="7" s="1"/>
  <c r="L192" i="7"/>
  <c r="L327" i="7" s="1"/>
  <c r="BS173" i="7"/>
  <c r="T526" i="7" s="1"/>
  <c r="BQ173" i="7"/>
  <c r="R526" i="7" s="1"/>
  <c r="AW173" i="7"/>
  <c r="O525" i="7" s="1"/>
  <c r="CI173" i="7"/>
  <c r="S527" i="7" s="1"/>
  <c r="O179" i="7"/>
  <c r="O314" i="7" s="1"/>
  <c r="S232" i="7"/>
  <c r="S367" i="7" s="1"/>
  <c r="P229" i="7"/>
  <c r="P364" i="7" s="1"/>
  <c r="S228" i="7"/>
  <c r="S363" i="7" s="1"/>
  <c r="S214" i="7"/>
  <c r="S349" i="7" s="1"/>
  <c r="N219" i="7"/>
  <c r="N354" i="7" s="1"/>
  <c r="K194" i="7"/>
  <c r="K329" i="7" s="1"/>
  <c r="DO173" i="7"/>
  <c r="O532" i="7" s="1"/>
  <c r="M236" i="7"/>
  <c r="M371" i="7" s="1"/>
  <c r="N194" i="7"/>
  <c r="N329" i="7" s="1"/>
  <c r="R206" i="7"/>
  <c r="R341" i="7" s="1"/>
  <c r="AR173" i="7"/>
  <c r="J525" i="7" s="1"/>
  <c r="AT173" i="7"/>
  <c r="L525" i="7" s="1"/>
  <c r="F227" i="7"/>
  <c r="F362" i="7" s="1"/>
  <c r="H212" i="7"/>
  <c r="H347" i="7" s="1"/>
  <c r="G190" i="7"/>
  <c r="G325" i="7" s="1"/>
  <c r="Z173" i="7"/>
  <c r="I524" i="7" s="1"/>
  <c r="F229" i="7"/>
  <c r="F364" i="7" s="1"/>
  <c r="I219" i="7"/>
  <c r="I354" i="7" s="1"/>
  <c r="H219" i="7"/>
  <c r="H354" i="7" s="1"/>
  <c r="G179" i="7"/>
  <c r="G314" i="7" s="1"/>
  <c r="CA173" i="7"/>
  <c r="K527" i="7" s="1"/>
  <c r="ID173" i="7"/>
  <c r="M542" i="7" s="1"/>
  <c r="IQ173" i="7"/>
  <c r="I543" i="7" s="1"/>
  <c r="GB173" i="7"/>
  <c r="J539" i="7" s="1"/>
  <c r="G218" i="7"/>
  <c r="G353" i="7" s="1"/>
  <c r="P192" i="7"/>
  <c r="P327" i="7" s="1"/>
  <c r="M227" i="7"/>
  <c r="M362" i="7" s="1"/>
  <c r="AU173" i="7"/>
  <c r="M525" i="7" s="1"/>
  <c r="G221" i="7"/>
  <c r="G356" i="7" s="1"/>
  <c r="AP173" i="7"/>
  <c r="H525" i="7" s="1"/>
  <c r="N185" i="7"/>
  <c r="N320" i="7" s="1"/>
  <c r="O236" i="7"/>
  <c r="O371" i="7" s="1"/>
  <c r="GT173" i="7"/>
  <c r="K540" i="7" s="1"/>
  <c r="S224" i="7"/>
  <c r="S359" i="7" s="1"/>
  <c r="EI173" i="7"/>
  <c r="R533" i="7" s="1"/>
  <c r="K228" i="7"/>
  <c r="K363" i="7" s="1"/>
  <c r="AA173" i="7"/>
  <c r="J524" i="7" s="1"/>
  <c r="I220" i="7"/>
  <c r="I355" i="7" s="1"/>
  <c r="I218" i="7"/>
  <c r="I353" i="7" s="1"/>
  <c r="EG173" i="7"/>
  <c r="P533" i="7" s="1"/>
  <c r="Q219" i="7"/>
  <c r="Q354" i="7" s="1"/>
  <c r="K181" i="7"/>
  <c r="CS173" i="7"/>
  <c r="J531" i="7" s="1"/>
  <c r="IT173" i="7"/>
  <c r="L543" i="7" s="1"/>
  <c r="FW173" i="7"/>
  <c r="E539" i="7" s="1"/>
  <c r="O217" i="7"/>
  <c r="O352" i="7" s="1"/>
  <c r="N218" i="7"/>
  <c r="N353" i="7" s="1"/>
  <c r="O213" i="7"/>
  <c r="O348" i="7" s="1"/>
  <c r="K213" i="7"/>
  <c r="K348" i="7" s="1"/>
  <c r="O201" i="7"/>
  <c r="O336" i="7" s="1"/>
  <c r="Q216" i="7"/>
  <c r="Q351" i="7" s="1"/>
  <c r="FN173" i="7"/>
  <c r="O535" i="7" s="1"/>
  <c r="DZ173" i="7"/>
  <c r="I533" i="7" s="1"/>
  <c r="AQ173" i="7"/>
  <c r="I525" i="7" s="1"/>
  <c r="GV173" i="7"/>
  <c r="M540" i="7" s="1"/>
  <c r="I222" i="7"/>
  <c r="I357" i="7" s="1"/>
  <c r="I193" i="7"/>
  <c r="I328" i="7" s="1"/>
  <c r="P176" i="7"/>
  <c r="P194" i="7"/>
  <c r="P329" i="7" s="1"/>
  <c r="R176" i="7"/>
  <c r="R311" i="7" s="1"/>
  <c r="S190" i="7"/>
  <c r="S325" i="7" s="1"/>
  <c r="Q193" i="7"/>
  <c r="Q328" i="7" s="1"/>
  <c r="R201" i="7"/>
  <c r="R336" i="7" s="1"/>
  <c r="IS173" i="7"/>
  <c r="K543" i="7" s="1"/>
  <c r="I212" i="7"/>
  <c r="I347" i="7" s="1"/>
  <c r="I190" i="7"/>
  <c r="I325" i="7" s="1"/>
  <c r="E195" i="7"/>
  <c r="E330" i="7" s="1"/>
  <c r="ED173" i="7"/>
  <c r="M533" i="7" s="1"/>
  <c r="H236" i="7"/>
  <c r="H371" i="7" s="1"/>
  <c r="F195" i="7"/>
  <c r="F330" i="7" s="1"/>
  <c r="G219" i="7"/>
  <c r="G354" i="7" s="1"/>
  <c r="BL173" i="7"/>
  <c r="M526" i="7" s="1"/>
  <c r="H221" i="7"/>
  <c r="H356" i="7" s="1"/>
  <c r="O177" i="7"/>
  <c r="O312" i="7" s="1"/>
  <c r="I188" i="7"/>
  <c r="I323" i="7" s="1"/>
  <c r="AH173" i="7"/>
  <c r="Q524" i="7" s="1"/>
  <c r="G225" i="7"/>
  <c r="G360" i="7" s="1"/>
  <c r="J187" i="7"/>
  <c r="J322" i="7" s="1"/>
  <c r="IO173" i="7"/>
  <c r="G543" i="7" s="1"/>
  <c r="CT173" i="7"/>
  <c r="K531" i="7" s="1"/>
  <c r="CZ173" i="7"/>
  <c r="Q531" i="7" s="1"/>
  <c r="M217" i="7"/>
  <c r="M352" i="7" s="1"/>
  <c r="P238" i="7"/>
  <c r="P373" i="7" s="1"/>
  <c r="L215" i="7"/>
  <c r="L350" i="7" s="1"/>
  <c r="J211" i="7"/>
  <c r="J346" i="7" s="1"/>
  <c r="M240" i="7"/>
  <c r="M375" i="7" s="1"/>
  <c r="CE173" i="7"/>
  <c r="O527" i="7" s="1"/>
  <c r="I227" i="7"/>
  <c r="I362" i="7" s="1"/>
  <c r="HP173" i="7"/>
  <c r="P541" i="7" s="1"/>
  <c r="HA173" i="7"/>
  <c r="R540" i="7" s="1"/>
  <c r="Q232" i="7"/>
  <c r="Q367" i="7" s="1"/>
  <c r="EU173" i="7"/>
  <c r="M534" i="7" s="1"/>
  <c r="L184" i="7"/>
  <c r="L319" i="7" s="1"/>
  <c r="Q191" i="7"/>
  <c r="Q326" i="7" s="1"/>
  <c r="J179" i="7"/>
  <c r="J314" i="7" s="1"/>
  <c r="F214" i="7"/>
  <c r="F349" i="7" s="1"/>
  <c r="H232" i="7"/>
  <c r="H367" i="7" s="1"/>
  <c r="HK173" i="7"/>
  <c r="K541" i="7" s="1"/>
  <c r="Q234" i="7"/>
  <c r="Q369" i="7" s="1"/>
  <c r="N240" i="7"/>
  <c r="N375" i="7" s="1"/>
  <c r="O180" i="7"/>
  <c r="O315" i="7" s="1"/>
  <c r="Q179" i="7"/>
  <c r="Q314" i="7" s="1"/>
  <c r="N179" i="7"/>
  <c r="N314" i="7" s="1"/>
  <c r="Q197" i="7"/>
  <c r="Q332" i="7" s="1"/>
  <c r="Q205" i="7"/>
  <c r="Q340" i="7" s="1"/>
  <c r="S199" i="7"/>
  <c r="S334" i="7" s="1"/>
  <c r="P179" i="7"/>
  <c r="P314" i="7" s="1"/>
  <c r="Q185" i="7"/>
  <c r="Q320" i="7" s="1"/>
  <c r="S178" i="7"/>
  <c r="S313" i="7" s="1"/>
  <c r="O184" i="7"/>
  <c r="O319" i="7" s="1"/>
  <c r="P177" i="7"/>
  <c r="P312" i="7" s="1"/>
  <c r="L193" i="7"/>
  <c r="L328" i="7" s="1"/>
  <c r="E190" i="7"/>
  <c r="E325" i="7" s="1"/>
  <c r="E180" i="7"/>
  <c r="E315" i="7" s="1"/>
  <c r="F196" i="7"/>
  <c r="F331" i="7" s="1"/>
  <c r="I185" i="7"/>
  <c r="I320" i="7" s="1"/>
  <c r="H190" i="7"/>
  <c r="H325" i="7" s="1"/>
  <c r="E199" i="7"/>
  <c r="E334" i="7" s="1"/>
  <c r="F190" i="7"/>
  <c r="F325" i="7" s="1"/>
  <c r="G185" i="7"/>
  <c r="G320" i="7" s="1"/>
  <c r="G201" i="7"/>
  <c r="G336" i="7" s="1"/>
  <c r="G191" i="7"/>
  <c r="G326" i="7" s="1"/>
  <c r="H179" i="7"/>
  <c r="H314" i="7" s="1"/>
  <c r="E196" i="7"/>
  <c r="E331" i="7" s="1"/>
  <c r="H182" i="7"/>
  <c r="H317" i="7" s="1"/>
  <c r="G194" i="7"/>
  <c r="G329" i="7" s="1"/>
  <c r="F201" i="7"/>
  <c r="F336" i="7" s="1"/>
  <c r="E184" i="7"/>
  <c r="E319" i="7" s="1"/>
  <c r="F202" i="7"/>
  <c r="F337" i="7" s="1"/>
  <c r="F182" i="7"/>
  <c r="F317" i="7" s="1"/>
  <c r="H198" i="7"/>
  <c r="H333" i="7" s="1"/>
  <c r="E189" i="7"/>
  <c r="E324" i="7" s="1"/>
  <c r="G177" i="7"/>
  <c r="G312" i="7" s="1"/>
  <c r="G187" i="7"/>
  <c r="G322" i="7" s="1"/>
  <c r="H203" i="7"/>
  <c r="H338" i="7" s="1"/>
  <c r="E200" i="7"/>
  <c r="E335" i="7" s="1"/>
  <c r="E194" i="7"/>
  <c r="E329" i="7" s="1"/>
  <c r="E183" i="7"/>
  <c r="E318" i="7" s="1"/>
  <c r="J219" i="7"/>
  <c r="J354" i="7" s="1"/>
  <c r="DP173" i="7"/>
  <c r="P532" i="7" s="1"/>
  <c r="N231" i="7"/>
  <c r="N366" i="7" s="1"/>
  <c r="I182" i="7"/>
  <c r="I317" i="7" s="1"/>
  <c r="F237" i="7"/>
  <c r="F372" i="7" s="1"/>
  <c r="IN173" i="7"/>
  <c r="F543" i="7" s="1"/>
  <c r="K222" i="7"/>
  <c r="K357" i="7" s="1"/>
  <c r="DM173" i="7"/>
  <c r="M532" i="7" s="1"/>
  <c r="R180" i="7"/>
  <c r="R315" i="7" s="1"/>
  <c r="DQ173" i="7"/>
  <c r="Q532" i="7" s="1"/>
  <c r="L232" i="7"/>
  <c r="L367" i="7" s="1"/>
  <c r="K177" i="7"/>
  <c r="K312" i="7" s="1"/>
  <c r="P173" i="7"/>
  <c r="P523" i="7" s="1"/>
  <c r="BB173" i="7"/>
  <c r="T525" i="7" s="1"/>
  <c r="O191" i="7"/>
  <c r="O326" i="7" s="1"/>
  <c r="H210" i="7"/>
  <c r="H345" i="7" s="1"/>
  <c r="H220" i="7"/>
  <c r="H355" i="7" s="1"/>
  <c r="HO173" i="7"/>
  <c r="O541" i="7" s="1"/>
  <c r="HQ173" i="7"/>
  <c r="Q541" i="7" s="1"/>
  <c r="Q222" i="7"/>
  <c r="Q357" i="7" s="1"/>
  <c r="K182" i="7"/>
  <c r="K317" i="7" s="1"/>
  <c r="GR173" i="7"/>
  <c r="I540" i="7" s="1"/>
  <c r="L223" i="7"/>
  <c r="L358" i="7" s="1"/>
  <c r="O181" i="7"/>
  <c r="F225" i="7"/>
  <c r="F360" i="7" s="1"/>
  <c r="E217" i="7"/>
  <c r="E352" i="7" s="1"/>
  <c r="H201" i="7"/>
  <c r="H336" i="7" s="1"/>
  <c r="HS173" i="7"/>
  <c r="S541" i="7" s="1"/>
  <c r="L212" i="7"/>
  <c r="L347" i="7" s="1"/>
  <c r="P219" i="7"/>
  <c r="P354" i="7" s="1"/>
  <c r="F230" i="7"/>
  <c r="F365" i="7" s="1"/>
  <c r="J213" i="7"/>
  <c r="J348" i="7" s="1"/>
  <c r="GS173" i="7"/>
  <c r="J540" i="7" s="1"/>
  <c r="I235" i="7"/>
  <c r="I370" i="7" s="1"/>
  <c r="K211" i="7"/>
  <c r="K346" i="7" s="1"/>
  <c r="EQ173" i="7"/>
  <c r="I534" i="7" s="1"/>
  <c r="Q213" i="7"/>
  <c r="Q348" i="7" s="1"/>
  <c r="JB173" i="7"/>
  <c r="T543" i="7" s="1"/>
  <c r="GE173" i="7"/>
  <c r="M539" i="7" s="1"/>
  <c r="JA173" i="7"/>
  <c r="S543" i="7" s="1"/>
  <c r="S237" i="7"/>
  <c r="S372" i="7" s="1"/>
  <c r="CU173" i="7"/>
  <c r="L531" i="7" s="1"/>
  <c r="N225" i="7"/>
  <c r="N360" i="7" s="1"/>
  <c r="M216" i="7"/>
  <c r="M351" i="7" s="1"/>
  <c r="J197" i="7"/>
  <c r="J332" i="7" s="1"/>
  <c r="F204" i="7"/>
  <c r="F339" i="7" s="1"/>
  <c r="F226" i="7"/>
  <c r="F361" i="7" s="1"/>
  <c r="AC173" i="7"/>
  <c r="L524" i="7" s="1"/>
  <c r="F236" i="7"/>
  <c r="F371" i="7" s="1"/>
  <c r="G227" i="7"/>
  <c r="G362" i="7" s="1"/>
  <c r="E218" i="7"/>
  <c r="E353" i="7" s="1"/>
  <c r="AV173" i="7"/>
  <c r="N525" i="7" s="1"/>
  <c r="H184" i="7"/>
  <c r="H319" i="7" s="1"/>
  <c r="R215" i="7"/>
  <c r="R350" i="7" s="1"/>
  <c r="S211" i="7"/>
  <c r="S346" i="7" s="1"/>
  <c r="R224" i="7"/>
  <c r="R359" i="7" s="1"/>
  <c r="M178" i="7"/>
  <c r="M313" i="7" s="1"/>
  <c r="S184" i="7"/>
  <c r="S319" i="7" s="1"/>
  <c r="I236" i="7"/>
  <c r="I371" i="7" s="1"/>
  <c r="G217" i="7"/>
  <c r="G352" i="7" s="1"/>
  <c r="Q227" i="7"/>
  <c r="Q362" i="7" s="1"/>
  <c r="I203" i="7"/>
  <c r="I338" i="7" s="1"/>
  <c r="F189" i="7"/>
  <c r="F324" i="7" s="1"/>
  <c r="O194" i="7"/>
  <c r="O329" i="7" s="1"/>
  <c r="FL173" i="7"/>
  <c r="M535" i="7" s="1"/>
  <c r="L228" i="7"/>
  <c r="L363" i="7" s="1"/>
  <c r="DX173" i="7"/>
  <c r="G533" i="7" s="1"/>
  <c r="P206" i="7"/>
  <c r="P341" i="7" s="1"/>
  <c r="I228" i="7"/>
  <c r="I363" i="7" s="1"/>
  <c r="I223" i="7"/>
  <c r="I358" i="7" s="1"/>
  <c r="H225" i="7"/>
  <c r="H360" i="7" s="1"/>
  <c r="R230" i="7"/>
  <c r="R365" i="7" s="1"/>
  <c r="IK173" i="7"/>
  <c r="T542" i="7" s="1"/>
  <c r="L234" i="7"/>
  <c r="L369" i="7" s="1"/>
  <c r="R183" i="7"/>
  <c r="R318" i="7" s="1"/>
  <c r="F200" i="7"/>
  <c r="F335" i="7" s="1"/>
  <c r="H214" i="7"/>
  <c r="H349" i="7" s="1"/>
  <c r="IE173" i="7"/>
  <c r="N542" i="7" s="1"/>
  <c r="HI173" i="7"/>
  <c r="I541" i="7" s="1"/>
  <c r="S194" i="7"/>
  <c r="S329" i="7" s="1"/>
  <c r="P190" i="7"/>
  <c r="P325" i="7" s="1"/>
  <c r="P227" i="7"/>
  <c r="P362" i="7" s="1"/>
  <c r="Q183" i="7"/>
  <c r="Q318" i="7" s="1"/>
  <c r="H197" i="7"/>
  <c r="H332" i="7" s="1"/>
  <c r="F232" i="7"/>
  <c r="F367" i="7" s="1"/>
  <c r="R226" i="7"/>
  <c r="R361" i="7" s="1"/>
  <c r="G186" i="7"/>
  <c r="FF173" i="7"/>
  <c r="G535" i="7" s="1"/>
  <c r="M212" i="7"/>
  <c r="M347" i="7" s="1"/>
  <c r="O214" i="7"/>
  <c r="O349" i="7" s="1"/>
  <c r="M231" i="7"/>
  <c r="M366" i="7" s="1"/>
  <c r="P214" i="7"/>
  <c r="P349" i="7" s="1"/>
  <c r="BA173" i="7"/>
  <c r="S525" i="7" s="1"/>
  <c r="M234" i="7"/>
  <c r="M369" i="7" s="1"/>
  <c r="EM173" i="7"/>
  <c r="E534" i="7" s="1"/>
  <c r="GQ173" i="7"/>
  <c r="H540" i="7" s="1"/>
  <c r="S212" i="7"/>
  <c r="S347" i="7" s="1"/>
  <c r="G200" i="7"/>
  <c r="G335" i="7" s="1"/>
  <c r="EA173" i="7"/>
  <c r="J533" i="7" s="1"/>
  <c r="DW173" i="7"/>
  <c r="F533" i="7" s="1"/>
  <c r="F216" i="7"/>
  <c r="F351" i="7" s="1"/>
  <c r="BK173" i="7"/>
  <c r="L526" i="7" s="1"/>
  <c r="F206" i="7"/>
  <c r="F341" i="7" s="1"/>
  <c r="DN173" i="7"/>
  <c r="N532" i="7" s="1"/>
  <c r="Q176" i="7"/>
  <c r="Q311" i="7" s="1"/>
  <c r="N180" i="7"/>
  <c r="N315" i="7" s="1"/>
  <c r="AF173" i="7"/>
  <c r="O524" i="7" s="1"/>
  <c r="G193" i="7"/>
  <c r="G328" i="7" s="1"/>
  <c r="I229" i="7"/>
  <c r="I364" i="7" s="1"/>
  <c r="BH173" i="7"/>
  <c r="I526" i="7" s="1"/>
  <c r="F203" i="7"/>
  <c r="F338" i="7" s="1"/>
  <c r="HN173" i="7"/>
  <c r="N541" i="7" s="1"/>
  <c r="HR173" i="7"/>
  <c r="R541" i="7" s="1"/>
  <c r="FA173" i="7"/>
  <c r="S534" i="7" s="1"/>
  <c r="J229" i="7"/>
  <c r="J364" i="7" s="1"/>
  <c r="H185" i="7"/>
  <c r="H320" i="7" s="1"/>
  <c r="M187" i="7"/>
  <c r="M322" i="7" s="1"/>
  <c r="M239" i="7"/>
  <c r="M374" i="7" s="1"/>
  <c r="O229" i="7"/>
  <c r="O364" i="7" s="1"/>
  <c r="IM173" i="7"/>
  <c r="E543" i="7" s="1"/>
  <c r="F173" i="7"/>
  <c r="F523" i="7" s="1"/>
  <c r="G223" i="7"/>
  <c r="G358" i="7" s="1"/>
  <c r="E227" i="7"/>
  <c r="E362" i="7" s="1"/>
  <c r="G220" i="7"/>
  <c r="G355" i="7" s="1"/>
  <c r="H215" i="7"/>
  <c r="H350" i="7" s="1"/>
  <c r="G176" i="7"/>
  <c r="G311" i="7" s="1"/>
  <c r="E201" i="7"/>
  <c r="E336" i="7" s="1"/>
  <c r="E219" i="7"/>
  <c r="E354" i="7" s="1"/>
  <c r="HZ173" i="7"/>
  <c r="I542" i="7" s="1"/>
  <c r="F199" i="7"/>
  <c r="F334" i="7" s="1"/>
  <c r="G224" i="7"/>
  <c r="G359" i="7" s="1"/>
  <c r="O234" i="7"/>
  <c r="O369" i="7" s="1"/>
  <c r="O226" i="7"/>
  <c r="O361" i="7" s="1"/>
  <c r="GI173" i="7"/>
  <c r="Q539" i="7" s="1"/>
  <c r="IV173" i="7"/>
  <c r="N543" i="7" s="1"/>
  <c r="P211" i="7"/>
  <c r="P346" i="7" s="1"/>
  <c r="Q224" i="7"/>
  <c r="Q359" i="7" s="1"/>
  <c r="K215" i="7"/>
  <c r="K350" i="7" s="1"/>
  <c r="CN173" i="7"/>
  <c r="E531" i="7" s="1"/>
  <c r="K199" i="7"/>
  <c r="K334" i="7" s="1"/>
  <c r="CJ173" i="7"/>
  <c r="T527" i="7" s="1"/>
  <c r="O225" i="7"/>
  <c r="O360" i="7" s="1"/>
  <c r="IJ173" i="7"/>
  <c r="S542" i="7" s="1"/>
  <c r="EW173" i="7"/>
  <c r="O534" i="7" s="1"/>
  <c r="K224" i="7"/>
  <c r="K359" i="7" s="1"/>
  <c r="S198" i="7"/>
  <c r="S333" i="7" s="1"/>
  <c r="EX173" i="7"/>
  <c r="P534" i="7" s="1"/>
  <c r="L177" i="7"/>
  <c r="L312" i="7" s="1"/>
  <c r="EV173" i="7"/>
  <c r="N534" i="7" s="1"/>
  <c r="I197" i="7"/>
  <c r="I332" i="7" s="1"/>
  <c r="Q220" i="7"/>
  <c r="Q355" i="7" s="1"/>
  <c r="P198" i="7"/>
  <c r="P333" i="7" s="1"/>
  <c r="S202" i="7"/>
  <c r="S337" i="7" s="1"/>
  <c r="O202" i="7"/>
  <c r="O337" i="7" s="1"/>
  <c r="HM173" i="7"/>
  <c r="M541" i="7" s="1"/>
  <c r="IX173" i="7"/>
  <c r="P543" i="7" s="1"/>
  <c r="E202" i="7"/>
  <c r="E337" i="7" s="1"/>
  <c r="S236" i="7"/>
  <c r="S371" i="7" s="1"/>
  <c r="N204" i="7"/>
  <c r="N339" i="7" s="1"/>
  <c r="H222" i="7"/>
  <c r="H357" i="7" s="1"/>
  <c r="I211" i="7"/>
  <c r="I346" i="7" s="1"/>
  <c r="E223" i="7"/>
  <c r="E358" i="7" s="1"/>
  <c r="E229" i="7"/>
  <c r="E364" i="7" s="1"/>
  <c r="X173" i="7"/>
  <c r="G524" i="7" s="1"/>
  <c r="AB173" i="7"/>
  <c r="K524" i="7" s="1"/>
  <c r="S219" i="7"/>
  <c r="S354" i="7" s="1"/>
  <c r="Q226" i="7"/>
  <c r="Q361" i="7" s="1"/>
  <c r="G236" i="7"/>
  <c r="G371" i="7" s="1"/>
  <c r="I173" i="7"/>
  <c r="I523" i="7" s="1"/>
  <c r="BZ173" i="7"/>
  <c r="J527" i="7" s="1"/>
  <c r="R225" i="7"/>
  <c r="R360" i="7" s="1"/>
  <c r="K190" i="7"/>
  <c r="K325" i="7" s="1"/>
  <c r="ER173" i="7"/>
  <c r="J534" i="7" s="1"/>
  <c r="I237" i="7"/>
  <c r="I372" i="7" s="1"/>
  <c r="IF173" i="7"/>
  <c r="O542" i="7" s="1"/>
  <c r="Q228" i="7"/>
  <c r="Q363" i="7" s="1"/>
  <c r="S173" i="7"/>
  <c r="S523" i="7" s="1"/>
  <c r="E203" i="7"/>
  <c r="E338" i="7" s="1"/>
  <c r="R185" i="7"/>
  <c r="R320" i="7" s="1"/>
  <c r="HL173" i="7"/>
  <c r="L541" i="7" s="1"/>
  <c r="K233" i="7"/>
  <c r="K368" i="7" s="1"/>
  <c r="DY173" i="7"/>
  <c r="H533" i="7" s="1"/>
  <c r="N237" i="7"/>
  <c r="N372" i="7" s="1"/>
  <c r="P186" i="7"/>
  <c r="GC173" i="7"/>
  <c r="K539" i="7" s="1"/>
  <c r="G237" i="7"/>
  <c r="G372" i="7" s="1"/>
  <c r="R214" i="7"/>
  <c r="R349" i="7" s="1"/>
  <c r="DB173" i="7"/>
  <c r="S531" i="7" s="1"/>
  <c r="L198" i="7"/>
  <c r="L333" i="7" s="1"/>
  <c r="P181" i="7"/>
  <c r="F211" i="7"/>
  <c r="F346" i="7" s="1"/>
  <c r="GH173" i="7"/>
  <c r="P539" i="7" s="1"/>
  <c r="HH173" i="7"/>
  <c r="H541" i="7" s="1"/>
  <c r="R213" i="7"/>
  <c r="R348" i="7" s="1"/>
  <c r="CV173" i="7"/>
  <c r="M531" i="7" s="1"/>
  <c r="I184" i="7"/>
  <c r="I319" i="7" s="1"/>
  <c r="F217" i="7"/>
  <c r="F352" i="7" s="1"/>
  <c r="R221" i="7"/>
  <c r="R356" i="7" s="1"/>
  <c r="HB173" i="7"/>
  <c r="S540" i="7" s="1"/>
  <c r="FK173" i="7"/>
  <c r="L535" i="7" s="1"/>
  <c r="AZ173" i="7"/>
  <c r="R525" i="7" s="1"/>
  <c r="J217" i="7"/>
  <c r="J352" i="7" s="1"/>
  <c r="J183" i="7"/>
  <c r="J318" i="7" s="1"/>
  <c r="N181" i="7"/>
  <c r="G202" i="7"/>
  <c r="G337" i="7" s="1"/>
  <c r="L206" i="7"/>
  <c r="L341" i="7" s="1"/>
  <c r="S179" i="7"/>
  <c r="S314" i="7" s="1"/>
  <c r="H194" i="7"/>
  <c r="H329" i="7" s="1"/>
  <c r="I177" i="7"/>
  <c r="I312" i="7" s="1"/>
  <c r="E211" i="7"/>
  <c r="E346" i="7" s="1"/>
  <c r="Q215" i="7"/>
  <c r="Q350" i="7" s="1"/>
  <c r="Q223" i="7"/>
  <c r="Q358" i="7" s="1"/>
  <c r="R205" i="7"/>
  <c r="R340" i="7" s="1"/>
  <c r="M229" i="7"/>
  <c r="M364" i="7" s="1"/>
  <c r="DA173" i="7"/>
  <c r="R531" i="7" s="1"/>
  <c r="N176" i="7"/>
  <c r="E173" i="7"/>
  <c r="E523" i="7" s="1"/>
  <c r="CC173" i="7"/>
  <c r="M527" i="7" s="1"/>
  <c r="I216" i="7"/>
  <c r="I351" i="7" s="1"/>
  <c r="E224" i="7"/>
  <c r="E359" i="7" s="1"/>
  <c r="R186" i="7"/>
  <c r="O186" i="7"/>
  <c r="FI173" i="7"/>
  <c r="J535" i="7" s="1"/>
  <c r="I221" i="7"/>
  <c r="I356" i="7" s="1"/>
  <c r="N210" i="7"/>
  <c r="O178" i="7"/>
  <c r="O313" i="7" s="1"/>
  <c r="GF173" i="7"/>
  <c r="N539" i="7" s="1"/>
  <c r="E192" i="7"/>
  <c r="E327" i="7" s="1"/>
  <c r="G212" i="7"/>
  <c r="G347" i="7" s="1"/>
  <c r="F221" i="7"/>
  <c r="F356" i="7" s="1"/>
  <c r="F222" i="7"/>
  <c r="F357" i="7" s="1"/>
  <c r="H231" i="7"/>
  <c r="H366" i="7" s="1"/>
  <c r="R237" i="7"/>
  <c r="R372" i="7" s="1"/>
  <c r="GD173" i="7"/>
  <c r="L539" i="7" s="1"/>
  <c r="FZ173" i="7"/>
  <c r="H539" i="7" s="1"/>
  <c r="O185" i="7"/>
  <c r="O320" i="7" s="1"/>
  <c r="GO173" i="7"/>
  <c r="F540" i="7" s="1"/>
  <c r="E186" i="7"/>
  <c r="J225" i="7"/>
  <c r="J360" i="7" s="1"/>
  <c r="BX173" i="7"/>
  <c r="H527" i="7" s="1"/>
  <c r="CH173" i="7"/>
  <c r="R527" i="7" s="1"/>
  <c r="G228" i="7"/>
  <c r="G363" i="7" s="1"/>
  <c r="H176" i="7"/>
  <c r="N206" i="7"/>
  <c r="N341" i="7" s="1"/>
  <c r="E191" i="7"/>
  <c r="E326" i="7" s="1"/>
  <c r="N226" i="7"/>
  <c r="N361" i="7" s="1"/>
  <c r="I195" i="7"/>
  <c r="I330" i="7" s="1"/>
  <c r="IG173" i="7"/>
  <c r="P542" i="7" s="1"/>
  <c r="AM173" i="7"/>
  <c r="E525" i="7" s="1"/>
  <c r="BN173" i="7"/>
  <c r="O526" i="7" s="1"/>
  <c r="J224" i="7"/>
  <c r="J359" i="7" s="1"/>
  <c r="EZ173" i="7"/>
  <c r="R534" i="7" s="1"/>
  <c r="BJ173" i="7"/>
  <c r="K526" i="7" s="1"/>
  <c r="HF173" i="7"/>
  <c r="F541" i="7" s="1"/>
  <c r="DH173" i="7"/>
  <c r="H532" i="7" s="1"/>
  <c r="DK173" i="7"/>
  <c r="K532" i="7" s="1"/>
  <c r="R240" i="7"/>
  <c r="R375" i="7" s="1"/>
  <c r="F191" i="7"/>
  <c r="F326" i="7" s="1"/>
  <c r="O183" i="7"/>
  <c r="O318" i="7" s="1"/>
  <c r="G205" i="7"/>
  <c r="G340" i="7" s="1"/>
  <c r="P180" i="7"/>
  <c r="P315" i="7" s="1"/>
  <c r="E231" i="7"/>
  <c r="E366" i="7" s="1"/>
  <c r="E193" i="7"/>
  <c r="E328" i="7" s="1"/>
  <c r="O173" i="7"/>
  <c r="O523" i="7" s="1"/>
  <c r="AN173" i="7"/>
  <c r="F525" i="7" s="1"/>
  <c r="E226" i="7"/>
  <c r="E361" i="7" s="1"/>
  <c r="I187" i="7"/>
  <c r="I322" i="7" s="1"/>
  <c r="F193" i="7"/>
  <c r="F328" i="7" s="1"/>
  <c r="BW173" i="7"/>
  <c r="G527" i="7" s="1"/>
  <c r="P210" i="7"/>
  <c r="S182" i="7"/>
  <c r="S317" i="7" s="1"/>
  <c r="IU173" i="7"/>
  <c r="M543" i="7" s="1"/>
  <c r="IW173" i="7"/>
  <c r="O543" i="7" s="1"/>
  <c r="F176" i="7"/>
  <c r="F244" i="7" s="1"/>
  <c r="F379" i="7" s="1"/>
  <c r="P178" i="7"/>
  <c r="P313" i="7" s="1"/>
  <c r="I180" i="7"/>
  <c r="I315" i="7" s="1"/>
  <c r="J176" i="7"/>
  <c r="J311" i="7" s="1"/>
  <c r="Q210" i="7"/>
  <c r="Q278" i="7" s="1"/>
  <c r="Q413" i="7" s="1"/>
  <c r="J195" i="7"/>
  <c r="J330" i="7" s="1"/>
  <c r="F205" i="7"/>
  <c r="F340" i="7" s="1"/>
  <c r="O215" i="7"/>
  <c r="O350" i="7" s="1"/>
  <c r="AI173" i="7"/>
  <c r="R524" i="7" s="1"/>
  <c r="L173" i="7"/>
  <c r="L523" i="7" s="1"/>
  <c r="HE173" i="7"/>
  <c r="E541" i="7" s="1"/>
  <c r="S213" i="7"/>
  <c r="S348" i="7" s="1"/>
  <c r="K193" i="7"/>
  <c r="K328" i="7" s="1"/>
  <c r="BO173" i="7"/>
  <c r="P526" i="7" s="1"/>
  <c r="P225" i="7"/>
  <c r="P360" i="7" s="1"/>
  <c r="I192" i="7"/>
  <c r="I327" i="7" s="1"/>
  <c r="CB173" i="7"/>
  <c r="L527" i="7" s="1"/>
  <c r="I225" i="7"/>
  <c r="I360" i="7" s="1"/>
  <c r="F187" i="7"/>
  <c r="F322" i="7" s="1"/>
  <c r="O210" i="7"/>
  <c r="O199" i="7"/>
  <c r="O334" i="7" s="1"/>
  <c r="R190" i="7"/>
  <c r="R325" i="7" s="1"/>
  <c r="GU173" i="7"/>
  <c r="L540" i="7" s="1"/>
  <c r="H228" i="7"/>
  <c r="H363" i="7" s="1"/>
  <c r="G210" i="7"/>
  <c r="F178" i="7"/>
  <c r="F313" i="7" s="1"/>
  <c r="S180" i="7"/>
  <c r="S315" i="7" s="1"/>
  <c r="F194" i="7"/>
  <c r="F329" i="7" s="1"/>
  <c r="AO173" i="7"/>
  <c r="G525" i="7" s="1"/>
  <c r="L178" i="7"/>
  <c r="L313" i="7" s="1"/>
  <c r="Q217" i="7"/>
  <c r="Q352" i="7" s="1"/>
  <c r="Q195" i="7"/>
  <c r="Q330" i="7" s="1"/>
  <c r="V173" i="7"/>
  <c r="E524" i="7" s="1"/>
  <c r="CF173" i="7"/>
  <c r="P527" i="7" s="1"/>
  <c r="F179" i="7"/>
  <c r="F314" i="7" s="1"/>
  <c r="F197" i="7"/>
  <c r="F332" i="7" s="1"/>
  <c r="BI173" i="7"/>
  <c r="J526" i="7" s="1"/>
  <c r="F212" i="7"/>
  <c r="F347" i="7" s="1"/>
  <c r="S226" i="7"/>
  <c r="S361" i="7" s="1"/>
  <c r="IP173" i="7"/>
  <c r="H543" i="7" s="1"/>
  <c r="O221" i="7"/>
  <c r="O356" i="7" s="1"/>
  <c r="IB173" i="7"/>
  <c r="K542" i="7" s="1"/>
  <c r="O220" i="7"/>
  <c r="O355" i="7" s="1"/>
  <c r="H173" i="7"/>
  <c r="H523" i="7" s="1"/>
  <c r="H237" i="7"/>
  <c r="H372" i="7" s="1"/>
  <c r="T173" i="7"/>
  <c r="T523" i="7" s="1"/>
  <c r="E221" i="7"/>
  <c r="E356" i="7" s="1"/>
  <c r="H223" i="7"/>
  <c r="H358" i="7" s="1"/>
  <c r="R173" i="7"/>
  <c r="R523" i="7" s="1"/>
  <c r="F213" i="7"/>
  <c r="F348" i="7" s="1"/>
  <c r="F180" i="7"/>
  <c r="F315" i="7" s="1"/>
  <c r="E178" i="7"/>
  <c r="E313" i="7" s="1"/>
  <c r="H180" i="7"/>
  <c r="HG173" i="7"/>
  <c r="G541" i="7" s="1"/>
  <c r="P193" i="7"/>
  <c r="P328" i="7" s="1"/>
  <c r="GZ173" i="7"/>
  <c r="Q540" i="7" s="1"/>
  <c r="II173" i="7"/>
  <c r="R542" i="7" s="1"/>
  <c r="P218" i="7"/>
  <c r="P353" i="7" s="1"/>
  <c r="P223" i="7"/>
  <c r="P358" i="7" s="1"/>
  <c r="Q190" i="7"/>
  <c r="Q325" i="7" s="1"/>
  <c r="R222" i="7"/>
  <c r="R357" i="7" s="1"/>
  <c r="Q237" i="7"/>
  <c r="Q372" i="7" s="1"/>
  <c r="O224" i="7"/>
  <c r="O359" i="7" s="1"/>
  <c r="R217" i="7"/>
  <c r="R352" i="7" s="1"/>
  <c r="HX173" i="7"/>
  <c r="G542" i="7" s="1"/>
  <c r="GJ173" i="7"/>
  <c r="R539" i="7" s="1"/>
  <c r="S223" i="7"/>
  <c r="S358" i="7" s="1"/>
  <c r="Q198" i="7"/>
  <c r="Q333" i="7" s="1"/>
  <c r="HT173" i="7"/>
  <c r="T541" i="7" s="1"/>
  <c r="P228" i="7"/>
  <c r="P363" i="7" s="1"/>
  <c r="IY173" i="7"/>
  <c r="Q543" i="7" s="1"/>
  <c r="S220" i="7"/>
  <c r="S355" i="7" s="1"/>
  <c r="GX173" i="7"/>
  <c r="O540" i="7" s="1"/>
  <c r="R223" i="7"/>
  <c r="R358" i="7" s="1"/>
  <c r="GG173" i="7"/>
  <c r="O539" i="7" s="1"/>
  <c r="BE173" i="7"/>
  <c r="F526" i="7" s="1"/>
  <c r="E212" i="7"/>
  <c r="E347" i="7" s="1"/>
  <c r="Q173" i="7"/>
  <c r="Q523" i="7" s="1"/>
  <c r="BR173" i="7"/>
  <c r="S526" i="7" s="1"/>
  <c r="E222" i="7"/>
  <c r="E357" i="7" s="1"/>
  <c r="H204" i="7"/>
  <c r="H339" i="7" s="1"/>
  <c r="H233" i="7"/>
  <c r="H368" i="7" s="1"/>
  <c r="AJ173" i="7"/>
  <c r="S524" i="7" s="1"/>
  <c r="AD173" i="7"/>
  <c r="M524" i="7" s="1"/>
  <c r="E215" i="7"/>
  <c r="E350" i="7" s="1"/>
  <c r="E234" i="7"/>
  <c r="E369" i="7" s="1"/>
  <c r="F192" i="7"/>
  <c r="F327" i="7" s="1"/>
  <c r="I224" i="7"/>
  <c r="I359" i="7" s="1"/>
  <c r="AE173" i="7"/>
  <c r="N524" i="7" s="1"/>
  <c r="H218" i="7"/>
  <c r="H353" i="7" s="1"/>
  <c r="G196" i="7"/>
  <c r="G331" i="7" s="1"/>
  <c r="AS173" i="7"/>
  <c r="K525" i="7" s="1"/>
  <c r="I244" i="7"/>
  <c r="I379" i="7" s="1"/>
  <c r="I311" i="7"/>
  <c r="I200" i="7"/>
  <c r="I335" i="7" s="1"/>
  <c r="Q345" i="7"/>
  <c r="L311" i="7"/>
  <c r="L244" i="7"/>
  <c r="L379" i="7" s="1"/>
  <c r="S311" i="7"/>
  <c r="S244" i="7"/>
  <c r="S379" i="7" s="1"/>
  <c r="I345" i="7"/>
  <c r="I278" i="7"/>
  <c r="I413" i="7" s="1"/>
  <c r="M244" i="7" l="1"/>
  <c r="M379" i="7" s="1"/>
  <c r="J249" i="7"/>
  <c r="G279" i="7"/>
  <c r="G414" i="7" s="1"/>
  <c r="O244" i="7"/>
  <c r="O379" i="7" s="1"/>
  <c r="I321" i="7"/>
  <c r="S278" i="7"/>
  <c r="S413" i="7" s="1"/>
  <c r="I316" i="7"/>
  <c r="Q279" i="7"/>
  <c r="Q414" i="7" s="1"/>
  <c r="R278" i="7"/>
  <c r="R413" i="7" s="1"/>
  <c r="H279" i="7"/>
  <c r="H414" i="7" s="1"/>
  <c r="F278" i="7"/>
  <c r="F413" i="7" s="1"/>
  <c r="K279" i="7"/>
  <c r="K414" i="7" s="1"/>
  <c r="M245" i="7"/>
  <c r="M380" i="7" s="1"/>
  <c r="M278" i="7"/>
  <c r="M413" i="7" s="1"/>
  <c r="O245" i="7"/>
  <c r="O380" i="7" s="1"/>
  <c r="H278" i="7"/>
  <c r="H413" i="7" s="1"/>
  <c r="M248" i="7"/>
  <c r="M383" i="7" s="1"/>
  <c r="M247" i="7"/>
  <c r="M382" i="7" s="1"/>
  <c r="E311" i="7"/>
  <c r="Q283" i="7"/>
  <c r="Q418" i="7" s="1"/>
  <c r="E321" i="7"/>
  <c r="E270" i="7"/>
  <c r="E271" i="7"/>
  <c r="E406" i="7" s="1"/>
  <c r="E256" i="7"/>
  <c r="E391" i="7" s="1"/>
  <c r="E257" i="7"/>
  <c r="E392" i="7" s="1"/>
  <c r="E273" i="7"/>
  <c r="E274" i="7"/>
  <c r="E409" i="7" s="1"/>
  <c r="E254" i="7"/>
  <c r="E389" i="7" s="1"/>
  <c r="E262" i="7"/>
  <c r="E397" i="7" s="1"/>
  <c r="E265" i="7"/>
  <c r="E400" i="7" s="1"/>
  <c r="E268" i="7"/>
  <c r="E403" i="7" s="1"/>
  <c r="E255" i="7"/>
  <c r="E258" i="7"/>
  <c r="E393" i="7" s="1"/>
  <c r="E260" i="7"/>
  <c r="E395" i="7" s="1"/>
  <c r="E261" i="7"/>
  <c r="E396" i="7" s="1"/>
  <c r="E264" i="7"/>
  <c r="E399" i="7" s="1"/>
  <c r="E267" i="7"/>
  <c r="E402" i="7" s="1"/>
  <c r="E272" i="7"/>
  <c r="E263" i="7"/>
  <c r="E398" i="7" s="1"/>
  <c r="E259" i="7"/>
  <c r="E394" i="7" s="1"/>
  <c r="E266" i="7"/>
  <c r="E401" i="7" s="1"/>
  <c r="E269" i="7"/>
  <c r="E404" i="7" s="1"/>
  <c r="E245" i="7"/>
  <c r="E380" i="7" s="1"/>
  <c r="L255" i="7"/>
  <c r="L390" i="7" s="1"/>
  <c r="L256" i="7"/>
  <c r="L391" i="7" s="1"/>
  <c r="L259" i="7"/>
  <c r="L394" i="7" s="1"/>
  <c r="L254" i="7"/>
  <c r="L389" i="7" s="1"/>
  <c r="L279" i="7"/>
  <c r="L414" i="7" s="1"/>
  <c r="J272" i="7"/>
  <c r="J407" i="7" s="1"/>
  <c r="L270" i="7"/>
  <c r="L405" i="7" s="1"/>
  <c r="I271" i="7"/>
  <c r="L262" i="7"/>
  <c r="L397" i="7" s="1"/>
  <c r="L261" i="7"/>
  <c r="L396" i="7" s="1"/>
  <c r="J264" i="7"/>
  <c r="J399" i="7" s="1"/>
  <c r="I263" i="7"/>
  <c r="I398" i="7" s="1"/>
  <c r="L271" i="7"/>
  <c r="L406" i="7" s="1"/>
  <c r="J256" i="7"/>
  <c r="J391" i="7" s="1"/>
  <c r="I262" i="7"/>
  <c r="I255" i="7"/>
  <c r="I390" i="7" s="1"/>
  <c r="L263" i="7"/>
  <c r="L398" i="7" s="1"/>
  <c r="L268" i="7"/>
  <c r="L403" i="7" s="1"/>
  <c r="J273" i="7"/>
  <c r="I272" i="7"/>
  <c r="I407" i="7" s="1"/>
  <c r="L260" i="7"/>
  <c r="J265" i="7"/>
  <c r="J400" i="7" s="1"/>
  <c r="I264" i="7"/>
  <c r="I399" i="7" s="1"/>
  <c r="L272" i="7"/>
  <c r="L407" i="7" s="1"/>
  <c r="J257" i="7"/>
  <c r="J392" i="7" s="1"/>
  <c r="I256" i="7"/>
  <c r="I391" i="7" s="1"/>
  <c r="L264" i="7"/>
  <c r="L399" i="7" s="1"/>
  <c r="J266" i="7"/>
  <c r="J401" i="7" s="1"/>
  <c r="I273" i="7"/>
  <c r="I408" i="7" s="1"/>
  <c r="J260" i="7"/>
  <c r="J395" i="7" s="1"/>
  <c r="J258" i="7"/>
  <c r="I265" i="7"/>
  <c r="L269" i="7"/>
  <c r="L404" i="7" s="1"/>
  <c r="J269" i="7"/>
  <c r="J404" i="7" s="1"/>
  <c r="J274" i="7"/>
  <c r="J409" i="7" s="1"/>
  <c r="I257" i="7"/>
  <c r="I392" i="7" s="1"/>
  <c r="L273" i="7"/>
  <c r="L408" i="7" s="1"/>
  <c r="J261" i="7"/>
  <c r="J396" i="7" s="1"/>
  <c r="J267" i="7"/>
  <c r="J402" i="7" s="1"/>
  <c r="I266" i="7"/>
  <c r="L265" i="7"/>
  <c r="L400" i="7" s="1"/>
  <c r="J268" i="7"/>
  <c r="J403" i="7" s="1"/>
  <c r="J259" i="7"/>
  <c r="J394" i="7" s="1"/>
  <c r="I268" i="7"/>
  <c r="I403" i="7" s="1"/>
  <c r="I258" i="7"/>
  <c r="I393" i="7" s="1"/>
  <c r="L257" i="7"/>
  <c r="L392" i="7" s="1"/>
  <c r="J270" i="7"/>
  <c r="I260" i="7"/>
  <c r="I274" i="7"/>
  <c r="I409" i="7" s="1"/>
  <c r="L266" i="7"/>
  <c r="L401" i="7" s="1"/>
  <c r="J262" i="7"/>
  <c r="J397" i="7" s="1"/>
  <c r="I269" i="7"/>
  <c r="I404" i="7" s="1"/>
  <c r="I267" i="7"/>
  <c r="L258" i="7"/>
  <c r="L393" i="7" s="1"/>
  <c r="J271" i="7"/>
  <c r="J406" i="7" s="1"/>
  <c r="I261" i="7"/>
  <c r="I259" i="7"/>
  <c r="I394" i="7" s="1"/>
  <c r="L274" i="7"/>
  <c r="L409" i="7" s="1"/>
  <c r="J263" i="7"/>
  <c r="J398" i="7" s="1"/>
  <c r="I270" i="7"/>
  <c r="I405" i="7" s="1"/>
  <c r="L267" i="7"/>
  <c r="L402" i="7" s="1"/>
  <c r="J255" i="7"/>
  <c r="J390" i="7" s="1"/>
  <c r="R321" i="7"/>
  <c r="R255" i="7"/>
  <c r="R263" i="7"/>
  <c r="R398" i="7" s="1"/>
  <c r="R271" i="7"/>
  <c r="R406" i="7" s="1"/>
  <c r="R262" i="7"/>
  <c r="R397" i="7" s="1"/>
  <c r="R270" i="7"/>
  <c r="R405" i="7" s="1"/>
  <c r="R256" i="7"/>
  <c r="R391" i="7" s="1"/>
  <c r="R261" i="7"/>
  <c r="R396" i="7" s="1"/>
  <c r="R269" i="7"/>
  <c r="R404" i="7" s="1"/>
  <c r="R254" i="7"/>
  <c r="R260" i="7"/>
  <c r="R395" i="7" s="1"/>
  <c r="R268" i="7"/>
  <c r="R403" i="7" s="1"/>
  <c r="R259" i="7"/>
  <c r="R394" i="7" s="1"/>
  <c r="R267" i="7"/>
  <c r="R402" i="7" s="1"/>
  <c r="R274" i="7"/>
  <c r="R409" i="7" s="1"/>
  <c r="R258" i="7"/>
  <c r="R393" i="7" s="1"/>
  <c r="R266" i="7"/>
  <c r="R264" i="7"/>
  <c r="R257" i="7"/>
  <c r="R392" i="7" s="1"/>
  <c r="R265" i="7"/>
  <c r="R400" i="7" s="1"/>
  <c r="R273" i="7"/>
  <c r="R408" i="7" s="1"/>
  <c r="R272" i="7"/>
  <c r="R407" i="7" s="1"/>
  <c r="M321" i="7"/>
  <c r="M261" i="7"/>
  <c r="M396" i="7" s="1"/>
  <c r="M269" i="7"/>
  <c r="M404" i="7" s="1"/>
  <c r="M260" i="7"/>
  <c r="M268" i="7"/>
  <c r="M403" i="7" s="1"/>
  <c r="M254" i="7"/>
  <c r="M389" i="7" s="1"/>
  <c r="M259" i="7"/>
  <c r="M394" i="7" s="1"/>
  <c r="M267" i="7"/>
  <c r="M402" i="7" s="1"/>
  <c r="M274" i="7"/>
  <c r="M409" i="7" s="1"/>
  <c r="M258" i="7"/>
  <c r="M393" i="7" s="1"/>
  <c r="M266" i="7"/>
  <c r="M257" i="7"/>
  <c r="M392" i="7" s="1"/>
  <c r="M265" i="7"/>
  <c r="M400" i="7" s="1"/>
  <c r="M273" i="7"/>
  <c r="M408" i="7" s="1"/>
  <c r="M256" i="7"/>
  <c r="M391" i="7" s="1"/>
  <c r="M264" i="7"/>
  <c r="M399" i="7" s="1"/>
  <c r="M272" i="7"/>
  <c r="M407" i="7" s="1"/>
  <c r="M255" i="7"/>
  <c r="M390" i="7" s="1"/>
  <c r="M263" i="7"/>
  <c r="M398" i="7" s="1"/>
  <c r="M271" i="7"/>
  <c r="M262" i="7"/>
  <c r="M270" i="7"/>
  <c r="M405" i="7" s="1"/>
  <c r="S321" i="7"/>
  <c r="S256" i="7"/>
  <c r="S391" i="7" s="1"/>
  <c r="S264" i="7"/>
  <c r="S399" i="7" s="1"/>
  <c r="S272" i="7"/>
  <c r="S407" i="7" s="1"/>
  <c r="S255" i="7"/>
  <c r="S263" i="7"/>
  <c r="S398" i="7" s="1"/>
  <c r="S271" i="7"/>
  <c r="S406" i="7" s="1"/>
  <c r="S262" i="7"/>
  <c r="S397" i="7" s="1"/>
  <c r="S270" i="7"/>
  <c r="S405" i="7" s="1"/>
  <c r="S261" i="7"/>
  <c r="S396" i="7" s="1"/>
  <c r="S269" i="7"/>
  <c r="S404" i="7" s="1"/>
  <c r="S260" i="7"/>
  <c r="S395" i="7" s="1"/>
  <c r="S268" i="7"/>
  <c r="S403" i="7" s="1"/>
  <c r="S254" i="7"/>
  <c r="S259" i="7"/>
  <c r="S267" i="7"/>
  <c r="S402" i="7" s="1"/>
  <c r="S274" i="7"/>
  <c r="S409" i="7" s="1"/>
  <c r="S258" i="7"/>
  <c r="S393" i="7" s="1"/>
  <c r="S266" i="7"/>
  <c r="S401" i="7" s="1"/>
  <c r="S257" i="7"/>
  <c r="S392" i="7" s="1"/>
  <c r="S265" i="7"/>
  <c r="S273" i="7"/>
  <c r="K321" i="7"/>
  <c r="K260" i="7"/>
  <c r="K395" i="7" s="1"/>
  <c r="K268" i="7"/>
  <c r="K403" i="7" s="1"/>
  <c r="K254" i="7"/>
  <c r="K389" i="7" s="1"/>
  <c r="K259" i="7"/>
  <c r="K267" i="7"/>
  <c r="K402" i="7" s="1"/>
  <c r="K274" i="7"/>
  <c r="K409" i="7" s="1"/>
  <c r="K258" i="7"/>
  <c r="K393" i="7" s="1"/>
  <c r="K266" i="7"/>
  <c r="K401" i="7" s="1"/>
  <c r="K257" i="7"/>
  <c r="K392" i="7" s="1"/>
  <c r="K265" i="7"/>
  <c r="K400" i="7" s="1"/>
  <c r="K273" i="7"/>
  <c r="K408" i="7" s="1"/>
  <c r="K256" i="7"/>
  <c r="K391" i="7" s="1"/>
  <c r="K264" i="7"/>
  <c r="K399" i="7" s="1"/>
  <c r="K272" i="7"/>
  <c r="K255" i="7"/>
  <c r="K390" i="7" s="1"/>
  <c r="K263" i="7"/>
  <c r="K271" i="7"/>
  <c r="K406" i="7" s="1"/>
  <c r="K262" i="7"/>
  <c r="K397" i="7" s="1"/>
  <c r="K270" i="7"/>
  <c r="K405" i="7" s="1"/>
  <c r="K261" i="7"/>
  <c r="K269" i="7"/>
  <c r="K404" i="7" s="1"/>
  <c r="H321" i="7"/>
  <c r="H274" i="7"/>
  <c r="H258" i="7"/>
  <c r="H393" i="7" s="1"/>
  <c r="H266" i="7"/>
  <c r="H401" i="7" s="1"/>
  <c r="H257" i="7"/>
  <c r="H392" i="7" s="1"/>
  <c r="H265" i="7"/>
  <c r="H400" i="7" s="1"/>
  <c r="H273" i="7"/>
  <c r="H408" i="7" s="1"/>
  <c r="H256" i="7"/>
  <c r="H391" i="7" s="1"/>
  <c r="H264" i="7"/>
  <c r="H272" i="7"/>
  <c r="H255" i="7"/>
  <c r="H390" i="7" s="1"/>
  <c r="H263" i="7"/>
  <c r="H398" i="7" s="1"/>
  <c r="H271" i="7"/>
  <c r="H406" i="7" s="1"/>
  <c r="H262" i="7"/>
  <c r="H397" i="7" s="1"/>
  <c r="H270" i="7"/>
  <c r="H405" i="7" s="1"/>
  <c r="H267" i="7"/>
  <c r="H402" i="7" s="1"/>
  <c r="H261" i="7"/>
  <c r="H269" i="7"/>
  <c r="H260" i="7"/>
  <c r="H395" i="7" s="1"/>
  <c r="H268" i="7"/>
  <c r="H403" i="7" s="1"/>
  <c r="H254" i="7"/>
  <c r="H389" i="7" s="1"/>
  <c r="H259" i="7"/>
  <c r="H394" i="7" s="1"/>
  <c r="N321" i="7"/>
  <c r="N262" i="7"/>
  <c r="N397" i="7" s="1"/>
  <c r="N261" i="7"/>
  <c r="N269" i="7"/>
  <c r="N404" i="7" s="1"/>
  <c r="N260" i="7"/>
  <c r="N395" i="7" s="1"/>
  <c r="N268" i="7"/>
  <c r="N403" i="7" s="1"/>
  <c r="N254" i="7"/>
  <c r="N389" i="7" s="1"/>
  <c r="N259" i="7"/>
  <c r="N394" i="7" s="1"/>
  <c r="N267" i="7"/>
  <c r="N274" i="7"/>
  <c r="N409" i="7" s="1"/>
  <c r="N258" i="7"/>
  <c r="N393" i="7" s="1"/>
  <c r="N266" i="7"/>
  <c r="N257" i="7"/>
  <c r="N265" i="7"/>
  <c r="N400" i="7" s="1"/>
  <c r="N273" i="7"/>
  <c r="N408" i="7" s="1"/>
  <c r="N256" i="7"/>
  <c r="N391" i="7" s="1"/>
  <c r="N264" i="7"/>
  <c r="N399" i="7" s="1"/>
  <c r="N272" i="7"/>
  <c r="N407" i="7" s="1"/>
  <c r="N270" i="7"/>
  <c r="N255" i="7"/>
  <c r="N390" i="7" s="1"/>
  <c r="N263" i="7"/>
  <c r="N398" i="7" s="1"/>
  <c r="N271" i="7"/>
  <c r="N406" i="7" s="1"/>
  <c r="P321" i="7"/>
  <c r="P262" i="7"/>
  <c r="P397" i="7" s="1"/>
  <c r="P270" i="7"/>
  <c r="P405" i="7" s="1"/>
  <c r="P261" i="7"/>
  <c r="P396" i="7" s="1"/>
  <c r="P269" i="7"/>
  <c r="P404" i="7" s="1"/>
  <c r="P260" i="7"/>
  <c r="P395" i="7" s="1"/>
  <c r="P268" i="7"/>
  <c r="P403" i="7" s="1"/>
  <c r="P254" i="7"/>
  <c r="P389" i="7" s="1"/>
  <c r="P263" i="7"/>
  <c r="P398" i="7" s="1"/>
  <c r="P259" i="7"/>
  <c r="P394" i="7" s="1"/>
  <c r="P267" i="7"/>
  <c r="P402" i="7" s="1"/>
  <c r="P274" i="7"/>
  <c r="P409" i="7" s="1"/>
  <c r="P258" i="7"/>
  <c r="P266" i="7"/>
  <c r="P401" i="7" s="1"/>
  <c r="P255" i="7"/>
  <c r="P390" i="7" s="1"/>
  <c r="P271" i="7"/>
  <c r="P406" i="7" s="1"/>
  <c r="P257" i="7"/>
  <c r="P392" i="7" s="1"/>
  <c r="P265" i="7"/>
  <c r="P400" i="7" s="1"/>
  <c r="P273" i="7"/>
  <c r="P408" i="7" s="1"/>
  <c r="P256" i="7"/>
  <c r="P391" i="7" s="1"/>
  <c r="P264" i="7"/>
  <c r="P399" i="7" s="1"/>
  <c r="P272" i="7"/>
  <c r="P407" i="7" s="1"/>
  <c r="G321" i="7"/>
  <c r="G258" i="7"/>
  <c r="G393" i="7" s="1"/>
  <c r="G266" i="7"/>
  <c r="G401" i="7" s="1"/>
  <c r="G257" i="7"/>
  <c r="G392" i="7" s="1"/>
  <c r="G265" i="7"/>
  <c r="G400" i="7" s="1"/>
  <c r="G273" i="7"/>
  <c r="G408" i="7" s="1"/>
  <c r="G274" i="7"/>
  <c r="G409" i="7" s="1"/>
  <c r="G256" i="7"/>
  <c r="G391" i="7" s="1"/>
  <c r="G264" i="7"/>
  <c r="G399" i="7" s="1"/>
  <c r="G272" i="7"/>
  <c r="G407" i="7" s="1"/>
  <c r="G255" i="7"/>
  <c r="G390" i="7" s="1"/>
  <c r="G263" i="7"/>
  <c r="G398" i="7" s="1"/>
  <c r="G271" i="7"/>
  <c r="G406" i="7" s="1"/>
  <c r="G262" i="7"/>
  <c r="G397" i="7" s="1"/>
  <c r="G270" i="7"/>
  <c r="G405" i="7" s="1"/>
  <c r="G261" i="7"/>
  <c r="G396" i="7" s="1"/>
  <c r="G269" i="7"/>
  <c r="G404" i="7" s="1"/>
  <c r="G260" i="7"/>
  <c r="G395" i="7" s="1"/>
  <c r="G268" i="7"/>
  <c r="G403" i="7" s="1"/>
  <c r="G254" i="7"/>
  <c r="G389" i="7" s="1"/>
  <c r="G259" i="7"/>
  <c r="G394" i="7" s="1"/>
  <c r="G267" i="7"/>
  <c r="G402" i="7" s="1"/>
  <c r="O321" i="7"/>
  <c r="O262" i="7"/>
  <c r="O397" i="7" s="1"/>
  <c r="O270" i="7"/>
  <c r="O405" i="7" s="1"/>
  <c r="O254" i="7"/>
  <c r="O389" i="7" s="1"/>
  <c r="O261" i="7"/>
  <c r="O396" i="7" s="1"/>
  <c r="O269" i="7"/>
  <c r="O404" i="7" s="1"/>
  <c r="O260" i="7"/>
  <c r="O395" i="7" s="1"/>
  <c r="O268" i="7"/>
  <c r="O403" i="7" s="1"/>
  <c r="O259" i="7"/>
  <c r="O394" i="7" s="1"/>
  <c r="O267" i="7"/>
  <c r="O402" i="7" s="1"/>
  <c r="O274" i="7"/>
  <c r="O409" i="7" s="1"/>
  <c r="O258" i="7"/>
  <c r="O393" i="7" s="1"/>
  <c r="O266" i="7"/>
  <c r="O401" i="7" s="1"/>
  <c r="O257" i="7"/>
  <c r="O392" i="7" s="1"/>
  <c r="O265" i="7"/>
  <c r="O400" i="7" s="1"/>
  <c r="O273" i="7"/>
  <c r="O408" i="7" s="1"/>
  <c r="O256" i="7"/>
  <c r="O264" i="7"/>
  <c r="O399" i="7" s="1"/>
  <c r="O272" i="7"/>
  <c r="O407" i="7" s="1"/>
  <c r="O255" i="7"/>
  <c r="O390" i="7" s="1"/>
  <c r="O263" i="7"/>
  <c r="O398" i="7" s="1"/>
  <c r="O271" i="7"/>
  <c r="O406" i="7" s="1"/>
  <c r="Q321" i="7"/>
  <c r="Q255" i="7"/>
  <c r="Q390" i="7" s="1"/>
  <c r="Q263" i="7"/>
  <c r="Q398" i="7" s="1"/>
  <c r="Q271" i="7"/>
  <c r="Q406" i="7" s="1"/>
  <c r="Q262" i="7"/>
  <c r="Q397" i="7" s="1"/>
  <c r="Q270" i="7"/>
  <c r="Q405" i="7" s="1"/>
  <c r="Q254" i="7"/>
  <c r="Q389" i="7" s="1"/>
  <c r="Q261" i="7"/>
  <c r="Q396" i="7" s="1"/>
  <c r="Q269" i="7"/>
  <c r="Q404" i="7" s="1"/>
  <c r="Q260" i="7"/>
  <c r="Q395" i="7" s="1"/>
  <c r="Q268" i="7"/>
  <c r="Q403" i="7" s="1"/>
  <c r="Q259" i="7"/>
  <c r="Q394" i="7" s="1"/>
  <c r="Q267" i="7"/>
  <c r="Q402" i="7" s="1"/>
  <c r="Q274" i="7"/>
  <c r="Q409" i="7" s="1"/>
  <c r="Q258" i="7"/>
  <c r="Q393" i="7" s="1"/>
  <c r="Q266" i="7"/>
  <c r="Q401" i="7" s="1"/>
  <c r="Q257" i="7"/>
  <c r="Q265" i="7"/>
  <c r="Q400" i="7" s="1"/>
  <c r="Q273" i="7"/>
  <c r="Q408" i="7" s="1"/>
  <c r="Q256" i="7"/>
  <c r="Q391" i="7" s="1"/>
  <c r="Q264" i="7"/>
  <c r="Q399" i="7" s="1"/>
  <c r="Q272" i="7"/>
  <c r="Q407" i="7" s="1"/>
  <c r="F321" i="7"/>
  <c r="F257" i="7"/>
  <c r="F392" i="7" s="1"/>
  <c r="F273" i="7"/>
  <c r="F408" i="7" s="1"/>
  <c r="F271" i="7"/>
  <c r="F406" i="7" s="1"/>
  <c r="F265" i="7"/>
  <c r="F263" i="7"/>
  <c r="F398" i="7" s="1"/>
  <c r="F256" i="7"/>
  <c r="F391" i="7" s="1"/>
  <c r="F272" i="7"/>
  <c r="F407" i="7" s="1"/>
  <c r="F255" i="7"/>
  <c r="F390" i="7" s="1"/>
  <c r="F270" i="7"/>
  <c r="F405" i="7" s="1"/>
  <c r="F264" i="7"/>
  <c r="F269" i="7"/>
  <c r="F404" i="7" s="1"/>
  <c r="F268" i="7"/>
  <c r="F403" i="7" s="1"/>
  <c r="F267" i="7"/>
  <c r="F402" i="7" s="1"/>
  <c r="F266" i="7"/>
  <c r="F401" i="7" s="1"/>
  <c r="F262" i="7"/>
  <c r="F397" i="7" s="1"/>
  <c r="F261" i="7"/>
  <c r="F396" i="7" s="1"/>
  <c r="F254" i="7"/>
  <c r="F389" i="7" s="1"/>
  <c r="F260" i="7"/>
  <c r="F395" i="7" s="1"/>
  <c r="F259" i="7"/>
  <c r="F394" i="7" s="1"/>
  <c r="F258" i="7"/>
  <c r="F393" i="7" s="1"/>
  <c r="F274" i="7"/>
  <c r="F409" i="7" s="1"/>
  <c r="O246" i="7"/>
  <c r="O381" i="7" s="1"/>
  <c r="J284" i="7"/>
  <c r="J419" i="7" s="1"/>
  <c r="J278" i="7"/>
  <c r="J413" i="7" s="1"/>
  <c r="L284" i="7"/>
  <c r="L419" i="7" s="1"/>
  <c r="K345" i="7"/>
  <c r="K280" i="7"/>
  <c r="K415" i="7" s="1"/>
  <c r="K281" i="7"/>
  <c r="K416" i="7" s="1"/>
  <c r="K282" i="7"/>
  <c r="K417" i="7" s="1"/>
  <c r="K283" i="7"/>
  <c r="K418" i="7" s="1"/>
  <c r="K284" i="7"/>
  <c r="K419" i="7" s="1"/>
  <c r="K286" i="7"/>
  <c r="K421" i="7" s="1"/>
  <c r="J250" i="7"/>
  <c r="J385" i="7" s="1"/>
  <c r="E278" i="7"/>
  <c r="E413" i="7" s="1"/>
  <c r="F245" i="7"/>
  <c r="F380" i="7" s="1"/>
  <c r="H281" i="7"/>
  <c r="H416" i="7" s="1"/>
  <c r="H283" i="7"/>
  <c r="H418" i="7" s="1"/>
  <c r="H280" i="7"/>
  <c r="H415" i="7" s="1"/>
  <c r="H282" i="7"/>
  <c r="H417" i="7" s="1"/>
  <c r="J251" i="7"/>
  <c r="J386" i="7" s="1"/>
  <c r="K288" i="7"/>
  <c r="K423" i="7" s="1"/>
  <c r="L296" i="7"/>
  <c r="L431" i="7" s="1"/>
  <c r="R282" i="7"/>
  <c r="R417" i="7" s="1"/>
  <c r="K291" i="7"/>
  <c r="K426" i="7" s="1"/>
  <c r="L280" i="7"/>
  <c r="L415" i="7" s="1"/>
  <c r="K293" i="7"/>
  <c r="K428" i="7" s="1"/>
  <c r="H285" i="7"/>
  <c r="H420" i="7" s="1"/>
  <c r="I280" i="7"/>
  <c r="I415" i="7" s="1"/>
  <c r="L290" i="7"/>
  <c r="L425" i="7" s="1"/>
  <c r="L286" i="7"/>
  <c r="L421" i="7" s="1"/>
  <c r="L281" i="7"/>
  <c r="L416" i="7" s="1"/>
  <c r="L282" i="7"/>
  <c r="L417" i="7" s="1"/>
  <c r="L283" i="7"/>
  <c r="L418" i="7" s="1"/>
  <c r="N289" i="7"/>
  <c r="N424" i="7" s="1"/>
  <c r="L285" i="7"/>
  <c r="L420" i="7" s="1"/>
  <c r="G247" i="7"/>
  <c r="G382" i="7" s="1"/>
  <c r="K285" i="7"/>
  <c r="K420" i="7" s="1"/>
  <c r="L287" i="7"/>
  <c r="L422" i="7" s="1"/>
  <c r="Q280" i="7"/>
  <c r="Q415" i="7" s="1"/>
  <c r="K287" i="7"/>
  <c r="K422" i="7" s="1"/>
  <c r="Q281" i="7"/>
  <c r="Q416" i="7" s="1"/>
  <c r="N280" i="7"/>
  <c r="N415" i="7" s="1"/>
  <c r="L289" i="7"/>
  <c r="L424" i="7" s="1"/>
  <c r="K289" i="7"/>
  <c r="K424" i="7" s="1"/>
  <c r="L291" i="7"/>
  <c r="L426" i="7" s="1"/>
  <c r="Q282" i="7"/>
  <c r="Q417" i="7" s="1"/>
  <c r="H316" i="7"/>
  <c r="H249" i="7"/>
  <c r="H384" i="7" s="1"/>
  <c r="H253" i="7"/>
  <c r="H388" i="7" s="1"/>
  <c r="H404" i="7"/>
  <c r="H252" i="7"/>
  <c r="H387" i="7" s="1"/>
  <c r="H251" i="7"/>
  <c r="H386" i="7" s="1"/>
  <c r="H250" i="7"/>
  <c r="H385" i="7" s="1"/>
  <c r="M253" i="7"/>
  <c r="M388" i="7" s="1"/>
  <c r="J252" i="7"/>
  <c r="J387" i="7" s="1"/>
  <c r="M294" i="7"/>
  <c r="M429" i="7" s="1"/>
  <c r="L316" i="7"/>
  <c r="L249" i="7"/>
  <c r="L384" i="7" s="1"/>
  <c r="L395" i="7"/>
  <c r="L253" i="7"/>
  <c r="L388" i="7" s="1"/>
  <c r="L252" i="7"/>
  <c r="L387" i="7" s="1"/>
  <c r="L251" i="7"/>
  <c r="L386" i="7" s="1"/>
  <c r="L250" i="7"/>
  <c r="L385" i="7" s="1"/>
  <c r="P316" i="7"/>
  <c r="P249" i="7"/>
  <c r="P251" i="7"/>
  <c r="P386" i="7" s="1"/>
  <c r="P253" i="7"/>
  <c r="P388" i="7" s="1"/>
  <c r="P252" i="7"/>
  <c r="P250" i="7"/>
  <c r="P385" i="7" s="1"/>
  <c r="J253" i="7"/>
  <c r="J388" i="7" s="1"/>
  <c r="I401" i="7"/>
  <c r="N283" i="7"/>
  <c r="N418" i="7" s="1"/>
  <c r="M397" i="7"/>
  <c r="I250" i="7"/>
  <c r="I385" i="7" s="1"/>
  <c r="Q316" i="7"/>
  <c r="Q250" i="7"/>
  <c r="Q385" i="7" s="1"/>
  <c r="Q249" i="7"/>
  <c r="Q384" i="7" s="1"/>
  <c r="Q252" i="7"/>
  <c r="Q387" i="7" s="1"/>
  <c r="Q392" i="7"/>
  <c r="Q253" i="7"/>
  <c r="Q388" i="7" s="1"/>
  <c r="Q251" i="7"/>
  <c r="Q386" i="7" s="1"/>
  <c r="N281" i="7"/>
  <c r="N416" i="7" s="1"/>
  <c r="M280" i="7"/>
  <c r="M415" i="7" s="1"/>
  <c r="R316" i="7"/>
  <c r="R251" i="7"/>
  <c r="R386" i="7" s="1"/>
  <c r="R250" i="7"/>
  <c r="R385" i="7" s="1"/>
  <c r="R389" i="7"/>
  <c r="R253" i="7"/>
  <c r="R388" i="7" s="1"/>
  <c r="R249" i="7"/>
  <c r="R384" i="7" s="1"/>
  <c r="R390" i="7"/>
  <c r="R252" i="7"/>
  <c r="R387" i="7" s="1"/>
  <c r="F316" i="7"/>
  <c r="F253" i="7"/>
  <c r="F388" i="7" s="1"/>
  <c r="F252" i="7"/>
  <c r="F387" i="7" s="1"/>
  <c r="F251" i="7"/>
  <c r="F386" i="7" s="1"/>
  <c r="F250" i="7"/>
  <c r="F249" i="7"/>
  <c r="F384" i="7" s="1"/>
  <c r="S316" i="7"/>
  <c r="S252" i="7"/>
  <c r="S387" i="7" s="1"/>
  <c r="S251" i="7"/>
  <c r="S386" i="7" s="1"/>
  <c r="S250" i="7"/>
  <c r="S385" i="7" s="1"/>
  <c r="S249" i="7"/>
  <c r="S384" i="7" s="1"/>
  <c r="S253" i="7"/>
  <c r="S388" i="7" s="1"/>
  <c r="M279" i="7"/>
  <c r="M414" i="7" s="1"/>
  <c r="N316" i="7"/>
  <c r="N249" i="7"/>
  <c r="N384" i="7" s="1"/>
  <c r="N250" i="7"/>
  <c r="N385" i="7" s="1"/>
  <c r="N253" i="7"/>
  <c r="N388" i="7" s="1"/>
  <c r="N401" i="7"/>
  <c r="N252" i="7"/>
  <c r="N251" i="7"/>
  <c r="N386" i="7" s="1"/>
  <c r="J405" i="7"/>
  <c r="I251" i="7"/>
  <c r="I386" i="7" s="1"/>
  <c r="I396" i="7"/>
  <c r="G316" i="7"/>
  <c r="G249" i="7"/>
  <c r="G384" i="7" s="1"/>
  <c r="G253" i="7"/>
  <c r="G388" i="7" s="1"/>
  <c r="G252" i="7"/>
  <c r="G387" i="7" s="1"/>
  <c r="G251" i="7"/>
  <c r="G386" i="7" s="1"/>
  <c r="G250" i="7"/>
  <c r="G385" i="7" s="1"/>
  <c r="S246" i="7"/>
  <c r="S381" i="7" s="1"/>
  <c r="G246" i="7"/>
  <c r="G381" i="7" s="1"/>
  <c r="O316" i="7"/>
  <c r="O251" i="7"/>
  <c r="O386" i="7" s="1"/>
  <c r="O249" i="7"/>
  <c r="O384" i="7" s="1"/>
  <c r="O250" i="7"/>
  <c r="O385" i="7" s="1"/>
  <c r="O253" i="7"/>
  <c r="O388" i="7" s="1"/>
  <c r="O252" i="7"/>
  <c r="O387" i="7" s="1"/>
  <c r="I252" i="7"/>
  <c r="I253" i="7"/>
  <c r="I388" i="7" s="1"/>
  <c r="S245" i="7"/>
  <c r="S380" i="7" s="1"/>
  <c r="R280" i="7"/>
  <c r="R415" i="7" s="1"/>
  <c r="R279" i="7"/>
  <c r="R414" i="7" s="1"/>
  <c r="M246" i="7"/>
  <c r="M381" i="7" s="1"/>
  <c r="M250" i="7"/>
  <c r="M385" i="7" s="1"/>
  <c r="K316" i="7"/>
  <c r="K407" i="7"/>
  <c r="K253" i="7"/>
  <c r="K388" i="7" s="1"/>
  <c r="K252" i="7"/>
  <c r="K387" i="7" s="1"/>
  <c r="K251" i="7"/>
  <c r="K386" i="7" s="1"/>
  <c r="K250" i="7"/>
  <c r="K385" i="7" s="1"/>
  <c r="K396" i="7"/>
  <c r="K249" i="7"/>
  <c r="K384" i="7" s="1"/>
  <c r="M251" i="7"/>
  <c r="M386" i="7" s="1"/>
  <c r="R281" i="7"/>
  <c r="R416" i="7" s="1"/>
  <c r="E316" i="7"/>
  <c r="E405" i="7"/>
  <c r="E253" i="7"/>
  <c r="E388" i="7" s="1"/>
  <c r="E252" i="7"/>
  <c r="E387" i="7" s="1"/>
  <c r="E251" i="7"/>
  <c r="E386" i="7" s="1"/>
  <c r="E250" i="7"/>
  <c r="E385" i="7" s="1"/>
  <c r="E249" i="7"/>
  <c r="E384" i="7" s="1"/>
  <c r="E408" i="7"/>
  <c r="M252" i="7"/>
  <c r="M387" i="7" s="1"/>
  <c r="J246" i="7"/>
  <c r="J381" i="7" s="1"/>
  <c r="I245" i="7"/>
  <c r="I380" i="7" s="1"/>
  <c r="J244" i="7"/>
  <c r="J379" i="7" s="1"/>
  <c r="J245" i="7"/>
  <c r="J380" i="7" s="1"/>
  <c r="G248" i="7"/>
  <c r="G383" i="7" s="1"/>
  <c r="K292" i="7"/>
  <c r="K427" i="7" s="1"/>
  <c r="M295" i="7"/>
  <c r="M430" i="7" s="1"/>
  <c r="H284" i="7"/>
  <c r="H419" i="7" s="1"/>
  <c r="K294" i="7"/>
  <c r="K429" i="7" s="1"/>
  <c r="K295" i="7"/>
  <c r="K430" i="7" s="1"/>
  <c r="M296" i="7"/>
  <c r="M431" i="7" s="1"/>
  <c r="S247" i="7"/>
  <c r="S382" i="7" s="1"/>
  <c r="M285" i="7"/>
  <c r="M420" i="7" s="1"/>
  <c r="M281" i="7"/>
  <c r="M416" i="7" s="1"/>
  <c r="N294" i="7"/>
  <c r="N429" i="7" s="1"/>
  <c r="M287" i="7"/>
  <c r="M422" i="7" s="1"/>
  <c r="M283" i="7"/>
  <c r="M418" i="7" s="1"/>
  <c r="K290" i="7"/>
  <c r="K425" i="7" s="1"/>
  <c r="M289" i="7"/>
  <c r="M424" i="7" s="1"/>
  <c r="M284" i="7"/>
  <c r="M419" i="7" s="1"/>
  <c r="N297" i="7"/>
  <c r="N432" i="7" s="1"/>
  <c r="K303" i="7"/>
  <c r="K438" i="7" s="1"/>
  <c r="M291" i="7"/>
  <c r="M426" i="7" s="1"/>
  <c r="M282" i="7"/>
  <c r="M417" i="7" s="1"/>
  <c r="M292" i="7"/>
  <c r="M427" i="7" s="1"/>
  <c r="M286" i="7"/>
  <c r="M421" i="7" s="1"/>
  <c r="M293" i="7"/>
  <c r="M428" i="7" s="1"/>
  <c r="S280" i="7"/>
  <c r="S415" i="7" s="1"/>
  <c r="G244" i="7"/>
  <c r="G379" i="7" s="1"/>
  <c r="M288" i="7"/>
  <c r="M423" i="7" s="1"/>
  <c r="K248" i="7"/>
  <c r="K383" i="7" s="1"/>
  <c r="M290" i="7"/>
  <c r="M425" i="7" s="1"/>
  <c r="N292" i="7"/>
  <c r="N427" i="7" s="1"/>
  <c r="N298" i="7"/>
  <c r="N433" i="7" s="1"/>
  <c r="L303" i="7"/>
  <c r="L438" i="7" s="1"/>
  <c r="L297" i="7"/>
  <c r="L432" i="7" s="1"/>
  <c r="N287" i="7"/>
  <c r="N422" i="7" s="1"/>
  <c r="N282" i="7"/>
  <c r="N417" i="7" s="1"/>
  <c r="M406" i="7"/>
  <c r="N291" i="7"/>
  <c r="N426" i="7" s="1"/>
  <c r="N284" i="7"/>
  <c r="N419" i="7" s="1"/>
  <c r="E298" i="7"/>
  <c r="E433" i="7" s="1"/>
  <c r="F294" i="7"/>
  <c r="F429" i="7" s="1"/>
  <c r="O248" i="7"/>
  <c r="O383" i="7" s="1"/>
  <c r="N293" i="7"/>
  <c r="N428" i="7" s="1"/>
  <c r="N286" i="7"/>
  <c r="N421" i="7" s="1"/>
  <c r="N278" i="7"/>
  <c r="N413" i="7" s="1"/>
  <c r="E282" i="7"/>
  <c r="E417" i="7" s="1"/>
  <c r="L278" i="7"/>
  <c r="L413" i="7" s="1"/>
  <c r="O391" i="7"/>
  <c r="M395" i="7"/>
  <c r="P283" i="7"/>
  <c r="P418" i="7" s="1"/>
  <c r="N288" i="7"/>
  <c r="N423" i="7" s="1"/>
  <c r="L288" i="7"/>
  <c r="L423" i="7" s="1"/>
  <c r="F306" i="7"/>
  <c r="F441" i="7" s="1"/>
  <c r="O247" i="7"/>
  <c r="O382" i="7" s="1"/>
  <c r="P245" i="7"/>
  <c r="P380" i="7" s="1"/>
  <c r="N290" i="7"/>
  <c r="N425" i="7" s="1"/>
  <c r="M401" i="7"/>
  <c r="N285" i="7"/>
  <c r="N420" i="7" s="1"/>
  <c r="I281" i="7"/>
  <c r="I416" i="7" s="1"/>
  <c r="L292" i="7"/>
  <c r="L427" i="7" s="1"/>
  <c r="M300" i="7"/>
  <c r="M435" i="7" s="1"/>
  <c r="I283" i="7"/>
  <c r="I418" i="7" s="1"/>
  <c r="N295" i="7"/>
  <c r="N430" i="7" s="1"/>
  <c r="L293" i="7"/>
  <c r="L428" i="7" s="1"/>
  <c r="J286" i="7"/>
  <c r="J421" i="7" s="1"/>
  <c r="L298" i="7"/>
  <c r="L433" i="7" s="1"/>
  <c r="F279" i="7"/>
  <c r="F414" i="7" s="1"/>
  <c r="I282" i="7"/>
  <c r="I417" i="7" s="1"/>
  <c r="N279" i="7"/>
  <c r="N414" i="7" s="1"/>
  <c r="L294" i="7"/>
  <c r="L429" i="7" s="1"/>
  <c r="M299" i="7"/>
  <c r="M434" i="7" s="1"/>
  <c r="I284" i="7"/>
  <c r="I419" i="7" s="1"/>
  <c r="N345" i="7"/>
  <c r="L295" i="7"/>
  <c r="L430" i="7" s="1"/>
  <c r="M297" i="7"/>
  <c r="M432" i="7" s="1"/>
  <c r="I279" i="7"/>
  <c r="I414" i="7" s="1"/>
  <c r="L245" i="7"/>
  <c r="L380" i="7" s="1"/>
  <c r="N296" i="7"/>
  <c r="N431" i="7" s="1"/>
  <c r="M301" i="7"/>
  <c r="M436" i="7" s="1"/>
  <c r="L299" i="7"/>
  <c r="L434" i="7" s="1"/>
  <c r="M298" i="7"/>
  <c r="M433" i="7" s="1"/>
  <c r="R248" i="7"/>
  <c r="R383" i="7" s="1"/>
  <c r="K247" i="7"/>
  <c r="K382" i="7" s="1"/>
  <c r="K245" i="7"/>
  <c r="K380" i="7" s="1"/>
  <c r="J207" i="7"/>
  <c r="K311" i="7"/>
  <c r="K398" i="7"/>
  <c r="R244" i="7"/>
  <c r="R379" i="7" s="1"/>
  <c r="K246" i="7"/>
  <c r="K381" i="7" s="1"/>
  <c r="R245" i="7"/>
  <c r="R380" i="7" s="1"/>
  <c r="R246" i="7"/>
  <c r="R381" i="7" s="1"/>
  <c r="R247" i="7"/>
  <c r="R382" i="7" s="1"/>
  <c r="K394" i="7"/>
  <c r="N304" i="7"/>
  <c r="N439" i="7" s="1"/>
  <c r="M302" i="7"/>
  <c r="M437" i="7" s="1"/>
  <c r="E303" i="7"/>
  <c r="E438" i="7" s="1"/>
  <c r="K296" i="7"/>
  <c r="K431" i="7" s="1"/>
  <c r="J292" i="7"/>
  <c r="J427" i="7" s="1"/>
  <c r="N247" i="7"/>
  <c r="N382" i="7" s="1"/>
  <c r="J279" i="7"/>
  <c r="J414" i="7" s="1"/>
  <c r="J248" i="7"/>
  <c r="J383" i="7" s="1"/>
  <c r="I308" i="7"/>
  <c r="I443" i="7" s="1"/>
  <c r="J295" i="7"/>
  <c r="J430" i="7" s="1"/>
  <c r="K304" i="7"/>
  <c r="K439" i="7" s="1"/>
  <c r="M304" i="7"/>
  <c r="M439" i="7" s="1"/>
  <c r="I288" i="7"/>
  <c r="I423" i="7" s="1"/>
  <c r="N308" i="7"/>
  <c r="N443" i="7" s="1"/>
  <c r="L246" i="7"/>
  <c r="L381" i="7" s="1"/>
  <c r="K299" i="7"/>
  <c r="K434" i="7" s="1"/>
  <c r="K298" i="7"/>
  <c r="K433" i="7" s="1"/>
  <c r="J280" i="7"/>
  <c r="J415" i="7" s="1"/>
  <c r="J247" i="7"/>
  <c r="J382" i="7" s="1"/>
  <c r="N248" i="7"/>
  <c r="N383" i="7" s="1"/>
  <c r="M303" i="7"/>
  <c r="M438" i="7" s="1"/>
  <c r="J389" i="7"/>
  <c r="M307" i="7"/>
  <c r="M442" i="7" s="1"/>
  <c r="J281" i="7"/>
  <c r="J416" i="7" s="1"/>
  <c r="J408" i="7"/>
  <c r="N303" i="7"/>
  <c r="N438" i="7" s="1"/>
  <c r="I299" i="7"/>
  <c r="I434" i="7" s="1"/>
  <c r="N301" i="7"/>
  <c r="N436" i="7" s="1"/>
  <c r="P393" i="7"/>
  <c r="L247" i="7"/>
  <c r="L382" i="7" s="1"/>
  <c r="R283" i="7"/>
  <c r="R418" i="7" s="1"/>
  <c r="G278" i="7"/>
  <c r="G413" i="7" s="1"/>
  <c r="J384" i="7"/>
  <c r="N305" i="7"/>
  <c r="N440" i="7" s="1"/>
  <c r="K305" i="7"/>
  <c r="K440" i="7" s="1"/>
  <c r="N306" i="7"/>
  <c r="N441" i="7" s="1"/>
  <c r="K297" i="7"/>
  <c r="K432" i="7" s="1"/>
  <c r="N307" i="7"/>
  <c r="N442" i="7" s="1"/>
  <c r="M306" i="7"/>
  <c r="M441" i="7" s="1"/>
  <c r="P311" i="7"/>
  <c r="K300" i="7"/>
  <c r="K435" i="7" s="1"/>
  <c r="R284" i="7"/>
  <c r="R419" i="7" s="1"/>
  <c r="M308" i="7"/>
  <c r="M443" i="7" s="1"/>
  <c r="G308" i="7"/>
  <c r="G443" i="7" s="1"/>
  <c r="S279" i="7"/>
  <c r="S414" i="7" s="1"/>
  <c r="I291" i="7"/>
  <c r="I426" i="7" s="1"/>
  <c r="L248" i="7"/>
  <c r="L383" i="7" s="1"/>
  <c r="M305" i="7"/>
  <c r="M440" i="7" s="1"/>
  <c r="K308" i="7"/>
  <c r="K443" i="7" s="1"/>
  <c r="J296" i="7"/>
  <c r="J431" i="7" s="1"/>
  <c r="I285" i="7"/>
  <c r="I420" i="7" s="1"/>
  <c r="Q293" i="7"/>
  <c r="Q428" i="7" s="1"/>
  <c r="J299" i="7"/>
  <c r="J434" i="7" s="1"/>
  <c r="G345" i="7"/>
  <c r="J393" i="7"/>
  <c r="J298" i="7"/>
  <c r="J433" i="7" s="1"/>
  <c r="I289" i="7"/>
  <c r="I424" i="7" s="1"/>
  <c r="I290" i="7"/>
  <c r="I425" i="7" s="1"/>
  <c r="K306" i="7"/>
  <c r="K441" i="7" s="1"/>
  <c r="K307" i="7"/>
  <c r="K442" i="7" s="1"/>
  <c r="I292" i="7"/>
  <c r="I427" i="7" s="1"/>
  <c r="I287" i="7"/>
  <c r="I422" i="7" s="1"/>
  <c r="N300" i="7"/>
  <c r="N435" i="7" s="1"/>
  <c r="N299" i="7"/>
  <c r="N434" i="7" s="1"/>
  <c r="P244" i="7"/>
  <c r="P379" i="7" s="1"/>
  <c r="K301" i="7"/>
  <c r="K436" i="7" s="1"/>
  <c r="J283" i="7"/>
  <c r="J418" i="7" s="1"/>
  <c r="G304" i="7"/>
  <c r="G439" i="7" s="1"/>
  <c r="I298" i="7"/>
  <c r="I433" i="7" s="1"/>
  <c r="I286" i="7"/>
  <c r="I421" i="7" s="1"/>
  <c r="N302" i="7"/>
  <c r="N437" i="7" s="1"/>
  <c r="G245" i="7"/>
  <c r="G380" i="7" s="1"/>
  <c r="K302" i="7"/>
  <c r="K437" i="7" s="1"/>
  <c r="J282" i="7"/>
  <c r="J417" i="7" s="1"/>
  <c r="K207" i="7"/>
  <c r="Q248" i="7"/>
  <c r="Q383" i="7" s="1"/>
  <c r="Q245" i="7"/>
  <c r="Q380" i="7" s="1"/>
  <c r="Q246" i="7"/>
  <c r="Q381" i="7" s="1"/>
  <c r="Q247" i="7"/>
  <c r="Q382" i="7" s="1"/>
  <c r="O207" i="7"/>
  <c r="Q244" i="7"/>
  <c r="Q379" i="7" s="1"/>
  <c r="N311" i="7"/>
  <c r="L207" i="7"/>
  <c r="N244" i="7"/>
  <c r="N379" i="7" s="1"/>
  <c r="N245" i="7"/>
  <c r="N380" i="7" s="1"/>
  <c r="N246" i="7"/>
  <c r="N381" i="7" s="1"/>
  <c r="I400" i="7"/>
  <c r="I246" i="7"/>
  <c r="I381" i="7" s="1"/>
  <c r="I247" i="7"/>
  <c r="I382" i="7" s="1"/>
  <c r="E390" i="7"/>
  <c r="E246" i="7"/>
  <c r="E381" i="7" s="1"/>
  <c r="E247" i="7"/>
  <c r="E382" i="7" s="1"/>
  <c r="E248" i="7"/>
  <c r="E383" i="7" s="1"/>
  <c r="Q284" i="7"/>
  <c r="Q419" i="7" s="1"/>
  <c r="P387" i="7"/>
  <c r="E294" i="7"/>
  <c r="E429" i="7" s="1"/>
  <c r="E285" i="7"/>
  <c r="E420" i="7" s="1"/>
  <c r="F281" i="7"/>
  <c r="F416" i="7" s="1"/>
  <c r="F286" i="7"/>
  <c r="F421" i="7" s="1"/>
  <c r="Q285" i="7"/>
  <c r="Q420" i="7" s="1"/>
  <c r="J300" i="7"/>
  <c r="J435" i="7" s="1"/>
  <c r="G296" i="7"/>
  <c r="G431" i="7" s="1"/>
  <c r="G282" i="7"/>
  <c r="G417" i="7" s="1"/>
  <c r="G305" i="7"/>
  <c r="G440" i="7" s="1"/>
  <c r="I300" i="7"/>
  <c r="I435" i="7" s="1"/>
  <c r="I389" i="7"/>
  <c r="E284" i="7"/>
  <c r="E419" i="7" s="1"/>
  <c r="E286" i="7"/>
  <c r="E421" i="7" s="1"/>
  <c r="H302" i="7"/>
  <c r="H437" i="7" s="1"/>
  <c r="L305" i="7"/>
  <c r="L440" i="7" s="1"/>
  <c r="F299" i="7"/>
  <c r="F434" i="7" s="1"/>
  <c r="F287" i="7"/>
  <c r="F422" i="7" s="1"/>
  <c r="R207" i="7"/>
  <c r="Q290" i="7"/>
  <c r="Q425" i="7" s="1"/>
  <c r="Q286" i="7"/>
  <c r="Q421" i="7" s="1"/>
  <c r="J285" i="7"/>
  <c r="J420" i="7" s="1"/>
  <c r="J290" i="7"/>
  <c r="J425" i="7" s="1"/>
  <c r="G286" i="7"/>
  <c r="G421" i="7" s="1"/>
  <c r="G306" i="7"/>
  <c r="G441" i="7" s="1"/>
  <c r="I297" i="7"/>
  <c r="I432" i="7" s="1"/>
  <c r="I397" i="7"/>
  <c r="E279" i="7"/>
  <c r="E414" i="7" s="1"/>
  <c r="E287" i="7"/>
  <c r="E422" i="7" s="1"/>
  <c r="L306" i="7"/>
  <c r="L441" i="7" s="1"/>
  <c r="F283" i="7"/>
  <c r="F418" i="7" s="1"/>
  <c r="F288" i="7"/>
  <c r="F423" i="7" s="1"/>
  <c r="I387" i="7"/>
  <c r="Q299" i="7"/>
  <c r="Q434" i="7" s="1"/>
  <c r="Q287" i="7"/>
  <c r="Q422" i="7" s="1"/>
  <c r="J301" i="7"/>
  <c r="J436" i="7" s="1"/>
  <c r="J291" i="7"/>
  <c r="J426" i="7" s="1"/>
  <c r="G281" i="7"/>
  <c r="G416" i="7" s="1"/>
  <c r="G307" i="7"/>
  <c r="G442" i="7" s="1"/>
  <c r="I395" i="7"/>
  <c r="I248" i="7"/>
  <c r="I383" i="7" s="1"/>
  <c r="G298" i="7"/>
  <c r="G433" i="7" s="1"/>
  <c r="P246" i="7"/>
  <c r="P381" i="7" s="1"/>
  <c r="E288" i="7"/>
  <c r="E423" i="7" s="1"/>
  <c r="F300" i="7"/>
  <c r="F435" i="7" s="1"/>
  <c r="F289" i="7"/>
  <c r="F424" i="7" s="1"/>
  <c r="Q296" i="7"/>
  <c r="Q431" i="7" s="1"/>
  <c r="Q288" i="7"/>
  <c r="Q423" i="7" s="1"/>
  <c r="J302" i="7"/>
  <c r="J437" i="7" s="1"/>
  <c r="G299" i="7"/>
  <c r="G434" i="7" s="1"/>
  <c r="G284" i="7"/>
  <c r="G419" i="7" s="1"/>
  <c r="L304" i="7"/>
  <c r="L439" i="7" s="1"/>
  <c r="Q308" i="7"/>
  <c r="Q443" i="7" s="1"/>
  <c r="I301" i="7"/>
  <c r="I436" i="7" s="1"/>
  <c r="E281" i="7"/>
  <c r="E416" i="7" s="1"/>
  <c r="E289" i="7"/>
  <c r="E424" i="7" s="1"/>
  <c r="H292" i="7"/>
  <c r="H427" i="7" s="1"/>
  <c r="L307" i="7"/>
  <c r="L442" i="7" s="1"/>
  <c r="F297" i="7"/>
  <c r="F432" i="7" s="1"/>
  <c r="F290" i="7"/>
  <c r="F425" i="7" s="1"/>
  <c r="Q302" i="7"/>
  <c r="Q437" i="7" s="1"/>
  <c r="Q294" i="7"/>
  <c r="Q429" i="7" s="1"/>
  <c r="J287" i="7"/>
  <c r="J422" i="7" s="1"/>
  <c r="J293" i="7"/>
  <c r="J428" i="7" s="1"/>
  <c r="G283" i="7"/>
  <c r="G418" i="7" s="1"/>
  <c r="I302" i="7"/>
  <c r="I437" i="7" s="1"/>
  <c r="I293" i="7"/>
  <c r="I428" i="7" s="1"/>
  <c r="P247" i="7"/>
  <c r="P382" i="7" s="1"/>
  <c r="E299" i="7"/>
  <c r="E434" i="7" s="1"/>
  <c r="E290" i="7"/>
  <c r="E425" i="7" s="1"/>
  <c r="F295" i="7"/>
  <c r="F430" i="7" s="1"/>
  <c r="F291" i="7"/>
  <c r="F426" i="7" s="1"/>
  <c r="Q289" i="7"/>
  <c r="Q424" i="7" s="1"/>
  <c r="Q292" i="7"/>
  <c r="Q427" i="7" s="1"/>
  <c r="J303" i="7"/>
  <c r="J438" i="7" s="1"/>
  <c r="J294" i="7"/>
  <c r="J429" i="7" s="1"/>
  <c r="G300" i="7"/>
  <c r="G435" i="7" s="1"/>
  <c r="G287" i="7"/>
  <c r="G422" i="7" s="1"/>
  <c r="I294" i="7"/>
  <c r="I429" i="7" s="1"/>
  <c r="E283" i="7"/>
  <c r="E418" i="7" s="1"/>
  <c r="E291" i="7"/>
  <c r="E426" i="7" s="1"/>
  <c r="L308" i="7"/>
  <c r="L443" i="7" s="1"/>
  <c r="F285" i="7"/>
  <c r="F420" i="7" s="1"/>
  <c r="F292" i="7"/>
  <c r="F427" i="7" s="1"/>
  <c r="Q304" i="7"/>
  <c r="Q439" i="7" s="1"/>
  <c r="Q300" i="7"/>
  <c r="Q435" i="7" s="1"/>
  <c r="J304" i="7"/>
  <c r="J439" i="7" s="1"/>
  <c r="G297" i="7"/>
  <c r="G432" i="7" s="1"/>
  <c r="G288" i="7"/>
  <c r="G423" i="7" s="1"/>
  <c r="I303" i="7"/>
  <c r="I438" i="7" s="1"/>
  <c r="I295" i="7"/>
  <c r="I430" i="7" s="1"/>
  <c r="P248" i="7"/>
  <c r="P383" i="7" s="1"/>
  <c r="E300" i="7"/>
  <c r="E435" i="7" s="1"/>
  <c r="E292" i="7"/>
  <c r="E427" i="7" s="1"/>
  <c r="M207" i="7"/>
  <c r="F301" i="7"/>
  <c r="F436" i="7" s="1"/>
  <c r="F293" i="7"/>
  <c r="F428" i="7" s="1"/>
  <c r="Q303" i="7"/>
  <c r="Q438" i="7" s="1"/>
  <c r="J289" i="7"/>
  <c r="J424" i="7" s="1"/>
  <c r="G295" i="7"/>
  <c r="G430" i="7" s="1"/>
  <c r="G289" i="7"/>
  <c r="G424" i="7" s="1"/>
  <c r="I304" i="7"/>
  <c r="I439" i="7" s="1"/>
  <c r="E297" i="7"/>
  <c r="E432" i="7" s="1"/>
  <c r="F284" i="7"/>
  <c r="F419" i="7" s="1"/>
  <c r="F280" i="7"/>
  <c r="F415" i="7" s="1"/>
  <c r="Q305" i="7"/>
  <c r="Q440" i="7" s="1"/>
  <c r="Q301" i="7"/>
  <c r="Q436" i="7" s="1"/>
  <c r="J305" i="7"/>
  <c r="J440" i="7" s="1"/>
  <c r="G285" i="7"/>
  <c r="G420" i="7" s="1"/>
  <c r="G290" i="7"/>
  <c r="G425" i="7" s="1"/>
  <c r="E296" i="7"/>
  <c r="E431" i="7" s="1"/>
  <c r="P384" i="7"/>
  <c r="L300" i="7"/>
  <c r="L435" i="7" s="1"/>
  <c r="F307" i="7"/>
  <c r="F442" i="7" s="1"/>
  <c r="G301" i="7"/>
  <c r="G436" i="7" s="1"/>
  <c r="G291" i="7"/>
  <c r="G426" i="7" s="1"/>
  <c r="I305" i="7"/>
  <c r="I440" i="7" s="1"/>
  <c r="E295" i="7"/>
  <c r="E430" i="7" s="1"/>
  <c r="F302" i="7"/>
  <c r="F437" i="7" s="1"/>
  <c r="Q306" i="7"/>
  <c r="Q441" i="7" s="1"/>
  <c r="I296" i="7"/>
  <c r="I431" i="7" s="1"/>
  <c r="E293" i="7"/>
  <c r="E428" i="7" s="1"/>
  <c r="F303" i="7"/>
  <c r="F438" i="7" s="1"/>
  <c r="Q291" i="7"/>
  <c r="Q426" i="7" s="1"/>
  <c r="J306" i="7"/>
  <c r="J441" i="7" s="1"/>
  <c r="G280" i="7"/>
  <c r="G415" i="7" s="1"/>
  <c r="G292" i="7"/>
  <c r="G427" i="7" s="1"/>
  <c r="F308" i="7"/>
  <c r="F443" i="7" s="1"/>
  <c r="G302" i="7"/>
  <c r="G437" i="7" s="1"/>
  <c r="P282" i="7"/>
  <c r="P417" i="7" s="1"/>
  <c r="I306" i="7"/>
  <c r="I441" i="7" s="1"/>
  <c r="Q307" i="7"/>
  <c r="Q442" i="7" s="1"/>
  <c r="J297" i="7"/>
  <c r="J432" i="7" s="1"/>
  <c r="G293" i="7"/>
  <c r="G428" i="7" s="1"/>
  <c r="F399" i="7"/>
  <c r="I307" i="7"/>
  <c r="I442" i="7" s="1"/>
  <c r="E280" i="7"/>
  <c r="E415" i="7" s="1"/>
  <c r="L302" i="7"/>
  <c r="L437" i="7" s="1"/>
  <c r="F298" i="7"/>
  <c r="F433" i="7" s="1"/>
  <c r="F305" i="7"/>
  <c r="F440" i="7" s="1"/>
  <c r="Q297" i="7"/>
  <c r="Q432" i="7" s="1"/>
  <c r="Q298" i="7"/>
  <c r="Q433" i="7" s="1"/>
  <c r="R289" i="7"/>
  <c r="R424" i="7" s="1"/>
  <c r="G303" i="7"/>
  <c r="G438" i="7" s="1"/>
  <c r="G294" i="7"/>
  <c r="G429" i="7" s="1"/>
  <c r="I384" i="7"/>
  <c r="E301" i="7"/>
  <c r="E436" i="7" s="1"/>
  <c r="L301" i="7"/>
  <c r="L436" i="7" s="1"/>
  <c r="F304" i="7"/>
  <c r="F439" i="7" s="1"/>
  <c r="J307" i="7"/>
  <c r="J442" i="7" s="1"/>
  <c r="Q207" i="7"/>
  <c r="F296" i="7"/>
  <c r="F431" i="7" s="1"/>
  <c r="F282" i="7"/>
  <c r="F417" i="7" s="1"/>
  <c r="Q295" i="7"/>
  <c r="Q430" i="7" s="1"/>
  <c r="J288" i="7"/>
  <c r="J423" i="7" s="1"/>
  <c r="J308" i="7"/>
  <c r="J443" i="7" s="1"/>
  <c r="O284" i="7"/>
  <c r="O419" i="7" s="1"/>
  <c r="R294" i="7"/>
  <c r="R429" i="7" s="1"/>
  <c r="F246" i="7"/>
  <c r="F381" i="7" s="1"/>
  <c r="E308" i="7"/>
  <c r="E443" i="7" s="1"/>
  <c r="E306" i="7"/>
  <c r="E441" i="7" s="1"/>
  <c r="E302" i="7"/>
  <c r="E437" i="7" s="1"/>
  <c r="S207" i="7"/>
  <c r="E307" i="7"/>
  <c r="E442" i="7" s="1"/>
  <c r="E304" i="7"/>
  <c r="E439" i="7" s="1"/>
  <c r="E305" i="7"/>
  <c r="E440" i="7" s="1"/>
  <c r="I402" i="7"/>
  <c r="F311" i="7"/>
  <c r="S282" i="7"/>
  <c r="S417" i="7" s="1"/>
  <c r="P284" i="7"/>
  <c r="P419" i="7" s="1"/>
  <c r="S300" i="7"/>
  <c r="S435" i="7" s="1"/>
  <c r="P285" i="7"/>
  <c r="P420" i="7" s="1"/>
  <c r="N207" i="7"/>
  <c r="P286" i="7"/>
  <c r="P421" i="7" s="1"/>
  <c r="P287" i="7"/>
  <c r="P422" i="7" s="1"/>
  <c r="N392" i="7"/>
  <c r="S283" i="7"/>
  <c r="S418" i="7" s="1"/>
  <c r="N387" i="7"/>
  <c r="S284" i="7"/>
  <c r="S419" i="7" s="1"/>
  <c r="P289" i="7"/>
  <c r="P424" i="7" s="1"/>
  <c r="E407" i="7"/>
  <c r="S285" i="7"/>
  <c r="S420" i="7" s="1"/>
  <c r="P307" i="7"/>
  <c r="P442" i="7" s="1"/>
  <c r="S286" i="7"/>
  <c r="S421" i="7" s="1"/>
  <c r="P278" i="7"/>
  <c r="P413" i="7" s="1"/>
  <c r="S287" i="7"/>
  <c r="S422" i="7" s="1"/>
  <c r="P288" i="7"/>
  <c r="P423" i="7" s="1"/>
  <c r="N402" i="7"/>
  <c r="P290" i="7"/>
  <c r="P425" i="7" s="1"/>
  <c r="N396" i="7"/>
  <c r="P279" i="7"/>
  <c r="P414" i="7" s="1"/>
  <c r="P345" i="7"/>
  <c r="O278" i="7"/>
  <c r="O413" i="7" s="1"/>
  <c r="S281" i="7"/>
  <c r="S416" i="7" s="1"/>
  <c r="P280" i="7"/>
  <c r="P415" i="7" s="1"/>
  <c r="N405" i="7"/>
  <c r="H311" i="7"/>
  <c r="H247" i="7"/>
  <c r="H382" i="7" s="1"/>
  <c r="H246" i="7"/>
  <c r="H381" i="7" s="1"/>
  <c r="H245" i="7"/>
  <c r="H380" i="7" s="1"/>
  <c r="H244" i="7"/>
  <c r="H379" i="7" s="1"/>
  <c r="O285" i="7"/>
  <c r="O420" i="7" s="1"/>
  <c r="S304" i="7"/>
  <c r="S439" i="7" s="1"/>
  <c r="P281" i="7"/>
  <c r="P416" i="7" s="1"/>
  <c r="O288" i="7"/>
  <c r="O423" i="7" s="1"/>
  <c r="O286" i="7"/>
  <c r="O421" i="7" s="1"/>
  <c r="P295" i="7"/>
  <c r="P430" i="7" s="1"/>
  <c r="P298" i="7"/>
  <c r="P433" i="7" s="1"/>
  <c r="O302" i="7"/>
  <c r="O437" i="7" s="1"/>
  <c r="O290" i="7"/>
  <c r="O425" i="7" s="1"/>
  <c r="P293" i="7"/>
  <c r="P428" i="7" s="1"/>
  <c r="O287" i="7"/>
  <c r="O422" i="7" s="1"/>
  <c r="O299" i="7"/>
  <c r="O434" i="7" s="1"/>
  <c r="P308" i="7"/>
  <c r="P443" i="7" s="1"/>
  <c r="H315" i="7"/>
  <c r="O294" i="7"/>
  <c r="O429" i="7" s="1"/>
  <c r="O301" i="7"/>
  <c r="O436" i="7" s="1"/>
  <c r="O292" i="7"/>
  <c r="O427" i="7" s="1"/>
  <c r="O279" i="7"/>
  <c r="O414" i="7" s="1"/>
  <c r="O304" i="7"/>
  <c r="O439" i="7" s="1"/>
  <c r="O345" i="7"/>
  <c r="P299" i="7"/>
  <c r="P434" i="7" s="1"/>
  <c r="O300" i="7"/>
  <c r="O435" i="7" s="1"/>
  <c r="O289" i="7"/>
  <c r="O424" i="7" s="1"/>
  <c r="O296" i="7"/>
  <c r="O431" i="7" s="1"/>
  <c r="P301" i="7"/>
  <c r="P436" i="7" s="1"/>
  <c r="P296" i="7"/>
  <c r="P431" i="7" s="1"/>
  <c r="O305" i="7"/>
  <c r="O440" i="7" s="1"/>
  <c r="O280" i="7"/>
  <c r="O415" i="7" s="1"/>
  <c r="P303" i="7"/>
  <c r="P438" i="7" s="1"/>
  <c r="P294" i="7"/>
  <c r="P429" i="7" s="1"/>
  <c r="O303" i="7"/>
  <c r="O438" i="7" s="1"/>
  <c r="O306" i="7"/>
  <c r="O441" i="7" s="1"/>
  <c r="O297" i="7"/>
  <c r="O432" i="7" s="1"/>
  <c r="P302" i="7"/>
  <c r="P437" i="7" s="1"/>
  <c r="P292" i="7"/>
  <c r="P427" i="7" s="1"/>
  <c r="H399" i="7"/>
  <c r="O291" i="7"/>
  <c r="O426" i="7" s="1"/>
  <c r="O281" i="7"/>
  <c r="O416" i="7" s="1"/>
  <c r="P304" i="7"/>
  <c r="P439" i="7" s="1"/>
  <c r="P300" i="7"/>
  <c r="P435" i="7" s="1"/>
  <c r="H409" i="7"/>
  <c r="O307" i="7"/>
  <c r="O442" i="7" s="1"/>
  <c r="O298" i="7"/>
  <c r="O433" i="7" s="1"/>
  <c r="O295" i="7"/>
  <c r="O430" i="7" s="1"/>
  <c r="O282" i="7"/>
  <c r="O417" i="7" s="1"/>
  <c r="P305" i="7"/>
  <c r="P440" i="7" s="1"/>
  <c r="H407" i="7"/>
  <c r="O293" i="7"/>
  <c r="O428" i="7" s="1"/>
  <c r="O283" i="7"/>
  <c r="O418" i="7" s="1"/>
  <c r="H396" i="7"/>
  <c r="P306" i="7"/>
  <c r="P441" i="7" s="1"/>
  <c r="O308" i="7"/>
  <c r="O443" i="7" s="1"/>
  <c r="P291" i="7"/>
  <c r="P426" i="7" s="1"/>
  <c r="P297" i="7"/>
  <c r="P432" i="7" s="1"/>
  <c r="H303" i="7"/>
  <c r="H438" i="7" s="1"/>
  <c r="H294" i="7"/>
  <c r="H429" i="7" s="1"/>
  <c r="S305" i="7"/>
  <c r="S440" i="7" s="1"/>
  <c r="S301" i="7"/>
  <c r="S436" i="7" s="1"/>
  <c r="H207" i="7"/>
  <c r="H304" i="7"/>
  <c r="H439" i="7" s="1"/>
  <c r="H295" i="7"/>
  <c r="H430" i="7" s="1"/>
  <c r="R401" i="7"/>
  <c r="S307" i="7"/>
  <c r="S442" i="7" s="1"/>
  <c r="S302" i="7"/>
  <c r="S437" i="7" s="1"/>
  <c r="H305" i="7"/>
  <c r="H440" i="7" s="1"/>
  <c r="S297" i="7"/>
  <c r="S432" i="7" s="1"/>
  <c r="S303" i="7"/>
  <c r="S438" i="7" s="1"/>
  <c r="S389" i="7"/>
  <c r="S295" i="7"/>
  <c r="S430" i="7" s="1"/>
  <c r="H286" i="7"/>
  <c r="H421" i="7" s="1"/>
  <c r="H306" i="7"/>
  <c r="H441" i="7" s="1"/>
  <c r="F207" i="7"/>
  <c r="S293" i="7"/>
  <c r="S428" i="7" s="1"/>
  <c r="F385" i="7"/>
  <c r="H307" i="7"/>
  <c r="H442" i="7" s="1"/>
  <c r="S308" i="7"/>
  <c r="S443" i="7" s="1"/>
  <c r="I207" i="7"/>
  <c r="E207" i="7"/>
  <c r="S291" i="7"/>
  <c r="S426" i="7" s="1"/>
  <c r="S248" i="7"/>
  <c r="S383" i="7" s="1"/>
  <c r="H299" i="7"/>
  <c r="H434" i="7" s="1"/>
  <c r="H308" i="7"/>
  <c r="H443" i="7" s="1"/>
  <c r="S408" i="7"/>
  <c r="S390" i="7"/>
  <c r="S400" i="7"/>
  <c r="H298" i="7"/>
  <c r="H433" i="7" s="1"/>
  <c r="S298" i="7"/>
  <c r="S433" i="7" s="1"/>
  <c r="H287" i="7"/>
  <c r="H422" i="7" s="1"/>
  <c r="H300" i="7"/>
  <c r="H435" i="7" s="1"/>
  <c r="H296" i="7"/>
  <c r="H431" i="7" s="1"/>
  <c r="S288" i="7"/>
  <c r="S423" i="7" s="1"/>
  <c r="H248" i="7"/>
  <c r="H383" i="7" s="1"/>
  <c r="H297" i="7"/>
  <c r="H432" i="7" s="1"/>
  <c r="H288" i="7"/>
  <c r="H423" i="7" s="1"/>
  <c r="S299" i="7"/>
  <c r="S434" i="7" s="1"/>
  <c r="S289" i="7"/>
  <c r="S424" i="7" s="1"/>
  <c r="H293" i="7"/>
  <c r="H428" i="7" s="1"/>
  <c r="G207" i="7"/>
  <c r="H289" i="7"/>
  <c r="H424" i="7" s="1"/>
  <c r="F400" i="7"/>
  <c r="S296" i="7"/>
  <c r="S431" i="7" s="1"/>
  <c r="S290" i="7"/>
  <c r="S425" i="7" s="1"/>
  <c r="H301" i="7"/>
  <c r="H436" i="7" s="1"/>
  <c r="H290" i="7"/>
  <c r="H425" i="7" s="1"/>
  <c r="S294" i="7"/>
  <c r="S429" i="7" s="1"/>
  <c r="P207" i="7"/>
  <c r="F248" i="7"/>
  <c r="F383" i="7" s="1"/>
  <c r="S394" i="7"/>
  <c r="H291" i="7"/>
  <c r="H426" i="7" s="1"/>
  <c r="R399" i="7"/>
  <c r="S306" i="7"/>
  <c r="S441" i="7" s="1"/>
  <c r="S292" i="7"/>
  <c r="S427" i="7" s="1"/>
  <c r="F247" i="7"/>
  <c r="F382" i="7" s="1"/>
  <c r="R305" i="7"/>
  <c r="R440" i="7" s="1"/>
  <c r="R292" i="7"/>
  <c r="R427" i="7" s="1"/>
  <c r="R303" i="7"/>
  <c r="R438" i="7" s="1"/>
  <c r="R300" i="7"/>
  <c r="R435" i="7" s="1"/>
  <c r="R304" i="7"/>
  <c r="R439" i="7" s="1"/>
  <c r="R306" i="7"/>
  <c r="R441" i="7" s="1"/>
  <c r="R301" i="7"/>
  <c r="R436" i="7" s="1"/>
  <c r="R291" i="7"/>
  <c r="R426" i="7" s="1"/>
  <c r="R302" i="7"/>
  <c r="R437" i="7" s="1"/>
  <c r="R307" i="7"/>
  <c r="R442" i="7" s="1"/>
  <c r="R297" i="7"/>
  <c r="R432" i="7" s="1"/>
  <c r="R295" i="7"/>
  <c r="R430" i="7" s="1"/>
  <c r="R293" i="7"/>
  <c r="R428" i="7" s="1"/>
  <c r="R299" i="7"/>
  <c r="R434" i="7" s="1"/>
  <c r="R308" i="7"/>
  <c r="R443" i="7" s="1"/>
  <c r="R285" i="7"/>
  <c r="R420" i="7" s="1"/>
  <c r="R298" i="7"/>
  <c r="R433" i="7" s="1"/>
  <c r="R286" i="7"/>
  <c r="R421" i="7" s="1"/>
  <c r="R290" i="7"/>
  <c r="R425" i="7" s="1"/>
  <c r="R287" i="7"/>
  <c r="R422" i="7" s="1"/>
  <c r="R296" i="7"/>
  <c r="R431" i="7" s="1"/>
  <c r="R288" i="7"/>
  <c r="R423" i="7" s="1"/>
  <c r="I406" i="7"/>
</calcChain>
</file>

<file path=xl/sharedStrings.xml><?xml version="1.0" encoding="utf-8"?>
<sst xmlns="http://schemas.openxmlformats.org/spreadsheetml/2006/main" count="2473" uniqueCount="89">
  <si>
    <t>NEW PSC</t>
  </si>
  <si>
    <t>NEW SI</t>
  </si>
  <si>
    <t>P-P</t>
    <phoneticPr fontId="1" type="noConversion"/>
  </si>
  <si>
    <t>RCP26</t>
    <phoneticPr fontId="1" type="noConversion"/>
  </si>
  <si>
    <t>RCP19</t>
    <phoneticPr fontId="1" type="noConversion"/>
  </si>
  <si>
    <t>Base</t>
    <phoneticPr fontId="1" type="noConversion"/>
  </si>
  <si>
    <t>CN</t>
  </si>
  <si>
    <t>RER</t>
  </si>
  <si>
    <t>JP</t>
  </si>
  <si>
    <t>AU</t>
  </si>
  <si>
    <t>IN</t>
  </si>
  <si>
    <t>CA</t>
  </si>
  <si>
    <t>KR</t>
  </si>
  <si>
    <t>US</t>
  </si>
  <si>
    <t>RAF</t>
  </si>
  <si>
    <t>RME</t>
  </si>
  <si>
    <t>TR</t>
  </si>
  <si>
    <t>BR</t>
  </si>
  <si>
    <t>ID</t>
  </si>
  <si>
    <t>MX</t>
  </si>
  <si>
    <t>GLO</t>
  </si>
  <si>
    <t>RCP26</t>
  </si>
  <si>
    <t>RCP19</t>
  </si>
  <si>
    <t>Base</t>
  </si>
  <si>
    <t>SE.Asia</t>
  </si>
  <si>
    <t>P-SI</t>
    <phoneticPr fontId="1" type="noConversion"/>
  </si>
  <si>
    <t>Si</t>
    <phoneticPr fontId="1" type="noConversion"/>
  </si>
  <si>
    <t>Si</t>
    <phoneticPr fontId="1" type="noConversion"/>
  </si>
  <si>
    <t>PSC</t>
    <phoneticPr fontId="1" type="noConversion"/>
  </si>
  <si>
    <t>Base</t>
    <phoneticPr fontId="1" type="noConversion"/>
  </si>
  <si>
    <t>Base-PSC</t>
    <phoneticPr fontId="1" type="noConversion"/>
  </si>
  <si>
    <t>P-P</t>
    <phoneticPr fontId="1" type="noConversion"/>
  </si>
  <si>
    <t>P-Si</t>
    <phoneticPr fontId="1" type="noConversion"/>
  </si>
  <si>
    <t>RCP26</t>
    <phoneticPr fontId="1" type="noConversion"/>
  </si>
  <si>
    <t>RCP19</t>
    <phoneticPr fontId="1" type="noConversion"/>
  </si>
  <si>
    <t>Lifetime</t>
    <phoneticPr fontId="1" type="noConversion"/>
  </si>
  <si>
    <t>2020-2024</t>
    <phoneticPr fontId="1" type="noConversion"/>
  </si>
  <si>
    <t>from2020</t>
    <phoneticPr fontId="1" type="noConversion"/>
  </si>
  <si>
    <t>2025-2026</t>
    <phoneticPr fontId="1" type="noConversion"/>
  </si>
  <si>
    <t>from2021</t>
    <phoneticPr fontId="1" type="noConversion"/>
  </si>
  <si>
    <t>from2022</t>
    <phoneticPr fontId="1" type="noConversion"/>
  </si>
  <si>
    <t>2028-2029</t>
    <phoneticPr fontId="1" type="noConversion"/>
  </si>
  <si>
    <t>fron2023</t>
    <phoneticPr fontId="1" type="noConversion"/>
  </si>
  <si>
    <t>fron2024</t>
    <phoneticPr fontId="1" type="noConversion"/>
  </si>
  <si>
    <t>2031-2032</t>
    <phoneticPr fontId="1" type="noConversion"/>
  </si>
  <si>
    <t>from2025</t>
    <phoneticPr fontId="1" type="noConversion"/>
  </si>
  <si>
    <t>from2026</t>
    <phoneticPr fontId="1" type="noConversion"/>
  </si>
  <si>
    <t>2034-2035</t>
    <phoneticPr fontId="1" type="noConversion"/>
  </si>
  <si>
    <t>from2027</t>
    <phoneticPr fontId="1" type="noConversion"/>
  </si>
  <si>
    <t>2036-2037</t>
    <phoneticPr fontId="1" type="noConversion"/>
  </si>
  <si>
    <t>2039-2040</t>
    <phoneticPr fontId="1" type="noConversion"/>
  </si>
  <si>
    <t>2041-2042</t>
    <phoneticPr fontId="1" type="noConversion"/>
  </si>
  <si>
    <t>2043-2044</t>
    <phoneticPr fontId="1" type="noConversion"/>
  </si>
  <si>
    <t>2045-2046</t>
    <phoneticPr fontId="1" type="noConversion"/>
  </si>
  <si>
    <t>2047-2048</t>
    <phoneticPr fontId="1" type="noConversion"/>
  </si>
  <si>
    <t>2049-2050</t>
    <phoneticPr fontId="1" type="noConversion"/>
  </si>
  <si>
    <t>P-SI</t>
    <phoneticPr fontId="1" type="noConversion"/>
  </si>
  <si>
    <t>P-P+   SI</t>
    <phoneticPr fontId="1" type="noConversion"/>
  </si>
  <si>
    <t>P-SI+   SI</t>
    <phoneticPr fontId="1" type="noConversion"/>
  </si>
  <si>
    <t>总发电</t>
    <phoneticPr fontId="1" type="noConversion"/>
  </si>
  <si>
    <t>BASE</t>
    <phoneticPr fontId="1" type="noConversion"/>
  </si>
  <si>
    <t>BASE0</t>
    <phoneticPr fontId="1" type="noConversion"/>
  </si>
  <si>
    <t>GHG factor, yearly</t>
    <phoneticPr fontId="1" type="noConversion"/>
  </si>
  <si>
    <t>GHG factor,total</t>
    <phoneticPr fontId="1" type="noConversion"/>
  </si>
  <si>
    <t>P-SI Share</t>
    <phoneticPr fontId="1" type="noConversion"/>
  </si>
  <si>
    <t>P-P share</t>
    <phoneticPr fontId="1" type="noConversion"/>
  </si>
  <si>
    <t>P-SI Target</t>
    <phoneticPr fontId="1" type="noConversion"/>
  </si>
  <si>
    <t>Efficiency</t>
    <phoneticPr fontId="1" type="noConversion"/>
  </si>
  <si>
    <t>number</t>
    <phoneticPr fontId="1" type="noConversion"/>
  </si>
  <si>
    <t>P-P Target</t>
    <phoneticPr fontId="1" type="noConversion"/>
  </si>
  <si>
    <t>RCP19NEW</t>
    <phoneticPr fontId="1" type="noConversion"/>
  </si>
  <si>
    <t>BASE NEW</t>
    <phoneticPr fontId="1" type="noConversion"/>
  </si>
  <si>
    <t>RCP26 NEW</t>
    <phoneticPr fontId="1" type="noConversion"/>
  </si>
  <si>
    <t>CN</t>
    <phoneticPr fontId="1" type="noConversion"/>
  </si>
  <si>
    <t>RCP19-Final</t>
    <phoneticPr fontId="1" type="noConversion"/>
  </si>
  <si>
    <t>Base-final</t>
    <phoneticPr fontId="1" type="noConversion"/>
  </si>
  <si>
    <t>RCP26-final</t>
    <phoneticPr fontId="1" type="noConversion"/>
  </si>
  <si>
    <t>silicon</t>
    <phoneticPr fontId="1" type="noConversion"/>
  </si>
  <si>
    <t>PSC_RECYCLING_P</t>
  </si>
  <si>
    <t>Silicon_RECYCLING_P</t>
  </si>
  <si>
    <t>kg/m2</t>
    <phoneticPr fontId="1" type="noConversion"/>
  </si>
  <si>
    <t>Global emission-yearly</t>
    <phoneticPr fontId="1" type="noConversion"/>
  </si>
  <si>
    <t>Global emission cumulcative</t>
    <phoneticPr fontId="1" type="noConversion"/>
  </si>
  <si>
    <t>Regional level-yearly</t>
    <phoneticPr fontId="1" type="noConversion"/>
  </si>
  <si>
    <t>regional level-cumulative</t>
    <phoneticPr fontId="1" type="noConversion"/>
  </si>
  <si>
    <t>Total electricity generation</t>
    <phoneticPr fontId="1" type="noConversion"/>
  </si>
  <si>
    <t>Yearly electricity</t>
    <phoneticPr fontId="1" type="noConversion"/>
  </si>
  <si>
    <t>Recycling</t>
    <phoneticPr fontId="1" type="noConversion"/>
  </si>
  <si>
    <t>Electricity generation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</si>
</sst>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Calibri"/>
      <family val="1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 applyAlignment="0" applyProtection="0"/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2" fillId="2" borderId="0" xfId="1" applyFill="1"/>
    <xf numFmtId="0" fontId="2" fillId="0" borderId="0" xfId="1"/>
    <xf numFmtId="0" fontId="2" fillId="0" borderId="0" xfId="0" applyFont="1" applyAlignment="1"/>
    <xf numFmtId="0" fontId="3" fillId="0" borderId="0" xfId="0" applyFont="1">
      <alignment vertical="center"/>
    </xf>
    <xf numFmtId="0" fontId="2" fillId="2" borderId="0" xfId="0" applyFont="1" applyFill="1" applyAlignment="1"/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</cellXfs>
  <cellStyles count="2">
    <cellStyle name="Normal" xfId="0" builtinId="0"/>
    <cellStyle name="常规 2" xfId="1" xr:uid="{970AAC4D-80A8-4F53-95B4-A75EE8C899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4F8E-8B2A-47CB-A785-53DC6EC33935}">
  <dimension ref="A1:JB543"/>
  <sheetViews>
    <sheetView tabSelected="1" topLeftCell="A25" zoomScaleNormal="100" workbookViewId="0">
      <selection activeCell="H230" sqref="H230"/>
    </sheetView>
  </sheetViews>
  <sheetFormatPr defaultRowHeight="13.8" x14ac:dyDescent="0.25"/>
  <cols>
    <col min="1" max="1" width="11.44140625" style="11" customWidth="1"/>
    <col min="2" max="2" width="13.88671875" style="11" bestFit="1" customWidth="1"/>
    <col min="3" max="3" width="17.44140625" style="11" customWidth="1"/>
    <col min="4" max="4" width="9.109375" style="11" bestFit="1" customWidth="1"/>
    <col min="5" max="6" width="15.77734375" style="11" bestFit="1" customWidth="1"/>
    <col min="7" max="8" width="15.6640625" style="11" bestFit="1" customWidth="1"/>
    <col min="9" max="9" width="15.77734375" style="11" bestFit="1" customWidth="1"/>
    <col min="10" max="12" width="15.6640625" style="11" bestFit="1" customWidth="1"/>
    <col min="13" max="13" width="15.77734375" style="11" bestFit="1" customWidth="1"/>
    <col min="14" max="14" width="14" style="11" bestFit="1" customWidth="1"/>
    <col min="15" max="15" width="14.33203125" style="11" bestFit="1" customWidth="1"/>
    <col min="16" max="19" width="15.6640625" style="11" bestFit="1" customWidth="1"/>
    <col min="20" max="20" width="14" style="11" bestFit="1" customWidth="1"/>
    <col min="21" max="21" width="9" style="11" bestFit="1" customWidth="1"/>
    <col min="22" max="32" width="13.88671875" style="11" bestFit="1" customWidth="1"/>
    <col min="33" max="36" width="13.77734375" style="11" bestFit="1" customWidth="1"/>
    <col min="37" max="37" width="13.88671875" style="11" bestFit="1" customWidth="1"/>
    <col min="38" max="38" width="9" style="11" bestFit="1" customWidth="1"/>
    <col min="39" max="39" width="13.88671875" style="11" bestFit="1" customWidth="1"/>
    <col min="40" max="40" width="12.6640625" style="11" bestFit="1" customWidth="1"/>
    <col min="41" max="41" width="13.88671875" style="11" bestFit="1" customWidth="1"/>
    <col min="42" max="42" width="13.77734375" style="11" bestFit="1" customWidth="1"/>
    <col min="43" max="43" width="13.88671875" style="11" bestFit="1" customWidth="1"/>
    <col min="44" max="45" width="13.77734375" style="11" bestFit="1" customWidth="1"/>
    <col min="46" max="47" width="13.88671875" style="11" bestFit="1" customWidth="1"/>
    <col min="48" max="48" width="13.77734375" style="11" bestFit="1" customWidth="1"/>
    <col min="49" max="49" width="13.88671875" style="11" bestFit="1" customWidth="1"/>
    <col min="50" max="53" width="13.77734375" style="11" bestFit="1" customWidth="1"/>
    <col min="54" max="54" width="13.88671875" style="11" bestFit="1" customWidth="1"/>
    <col min="55" max="55" width="9" style="11" bestFit="1" customWidth="1"/>
    <col min="56" max="58" width="13.88671875" style="11" bestFit="1" customWidth="1"/>
    <col min="59" max="59" width="13.77734375" style="11" bestFit="1" customWidth="1"/>
    <col min="60" max="60" width="13.88671875" style="11" bestFit="1" customWidth="1"/>
    <col min="61" max="62" width="13.77734375" style="11" bestFit="1" customWidth="1"/>
    <col min="63" max="64" width="13.88671875" style="11" bestFit="1" customWidth="1"/>
    <col min="65" max="70" width="13.77734375" style="11" bestFit="1" customWidth="1"/>
    <col min="71" max="71" width="13.88671875" style="11" bestFit="1" customWidth="1"/>
    <col min="72" max="72" width="9" style="11" bestFit="1" customWidth="1"/>
    <col min="73" max="73" width="13.88671875" style="11" bestFit="1" customWidth="1"/>
    <col min="74" max="74" width="12.6640625" style="11" bestFit="1" customWidth="1"/>
    <col min="75" max="75" width="13.88671875" style="11" bestFit="1" customWidth="1"/>
    <col min="76" max="76" width="13.77734375" style="11" bestFit="1" customWidth="1"/>
    <col min="77" max="77" width="13.88671875" style="11" bestFit="1" customWidth="1"/>
    <col min="78" max="79" width="13.77734375" style="11" bestFit="1" customWidth="1"/>
    <col min="80" max="81" width="13.88671875" style="11" bestFit="1" customWidth="1"/>
    <col min="82" max="87" width="13.77734375" style="11" bestFit="1" customWidth="1"/>
    <col min="88" max="88" width="13.88671875" style="11" bestFit="1" customWidth="1"/>
    <col min="89" max="90" width="9" style="11" bestFit="1" customWidth="1"/>
    <col min="91" max="91" width="10.5546875" style="11" bestFit="1" customWidth="1"/>
    <col min="92" max="94" width="13.88671875" style="11" bestFit="1" customWidth="1"/>
    <col min="95" max="95" width="13.77734375" style="11" bestFit="1" customWidth="1"/>
    <col min="96" max="96" width="13.88671875" style="11" bestFit="1" customWidth="1"/>
    <col min="97" max="98" width="13.77734375" style="11" bestFit="1" customWidth="1"/>
    <col min="99" max="100" width="13.88671875" style="11" bestFit="1" customWidth="1"/>
    <col min="101" max="101" width="12.6640625" style="11" bestFit="1" customWidth="1"/>
    <col min="102" max="102" width="13.88671875" style="11" bestFit="1" customWidth="1"/>
    <col min="103" max="106" width="13.77734375" style="11" bestFit="1" customWidth="1"/>
    <col min="107" max="107" width="13.88671875" style="11" bestFit="1" customWidth="1"/>
    <col min="108" max="108" width="9" style="11" bestFit="1" customWidth="1"/>
    <col min="109" max="111" width="13.88671875" style="11" bestFit="1" customWidth="1"/>
    <col min="112" max="112" width="13.77734375" style="11" bestFit="1" customWidth="1"/>
    <col min="113" max="113" width="13.88671875" style="11" bestFit="1" customWidth="1"/>
    <col min="114" max="115" width="13.77734375" style="11" bestFit="1" customWidth="1"/>
    <col min="116" max="119" width="13.88671875" style="11" bestFit="1" customWidth="1"/>
    <col min="120" max="123" width="13.77734375" style="11" bestFit="1" customWidth="1"/>
    <col min="124" max="124" width="13.88671875" style="11" bestFit="1" customWidth="1"/>
    <col min="125" max="125" width="9" style="11" bestFit="1" customWidth="1"/>
    <col min="126" max="128" width="13.88671875" style="11" bestFit="1" customWidth="1"/>
    <col min="129" max="129" width="13.77734375" style="11" bestFit="1" customWidth="1"/>
    <col min="130" max="130" width="13.88671875" style="11" bestFit="1" customWidth="1"/>
    <col min="131" max="132" width="13.77734375" style="11" bestFit="1" customWidth="1"/>
    <col min="133" max="134" width="13.88671875" style="11" bestFit="1" customWidth="1"/>
    <col min="135" max="135" width="13.77734375" style="11" bestFit="1" customWidth="1"/>
    <col min="136" max="136" width="13.88671875" style="11" bestFit="1" customWidth="1"/>
    <col min="137" max="140" width="13.77734375" style="11" bestFit="1" customWidth="1"/>
    <col min="141" max="141" width="13.88671875" style="11" bestFit="1" customWidth="1"/>
    <col min="142" max="142" width="9" style="11" bestFit="1" customWidth="1"/>
    <col min="143" max="145" width="13.88671875" style="11" bestFit="1" customWidth="1"/>
    <col min="146" max="146" width="13.77734375" style="11" bestFit="1" customWidth="1"/>
    <col min="147" max="147" width="13.88671875" style="11" bestFit="1" customWidth="1"/>
    <col min="148" max="149" width="13.77734375" style="11" bestFit="1" customWidth="1"/>
    <col min="150" max="151" width="13.88671875" style="11" bestFit="1" customWidth="1"/>
    <col min="152" max="152" width="13.77734375" style="11" bestFit="1" customWidth="1"/>
    <col min="153" max="153" width="13.88671875" style="11" bestFit="1" customWidth="1"/>
    <col min="154" max="157" width="13.77734375" style="11" bestFit="1" customWidth="1"/>
    <col min="158" max="158" width="13.88671875" style="11" bestFit="1" customWidth="1"/>
    <col min="159" max="159" width="9" style="11" bestFit="1" customWidth="1"/>
    <col min="160" max="162" width="13.88671875" style="11" bestFit="1" customWidth="1"/>
    <col min="163" max="163" width="13.77734375" style="11" bestFit="1" customWidth="1"/>
    <col min="164" max="164" width="13.88671875" style="11" bestFit="1" customWidth="1"/>
    <col min="165" max="166" width="13.77734375" style="11" bestFit="1" customWidth="1"/>
    <col min="167" max="168" width="13.88671875" style="11" bestFit="1" customWidth="1"/>
    <col min="169" max="169" width="13.77734375" style="11" bestFit="1" customWidth="1"/>
    <col min="170" max="170" width="13.88671875" style="11" bestFit="1" customWidth="1"/>
    <col min="171" max="174" width="13.77734375" style="11" bestFit="1" customWidth="1"/>
    <col min="175" max="175" width="13.88671875" style="11" bestFit="1" customWidth="1"/>
    <col min="176" max="177" width="9" style="11" bestFit="1" customWidth="1"/>
    <col min="178" max="178" width="10.5546875" style="11" bestFit="1" customWidth="1"/>
    <col min="179" max="181" width="13.88671875" style="11" bestFit="1" customWidth="1"/>
    <col min="182" max="182" width="13.77734375" style="11" bestFit="1" customWidth="1"/>
    <col min="183" max="183" width="13.88671875" style="11" bestFit="1" customWidth="1"/>
    <col min="184" max="185" width="13.77734375" style="11" bestFit="1" customWidth="1"/>
    <col min="186" max="188" width="13.88671875" style="11" bestFit="1" customWidth="1"/>
    <col min="189" max="189" width="11.5546875" style="11" bestFit="1" customWidth="1"/>
    <col min="190" max="193" width="13.77734375" style="11" bestFit="1" customWidth="1"/>
    <col min="194" max="194" width="13.88671875" style="11" bestFit="1" customWidth="1"/>
    <col min="195" max="195" width="9" style="11" bestFit="1" customWidth="1"/>
    <col min="196" max="198" width="13.88671875" style="11" bestFit="1" customWidth="1"/>
    <col min="199" max="199" width="13.77734375" style="11" bestFit="1" customWidth="1"/>
    <col min="200" max="200" width="13.88671875" style="11" bestFit="1" customWidth="1"/>
    <col min="201" max="202" width="13.77734375" style="11" bestFit="1" customWidth="1"/>
    <col min="203" max="206" width="13.88671875" style="11" bestFit="1" customWidth="1"/>
    <col min="207" max="210" width="13.77734375" style="11" bestFit="1" customWidth="1"/>
    <col min="211" max="211" width="13.88671875" style="11" bestFit="1" customWidth="1"/>
    <col min="212" max="212" width="9" style="11" bestFit="1" customWidth="1"/>
    <col min="213" max="214" width="13.88671875" style="11" bestFit="1" customWidth="1"/>
    <col min="215" max="215" width="12.6640625" style="11" bestFit="1" customWidth="1"/>
    <col min="216" max="216" width="13.77734375" style="11" bestFit="1" customWidth="1"/>
    <col min="217" max="217" width="13.88671875" style="11" bestFit="1" customWidth="1"/>
    <col min="218" max="219" width="13.77734375" style="11" bestFit="1" customWidth="1"/>
    <col min="220" max="220" width="12.6640625" style="11" bestFit="1" customWidth="1"/>
    <col min="221" max="223" width="13.88671875" style="11" bestFit="1" customWidth="1"/>
    <col min="224" max="227" width="13.77734375" style="11" bestFit="1" customWidth="1"/>
    <col min="228" max="228" width="13.88671875" style="11" bestFit="1" customWidth="1"/>
    <col min="229" max="229" width="9" style="11" bestFit="1" customWidth="1"/>
    <col min="230" max="232" width="13.88671875" style="11" bestFit="1" customWidth="1"/>
    <col min="233" max="233" width="13.77734375" style="11" bestFit="1" customWidth="1"/>
    <col min="234" max="234" width="13.88671875" style="11" bestFit="1" customWidth="1"/>
    <col min="235" max="236" width="13.77734375" style="11" bestFit="1" customWidth="1"/>
    <col min="237" max="240" width="13.88671875" style="11" bestFit="1" customWidth="1"/>
    <col min="241" max="244" width="13.77734375" style="11" bestFit="1" customWidth="1"/>
    <col min="245" max="245" width="13.88671875" style="11" bestFit="1" customWidth="1"/>
    <col min="246" max="246" width="9" style="11" bestFit="1" customWidth="1"/>
    <col min="247" max="249" width="13.88671875" style="11" bestFit="1" customWidth="1"/>
    <col min="250" max="250" width="13.77734375" style="11" bestFit="1" customWidth="1"/>
    <col min="251" max="251" width="13.88671875" style="11" bestFit="1" customWidth="1"/>
    <col min="252" max="253" width="13.77734375" style="11" bestFit="1" customWidth="1"/>
    <col min="254" max="257" width="13.88671875" style="11" bestFit="1" customWidth="1"/>
    <col min="258" max="261" width="13.77734375" style="11" bestFit="1" customWidth="1"/>
    <col min="262" max="262" width="13.88671875" style="11" bestFit="1" customWidth="1"/>
    <col min="263" max="16384" width="8.88671875" style="11"/>
  </cols>
  <sheetData>
    <row r="1" spans="4:262" x14ac:dyDescent="0.25">
      <c r="E1" s="11" t="s">
        <v>29</v>
      </c>
      <c r="F1" s="11" t="s">
        <v>80</v>
      </c>
      <c r="CM1" s="11" t="s">
        <v>33</v>
      </c>
      <c r="FW1" s="11" t="s">
        <v>34</v>
      </c>
    </row>
    <row r="2" spans="4:262" x14ac:dyDescent="0.25"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24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V2" s="11" t="s">
        <v>6</v>
      </c>
      <c r="W2" s="11" t="s">
        <v>7</v>
      </c>
      <c r="X2" s="11" t="s">
        <v>8</v>
      </c>
      <c r="Y2" s="11" t="s">
        <v>9</v>
      </c>
      <c r="Z2" s="11" t="s">
        <v>10</v>
      </c>
      <c r="AA2" s="11" t="s">
        <v>11</v>
      </c>
      <c r="AB2" s="11" t="s">
        <v>12</v>
      </c>
      <c r="AC2" s="11" t="s">
        <v>24</v>
      </c>
      <c r="AD2" s="11" t="s">
        <v>13</v>
      </c>
      <c r="AE2" s="11" t="s">
        <v>14</v>
      </c>
      <c r="AF2" s="11" t="s">
        <v>15</v>
      </c>
      <c r="AG2" s="11" t="s">
        <v>16</v>
      </c>
      <c r="AH2" s="11" t="s">
        <v>17</v>
      </c>
      <c r="AI2" s="11" t="s">
        <v>18</v>
      </c>
      <c r="AJ2" s="11" t="s">
        <v>19</v>
      </c>
      <c r="AK2" s="11" t="s">
        <v>20</v>
      </c>
      <c r="AM2" s="11" t="s">
        <v>6</v>
      </c>
      <c r="AN2" s="11" t="s">
        <v>7</v>
      </c>
      <c r="AO2" s="11" t="s">
        <v>8</v>
      </c>
      <c r="AP2" s="11" t="s">
        <v>9</v>
      </c>
      <c r="AQ2" s="11" t="s">
        <v>10</v>
      </c>
      <c r="AR2" s="11" t="s">
        <v>11</v>
      </c>
      <c r="AS2" s="11" t="s">
        <v>12</v>
      </c>
      <c r="AT2" s="11" t="s">
        <v>24</v>
      </c>
      <c r="AU2" s="11" t="s">
        <v>13</v>
      </c>
      <c r="AV2" s="11" t="s">
        <v>14</v>
      </c>
      <c r="AW2" s="11" t="s">
        <v>15</v>
      </c>
      <c r="AX2" s="11" t="s">
        <v>16</v>
      </c>
      <c r="AY2" s="11" t="s">
        <v>17</v>
      </c>
      <c r="AZ2" s="11" t="s">
        <v>18</v>
      </c>
      <c r="BA2" s="11" t="s">
        <v>19</v>
      </c>
      <c r="BB2" s="11" t="s">
        <v>20</v>
      </c>
      <c r="BD2" s="11" t="s">
        <v>6</v>
      </c>
      <c r="BE2" s="11" t="s">
        <v>7</v>
      </c>
      <c r="BF2" s="11" t="s">
        <v>8</v>
      </c>
      <c r="BG2" s="11" t="s">
        <v>9</v>
      </c>
      <c r="BH2" s="11" t="s">
        <v>10</v>
      </c>
      <c r="BI2" s="11" t="s">
        <v>11</v>
      </c>
      <c r="BJ2" s="11" t="s">
        <v>12</v>
      </c>
      <c r="BK2" s="11" t="s">
        <v>24</v>
      </c>
      <c r="BL2" s="11" t="s">
        <v>13</v>
      </c>
      <c r="BM2" s="11" t="s">
        <v>14</v>
      </c>
      <c r="BN2" s="11" t="s">
        <v>15</v>
      </c>
      <c r="BO2" s="11" t="s">
        <v>16</v>
      </c>
      <c r="BP2" s="11" t="s">
        <v>17</v>
      </c>
      <c r="BQ2" s="11" t="s">
        <v>18</v>
      </c>
      <c r="BR2" s="11" t="s">
        <v>19</v>
      </c>
      <c r="BS2" s="11" t="s">
        <v>20</v>
      </c>
      <c r="BU2" s="11" t="s">
        <v>6</v>
      </c>
      <c r="BV2" s="11" t="s">
        <v>7</v>
      </c>
      <c r="BW2" s="11" t="s">
        <v>8</v>
      </c>
      <c r="BX2" s="11" t="s">
        <v>9</v>
      </c>
      <c r="BY2" s="11" t="s">
        <v>10</v>
      </c>
      <c r="BZ2" s="11" t="s">
        <v>11</v>
      </c>
      <c r="CA2" s="11" t="s">
        <v>12</v>
      </c>
      <c r="CB2" s="11" t="s">
        <v>24</v>
      </c>
      <c r="CC2" s="11" t="s">
        <v>13</v>
      </c>
      <c r="CD2" s="11" t="s">
        <v>14</v>
      </c>
      <c r="CE2" s="11" t="s">
        <v>15</v>
      </c>
      <c r="CF2" s="11" t="s">
        <v>16</v>
      </c>
      <c r="CG2" s="11" t="s">
        <v>17</v>
      </c>
      <c r="CH2" s="11" t="s">
        <v>18</v>
      </c>
      <c r="CI2" s="11" t="s">
        <v>19</v>
      </c>
      <c r="CJ2" s="11" t="s">
        <v>20</v>
      </c>
      <c r="CN2" s="11" t="s">
        <v>6</v>
      </c>
      <c r="CO2" s="11" t="s">
        <v>7</v>
      </c>
      <c r="CP2" s="11" t="s">
        <v>8</v>
      </c>
      <c r="CQ2" s="11" t="s">
        <v>9</v>
      </c>
      <c r="CR2" s="11" t="s">
        <v>10</v>
      </c>
      <c r="CS2" s="11" t="s">
        <v>11</v>
      </c>
      <c r="CT2" s="11" t="s">
        <v>12</v>
      </c>
      <c r="CU2" s="11" t="s">
        <v>24</v>
      </c>
      <c r="CV2" s="11" t="s">
        <v>13</v>
      </c>
      <c r="CW2" s="11" t="s">
        <v>14</v>
      </c>
      <c r="CX2" s="11" t="s">
        <v>15</v>
      </c>
      <c r="CY2" s="11" t="s">
        <v>16</v>
      </c>
      <c r="CZ2" s="11" t="s">
        <v>17</v>
      </c>
      <c r="DA2" s="11" t="s">
        <v>18</v>
      </c>
      <c r="DB2" s="11" t="s">
        <v>19</v>
      </c>
      <c r="DC2" s="11" t="s">
        <v>20</v>
      </c>
      <c r="DE2" s="11" t="s">
        <v>6</v>
      </c>
      <c r="DF2" s="11" t="s">
        <v>7</v>
      </c>
      <c r="DG2" s="11" t="s">
        <v>8</v>
      </c>
      <c r="DH2" s="11" t="s">
        <v>9</v>
      </c>
      <c r="DI2" s="11" t="s">
        <v>10</v>
      </c>
      <c r="DJ2" s="11" t="s">
        <v>11</v>
      </c>
      <c r="DK2" s="11" t="s">
        <v>12</v>
      </c>
      <c r="DL2" s="11" t="s">
        <v>24</v>
      </c>
      <c r="DM2" s="11" t="s">
        <v>13</v>
      </c>
      <c r="DN2" s="11" t="s">
        <v>14</v>
      </c>
      <c r="DO2" s="11" t="s">
        <v>15</v>
      </c>
      <c r="DP2" s="11" t="s">
        <v>16</v>
      </c>
      <c r="DQ2" s="11" t="s">
        <v>17</v>
      </c>
      <c r="DR2" s="11" t="s">
        <v>18</v>
      </c>
      <c r="DS2" s="11" t="s">
        <v>19</v>
      </c>
      <c r="DT2" s="11" t="s">
        <v>20</v>
      </c>
      <c r="DV2" s="11" t="s">
        <v>6</v>
      </c>
      <c r="DW2" s="11" t="s">
        <v>7</v>
      </c>
      <c r="DX2" s="11" t="s">
        <v>8</v>
      </c>
      <c r="DY2" s="11" t="s">
        <v>9</v>
      </c>
      <c r="DZ2" s="11" t="s">
        <v>10</v>
      </c>
      <c r="EA2" s="11" t="s">
        <v>11</v>
      </c>
      <c r="EB2" s="11" t="s">
        <v>12</v>
      </c>
      <c r="EC2" s="11" t="s">
        <v>24</v>
      </c>
      <c r="ED2" s="11" t="s">
        <v>13</v>
      </c>
      <c r="EE2" s="11" t="s">
        <v>14</v>
      </c>
      <c r="EF2" s="11" t="s">
        <v>15</v>
      </c>
      <c r="EG2" s="11" t="s">
        <v>16</v>
      </c>
      <c r="EH2" s="11" t="s">
        <v>17</v>
      </c>
      <c r="EI2" s="11" t="s">
        <v>18</v>
      </c>
      <c r="EJ2" s="11" t="s">
        <v>19</v>
      </c>
      <c r="EK2" s="11" t="s">
        <v>20</v>
      </c>
      <c r="EM2" s="11" t="s">
        <v>6</v>
      </c>
      <c r="EN2" s="11" t="s">
        <v>7</v>
      </c>
      <c r="EO2" s="11" t="s">
        <v>8</v>
      </c>
      <c r="EP2" s="11" t="s">
        <v>9</v>
      </c>
      <c r="EQ2" s="11" t="s">
        <v>10</v>
      </c>
      <c r="ER2" s="11" t="s">
        <v>11</v>
      </c>
      <c r="ES2" s="11" t="s">
        <v>12</v>
      </c>
      <c r="ET2" s="11" t="s">
        <v>24</v>
      </c>
      <c r="EU2" s="11" t="s">
        <v>13</v>
      </c>
      <c r="EV2" s="11" t="s">
        <v>14</v>
      </c>
      <c r="EW2" s="11" t="s">
        <v>15</v>
      </c>
      <c r="EX2" s="11" t="s">
        <v>16</v>
      </c>
      <c r="EY2" s="11" t="s">
        <v>17</v>
      </c>
      <c r="EZ2" s="11" t="s">
        <v>18</v>
      </c>
      <c r="FA2" s="11" t="s">
        <v>19</v>
      </c>
      <c r="FB2" s="11" t="s">
        <v>20</v>
      </c>
      <c r="FD2" s="11" t="s">
        <v>6</v>
      </c>
      <c r="FE2" s="11" t="s">
        <v>7</v>
      </c>
      <c r="FF2" s="11" t="s">
        <v>8</v>
      </c>
      <c r="FG2" s="11" t="s">
        <v>9</v>
      </c>
      <c r="FH2" s="11" t="s">
        <v>10</v>
      </c>
      <c r="FI2" s="11" t="s">
        <v>11</v>
      </c>
      <c r="FJ2" s="11" t="s">
        <v>12</v>
      </c>
      <c r="FK2" s="11" t="s">
        <v>24</v>
      </c>
      <c r="FL2" s="11" t="s">
        <v>13</v>
      </c>
      <c r="FM2" s="11" t="s">
        <v>14</v>
      </c>
      <c r="FN2" s="11" t="s">
        <v>15</v>
      </c>
      <c r="FO2" s="11" t="s">
        <v>16</v>
      </c>
      <c r="FP2" s="11" t="s">
        <v>17</v>
      </c>
      <c r="FQ2" s="11" t="s">
        <v>18</v>
      </c>
      <c r="FR2" s="11" t="s">
        <v>19</v>
      </c>
      <c r="FS2" s="11" t="s">
        <v>20</v>
      </c>
      <c r="FW2" s="11" t="s">
        <v>6</v>
      </c>
      <c r="FX2" s="11" t="s">
        <v>7</v>
      </c>
      <c r="FY2" s="11" t="s">
        <v>8</v>
      </c>
      <c r="FZ2" s="11" t="s">
        <v>9</v>
      </c>
      <c r="GA2" s="11" t="s">
        <v>10</v>
      </c>
      <c r="GB2" s="11" t="s">
        <v>11</v>
      </c>
      <c r="GC2" s="11" t="s">
        <v>12</v>
      </c>
      <c r="GD2" s="11" t="s">
        <v>24</v>
      </c>
      <c r="GE2" s="11" t="s">
        <v>13</v>
      </c>
      <c r="GF2" s="11" t="s">
        <v>14</v>
      </c>
      <c r="GG2" s="11" t="s">
        <v>15</v>
      </c>
      <c r="GH2" s="11" t="s">
        <v>16</v>
      </c>
      <c r="GI2" s="11" t="s">
        <v>17</v>
      </c>
      <c r="GJ2" s="11" t="s">
        <v>18</v>
      </c>
      <c r="GK2" s="11" t="s">
        <v>19</v>
      </c>
      <c r="GL2" s="11" t="s">
        <v>20</v>
      </c>
      <c r="GN2" s="11" t="s">
        <v>6</v>
      </c>
      <c r="GO2" s="11" t="s">
        <v>7</v>
      </c>
      <c r="GP2" s="11" t="s">
        <v>8</v>
      </c>
      <c r="GQ2" s="11" t="s">
        <v>9</v>
      </c>
      <c r="GR2" s="11" t="s">
        <v>10</v>
      </c>
      <c r="GS2" s="11" t="s">
        <v>11</v>
      </c>
      <c r="GT2" s="11" t="s">
        <v>12</v>
      </c>
      <c r="GU2" s="11" t="s">
        <v>24</v>
      </c>
      <c r="GV2" s="11" t="s">
        <v>13</v>
      </c>
      <c r="GW2" s="11" t="s">
        <v>14</v>
      </c>
      <c r="GX2" s="11" t="s">
        <v>15</v>
      </c>
      <c r="GY2" s="11" t="s">
        <v>16</v>
      </c>
      <c r="GZ2" s="11" t="s">
        <v>17</v>
      </c>
      <c r="HA2" s="11" t="s">
        <v>18</v>
      </c>
      <c r="HB2" s="11" t="s">
        <v>19</v>
      </c>
      <c r="HC2" s="11" t="s">
        <v>20</v>
      </c>
      <c r="HE2" s="11" t="s">
        <v>6</v>
      </c>
      <c r="HF2" s="11" t="s">
        <v>7</v>
      </c>
      <c r="HG2" s="11" t="s">
        <v>8</v>
      </c>
      <c r="HH2" s="11" t="s">
        <v>9</v>
      </c>
      <c r="HI2" s="11" t="s">
        <v>10</v>
      </c>
      <c r="HJ2" s="11" t="s">
        <v>11</v>
      </c>
      <c r="HK2" s="11" t="s">
        <v>12</v>
      </c>
      <c r="HL2" s="11" t="s">
        <v>24</v>
      </c>
      <c r="HM2" s="11" t="s">
        <v>13</v>
      </c>
      <c r="HN2" s="11" t="s">
        <v>14</v>
      </c>
      <c r="HO2" s="11" t="s">
        <v>15</v>
      </c>
      <c r="HP2" s="11" t="s">
        <v>16</v>
      </c>
      <c r="HQ2" s="11" t="s">
        <v>17</v>
      </c>
      <c r="HR2" s="11" t="s">
        <v>18</v>
      </c>
      <c r="HS2" s="11" t="s">
        <v>19</v>
      </c>
      <c r="HT2" s="11" t="s">
        <v>20</v>
      </c>
      <c r="HV2" s="11" t="s">
        <v>6</v>
      </c>
      <c r="HW2" s="11" t="s">
        <v>7</v>
      </c>
      <c r="HX2" s="11" t="s">
        <v>8</v>
      </c>
      <c r="HY2" s="11" t="s">
        <v>9</v>
      </c>
      <c r="HZ2" s="11" t="s">
        <v>10</v>
      </c>
      <c r="IA2" s="11" t="s">
        <v>11</v>
      </c>
      <c r="IB2" s="11" t="s">
        <v>12</v>
      </c>
      <c r="IC2" s="11" t="s">
        <v>24</v>
      </c>
      <c r="ID2" s="11" t="s">
        <v>13</v>
      </c>
      <c r="IE2" s="11" t="s">
        <v>14</v>
      </c>
      <c r="IF2" s="11" t="s">
        <v>15</v>
      </c>
      <c r="IG2" s="11" t="s">
        <v>16</v>
      </c>
      <c r="IH2" s="11" t="s">
        <v>17</v>
      </c>
      <c r="II2" s="11" t="s">
        <v>18</v>
      </c>
      <c r="IJ2" s="11" t="s">
        <v>19</v>
      </c>
      <c r="IK2" s="11" t="s">
        <v>20</v>
      </c>
      <c r="IM2" s="11" t="s">
        <v>6</v>
      </c>
      <c r="IN2" s="11" t="s">
        <v>7</v>
      </c>
      <c r="IO2" s="11" t="s">
        <v>8</v>
      </c>
      <c r="IP2" s="11" t="s">
        <v>9</v>
      </c>
      <c r="IQ2" s="11" t="s">
        <v>10</v>
      </c>
      <c r="IR2" s="11" t="s">
        <v>11</v>
      </c>
      <c r="IS2" s="11" t="s">
        <v>12</v>
      </c>
      <c r="IT2" s="11" t="s">
        <v>24</v>
      </c>
      <c r="IU2" s="11" t="s">
        <v>13</v>
      </c>
      <c r="IV2" s="11" t="s">
        <v>14</v>
      </c>
      <c r="IW2" s="11" t="s">
        <v>15</v>
      </c>
      <c r="IX2" s="11" t="s">
        <v>16</v>
      </c>
      <c r="IY2" s="11" t="s">
        <v>17</v>
      </c>
      <c r="IZ2" s="11" t="s">
        <v>18</v>
      </c>
      <c r="JA2" s="11" t="s">
        <v>19</v>
      </c>
      <c r="JB2" s="11" t="s">
        <v>20</v>
      </c>
    </row>
    <row r="3" spans="4:262" x14ac:dyDescent="0.25">
      <c r="D3" s="11">
        <v>2020</v>
      </c>
      <c r="E3" s="11">
        <f>SUM('Yearly emission'!B$47:'Yearly emission'!B57)</f>
        <v>6694267028.9972687</v>
      </c>
      <c r="F3" s="11">
        <f>SUM('Yearly emission'!C$47:'Yearly emission'!C57)</f>
        <v>4832328949.1633978</v>
      </c>
      <c r="G3" s="11">
        <f>SUM('Yearly emission'!D$47:'Yearly emission'!D57)</f>
        <v>1850260862.5749509</v>
      </c>
      <c r="H3" s="11">
        <f>SUM('Yearly emission'!E$47:'Yearly emission'!E57)</f>
        <v>368884005.39356953</v>
      </c>
      <c r="I3" s="11">
        <f>SUM('Yearly emission'!F$47:'Yearly emission'!F57)</f>
        <v>1028321911.7363931</v>
      </c>
      <c r="J3" s="11">
        <f>SUM('Yearly emission'!G$47:'Yearly emission'!G57)</f>
        <v>107009560.55943105</v>
      </c>
      <c r="K3" s="11">
        <f>SUM('Yearly emission'!H$47:'Yearly emission'!H57)</f>
        <v>341667035.04248339</v>
      </c>
      <c r="L3" s="11">
        <f>SUM('Yearly emission'!I$47:'Yearly emission'!I57)</f>
        <v>866480753.12541091</v>
      </c>
      <c r="M3" s="11">
        <f>SUM('Yearly emission'!J$47:'Yearly emission'!J57)</f>
        <v>2216365267.4684782</v>
      </c>
      <c r="N3" s="11">
        <f>SUM('Yearly emission'!K$47:'Yearly emission'!K57)</f>
        <v>317455323.23514616</v>
      </c>
      <c r="O3" s="11">
        <f>SUM('Yearly emission'!L$47:'Yearly emission'!L57)</f>
        <v>174344570.34832302</v>
      </c>
      <c r="P3" s="11">
        <f>SUM('Yearly emission'!M$47:'Yearly emission'!M57)</f>
        <v>111322128.69810817</v>
      </c>
      <c r="Q3" s="11">
        <f>SUM('Yearly emission'!N$47:'Yearly emission'!N57)</f>
        <v>255169944.02585572</v>
      </c>
      <c r="R3" s="11">
        <f>SUM('Yearly emission'!O$47:'Yearly emission'!O57)</f>
        <v>1922306.772233801</v>
      </c>
      <c r="S3" s="11">
        <f>SUM('Yearly emission'!P$47:'Yearly emission'!P57)</f>
        <v>157521108.83341095</v>
      </c>
      <c r="T3" s="11">
        <f>SUM('Yearly emission'!Q$47:'Yearly emission'!Q57)</f>
        <v>592310534.71127367</v>
      </c>
      <c r="V3" s="11">
        <f>SUM('Yearly emission'!S$47:'Yearly emission'!S57)</f>
        <v>6694267028.9972687</v>
      </c>
      <c r="W3" s="11">
        <f>SUM('Yearly emission'!T$47:'Yearly emission'!T57)</f>
        <v>4832328949.1633978</v>
      </c>
      <c r="X3" s="11">
        <f>SUM('Yearly emission'!U$47:'Yearly emission'!U57)</f>
        <v>1850260862.5749509</v>
      </c>
      <c r="Y3" s="11">
        <f>SUM('Yearly emission'!V$47:'Yearly emission'!V57)</f>
        <v>368884005.39356953</v>
      </c>
      <c r="Z3" s="11">
        <f>SUM('Yearly emission'!W$47:'Yearly emission'!W57)</f>
        <v>1028321911.7363931</v>
      </c>
      <c r="AA3" s="11">
        <f>SUM('Yearly emission'!X$47:'Yearly emission'!X57)</f>
        <v>107009560.55943105</v>
      </c>
      <c r="AB3" s="11">
        <f>SUM('Yearly emission'!Y$47:'Yearly emission'!Y57)</f>
        <v>341667035.04248339</v>
      </c>
      <c r="AC3" s="11">
        <f>SUM('Yearly emission'!Z$47:'Yearly emission'!Z57)</f>
        <v>866480753.12541091</v>
      </c>
      <c r="AD3" s="11">
        <f>SUM('Yearly emission'!AA$47:'Yearly emission'!AA57)</f>
        <v>2216365267.4684782</v>
      </c>
      <c r="AE3" s="11">
        <f>SUM('Yearly emission'!AB$47:'Yearly emission'!AB57)</f>
        <v>317455323.23514616</v>
      </c>
      <c r="AF3" s="11">
        <f>SUM('Yearly emission'!AC$47:'Yearly emission'!AC57)</f>
        <v>174344570.34832302</v>
      </c>
      <c r="AG3" s="11">
        <f>SUM('Yearly emission'!AD$47:'Yearly emission'!AD57)</f>
        <v>111322128.69810817</v>
      </c>
      <c r="AH3" s="11">
        <f>SUM('Yearly emission'!AE$47:'Yearly emission'!AE57)</f>
        <v>255169944.02585572</v>
      </c>
      <c r="AI3" s="11">
        <f>SUM('Yearly emission'!AF$47:'Yearly emission'!AF57)</f>
        <v>1922306.772233801</v>
      </c>
      <c r="AJ3" s="11">
        <f>SUM('Yearly emission'!AG$47:'Yearly emission'!AG57)</f>
        <v>157521108.83341095</v>
      </c>
      <c r="AK3" s="11">
        <f>SUM('Yearly emission'!AH$47:'Yearly emission'!AH57)</f>
        <v>592310534.71127367</v>
      </c>
      <c r="AM3" s="11">
        <f>SUM('Yearly emission'!AJ$47:'Yearly emission'!AJ57)</f>
        <v>6694267028.9972687</v>
      </c>
      <c r="AN3" s="11">
        <f>SUM('Yearly emission'!AK$47:'Yearly emission'!AK57)</f>
        <v>4832328949.1633978</v>
      </c>
      <c r="AO3" s="11">
        <f>SUM('Yearly emission'!AL$47:'Yearly emission'!AL57)</f>
        <v>1850260862.5749509</v>
      </c>
      <c r="AP3" s="11">
        <f>SUM('Yearly emission'!AM$47:'Yearly emission'!AM57)</f>
        <v>368884005.39356953</v>
      </c>
      <c r="AQ3" s="11">
        <f>SUM('Yearly emission'!AN$47:'Yearly emission'!AN57)</f>
        <v>1028321911.7363931</v>
      </c>
      <c r="AR3" s="11">
        <f>SUM('Yearly emission'!AO$47:'Yearly emission'!AO57)</f>
        <v>107009560.55943105</v>
      </c>
      <c r="AS3" s="11">
        <f>SUM('Yearly emission'!AP$47:'Yearly emission'!AP57)</f>
        <v>341667035.04248339</v>
      </c>
      <c r="AT3" s="11">
        <f>SUM('Yearly emission'!AQ$47:'Yearly emission'!AQ57)</f>
        <v>866480753.12541091</v>
      </c>
      <c r="AU3" s="11">
        <f>SUM('Yearly emission'!AR$47:'Yearly emission'!AR57)</f>
        <v>2216365267.4684782</v>
      </c>
      <c r="AV3" s="11">
        <f>SUM('Yearly emission'!AS$47:'Yearly emission'!AS57)</f>
        <v>317455323.23514616</v>
      </c>
      <c r="AW3" s="11">
        <f>SUM('Yearly emission'!AT$47:'Yearly emission'!AT57)</f>
        <v>174344570.34832302</v>
      </c>
      <c r="AX3" s="11">
        <f>SUM('Yearly emission'!AU$47:'Yearly emission'!AU57)</f>
        <v>111322128.69810817</v>
      </c>
      <c r="AY3" s="11">
        <f>SUM('Yearly emission'!AV$47:'Yearly emission'!AV57)</f>
        <v>255169944.02585572</v>
      </c>
      <c r="AZ3" s="11">
        <f>SUM('Yearly emission'!AW$47:'Yearly emission'!AW57)</f>
        <v>1922306.772233801</v>
      </c>
      <c r="BA3" s="11">
        <f>SUM('Yearly emission'!AX$47:'Yearly emission'!AX57)</f>
        <v>157521108.83341095</v>
      </c>
      <c r="BB3" s="11">
        <f>SUM('Yearly emission'!AY$47:'Yearly emission'!AY57)</f>
        <v>592310534.71127367</v>
      </c>
      <c r="BD3" s="11">
        <f>SUM('Yearly emission'!BA$47:'Yearly emission'!BA57)</f>
        <v>0</v>
      </c>
      <c r="BE3" s="11">
        <f>SUM('Yearly emission'!BB$47:'Yearly emission'!BB57)</f>
        <v>0</v>
      </c>
      <c r="BF3" s="11">
        <f>SUM('Yearly emission'!BC$47:'Yearly emission'!BC57)</f>
        <v>0</v>
      </c>
      <c r="BG3" s="11">
        <f>SUM('Yearly emission'!BD$47:'Yearly emission'!BD57)</f>
        <v>0</v>
      </c>
      <c r="BH3" s="11">
        <f>SUM('Yearly emission'!BE$47:'Yearly emission'!BE57)</f>
        <v>0</v>
      </c>
      <c r="BI3" s="11">
        <f>SUM('Yearly emission'!BF$47:'Yearly emission'!BF57)</f>
        <v>0</v>
      </c>
      <c r="BJ3" s="11">
        <f>SUM('Yearly emission'!BG$47:'Yearly emission'!BG57)</f>
        <v>0</v>
      </c>
      <c r="BK3" s="11">
        <f>SUM('Yearly emission'!BH$47:'Yearly emission'!BH57)</f>
        <v>0</v>
      </c>
      <c r="BL3" s="11">
        <f>SUM('Yearly emission'!BI$47:'Yearly emission'!BI57)</f>
        <v>0</v>
      </c>
      <c r="BM3" s="11">
        <f>SUM('Yearly emission'!BJ$47:'Yearly emission'!BJ57)</f>
        <v>0</v>
      </c>
      <c r="BN3" s="11">
        <f>SUM('Yearly emission'!BK$47:'Yearly emission'!BK57)</f>
        <v>0</v>
      </c>
      <c r="BO3" s="11">
        <f>SUM('Yearly emission'!BL$47:'Yearly emission'!BL57)</f>
        <v>0</v>
      </c>
      <c r="BP3" s="11">
        <f>SUM('Yearly emission'!BM$47:'Yearly emission'!BM57)</f>
        <v>0</v>
      </c>
      <c r="BQ3" s="11">
        <f>SUM('Yearly emission'!BN$47:'Yearly emission'!BN57)</f>
        <v>0</v>
      </c>
      <c r="BR3" s="11">
        <f>SUM('Yearly emission'!BO$47:'Yearly emission'!BO57)</f>
        <v>0</v>
      </c>
      <c r="BS3" s="11">
        <f>SUM('Yearly emission'!BP$47:'Yearly emission'!BP57)</f>
        <v>0</v>
      </c>
      <c r="BU3" s="11">
        <f>SUM('Yearly emission'!BR$47:'Yearly emission'!BR57)</f>
        <v>0</v>
      </c>
      <c r="BV3" s="11">
        <f>SUM('Yearly emission'!BS$47:'Yearly emission'!BS57)</f>
        <v>0</v>
      </c>
      <c r="BW3" s="11">
        <f>SUM('Yearly emission'!BT$47:'Yearly emission'!BT57)</f>
        <v>0</v>
      </c>
      <c r="BX3" s="11">
        <f>SUM('Yearly emission'!BU$47:'Yearly emission'!BU57)</f>
        <v>0</v>
      </c>
      <c r="BY3" s="11">
        <f>SUM('Yearly emission'!BV$47:'Yearly emission'!BV57)</f>
        <v>0</v>
      </c>
      <c r="BZ3" s="11">
        <f>SUM('Yearly emission'!BW$47:'Yearly emission'!BW57)</f>
        <v>0</v>
      </c>
      <c r="CA3" s="11">
        <f>SUM('Yearly emission'!BX$47:'Yearly emission'!BX57)</f>
        <v>0</v>
      </c>
      <c r="CB3" s="11">
        <f>SUM('Yearly emission'!BY$47:'Yearly emission'!BY57)</f>
        <v>0</v>
      </c>
      <c r="CC3" s="11">
        <f>SUM('Yearly emission'!BZ$47:'Yearly emission'!BZ57)</f>
        <v>0</v>
      </c>
      <c r="CD3" s="11">
        <f>SUM('Yearly emission'!CA$47:'Yearly emission'!CA57)</f>
        <v>0</v>
      </c>
      <c r="CE3" s="11">
        <f>SUM('Yearly emission'!CB$47:'Yearly emission'!CB57)</f>
        <v>0</v>
      </c>
      <c r="CF3" s="11">
        <f>SUM('Yearly emission'!CC$47:'Yearly emission'!CC57)</f>
        <v>0</v>
      </c>
      <c r="CG3" s="11">
        <f>SUM('Yearly emission'!CD$47:'Yearly emission'!CD57)</f>
        <v>0</v>
      </c>
      <c r="CH3" s="11">
        <f>SUM('Yearly emission'!CE$47:'Yearly emission'!CE57)</f>
        <v>0</v>
      </c>
      <c r="CI3" s="11">
        <f>SUM('Yearly emission'!CF$47:'Yearly emission'!CF57)</f>
        <v>0</v>
      </c>
      <c r="CJ3" s="11">
        <f>SUM('Yearly emission'!CG$47:'Yearly emission'!CG57)</f>
        <v>0</v>
      </c>
      <c r="CM3" s="11">
        <f>SUM('Yearly emission'!CJ$47:'Yearly emission'!CJ57)</f>
        <v>738.83333333333326</v>
      </c>
      <c r="CN3" s="11">
        <f>SUM('Yearly emission'!CK$47:'Yearly emission'!CK57)</f>
        <v>6694267028.9972687</v>
      </c>
      <c r="CO3" s="11">
        <f>SUM('Yearly emission'!CL$47:'Yearly emission'!CL57)</f>
        <v>4832328949.1633978</v>
      </c>
      <c r="CP3" s="11">
        <f>SUM('Yearly emission'!CM$47:'Yearly emission'!CM57)</f>
        <v>1850260862.5749509</v>
      </c>
      <c r="CQ3" s="11">
        <f>SUM('Yearly emission'!CN$47:'Yearly emission'!CN57)</f>
        <v>368884005.39356953</v>
      </c>
      <c r="CR3" s="11">
        <f>SUM('Yearly emission'!CO$47:'Yearly emission'!CO57)</f>
        <v>1028321911.7363931</v>
      </c>
      <c r="CS3" s="11">
        <f>SUM('Yearly emission'!CP$47:'Yearly emission'!CP57)</f>
        <v>107009560.55943105</v>
      </c>
      <c r="CT3" s="11">
        <f>SUM('Yearly emission'!CQ$47:'Yearly emission'!CQ57)</f>
        <v>341667035.04248339</v>
      </c>
      <c r="CU3" s="11">
        <f>SUM('Yearly emission'!CR$47:'Yearly emission'!CR57)</f>
        <v>866480753.12541091</v>
      </c>
      <c r="CV3" s="11">
        <f>SUM('Yearly emission'!CS$47:'Yearly emission'!CS57)</f>
        <v>2216365267.4684782</v>
      </c>
      <c r="CW3" s="11">
        <f>SUM('Yearly emission'!CT$47:'Yearly emission'!CT57)</f>
        <v>317455323.23514616</v>
      </c>
      <c r="CX3" s="11">
        <f>SUM('Yearly emission'!CU$47:'Yearly emission'!CU57)</f>
        <v>174344570.34832302</v>
      </c>
      <c r="CY3" s="11">
        <f>SUM('Yearly emission'!CV$47:'Yearly emission'!CV57)</f>
        <v>111322128.69810817</v>
      </c>
      <c r="CZ3" s="11">
        <f>SUM('Yearly emission'!CW$47:'Yearly emission'!CW57)</f>
        <v>255169944.02585572</v>
      </c>
      <c r="DA3" s="11">
        <f>SUM('Yearly emission'!CX$47:'Yearly emission'!CX57)</f>
        <v>1922306.772233801</v>
      </c>
      <c r="DB3" s="11">
        <f>SUM('Yearly emission'!CY$47:'Yearly emission'!CY57)</f>
        <v>157521108.83341095</v>
      </c>
      <c r="DC3" s="11">
        <f>SUM('Yearly emission'!CZ$47:'Yearly emission'!CZ57)</f>
        <v>592310534.71127367</v>
      </c>
      <c r="DE3" s="11">
        <f>SUM('Yearly emission'!DB$47:'Yearly emission'!DB57)</f>
        <v>6694267028.9972687</v>
      </c>
      <c r="DF3" s="11">
        <f>SUM('Yearly emission'!DC$47:'Yearly emission'!DC57)</f>
        <v>4832328949.1633978</v>
      </c>
      <c r="DG3" s="11">
        <f>SUM('Yearly emission'!DD$47:'Yearly emission'!DD57)</f>
        <v>1850260862.5749509</v>
      </c>
      <c r="DH3" s="11">
        <f>SUM('Yearly emission'!DE$47:'Yearly emission'!DE57)</f>
        <v>368884005.39356953</v>
      </c>
      <c r="DI3" s="11">
        <f>SUM('Yearly emission'!DF$47:'Yearly emission'!DF57)</f>
        <v>1028321911.7363931</v>
      </c>
      <c r="DJ3" s="11">
        <f>SUM('Yearly emission'!DG$47:'Yearly emission'!DG57)</f>
        <v>107009560.55943105</v>
      </c>
      <c r="DK3" s="11">
        <f>SUM('Yearly emission'!DH$47:'Yearly emission'!DH57)</f>
        <v>341667035.04248339</v>
      </c>
      <c r="DL3" s="11">
        <f>SUM('Yearly emission'!DI$47:'Yearly emission'!DI57)</f>
        <v>866480753.12541091</v>
      </c>
      <c r="DM3" s="11">
        <f>SUM('Yearly emission'!DJ$47:'Yearly emission'!DJ57)</f>
        <v>2216365267.4684782</v>
      </c>
      <c r="DN3" s="11">
        <f>SUM('Yearly emission'!DK$47:'Yearly emission'!DK57)</f>
        <v>317455323.23514616</v>
      </c>
      <c r="DO3" s="11">
        <f>SUM('Yearly emission'!DL$47:'Yearly emission'!DL57)</f>
        <v>174344570.34832302</v>
      </c>
      <c r="DP3" s="11">
        <f>SUM('Yearly emission'!DM$47:'Yearly emission'!DM57)</f>
        <v>111322128.69810817</v>
      </c>
      <c r="DQ3" s="11">
        <f>SUM('Yearly emission'!DN$47:'Yearly emission'!DN57)</f>
        <v>255169944.02585572</v>
      </c>
      <c r="DR3" s="11">
        <f>SUM('Yearly emission'!DO$47:'Yearly emission'!DO57)</f>
        <v>1922306.772233801</v>
      </c>
      <c r="DS3" s="11">
        <f>SUM('Yearly emission'!DP$47:'Yearly emission'!DP57)</f>
        <v>157521108.83341095</v>
      </c>
      <c r="DT3" s="11">
        <f>SUM('Yearly emission'!DQ$47:'Yearly emission'!DQ57)</f>
        <v>592310534.71127367</v>
      </c>
      <c r="DV3" s="11">
        <f>SUM('Yearly emission'!DS$47:'Yearly emission'!DS57)</f>
        <v>6694267028.9972687</v>
      </c>
      <c r="DW3" s="11">
        <f>SUM('Yearly emission'!DT$47:'Yearly emission'!DT57)</f>
        <v>4832328949.1633978</v>
      </c>
      <c r="DX3" s="11">
        <f>SUM('Yearly emission'!DU$47:'Yearly emission'!DU57)</f>
        <v>1850260862.5749509</v>
      </c>
      <c r="DY3" s="11">
        <f>SUM('Yearly emission'!DV$47:'Yearly emission'!DV57)</f>
        <v>368884005.39356953</v>
      </c>
      <c r="DZ3" s="11">
        <f>SUM('Yearly emission'!DW$47:'Yearly emission'!DW57)</f>
        <v>1028321911.7363931</v>
      </c>
      <c r="EA3" s="11">
        <f>SUM('Yearly emission'!DX$47:'Yearly emission'!DX57)</f>
        <v>107009560.55943105</v>
      </c>
      <c r="EB3" s="11">
        <f>SUM('Yearly emission'!DY$47:'Yearly emission'!DY57)</f>
        <v>341667035.04248339</v>
      </c>
      <c r="EC3" s="11">
        <f>SUM('Yearly emission'!DZ$47:'Yearly emission'!DZ57)</f>
        <v>866480753.12541091</v>
      </c>
      <c r="ED3" s="11">
        <f>SUM('Yearly emission'!EA$47:'Yearly emission'!EA57)</f>
        <v>2216365267.4684782</v>
      </c>
      <c r="EE3" s="11">
        <f>SUM('Yearly emission'!EB$47:'Yearly emission'!EB57)</f>
        <v>317455323.23514616</v>
      </c>
      <c r="EF3" s="11">
        <f>SUM('Yearly emission'!EC$47:'Yearly emission'!EC57)</f>
        <v>174344570.34832302</v>
      </c>
      <c r="EG3" s="11">
        <f>SUM('Yearly emission'!ED$47:'Yearly emission'!ED57)</f>
        <v>111322128.69810817</v>
      </c>
      <c r="EH3" s="11">
        <f>SUM('Yearly emission'!EE$47:'Yearly emission'!EE57)</f>
        <v>255169944.02585572</v>
      </c>
      <c r="EI3" s="11">
        <f>SUM('Yearly emission'!EF$47:'Yearly emission'!EF57)</f>
        <v>1922306.772233801</v>
      </c>
      <c r="EJ3" s="11">
        <f>SUM('Yearly emission'!EG$47:'Yearly emission'!EG57)</f>
        <v>157521108.83341095</v>
      </c>
      <c r="EK3" s="11">
        <f>SUM('Yearly emission'!EH$47:'Yearly emission'!EH57)</f>
        <v>592310534.71127367</v>
      </c>
      <c r="EM3" s="11">
        <f>SUM('Yearly emission'!EJ$47:'Yearly emission'!EJ57)</f>
        <v>0</v>
      </c>
      <c r="EN3" s="11">
        <f>SUM('Yearly emission'!EK$47:'Yearly emission'!EK57)</f>
        <v>0</v>
      </c>
      <c r="EO3" s="11">
        <f>SUM('Yearly emission'!EL$47:'Yearly emission'!EL57)</f>
        <v>0</v>
      </c>
      <c r="EP3" s="11">
        <f>SUM('Yearly emission'!EM$47:'Yearly emission'!EM57)</f>
        <v>0</v>
      </c>
      <c r="EQ3" s="11">
        <f>SUM('Yearly emission'!EN$47:'Yearly emission'!EN57)</f>
        <v>0</v>
      </c>
      <c r="ER3" s="11">
        <f>SUM('Yearly emission'!EO$47:'Yearly emission'!EO57)</f>
        <v>0</v>
      </c>
      <c r="ES3" s="11">
        <f>SUM('Yearly emission'!EP$47:'Yearly emission'!EP57)</f>
        <v>0</v>
      </c>
      <c r="ET3" s="11">
        <f>SUM('Yearly emission'!EQ$47:'Yearly emission'!EQ57)</f>
        <v>0</v>
      </c>
      <c r="EU3" s="11">
        <f>SUM('Yearly emission'!ER$47:'Yearly emission'!ER57)</f>
        <v>0</v>
      </c>
      <c r="EV3" s="11">
        <f>SUM('Yearly emission'!ES$47:'Yearly emission'!ES57)</f>
        <v>0</v>
      </c>
      <c r="EW3" s="11">
        <f>SUM('Yearly emission'!ET$47:'Yearly emission'!ET57)</f>
        <v>0</v>
      </c>
      <c r="EX3" s="11">
        <f>SUM('Yearly emission'!EU$47:'Yearly emission'!EU57)</f>
        <v>0</v>
      </c>
      <c r="EY3" s="11">
        <f>SUM('Yearly emission'!EV$47:'Yearly emission'!EV57)</f>
        <v>0</v>
      </c>
      <c r="EZ3" s="11">
        <f>SUM('Yearly emission'!EW$47:'Yearly emission'!EW57)</f>
        <v>0</v>
      </c>
      <c r="FA3" s="11">
        <f>SUM('Yearly emission'!EX$47:'Yearly emission'!EX57)</f>
        <v>0</v>
      </c>
      <c r="FB3" s="11">
        <f>SUM('Yearly emission'!EY$47:'Yearly emission'!EY57)</f>
        <v>0</v>
      </c>
      <c r="FD3" s="11">
        <f>SUM('Yearly emission'!FA$47:'Yearly emission'!FA57)</f>
        <v>0</v>
      </c>
      <c r="FE3" s="11">
        <f>SUM('Yearly emission'!FB$47:'Yearly emission'!FB57)</f>
        <v>0</v>
      </c>
      <c r="FF3" s="11">
        <f>SUM('Yearly emission'!FC$47:'Yearly emission'!FC57)</f>
        <v>0</v>
      </c>
      <c r="FG3" s="11">
        <f>SUM('Yearly emission'!FD$47:'Yearly emission'!FD57)</f>
        <v>0</v>
      </c>
      <c r="FH3" s="11">
        <f>SUM('Yearly emission'!FE$47:'Yearly emission'!FE57)</f>
        <v>0</v>
      </c>
      <c r="FI3" s="11">
        <f>SUM('Yearly emission'!FF$47:'Yearly emission'!FF57)</f>
        <v>0</v>
      </c>
      <c r="FJ3" s="11">
        <f>SUM('Yearly emission'!FG$47:'Yearly emission'!FG57)</f>
        <v>0</v>
      </c>
      <c r="FK3" s="11">
        <f>SUM('Yearly emission'!FH$47:'Yearly emission'!FH57)</f>
        <v>0</v>
      </c>
      <c r="FL3" s="11">
        <f>SUM('Yearly emission'!FI$47:'Yearly emission'!FI57)</f>
        <v>0</v>
      </c>
      <c r="FM3" s="11">
        <f>SUM('Yearly emission'!FJ$47:'Yearly emission'!FJ57)</f>
        <v>0</v>
      </c>
      <c r="FN3" s="11">
        <f>SUM('Yearly emission'!FK$47:'Yearly emission'!FK57)</f>
        <v>0</v>
      </c>
      <c r="FO3" s="11">
        <f>SUM('Yearly emission'!FL$47:'Yearly emission'!FL57)</f>
        <v>0</v>
      </c>
      <c r="FP3" s="11">
        <f>SUM('Yearly emission'!FM$47:'Yearly emission'!FM57)</f>
        <v>0</v>
      </c>
      <c r="FQ3" s="11">
        <f>SUM('Yearly emission'!FN$47:'Yearly emission'!FN57)</f>
        <v>0</v>
      </c>
      <c r="FR3" s="11">
        <f>SUM('Yearly emission'!FO$47:'Yearly emission'!FO57)</f>
        <v>0</v>
      </c>
      <c r="FS3" s="11">
        <f>SUM('Yearly emission'!FP$47:'Yearly emission'!FP57)</f>
        <v>0</v>
      </c>
      <c r="FV3" s="11">
        <f>SUM('Yearly emission'!FS$47:'Yearly emission'!FS57)</f>
        <v>738.83333333333326</v>
      </c>
      <c r="FW3" s="11">
        <f>SUM('Yearly emission'!FT$47:'Yearly emission'!FT57)</f>
        <v>6694267028.9972687</v>
      </c>
      <c r="FX3" s="11">
        <f>SUM('Yearly emission'!FU$47:'Yearly emission'!FU57)</f>
        <v>4832328949.1633978</v>
      </c>
      <c r="FY3" s="11">
        <f>SUM('Yearly emission'!FV$47:'Yearly emission'!FV57)</f>
        <v>1850260862.5749509</v>
      </c>
      <c r="FZ3" s="11">
        <f>SUM('Yearly emission'!FW$47:'Yearly emission'!FW57)</f>
        <v>368884005.39356953</v>
      </c>
      <c r="GA3" s="11">
        <f>SUM('Yearly emission'!FX$47:'Yearly emission'!FX57)</f>
        <v>1028321911.7363931</v>
      </c>
      <c r="GB3" s="11">
        <f>SUM('Yearly emission'!FY$47:'Yearly emission'!FY57)</f>
        <v>107009560.55943105</v>
      </c>
      <c r="GC3" s="11">
        <f>SUM('Yearly emission'!FZ$47:'Yearly emission'!FZ57)</f>
        <v>341667035.04248339</v>
      </c>
      <c r="GD3" s="11">
        <f>SUM('Yearly emission'!GA$47:'Yearly emission'!GA57)</f>
        <v>866480753.12541091</v>
      </c>
      <c r="GE3" s="11">
        <f>SUM('Yearly emission'!GB$47:'Yearly emission'!GB57)</f>
        <v>2216365267.4684782</v>
      </c>
      <c r="GF3" s="11">
        <f>SUM('Yearly emission'!GC$47:'Yearly emission'!GC57)</f>
        <v>317455323.23514616</v>
      </c>
      <c r="GG3" s="11">
        <f>SUM('Yearly emission'!GD$47:'Yearly emission'!GD57)</f>
        <v>174344570.34832302</v>
      </c>
      <c r="GH3" s="11">
        <f>SUM('Yearly emission'!GE$47:'Yearly emission'!GE57)</f>
        <v>111322128.69810817</v>
      </c>
      <c r="GI3" s="11">
        <f>SUM('Yearly emission'!GF$47:'Yearly emission'!GF57)</f>
        <v>255169944.02585572</v>
      </c>
      <c r="GJ3" s="11">
        <f>SUM('Yearly emission'!GG$47:'Yearly emission'!GG57)</f>
        <v>1922306.772233801</v>
      </c>
      <c r="GK3" s="11">
        <f>SUM('Yearly emission'!GH$47:'Yearly emission'!GH57)</f>
        <v>157521108.83341095</v>
      </c>
      <c r="GL3" s="11">
        <f>SUM('Yearly emission'!GI$47:'Yearly emission'!GI57)</f>
        <v>592310534.71127367</v>
      </c>
      <c r="GN3" s="11">
        <f>SUM('Yearly emission'!GK$47:'Yearly emission'!GK57)</f>
        <v>6694267028.9972687</v>
      </c>
      <c r="GO3" s="11">
        <f>SUM('Yearly emission'!GL$47:'Yearly emission'!GL57)</f>
        <v>4832328949.1633978</v>
      </c>
      <c r="GP3" s="11">
        <f>SUM('Yearly emission'!GM$47:'Yearly emission'!GM57)</f>
        <v>1850260862.5749509</v>
      </c>
      <c r="GQ3" s="11">
        <f>SUM('Yearly emission'!GN$47:'Yearly emission'!GN57)</f>
        <v>368884005.39356953</v>
      </c>
      <c r="GR3" s="11">
        <f>SUM('Yearly emission'!GO$47:'Yearly emission'!GO57)</f>
        <v>1028321911.7363931</v>
      </c>
      <c r="GS3" s="11">
        <f>SUM('Yearly emission'!GP$47:'Yearly emission'!GP57)</f>
        <v>107009560.55943105</v>
      </c>
      <c r="GT3" s="11">
        <f>SUM('Yearly emission'!GQ$47:'Yearly emission'!GQ57)</f>
        <v>341667035.04248339</v>
      </c>
      <c r="GU3" s="11">
        <f>SUM('Yearly emission'!GR$47:'Yearly emission'!GR57)</f>
        <v>866480753.12541091</v>
      </c>
      <c r="GV3" s="11">
        <f>SUM('Yearly emission'!GS$47:'Yearly emission'!GS57)</f>
        <v>2216365267.4684782</v>
      </c>
      <c r="GW3" s="11">
        <f>SUM('Yearly emission'!GT$47:'Yearly emission'!GT57)</f>
        <v>317455323.23514616</v>
      </c>
      <c r="GX3" s="11">
        <f>SUM('Yearly emission'!GU$47:'Yearly emission'!GU57)</f>
        <v>174344570.34832302</v>
      </c>
      <c r="GY3" s="11">
        <f>SUM('Yearly emission'!GV$47:'Yearly emission'!GV57)</f>
        <v>111322128.69810817</v>
      </c>
      <c r="GZ3" s="11">
        <f>SUM('Yearly emission'!GW$47:'Yearly emission'!GW57)</f>
        <v>255169944.02585572</v>
      </c>
      <c r="HA3" s="11">
        <f>SUM('Yearly emission'!GX$47:'Yearly emission'!GX57)</f>
        <v>1922306.772233801</v>
      </c>
      <c r="HB3" s="11">
        <f>SUM('Yearly emission'!GY$47:'Yearly emission'!GY57)</f>
        <v>157521108.83341095</v>
      </c>
      <c r="HC3" s="11">
        <f>SUM('Yearly emission'!GZ$47:'Yearly emission'!GZ57)</f>
        <v>592310534.71127367</v>
      </c>
      <c r="HE3" s="11">
        <f>SUM('Yearly emission'!HB$47:'Yearly emission'!HB57)</f>
        <v>6694267028.9972687</v>
      </c>
      <c r="HF3" s="11">
        <f>SUM('Yearly emission'!HC$47:'Yearly emission'!HC57)</f>
        <v>4832328949.1633978</v>
      </c>
      <c r="HG3" s="11">
        <f>SUM('Yearly emission'!HD$47:'Yearly emission'!HD57)</f>
        <v>1850260862.5749509</v>
      </c>
      <c r="HH3" s="11">
        <f>SUM('Yearly emission'!HE$47:'Yearly emission'!HE57)</f>
        <v>368884005.39356953</v>
      </c>
      <c r="HI3" s="11">
        <f>SUM('Yearly emission'!HF$47:'Yearly emission'!HF57)</f>
        <v>1028321911.7363931</v>
      </c>
      <c r="HJ3" s="11">
        <f>SUM('Yearly emission'!HG$47:'Yearly emission'!HG57)</f>
        <v>107009560.55943105</v>
      </c>
      <c r="HK3" s="11">
        <f>SUM('Yearly emission'!HH$47:'Yearly emission'!HH57)</f>
        <v>341667035.04248339</v>
      </c>
      <c r="HL3" s="11">
        <f>SUM('Yearly emission'!HI$47:'Yearly emission'!HI57)</f>
        <v>866480753.12541091</v>
      </c>
      <c r="HM3" s="11">
        <f>SUM('Yearly emission'!HJ$47:'Yearly emission'!HJ57)</f>
        <v>2216365267.4684782</v>
      </c>
      <c r="HN3" s="11">
        <f>SUM('Yearly emission'!HK$47:'Yearly emission'!HK57)</f>
        <v>317455323.23514616</v>
      </c>
      <c r="HO3" s="11">
        <f>SUM('Yearly emission'!HL$47:'Yearly emission'!HL57)</f>
        <v>174344570.34832302</v>
      </c>
      <c r="HP3" s="11">
        <f>SUM('Yearly emission'!HM$47:'Yearly emission'!HM57)</f>
        <v>111322128.69810817</v>
      </c>
      <c r="HQ3" s="11">
        <f>SUM('Yearly emission'!HN$47:'Yearly emission'!HN57)</f>
        <v>255169944.02585572</v>
      </c>
      <c r="HR3" s="11">
        <f>SUM('Yearly emission'!HO$47:'Yearly emission'!HO57)</f>
        <v>1922306.772233801</v>
      </c>
      <c r="HS3" s="11">
        <f>SUM('Yearly emission'!HP$47:'Yearly emission'!HP57)</f>
        <v>157521108.83341095</v>
      </c>
      <c r="HT3" s="11">
        <f>SUM('Yearly emission'!HQ$47:'Yearly emission'!HQ57)</f>
        <v>592310534.71127367</v>
      </c>
      <c r="HV3" s="11">
        <f>SUM('Yearly emission'!HS$47:'Yearly emission'!HS57)</f>
        <v>0</v>
      </c>
      <c r="HW3" s="11">
        <f>SUM('Yearly emission'!HT$47:'Yearly emission'!HT57)</f>
        <v>0</v>
      </c>
      <c r="HX3" s="11">
        <f>SUM('Yearly emission'!HU$47:'Yearly emission'!HU57)</f>
        <v>0</v>
      </c>
      <c r="HY3" s="11">
        <f>SUM('Yearly emission'!HV$47:'Yearly emission'!HV57)</f>
        <v>0</v>
      </c>
      <c r="HZ3" s="11">
        <f>SUM('Yearly emission'!HW$47:'Yearly emission'!HW57)</f>
        <v>0</v>
      </c>
      <c r="IA3" s="11">
        <f>SUM('Yearly emission'!HX$47:'Yearly emission'!HX57)</f>
        <v>0</v>
      </c>
      <c r="IB3" s="11">
        <f>SUM('Yearly emission'!HY$47:'Yearly emission'!HY57)</f>
        <v>0</v>
      </c>
      <c r="IC3" s="11">
        <f>SUM('Yearly emission'!HZ$47:'Yearly emission'!HZ57)</f>
        <v>0</v>
      </c>
      <c r="ID3" s="11">
        <f>SUM('Yearly emission'!IA$47:'Yearly emission'!IA57)</f>
        <v>0</v>
      </c>
      <c r="IE3" s="11">
        <f>SUM('Yearly emission'!IB$47:'Yearly emission'!IB57)</f>
        <v>0</v>
      </c>
      <c r="IF3" s="11">
        <f>SUM('Yearly emission'!IC$47:'Yearly emission'!IC57)</f>
        <v>0</v>
      </c>
      <c r="IG3" s="11">
        <f>SUM('Yearly emission'!ID$47:'Yearly emission'!ID57)</f>
        <v>0</v>
      </c>
      <c r="IH3" s="11">
        <f>SUM('Yearly emission'!IE$47:'Yearly emission'!IE57)</f>
        <v>0</v>
      </c>
      <c r="II3" s="11">
        <f>SUM('Yearly emission'!IF$47:'Yearly emission'!IF57)</f>
        <v>0</v>
      </c>
      <c r="IJ3" s="11">
        <f>SUM('Yearly emission'!IG$47:'Yearly emission'!IG57)</f>
        <v>0</v>
      </c>
      <c r="IK3" s="11">
        <f>SUM('Yearly emission'!IH$47:'Yearly emission'!IH57)</f>
        <v>0</v>
      </c>
      <c r="IM3" s="11">
        <f>SUM('Yearly emission'!IJ$47:'Yearly emission'!IJ57)</f>
        <v>0</v>
      </c>
      <c r="IN3" s="11">
        <f>SUM('Yearly emission'!IK$47:'Yearly emission'!IK57)</f>
        <v>0</v>
      </c>
      <c r="IO3" s="11">
        <f>SUM('Yearly emission'!IL$47:'Yearly emission'!IL57)</f>
        <v>0</v>
      </c>
      <c r="IP3" s="11">
        <f>SUM('Yearly emission'!IM$47:'Yearly emission'!IM57)</f>
        <v>0</v>
      </c>
      <c r="IQ3" s="11">
        <f>SUM('Yearly emission'!IN$47:'Yearly emission'!IN57)</f>
        <v>0</v>
      </c>
      <c r="IR3" s="11">
        <f>SUM('Yearly emission'!IO$47:'Yearly emission'!IO57)</f>
        <v>0</v>
      </c>
      <c r="IS3" s="11">
        <f>SUM('Yearly emission'!IP$47:'Yearly emission'!IP57)</f>
        <v>0</v>
      </c>
      <c r="IT3" s="11">
        <f>SUM('Yearly emission'!IQ$47:'Yearly emission'!IQ57)</f>
        <v>0</v>
      </c>
      <c r="IU3" s="11">
        <f>SUM('Yearly emission'!IR$47:'Yearly emission'!IR57)</f>
        <v>0</v>
      </c>
      <c r="IV3" s="11">
        <f>SUM('Yearly emission'!IS$47:'Yearly emission'!IS57)</f>
        <v>0</v>
      </c>
      <c r="IW3" s="11">
        <f>SUM('Yearly emission'!IT$47:'Yearly emission'!IT57)</f>
        <v>0</v>
      </c>
      <c r="IX3" s="11">
        <f>SUM('Yearly emission'!IU$47:'Yearly emission'!IU57)</f>
        <v>0</v>
      </c>
      <c r="IY3" s="11">
        <f>SUM('Yearly emission'!IV$47:'Yearly emission'!IV57)</f>
        <v>0</v>
      </c>
      <c r="IZ3" s="11">
        <f>SUM('Yearly emission'!IW$47:'Yearly emission'!IW57)</f>
        <v>0</v>
      </c>
      <c r="JA3" s="11">
        <f>SUM('Yearly emission'!IX$47:'Yearly emission'!IX57)</f>
        <v>0</v>
      </c>
      <c r="JB3" s="11">
        <f>SUM('Yearly emission'!IY$47:'Yearly emission'!IY57)</f>
        <v>0</v>
      </c>
    </row>
    <row r="4" spans="4:262" x14ac:dyDescent="0.25">
      <c r="D4" s="11">
        <v>2021</v>
      </c>
      <c r="E4" s="11">
        <f>SUM('Yearly emission'!B$47:'Yearly emission'!B58)</f>
        <v>7580287552.5662546</v>
      </c>
      <c r="F4" s="11">
        <f>SUM('Yearly emission'!C$47:'Yearly emission'!C58)</f>
        <v>5118688849.9178915</v>
      </c>
      <c r="G4" s="11">
        <f>SUM('Yearly emission'!D$47:'Yearly emission'!D58)</f>
        <v>1904110681.0194488</v>
      </c>
      <c r="H4" s="11">
        <f>SUM('Yearly emission'!E$47:'Yearly emission'!E58)</f>
        <v>394263566.39884192</v>
      </c>
      <c r="I4" s="11">
        <f>SUM('Yearly emission'!F$47:'Yearly emission'!F58)</f>
        <v>1939739295.3895817</v>
      </c>
      <c r="J4" s="11">
        <f>SUM('Yearly emission'!G$47:'Yearly emission'!G58)</f>
        <v>110268703.57651863</v>
      </c>
      <c r="K4" s="11">
        <f>SUM('Yearly emission'!H$47:'Yearly emission'!H58)</f>
        <v>377238392.06781065</v>
      </c>
      <c r="L4" s="11">
        <f>SUM('Yearly emission'!I$47:'Yearly emission'!I58)</f>
        <v>940991819.05815625</v>
      </c>
      <c r="M4" s="11">
        <f>SUM('Yearly emission'!J$47:'Yearly emission'!J58)</f>
        <v>2910019078.4590139</v>
      </c>
      <c r="N4" s="11">
        <f>SUM('Yearly emission'!K$47:'Yearly emission'!K58)</f>
        <v>343538208.20329922</v>
      </c>
      <c r="O4" s="11">
        <f>SUM('Yearly emission'!L$47:'Yearly emission'!L58)</f>
        <v>233411184.18745387</v>
      </c>
      <c r="P4" s="11">
        <f>SUM('Yearly emission'!M$47:'Yearly emission'!M58)</f>
        <v>116919299.0974485</v>
      </c>
      <c r="Q4" s="11">
        <f>SUM('Yearly emission'!N$47:'Yearly emission'!N58)</f>
        <v>281706070.34001929</v>
      </c>
      <c r="R4" s="11">
        <f>SUM('Yearly emission'!O$47:'Yearly emission'!O58)</f>
        <v>5300056.7105695</v>
      </c>
      <c r="S4" s="11">
        <f>SUM('Yearly emission'!P$47:'Yearly emission'!P58)</f>
        <v>170668688.19987786</v>
      </c>
      <c r="T4" s="11">
        <f>SUM('Yearly emission'!Q$47:'Yearly emission'!Q58)</f>
        <v>1249931527.3991437</v>
      </c>
      <c r="V4" s="11">
        <f>SUM('Yearly emission'!S$47:'Yearly emission'!S58)</f>
        <v>7580287552.5662546</v>
      </c>
      <c r="W4" s="11">
        <f>SUM('Yearly emission'!T$47:'Yearly emission'!T58)</f>
        <v>5118688849.9178915</v>
      </c>
      <c r="X4" s="11">
        <f>SUM('Yearly emission'!U$47:'Yearly emission'!U58)</f>
        <v>1904110681.0194488</v>
      </c>
      <c r="Y4" s="11">
        <f>SUM('Yearly emission'!V$47:'Yearly emission'!V58)</f>
        <v>394263566.39884192</v>
      </c>
      <c r="Z4" s="11">
        <f>SUM('Yearly emission'!W$47:'Yearly emission'!W58)</f>
        <v>1939739295.3895817</v>
      </c>
      <c r="AA4" s="11">
        <f>SUM('Yearly emission'!X$47:'Yearly emission'!X58)</f>
        <v>110268703.57651863</v>
      </c>
      <c r="AB4" s="11">
        <f>SUM('Yearly emission'!Y$47:'Yearly emission'!Y58)</f>
        <v>377238392.06781065</v>
      </c>
      <c r="AC4" s="11">
        <f>SUM('Yearly emission'!Z$47:'Yearly emission'!Z58)</f>
        <v>940991819.05815625</v>
      </c>
      <c r="AD4" s="11">
        <f>SUM('Yearly emission'!AA$47:'Yearly emission'!AA58)</f>
        <v>2910019078.4590139</v>
      </c>
      <c r="AE4" s="11">
        <f>SUM('Yearly emission'!AB$47:'Yearly emission'!AB58)</f>
        <v>343538208.20329922</v>
      </c>
      <c r="AF4" s="11">
        <f>SUM('Yearly emission'!AC$47:'Yearly emission'!AC58)</f>
        <v>233411184.18745387</v>
      </c>
      <c r="AG4" s="11">
        <f>SUM('Yearly emission'!AD$47:'Yearly emission'!AD58)</f>
        <v>116919299.0974485</v>
      </c>
      <c r="AH4" s="11">
        <f>SUM('Yearly emission'!AE$47:'Yearly emission'!AE58)</f>
        <v>281706070.34001929</v>
      </c>
      <c r="AI4" s="11">
        <f>SUM('Yearly emission'!AF$47:'Yearly emission'!AF58)</f>
        <v>5300056.7105695</v>
      </c>
      <c r="AJ4" s="11">
        <f>SUM('Yearly emission'!AG$47:'Yearly emission'!AG58)</f>
        <v>170668688.19987786</v>
      </c>
      <c r="AK4" s="11">
        <f>SUM('Yearly emission'!AH$47:'Yearly emission'!AH58)</f>
        <v>1249931527.3991437</v>
      </c>
      <c r="AM4" s="11">
        <f>SUM('Yearly emission'!AJ$47:'Yearly emission'!AJ58)</f>
        <v>7580287552.5662546</v>
      </c>
      <c r="AN4" s="11">
        <f>SUM('Yearly emission'!AK$47:'Yearly emission'!AK58)</f>
        <v>5118688849.9178915</v>
      </c>
      <c r="AO4" s="11">
        <f>SUM('Yearly emission'!AL$47:'Yearly emission'!AL58)</f>
        <v>1904110681.0194488</v>
      </c>
      <c r="AP4" s="11">
        <f>SUM('Yearly emission'!AM$47:'Yearly emission'!AM58)</f>
        <v>394263566.39884192</v>
      </c>
      <c r="AQ4" s="11">
        <f>SUM('Yearly emission'!AN$47:'Yearly emission'!AN58)</f>
        <v>1939739295.3895817</v>
      </c>
      <c r="AR4" s="11">
        <f>SUM('Yearly emission'!AO$47:'Yearly emission'!AO58)</f>
        <v>110268703.57651863</v>
      </c>
      <c r="AS4" s="11">
        <f>SUM('Yearly emission'!AP$47:'Yearly emission'!AP58)</f>
        <v>377238392.06781065</v>
      </c>
      <c r="AT4" s="11">
        <f>SUM('Yearly emission'!AQ$47:'Yearly emission'!AQ58)</f>
        <v>940991819.05815625</v>
      </c>
      <c r="AU4" s="11">
        <f>SUM('Yearly emission'!AR$47:'Yearly emission'!AR58)</f>
        <v>2910019078.4590139</v>
      </c>
      <c r="AV4" s="11">
        <f>SUM('Yearly emission'!AS$47:'Yearly emission'!AS58)</f>
        <v>343538208.20329922</v>
      </c>
      <c r="AW4" s="11">
        <f>SUM('Yearly emission'!AT$47:'Yearly emission'!AT58)</f>
        <v>233411184.18745387</v>
      </c>
      <c r="AX4" s="11">
        <f>SUM('Yearly emission'!AU$47:'Yearly emission'!AU58)</f>
        <v>116919299.0974485</v>
      </c>
      <c r="AY4" s="11">
        <f>SUM('Yearly emission'!AV$47:'Yearly emission'!AV58)</f>
        <v>281706070.34001929</v>
      </c>
      <c r="AZ4" s="11">
        <f>SUM('Yearly emission'!AW$47:'Yearly emission'!AW58)</f>
        <v>5300056.7105695</v>
      </c>
      <c r="BA4" s="11">
        <f>SUM('Yearly emission'!AX$47:'Yearly emission'!AX58)</f>
        <v>170668688.19987786</v>
      </c>
      <c r="BB4" s="11">
        <f>SUM('Yearly emission'!AY$47:'Yearly emission'!AY58)</f>
        <v>1249931527.3991437</v>
      </c>
      <c r="BD4" s="11">
        <f>SUM('Yearly emission'!BA$47:'Yearly emission'!BA58)</f>
        <v>0</v>
      </c>
      <c r="BE4" s="11">
        <f>SUM('Yearly emission'!BB$47:'Yearly emission'!BB58)</f>
        <v>0</v>
      </c>
      <c r="BF4" s="11">
        <f>SUM('Yearly emission'!BC$47:'Yearly emission'!BC58)</f>
        <v>0</v>
      </c>
      <c r="BG4" s="11">
        <f>SUM('Yearly emission'!BD$47:'Yearly emission'!BD58)</f>
        <v>0</v>
      </c>
      <c r="BH4" s="11">
        <f>SUM('Yearly emission'!BE$47:'Yearly emission'!BE58)</f>
        <v>0</v>
      </c>
      <c r="BI4" s="11">
        <f>SUM('Yearly emission'!BF$47:'Yearly emission'!BF58)</f>
        <v>0</v>
      </c>
      <c r="BJ4" s="11">
        <f>SUM('Yearly emission'!BG$47:'Yearly emission'!BG58)</f>
        <v>0</v>
      </c>
      <c r="BK4" s="11">
        <f>SUM('Yearly emission'!BH$47:'Yearly emission'!BH58)</f>
        <v>0</v>
      </c>
      <c r="BL4" s="11">
        <f>SUM('Yearly emission'!BI$47:'Yearly emission'!BI58)</f>
        <v>0</v>
      </c>
      <c r="BM4" s="11">
        <f>SUM('Yearly emission'!BJ$47:'Yearly emission'!BJ58)</f>
        <v>0</v>
      </c>
      <c r="BN4" s="11">
        <f>SUM('Yearly emission'!BK$47:'Yearly emission'!BK58)</f>
        <v>0</v>
      </c>
      <c r="BO4" s="11">
        <f>SUM('Yearly emission'!BL$47:'Yearly emission'!BL58)</f>
        <v>0</v>
      </c>
      <c r="BP4" s="11">
        <f>SUM('Yearly emission'!BM$47:'Yearly emission'!BM58)</f>
        <v>0</v>
      </c>
      <c r="BQ4" s="11">
        <f>SUM('Yearly emission'!BN$47:'Yearly emission'!BN58)</f>
        <v>0</v>
      </c>
      <c r="BR4" s="11">
        <f>SUM('Yearly emission'!BO$47:'Yearly emission'!BO58)</f>
        <v>0</v>
      </c>
      <c r="BS4" s="11">
        <f>SUM('Yearly emission'!BP$47:'Yearly emission'!BP58)</f>
        <v>0</v>
      </c>
      <c r="BU4" s="11">
        <f>SUM('Yearly emission'!BR$47:'Yearly emission'!BR58)</f>
        <v>0</v>
      </c>
      <c r="BV4" s="11">
        <f>SUM('Yearly emission'!BS$47:'Yearly emission'!BS58)</f>
        <v>0</v>
      </c>
      <c r="BW4" s="11">
        <f>SUM('Yearly emission'!BT$47:'Yearly emission'!BT58)</f>
        <v>0</v>
      </c>
      <c r="BX4" s="11">
        <f>SUM('Yearly emission'!BU$47:'Yearly emission'!BU58)</f>
        <v>0</v>
      </c>
      <c r="BY4" s="11">
        <f>SUM('Yearly emission'!BV$47:'Yearly emission'!BV58)</f>
        <v>0</v>
      </c>
      <c r="BZ4" s="11">
        <f>SUM('Yearly emission'!BW$47:'Yearly emission'!BW58)</f>
        <v>0</v>
      </c>
      <c r="CA4" s="11">
        <f>SUM('Yearly emission'!BX$47:'Yearly emission'!BX58)</f>
        <v>0</v>
      </c>
      <c r="CB4" s="11">
        <f>SUM('Yearly emission'!BY$47:'Yearly emission'!BY58)</f>
        <v>0</v>
      </c>
      <c r="CC4" s="11">
        <f>SUM('Yearly emission'!BZ$47:'Yearly emission'!BZ58)</f>
        <v>0</v>
      </c>
      <c r="CD4" s="11">
        <f>SUM('Yearly emission'!CA$47:'Yearly emission'!CA58)</f>
        <v>0</v>
      </c>
      <c r="CE4" s="11">
        <f>SUM('Yearly emission'!CB$47:'Yearly emission'!CB58)</f>
        <v>0</v>
      </c>
      <c r="CF4" s="11">
        <f>SUM('Yearly emission'!CC$47:'Yearly emission'!CC58)</f>
        <v>0</v>
      </c>
      <c r="CG4" s="11">
        <f>SUM('Yearly emission'!CD$47:'Yearly emission'!CD58)</f>
        <v>0</v>
      </c>
      <c r="CH4" s="11">
        <f>SUM('Yearly emission'!CE$47:'Yearly emission'!CE58)</f>
        <v>0</v>
      </c>
      <c r="CI4" s="11">
        <f>SUM('Yearly emission'!CF$47:'Yearly emission'!CF58)</f>
        <v>0</v>
      </c>
      <c r="CJ4" s="11">
        <f>SUM('Yearly emission'!CG$47:'Yearly emission'!CG58)</f>
        <v>0</v>
      </c>
      <c r="CM4" s="11">
        <f>SUM('Yearly emission'!CJ$47:'Yearly emission'!CJ58)</f>
        <v>806.19999999999993</v>
      </c>
      <c r="CN4" s="11">
        <f>SUM('Yearly emission'!CK$47:'Yearly emission'!CK58)</f>
        <v>7551030696.3379526</v>
      </c>
      <c r="CO4" s="11">
        <f>SUM('Yearly emission'!CL$47:'Yearly emission'!CL58)</f>
        <v>5127795134.5566301</v>
      </c>
      <c r="CP4" s="11">
        <f>SUM('Yearly emission'!CM$47:'Yearly emission'!CM58)</f>
        <v>1908982278.8319464</v>
      </c>
      <c r="CQ4" s="11">
        <f>SUM('Yearly emission'!CN$47:'Yearly emission'!CN58)</f>
        <v>394065692.34613246</v>
      </c>
      <c r="CR4" s="11">
        <f>SUM('Yearly emission'!CO$47:'Yearly emission'!CO58)</f>
        <v>1932721497.6961205</v>
      </c>
      <c r="CS4" s="11">
        <f>SUM('Yearly emission'!CP$47:'Yearly emission'!CP58)</f>
        <v>110290650.974297</v>
      </c>
      <c r="CT4" s="11">
        <f>SUM('Yearly emission'!CQ$47:'Yearly emission'!CQ58)</f>
        <v>376510417.89579523</v>
      </c>
      <c r="CU4" s="11">
        <f>SUM('Yearly emission'!CR$47:'Yearly emission'!CR58)</f>
        <v>943370980.6878345</v>
      </c>
      <c r="CV4" s="11">
        <f>SUM('Yearly emission'!CS$47:'Yearly emission'!CS58)</f>
        <v>2905933048.266346</v>
      </c>
      <c r="CW4" s="11">
        <f>SUM('Yearly emission'!CT$47:'Yearly emission'!CT58)</f>
        <v>343595130.96399897</v>
      </c>
      <c r="CX4" s="11">
        <f>SUM('Yearly emission'!CU$47:'Yearly emission'!CU58)</f>
        <v>233784050.09240684</v>
      </c>
      <c r="CY4" s="11">
        <f>SUM('Yearly emission'!CV$47:'Yearly emission'!CV58)</f>
        <v>117232882.70240323</v>
      </c>
      <c r="CZ4" s="11">
        <f>SUM('Yearly emission'!CW$47:'Yearly emission'!CW58)</f>
        <v>282412429.77038676</v>
      </c>
      <c r="DA4" s="11">
        <f>SUM('Yearly emission'!CX$47:'Yearly emission'!CX58)</f>
        <v>5260714.1383815203</v>
      </c>
      <c r="DB4" s="11">
        <f>SUM('Yearly emission'!CY$47:'Yearly emission'!CY58)</f>
        <v>171048616.54178643</v>
      </c>
      <c r="DC4" s="11">
        <f>SUM('Yearly emission'!CZ$47:'Yearly emission'!CZ58)</f>
        <v>1249948885.1550279</v>
      </c>
      <c r="DE4" s="11">
        <f>SUM('Yearly emission'!DB$47:'Yearly emission'!DB58)</f>
        <v>7551030696.3379526</v>
      </c>
      <c r="DF4" s="11">
        <f>SUM('Yearly emission'!DC$47:'Yearly emission'!DC58)</f>
        <v>5127795134.5566301</v>
      </c>
      <c r="DG4" s="11">
        <f>SUM('Yearly emission'!DD$47:'Yearly emission'!DD58)</f>
        <v>1908982278.8319464</v>
      </c>
      <c r="DH4" s="11">
        <f>SUM('Yearly emission'!DE$47:'Yearly emission'!DE58)</f>
        <v>394065692.34613246</v>
      </c>
      <c r="DI4" s="11">
        <f>SUM('Yearly emission'!DF$47:'Yearly emission'!DF58)</f>
        <v>1932721497.6961205</v>
      </c>
      <c r="DJ4" s="11">
        <f>SUM('Yearly emission'!DG$47:'Yearly emission'!DG58)</f>
        <v>110290650.974297</v>
      </c>
      <c r="DK4" s="11">
        <f>SUM('Yearly emission'!DH$47:'Yearly emission'!DH58)</f>
        <v>376510417.89579523</v>
      </c>
      <c r="DL4" s="11">
        <f>SUM('Yearly emission'!DI$47:'Yearly emission'!DI58)</f>
        <v>943370980.6878345</v>
      </c>
      <c r="DM4" s="11">
        <f>SUM('Yearly emission'!DJ$47:'Yearly emission'!DJ58)</f>
        <v>2905933048.266346</v>
      </c>
      <c r="DN4" s="11">
        <f>SUM('Yearly emission'!DK$47:'Yearly emission'!DK58)</f>
        <v>343595130.96399897</v>
      </c>
      <c r="DO4" s="11">
        <f>SUM('Yearly emission'!DL$47:'Yearly emission'!DL58)</f>
        <v>233784050.09240684</v>
      </c>
      <c r="DP4" s="11">
        <f>SUM('Yearly emission'!DM$47:'Yearly emission'!DM58)</f>
        <v>117232882.70240323</v>
      </c>
      <c r="DQ4" s="11">
        <f>SUM('Yearly emission'!DN$47:'Yearly emission'!DN58)</f>
        <v>282412429.77038676</v>
      </c>
      <c r="DR4" s="11">
        <f>SUM('Yearly emission'!DO$47:'Yearly emission'!DO58)</f>
        <v>5260714.1383815203</v>
      </c>
      <c r="DS4" s="11">
        <f>SUM('Yearly emission'!DP$47:'Yearly emission'!DP58)</f>
        <v>171048616.54178643</v>
      </c>
      <c r="DT4" s="11">
        <f>SUM('Yearly emission'!DQ$47:'Yearly emission'!DQ58)</f>
        <v>1249948885.1550279</v>
      </c>
      <c r="DV4" s="11">
        <f>SUM('Yearly emission'!DS$47:'Yearly emission'!DS58)</f>
        <v>7551030696.3379526</v>
      </c>
      <c r="DW4" s="11">
        <f>SUM('Yearly emission'!DT$47:'Yearly emission'!DT58)</f>
        <v>5127795134.5566301</v>
      </c>
      <c r="DX4" s="11">
        <f>SUM('Yearly emission'!DU$47:'Yearly emission'!DU58)</f>
        <v>1908982278.8319464</v>
      </c>
      <c r="DY4" s="11">
        <f>SUM('Yearly emission'!DV$47:'Yearly emission'!DV58)</f>
        <v>394065692.34613246</v>
      </c>
      <c r="DZ4" s="11">
        <f>SUM('Yearly emission'!DW$47:'Yearly emission'!DW58)</f>
        <v>1932721497.6961205</v>
      </c>
      <c r="EA4" s="11">
        <f>SUM('Yearly emission'!DX$47:'Yearly emission'!DX58)</f>
        <v>110290650.974297</v>
      </c>
      <c r="EB4" s="11">
        <f>SUM('Yearly emission'!DY$47:'Yearly emission'!DY58)</f>
        <v>376510417.89579523</v>
      </c>
      <c r="EC4" s="11">
        <f>SUM('Yearly emission'!DZ$47:'Yearly emission'!DZ58)</f>
        <v>943370980.6878345</v>
      </c>
      <c r="ED4" s="11">
        <f>SUM('Yearly emission'!EA$47:'Yearly emission'!EA58)</f>
        <v>2905933048.266346</v>
      </c>
      <c r="EE4" s="11">
        <f>SUM('Yearly emission'!EB$47:'Yearly emission'!EB58)</f>
        <v>343595130.96399897</v>
      </c>
      <c r="EF4" s="11">
        <f>SUM('Yearly emission'!EC$47:'Yearly emission'!EC58)</f>
        <v>233784050.09240684</v>
      </c>
      <c r="EG4" s="11">
        <f>SUM('Yearly emission'!ED$47:'Yearly emission'!ED58)</f>
        <v>117232882.70240323</v>
      </c>
      <c r="EH4" s="11">
        <f>SUM('Yearly emission'!EE$47:'Yearly emission'!EE58)</f>
        <v>282412429.77038676</v>
      </c>
      <c r="EI4" s="11">
        <f>SUM('Yearly emission'!EF$47:'Yearly emission'!EF58)</f>
        <v>5260714.1383815203</v>
      </c>
      <c r="EJ4" s="11">
        <f>SUM('Yearly emission'!EG$47:'Yearly emission'!EG58)</f>
        <v>171048616.54178643</v>
      </c>
      <c r="EK4" s="11">
        <f>SUM('Yearly emission'!EH$47:'Yearly emission'!EH58)</f>
        <v>1249948885.1550279</v>
      </c>
      <c r="EM4" s="11">
        <f>SUM('Yearly emission'!EJ$47:'Yearly emission'!EJ58)</f>
        <v>0</v>
      </c>
      <c r="EN4" s="11">
        <f>SUM('Yearly emission'!EK$47:'Yearly emission'!EK58)</f>
        <v>0</v>
      </c>
      <c r="EO4" s="11">
        <f>SUM('Yearly emission'!EL$47:'Yearly emission'!EL58)</f>
        <v>0</v>
      </c>
      <c r="EP4" s="11">
        <f>SUM('Yearly emission'!EM$47:'Yearly emission'!EM58)</f>
        <v>0</v>
      </c>
      <c r="EQ4" s="11">
        <f>SUM('Yearly emission'!EN$47:'Yearly emission'!EN58)</f>
        <v>0</v>
      </c>
      <c r="ER4" s="11">
        <f>SUM('Yearly emission'!EO$47:'Yearly emission'!EO58)</f>
        <v>0</v>
      </c>
      <c r="ES4" s="11">
        <f>SUM('Yearly emission'!EP$47:'Yearly emission'!EP58)</f>
        <v>0</v>
      </c>
      <c r="ET4" s="11">
        <f>SUM('Yearly emission'!EQ$47:'Yearly emission'!EQ58)</f>
        <v>0</v>
      </c>
      <c r="EU4" s="11">
        <f>SUM('Yearly emission'!ER$47:'Yearly emission'!ER58)</f>
        <v>0</v>
      </c>
      <c r="EV4" s="11">
        <f>SUM('Yearly emission'!ES$47:'Yearly emission'!ES58)</f>
        <v>0</v>
      </c>
      <c r="EW4" s="11">
        <f>SUM('Yearly emission'!ET$47:'Yearly emission'!ET58)</f>
        <v>0</v>
      </c>
      <c r="EX4" s="11">
        <f>SUM('Yearly emission'!EU$47:'Yearly emission'!EU58)</f>
        <v>0</v>
      </c>
      <c r="EY4" s="11">
        <f>SUM('Yearly emission'!EV$47:'Yearly emission'!EV58)</f>
        <v>0</v>
      </c>
      <c r="EZ4" s="11">
        <f>SUM('Yearly emission'!EW$47:'Yearly emission'!EW58)</f>
        <v>0</v>
      </c>
      <c r="FA4" s="11">
        <f>SUM('Yearly emission'!EX$47:'Yearly emission'!EX58)</f>
        <v>0</v>
      </c>
      <c r="FB4" s="11">
        <f>SUM('Yearly emission'!EY$47:'Yearly emission'!EY58)</f>
        <v>0</v>
      </c>
      <c r="FD4" s="11">
        <f>SUM('Yearly emission'!FA$47:'Yearly emission'!FA58)</f>
        <v>0</v>
      </c>
      <c r="FE4" s="11">
        <f>SUM('Yearly emission'!FB$47:'Yearly emission'!FB58)</f>
        <v>0</v>
      </c>
      <c r="FF4" s="11">
        <f>SUM('Yearly emission'!FC$47:'Yearly emission'!FC58)</f>
        <v>0</v>
      </c>
      <c r="FG4" s="11">
        <f>SUM('Yearly emission'!FD$47:'Yearly emission'!FD58)</f>
        <v>0</v>
      </c>
      <c r="FH4" s="11">
        <f>SUM('Yearly emission'!FE$47:'Yearly emission'!FE58)</f>
        <v>0</v>
      </c>
      <c r="FI4" s="11">
        <f>SUM('Yearly emission'!FF$47:'Yearly emission'!FF58)</f>
        <v>0</v>
      </c>
      <c r="FJ4" s="11">
        <f>SUM('Yearly emission'!FG$47:'Yearly emission'!FG58)</f>
        <v>0</v>
      </c>
      <c r="FK4" s="11">
        <f>SUM('Yearly emission'!FH$47:'Yearly emission'!FH58)</f>
        <v>0</v>
      </c>
      <c r="FL4" s="11">
        <f>SUM('Yearly emission'!FI$47:'Yearly emission'!FI58)</f>
        <v>0</v>
      </c>
      <c r="FM4" s="11">
        <f>SUM('Yearly emission'!FJ$47:'Yearly emission'!FJ58)</f>
        <v>0</v>
      </c>
      <c r="FN4" s="11">
        <f>SUM('Yearly emission'!FK$47:'Yearly emission'!FK58)</f>
        <v>0</v>
      </c>
      <c r="FO4" s="11">
        <f>SUM('Yearly emission'!FL$47:'Yearly emission'!FL58)</f>
        <v>0</v>
      </c>
      <c r="FP4" s="11">
        <f>SUM('Yearly emission'!FM$47:'Yearly emission'!FM58)</f>
        <v>0</v>
      </c>
      <c r="FQ4" s="11">
        <f>SUM('Yearly emission'!FN$47:'Yearly emission'!FN58)</f>
        <v>0</v>
      </c>
      <c r="FR4" s="11">
        <f>SUM('Yearly emission'!FO$47:'Yearly emission'!FO58)</f>
        <v>0</v>
      </c>
      <c r="FS4" s="11">
        <f>SUM('Yearly emission'!FP$47:'Yearly emission'!FP58)</f>
        <v>0</v>
      </c>
      <c r="FV4" s="11">
        <f>SUM('Yearly emission'!FS$47:'Yearly emission'!FS58)</f>
        <v>806.19999999999993</v>
      </c>
      <c r="FW4" s="11">
        <f>SUM('Yearly emission'!FT$47:'Yearly emission'!FT58)</f>
        <v>7535623353.6079836</v>
      </c>
      <c r="FX4" s="11">
        <f>SUM('Yearly emission'!FU$47:'Yearly emission'!FU58)</f>
        <v>5122917299.1422386</v>
      </c>
      <c r="FY4" s="11">
        <f>SUM('Yearly emission'!FV$47:'Yearly emission'!FV58)</f>
        <v>1908144224.5876684</v>
      </c>
      <c r="FZ4" s="11">
        <f>SUM('Yearly emission'!FW$47:'Yearly emission'!FW58)</f>
        <v>393619288.83301586</v>
      </c>
      <c r="GA4" s="11">
        <f>SUM('Yearly emission'!FX$47:'Yearly emission'!FX58)</f>
        <v>1918642318.1296113</v>
      </c>
      <c r="GB4" s="11">
        <f>SUM('Yearly emission'!FY$47:'Yearly emission'!FY58)</f>
        <v>110234437.90290216</v>
      </c>
      <c r="GC4" s="11">
        <f>SUM('Yearly emission'!FZ$47:'Yearly emission'!FZ58)</f>
        <v>375959804.63609791</v>
      </c>
      <c r="GD4" s="11">
        <f>SUM('Yearly emission'!GA$47:'Yearly emission'!GA58)</f>
        <v>942044167.01243234</v>
      </c>
      <c r="GE4" s="11">
        <f>SUM('Yearly emission'!GB$47:'Yearly emission'!GB58)</f>
        <v>2895173986.3879261</v>
      </c>
      <c r="GF4" s="11">
        <f>SUM('Yearly emission'!GC$47:'Yearly emission'!GC58)</f>
        <v>343135552.8353709</v>
      </c>
      <c r="GG4" s="11">
        <f>SUM('Yearly emission'!GD$47:'Yearly emission'!GD58)</f>
        <v>232731596.99725658</v>
      </c>
      <c r="GH4" s="11">
        <f>SUM('Yearly emission'!GE$47:'Yearly emission'!GE58)</f>
        <v>117124666.09245846</v>
      </c>
      <c r="GI4" s="11">
        <f>SUM('Yearly emission'!GF$47:'Yearly emission'!GF58)</f>
        <v>281933697.14865923</v>
      </c>
      <c r="GJ4" s="11">
        <f>SUM('Yearly emission'!GG$47:'Yearly emission'!GG58)</f>
        <v>5211947.6594919171</v>
      </c>
      <c r="GK4" s="11">
        <f>SUM('Yearly emission'!GH$47:'Yearly emission'!GH58)</f>
        <v>170812151.41467771</v>
      </c>
      <c r="GL4" s="11">
        <f>SUM('Yearly emission'!GI$47:'Yearly emission'!GI58)</f>
        <v>1238393580.4228263</v>
      </c>
      <c r="GN4" s="11">
        <f>SUM('Yearly emission'!GK$47:'Yearly emission'!GK58)</f>
        <v>7535623353.6079836</v>
      </c>
      <c r="GO4" s="11">
        <f>SUM('Yearly emission'!GL$47:'Yearly emission'!GL58)</f>
        <v>5122917299.1422386</v>
      </c>
      <c r="GP4" s="11">
        <f>SUM('Yearly emission'!GM$47:'Yearly emission'!GM58)</f>
        <v>1908144224.5876684</v>
      </c>
      <c r="GQ4" s="11">
        <f>SUM('Yearly emission'!GN$47:'Yearly emission'!GN58)</f>
        <v>393619288.83301586</v>
      </c>
      <c r="GR4" s="11">
        <f>SUM('Yearly emission'!GO$47:'Yearly emission'!GO58)</f>
        <v>1918642318.1296113</v>
      </c>
      <c r="GS4" s="11">
        <f>SUM('Yearly emission'!GP$47:'Yearly emission'!GP58)</f>
        <v>110234437.90290216</v>
      </c>
      <c r="GT4" s="11">
        <f>SUM('Yearly emission'!GQ$47:'Yearly emission'!GQ58)</f>
        <v>375959804.63609791</v>
      </c>
      <c r="GU4" s="11">
        <f>SUM('Yearly emission'!GR$47:'Yearly emission'!GR58)</f>
        <v>942044167.01243234</v>
      </c>
      <c r="GV4" s="11">
        <f>SUM('Yearly emission'!GS$47:'Yearly emission'!GS58)</f>
        <v>2895173986.3879261</v>
      </c>
      <c r="GW4" s="11">
        <f>SUM('Yearly emission'!GT$47:'Yearly emission'!GT58)</f>
        <v>343135552.8353709</v>
      </c>
      <c r="GX4" s="11">
        <f>SUM('Yearly emission'!GU$47:'Yearly emission'!GU58)</f>
        <v>232731596.99725658</v>
      </c>
      <c r="GY4" s="11">
        <f>SUM('Yearly emission'!GV$47:'Yearly emission'!GV58)</f>
        <v>117124666.09245846</v>
      </c>
      <c r="GZ4" s="11">
        <f>SUM('Yearly emission'!GW$47:'Yearly emission'!GW58)</f>
        <v>281933697.14865923</v>
      </c>
      <c r="HA4" s="11">
        <f>SUM('Yearly emission'!GX$47:'Yearly emission'!GX58)</f>
        <v>5211947.6594919171</v>
      </c>
      <c r="HB4" s="11">
        <f>SUM('Yearly emission'!GY$47:'Yearly emission'!GY58)</f>
        <v>170812151.41467771</v>
      </c>
      <c r="HC4" s="11">
        <f>SUM('Yearly emission'!GZ$47:'Yearly emission'!GZ58)</f>
        <v>1238393580.4228263</v>
      </c>
      <c r="HE4" s="11">
        <f>SUM('Yearly emission'!HB$47:'Yearly emission'!HB58)</f>
        <v>7535623353.6079836</v>
      </c>
      <c r="HF4" s="11">
        <f>SUM('Yearly emission'!HC$47:'Yearly emission'!HC58)</f>
        <v>5122917299.1422386</v>
      </c>
      <c r="HG4" s="11">
        <f>SUM('Yearly emission'!HD$47:'Yearly emission'!HD58)</f>
        <v>1908144224.5876684</v>
      </c>
      <c r="HH4" s="11">
        <f>SUM('Yearly emission'!HE$47:'Yearly emission'!HE58)</f>
        <v>393619288.83301586</v>
      </c>
      <c r="HI4" s="11">
        <f>SUM('Yearly emission'!HF$47:'Yearly emission'!HF58)</f>
        <v>1918642318.1296113</v>
      </c>
      <c r="HJ4" s="11">
        <f>SUM('Yearly emission'!HG$47:'Yearly emission'!HG58)</f>
        <v>110234437.90290216</v>
      </c>
      <c r="HK4" s="11">
        <f>SUM('Yearly emission'!HH$47:'Yearly emission'!HH58)</f>
        <v>375959804.63609791</v>
      </c>
      <c r="HL4" s="11">
        <f>SUM('Yearly emission'!HI$47:'Yearly emission'!HI58)</f>
        <v>942044167.01243234</v>
      </c>
      <c r="HM4" s="11">
        <f>SUM('Yearly emission'!HJ$47:'Yearly emission'!HJ58)</f>
        <v>2895173986.3879261</v>
      </c>
      <c r="HN4" s="11">
        <f>SUM('Yearly emission'!HK$47:'Yearly emission'!HK58)</f>
        <v>343135552.8353709</v>
      </c>
      <c r="HO4" s="11">
        <f>SUM('Yearly emission'!HL$47:'Yearly emission'!HL58)</f>
        <v>232731596.99725658</v>
      </c>
      <c r="HP4" s="11">
        <f>SUM('Yearly emission'!HM$47:'Yearly emission'!HM58)</f>
        <v>117124666.09245846</v>
      </c>
      <c r="HQ4" s="11">
        <f>SUM('Yearly emission'!HN$47:'Yearly emission'!HN58)</f>
        <v>281933697.14865923</v>
      </c>
      <c r="HR4" s="11">
        <f>SUM('Yearly emission'!HO$47:'Yearly emission'!HO58)</f>
        <v>5211947.6594919171</v>
      </c>
      <c r="HS4" s="11">
        <f>SUM('Yearly emission'!HP$47:'Yearly emission'!HP58)</f>
        <v>170812151.41467771</v>
      </c>
      <c r="HT4" s="11">
        <f>SUM('Yearly emission'!HQ$47:'Yearly emission'!HQ58)</f>
        <v>1238393580.4228263</v>
      </c>
      <c r="HV4" s="11">
        <f>SUM('Yearly emission'!HS$47:'Yearly emission'!HS58)</f>
        <v>0</v>
      </c>
      <c r="HW4" s="11">
        <f>SUM('Yearly emission'!HT$47:'Yearly emission'!HT58)</f>
        <v>0</v>
      </c>
      <c r="HX4" s="11">
        <f>SUM('Yearly emission'!HU$47:'Yearly emission'!HU58)</f>
        <v>0</v>
      </c>
      <c r="HY4" s="11">
        <f>SUM('Yearly emission'!HV$47:'Yearly emission'!HV58)</f>
        <v>0</v>
      </c>
      <c r="HZ4" s="11">
        <f>SUM('Yearly emission'!HW$47:'Yearly emission'!HW58)</f>
        <v>0</v>
      </c>
      <c r="IA4" s="11">
        <f>SUM('Yearly emission'!HX$47:'Yearly emission'!HX58)</f>
        <v>0</v>
      </c>
      <c r="IB4" s="11">
        <f>SUM('Yearly emission'!HY$47:'Yearly emission'!HY58)</f>
        <v>0</v>
      </c>
      <c r="IC4" s="11">
        <f>SUM('Yearly emission'!HZ$47:'Yearly emission'!HZ58)</f>
        <v>0</v>
      </c>
      <c r="ID4" s="11">
        <f>SUM('Yearly emission'!IA$47:'Yearly emission'!IA58)</f>
        <v>0</v>
      </c>
      <c r="IE4" s="11">
        <f>SUM('Yearly emission'!IB$47:'Yearly emission'!IB58)</f>
        <v>0</v>
      </c>
      <c r="IF4" s="11">
        <f>SUM('Yearly emission'!IC$47:'Yearly emission'!IC58)</f>
        <v>0</v>
      </c>
      <c r="IG4" s="11">
        <f>SUM('Yearly emission'!ID$47:'Yearly emission'!ID58)</f>
        <v>0</v>
      </c>
      <c r="IH4" s="11">
        <f>SUM('Yearly emission'!IE$47:'Yearly emission'!IE58)</f>
        <v>0</v>
      </c>
      <c r="II4" s="11">
        <f>SUM('Yearly emission'!IF$47:'Yearly emission'!IF58)</f>
        <v>0</v>
      </c>
      <c r="IJ4" s="11">
        <f>SUM('Yearly emission'!IG$47:'Yearly emission'!IG58)</f>
        <v>0</v>
      </c>
      <c r="IK4" s="11">
        <f>SUM('Yearly emission'!IH$47:'Yearly emission'!IH58)</f>
        <v>0</v>
      </c>
      <c r="IM4" s="11">
        <f>SUM('Yearly emission'!IJ$47:'Yearly emission'!IJ58)</f>
        <v>0</v>
      </c>
      <c r="IN4" s="11">
        <f>SUM('Yearly emission'!IK$47:'Yearly emission'!IK58)</f>
        <v>0</v>
      </c>
      <c r="IO4" s="11">
        <f>SUM('Yearly emission'!IL$47:'Yearly emission'!IL58)</f>
        <v>0</v>
      </c>
      <c r="IP4" s="11">
        <f>SUM('Yearly emission'!IM$47:'Yearly emission'!IM58)</f>
        <v>0</v>
      </c>
      <c r="IQ4" s="11">
        <f>SUM('Yearly emission'!IN$47:'Yearly emission'!IN58)</f>
        <v>0</v>
      </c>
      <c r="IR4" s="11">
        <f>SUM('Yearly emission'!IO$47:'Yearly emission'!IO58)</f>
        <v>0</v>
      </c>
      <c r="IS4" s="11">
        <f>SUM('Yearly emission'!IP$47:'Yearly emission'!IP58)</f>
        <v>0</v>
      </c>
      <c r="IT4" s="11">
        <f>SUM('Yearly emission'!IQ$47:'Yearly emission'!IQ58)</f>
        <v>0</v>
      </c>
      <c r="IU4" s="11">
        <f>SUM('Yearly emission'!IR$47:'Yearly emission'!IR58)</f>
        <v>0</v>
      </c>
      <c r="IV4" s="11">
        <f>SUM('Yearly emission'!IS$47:'Yearly emission'!IS58)</f>
        <v>0</v>
      </c>
      <c r="IW4" s="11">
        <f>SUM('Yearly emission'!IT$47:'Yearly emission'!IT58)</f>
        <v>0</v>
      </c>
      <c r="IX4" s="11">
        <f>SUM('Yearly emission'!IU$47:'Yearly emission'!IU58)</f>
        <v>0</v>
      </c>
      <c r="IY4" s="11">
        <f>SUM('Yearly emission'!IV$47:'Yearly emission'!IV58)</f>
        <v>0</v>
      </c>
      <c r="IZ4" s="11">
        <f>SUM('Yearly emission'!IW$47:'Yearly emission'!IW58)</f>
        <v>0</v>
      </c>
      <c r="JA4" s="11">
        <f>SUM('Yearly emission'!IX$47:'Yearly emission'!IX58)</f>
        <v>0</v>
      </c>
      <c r="JB4" s="11">
        <f>SUM('Yearly emission'!IY$47:'Yearly emission'!IY58)</f>
        <v>0</v>
      </c>
    </row>
    <row r="5" spans="4:262" x14ac:dyDescent="0.25">
      <c r="D5" s="11">
        <v>2022</v>
      </c>
      <c r="E5" s="11">
        <f>SUM('Yearly emission'!B$47:'Yearly emission'!B59)</f>
        <v>10153996076.336123</v>
      </c>
      <c r="F5" s="11">
        <f>SUM('Yearly emission'!C$47:'Yearly emission'!C59)</f>
        <v>6120601740.5891657</v>
      </c>
      <c r="G5" s="11">
        <f>SUM('Yearly emission'!D$47:'Yearly emission'!D59)</f>
        <v>2277635810.005188</v>
      </c>
      <c r="H5" s="11">
        <f>SUM('Yearly emission'!E$47:'Yearly emission'!E59)</f>
        <v>474349694.00874764</v>
      </c>
      <c r="I5" s="11">
        <f>SUM('Yearly emission'!F$47:'Yearly emission'!F59)</f>
        <v>3586243694.9313631</v>
      </c>
      <c r="J5" s="11">
        <f>SUM('Yearly emission'!G$47:'Yearly emission'!G59)</f>
        <v>130570363.74994418</v>
      </c>
      <c r="K5" s="11">
        <f>SUM('Yearly emission'!H$47:'Yearly emission'!H59)</f>
        <v>525602801.07435364</v>
      </c>
      <c r="L5" s="11">
        <f>SUM('Yearly emission'!I$47:'Yearly emission'!I59)</f>
        <v>1149929974.4082067</v>
      </c>
      <c r="M5" s="11">
        <f>SUM('Yearly emission'!J$47:'Yearly emission'!J59)</f>
        <v>3762952843.123271</v>
      </c>
      <c r="N5" s="11">
        <f>SUM('Yearly emission'!K$47:'Yearly emission'!K59)</f>
        <v>416012293.9298687</v>
      </c>
      <c r="O5" s="11">
        <f>SUM('Yearly emission'!L$47:'Yearly emission'!L59)</f>
        <v>307397671.55650252</v>
      </c>
      <c r="P5" s="11">
        <f>SUM('Yearly emission'!M$47:'Yearly emission'!M59)</f>
        <v>161774788.28134745</v>
      </c>
      <c r="Q5" s="11">
        <f>SUM('Yearly emission'!N$47:'Yearly emission'!N59)</f>
        <v>353795788.45917773</v>
      </c>
      <c r="R5" s="11">
        <f>SUM('Yearly emission'!O$47:'Yearly emission'!O59)</f>
        <v>10574878.476845963</v>
      </c>
      <c r="S5" s="11">
        <f>SUM('Yearly emission'!P$47:'Yearly emission'!P59)</f>
        <v>206576771.21573958</v>
      </c>
      <c r="T5" s="11">
        <f>SUM('Yearly emission'!Q$47:'Yearly emission'!Q59)</f>
        <v>1622368963.8588133</v>
      </c>
      <c r="V5" s="11">
        <f>SUM('Yearly emission'!S$47:'Yearly emission'!S59)</f>
        <v>10153996076.336123</v>
      </c>
      <c r="W5" s="11">
        <f>SUM('Yearly emission'!T$47:'Yearly emission'!T59)</f>
        <v>6120601740.5891657</v>
      </c>
      <c r="X5" s="11">
        <f>SUM('Yearly emission'!U$47:'Yearly emission'!U59)</f>
        <v>2277635810.005188</v>
      </c>
      <c r="Y5" s="11">
        <f>SUM('Yearly emission'!V$47:'Yearly emission'!V59)</f>
        <v>474349694.00874764</v>
      </c>
      <c r="Z5" s="11">
        <f>SUM('Yearly emission'!W$47:'Yearly emission'!W59)</f>
        <v>3586243694.9313631</v>
      </c>
      <c r="AA5" s="11">
        <f>SUM('Yearly emission'!X$47:'Yearly emission'!X59)</f>
        <v>130570363.74994418</v>
      </c>
      <c r="AB5" s="11">
        <f>SUM('Yearly emission'!Y$47:'Yearly emission'!Y59)</f>
        <v>525602801.07435364</v>
      </c>
      <c r="AC5" s="11">
        <f>SUM('Yearly emission'!Z$47:'Yearly emission'!Z59)</f>
        <v>1149929974.4082067</v>
      </c>
      <c r="AD5" s="11">
        <f>SUM('Yearly emission'!AA$47:'Yearly emission'!AA59)</f>
        <v>3762952843.123271</v>
      </c>
      <c r="AE5" s="11">
        <f>SUM('Yearly emission'!AB$47:'Yearly emission'!AB59)</f>
        <v>416012293.9298687</v>
      </c>
      <c r="AF5" s="11">
        <f>SUM('Yearly emission'!AC$47:'Yearly emission'!AC59)</f>
        <v>307397671.55650252</v>
      </c>
      <c r="AG5" s="11">
        <f>SUM('Yearly emission'!AD$47:'Yearly emission'!AD59)</f>
        <v>161774788.28134745</v>
      </c>
      <c r="AH5" s="11">
        <f>SUM('Yearly emission'!AE$47:'Yearly emission'!AE59)</f>
        <v>353795788.45917773</v>
      </c>
      <c r="AI5" s="11">
        <f>SUM('Yearly emission'!AF$47:'Yearly emission'!AF59)</f>
        <v>10574878.476845963</v>
      </c>
      <c r="AJ5" s="11">
        <f>SUM('Yearly emission'!AG$47:'Yearly emission'!AG59)</f>
        <v>206576771.21573958</v>
      </c>
      <c r="AK5" s="11">
        <f>SUM('Yearly emission'!AH$47:'Yearly emission'!AH59)</f>
        <v>1622368963.8588133</v>
      </c>
      <c r="AM5" s="11">
        <f>SUM('Yearly emission'!AJ$47:'Yearly emission'!AJ59)</f>
        <v>10153996076.336123</v>
      </c>
      <c r="AN5" s="11">
        <f>SUM('Yearly emission'!AK$47:'Yearly emission'!AK59)</f>
        <v>6120601740.5891657</v>
      </c>
      <c r="AO5" s="11">
        <f>SUM('Yearly emission'!AL$47:'Yearly emission'!AL59)</f>
        <v>2277635810.005188</v>
      </c>
      <c r="AP5" s="11">
        <f>SUM('Yearly emission'!AM$47:'Yearly emission'!AM59)</f>
        <v>474349694.00874764</v>
      </c>
      <c r="AQ5" s="11">
        <f>SUM('Yearly emission'!AN$47:'Yearly emission'!AN59)</f>
        <v>3586243694.9313631</v>
      </c>
      <c r="AR5" s="11">
        <f>SUM('Yearly emission'!AO$47:'Yearly emission'!AO59)</f>
        <v>130570363.74994418</v>
      </c>
      <c r="AS5" s="11">
        <f>SUM('Yearly emission'!AP$47:'Yearly emission'!AP59)</f>
        <v>525602801.07435364</v>
      </c>
      <c r="AT5" s="11">
        <f>SUM('Yearly emission'!AQ$47:'Yearly emission'!AQ59)</f>
        <v>1149929974.4082067</v>
      </c>
      <c r="AU5" s="11">
        <f>SUM('Yearly emission'!AR$47:'Yearly emission'!AR59)</f>
        <v>3762952843.123271</v>
      </c>
      <c r="AV5" s="11">
        <f>SUM('Yearly emission'!AS$47:'Yearly emission'!AS59)</f>
        <v>416012293.9298687</v>
      </c>
      <c r="AW5" s="11">
        <f>SUM('Yearly emission'!AT$47:'Yearly emission'!AT59)</f>
        <v>307397671.55650252</v>
      </c>
      <c r="AX5" s="11">
        <f>SUM('Yearly emission'!AU$47:'Yearly emission'!AU59)</f>
        <v>161774788.28134745</v>
      </c>
      <c r="AY5" s="11">
        <f>SUM('Yearly emission'!AV$47:'Yearly emission'!AV59)</f>
        <v>353795788.45917773</v>
      </c>
      <c r="AZ5" s="11">
        <f>SUM('Yearly emission'!AW$47:'Yearly emission'!AW59)</f>
        <v>10574878.476845963</v>
      </c>
      <c r="BA5" s="11">
        <f>SUM('Yearly emission'!AX$47:'Yearly emission'!AX59)</f>
        <v>206576771.21573958</v>
      </c>
      <c r="BB5" s="11">
        <f>SUM('Yearly emission'!AY$47:'Yearly emission'!AY59)</f>
        <v>1622368963.8588133</v>
      </c>
      <c r="BD5" s="11">
        <f>SUM('Yearly emission'!BA$47:'Yearly emission'!BA59)</f>
        <v>0</v>
      </c>
      <c r="BE5" s="11">
        <f>SUM('Yearly emission'!BB$47:'Yearly emission'!BB59)</f>
        <v>0</v>
      </c>
      <c r="BF5" s="11">
        <f>SUM('Yearly emission'!BC$47:'Yearly emission'!BC59)</f>
        <v>0</v>
      </c>
      <c r="BG5" s="11">
        <f>SUM('Yearly emission'!BD$47:'Yearly emission'!BD59)</f>
        <v>0</v>
      </c>
      <c r="BH5" s="11">
        <f>SUM('Yearly emission'!BE$47:'Yearly emission'!BE59)</f>
        <v>0</v>
      </c>
      <c r="BI5" s="11">
        <f>SUM('Yearly emission'!BF$47:'Yearly emission'!BF59)</f>
        <v>0</v>
      </c>
      <c r="BJ5" s="11">
        <f>SUM('Yearly emission'!BG$47:'Yearly emission'!BG59)</f>
        <v>0</v>
      </c>
      <c r="BK5" s="11">
        <f>SUM('Yearly emission'!BH$47:'Yearly emission'!BH59)</f>
        <v>0</v>
      </c>
      <c r="BL5" s="11">
        <f>SUM('Yearly emission'!BI$47:'Yearly emission'!BI59)</f>
        <v>0</v>
      </c>
      <c r="BM5" s="11">
        <f>SUM('Yearly emission'!BJ$47:'Yearly emission'!BJ59)</f>
        <v>0</v>
      </c>
      <c r="BN5" s="11">
        <f>SUM('Yearly emission'!BK$47:'Yearly emission'!BK59)</f>
        <v>0</v>
      </c>
      <c r="BO5" s="11">
        <f>SUM('Yearly emission'!BL$47:'Yearly emission'!BL59)</f>
        <v>0</v>
      </c>
      <c r="BP5" s="11">
        <f>SUM('Yearly emission'!BM$47:'Yearly emission'!BM59)</f>
        <v>0</v>
      </c>
      <c r="BQ5" s="11">
        <f>SUM('Yearly emission'!BN$47:'Yearly emission'!BN59)</f>
        <v>0</v>
      </c>
      <c r="BR5" s="11">
        <f>SUM('Yearly emission'!BO$47:'Yearly emission'!BO59)</f>
        <v>0</v>
      </c>
      <c r="BS5" s="11">
        <f>SUM('Yearly emission'!BP$47:'Yearly emission'!BP59)</f>
        <v>0</v>
      </c>
      <c r="BU5" s="11">
        <f>SUM('Yearly emission'!BR$47:'Yearly emission'!BR59)</f>
        <v>0</v>
      </c>
      <c r="BV5" s="11">
        <f>SUM('Yearly emission'!BS$47:'Yearly emission'!BS59)</f>
        <v>0</v>
      </c>
      <c r="BW5" s="11">
        <f>SUM('Yearly emission'!BT$47:'Yearly emission'!BT59)</f>
        <v>0</v>
      </c>
      <c r="BX5" s="11">
        <f>SUM('Yearly emission'!BU$47:'Yearly emission'!BU59)</f>
        <v>0</v>
      </c>
      <c r="BY5" s="11">
        <f>SUM('Yearly emission'!BV$47:'Yearly emission'!BV59)</f>
        <v>0</v>
      </c>
      <c r="BZ5" s="11">
        <f>SUM('Yearly emission'!BW$47:'Yearly emission'!BW59)</f>
        <v>0</v>
      </c>
      <c r="CA5" s="11">
        <f>SUM('Yearly emission'!BX$47:'Yearly emission'!BX59)</f>
        <v>0</v>
      </c>
      <c r="CB5" s="11">
        <f>SUM('Yearly emission'!BY$47:'Yearly emission'!BY59)</f>
        <v>0</v>
      </c>
      <c r="CC5" s="11">
        <f>SUM('Yearly emission'!BZ$47:'Yearly emission'!BZ59)</f>
        <v>0</v>
      </c>
      <c r="CD5" s="11">
        <f>SUM('Yearly emission'!CA$47:'Yearly emission'!CA59)</f>
        <v>0</v>
      </c>
      <c r="CE5" s="11">
        <f>SUM('Yearly emission'!CB$47:'Yearly emission'!CB59)</f>
        <v>0</v>
      </c>
      <c r="CF5" s="11">
        <f>SUM('Yearly emission'!CC$47:'Yearly emission'!CC59)</f>
        <v>0</v>
      </c>
      <c r="CG5" s="11">
        <f>SUM('Yearly emission'!CD$47:'Yearly emission'!CD59)</f>
        <v>0</v>
      </c>
      <c r="CH5" s="11">
        <f>SUM('Yearly emission'!CE$47:'Yearly emission'!CE59)</f>
        <v>0</v>
      </c>
      <c r="CI5" s="11">
        <f>SUM('Yearly emission'!CF$47:'Yearly emission'!CF59)</f>
        <v>0</v>
      </c>
      <c r="CJ5" s="11">
        <f>SUM('Yearly emission'!CG$47:'Yearly emission'!CG59)</f>
        <v>0</v>
      </c>
      <c r="CM5" s="11">
        <f>SUM('Yearly emission'!CJ$47:'Yearly emission'!CJ59)</f>
        <v>873.59999999999991</v>
      </c>
      <c r="CN5" s="11">
        <f>SUM('Yearly emission'!CK$47:'Yearly emission'!CK59)</f>
        <v>10124225756.397835</v>
      </c>
      <c r="CO5" s="11">
        <f>SUM('Yearly emission'!CL$47:'Yearly emission'!CL59)</f>
        <v>6108397610.0133142</v>
      </c>
      <c r="CP5" s="11">
        <f>SUM('Yearly emission'!CM$47:'Yearly emission'!CM59)</f>
        <v>2270869996.9985847</v>
      </c>
      <c r="CQ5" s="11">
        <f>SUM('Yearly emission'!CN$47:'Yearly emission'!CN59)</f>
        <v>473455213.05323565</v>
      </c>
      <c r="CR5" s="11">
        <f>SUM('Yearly emission'!CO$47:'Yearly emission'!CO59)</f>
        <v>3570699171.8854909</v>
      </c>
      <c r="CS5" s="11">
        <f>SUM('Yearly emission'!CP$47:'Yearly emission'!CP59)</f>
        <v>130361337.70221671</v>
      </c>
      <c r="CT5" s="11">
        <f>SUM('Yearly emission'!CQ$47:'Yearly emission'!CQ59)</f>
        <v>521049028.1040194</v>
      </c>
      <c r="CU5" s="11">
        <f>SUM('Yearly emission'!CR$47:'Yearly emission'!CR59)</f>
        <v>1147297095.5514669</v>
      </c>
      <c r="CV5" s="11">
        <f>SUM('Yearly emission'!CS$47:'Yearly emission'!CS59)</f>
        <v>3743397643.2568665</v>
      </c>
      <c r="CW5" s="11">
        <f>SUM('Yearly emission'!CT$47:'Yearly emission'!CT59)</f>
        <v>415196048.98717356</v>
      </c>
      <c r="CX5" s="11">
        <f>SUM('Yearly emission'!CU$47:'Yearly emission'!CU59)</f>
        <v>306421083.32125938</v>
      </c>
      <c r="CY5" s="11">
        <f>SUM('Yearly emission'!CV$47:'Yearly emission'!CV59)</f>
        <v>161325565.15766975</v>
      </c>
      <c r="CZ5" s="11">
        <f>SUM('Yearly emission'!CW$47:'Yearly emission'!CW59)</f>
        <v>353000054.78315693</v>
      </c>
      <c r="DA5" s="11">
        <f>SUM('Yearly emission'!CX$47:'Yearly emission'!CX59)</f>
        <v>10442491.801306747</v>
      </c>
      <c r="DB5" s="11">
        <f>SUM('Yearly emission'!CY$47:'Yearly emission'!CY59)</f>
        <v>206182159.64475298</v>
      </c>
      <c r="DC5" s="11">
        <f>SUM('Yearly emission'!CZ$47:'Yearly emission'!CZ59)</f>
        <v>1615143509.5641985</v>
      </c>
      <c r="DE5" s="11">
        <f>SUM('Yearly emission'!DB$47:'Yearly emission'!DB59)</f>
        <v>10124225756.397835</v>
      </c>
      <c r="DF5" s="11">
        <f>SUM('Yearly emission'!DC$47:'Yearly emission'!DC59)</f>
        <v>6108397610.0133142</v>
      </c>
      <c r="DG5" s="11">
        <f>SUM('Yearly emission'!DD$47:'Yearly emission'!DD59)</f>
        <v>2270869996.9985847</v>
      </c>
      <c r="DH5" s="11">
        <f>SUM('Yearly emission'!DE$47:'Yearly emission'!DE59)</f>
        <v>473455213.05323565</v>
      </c>
      <c r="DI5" s="11">
        <f>SUM('Yearly emission'!DF$47:'Yearly emission'!DF59)</f>
        <v>3570699171.8854909</v>
      </c>
      <c r="DJ5" s="11">
        <f>SUM('Yearly emission'!DG$47:'Yearly emission'!DG59)</f>
        <v>130361337.70221671</v>
      </c>
      <c r="DK5" s="11">
        <f>SUM('Yearly emission'!DH$47:'Yearly emission'!DH59)</f>
        <v>521049028.1040194</v>
      </c>
      <c r="DL5" s="11">
        <f>SUM('Yearly emission'!DI$47:'Yearly emission'!DI59)</f>
        <v>1147297095.5514669</v>
      </c>
      <c r="DM5" s="11">
        <f>SUM('Yearly emission'!DJ$47:'Yearly emission'!DJ59)</f>
        <v>3743397643.2568665</v>
      </c>
      <c r="DN5" s="11">
        <f>SUM('Yearly emission'!DK$47:'Yearly emission'!DK59)</f>
        <v>415196048.98717356</v>
      </c>
      <c r="DO5" s="11">
        <f>SUM('Yearly emission'!DL$47:'Yearly emission'!DL59)</f>
        <v>306421083.32125938</v>
      </c>
      <c r="DP5" s="11">
        <f>SUM('Yearly emission'!DM$47:'Yearly emission'!DM59)</f>
        <v>161325565.15766975</v>
      </c>
      <c r="DQ5" s="11">
        <f>SUM('Yearly emission'!DN$47:'Yearly emission'!DN59)</f>
        <v>353000054.78315693</v>
      </c>
      <c r="DR5" s="11">
        <f>SUM('Yearly emission'!DO$47:'Yearly emission'!DO59)</f>
        <v>10442491.801306747</v>
      </c>
      <c r="DS5" s="11">
        <f>SUM('Yearly emission'!DP$47:'Yearly emission'!DP59)</f>
        <v>206182159.64475298</v>
      </c>
      <c r="DT5" s="11">
        <f>SUM('Yearly emission'!DQ$47:'Yearly emission'!DQ59)</f>
        <v>1615143509.5641985</v>
      </c>
      <c r="DV5" s="11">
        <f>SUM('Yearly emission'!DS$47:'Yearly emission'!DS59)</f>
        <v>10124225756.397835</v>
      </c>
      <c r="DW5" s="11">
        <f>SUM('Yearly emission'!DT$47:'Yearly emission'!DT59)</f>
        <v>6108397610.0133142</v>
      </c>
      <c r="DX5" s="11">
        <f>SUM('Yearly emission'!DU$47:'Yearly emission'!DU59)</f>
        <v>2270869996.9985847</v>
      </c>
      <c r="DY5" s="11">
        <f>SUM('Yearly emission'!DV$47:'Yearly emission'!DV59)</f>
        <v>473455213.05323565</v>
      </c>
      <c r="DZ5" s="11">
        <f>SUM('Yearly emission'!DW$47:'Yearly emission'!DW59)</f>
        <v>3570699171.8854909</v>
      </c>
      <c r="EA5" s="11">
        <f>SUM('Yearly emission'!DX$47:'Yearly emission'!DX59)</f>
        <v>130361337.70221671</v>
      </c>
      <c r="EB5" s="11">
        <f>SUM('Yearly emission'!DY$47:'Yearly emission'!DY59)</f>
        <v>521049028.1040194</v>
      </c>
      <c r="EC5" s="11">
        <f>SUM('Yearly emission'!DZ$47:'Yearly emission'!DZ59)</f>
        <v>1147297095.5514669</v>
      </c>
      <c r="ED5" s="11">
        <f>SUM('Yearly emission'!EA$47:'Yearly emission'!EA59)</f>
        <v>3743397643.2568665</v>
      </c>
      <c r="EE5" s="11">
        <f>SUM('Yearly emission'!EB$47:'Yearly emission'!EB59)</f>
        <v>415196048.98717356</v>
      </c>
      <c r="EF5" s="11">
        <f>SUM('Yearly emission'!EC$47:'Yearly emission'!EC59)</f>
        <v>306421083.32125938</v>
      </c>
      <c r="EG5" s="11">
        <f>SUM('Yearly emission'!ED$47:'Yearly emission'!ED59)</f>
        <v>161325565.15766975</v>
      </c>
      <c r="EH5" s="11">
        <f>SUM('Yearly emission'!EE$47:'Yearly emission'!EE59)</f>
        <v>353000054.78315693</v>
      </c>
      <c r="EI5" s="11">
        <f>SUM('Yearly emission'!EF$47:'Yearly emission'!EF59)</f>
        <v>10442491.801306747</v>
      </c>
      <c r="EJ5" s="11">
        <f>SUM('Yearly emission'!EG$47:'Yearly emission'!EG59)</f>
        <v>206182159.64475298</v>
      </c>
      <c r="EK5" s="11">
        <f>SUM('Yearly emission'!EH$47:'Yearly emission'!EH59)</f>
        <v>1615143509.5641985</v>
      </c>
      <c r="EM5" s="11">
        <f>SUM('Yearly emission'!EJ$47:'Yearly emission'!EJ59)</f>
        <v>0</v>
      </c>
      <c r="EN5" s="11">
        <f>SUM('Yearly emission'!EK$47:'Yearly emission'!EK59)</f>
        <v>0</v>
      </c>
      <c r="EO5" s="11">
        <f>SUM('Yearly emission'!EL$47:'Yearly emission'!EL59)</f>
        <v>0</v>
      </c>
      <c r="EP5" s="11">
        <f>SUM('Yearly emission'!EM$47:'Yearly emission'!EM59)</f>
        <v>0</v>
      </c>
      <c r="EQ5" s="11">
        <f>SUM('Yearly emission'!EN$47:'Yearly emission'!EN59)</f>
        <v>0</v>
      </c>
      <c r="ER5" s="11">
        <f>SUM('Yearly emission'!EO$47:'Yearly emission'!EO59)</f>
        <v>0</v>
      </c>
      <c r="ES5" s="11">
        <f>SUM('Yearly emission'!EP$47:'Yearly emission'!EP59)</f>
        <v>0</v>
      </c>
      <c r="ET5" s="11">
        <f>SUM('Yearly emission'!EQ$47:'Yearly emission'!EQ59)</f>
        <v>0</v>
      </c>
      <c r="EU5" s="11">
        <f>SUM('Yearly emission'!ER$47:'Yearly emission'!ER59)</f>
        <v>0</v>
      </c>
      <c r="EV5" s="11">
        <f>SUM('Yearly emission'!ES$47:'Yearly emission'!ES59)</f>
        <v>0</v>
      </c>
      <c r="EW5" s="11">
        <f>SUM('Yearly emission'!ET$47:'Yearly emission'!ET59)</f>
        <v>0</v>
      </c>
      <c r="EX5" s="11">
        <f>SUM('Yearly emission'!EU$47:'Yearly emission'!EU59)</f>
        <v>0</v>
      </c>
      <c r="EY5" s="11">
        <f>SUM('Yearly emission'!EV$47:'Yearly emission'!EV59)</f>
        <v>0</v>
      </c>
      <c r="EZ5" s="11">
        <f>SUM('Yearly emission'!EW$47:'Yearly emission'!EW59)</f>
        <v>0</v>
      </c>
      <c r="FA5" s="11">
        <f>SUM('Yearly emission'!EX$47:'Yearly emission'!EX59)</f>
        <v>0</v>
      </c>
      <c r="FB5" s="11">
        <f>SUM('Yearly emission'!EY$47:'Yearly emission'!EY59)</f>
        <v>0</v>
      </c>
      <c r="FD5" s="11">
        <f>SUM('Yearly emission'!FA$47:'Yearly emission'!FA59)</f>
        <v>0</v>
      </c>
      <c r="FE5" s="11">
        <f>SUM('Yearly emission'!FB$47:'Yearly emission'!FB59)</f>
        <v>0</v>
      </c>
      <c r="FF5" s="11">
        <f>SUM('Yearly emission'!FC$47:'Yearly emission'!FC59)</f>
        <v>0</v>
      </c>
      <c r="FG5" s="11">
        <f>SUM('Yearly emission'!FD$47:'Yearly emission'!FD59)</f>
        <v>0</v>
      </c>
      <c r="FH5" s="11">
        <f>SUM('Yearly emission'!FE$47:'Yearly emission'!FE59)</f>
        <v>0</v>
      </c>
      <c r="FI5" s="11">
        <f>SUM('Yearly emission'!FF$47:'Yearly emission'!FF59)</f>
        <v>0</v>
      </c>
      <c r="FJ5" s="11">
        <f>SUM('Yearly emission'!FG$47:'Yearly emission'!FG59)</f>
        <v>0</v>
      </c>
      <c r="FK5" s="11">
        <f>SUM('Yearly emission'!FH$47:'Yearly emission'!FH59)</f>
        <v>0</v>
      </c>
      <c r="FL5" s="11">
        <f>SUM('Yearly emission'!FI$47:'Yearly emission'!FI59)</f>
        <v>0</v>
      </c>
      <c r="FM5" s="11">
        <f>SUM('Yearly emission'!FJ$47:'Yearly emission'!FJ59)</f>
        <v>0</v>
      </c>
      <c r="FN5" s="11">
        <f>SUM('Yearly emission'!FK$47:'Yearly emission'!FK59)</f>
        <v>0</v>
      </c>
      <c r="FO5" s="11">
        <f>SUM('Yearly emission'!FL$47:'Yearly emission'!FL59)</f>
        <v>0</v>
      </c>
      <c r="FP5" s="11">
        <f>SUM('Yearly emission'!FM$47:'Yearly emission'!FM59)</f>
        <v>0</v>
      </c>
      <c r="FQ5" s="11">
        <f>SUM('Yearly emission'!FN$47:'Yearly emission'!FN59)</f>
        <v>0</v>
      </c>
      <c r="FR5" s="11">
        <f>SUM('Yearly emission'!FO$47:'Yearly emission'!FO59)</f>
        <v>0</v>
      </c>
      <c r="FS5" s="11">
        <f>SUM('Yearly emission'!FP$47:'Yearly emission'!FP59)</f>
        <v>0</v>
      </c>
      <c r="FV5" s="11">
        <f>SUM('Yearly emission'!FS$47:'Yearly emission'!FS59)</f>
        <v>873.59999999999991</v>
      </c>
      <c r="FW5" s="11">
        <f>SUM('Yearly emission'!FT$47:'Yearly emission'!FT59)</f>
        <v>10015472865.461815</v>
      </c>
      <c r="FX5" s="11">
        <f>SUM('Yearly emission'!FU$47:'Yearly emission'!FU59)</f>
        <v>6070315563.3307524</v>
      </c>
      <c r="FY5" s="11">
        <f>SUM('Yearly emission'!FV$47:'Yearly emission'!FV59)</f>
        <v>2259192302.4132318</v>
      </c>
      <c r="FZ5" s="11">
        <f>SUM('Yearly emission'!FW$47:'Yearly emission'!FW59)</f>
        <v>470135529.85225207</v>
      </c>
      <c r="GA5" s="11">
        <f>SUM('Yearly emission'!FX$47:'Yearly emission'!FX59)</f>
        <v>3504966450.2063522</v>
      </c>
      <c r="GB5" s="11">
        <f>SUM('Yearly emission'!FY$47:'Yearly emission'!FY59)</f>
        <v>129581377.90031993</v>
      </c>
      <c r="GC5" s="11">
        <f>SUM('Yearly emission'!FZ$47:'Yearly emission'!FZ59)</f>
        <v>515790113.14410597</v>
      </c>
      <c r="GD5" s="11">
        <f>SUM('Yearly emission'!GA$47:'Yearly emission'!GA59)</f>
        <v>1138765840.7624428</v>
      </c>
      <c r="GE5" s="11">
        <f>SUM('Yearly emission'!GB$47:'Yearly emission'!GB59)</f>
        <v>3706298044.4832025</v>
      </c>
      <c r="GF5" s="11">
        <f>SUM('Yearly emission'!GC$47:'Yearly emission'!GC59)</f>
        <v>412147464.55178005</v>
      </c>
      <c r="GG5" s="11">
        <f>SUM('Yearly emission'!GD$47:'Yearly emission'!GD59)</f>
        <v>302739746.27854866</v>
      </c>
      <c r="GH5" s="11">
        <f>SUM('Yearly emission'!GE$47:'Yearly emission'!GE59)</f>
        <v>159628957.08118096</v>
      </c>
      <c r="GI5" s="11">
        <f>SUM('Yearly emission'!GF$47:'Yearly emission'!GF59)</f>
        <v>349977558.55824006</v>
      </c>
      <c r="GJ5" s="11">
        <f>SUM('Yearly emission'!GG$47:'Yearly emission'!GG59)</f>
        <v>10242465.477849022</v>
      </c>
      <c r="GK5" s="11">
        <f>SUM('Yearly emission'!GH$47:'Yearly emission'!GH59)</f>
        <v>204681083.48159301</v>
      </c>
      <c r="GL5" s="11">
        <f>SUM('Yearly emission'!GI$47:'Yearly emission'!GI59)</f>
        <v>1590520062.4530582</v>
      </c>
      <c r="GN5" s="11">
        <f>SUM('Yearly emission'!GK$47:'Yearly emission'!GK59)</f>
        <v>10015472865.461815</v>
      </c>
      <c r="GO5" s="11">
        <f>SUM('Yearly emission'!GL$47:'Yearly emission'!GL59)</f>
        <v>6070315563.3307524</v>
      </c>
      <c r="GP5" s="11">
        <f>SUM('Yearly emission'!GM$47:'Yearly emission'!GM59)</f>
        <v>2259192302.4132318</v>
      </c>
      <c r="GQ5" s="11">
        <f>SUM('Yearly emission'!GN$47:'Yearly emission'!GN59)</f>
        <v>470135529.85225207</v>
      </c>
      <c r="GR5" s="11">
        <f>SUM('Yearly emission'!GO$47:'Yearly emission'!GO59)</f>
        <v>3504966450.2063522</v>
      </c>
      <c r="GS5" s="11">
        <f>SUM('Yearly emission'!GP$47:'Yearly emission'!GP59)</f>
        <v>129581377.90031993</v>
      </c>
      <c r="GT5" s="11">
        <f>SUM('Yearly emission'!GQ$47:'Yearly emission'!GQ59)</f>
        <v>515790113.14410597</v>
      </c>
      <c r="GU5" s="11">
        <f>SUM('Yearly emission'!GR$47:'Yearly emission'!GR59)</f>
        <v>1138765840.7624428</v>
      </c>
      <c r="GV5" s="11">
        <f>SUM('Yearly emission'!GS$47:'Yearly emission'!GS59)</f>
        <v>3706298044.4832025</v>
      </c>
      <c r="GW5" s="11">
        <f>SUM('Yearly emission'!GT$47:'Yearly emission'!GT59)</f>
        <v>412147464.55178005</v>
      </c>
      <c r="GX5" s="11">
        <f>SUM('Yearly emission'!GU$47:'Yearly emission'!GU59)</f>
        <v>302739746.27854866</v>
      </c>
      <c r="GY5" s="11">
        <f>SUM('Yearly emission'!GV$47:'Yearly emission'!GV59)</f>
        <v>159628957.08118096</v>
      </c>
      <c r="GZ5" s="11">
        <f>SUM('Yearly emission'!GW$47:'Yearly emission'!GW59)</f>
        <v>349977558.55824006</v>
      </c>
      <c r="HA5" s="11">
        <f>SUM('Yearly emission'!GX$47:'Yearly emission'!GX59)</f>
        <v>10242465.477849022</v>
      </c>
      <c r="HB5" s="11">
        <f>SUM('Yearly emission'!GY$47:'Yearly emission'!GY59)</f>
        <v>204681083.48159301</v>
      </c>
      <c r="HC5" s="11">
        <f>SUM('Yearly emission'!GZ$47:'Yearly emission'!GZ59)</f>
        <v>1590520062.4530582</v>
      </c>
      <c r="HE5" s="11">
        <f>SUM('Yearly emission'!HB$47:'Yearly emission'!HB59)</f>
        <v>10015472865.461815</v>
      </c>
      <c r="HF5" s="11">
        <f>SUM('Yearly emission'!HC$47:'Yearly emission'!HC59)</f>
        <v>6070315563.3307524</v>
      </c>
      <c r="HG5" s="11">
        <f>SUM('Yearly emission'!HD$47:'Yearly emission'!HD59)</f>
        <v>2259192302.4132318</v>
      </c>
      <c r="HH5" s="11">
        <f>SUM('Yearly emission'!HE$47:'Yearly emission'!HE59)</f>
        <v>470135529.85225207</v>
      </c>
      <c r="HI5" s="11">
        <f>SUM('Yearly emission'!HF$47:'Yearly emission'!HF59)</f>
        <v>3504966450.2063522</v>
      </c>
      <c r="HJ5" s="11">
        <f>SUM('Yearly emission'!HG$47:'Yearly emission'!HG59)</f>
        <v>129581377.90031993</v>
      </c>
      <c r="HK5" s="11">
        <f>SUM('Yearly emission'!HH$47:'Yearly emission'!HH59)</f>
        <v>515790113.14410597</v>
      </c>
      <c r="HL5" s="11">
        <f>SUM('Yearly emission'!HI$47:'Yearly emission'!HI59)</f>
        <v>1138765840.7624428</v>
      </c>
      <c r="HM5" s="11">
        <f>SUM('Yearly emission'!HJ$47:'Yearly emission'!HJ59)</f>
        <v>3706298044.4832025</v>
      </c>
      <c r="HN5" s="11">
        <f>SUM('Yearly emission'!HK$47:'Yearly emission'!HK59)</f>
        <v>412147464.55178005</v>
      </c>
      <c r="HO5" s="11">
        <f>SUM('Yearly emission'!HL$47:'Yearly emission'!HL59)</f>
        <v>302739746.27854866</v>
      </c>
      <c r="HP5" s="11">
        <f>SUM('Yearly emission'!HM$47:'Yearly emission'!HM59)</f>
        <v>159628957.08118096</v>
      </c>
      <c r="HQ5" s="11">
        <f>SUM('Yearly emission'!HN$47:'Yearly emission'!HN59)</f>
        <v>349977558.55824006</v>
      </c>
      <c r="HR5" s="11">
        <f>SUM('Yearly emission'!HO$47:'Yearly emission'!HO59)</f>
        <v>10242465.477849022</v>
      </c>
      <c r="HS5" s="11">
        <f>SUM('Yearly emission'!HP$47:'Yearly emission'!HP59)</f>
        <v>204681083.48159301</v>
      </c>
      <c r="HT5" s="11">
        <f>SUM('Yearly emission'!HQ$47:'Yearly emission'!HQ59)</f>
        <v>1590520062.4530582</v>
      </c>
      <c r="HV5" s="11">
        <f>SUM('Yearly emission'!HS$47:'Yearly emission'!HS59)</f>
        <v>0</v>
      </c>
      <c r="HW5" s="11">
        <f>SUM('Yearly emission'!HT$47:'Yearly emission'!HT59)</f>
        <v>0</v>
      </c>
      <c r="HX5" s="11">
        <f>SUM('Yearly emission'!HU$47:'Yearly emission'!HU59)</f>
        <v>0</v>
      </c>
      <c r="HY5" s="11">
        <f>SUM('Yearly emission'!HV$47:'Yearly emission'!HV59)</f>
        <v>0</v>
      </c>
      <c r="HZ5" s="11">
        <f>SUM('Yearly emission'!HW$47:'Yearly emission'!HW59)</f>
        <v>0</v>
      </c>
      <c r="IA5" s="11">
        <f>SUM('Yearly emission'!HX$47:'Yearly emission'!HX59)</f>
        <v>0</v>
      </c>
      <c r="IB5" s="11">
        <f>SUM('Yearly emission'!HY$47:'Yearly emission'!HY59)</f>
        <v>0</v>
      </c>
      <c r="IC5" s="11">
        <f>SUM('Yearly emission'!HZ$47:'Yearly emission'!HZ59)</f>
        <v>0</v>
      </c>
      <c r="ID5" s="11">
        <f>SUM('Yearly emission'!IA$47:'Yearly emission'!IA59)</f>
        <v>0</v>
      </c>
      <c r="IE5" s="11">
        <f>SUM('Yearly emission'!IB$47:'Yearly emission'!IB59)</f>
        <v>0</v>
      </c>
      <c r="IF5" s="11">
        <f>SUM('Yearly emission'!IC$47:'Yearly emission'!IC59)</f>
        <v>0</v>
      </c>
      <c r="IG5" s="11">
        <f>SUM('Yearly emission'!ID$47:'Yearly emission'!ID59)</f>
        <v>0</v>
      </c>
      <c r="IH5" s="11">
        <f>SUM('Yearly emission'!IE$47:'Yearly emission'!IE59)</f>
        <v>0</v>
      </c>
      <c r="II5" s="11">
        <f>SUM('Yearly emission'!IF$47:'Yearly emission'!IF59)</f>
        <v>0</v>
      </c>
      <c r="IJ5" s="11">
        <f>SUM('Yearly emission'!IG$47:'Yearly emission'!IG59)</f>
        <v>0</v>
      </c>
      <c r="IK5" s="11">
        <f>SUM('Yearly emission'!IH$47:'Yearly emission'!IH59)</f>
        <v>0</v>
      </c>
      <c r="IM5" s="11">
        <f>SUM('Yearly emission'!IJ$47:'Yearly emission'!IJ59)</f>
        <v>0</v>
      </c>
      <c r="IN5" s="11">
        <f>SUM('Yearly emission'!IK$47:'Yearly emission'!IK59)</f>
        <v>0</v>
      </c>
      <c r="IO5" s="11">
        <f>SUM('Yearly emission'!IL$47:'Yearly emission'!IL59)</f>
        <v>0</v>
      </c>
      <c r="IP5" s="11">
        <f>SUM('Yearly emission'!IM$47:'Yearly emission'!IM59)</f>
        <v>0</v>
      </c>
      <c r="IQ5" s="11">
        <f>SUM('Yearly emission'!IN$47:'Yearly emission'!IN59)</f>
        <v>0</v>
      </c>
      <c r="IR5" s="11">
        <f>SUM('Yearly emission'!IO$47:'Yearly emission'!IO59)</f>
        <v>0</v>
      </c>
      <c r="IS5" s="11">
        <f>SUM('Yearly emission'!IP$47:'Yearly emission'!IP59)</f>
        <v>0</v>
      </c>
      <c r="IT5" s="11">
        <f>SUM('Yearly emission'!IQ$47:'Yearly emission'!IQ59)</f>
        <v>0</v>
      </c>
      <c r="IU5" s="11">
        <f>SUM('Yearly emission'!IR$47:'Yearly emission'!IR59)</f>
        <v>0</v>
      </c>
      <c r="IV5" s="11">
        <f>SUM('Yearly emission'!IS$47:'Yearly emission'!IS59)</f>
        <v>0</v>
      </c>
      <c r="IW5" s="11">
        <f>SUM('Yearly emission'!IT$47:'Yearly emission'!IT59)</f>
        <v>0</v>
      </c>
      <c r="IX5" s="11">
        <f>SUM('Yearly emission'!IU$47:'Yearly emission'!IU59)</f>
        <v>0</v>
      </c>
      <c r="IY5" s="11">
        <f>SUM('Yearly emission'!IV$47:'Yearly emission'!IV59)</f>
        <v>0</v>
      </c>
      <c r="IZ5" s="11">
        <f>SUM('Yearly emission'!IW$47:'Yearly emission'!IW59)</f>
        <v>0</v>
      </c>
      <c r="JA5" s="11">
        <f>SUM('Yearly emission'!IX$47:'Yearly emission'!IX59)</f>
        <v>0</v>
      </c>
      <c r="JB5" s="11">
        <f>SUM('Yearly emission'!IY$47:'Yearly emission'!IY59)</f>
        <v>0</v>
      </c>
    </row>
    <row r="6" spans="4:262" x14ac:dyDescent="0.25">
      <c r="D6" s="11">
        <v>2023</v>
      </c>
      <c r="E6" s="11">
        <f>SUM('Yearly emission'!B$47:'Yearly emission'!B60)</f>
        <v>13744130118.51096</v>
      </c>
      <c r="F6" s="11">
        <f>SUM('Yearly emission'!C$47:'Yearly emission'!C60)</f>
        <v>8013186143.6999264</v>
      </c>
      <c r="G6" s="11">
        <f>SUM('Yearly emission'!D$47:'Yearly emission'!D60)</f>
        <v>2900765940.0570297</v>
      </c>
      <c r="H6" s="11">
        <f>SUM('Yearly emission'!E$47:'Yearly emission'!E60)</f>
        <v>611470709.78102088</v>
      </c>
      <c r="I6" s="11">
        <f>SUM('Yearly emission'!F$47:'Yearly emission'!F60)</f>
        <v>5274193435.420023</v>
      </c>
      <c r="J6" s="11">
        <f>SUM('Yearly emission'!G$47:'Yearly emission'!G60)</f>
        <v>165200693.44726539</v>
      </c>
      <c r="K6" s="11">
        <f>SUM('Yearly emission'!H$47:'Yearly emission'!H60)</f>
        <v>702382805.28601253</v>
      </c>
      <c r="L6" s="11">
        <f>SUM('Yearly emission'!I$47:'Yearly emission'!I60)</f>
        <v>1498975013.6815643</v>
      </c>
      <c r="M6" s="11">
        <f>SUM('Yearly emission'!J$47:'Yearly emission'!J60)</f>
        <v>5200238476.7663174</v>
      </c>
      <c r="N6" s="11">
        <f>SUM('Yearly emission'!K$47:'Yearly emission'!K60)</f>
        <v>540619929.29267895</v>
      </c>
      <c r="O6" s="11">
        <f>SUM('Yearly emission'!L$47:'Yearly emission'!L60)</f>
        <v>429105363.36419559</v>
      </c>
      <c r="P6" s="11">
        <f>SUM('Yearly emission'!M$47:'Yearly emission'!M60)</f>
        <v>208512912.71048689</v>
      </c>
      <c r="Q6" s="11">
        <f>SUM('Yearly emission'!N$47:'Yearly emission'!N60)</f>
        <v>493534366.75519735</v>
      </c>
      <c r="R6" s="11">
        <f>SUM('Yearly emission'!O$47:'Yearly emission'!O60)</f>
        <v>18792401.234890237</v>
      </c>
      <c r="S6" s="11">
        <f>SUM('Yearly emission'!P$47:'Yearly emission'!P60)</f>
        <v>268651621.7901293</v>
      </c>
      <c r="T6" s="11">
        <f>SUM('Yearly emission'!Q$47:'Yearly emission'!Q60)</f>
        <v>2175718581.5064754</v>
      </c>
      <c r="V6" s="11">
        <f>SUM('Yearly emission'!S$47:'Yearly emission'!S60)</f>
        <v>13744130118.51096</v>
      </c>
      <c r="W6" s="11">
        <f>SUM('Yearly emission'!T$47:'Yearly emission'!T60)</f>
        <v>8013186143.6999264</v>
      </c>
      <c r="X6" s="11">
        <f>SUM('Yearly emission'!U$47:'Yearly emission'!U60)</f>
        <v>2900765940.0570297</v>
      </c>
      <c r="Y6" s="11">
        <f>SUM('Yearly emission'!V$47:'Yearly emission'!V60)</f>
        <v>611470709.78102088</v>
      </c>
      <c r="Z6" s="11">
        <f>SUM('Yearly emission'!W$47:'Yearly emission'!W60)</f>
        <v>5274193435.420023</v>
      </c>
      <c r="AA6" s="11">
        <f>SUM('Yearly emission'!X$47:'Yearly emission'!X60)</f>
        <v>165200693.44726539</v>
      </c>
      <c r="AB6" s="11">
        <f>SUM('Yearly emission'!Y$47:'Yearly emission'!Y60)</f>
        <v>702382805.28601253</v>
      </c>
      <c r="AC6" s="11">
        <f>SUM('Yearly emission'!Z$47:'Yearly emission'!Z60)</f>
        <v>1498975013.6815643</v>
      </c>
      <c r="AD6" s="11">
        <f>SUM('Yearly emission'!AA$47:'Yearly emission'!AA60)</f>
        <v>5200238476.7663174</v>
      </c>
      <c r="AE6" s="11">
        <f>SUM('Yearly emission'!AB$47:'Yearly emission'!AB60)</f>
        <v>540619929.29267895</v>
      </c>
      <c r="AF6" s="11">
        <f>SUM('Yearly emission'!AC$47:'Yearly emission'!AC60)</f>
        <v>429105363.36419559</v>
      </c>
      <c r="AG6" s="11">
        <f>SUM('Yearly emission'!AD$47:'Yearly emission'!AD60)</f>
        <v>208512912.71048689</v>
      </c>
      <c r="AH6" s="11">
        <f>SUM('Yearly emission'!AE$47:'Yearly emission'!AE60)</f>
        <v>493534366.75519735</v>
      </c>
      <c r="AI6" s="11">
        <f>SUM('Yearly emission'!AF$47:'Yearly emission'!AF60)</f>
        <v>18792401.234890237</v>
      </c>
      <c r="AJ6" s="11">
        <f>SUM('Yearly emission'!AG$47:'Yearly emission'!AG60)</f>
        <v>268651621.7901293</v>
      </c>
      <c r="AK6" s="11">
        <f>SUM('Yearly emission'!AH$47:'Yearly emission'!AH60)</f>
        <v>2175718581.5064754</v>
      </c>
      <c r="AM6" s="11">
        <f>SUM('Yearly emission'!AJ$47:'Yearly emission'!AJ60)</f>
        <v>13744130118.51096</v>
      </c>
      <c r="AN6" s="11">
        <f>SUM('Yearly emission'!AK$47:'Yearly emission'!AK60)</f>
        <v>8013186143.6999264</v>
      </c>
      <c r="AO6" s="11">
        <f>SUM('Yearly emission'!AL$47:'Yearly emission'!AL60)</f>
        <v>2900765940.0570297</v>
      </c>
      <c r="AP6" s="11">
        <f>SUM('Yearly emission'!AM$47:'Yearly emission'!AM60)</f>
        <v>611470709.78102088</v>
      </c>
      <c r="AQ6" s="11">
        <f>SUM('Yearly emission'!AN$47:'Yearly emission'!AN60)</f>
        <v>5274193435.420023</v>
      </c>
      <c r="AR6" s="11">
        <f>SUM('Yearly emission'!AO$47:'Yearly emission'!AO60)</f>
        <v>165200693.44726539</v>
      </c>
      <c r="AS6" s="11">
        <f>SUM('Yearly emission'!AP$47:'Yearly emission'!AP60)</f>
        <v>702382805.28601253</v>
      </c>
      <c r="AT6" s="11">
        <f>SUM('Yearly emission'!AQ$47:'Yearly emission'!AQ60)</f>
        <v>1498975013.6815643</v>
      </c>
      <c r="AU6" s="11">
        <f>SUM('Yearly emission'!AR$47:'Yearly emission'!AR60)</f>
        <v>5200238476.7663174</v>
      </c>
      <c r="AV6" s="11">
        <f>SUM('Yearly emission'!AS$47:'Yearly emission'!AS60)</f>
        <v>540619929.29267895</v>
      </c>
      <c r="AW6" s="11">
        <f>SUM('Yearly emission'!AT$47:'Yearly emission'!AT60)</f>
        <v>429105363.36419559</v>
      </c>
      <c r="AX6" s="11">
        <f>SUM('Yearly emission'!AU$47:'Yearly emission'!AU60)</f>
        <v>208512912.71048689</v>
      </c>
      <c r="AY6" s="11">
        <f>SUM('Yearly emission'!AV$47:'Yearly emission'!AV60)</f>
        <v>493534366.75519735</v>
      </c>
      <c r="AZ6" s="11">
        <f>SUM('Yearly emission'!AW$47:'Yearly emission'!AW60)</f>
        <v>18792401.234890237</v>
      </c>
      <c r="BA6" s="11">
        <f>SUM('Yearly emission'!AX$47:'Yearly emission'!AX60)</f>
        <v>268651621.7901293</v>
      </c>
      <c r="BB6" s="11">
        <f>SUM('Yearly emission'!AY$47:'Yearly emission'!AY60)</f>
        <v>2175718581.5064754</v>
      </c>
      <c r="BD6" s="11">
        <f>SUM('Yearly emission'!BA$47:'Yearly emission'!BA60)</f>
        <v>0</v>
      </c>
      <c r="BE6" s="11">
        <f>SUM('Yearly emission'!BB$47:'Yearly emission'!BB60)</f>
        <v>0</v>
      </c>
      <c r="BF6" s="11">
        <f>SUM('Yearly emission'!BC$47:'Yearly emission'!BC60)</f>
        <v>0</v>
      </c>
      <c r="BG6" s="11">
        <f>SUM('Yearly emission'!BD$47:'Yearly emission'!BD60)</f>
        <v>0</v>
      </c>
      <c r="BH6" s="11">
        <f>SUM('Yearly emission'!BE$47:'Yearly emission'!BE60)</f>
        <v>0</v>
      </c>
      <c r="BI6" s="11">
        <f>SUM('Yearly emission'!BF$47:'Yearly emission'!BF60)</f>
        <v>0</v>
      </c>
      <c r="BJ6" s="11">
        <f>SUM('Yearly emission'!BG$47:'Yearly emission'!BG60)</f>
        <v>0</v>
      </c>
      <c r="BK6" s="11">
        <f>SUM('Yearly emission'!BH$47:'Yearly emission'!BH60)</f>
        <v>0</v>
      </c>
      <c r="BL6" s="11">
        <f>SUM('Yearly emission'!BI$47:'Yearly emission'!BI60)</f>
        <v>0</v>
      </c>
      <c r="BM6" s="11">
        <f>SUM('Yearly emission'!BJ$47:'Yearly emission'!BJ60)</f>
        <v>0</v>
      </c>
      <c r="BN6" s="11">
        <f>SUM('Yearly emission'!BK$47:'Yearly emission'!BK60)</f>
        <v>0</v>
      </c>
      <c r="BO6" s="11">
        <f>SUM('Yearly emission'!BL$47:'Yearly emission'!BL60)</f>
        <v>0</v>
      </c>
      <c r="BP6" s="11">
        <f>SUM('Yearly emission'!BM$47:'Yearly emission'!BM60)</f>
        <v>0</v>
      </c>
      <c r="BQ6" s="11">
        <f>SUM('Yearly emission'!BN$47:'Yearly emission'!BN60)</f>
        <v>0</v>
      </c>
      <c r="BR6" s="11">
        <f>SUM('Yearly emission'!BO$47:'Yearly emission'!BO60)</f>
        <v>0</v>
      </c>
      <c r="BS6" s="11">
        <f>SUM('Yearly emission'!BP$47:'Yearly emission'!BP60)</f>
        <v>0</v>
      </c>
      <c r="BU6" s="11">
        <f>SUM('Yearly emission'!BR$47:'Yearly emission'!BR60)</f>
        <v>0</v>
      </c>
      <c r="BV6" s="11">
        <f>SUM('Yearly emission'!BS$47:'Yearly emission'!BS60)</f>
        <v>0</v>
      </c>
      <c r="BW6" s="11">
        <f>SUM('Yearly emission'!BT$47:'Yearly emission'!BT60)</f>
        <v>0</v>
      </c>
      <c r="BX6" s="11">
        <f>SUM('Yearly emission'!BU$47:'Yearly emission'!BU60)</f>
        <v>0</v>
      </c>
      <c r="BY6" s="11">
        <f>SUM('Yearly emission'!BV$47:'Yearly emission'!BV60)</f>
        <v>0</v>
      </c>
      <c r="BZ6" s="11">
        <f>SUM('Yearly emission'!BW$47:'Yearly emission'!BW60)</f>
        <v>0</v>
      </c>
      <c r="CA6" s="11">
        <f>SUM('Yearly emission'!BX$47:'Yearly emission'!BX60)</f>
        <v>0</v>
      </c>
      <c r="CB6" s="11">
        <f>SUM('Yearly emission'!BY$47:'Yearly emission'!BY60)</f>
        <v>0</v>
      </c>
      <c r="CC6" s="11">
        <f>SUM('Yearly emission'!BZ$47:'Yearly emission'!BZ60)</f>
        <v>0</v>
      </c>
      <c r="CD6" s="11">
        <f>SUM('Yearly emission'!CA$47:'Yearly emission'!CA60)</f>
        <v>0</v>
      </c>
      <c r="CE6" s="11">
        <f>SUM('Yearly emission'!CB$47:'Yearly emission'!CB60)</f>
        <v>0</v>
      </c>
      <c r="CF6" s="11">
        <f>SUM('Yearly emission'!CC$47:'Yearly emission'!CC60)</f>
        <v>0</v>
      </c>
      <c r="CG6" s="11">
        <f>SUM('Yearly emission'!CD$47:'Yearly emission'!CD60)</f>
        <v>0</v>
      </c>
      <c r="CH6" s="11">
        <f>SUM('Yearly emission'!CE$47:'Yearly emission'!CE60)</f>
        <v>0</v>
      </c>
      <c r="CI6" s="11">
        <f>SUM('Yearly emission'!CF$47:'Yearly emission'!CF60)</f>
        <v>0</v>
      </c>
      <c r="CJ6" s="11">
        <f>SUM('Yearly emission'!CG$47:'Yearly emission'!CG60)</f>
        <v>0</v>
      </c>
      <c r="CM6" s="11">
        <f>SUM('Yearly emission'!CJ$47:'Yearly emission'!CJ60)</f>
        <v>941.0333333333333</v>
      </c>
      <c r="CN6" s="11">
        <f>SUM('Yearly emission'!CK$47:'Yearly emission'!CK60)</f>
        <v>13661490487.423475</v>
      </c>
      <c r="CO6" s="11">
        <f>SUM('Yearly emission'!CL$47:'Yearly emission'!CL60)</f>
        <v>7969706275.1195011</v>
      </c>
      <c r="CP6" s="11">
        <f>SUM('Yearly emission'!CM$47:'Yearly emission'!CM60)</f>
        <v>2877450253.0658922</v>
      </c>
      <c r="CQ6" s="11">
        <f>SUM('Yearly emission'!CN$47:'Yearly emission'!CN60)</f>
        <v>608564940.65294921</v>
      </c>
      <c r="CR6" s="11">
        <f>SUM('Yearly emission'!CO$47:'Yearly emission'!CO60)</f>
        <v>5239833514.8286057</v>
      </c>
      <c r="CS6" s="11">
        <f>SUM('Yearly emission'!CP$47:'Yearly emission'!CP60)</f>
        <v>164486622.40171647</v>
      </c>
      <c r="CT6" s="11">
        <f>SUM('Yearly emission'!CQ$47:'Yearly emission'!CQ60)</f>
        <v>690494670.39737678</v>
      </c>
      <c r="CU6" s="11">
        <f>SUM('Yearly emission'!CR$47:'Yearly emission'!CR60)</f>
        <v>1490538155.7968531</v>
      </c>
      <c r="CV6" s="11">
        <f>SUM('Yearly emission'!CS$47:'Yearly emission'!CS60)</f>
        <v>5145707767.4619064</v>
      </c>
      <c r="CW6" s="11">
        <f>SUM('Yearly emission'!CT$47:'Yearly emission'!CT60)</f>
        <v>537979646.42912519</v>
      </c>
      <c r="CX6" s="11">
        <f>SUM('Yearly emission'!CU$47:'Yearly emission'!CU60)</f>
        <v>426344552.82981169</v>
      </c>
      <c r="CY6" s="11">
        <f>SUM('Yearly emission'!CV$47:'Yearly emission'!CV60)</f>
        <v>207379746.27365887</v>
      </c>
      <c r="CZ6" s="11">
        <f>SUM('Yearly emission'!CW$47:'Yearly emission'!CW60)</f>
        <v>490699275.21466994</v>
      </c>
      <c r="DA6" s="11">
        <f>SUM('Yearly emission'!CX$47:'Yearly emission'!CX60)</f>
        <v>18429197.954500936</v>
      </c>
      <c r="DB6" s="11">
        <f>SUM('Yearly emission'!CY$47:'Yearly emission'!CY60)</f>
        <v>267352729.35345072</v>
      </c>
      <c r="DC6" s="11">
        <f>SUM('Yearly emission'!CZ$47:'Yearly emission'!CZ60)</f>
        <v>2159706328.3798327</v>
      </c>
      <c r="DE6" s="11">
        <f>SUM('Yearly emission'!DB$47:'Yearly emission'!DB60)</f>
        <v>13661490487.423475</v>
      </c>
      <c r="DF6" s="11">
        <f>SUM('Yearly emission'!DC$47:'Yearly emission'!DC60)</f>
        <v>7969706275.1195011</v>
      </c>
      <c r="DG6" s="11">
        <f>SUM('Yearly emission'!DD$47:'Yearly emission'!DD60)</f>
        <v>2877450253.0658922</v>
      </c>
      <c r="DH6" s="11">
        <f>SUM('Yearly emission'!DE$47:'Yearly emission'!DE60)</f>
        <v>608564940.65294921</v>
      </c>
      <c r="DI6" s="11">
        <f>SUM('Yearly emission'!DF$47:'Yearly emission'!DF60)</f>
        <v>5239833514.8286057</v>
      </c>
      <c r="DJ6" s="11">
        <f>SUM('Yearly emission'!DG$47:'Yearly emission'!DG60)</f>
        <v>164486622.40171647</v>
      </c>
      <c r="DK6" s="11">
        <f>SUM('Yearly emission'!DH$47:'Yearly emission'!DH60)</f>
        <v>690494670.39737678</v>
      </c>
      <c r="DL6" s="11">
        <f>SUM('Yearly emission'!DI$47:'Yearly emission'!DI60)</f>
        <v>1490538155.7968531</v>
      </c>
      <c r="DM6" s="11">
        <f>SUM('Yearly emission'!DJ$47:'Yearly emission'!DJ60)</f>
        <v>5145707767.4619064</v>
      </c>
      <c r="DN6" s="11">
        <f>SUM('Yearly emission'!DK$47:'Yearly emission'!DK60)</f>
        <v>537979646.42912519</v>
      </c>
      <c r="DO6" s="11">
        <f>SUM('Yearly emission'!DL$47:'Yearly emission'!DL60)</f>
        <v>426344552.82981169</v>
      </c>
      <c r="DP6" s="11">
        <f>SUM('Yearly emission'!DM$47:'Yearly emission'!DM60)</f>
        <v>207379746.27365887</v>
      </c>
      <c r="DQ6" s="11">
        <f>SUM('Yearly emission'!DN$47:'Yearly emission'!DN60)</f>
        <v>490699275.21466994</v>
      </c>
      <c r="DR6" s="11">
        <f>SUM('Yearly emission'!DO$47:'Yearly emission'!DO60)</f>
        <v>18429197.954500936</v>
      </c>
      <c r="DS6" s="11">
        <f>SUM('Yearly emission'!DP$47:'Yearly emission'!DP60)</f>
        <v>267352729.35345072</v>
      </c>
      <c r="DT6" s="11">
        <f>SUM('Yearly emission'!DQ$47:'Yearly emission'!DQ60)</f>
        <v>2159706328.3798327</v>
      </c>
      <c r="DV6" s="11">
        <f>SUM('Yearly emission'!DS$47:'Yearly emission'!DS60)</f>
        <v>13661490487.423475</v>
      </c>
      <c r="DW6" s="11">
        <f>SUM('Yearly emission'!DT$47:'Yearly emission'!DT60)</f>
        <v>7969706275.1195011</v>
      </c>
      <c r="DX6" s="11">
        <f>SUM('Yearly emission'!DU$47:'Yearly emission'!DU60)</f>
        <v>2877450253.0658922</v>
      </c>
      <c r="DY6" s="11">
        <f>SUM('Yearly emission'!DV$47:'Yearly emission'!DV60)</f>
        <v>608564940.65294921</v>
      </c>
      <c r="DZ6" s="11">
        <f>SUM('Yearly emission'!DW$47:'Yearly emission'!DW60)</f>
        <v>5239833514.8286057</v>
      </c>
      <c r="EA6" s="11">
        <f>SUM('Yearly emission'!DX$47:'Yearly emission'!DX60)</f>
        <v>164486622.40171647</v>
      </c>
      <c r="EB6" s="11">
        <f>SUM('Yearly emission'!DY$47:'Yearly emission'!DY60)</f>
        <v>690494670.39737678</v>
      </c>
      <c r="EC6" s="11">
        <f>SUM('Yearly emission'!DZ$47:'Yearly emission'!DZ60)</f>
        <v>1490538155.7968531</v>
      </c>
      <c r="ED6" s="11">
        <f>SUM('Yearly emission'!EA$47:'Yearly emission'!EA60)</f>
        <v>5145707767.4619064</v>
      </c>
      <c r="EE6" s="11">
        <f>SUM('Yearly emission'!EB$47:'Yearly emission'!EB60)</f>
        <v>537979646.42912519</v>
      </c>
      <c r="EF6" s="11">
        <f>SUM('Yearly emission'!EC$47:'Yearly emission'!EC60)</f>
        <v>426344552.82981169</v>
      </c>
      <c r="EG6" s="11">
        <f>SUM('Yearly emission'!ED$47:'Yearly emission'!ED60)</f>
        <v>207379746.27365887</v>
      </c>
      <c r="EH6" s="11">
        <f>SUM('Yearly emission'!EE$47:'Yearly emission'!EE60)</f>
        <v>490699275.21466994</v>
      </c>
      <c r="EI6" s="11">
        <f>SUM('Yearly emission'!EF$47:'Yearly emission'!EF60)</f>
        <v>18429197.954500936</v>
      </c>
      <c r="EJ6" s="11">
        <f>SUM('Yearly emission'!EG$47:'Yearly emission'!EG60)</f>
        <v>267352729.35345072</v>
      </c>
      <c r="EK6" s="11">
        <f>SUM('Yearly emission'!EH$47:'Yearly emission'!EH60)</f>
        <v>2159706328.3798327</v>
      </c>
      <c r="EM6" s="11">
        <f>SUM('Yearly emission'!EJ$47:'Yearly emission'!EJ60)</f>
        <v>0</v>
      </c>
      <c r="EN6" s="11">
        <f>SUM('Yearly emission'!EK$47:'Yearly emission'!EK60)</f>
        <v>0</v>
      </c>
      <c r="EO6" s="11">
        <f>SUM('Yearly emission'!EL$47:'Yearly emission'!EL60)</f>
        <v>0</v>
      </c>
      <c r="EP6" s="11">
        <f>SUM('Yearly emission'!EM$47:'Yearly emission'!EM60)</f>
        <v>0</v>
      </c>
      <c r="EQ6" s="11">
        <f>SUM('Yearly emission'!EN$47:'Yearly emission'!EN60)</f>
        <v>0</v>
      </c>
      <c r="ER6" s="11">
        <f>SUM('Yearly emission'!EO$47:'Yearly emission'!EO60)</f>
        <v>0</v>
      </c>
      <c r="ES6" s="11">
        <f>SUM('Yearly emission'!EP$47:'Yearly emission'!EP60)</f>
        <v>0</v>
      </c>
      <c r="ET6" s="11">
        <f>SUM('Yearly emission'!EQ$47:'Yearly emission'!EQ60)</f>
        <v>0</v>
      </c>
      <c r="EU6" s="11">
        <f>SUM('Yearly emission'!ER$47:'Yearly emission'!ER60)</f>
        <v>0</v>
      </c>
      <c r="EV6" s="11">
        <f>SUM('Yearly emission'!ES$47:'Yearly emission'!ES60)</f>
        <v>0</v>
      </c>
      <c r="EW6" s="11">
        <f>SUM('Yearly emission'!ET$47:'Yearly emission'!ET60)</f>
        <v>0</v>
      </c>
      <c r="EX6" s="11">
        <f>SUM('Yearly emission'!EU$47:'Yearly emission'!EU60)</f>
        <v>0</v>
      </c>
      <c r="EY6" s="11">
        <f>SUM('Yearly emission'!EV$47:'Yearly emission'!EV60)</f>
        <v>0</v>
      </c>
      <c r="EZ6" s="11">
        <f>SUM('Yearly emission'!EW$47:'Yearly emission'!EW60)</f>
        <v>0</v>
      </c>
      <c r="FA6" s="11">
        <f>SUM('Yearly emission'!EX$47:'Yearly emission'!EX60)</f>
        <v>0</v>
      </c>
      <c r="FB6" s="11">
        <f>SUM('Yearly emission'!EY$47:'Yearly emission'!EY60)</f>
        <v>0</v>
      </c>
      <c r="FD6" s="11">
        <f>SUM('Yearly emission'!FA$47:'Yearly emission'!FA60)</f>
        <v>0</v>
      </c>
      <c r="FE6" s="11">
        <f>SUM('Yearly emission'!FB$47:'Yearly emission'!FB60)</f>
        <v>0</v>
      </c>
      <c r="FF6" s="11">
        <f>SUM('Yearly emission'!FC$47:'Yearly emission'!FC60)</f>
        <v>0</v>
      </c>
      <c r="FG6" s="11">
        <f>SUM('Yearly emission'!FD$47:'Yearly emission'!FD60)</f>
        <v>0</v>
      </c>
      <c r="FH6" s="11">
        <f>SUM('Yearly emission'!FE$47:'Yearly emission'!FE60)</f>
        <v>0</v>
      </c>
      <c r="FI6" s="11">
        <f>SUM('Yearly emission'!FF$47:'Yearly emission'!FF60)</f>
        <v>0</v>
      </c>
      <c r="FJ6" s="11">
        <f>SUM('Yearly emission'!FG$47:'Yearly emission'!FG60)</f>
        <v>0</v>
      </c>
      <c r="FK6" s="11">
        <f>SUM('Yearly emission'!FH$47:'Yearly emission'!FH60)</f>
        <v>0</v>
      </c>
      <c r="FL6" s="11">
        <f>SUM('Yearly emission'!FI$47:'Yearly emission'!FI60)</f>
        <v>0</v>
      </c>
      <c r="FM6" s="11">
        <f>SUM('Yearly emission'!FJ$47:'Yearly emission'!FJ60)</f>
        <v>0</v>
      </c>
      <c r="FN6" s="11">
        <f>SUM('Yearly emission'!FK$47:'Yearly emission'!FK60)</f>
        <v>0</v>
      </c>
      <c r="FO6" s="11">
        <f>SUM('Yearly emission'!FL$47:'Yearly emission'!FL60)</f>
        <v>0</v>
      </c>
      <c r="FP6" s="11">
        <f>SUM('Yearly emission'!FM$47:'Yearly emission'!FM60)</f>
        <v>0</v>
      </c>
      <c r="FQ6" s="11">
        <f>SUM('Yearly emission'!FN$47:'Yearly emission'!FN60)</f>
        <v>0</v>
      </c>
      <c r="FR6" s="11">
        <f>SUM('Yearly emission'!FO$47:'Yearly emission'!FO60)</f>
        <v>0</v>
      </c>
      <c r="FS6" s="11">
        <f>SUM('Yearly emission'!FP$47:'Yearly emission'!FP60)</f>
        <v>0</v>
      </c>
      <c r="FV6" s="11">
        <f>SUM('Yearly emission'!FS$47:'Yearly emission'!FS60)</f>
        <v>941.0333333333333</v>
      </c>
      <c r="FW6" s="11">
        <f>SUM('Yearly emission'!FT$47:'Yearly emission'!FT60)</f>
        <v>13356169488.148098</v>
      </c>
      <c r="FX6" s="11">
        <f>SUM('Yearly emission'!FU$47:'Yearly emission'!FU60)</f>
        <v>7835538659.4281788</v>
      </c>
      <c r="FY6" s="11">
        <f>SUM('Yearly emission'!FV$47:'Yearly emission'!FV60)</f>
        <v>2837767266.4452319</v>
      </c>
      <c r="FZ6" s="11">
        <f>SUM('Yearly emission'!FW$47:'Yearly emission'!FW60)</f>
        <v>597767287.66549218</v>
      </c>
      <c r="GA6" s="11">
        <f>SUM('Yearly emission'!FX$47:'Yearly emission'!FX60)</f>
        <v>5094268199.1538458</v>
      </c>
      <c r="GB6" s="11">
        <f>SUM('Yearly emission'!FY$47:'Yearly emission'!FY60)</f>
        <v>161828905.20729631</v>
      </c>
      <c r="GC6" s="11">
        <f>SUM('Yearly emission'!FZ$47:'Yearly emission'!FZ60)</f>
        <v>676757943.48283291</v>
      </c>
      <c r="GD6" s="11">
        <f>SUM('Yearly emission'!GA$47:'Yearly emission'!GA60)</f>
        <v>1463536025.5289679</v>
      </c>
      <c r="GE6" s="11">
        <f>SUM('Yearly emission'!GB$47:'Yearly emission'!GB60)</f>
        <v>5042264999.3455009</v>
      </c>
      <c r="GF6" s="11">
        <f>SUM('Yearly emission'!GC$47:'Yearly emission'!GC60)</f>
        <v>528149288.67668158</v>
      </c>
      <c r="GG6" s="11">
        <f>SUM('Yearly emission'!GD$47:'Yearly emission'!GD60)</f>
        <v>416029476.95874244</v>
      </c>
      <c r="GH6" s="11">
        <f>SUM('Yearly emission'!GE$47:'Yearly emission'!GE60)</f>
        <v>203140236.83615342</v>
      </c>
      <c r="GI6" s="11">
        <f>SUM('Yearly emission'!GF$47:'Yearly emission'!GF60)</f>
        <v>480094446.08358395</v>
      </c>
      <c r="GJ6" s="11">
        <f>SUM('Yearly emission'!GG$47:'Yearly emission'!GG60)</f>
        <v>17880523.311615501</v>
      </c>
      <c r="GK6" s="11">
        <f>SUM('Yearly emission'!GH$47:'Yearly emission'!GH60)</f>
        <v>262489536.76938766</v>
      </c>
      <c r="GL6" s="11">
        <f>SUM('Yearly emission'!GI$47:'Yearly emission'!GI60)</f>
        <v>2105386326.9929452</v>
      </c>
      <c r="GN6" s="11">
        <f>SUM('Yearly emission'!GK$47:'Yearly emission'!GK60)</f>
        <v>13356169488.148098</v>
      </c>
      <c r="GO6" s="11">
        <f>SUM('Yearly emission'!GL$47:'Yearly emission'!GL60)</f>
        <v>7835538659.4281788</v>
      </c>
      <c r="GP6" s="11">
        <f>SUM('Yearly emission'!GM$47:'Yearly emission'!GM60)</f>
        <v>2837767266.4452319</v>
      </c>
      <c r="GQ6" s="11">
        <f>SUM('Yearly emission'!GN$47:'Yearly emission'!GN60)</f>
        <v>597767287.66549218</v>
      </c>
      <c r="GR6" s="11">
        <f>SUM('Yearly emission'!GO$47:'Yearly emission'!GO60)</f>
        <v>5094268199.1538458</v>
      </c>
      <c r="GS6" s="11">
        <f>SUM('Yearly emission'!GP$47:'Yearly emission'!GP60)</f>
        <v>161828905.20729631</v>
      </c>
      <c r="GT6" s="11">
        <f>SUM('Yearly emission'!GQ$47:'Yearly emission'!GQ60)</f>
        <v>676757943.48283291</v>
      </c>
      <c r="GU6" s="11">
        <f>SUM('Yearly emission'!GR$47:'Yearly emission'!GR60)</f>
        <v>1463536025.5289679</v>
      </c>
      <c r="GV6" s="11">
        <f>SUM('Yearly emission'!GS$47:'Yearly emission'!GS60)</f>
        <v>5042264999.3455009</v>
      </c>
      <c r="GW6" s="11">
        <f>SUM('Yearly emission'!GT$47:'Yearly emission'!GT60)</f>
        <v>528149288.67668158</v>
      </c>
      <c r="GX6" s="11">
        <f>SUM('Yearly emission'!GU$47:'Yearly emission'!GU60)</f>
        <v>416029476.95874244</v>
      </c>
      <c r="GY6" s="11">
        <f>SUM('Yearly emission'!GV$47:'Yearly emission'!GV60)</f>
        <v>203140236.83615342</v>
      </c>
      <c r="GZ6" s="11">
        <f>SUM('Yearly emission'!GW$47:'Yearly emission'!GW60)</f>
        <v>480094446.08358395</v>
      </c>
      <c r="HA6" s="11">
        <f>SUM('Yearly emission'!GX$47:'Yearly emission'!GX60)</f>
        <v>17880523.311615501</v>
      </c>
      <c r="HB6" s="11">
        <f>SUM('Yearly emission'!GY$47:'Yearly emission'!GY60)</f>
        <v>262489536.76938766</v>
      </c>
      <c r="HC6" s="11">
        <f>SUM('Yearly emission'!GZ$47:'Yearly emission'!GZ60)</f>
        <v>2105386326.9929452</v>
      </c>
      <c r="HE6" s="11">
        <f>SUM('Yearly emission'!HB$47:'Yearly emission'!HB60)</f>
        <v>13356169488.148098</v>
      </c>
      <c r="HF6" s="11">
        <f>SUM('Yearly emission'!HC$47:'Yearly emission'!HC60)</f>
        <v>7835538659.4281788</v>
      </c>
      <c r="HG6" s="11">
        <f>SUM('Yearly emission'!HD$47:'Yearly emission'!HD60)</f>
        <v>2837767266.4452319</v>
      </c>
      <c r="HH6" s="11">
        <f>SUM('Yearly emission'!HE$47:'Yearly emission'!HE60)</f>
        <v>597767287.66549218</v>
      </c>
      <c r="HI6" s="11">
        <f>SUM('Yearly emission'!HF$47:'Yearly emission'!HF60)</f>
        <v>5094268199.1538458</v>
      </c>
      <c r="HJ6" s="11">
        <f>SUM('Yearly emission'!HG$47:'Yearly emission'!HG60)</f>
        <v>161828905.20729631</v>
      </c>
      <c r="HK6" s="11">
        <f>SUM('Yearly emission'!HH$47:'Yearly emission'!HH60)</f>
        <v>676757943.48283291</v>
      </c>
      <c r="HL6" s="11">
        <f>SUM('Yearly emission'!HI$47:'Yearly emission'!HI60)</f>
        <v>1463536025.5289679</v>
      </c>
      <c r="HM6" s="11">
        <f>SUM('Yearly emission'!HJ$47:'Yearly emission'!HJ60)</f>
        <v>5042264999.3455009</v>
      </c>
      <c r="HN6" s="11">
        <f>SUM('Yearly emission'!HK$47:'Yearly emission'!HK60)</f>
        <v>528149288.67668158</v>
      </c>
      <c r="HO6" s="11">
        <f>SUM('Yearly emission'!HL$47:'Yearly emission'!HL60)</f>
        <v>416029476.95874244</v>
      </c>
      <c r="HP6" s="11">
        <f>SUM('Yearly emission'!HM$47:'Yearly emission'!HM60)</f>
        <v>203140236.83615342</v>
      </c>
      <c r="HQ6" s="11">
        <f>SUM('Yearly emission'!HN$47:'Yearly emission'!HN60)</f>
        <v>480094446.08358395</v>
      </c>
      <c r="HR6" s="11">
        <f>SUM('Yearly emission'!HO$47:'Yearly emission'!HO60)</f>
        <v>17880523.311615501</v>
      </c>
      <c r="HS6" s="11">
        <f>SUM('Yearly emission'!HP$47:'Yearly emission'!HP60)</f>
        <v>262489536.76938766</v>
      </c>
      <c r="HT6" s="11">
        <f>SUM('Yearly emission'!HQ$47:'Yearly emission'!HQ60)</f>
        <v>2105386326.9929452</v>
      </c>
      <c r="HV6" s="11">
        <f>SUM('Yearly emission'!HS$47:'Yearly emission'!HS60)</f>
        <v>0</v>
      </c>
      <c r="HW6" s="11">
        <f>SUM('Yearly emission'!HT$47:'Yearly emission'!HT60)</f>
        <v>0</v>
      </c>
      <c r="HX6" s="11">
        <f>SUM('Yearly emission'!HU$47:'Yearly emission'!HU60)</f>
        <v>0</v>
      </c>
      <c r="HY6" s="11">
        <f>SUM('Yearly emission'!HV$47:'Yearly emission'!HV60)</f>
        <v>0</v>
      </c>
      <c r="HZ6" s="11">
        <f>SUM('Yearly emission'!HW$47:'Yearly emission'!HW60)</f>
        <v>0</v>
      </c>
      <c r="IA6" s="11">
        <f>SUM('Yearly emission'!HX$47:'Yearly emission'!HX60)</f>
        <v>0</v>
      </c>
      <c r="IB6" s="11">
        <f>SUM('Yearly emission'!HY$47:'Yearly emission'!HY60)</f>
        <v>0</v>
      </c>
      <c r="IC6" s="11">
        <f>SUM('Yearly emission'!HZ$47:'Yearly emission'!HZ60)</f>
        <v>0</v>
      </c>
      <c r="ID6" s="11">
        <f>SUM('Yearly emission'!IA$47:'Yearly emission'!IA60)</f>
        <v>0</v>
      </c>
      <c r="IE6" s="11">
        <f>SUM('Yearly emission'!IB$47:'Yearly emission'!IB60)</f>
        <v>0</v>
      </c>
      <c r="IF6" s="11">
        <f>SUM('Yearly emission'!IC$47:'Yearly emission'!IC60)</f>
        <v>0</v>
      </c>
      <c r="IG6" s="11">
        <f>SUM('Yearly emission'!ID$47:'Yearly emission'!ID60)</f>
        <v>0</v>
      </c>
      <c r="IH6" s="11">
        <f>SUM('Yearly emission'!IE$47:'Yearly emission'!IE60)</f>
        <v>0</v>
      </c>
      <c r="II6" s="11">
        <f>SUM('Yearly emission'!IF$47:'Yearly emission'!IF60)</f>
        <v>0</v>
      </c>
      <c r="IJ6" s="11">
        <f>SUM('Yearly emission'!IG$47:'Yearly emission'!IG60)</f>
        <v>0</v>
      </c>
      <c r="IK6" s="11">
        <f>SUM('Yearly emission'!IH$47:'Yearly emission'!IH60)</f>
        <v>0</v>
      </c>
      <c r="IM6" s="11">
        <f>SUM('Yearly emission'!IJ$47:'Yearly emission'!IJ60)</f>
        <v>0</v>
      </c>
      <c r="IN6" s="11">
        <f>SUM('Yearly emission'!IK$47:'Yearly emission'!IK60)</f>
        <v>0</v>
      </c>
      <c r="IO6" s="11">
        <f>SUM('Yearly emission'!IL$47:'Yearly emission'!IL60)</f>
        <v>0</v>
      </c>
      <c r="IP6" s="11">
        <f>SUM('Yearly emission'!IM$47:'Yearly emission'!IM60)</f>
        <v>0</v>
      </c>
      <c r="IQ6" s="11">
        <f>SUM('Yearly emission'!IN$47:'Yearly emission'!IN60)</f>
        <v>0</v>
      </c>
      <c r="IR6" s="11">
        <f>SUM('Yearly emission'!IO$47:'Yearly emission'!IO60)</f>
        <v>0</v>
      </c>
      <c r="IS6" s="11">
        <f>SUM('Yearly emission'!IP$47:'Yearly emission'!IP60)</f>
        <v>0</v>
      </c>
      <c r="IT6" s="11">
        <f>SUM('Yearly emission'!IQ$47:'Yearly emission'!IQ60)</f>
        <v>0</v>
      </c>
      <c r="IU6" s="11">
        <f>SUM('Yearly emission'!IR$47:'Yearly emission'!IR60)</f>
        <v>0</v>
      </c>
      <c r="IV6" s="11">
        <f>SUM('Yearly emission'!IS$47:'Yearly emission'!IS60)</f>
        <v>0</v>
      </c>
      <c r="IW6" s="11">
        <f>SUM('Yearly emission'!IT$47:'Yearly emission'!IT60)</f>
        <v>0</v>
      </c>
      <c r="IX6" s="11">
        <f>SUM('Yearly emission'!IU$47:'Yearly emission'!IU60)</f>
        <v>0</v>
      </c>
      <c r="IY6" s="11">
        <f>SUM('Yearly emission'!IV$47:'Yearly emission'!IV60)</f>
        <v>0</v>
      </c>
      <c r="IZ6" s="11">
        <f>SUM('Yearly emission'!IW$47:'Yearly emission'!IW60)</f>
        <v>0</v>
      </c>
      <c r="JA6" s="11">
        <f>SUM('Yearly emission'!IX$47:'Yearly emission'!IX60)</f>
        <v>0</v>
      </c>
      <c r="JB6" s="11">
        <f>SUM('Yearly emission'!IY$47:'Yearly emission'!IY60)</f>
        <v>0</v>
      </c>
    </row>
    <row r="7" spans="4:262" x14ac:dyDescent="0.25">
      <c r="D7" s="11">
        <v>2024</v>
      </c>
      <c r="E7" s="11">
        <f>SUM('Yearly emission'!B$47:'Yearly emission'!B61)</f>
        <v>14513730953.546246</v>
      </c>
      <c r="F7" s="11">
        <f>SUM('Yearly emission'!C$47:'Yearly emission'!C61)</f>
        <v>8186057117.0900621</v>
      </c>
      <c r="G7" s="11">
        <f>SUM('Yearly emission'!D$47:'Yearly emission'!D61)</f>
        <v>2900765940.0570297</v>
      </c>
      <c r="H7" s="11">
        <f>SUM('Yearly emission'!E$47:'Yearly emission'!E61)</f>
        <v>652304186.93800759</v>
      </c>
      <c r="I7" s="11">
        <f>SUM('Yearly emission'!F$47:'Yearly emission'!F61)</f>
        <v>5628826803.7318888</v>
      </c>
      <c r="J7" s="11">
        <f>SUM('Yearly emission'!G$47:'Yearly emission'!G61)</f>
        <v>167427323.91310006</v>
      </c>
      <c r="K7" s="11">
        <f>SUM('Yearly emission'!H$47:'Yearly emission'!H61)</f>
        <v>724678389.93198001</v>
      </c>
      <c r="L7" s="11">
        <f>SUM('Yearly emission'!I$47:'Yearly emission'!I61)</f>
        <v>1536777116.4960899</v>
      </c>
      <c r="M7" s="11">
        <f>SUM('Yearly emission'!J$47:'Yearly emission'!J61)</f>
        <v>6151951756.6947365</v>
      </c>
      <c r="N7" s="11">
        <f>SUM('Yearly emission'!K$47:'Yearly emission'!K61)</f>
        <v>570932237.80068362</v>
      </c>
      <c r="O7" s="11">
        <f>SUM('Yearly emission'!L$47:'Yearly emission'!L61)</f>
        <v>487771814.31476825</v>
      </c>
      <c r="P7" s="11">
        <f>SUM('Yearly emission'!M$47:'Yearly emission'!M61)</f>
        <v>210964123.0695675</v>
      </c>
      <c r="Q7" s="11">
        <f>SUM('Yearly emission'!N$47:'Yearly emission'!N61)</f>
        <v>551986273.51400316</v>
      </c>
      <c r="R7" s="11">
        <f>SUM('Yearly emission'!O$47:'Yearly emission'!O61)</f>
        <v>27373420.281612419</v>
      </c>
      <c r="S7" s="11">
        <f>SUM('Yearly emission'!P$47:'Yearly emission'!P61)</f>
        <v>268651621.7901293</v>
      </c>
      <c r="T7" s="11">
        <f>SUM('Yearly emission'!Q$47:'Yearly emission'!Q61)</f>
        <v>2221666795.308187</v>
      </c>
      <c r="V7" s="11">
        <f>SUM('Yearly emission'!S$47:'Yearly emission'!S61)</f>
        <v>14513730953.546246</v>
      </c>
      <c r="W7" s="11">
        <f>SUM('Yearly emission'!T$47:'Yearly emission'!T61)</f>
        <v>8186057117.0900621</v>
      </c>
      <c r="X7" s="11">
        <f>SUM('Yearly emission'!U$47:'Yearly emission'!U61)</f>
        <v>2900765940.0570297</v>
      </c>
      <c r="Y7" s="11">
        <f>SUM('Yearly emission'!V$47:'Yearly emission'!V61)</f>
        <v>652304186.93800759</v>
      </c>
      <c r="Z7" s="11">
        <f>SUM('Yearly emission'!W$47:'Yearly emission'!W61)</f>
        <v>5628826803.7318888</v>
      </c>
      <c r="AA7" s="11">
        <f>SUM('Yearly emission'!X$47:'Yearly emission'!X61)</f>
        <v>167427323.91310006</v>
      </c>
      <c r="AB7" s="11">
        <f>SUM('Yearly emission'!Y$47:'Yearly emission'!Y61)</f>
        <v>724678389.93198001</v>
      </c>
      <c r="AC7" s="11">
        <f>SUM('Yearly emission'!Z$47:'Yearly emission'!Z61)</f>
        <v>1536777116.4960899</v>
      </c>
      <c r="AD7" s="11">
        <f>SUM('Yearly emission'!AA$47:'Yearly emission'!AA61)</f>
        <v>6151951756.6947365</v>
      </c>
      <c r="AE7" s="11">
        <f>SUM('Yearly emission'!AB$47:'Yearly emission'!AB61)</f>
        <v>570932237.80068362</v>
      </c>
      <c r="AF7" s="11">
        <f>SUM('Yearly emission'!AC$47:'Yearly emission'!AC61)</f>
        <v>487771814.31476825</v>
      </c>
      <c r="AG7" s="11">
        <f>SUM('Yearly emission'!AD$47:'Yearly emission'!AD61)</f>
        <v>210964123.0695675</v>
      </c>
      <c r="AH7" s="11">
        <f>SUM('Yearly emission'!AE$47:'Yearly emission'!AE61)</f>
        <v>551986273.51400316</v>
      </c>
      <c r="AI7" s="11">
        <f>SUM('Yearly emission'!AF$47:'Yearly emission'!AF61)</f>
        <v>27373420.281612419</v>
      </c>
      <c r="AJ7" s="11">
        <f>SUM('Yearly emission'!AG$47:'Yearly emission'!AG61)</f>
        <v>268651621.7901293</v>
      </c>
      <c r="AK7" s="11">
        <f>SUM('Yearly emission'!AH$47:'Yearly emission'!AH61)</f>
        <v>2221666795.308187</v>
      </c>
      <c r="AM7" s="11">
        <f>SUM('Yearly emission'!AJ$47:'Yearly emission'!AJ61)</f>
        <v>14513730953.546246</v>
      </c>
      <c r="AN7" s="11">
        <f>SUM('Yearly emission'!AK$47:'Yearly emission'!AK61)</f>
        <v>8186057117.0900621</v>
      </c>
      <c r="AO7" s="11">
        <f>SUM('Yearly emission'!AL$47:'Yearly emission'!AL61)</f>
        <v>2900765940.0570297</v>
      </c>
      <c r="AP7" s="11">
        <f>SUM('Yearly emission'!AM$47:'Yearly emission'!AM61)</f>
        <v>652304186.93800759</v>
      </c>
      <c r="AQ7" s="11">
        <f>SUM('Yearly emission'!AN$47:'Yearly emission'!AN61)</f>
        <v>5628826803.7318888</v>
      </c>
      <c r="AR7" s="11">
        <f>SUM('Yearly emission'!AO$47:'Yearly emission'!AO61)</f>
        <v>167427323.91310006</v>
      </c>
      <c r="AS7" s="11">
        <f>SUM('Yearly emission'!AP$47:'Yearly emission'!AP61)</f>
        <v>724678389.93198001</v>
      </c>
      <c r="AT7" s="11">
        <f>SUM('Yearly emission'!AQ$47:'Yearly emission'!AQ61)</f>
        <v>1536777116.4960899</v>
      </c>
      <c r="AU7" s="11">
        <f>SUM('Yearly emission'!AR$47:'Yearly emission'!AR61)</f>
        <v>6151951756.6947365</v>
      </c>
      <c r="AV7" s="11">
        <f>SUM('Yearly emission'!AS$47:'Yearly emission'!AS61)</f>
        <v>570932237.80068362</v>
      </c>
      <c r="AW7" s="11">
        <f>SUM('Yearly emission'!AT$47:'Yearly emission'!AT61)</f>
        <v>487771814.31476825</v>
      </c>
      <c r="AX7" s="11">
        <f>SUM('Yearly emission'!AU$47:'Yearly emission'!AU61)</f>
        <v>210964123.0695675</v>
      </c>
      <c r="AY7" s="11">
        <f>SUM('Yearly emission'!AV$47:'Yearly emission'!AV61)</f>
        <v>551986273.51400316</v>
      </c>
      <c r="AZ7" s="11">
        <f>SUM('Yearly emission'!AW$47:'Yearly emission'!AW61)</f>
        <v>27373420.281612419</v>
      </c>
      <c r="BA7" s="11">
        <f>SUM('Yearly emission'!AX$47:'Yearly emission'!AX61)</f>
        <v>268651621.7901293</v>
      </c>
      <c r="BB7" s="11">
        <f>SUM('Yearly emission'!AY$47:'Yearly emission'!AY61)</f>
        <v>2221666795.308187</v>
      </c>
      <c r="BD7" s="11">
        <f>SUM('Yearly emission'!BA$47:'Yearly emission'!BA61)</f>
        <v>0</v>
      </c>
      <c r="BE7" s="11">
        <f>SUM('Yearly emission'!BB$47:'Yearly emission'!BB61)</f>
        <v>0</v>
      </c>
      <c r="BF7" s="11">
        <f>SUM('Yearly emission'!BC$47:'Yearly emission'!BC61)</f>
        <v>0</v>
      </c>
      <c r="BG7" s="11">
        <f>SUM('Yearly emission'!BD$47:'Yearly emission'!BD61)</f>
        <v>0</v>
      </c>
      <c r="BH7" s="11">
        <f>SUM('Yearly emission'!BE$47:'Yearly emission'!BE61)</f>
        <v>0</v>
      </c>
      <c r="BI7" s="11">
        <f>SUM('Yearly emission'!BF$47:'Yearly emission'!BF61)</f>
        <v>0</v>
      </c>
      <c r="BJ7" s="11">
        <f>SUM('Yearly emission'!BG$47:'Yearly emission'!BG61)</f>
        <v>0</v>
      </c>
      <c r="BK7" s="11">
        <f>SUM('Yearly emission'!BH$47:'Yearly emission'!BH61)</f>
        <v>0</v>
      </c>
      <c r="BL7" s="11">
        <f>SUM('Yearly emission'!BI$47:'Yearly emission'!BI61)</f>
        <v>0</v>
      </c>
      <c r="BM7" s="11">
        <f>SUM('Yearly emission'!BJ$47:'Yearly emission'!BJ61)</f>
        <v>0</v>
      </c>
      <c r="BN7" s="11">
        <f>SUM('Yearly emission'!BK$47:'Yearly emission'!BK61)</f>
        <v>0</v>
      </c>
      <c r="BO7" s="11">
        <f>SUM('Yearly emission'!BL$47:'Yearly emission'!BL61)</f>
        <v>0</v>
      </c>
      <c r="BP7" s="11">
        <f>SUM('Yearly emission'!BM$47:'Yearly emission'!BM61)</f>
        <v>0</v>
      </c>
      <c r="BQ7" s="11">
        <f>SUM('Yearly emission'!BN$47:'Yearly emission'!BN61)</f>
        <v>0</v>
      </c>
      <c r="BR7" s="11">
        <f>SUM('Yearly emission'!BO$47:'Yearly emission'!BO61)</f>
        <v>0</v>
      </c>
      <c r="BS7" s="11">
        <f>SUM('Yearly emission'!BP$47:'Yearly emission'!BP61)</f>
        <v>0</v>
      </c>
      <c r="BU7" s="11">
        <f>SUM('Yearly emission'!BR$47:'Yearly emission'!BR61)</f>
        <v>0</v>
      </c>
      <c r="BV7" s="11">
        <f>SUM('Yearly emission'!BS$47:'Yearly emission'!BS61)</f>
        <v>0</v>
      </c>
      <c r="BW7" s="11">
        <f>SUM('Yearly emission'!BT$47:'Yearly emission'!BT61)</f>
        <v>0</v>
      </c>
      <c r="BX7" s="11">
        <f>SUM('Yearly emission'!BU$47:'Yearly emission'!BU61)</f>
        <v>0</v>
      </c>
      <c r="BY7" s="11">
        <f>SUM('Yearly emission'!BV$47:'Yearly emission'!BV61)</f>
        <v>0</v>
      </c>
      <c r="BZ7" s="11">
        <f>SUM('Yearly emission'!BW$47:'Yearly emission'!BW61)</f>
        <v>0</v>
      </c>
      <c r="CA7" s="11">
        <f>SUM('Yearly emission'!BX$47:'Yearly emission'!BX61)</f>
        <v>0</v>
      </c>
      <c r="CB7" s="11">
        <f>SUM('Yearly emission'!BY$47:'Yearly emission'!BY61)</f>
        <v>0</v>
      </c>
      <c r="CC7" s="11">
        <f>SUM('Yearly emission'!BZ$47:'Yearly emission'!BZ61)</f>
        <v>0</v>
      </c>
      <c r="CD7" s="11">
        <f>SUM('Yearly emission'!CA$47:'Yearly emission'!CA61)</f>
        <v>0</v>
      </c>
      <c r="CE7" s="11">
        <f>SUM('Yearly emission'!CB$47:'Yearly emission'!CB61)</f>
        <v>0</v>
      </c>
      <c r="CF7" s="11">
        <f>SUM('Yearly emission'!CC$47:'Yearly emission'!CC61)</f>
        <v>0</v>
      </c>
      <c r="CG7" s="11">
        <f>SUM('Yearly emission'!CD$47:'Yearly emission'!CD61)</f>
        <v>0</v>
      </c>
      <c r="CH7" s="11">
        <f>SUM('Yearly emission'!CE$47:'Yearly emission'!CE61)</f>
        <v>0</v>
      </c>
      <c r="CI7" s="11">
        <f>SUM('Yearly emission'!CF$47:'Yearly emission'!CF61)</f>
        <v>0</v>
      </c>
      <c r="CJ7" s="11">
        <f>SUM('Yearly emission'!CG$47:'Yearly emission'!CG61)</f>
        <v>0</v>
      </c>
      <c r="CM7" s="11">
        <f>SUM('Yearly emission'!CJ$47:'Yearly emission'!CJ61)</f>
        <v>1008.5</v>
      </c>
      <c r="CN7" s="11">
        <f>SUM('Yearly emission'!CK$47:'Yearly emission'!CK61)</f>
        <v>14758847099.022211</v>
      </c>
      <c r="CO7" s="11">
        <f>SUM('Yearly emission'!CL$47:'Yearly emission'!CL61)</f>
        <v>8559288798.2948074</v>
      </c>
      <c r="CP7" s="11">
        <f>SUM('Yearly emission'!CM$47:'Yearly emission'!CM61)</f>
        <v>3027450762.4312162</v>
      </c>
      <c r="CQ7" s="11">
        <f>SUM('Yearly emission'!CN$47:'Yearly emission'!CN61)</f>
        <v>663262051.4478209</v>
      </c>
      <c r="CR7" s="11">
        <f>SUM('Yearly emission'!CO$47:'Yearly emission'!CO61)</f>
        <v>5774082239.4762297</v>
      </c>
      <c r="CS7" s="11">
        <f>SUM('Yearly emission'!CP$47:'Yearly emission'!CP61)</f>
        <v>173919716.91934934</v>
      </c>
      <c r="CT7" s="11">
        <f>SUM('Yearly emission'!CQ$47:'Yearly emission'!CQ61)</f>
        <v>738194754.06342781</v>
      </c>
      <c r="CU7" s="11">
        <f>SUM('Yearly emission'!CR$47:'Yearly emission'!CR61)</f>
        <v>1622617099.3024755</v>
      </c>
      <c r="CV7" s="11">
        <f>SUM('Yearly emission'!CS$47:'Yearly emission'!CS61)</f>
        <v>5594718617.4889565</v>
      </c>
      <c r="CW7" s="11">
        <f>SUM('Yearly emission'!CT$47:'Yearly emission'!CT61)</f>
        <v>590058549.48010778</v>
      </c>
      <c r="CX7" s="11">
        <f>SUM('Yearly emission'!CU$47:'Yearly emission'!CU61)</f>
        <v>512639850.03787911</v>
      </c>
      <c r="CY7" s="11">
        <f>SUM('Yearly emission'!CV$47:'Yearly emission'!CV61)</f>
        <v>221692035.78554249</v>
      </c>
      <c r="CZ7" s="11">
        <f>SUM('Yearly emission'!CW$47:'Yearly emission'!CW61)</f>
        <v>581242803.3533808</v>
      </c>
      <c r="DA7" s="11">
        <f>SUM('Yearly emission'!CX$47:'Yearly emission'!CX61)</f>
        <v>23980268.368583001</v>
      </c>
      <c r="DB7" s="11">
        <f>SUM('Yearly emission'!CY$47:'Yearly emission'!CY61)</f>
        <v>281733995.14221233</v>
      </c>
      <c r="DC7" s="11">
        <f>SUM('Yearly emission'!CZ$47:'Yearly emission'!CZ61)</f>
        <v>2330242759.4914656</v>
      </c>
      <c r="DE7" s="11">
        <f>SUM('Yearly emission'!DB$47:'Yearly emission'!DB61)</f>
        <v>14758847099.022211</v>
      </c>
      <c r="DF7" s="11">
        <f>SUM('Yearly emission'!DC$47:'Yearly emission'!DC61)</f>
        <v>8559288798.2948074</v>
      </c>
      <c r="DG7" s="11">
        <f>SUM('Yearly emission'!DD$47:'Yearly emission'!DD61)</f>
        <v>3027450762.4312162</v>
      </c>
      <c r="DH7" s="11">
        <f>SUM('Yearly emission'!DE$47:'Yearly emission'!DE61)</f>
        <v>663262051.4478209</v>
      </c>
      <c r="DI7" s="11">
        <f>SUM('Yearly emission'!DF$47:'Yearly emission'!DF61)</f>
        <v>5774082239.4762297</v>
      </c>
      <c r="DJ7" s="11">
        <f>SUM('Yearly emission'!DG$47:'Yearly emission'!DG61)</f>
        <v>173919716.91934934</v>
      </c>
      <c r="DK7" s="11">
        <f>SUM('Yearly emission'!DH$47:'Yearly emission'!DH61)</f>
        <v>738194754.06342781</v>
      </c>
      <c r="DL7" s="11">
        <f>SUM('Yearly emission'!DI$47:'Yearly emission'!DI61)</f>
        <v>1622617099.3024755</v>
      </c>
      <c r="DM7" s="11">
        <f>SUM('Yearly emission'!DJ$47:'Yearly emission'!DJ61)</f>
        <v>5594718617.4889565</v>
      </c>
      <c r="DN7" s="11">
        <f>SUM('Yearly emission'!DK$47:'Yearly emission'!DK61)</f>
        <v>590058549.48010778</v>
      </c>
      <c r="DO7" s="11">
        <f>SUM('Yearly emission'!DL$47:'Yearly emission'!DL61)</f>
        <v>512639850.03787911</v>
      </c>
      <c r="DP7" s="11">
        <f>SUM('Yearly emission'!DM$47:'Yearly emission'!DM61)</f>
        <v>221692035.78554249</v>
      </c>
      <c r="DQ7" s="11">
        <f>SUM('Yearly emission'!DN$47:'Yearly emission'!DN61)</f>
        <v>581242803.3533808</v>
      </c>
      <c r="DR7" s="11">
        <f>SUM('Yearly emission'!DO$47:'Yearly emission'!DO61)</f>
        <v>23980268.368583001</v>
      </c>
      <c r="DS7" s="11">
        <f>SUM('Yearly emission'!DP$47:'Yearly emission'!DP61)</f>
        <v>281733995.14221233</v>
      </c>
      <c r="DT7" s="11">
        <f>SUM('Yearly emission'!DQ$47:'Yearly emission'!DQ61)</f>
        <v>2330242759.4914656</v>
      </c>
      <c r="DV7" s="11">
        <f>SUM('Yearly emission'!DS$47:'Yearly emission'!DS61)</f>
        <v>14758847099.022211</v>
      </c>
      <c r="DW7" s="11">
        <f>SUM('Yearly emission'!DT$47:'Yearly emission'!DT61)</f>
        <v>8559288798.2948074</v>
      </c>
      <c r="DX7" s="11">
        <f>SUM('Yearly emission'!DU$47:'Yearly emission'!DU61)</f>
        <v>3027450762.4312162</v>
      </c>
      <c r="DY7" s="11">
        <f>SUM('Yearly emission'!DV$47:'Yearly emission'!DV61)</f>
        <v>663262051.4478209</v>
      </c>
      <c r="DZ7" s="11">
        <f>SUM('Yearly emission'!DW$47:'Yearly emission'!DW61)</f>
        <v>5774082239.4762297</v>
      </c>
      <c r="EA7" s="11">
        <f>SUM('Yearly emission'!DX$47:'Yearly emission'!DX61)</f>
        <v>173919716.91934934</v>
      </c>
      <c r="EB7" s="11">
        <f>SUM('Yearly emission'!DY$47:'Yearly emission'!DY61)</f>
        <v>738194754.06342781</v>
      </c>
      <c r="EC7" s="11">
        <f>SUM('Yearly emission'!DZ$47:'Yearly emission'!DZ61)</f>
        <v>1622617099.3024755</v>
      </c>
      <c r="ED7" s="11">
        <f>SUM('Yearly emission'!EA$47:'Yearly emission'!EA61)</f>
        <v>5594718617.4889565</v>
      </c>
      <c r="EE7" s="11">
        <f>SUM('Yearly emission'!EB$47:'Yearly emission'!EB61)</f>
        <v>590058549.48010778</v>
      </c>
      <c r="EF7" s="11">
        <f>SUM('Yearly emission'!EC$47:'Yearly emission'!EC61)</f>
        <v>512639850.03787911</v>
      </c>
      <c r="EG7" s="11">
        <f>SUM('Yearly emission'!ED$47:'Yearly emission'!ED61)</f>
        <v>221692035.78554249</v>
      </c>
      <c r="EH7" s="11">
        <f>SUM('Yearly emission'!EE$47:'Yearly emission'!EE61)</f>
        <v>581242803.3533808</v>
      </c>
      <c r="EI7" s="11">
        <f>SUM('Yearly emission'!EF$47:'Yearly emission'!EF61)</f>
        <v>23980268.368583001</v>
      </c>
      <c r="EJ7" s="11">
        <f>SUM('Yearly emission'!EG$47:'Yearly emission'!EG61)</f>
        <v>281733995.14221233</v>
      </c>
      <c r="EK7" s="11">
        <f>SUM('Yearly emission'!EH$47:'Yearly emission'!EH61)</f>
        <v>2330242759.4914656</v>
      </c>
      <c r="EM7" s="11">
        <f>SUM('Yearly emission'!EJ$47:'Yearly emission'!EJ61)</f>
        <v>0</v>
      </c>
      <c r="EN7" s="11">
        <f>SUM('Yearly emission'!EK$47:'Yearly emission'!EK61)</f>
        <v>0</v>
      </c>
      <c r="EO7" s="11">
        <f>SUM('Yearly emission'!EL$47:'Yearly emission'!EL61)</f>
        <v>0</v>
      </c>
      <c r="EP7" s="11">
        <f>SUM('Yearly emission'!EM$47:'Yearly emission'!EM61)</f>
        <v>0</v>
      </c>
      <c r="EQ7" s="11">
        <f>SUM('Yearly emission'!EN$47:'Yearly emission'!EN61)</f>
        <v>0</v>
      </c>
      <c r="ER7" s="11">
        <f>SUM('Yearly emission'!EO$47:'Yearly emission'!EO61)</f>
        <v>0</v>
      </c>
      <c r="ES7" s="11">
        <f>SUM('Yearly emission'!EP$47:'Yearly emission'!EP61)</f>
        <v>0</v>
      </c>
      <c r="ET7" s="11">
        <f>SUM('Yearly emission'!EQ$47:'Yearly emission'!EQ61)</f>
        <v>0</v>
      </c>
      <c r="EU7" s="11">
        <f>SUM('Yearly emission'!ER$47:'Yearly emission'!ER61)</f>
        <v>0</v>
      </c>
      <c r="EV7" s="11">
        <f>SUM('Yearly emission'!ES$47:'Yearly emission'!ES61)</f>
        <v>0</v>
      </c>
      <c r="EW7" s="11">
        <f>SUM('Yearly emission'!ET$47:'Yearly emission'!ET61)</f>
        <v>0</v>
      </c>
      <c r="EX7" s="11">
        <f>SUM('Yearly emission'!EU$47:'Yearly emission'!EU61)</f>
        <v>0</v>
      </c>
      <c r="EY7" s="11">
        <f>SUM('Yearly emission'!EV$47:'Yearly emission'!EV61)</f>
        <v>0</v>
      </c>
      <c r="EZ7" s="11">
        <f>SUM('Yearly emission'!EW$47:'Yearly emission'!EW61)</f>
        <v>0</v>
      </c>
      <c r="FA7" s="11">
        <f>SUM('Yearly emission'!EX$47:'Yearly emission'!EX61)</f>
        <v>0</v>
      </c>
      <c r="FB7" s="11">
        <f>SUM('Yearly emission'!EY$47:'Yearly emission'!EY61)</f>
        <v>0</v>
      </c>
      <c r="FD7" s="11">
        <f>SUM('Yearly emission'!FA$47:'Yearly emission'!FA61)</f>
        <v>0</v>
      </c>
      <c r="FE7" s="11">
        <f>SUM('Yearly emission'!FB$47:'Yearly emission'!FB61)</f>
        <v>0</v>
      </c>
      <c r="FF7" s="11">
        <f>SUM('Yearly emission'!FC$47:'Yearly emission'!FC61)</f>
        <v>0</v>
      </c>
      <c r="FG7" s="11">
        <f>SUM('Yearly emission'!FD$47:'Yearly emission'!FD61)</f>
        <v>0</v>
      </c>
      <c r="FH7" s="11">
        <f>SUM('Yearly emission'!FE$47:'Yearly emission'!FE61)</f>
        <v>0</v>
      </c>
      <c r="FI7" s="11">
        <f>SUM('Yearly emission'!FF$47:'Yearly emission'!FF61)</f>
        <v>0</v>
      </c>
      <c r="FJ7" s="11">
        <f>SUM('Yearly emission'!FG$47:'Yearly emission'!FG61)</f>
        <v>0</v>
      </c>
      <c r="FK7" s="11">
        <f>SUM('Yearly emission'!FH$47:'Yearly emission'!FH61)</f>
        <v>0</v>
      </c>
      <c r="FL7" s="11">
        <f>SUM('Yearly emission'!FI$47:'Yearly emission'!FI61)</f>
        <v>0</v>
      </c>
      <c r="FM7" s="11">
        <f>SUM('Yearly emission'!FJ$47:'Yearly emission'!FJ61)</f>
        <v>0</v>
      </c>
      <c r="FN7" s="11">
        <f>SUM('Yearly emission'!FK$47:'Yearly emission'!FK61)</f>
        <v>0</v>
      </c>
      <c r="FO7" s="11">
        <f>SUM('Yearly emission'!FL$47:'Yearly emission'!FL61)</f>
        <v>0</v>
      </c>
      <c r="FP7" s="11">
        <f>SUM('Yearly emission'!FM$47:'Yearly emission'!FM61)</f>
        <v>0</v>
      </c>
      <c r="FQ7" s="11">
        <f>SUM('Yearly emission'!FN$47:'Yearly emission'!FN61)</f>
        <v>0</v>
      </c>
      <c r="FR7" s="11">
        <f>SUM('Yearly emission'!FO$47:'Yearly emission'!FO61)</f>
        <v>0</v>
      </c>
      <c r="FS7" s="11">
        <f>SUM('Yearly emission'!FP$47:'Yearly emission'!FP61)</f>
        <v>0</v>
      </c>
      <c r="FV7" s="11">
        <f>SUM('Yearly emission'!FS$47:'Yearly emission'!FS61)</f>
        <v>1008.5</v>
      </c>
      <c r="FW7" s="11">
        <f>SUM('Yearly emission'!FT$47:'Yearly emission'!FT61)</f>
        <v>18210783175.615067</v>
      </c>
      <c r="FX7" s="11">
        <f>SUM('Yearly emission'!FU$47:'Yearly emission'!FU61)</f>
        <v>10618488441.958282</v>
      </c>
      <c r="FY7" s="11">
        <f>SUM('Yearly emission'!FV$47:'Yearly emission'!FV61)</f>
        <v>3766567601.1013336</v>
      </c>
      <c r="FZ7" s="11">
        <f>SUM('Yearly emission'!FW$47:'Yearly emission'!FW61)</f>
        <v>829568278.75349975</v>
      </c>
      <c r="GA7" s="11">
        <f>SUM('Yearly emission'!FX$47:'Yearly emission'!FX61)</f>
        <v>7350467314.3993149</v>
      </c>
      <c r="GB7" s="11">
        <f>SUM('Yearly emission'!FY$47:'Yearly emission'!FY61)</f>
        <v>216302796.99490279</v>
      </c>
      <c r="GC7" s="11">
        <f>SUM('Yearly emission'!FZ$47:'Yearly emission'!FZ61)</f>
        <v>915143004.82945359</v>
      </c>
      <c r="GD7" s="11">
        <f>SUM('Yearly emission'!GA$47:'Yearly emission'!GA61)</f>
        <v>2172289100.6386461</v>
      </c>
      <c r="GE7" s="11">
        <f>SUM('Yearly emission'!GB$47:'Yearly emission'!GB61)</f>
        <v>7061091250.1739712</v>
      </c>
      <c r="GF7" s="11">
        <f>SUM('Yearly emission'!GC$47:'Yearly emission'!GC61)</f>
        <v>737480240.16487134</v>
      </c>
      <c r="GG7" s="11">
        <f>SUM('Yearly emission'!GD$47:'Yearly emission'!GD61)</f>
        <v>668009754.23260784</v>
      </c>
      <c r="GH7" s="11">
        <f>SUM('Yearly emission'!GE$47:'Yearly emission'!GE61)</f>
        <v>276304309.63905203</v>
      </c>
      <c r="GI7" s="11">
        <f>SUM('Yearly emission'!GF$47:'Yearly emission'!GF61)</f>
        <v>728773787.13635635</v>
      </c>
      <c r="GJ7" s="11">
        <f>SUM('Yearly emission'!GG$47:'Yearly emission'!GG61)</f>
        <v>30846137.551569439</v>
      </c>
      <c r="GK7" s="11">
        <f>SUM('Yearly emission'!GH$47:'Yearly emission'!GH61)</f>
        <v>360295892.45329666</v>
      </c>
      <c r="GL7" s="11">
        <f>SUM('Yearly emission'!GI$47:'Yearly emission'!GI61)</f>
        <v>2902455490.1897717</v>
      </c>
      <c r="GN7" s="11">
        <f>SUM('Yearly emission'!GK$47:'Yearly emission'!GK61)</f>
        <v>18210783175.615067</v>
      </c>
      <c r="GO7" s="11">
        <f>SUM('Yearly emission'!GL$47:'Yearly emission'!GL61)</f>
        <v>10618488441.958282</v>
      </c>
      <c r="GP7" s="11">
        <f>SUM('Yearly emission'!GM$47:'Yearly emission'!GM61)</f>
        <v>3766567601.1013336</v>
      </c>
      <c r="GQ7" s="11">
        <f>SUM('Yearly emission'!GN$47:'Yearly emission'!GN61)</f>
        <v>829568278.75349975</v>
      </c>
      <c r="GR7" s="11">
        <f>SUM('Yearly emission'!GO$47:'Yearly emission'!GO61)</f>
        <v>7350467314.3993149</v>
      </c>
      <c r="GS7" s="11">
        <f>SUM('Yearly emission'!GP$47:'Yearly emission'!GP61)</f>
        <v>216302796.99490279</v>
      </c>
      <c r="GT7" s="11">
        <f>SUM('Yearly emission'!GQ$47:'Yearly emission'!GQ61)</f>
        <v>915143004.82945359</v>
      </c>
      <c r="GU7" s="11">
        <f>SUM('Yearly emission'!GR$47:'Yearly emission'!GR61)</f>
        <v>2172289100.6386461</v>
      </c>
      <c r="GV7" s="11">
        <f>SUM('Yearly emission'!GS$47:'Yearly emission'!GS61)</f>
        <v>7061091250.1739712</v>
      </c>
      <c r="GW7" s="11">
        <f>SUM('Yearly emission'!GT$47:'Yearly emission'!GT61)</f>
        <v>737480240.16487134</v>
      </c>
      <c r="GX7" s="11">
        <f>SUM('Yearly emission'!GU$47:'Yearly emission'!GU61)</f>
        <v>668009754.23260784</v>
      </c>
      <c r="GY7" s="11">
        <f>SUM('Yearly emission'!GV$47:'Yearly emission'!GV61)</f>
        <v>276304309.63905203</v>
      </c>
      <c r="GZ7" s="11">
        <f>SUM('Yearly emission'!GW$47:'Yearly emission'!GW61)</f>
        <v>728773787.13635635</v>
      </c>
      <c r="HA7" s="11">
        <f>SUM('Yearly emission'!GX$47:'Yearly emission'!GX61)</f>
        <v>30846137.551569439</v>
      </c>
      <c r="HB7" s="11">
        <f>SUM('Yearly emission'!GY$47:'Yearly emission'!GY61)</f>
        <v>360295892.45329666</v>
      </c>
      <c r="HC7" s="11">
        <f>SUM('Yearly emission'!GZ$47:'Yearly emission'!GZ61)</f>
        <v>2902455490.1897717</v>
      </c>
      <c r="HE7" s="11">
        <f>SUM('Yearly emission'!HB$47:'Yearly emission'!HB61)</f>
        <v>18210783175.615067</v>
      </c>
      <c r="HF7" s="11">
        <f>SUM('Yearly emission'!HC$47:'Yearly emission'!HC61)</f>
        <v>10618488441.958282</v>
      </c>
      <c r="HG7" s="11">
        <f>SUM('Yearly emission'!HD$47:'Yearly emission'!HD61)</f>
        <v>3766567601.1013336</v>
      </c>
      <c r="HH7" s="11">
        <f>SUM('Yearly emission'!HE$47:'Yearly emission'!HE61)</f>
        <v>829568278.75349975</v>
      </c>
      <c r="HI7" s="11">
        <f>SUM('Yearly emission'!HF$47:'Yearly emission'!HF61)</f>
        <v>7350467314.3993149</v>
      </c>
      <c r="HJ7" s="11">
        <f>SUM('Yearly emission'!HG$47:'Yearly emission'!HG61)</f>
        <v>216302796.99490279</v>
      </c>
      <c r="HK7" s="11">
        <f>SUM('Yearly emission'!HH$47:'Yearly emission'!HH61)</f>
        <v>915143004.82945359</v>
      </c>
      <c r="HL7" s="11">
        <f>SUM('Yearly emission'!HI$47:'Yearly emission'!HI61)</f>
        <v>2172289100.6386461</v>
      </c>
      <c r="HM7" s="11">
        <f>SUM('Yearly emission'!HJ$47:'Yearly emission'!HJ61)</f>
        <v>7061091250.1739712</v>
      </c>
      <c r="HN7" s="11">
        <f>SUM('Yearly emission'!HK$47:'Yearly emission'!HK61)</f>
        <v>737480240.16487134</v>
      </c>
      <c r="HO7" s="11">
        <f>SUM('Yearly emission'!HL$47:'Yearly emission'!HL61)</f>
        <v>668009754.23260784</v>
      </c>
      <c r="HP7" s="11">
        <f>SUM('Yearly emission'!HM$47:'Yearly emission'!HM61)</f>
        <v>276304309.63905203</v>
      </c>
      <c r="HQ7" s="11">
        <f>SUM('Yearly emission'!HN$47:'Yearly emission'!HN61)</f>
        <v>728773787.13635635</v>
      </c>
      <c r="HR7" s="11">
        <f>SUM('Yearly emission'!HO$47:'Yearly emission'!HO61)</f>
        <v>30846137.551569439</v>
      </c>
      <c r="HS7" s="11">
        <f>SUM('Yearly emission'!HP$47:'Yearly emission'!HP61)</f>
        <v>360295892.45329666</v>
      </c>
      <c r="HT7" s="11">
        <f>SUM('Yearly emission'!HQ$47:'Yearly emission'!HQ61)</f>
        <v>2902455490.1897717</v>
      </c>
      <c r="HV7" s="11">
        <f>SUM('Yearly emission'!HS$47:'Yearly emission'!HS61)</f>
        <v>0</v>
      </c>
      <c r="HW7" s="11">
        <f>SUM('Yearly emission'!HT$47:'Yearly emission'!HT61)</f>
        <v>0</v>
      </c>
      <c r="HX7" s="11">
        <f>SUM('Yearly emission'!HU$47:'Yearly emission'!HU61)</f>
        <v>0</v>
      </c>
      <c r="HY7" s="11">
        <f>SUM('Yearly emission'!HV$47:'Yearly emission'!HV61)</f>
        <v>0</v>
      </c>
      <c r="HZ7" s="11">
        <f>SUM('Yearly emission'!HW$47:'Yearly emission'!HW61)</f>
        <v>0</v>
      </c>
      <c r="IA7" s="11">
        <f>SUM('Yearly emission'!HX$47:'Yearly emission'!HX61)</f>
        <v>0</v>
      </c>
      <c r="IB7" s="11">
        <f>SUM('Yearly emission'!HY$47:'Yearly emission'!HY61)</f>
        <v>0</v>
      </c>
      <c r="IC7" s="11">
        <f>SUM('Yearly emission'!HZ$47:'Yearly emission'!HZ61)</f>
        <v>0</v>
      </c>
      <c r="ID7" s="11">
        <f>SUM('Yearly emission'!IA$47:'Yearly emission'!IA61)</f>
        <v>0</v>
      </c>
      <c r="IE7" s="11">
        <f>SUM('Yearly emission'!IB$47:'Yearly emission'!IB61)</f>
        <v>0</v>
      </c>
      <c r="IF7" s="11">
        <f>SUM('Yearly emission'!IC$47:'Yearly emission'!IC61)</f>
        <v>0</v>
      </c>
      <c r="IG7" s="11">
        <f>SUM('Yearly emission'!ID$47:'Yearly emission'!ID61)</f>
        <v>0</v>
      </c>
      <c r="IH7" s="11">
        <f>SUM('Yearly emission'!IE$47:'Yearly emission'!IE61)</f>
        <v>0</v>
      </c>
      <c r="II7" s="11">
        <f>SUM('Yearly emission'!IF$47:'Yearly emission'!IF61)</f>
        <v>0</v>
      </c>
      <c r="IJ7" s="11">
        <f>SUM('Yearly emission'!IG$47:'Yearly emission'!IG61)</f>
        <v>0</v>
      </c>
      <c r="IK7" s="11">
        <f>SUM('Yearly emission'!IH$47:'Yearly emission'!IH61)</f>
        <v>0</v>
      </c>
      <c r="IM7" s="11">
        <f>SUM('Yearly emission'!IJ$47:'Yearly emission'!IJ61)</f>
        <v>0</v>
      </c>
      <c r="IN7" s="11">
        <f>SUM('Yearly emission'!IK$47:'Yearly emission'!IK61)</f>
        <v>0</v>
      </c>
      <c r="IO7" s="11">
        <f>SUM('Yearly emission'!IL$47:'Yearly emission'!IL61)</f>
        <v>0</v>
      </c>
      <c r="IP7" s="11">
        <f>SUM('Yearly emission'!IM$47:'Yearly emission'!IM61)</f>
        <v>0</v>
      </c>
      <c r="IQ7" s="11">
        <f>SUM('Yearly emission'!IN$47:'Yearly emission'!IN61)</f>
        <v>0</v>
      </c>
      <c r="IR7" s="11">
        <f>SUM('Yearly emission'!IO$47:'Yearly emission'!IO61)</f>
        <v>0</v>
      </c>
      <c r="IS7" s="11">
        <f>SUM('Yearly emission'!IP$47:'Yearly emission'!IP61)</f>
        <v>0</v>
      </c>
      <c r="IT7" s="11">
        <f>SUM('Yearly emission'!IQ$47:'Yearly emission'!IQ61)</f>
        <v>0</v>
      </c>
      <c r="IU7" s="11">
        <f>SUM('Yearly emission'!IR$47:'Yearly emission'!IR61)</f>
        <v>0</v>
      </c>
      <c r="IV7" s="11">
        <f>SUM('Yearly emission'!IS$47:'Yearly emission'!IS61)</f>
        <v>0</v>
      </c>
      <c r="IW7" s="11">
        <f>SUM('Yearly emission'!IT$47:'Yearly emission'!IT61)</f>
        <v>0</v>
      </c>
      <c r="IX7" s="11">
        <f>SUM('Yearly emission'!IU$47:'Yearly emission'!IU61)</f>
        <v>0</v>
      </c>
      <c r="IY7" s="11">
        <f>SUM('Yearly emission'!IV$47:'Yearly emission'!IV61)</f>
        <v>0</v>
      </c>
      <c r="IZ7" s="11">
        <f>SUM('Yearly emission'!IW$47:'Yearly emission'!IW61)</f>
        <v>0</v>
      </c>
      <c r="JA7" s="11">
        <f>SUM('Yearly emission'!IX$47:'Yearly emission'!IX61)</f>
        <v>0</v>
      </c>
      <c r="JB7" s="11">
        <f>SUM('Yearly emission'!IY$47:'Yearly emission'!IY61)</f>
        <v>0</v>
      </c>
    </row>
    <row r="8" spans="4:262" x14ac:dyDescent="0.25">
      <c r="D8" s="11">
        <v>2025</v>
      </c>
      <c r="E8" s="11">
        <f>SUM('Yearly emission'!B$47:'Yearly emission'!B62)</f>
        <v>15068962587.632545</v>
      </c>
      <c r="F8" s="11">
        <f>SUM('Yearly emission'!C$47:'Yearly emission'!C62)</f>
        <v>8414087858.5848618</v>
      </c>
      <c r="G8" s="11">
        <f>SUM('Yearly emission'!D$47:'Yearly emission'!D62)</f>
        <v>2923731147.5882893</v>
      </c>
      <c r="H8" s="11">
        <f>SUM('Yearly emission'!E$47:'Yearly emission'!E62)</f>
        <v>690921948.33017135</v>
      </c>
      <c r="I8" s="11">
        <f>SUM('Yearly emission'!F$47:'Yearly emission'!F62)</f>
        <v>6054893782.0856848</v>
      </c>
      <c r="J8" s="11">
        <f>SUM('Yearly emission'!G$47:'Yearly emission'!G62)</f>
        <v>170694690.86898658</v>
      </c>
      <c r="K8" s="11">
        <f>SUM('Yearly emission'!H$47:'Yearly emission'!H62)</f>
        <v>740442108.24095154</v>
      </c>
      <c r="L8" s="11">
        <f>SUM('Yearly emission'!I$47:'Yearly emission'!I62)</f>
        <v>1607372910.6316237</v>
      </c>
      <c r="M8" s="11">
        <f>SUM('Yearly emission'!J$47:'Yearly emission'!J62)</f>
        <v>7221133618.3943539</v>
      </c>
      <c r="N8" s="11">
        <f>SUM('Yearly emission'!K$47:'Yearly emission'!K62)</f>
        <v>620689001.08161187</v>
      </c>
      <c r="O8" s="11">
        <f>SUM('Yearly emission'!L$47:'Yearly emission'!L62)</f>
        <v>560177007.78905475</v>
      </c>
      <c r="P8" s="11">
        <f>SUM('Yearly emission'!M$47:'Yearly emission'!M62)</f>
        <v>217693299.13991496</v>
      </c>
      <c r="Q8" s="11">
        <f>SUM('Yearly emission'!N$47:'Yearly emission'!N62)</f>
        <v>603868549.9345932</v>
      </c>
      <c r="R8" s="11">
        <f>SUM('Yearly emission'!O$47:'Yearly emission'!O62)</f>
        <v>39409531.195466772</v>
      </c>
      <c r="S8" s="11">
        <f>SUM('Yearly emission'!P$47:'Yearly emission'!P62)</f>
        <v>279098945.71937293</v>
      </c>
      <c r="T8" s="11">
        <f>SUM('Yearly emission'!Q$47:'Yearly emission'!Q62)</f>
        <v>2295183714.3110814</v>
      </c>
      <c r="V8" s="11">
        <f>SUM('Yearly emission'!S$47:'Yearly emission'!S62)</f>
        <v>15068962587.632545</v>
      </c>
      <c r="W8" s="11">
        <f>SUM('Yearly emission'!T$47:'Yearly emission'!T62)</f>
        <v>8414087858.5848618</v>
      </c>
      <c r="X8" s="11">
        <f>SUM('Yearly emission'!U$47:'Yearly emission'!U62)</f>
        <v>2923731147.5882893</v>
      </c>
      <c r="Y8" s="11">
        <f>SUM('Yearly emission'!V$47:'Yearly emission'!V62)</f>
        <v>690921948.33017135</v>
      </c>
      <c r="Z8" s="11">
        <f>SUM('Yearly emission'!W$47:'Yearly emission'!W62)</f>
        <v>6054893782.0856848</v>
      </c>
      <c r="AA8" s="11">
        <f>SUM('Yearly emission'!X$47:'Yearly emission'!X62)</f>
        <v>170694690.86898658</v>
      </c>
      <c r="AB8" s="11">
        <f>SUM('Yearly emission'!Y$47:'Yearly emission'!Y62)</f>
        <v>740442108.24095154</v>
      </c>
      <c r="AC8" s="11">
        <f>SUM('Yearly emission'!Z$47:'Yearly emission'!Z62)</f>
        <v>1607372910.6316237</v>
      </c>
      <c r="AD8" s="11">
        <f>SUM('Yearly emission'!AA$47:'Yearly emission'!AA62)</f>
        <v>7221133618.3943539</v>
      </c>
      <c r="AE8" s="11">
        <f>SUM('Yearly emission'!AB$47:'Yearly emission'!AB62)</f>
        <v>620689001.08161187</v>
      </c>
      <c r="AF8" s="11">
        <f>SUM('Yearly emission'!AC$47:'Yearly emission'!AC62)</f>
        <v>560177007.78905475</v>
      </c>
      <c r="AG8" s="11">
        <f>SUM('Yearly emission'!AD$47:'Yearly emission'!AD62)</f>
        <v>217693299.13991496</v>
      </c>
      <c r="AH8" s="11">
        <f>SUM('Yearly emission'!AE$47:'Yearly emission'!AE62)</f>
        <v>603868549.9345932</v>
      </c>
      <c r="AI8" s="11">
        <f>SUM('Yearly emission'!AF$47:'Yearly emission'!AF62)</f>
        <v>39409531.195466772</v>
      </c>
      <c r="AJ8" s="11">
        <f>SUM('Yearly emission'!AG$47:'Yearly emission'!AG62)</f>
        <v>279098945.71937293</v>
      </c>
      <c r="AK8" s="11">
        <f>SUM('Yearly emission'!AH$47:'Yearly emission'!AH62)</f>
        <v>2295183714.3110814</v>
      </c>
      <c r="AM8" s="11">
        <f>SUM('Yearly emission'!AJ$47:'Yearly emission'!AJ62)</f>
        <v>15068962587.632545</v>
      </c>
      <c r="AN8" s="11">
        <f>SUM('Yearly emission'!AK$47:'Yearly emission'!AK62)</f>
        <v>8414087858.5848618</v>
      </c>
      <c r="AO8" s="11">
        <f>SUM('Yearly emission'!AL$47:'Yearly emission'!AL62)</f>
        <v>2923731147.5882893</v>
      </c>
      <c r="AP8" s="11">
        <f>SUM('Yearly emission'!AM$47:'Yearly emission'!AM62)</f>
        <v>690921948.33017135</v>
      </c>
      <c r="AQ8" s="11">
        <f>SUM('Yearly emission'!AN$47:'Yearly emission'!AN62)</f>
        <v>6054893782.0856848</v>
      </c>
      <c r="AR8" s="11">
        <f>SUM('Yearly emission'!AO$47:'Yearly emission'!AO62)</f>
        <v>170694690.86898658</v>
      </c>
      <c r="AS8" s="11">
        <f>SUM('Yearly emission'!AP$47:'Yearly emission'!AP62)</f>
        <v>740442108.24095154</v>
      </c>
      <c r="AT8" s="11">
        <f>SUM('Yearly emission'!AQ$47:'Yearly emission'!AQ62)</f>
        <v>1607372910.6316237</v>
      </c>
      <c r="AU8" s="11">
        <f>SUM('Yearly emission'!AR$47:'Yearly emission'!AR62)</f>
        <v>7221133618.3943539</v>
      </c>
      <c r="AV8" s="11">
        <f>SUM('Yearly emission'!AS$47:'Yearly emission'!AS62)</f>
        <v>620689001.08161187</v>
      </c>
      <c r="AW8" s="11">
        <f>SUM('Yearly emission'!AT$47:'Yearly emission'!AT62)</f>
        <v>560177007.78905475</v>
      </c>
      <c r="AX8" s="11">
        <f>SUM('Yearly emission'!AU$47:'Yearly emission'!AU62)</f>
        <v>217693299.13991496</v>
      </c>
      <c r="AY8" s="11">
        <f>SUM('Yearly emission'!AV$47:'Yearly emission'!AV62)</f>
        <v>603868549.9345932</v>
      </c>
      <c r="AZ8" s="11">
        <f>SUM('Yearly emission'!AW$47:'Yearly emission'!AW62)</f>
        <v>39409531.195466772</v>
      </c>
      <c r="BA8" s="11">
        <f>SUM('Yearly emission'!AX$47:'Yearly emission'!AX62)</f>
        <v>279098945.71937293</v>
      </c>
      <c r="BB8" s="11">
        <f>SUM('Yearly emission'!AY$47:'Yearly emission'!AY62)</f>
        <v>2295183714.3110814</v>
      </c>
      <c r="BD8" s="11">
        <f>SUM('Yearly emission'!BA$47:'Yearly emission'!BA62)</f>
        <v>0</v>
      </c>
      <c r="BE8" s="11">
        <f>SUM('Yearly emission'!BB$47:'Yearly emission'!BB62)</f>
        <v>0</v>
      </c>
      <c r="BF8" s="11">
        <f>SUM('Yearly emission'!BC$47:'Yearly emission'!BC62)</f>
        <v>0</v>
      </c>
      <c r="BG8" s="11">
        <f>SUM('Yearly emission'!BD$47:'Yearly emission'!BD62)</f>
        <v>0</v>
      </c>
      <c r="BH8" s="11">
        <f>SUM('Yearly emission'!BE$47:'Yearly emission'!BE62)</f>
        <v>0</v>
      </c>
      <c r="BI8" s="11">
        <f>SUM('Yearly emission'!BF$47:'Yearly emission'!BF62)</f>
        <v>0</v>
      </c>
      <c r="BJ8" s="11">
        <f>SUM('Yearly emission'!BG$47:'Yearly emission'!BG62)</f>
        <v>0</v>
      </c>
      <c r="BK8" s="11">
        <f>SUM('Yearly emission'!BH$47:'Yearly emission'!BH62)</f>
        <v>0</v>
      </c>
      <c r="BL8" s="11">
        <f>SUM('Yearly emission'!BI$47:'Yearly emission'!BI62)</f>
        <v>0</v>
      </c>
      <c r="BM8" s="11">
        <f>SUM('Yearly emission'!BJ$47:'Yearly emission'!BJ62)</f>
        <v>0</v>
      </c>
      <c r="BN8" s="11">
        <f>SUM('Yearly emission'!BK$47:'Yearly emission'!BK62)</f>
        <v>0</v>
      </c>
      <c r="BO8" s="11">
        <f>SUM('Yearly emission'!BL$47:'Yearly emission'!BL62)</f>
        <v>0</v>
      </c>
      <c r="BP8" s="11">
        <f>SUM('Yearly emission'!BM$47:'Yearly emission'!BM62)</f>
        <v>0</v>
      </c>
      <c r="BQ8" s="11">
        <f>SUM('Yearly emission'!BN$47:'Yearly emission'!BN62)</f>
        <v>0</v>
      </c>
      <c r="BR8" s="11">
        <f>SUM('Yearly emission'!BO$47:'Yearly emission'!BO62)</f>
        <v>0</v>
      </c>
      <c r="BS8" s="11">
        <f>SUM('Yearly emission'!BP$47:'Yearly emission'!BP62)</f>
        <v>0</v>
      </c>
      <c r="BU8" s="11">
        <f>SUM('Yearly emission'!BR$47:'Yearly emission'!BR62)</f>
        <v>0</v>
      </c>
      <c r="BV8" s="11">
        <f>SUM('Yearly emission'!BS$47:'Yearly emission'!BS62)</f>
        <v>0</v>
      </c>
      <c r="BW8" s="11">
        <f>SUM('Yearly emission'!BT$47:'Yearly emission'!BT62)</f>
        <v>0</v>
      </c>
      <c r="BX8" s="11">
        <f>SUM('Yearly emission'!BU$47:'Yearly emission'!BU62)</f>
        <v>0</v>
      </c>
      <c r="BY8" s="11">
        <f>SUM('Yearly emission'!BV$47:'Yearly emission'!BV62)</f>
        <v>0</v>
      </c>
      <c r="BZ8" s="11">
        <f>SUM('Yearly emission'!BW$47:'Yearly emission'!BW62)</f>
        <v>0</v>
      </c>
      <c r="CA8" s="11">
        <f>SUM('Yearly emission'!BX$47:'Yearly emission'!BX62)</f>
        <v>0</v>
      </c>
      <c r="CB8" s="11">
        <f>SUM('Yearly emission'!BY$47:'Yearly emission'!BY62)</f>
        <v>0</v>
      </c>
      <c r="CC8" s="11">
        <f>SUM('Yearly emission'!BZ$47:'Yearly emission'!BZ62)</f>
        <v>0</v>
      </c>
      <c r="CD8" s="11">
        <f>SUM('Yearly emission'!CA$47:'Yearly emission'!CA62)</f>
        <v>0</v>
      </c>
      <c r="CE8" s="11">
        <f>SUM('Yearly emission'!CB$47:'Yearly emission'!CB62)</f>
        <v>0</v>
      </c>
      <c r="CF8" s="11">
        <f>SUM('Yearly emission'!CC$47:'Yearly emission'!CC62)</f>
        <v>0</v>
      </c>
      <c r="CG8" s="11">
        <f>SUM('Yearly emission'!CD$47:'Yearly emission'!CD62)</f>
        <v>0</v>
      </c>
      <c r="CH8" s="11">
        <f>SUM('Yearly emission'!CE$47:'Yearly emission'!CE62)</f>
        <v>0</v>
      </c>
      <c r="CI8" s="11">
        <f>SUM('Yearly emission'!CF$47:'Yearly emission'!CF62)</f>
        <v>0</v>
      </c>
      <c r="CJ8" s="11">
        <f>SUM('Yearly emission'!CG$47:'Yearly emission'!CG62)</f>
        <v>0</v>
      </c>
      <c r="CM8" s="11">
        <f>SUM('Yearly emission'!CJ$47:'Yearly emission'!CJ62)</f>
        <v>1076</v>
      </c>
      <c r="CN8" s="11">
        <f>SUM('Yearly emission'!CK$47:'Yearly emission'!CK62)</f>
        <v>15652717946.002958</v>
      </c>
      <c r="CO8" s="11">
        <f>SUM('Yearly emission'!CL$47:'Yearly emission'!CL62)</f>
        <v>9142403809.6152782</v>
      </c>
      <c r="CP8" s="11">
        <f>SUM('Yearly emission'!CM$47:'Yearly emission'!CM62)</f>
        <v>3182551568.6484485</v>
      </c>
      <c r="CQ8" s="11">
        <f>SUM('Yearly emission'!CN$47:'Yearly emission'!CN62)</f>
        <v>721854030.98513269</v>
      </c>
      <c r="CR8" s="11">
        <f>SUM('Yearly emission'!CO$47:'Yearly emission'!CO62)</f>
        <v>6372354802.1497517</v>
      </c>
      <c r="CS8" s="11">
        <f>SUM('Yearly emission'!CP$47:'Yearly emission'!CP62)</f>
        <v>184075267.61335006</v>
      </c>
      <c r="CT8" s="11">
        <f>SUM('Yearly emission'!CQ$47:'Yearly emission'!CQ62)</f>
        <v>781580385.40241039</v>
      </c>
      <c r="CU8" s="11">
        <f>SUM('Yearly emission'!CR$47:'Yearly emission'!CR62)</f>
        <v>1776319120.6201668</v>
      </c>
      <c r="CV8" s="11">
        <f>SUM('Yearly emission'!CS$47:'Yearly emission'!CS62)</f>
        <v>6066321654.6951256</v>
      </c>
      <c r="CW8" s="11">
        <f>SUM('Yearly emission'!CT$47:'Yearly emission'!CT62)</f>
        <v>662980603.17468035</v>
      </c>
      <c r="CX8" s="11">
        <f>SUM('Yearly emission'!CU$47:'Yearly emission'!CU62)</f>
        <v>615339415.17689848</v>
      </c>
      <c r="CY8" s="11">
        <f>SUM('Yearly emission'!CV$47:'Yearly emission'!CV62)</f>
        <v>238646554.65524963</v>
      </c>
      <c r="CZ8" s="11">
        <f>SUM('Yearly emission'!CW$47:'Yearly emission'!CW62)</f>
        <v>665345587.46453512</v>
      </c>
      <c r="DA8" s="11">
        <f>SUM('Yearly emission'!CX$47:'Yearly emission'!CX62)</f>
        <v>33634346.759279802</v>
      </c>
      <c r="DB8" s="11">
        <f>SUM('Yearly emission'!CY$47:'Yearly emission'!CY62)</f>
        <v>308496930.68618965</v>
      </c>
      <c r="DC8" s="11">
        <f>SUM('Yearly emission'!CZ$47:'Yearly emission'!CZ62)</f>
        <v>2514480590.4280372</v>
      </c>
      <c r="DE8" s="11">
        <f>SUM('Yearly emission'!DB$47:'Yearly emission'!DB62)</f>
        <v>15652717946.002958</v>
      </c>
      <c r="DF8" s="11">
        <f>SUM('Yearly emission'!DC$47:'Yearly emission'!DC62)</f>
        <v>9142403809.6152782</v>
      </c>
      <c r="DG8" s="11">
        <f>SUM('Yearly emission'!DD$47:'Yearly emission'!DD62)</f>
        <v>3182551568.6484485</v>
      </c>
      <c r="DH8" s="11">
        <f>SUM('Yearly emission'!DE$47:'Yearly emission'!DE62)</f>
        <v>721854030.98513269</v>
      </c>
      <c r="DI8" s="11">
        <f>SUM('Yearly emission'!DF$47:'Yearly emission'!DF62)</f>
        <v>6372354802.1497517</v>
      </c>
      <c r="DJ8" s="11">
        <f>SUM('Yearly emission'!DG$47:'Yearly emission'!DG62)</f>
        <v>184075267.61335006</v>
      </c>
      <c r="DK8" s="11">
        <f>SUM('Yearly emission'!DH$47:'Yearly emission'!DH62)</f>
        <v>781580385.40241039</v>
      </c>
      <c r="DL8" s="11">
        <f>SUM('Yearly emission'!DI$47:'Yearly emission'!DI62)</f>
        <v>1776319120.6201668</v>
      </c>
      <c r="DM8" s="11">
        <f>SUM('Yearly emission'!DJ$47:'Yearly emission'!DJ62)</f>
        <v>6066321654.6951256</v>
      </c>
      <c r="DN8" s="11">
        <f>SUM('Yearly emission'!DK$47:'Yearly emission'!DK62)</f>
        <v>662980603.17468035</v>
      </c>
      <c r="DO8" s="11">
        <f>SUM('Yearly emission'!DL$47:'Yearly emission'!DL62)</f>
        <v>615339415.17689848</v>
      </c>
      <c r="DP8" s="11">
        <f>SUM('Yearly emission'!DM$47:'Yearly emission'!DM62)</f>
        <v>238646554.65524963</v>
      </c>
      <c r="DQ8" s="11">
        <f>SUM('Yearly emission'!DN$47:'Yearly emission'!DN62)</f>
        <v>665345587.46453512</v>
      </c>
      <c r="DR8" s="11">
        <f>SUM('Yearly emission'!DO$47:'Yearly emission'!DO62)</f>
        <v>33634346.759279802</v>
      </c>
      <c r="DS8" s="11">
        <f>SUM('Yearly emission'!DP$47:'Yearly emission'!DP62)</f>
        <v>308496930.68618965</v>
      </c>
      <c r="DT8" s="11">
        <f>SUM('Yearly emission'!DQ$47:'Yearly emission'!DQ62)</f>
        <v>2514480590.4280372</v>
      </c>
      <c r="DV8" s="11">
        <f>SUM('Yearly emission'!DS$47:'Yearly emission'!DS62)</f>
        <v>15652717946.002958</v>
      </c>
      <c r="DW8" s="11">
        <f>SUM('Yearly emission'!DT$47:'Yearly emission'!DT62)</f>
        <v>9142403809.6152782</v>
      </c>
      <c r="DX8" s="11">
        <f>SUM('Yearly emission'!DU$47:'Yearly emission'!DU62)</f>
        <v>3182551568.6484485</v>
      </c>
      <c r="DY8" s="11">
        <f>SUM('Yearly emission'!DV$47:'Yearly emission'!DV62)</f>
        <v>721854030.98513269</v>
      </c>
      <c r="DZ8" s="11">
        <f>SUM('Yearly emission'!DW$47:'Yearly emission'!DW62)</f>
        <v>6372354802.1497517</v>
      </c>
      <c r="EA8" s="11">
        <f>SUM('Yearly emission'!DX$47:'Yearly emission'!DX62)</f>
        <v>184075267.61335006</v>
      </c>
      <c r="EB8" s="11">
        <f>SUM('Yearly emission'!DY$47:'Yearly emission'!DY62)</f>
        <v>781580385.40241039</v>
      </c>
      <c r="EC8" s="11">
        <f>SUM('Yearly emission'!DZ$47:'Yearly emission'!DZ62)</f>
        <v>1776319120.6201668</v>
      </c>
      <c r="ED8" s="11">
        <f>SUM('Yearly emission'!EA$47:'Yearly emission'!EA62)</f>
        <v>6066321654.6951256</v>
      </c>
      <c r="EE8" s="11">
        <f>SUM('Yearly emission'!EB$47:'Yearly emission'!EB62)</f>
        <v>662980603.17468035</v>
      </c>
      <c r="EF8" s="11">
        <f>SUM('Yearly emission'!EC$47:'Yearly emission'!EC62)</f>
        <v>615339415.17689848</v>
      </c>
      <c r="EG8" s="11">
        <f>SUM('Yearly emission'!ED$47:'Yearly emission'!ED62)</f>
        <v>238646554.65524963</v>
      </c>
      <c r="EH8" s="11">
        <f>SUM('Yearly emission'!EE$47:'Yearly emission'!EE62)</f>
        <v>665345587.46453512</v>
      </c>
      <c r="EI8" s="11">
        <f>SUM('Yearly emission'!EF$47:'Yearly emission'!EF62)</f>
        <v>33634346.759279802</v>
      </c>
      <c r="EJ8" s="11">
        <f>SUM('Yearly emission'!EG$47:'Yearly emission'!EG62)</f>
        <v>308496930.68618965</v>
      </c>
      <c r="EK8" s="11">
        <f>SUM('Yearly emission'!EH$47:'Yearly emission'!EH62)</f>
        <v>2514480590.4280372</v>
      </c>
      <c r="EM8" s="11">
        <f>SUM('Yearly emission'!EJ$47:'Yearly emission'!EJ62)</f>
        <v>0</v>
      </c>
      <c r="EN8" s="11">
        <f>SUM('Yearly emission'!EK$47:'Yearly emission'!EK62)</f>
        <v>0</v>
      </c>
      <c r="EO8" s="11">
        <f>SUM('Yearly emission'!EL$47:'Yearly emission'!EL62)</f>
        <v>0</v>
      </c>
      <c r="EP8" s="11">
        <f>SUM('Yearly emission'!EM$47:'Yearly emission'!EM62)</f>
        <v>0</v>
      </c>
      <c r="EQ8" s="11">
        <f>SUM('Yearly emission'!EN$47:'Yearly emission'!EN62)</f>
        <v>0</v>
      </c>
      <c r="ER8" s="11">
        <f>SUM('Yearly emission'!EO$47:'Yearly emission'!EO62)</f>
        <v>0</v>
      </c>
      <c r="ES8" s="11">
        <f>SUM('Yearly emission'!EP$47:'Yearly emission'!EP62)</f>
        <v>0</v>
      </c>
      <c r="ET8" s="11">
        <f>SUM('Yearly emission'!EQ$47:'Yearly emission'!EQ62)</f>
        <v>0</v>
      </c>
      <c r="EU8" s="11">
        <f>SUM('Yearly emission'!ER$47:'Yearly emission'!ER62)</f>
        <v>0</v>
      </c>
      <c r="EV8" s="11">
        <f>SUM('Yearly emission'!ES$47:'Yearly emission'!ES62)</f>
        <v>0</v>
      </c>
      <c r="EW8" s="11">
        <f>SUM('Yearly emission'!ET$47:'Yearly emission'!ET62)</f>
        <v>0</v>
      </c>
      <c r="EX8" s="11">
        <f>SUM('Yearly emission'!EU$47:'Yearly emission'!EU62)</f>
        <v>0</v>
      </c>
      <c r="EY8" s="11">
        <f>SUM('Yearly emission'!EV$47:'Yearly emission'!EV62)</f>
        <v>0</v>
      </c>
      <c r="EZ8" s="11">
        <f>SUM('Yearly emission'!EW$47:'Yearly emission'!EW62)</f>
        <v>0</v>
      </c>
      <c r="FA8" s="11">
        <f>SUM('Yearly emission'!EX$47:'Yearly emission'!EX62)</f>
        <v>0</v>
      </c>
      <c r="FB8" s="11">
        <f>SUM('Yearly emission'!EY$47:'Yearly emission'!EY62)</f>
        <v>0</v>
      </c>
      <c r="FD8" s="11">
        <f>SUM('Yearly emission'!FA$47:'Yearly emission'!FA62)</f>
        <v>0</v>
      </c>
      <c r="FE8" s="11">
        <f>SUM('Yearly emission'!FB$47:'Yearly emission'!FB62)</f>
        <v>0</v>
      </c>
      <c r="FF8" s="11">
        <f>SUM('Yearly emission'!FC$47:'Yearly emission'!FC62)</f>
        <v>0</v>
      </c>
      <c r="FG8" s="11">
        <f>SUM('Yearly emission'!FD$47:'Yearly emission'!FD62)</f>
        <v>0</v>
      </c>
      <c r="FH8" s="11">
        <f>SUM('Yearly emission'!FE$47:'Yearly emission'!FE62)</f>
        <v>0</v>
      </c>
      <c r="FI8" s="11">
        <f>SUM('Yearly emission'!FF$47:'Yearly emission'!FF62)</f>
        <v>0</v>
      </c>
      <c r="FJ8" s="11">
        <f>SUM('Yearly emission'!FG$47:'Yearly emission'!FG62)</f>
        <v>0</v>
      </c>
      <c r="FK8" s="11">
        <f>SUM('Yearly emission'!FH$47:'Yearly emission'!FH62)</f>
        <v>0</v>
      </c>
      <c r="FL8" s="11">
        <f>SUM('Yearly emission'!FI$47:'Yearly emission'!FI62)</f>
        <v>0</v>
      </c>
      <c r="FM8" s="11">
        <f>SUM('Yearly emission'!FJ$47:'Yearly emission'!FJ62)</f>
        <v>0</v>
      </c>
      <c r="FN8" s="11">
        <f>SUM('Yearly emission'!FK$47:'Yearly emission'!FK62)</f>
        <v>0</v>
      </c>
      <c r="FO8" s="11">
        <f>SUM('Yearly emission'!FL$47:'Yearly emission'!FL62)</f>
        <v>0</v>
      </c>
      <c r="FP8" s="11">
        <f>SUM('Yearly emission'!FM$47:'Yearly emission'!FM62)</f>
        <v>0</v>
      </c>
      <c r="FQ8" s="11">
        <f>SUM('Yearly emission'!FN$47:'Yearly emission'!FN62)</f>
        <v>0</v>
      </c>
      <c r="FR8" s="11">
        <f>SUM('Yearly emission'!FO$47:'Yearly emission'!FO62)</f>
        <v>0</v>
      </c>
      <c r="FS8" s="11">
        <f>SUM('Yearly emission'!FP$47:'Yearly emission'!FP62)</f>
        <v>0</v>
      </c>
      <c r="FV8" s="11">
        <f>SUM('Yearly emission'!FS$47:'Yearly emission'!FS62)</f>
        <v>1076</v>
      </c>
      <c r="FW8" s="11">
        <f>SUM('Yearly emission'!FT$47:'Yearly emission'!FT62)</f>
        <v>21104062870.968792</v>
      </c>
      <c r="FX8" s="11">
        <f>SUM('Yearly emission'!FU$47:'Yearly emission'!FU62)</f>
        <v>12300800903.728132</v>
      </c>
      <c r="FY8" s="11">
        <f>SUM('Yearly emission'!FV$47:'Yearly emission'!FV62)</f>
        <v>4326005422.472188</v>
      </c>
      <c r="FZ8" s="11">
        <f>SUM('Yearly emission'!FW$47:'Yearly emission'!FW62)</f>
        <v>1011474953.006848</v>
      </c>
      <c r="GA8" s="11">
        <f>SUM('Yearly emission'!FX$47:'Yearly emission'!FX62)</f>
        <v>8964813549.2693348</v>
      </c>
      <c r="GB8" s="11">
        <f>SUM('Yearly emission'!FY$47:'Yearly emission'!FY62)</f>
        <v>248471787.01421171</v>
      </c>
      <c r="GC8" s="11">
        <f>SUM('Yearly emission'!FZ$47:'Yearly emission'!FZ62)</f>
        <v>1048947798.874103</v>
      </c>
      <c r="GD8" s="11">
        <f>SUM('Yearly emission'!GA$47:'Yearly emission'!GA62)</f>
        <v>2759191748.0015507</v>
      </c>
      <c r="GE8" s="11">
        <f>SUM('Yearly emission'!GB$47:'Yearly emission'!GB62)</f>
        <v>8450372508.4835844</v>
      </c>
      <c r="GF8" s="11">
        <f>SUM('Yearly emission'!GC$47:'Yearly emission'!GC62)</f>
        <v>944824994.4469018</v>
      </c>
      <c r="GG8" s="11">
        <f>SUM('Yearly emission'!GD$47:'Yearly emission'!GD62)</f>
        <v>905030590.20447326</v>
      </c>
      <c r="GH8" s="11">
        <f>SUM('Yearly emission'!GE$47:'Yearly emission'!GE62)</f>
        <v>329495859.51809937</v>
      </c>
      <c r="GI8" s="11">
        <f>SUM('Yearly emission'!GF$47:'Yearly emission'!GF62)</f>
        <v>922322829.07202029</v>
      </c>
      <c r="GJ8" s="11">
        <f>SUM('Yearly emission'!GG$47:'Yearly emission'!GG62)</f>
        <v>104229480.33377305</v>
      </c>
      <c r="GK8" s="11">
        <f>SUM('Yearly emission'!GH$47:'Yearly emission'!GH62)</f>
        <v>511523454.39278793</v>
      </c>
      <c r="GL8" s="11">
        <f>SUM('Yearly emission'!GI$47:'Yearly emission'!GI62)</f>
        <v>3467840180.1176395</v>
      </c>
      <c r="GN8" s="11">
        <f>SUM('Yearly emission'!GK$47:'Yearly emission'!GK62)</f>
        <v>21104062870.968792</v>
      </c>
      <c r="GO8" s="11">
        <f>SUM('Yearly emission'!GL$47:'Yearly emission'!GL62)</f>
        <v>12300800903.728132</v>
      </c>
      <c r="GP8" s="11">
        <f>SUM('Yearly emission'!GM$47:'Yearly emission'!GM62)</f>
        <v>4326005422.472188</v>
      </c>
      <c r="GQ8" s="11">
        <f>SUM('Yearly emission'!GN$47:'Yearly emission'!GN62)</f>
        <v>1011474953.006848</v>
      </c>
      <c r="GR8" s="11">
        <f>SUM('Yearly emission'!GO$47:'Yearly emission'!GO62)</f>
        <v>8964813549.2693348</v>
      </c>
      <c r="GS8" s="11">
        <f>SUM('Yearly emission'!GP$47:'Yearly emission'!GP62)</f>
        <v>248471787.01421171</v>
      </c>
      <c r="GT8" s="11">
        <f>SUM('Yearly emission'!GQ$47:'Yearly emission'!GQ62)</f>
        <v>1048947798.874103</v>
      </c>
      <c r="GU8" s="11">
        <f>SUM('Yearly emission'!GR$47:'Yearly emission'!GR62)</f>
        <v>2759191748.0015507</v>
      </c>
      <c r="GV8" s="11">
        <f>SUM('Yearly emission'!GS$47:'Yearly emission'!GS62)</f>
        <v>8450372508.4835844</v>
      </c>
      <c r="GW8" s="11">
        <f>SUM('Yearly emission'!GT$47:'Yearly emission'!GT62)</f>
        <v>944824994.4469018</v>
      </c>
      <c r="GX8" s="11">
        <f>SUM('Yearly emission'!GU$47:'Yearly emission'!GU62)</f>
        <v>905030590.20447326</v>
      </c>
      <c r="GY8" s="11">
        <f>SUM('Yearly emission'!GV$47:'Yearly emission'!GV62)</f>
        <v>329495859.51809937</v>
      </c>
      <c r="GZ8" s="11">
        <f>SUM('Yearly emission'!GW$47:'Yearly emission'!GW62)</f>
        <v>922322829.07202029</v>
      </c>
      <c r="HA8" s="11">
        <f>SUM('Yearly emission'!GX$47:'Yearly emission'!GX62)</f>
        <v>104229480.33377305</v>
      </c>
      <c r="HB8" s="11">
        <f>SUM('Yearly emission'!GY$47:'Yearly emission'!GY62)</f>
        <v>511523454.39278793</v>
      </c>
      <c r="HC8" s="11">
        <f>SUM('Yearly emission'!GZ$47:'Yearly emission'!GZ62)</f>
        <v>3467840180.1176395</v>
      </c>
      <c r="HE8" s="11">
        <f>SUM('Yearly emission'!HB$47:'Yearly emission'!HB62)</f>
        <v>21104062870.968792</v>
      </c>
      <c r="HF8" s="11">
        <f>SUM('Yearly emission'!HC$47:'Yearly emission'!HC62)</f>
        <v>12300800903.728132</v>
      </c>
      <c r="HG8" s="11">
        <f>SUM('Yearly emission'!HD$47:'Yearly emission'!HD62)</f>
        <v>4326005422.472188</v>
      </c>
      <c r="HH8" s="11">
        <f>SUM('Yearly emission'!HE$47:'Yearly emission'!HE62)</f>
        <v>1011474953.006848</v>
      </c>
      <c r="HI8" s="11">
        <f>SUM('Yearly emission'!HF$47:'Yearly emission'!HF62)</f>
        <v>8964813549.2693348</v>
      </c>
      <c r="HJ8" s="11">
        <f>SUM('Yearly emission'!HG$47:'Yearly emission'!HG62)</f>
        <v>248471787.01421171</v>
      </c>
      <c r="HK8" s="11">
        <f>SUM('Yearly emission'!HH$47:'Yearly emission'!HH62)</f>
        <v>1048947798.874103</v>
      </c>
      <c r="HL8" s="11">
        <f>SUM('Yearly emission'!HI$47:'Yearly emission'!HI62)</f>
        <v>2759191748.0015507</v>
      </c>
      <c r="HM8" s="11">
        <f>SUM('Yearly emission'!HJ$47:'Yearly emission'!HJ62)</f>
        <v>8450372508.4835844</v>
      </c>
      <c r="HN8" s="11">
        <f>SUM('Yearly emission'!HK$47:'Yearly emission'!HK62)</f>
        <v>944824994.4469018</v>
      </c>
      <c r="HO8" s="11">
        <f>SUM('Yearly emission'!HL$47:'Yearly emission'!HL62)</f>
        <v>905030590.20447326</v>
      </c>
      <c r="HP8" s="11">
        <f>SUM('Yearly emission'!HM$47:'Yearly emission'!HM62)</f>
        <v>329495859.51809937</v>
      </c>
      <c r="HQ8" s="11">
        <f>SUM('Yearly emission'!HN$47:'Yearly emission'!HN62)</f>
        <v>922322829.07202029</v>
      </c>
      <c r="HR8" s="11">
        <f>SUM('Yearly emission'!HO$47:'Yearly emission'!HO62)</f>
        <v>104229480.33377305</v>
      </c>
      <c r="HS8" s="11">
        <f>SUM('Yearly emission'!HP$47:'Yearly emission'!HP62)</f>
        <v>511523454.39278793</v>
      </c>
      <c r="HT8" s="11">
        <f>SUM('Yearly emission'!HQ$47:'Yearly emission'!HQ62)</f>
        <v>3467840180.1176395</v>
      </c>
      <c r="HV8" s="11">
        <f>SUM('Yearly emission'!HS$47:'Yearly emission'!HS62)</f>
        <v>0</v>
      </c>
      <c r="HW8" s="11">
        <f>SUM('Yearly emission'!HT$47:'Yearly emission'!HT62)</f>
        <v>0</v>
      </c>
      <c r="HX8" s="11">
        <f>SUM('Yearly emission'!HU$47:'Yearly emission'!HU62)</f>
        <v>0</v>
      </c>
      <c r="HY8" s="11">
        <f>SUM('Yearly emission'!HV$47:'Yearly emission'!HV62)</f>
        <v>0</v>
      </c>
      <c r="HZ8" s="11">
        <f>SUM('Yearly emission'!HW$47:'Yearly emission'!HW62)</f>
        <v>0</v>
      </c>
      <c r="IA8" s="11">
        <f>SUM('Yearly emission'!HX$47:'Yearly emission'!HX62)</f>
        <v>0</v>
      </c>
      <c r="IB8" s="11">
        <f>SUM('Yearly emission'!HY$47:'Yearly emission'!HY62)</f>
        <v>0</v>
      </c>
      <c r="IC8" s="11">
        <f>SUM('Yearly emission'!HZ$47:'Yearly emission'!HZ62)</f>
        <v>0</v>
      </c>
      <c r="ID8" s="11">
        <f>SUM('Yearly emission'!IA$47:'Yearly emission'!IA62)</f>
        <v>0</v>
      </c>
      <c r="IE8" s="11">
        <f>SUM('Yearly emission'!IB$47:'Yearly emission'!IB62)</f>
        <v>0</v>
      </c>
      <c r="IF8" s="11">
        <f>SUM('Yearly emission'!IC$47:'Yearly emission'!IC62)</f>
        <v>0</v>
      </c>
      <c r="IG8" s="11">
        <f>SUM('Yearly emission'!ID$47:'Yearly emission'!ID62)</f>
        <v>0</v>
      </c>
      <c r="IH8" s="11">
        <f>SUM('Yearly emission'!IE$47:'Yearly emission'!IE62)</f>
        <v>0</v>
      </c>
      <c r="II8" s="11">
        <f>SUM('Yearly emission'!IF$47:'Yearly emission'!IF62)</f>
        <v>0</v>
      </c>
      <c r="IJ8" s="11">
        <f>SUM('Yearly emission'!IG$47:'Yearly emission'!IG62)</f>
        <v>0</v>
      </c>
      <c r="IK8" s="11">
        <f>SUM('Yearly emission'!IH$47:'Yearly emission'!IH62)</f>
        <v>0</v>
      </c>
      <c r="IM8" s="11">
        <f>SUM('Yearly emission'!IJ$47:'Yearly emission'!IJ62)</f>
        <v>0</v>
      </c>
      <c r="IN8" s="11">
        <f>SUM('Yearly emission'!IK$47:'Yearly emission'!IK62)</f>
        <v>0</v>
      </c>
      <c r="IO8" s="11">
        <f>SUM('Yearly emission'!IL$47:'Yearly emission'!IL62)</f>
        <v>0</v>
      </c>
      <c r="IP8" s="11">
        <f>SUM('Yearly emission'!IM$47:'Yearly emission'!IM62)</f>
        <v>0</v>
      </c>
      <c r="IQ8" s="11">
        <f>SUM('Yearly emission'!IN$47:'Yearly emission'!IN62)</f>
        <v>0</v>
      </c>
      <c r="IR8" s="11">
        <f>SUM('Yearly emission'!IO$47:'Yearly emission'!IO62)</f>
        <v>0</v>
      </c>
      <c r="IS8" s="11">
        <f>SUM('Yearly emission'!IP$47:'Yearly emission'!IP62)</f>
        <v>0</v>
      </c>
      <c r="IT8" s="11">
        <f>SUM('Yearly emission'!IQ$47:'Yearly emission'!IQ62)</f>
        <v>0</v>
      </c>
      <c r="IU8" s="11">
        <f>SUM('Yearly emission'!IR$47:'Yearly emission'!IR62)</f>
        <v>0</v>
      </c>
      <c r="IV8" s="11">
        <f>SUM('Yearly emission'!IS$47:'Yearly emission'!IS62)</f>
        <v>0</v>
      </c>
      <c r="IW8" s="11">
        <f>SUM('Yearly emission'!IT$47:'Yearly emission'!IT62)</f>
        <v>0</v>
      </c>
      <c r="IX8" s="11">
        <f>SUM('Yearly emission'!IU$47:'Yearly emission'!IU62)</f>
        <v>0</v>
      </c>
      <c r="IY8" s="11">
        <f>SUM('Yearly emission'!IV$47:'Yearly emission'!IV62)</f>
        <v>0</v>
      </c>
      <c r="IZ8" s="11">
        <f>SUM('Yearly emission'!IW$47:'Yearly emission'!IW62)</f>
        <v>0</v>
      </c>
      <c r="JA8" s="11">
        <f>SUM('Yearly emission'!IX$47:'Yearly emission'!IX62)</f>
        <v>0</v>
      </c>
      <c r="JB8" s="11">
        <f>SUM('Yearly emission'!IY$47:'Yearly emission'!IY62)</f>
        <v>0</v>
      </c>
    </row>
    <row r="9" spans="4:262" x14ac:dyDescent="0.25">
      <c r="D9" s="11">
        <v>2026</v>
      </c>
      <c r="E9" s="11">
        <f>SUM('Yearly emission'!B$47:'Yearly emission'!B63)</f>
        <v>16593139474.258369</v>
      </c>
      <c r="F9" s="11">
        <f>SUM('Yearly emission'!C$47:'Yearly emission'!C63)</f>
        <v>9140376597.2080097</v>
      </c>
      <c r="G9" s="11">
        <f>SUM('Yearly emission'!D$47:'Yearly emission'!D63)</f>
        <v>3133192268.5592422</v>
      </c>
      <c r="H9" s="11">
        <f>SUM('Yearly emission'!E$47:'Yearly emission'!E63)</f>
        <v>783231237.65760052</v>
      </c>
      <c r="I9" s="11">
        <f>SUM('Yearly emission'!F$47:'Yearly emission'!F63)</f>
        <v>6940765844.5322523</v>
      </c>
      <c r="J9" s="11">
        <f>SUM('Yearly emission'!G$47:'Yearly emission'!G63)</f>
        <v>184507297.98203433</v>
      </c>
      <c r="K9" s="11">
        <f>SUM('Yearly emission'!H$47:'Yearly emission'!H63)</f>
        <v>802004522.14832067</v>
      </c>
      <c r="L9" s="11">
        <f>SUM('Yearly emission'!I$47:'Yearly emission'!I63)</f>
        <v>1797067477.9874492</v>
      </c>
      <c r="M9" s="11">
        <f>SUM('Yearly emission'!J$47:'Yearly emission'!J63)</f>
        <v>8817972654.3316727</v>
      </c>
      <c r="N9" s="11">
        <f>SUM('Yearly emission'!K$47:'Yearly emission'!K63)</f>
        <v>739339740.10433507</v>
      </c>
      <c r="O9" s="11">
        <f>SUM('Yearly emission'!L$47:'Yearly emission'!L63)</f>
        <v>695456631.18894637</v>
      </c>
      <c r="P9" s="11">
        <f>SUM('Yearly emission'!M$47:'Yearly emission'!M63)</f>
        <v>239380582.59246072</v>
      </c>
      <c r="Q9" s="11">
        <f>SUM('Yearly emission'!N$47:'Yearly emission'!N63)</f>
        <v>705993636.88191426</v>
      </c>
      <c r="R9" s="11">
        <f>SUM('Yearly emission'!O$47:'Yearly emission'!O63)</f>
        <v>61092730.605952457</v>
      </c>
      <c r="S9" s="11">
        <f>SUM('Yearly emission'!P$47:'Yearly emission'!P63)</f>
        <v>313024941.47793221</v>
      </c>
      <c r="T9" s="11">
        <f>SUM('Yearly emission'!Q$47:'Yearly emission'!Q63)</f>
        <v>2535201401.3756585</v>
      </c>
      <c r="V9" s="11">
        <f>SUM('Yearly emission'!S$47:'Yearly emission'!S63)</f>
        <v>16593139474.258369</v>
      </c>
      <c r="W9" s="11">
        <f>SUM('Yearly emission'!T$47:'Yearly emission'!T63)</f>
        <v>9140376597.2080097</v>
      </c>
      <c r="X9" s="11">
        <f>SUM('Yearly emission'!U$47:'Yearly emission'!U63)</f>
        <v>3133192268.5592422</v>
      </c>
      <c r="Y9" s="11">
        <f>SUM('Yearly emission'!V$47:'Yearly emission'!V63)</f>
        <v>783231237.65760052</v>
      </c>
      <c r="Z9" s="11">
        <f>SUM('Yearly emission'!W$47:'Yearly emission'!W63)</f>
        <v>6940765844.5322523</v>
      </c>
      <c r="AA9" s="11">
        <f>SUM('Yearly emission'!X$47:'Yearly emission'!X63)</f>
        <v>184507297.98203433</v>
      </c>
      <c r="AB9" s="11">
        <f>SUM('Yearly emission'!Y$47:'Yearly emission'!Y63)</f>
        <v>802004522.14832067</v>
      </c>
      <c r="AC9" s="11">
        <f>SUM('Yearly emission'!Z$47:'Yearly emission'!Z63)</f>
        <v>1797067477.9874492</v>
      </c>
      <c r="AD9" s="11">
        <f>SUM('Yearly emission'!AA$47:'Yearly emission'!AA63)</f>
        <v>8817972654.3316727</v>
      </c>
      <c r="AE9" s="11">
        <f>SUM('Yearly emission'!AB$47:'Yearly emission'!AB63)</f>
        <v>739339740.10433507</v>
      </c>
      <c r="AF9" s="11">
        <f>SUM('Yearly emission'!AC$47:'Yearly emission'!AC63)</f>
        <v>695456631.18894637</v>
      </c>
      <c r="AG9" s="11">
        <f>SUM('Yearly emission'!AD$47:'Yearly emission'!AD63)</f>
        <v>239380582.59246072</v>
      </c>
      <c r="AH9" s="11">
        <f>SUM('Yearly emission'!AE$47:'Yearly emission'!AE63)</f>
        <v>705993636.88191426</v>
      </c>
      <c r="AI9" s="11">
        <f>SUM('Yearly emission'!AF$47:'Yearly emission'!AF63)</f>
        <v>61092730.605952457</v>
      </c>
      <c r="AJ9" s="11">
        <f>SUM('Yearly emission'!AG$47:'Yearly emission'!AG63)</f>
        <v>313024941.47793221</v>
      </c>
      <c r="AK9" s="11">
        <f>SUM('Yearly emission'!AH$47:'Yearly emission'!AH63)</f>
        <v>2535201401.3756585</v>
      </c>
      <c r="AM9" s="11">
        <f>SUM('Yearly emission'!AJ$47:'Yearly emission'!AJ63)</f>
        <v>16593139474.258369</v>
      </c>
      <c r="AN9" s="11">
        <f>SUM('Yearly emission'!AK$47:'Yearly emission'!AK63)</f>
        <v>9140376597.2080097</v>
      </c>
      <c r="AO9" s="11">
        <f>SUM('Yearly emission'!AL$47:'Yearly emission'!AL63)</f>
        <v>3133192268.5592422</v>
      </c>
      <c r="AP9" s="11">
        <f>SUM('Yearly emission'!AM$47:'Yearly emission'!AM63)</f>
        <v>783231237.65760052</v>
      </c>
      <c r="AQ9" s="11">
        <f>SUM('Yearly emission'!AN$47:'Yearly emission'!AN63)</f>
        <v>6940765844.5322523</v>
      </c>
      <c r="AR9" s="11">
        <f>SUM('Yearly emission'!AO$47:'Yearly emission'!AO63)</f>
        <v>184507297.98203433</v>
      </c>
      <c r="AS9" s="11">
        <f>SUM('Yearly emission'!AP$47:'Yearly emission'!AP63)</f>
        <v>802004522.14832067</v>
      </c>
      <c r="AT9" s="11">
        <f>SUM('Yearly emission'!AQ$47:'Yearly emission'!AQ63)</f>
        <v>1797067477.9874492</v>
      </c>
      <c r="AU9" s="11">
        <f>SUM('Yearly emission'!AR$47:'Yearly emission'!AR63)</f>
        <v>8817972654.3316727</v>
      </c>
      <c r="AV9" s="11">
        <f>SUM('Yearly emission'!AS$47:'Yearly emission'!AS63)</f>
        <v>739339740.10433507</v>
      </c>
      <c r="AW9" s="11">
        <f>SUM('Yearly emission'!AT$47:'Yearly emission'!AT63)</f>
        <v>695456631.18894637</v>
      </c>
      <c r="AX9" s="11">
        <f>SUM('Yearly emission'!AU$47:'Yearly emission'!AU63)</f>
        <v>239380582.59246072</v>
      </c>
      <c r="AY9" s="11">
        <f>SUM('Yearly emission'!AV$47:'Yearly emission'!AV63)</f>
        <v>705993636.88191426</v>
      </c>
      <c r="AZ9" s="11">
        <f>SUM('Yearly emission'!AW$47:'Yearly emission'!AW63)</f>
        <v>61092730.605952457</v>
      </c>
      <c r="BA9" s="11">
        <f>SUM('Yearly emission'!AX$47:'Yearly emission'!AX63)</f>
        <v>313024941.47793221</v>
      </c>
      <c r="BB9" s="11">
        <f>SUM('Yearly emission'!AY$47:'Yearly emission'!AY63)</f>
        <v>2535201401.3756585</v>
      </c>
      <c r="BD9" s="11">
        <f>SUM('Yearly emission'!BA$47:'Yearly emission'!BA63)</f>
        <v>0</v>
      </c>
      <c r="BE9" s="11">
        <f>SUM('Yearly emission'!BB$47:'Yearly emission'!BB63)</f>
        <v>0</v>
      </c>
      <c r="BF9" s="11">
        <f>SUM('Yearly emission'!BC$47:'Yearly emission'!BC63)</f>
        <v>0</v>
      </c>
      <c r="BG9" s="11">
        <f>SUM('Yearly emission'!BD$47:'Yearly emission'!BD63)</f>
        <v>0</v>
      </c>
      <c r="BH9" s="11">
        <f>SUM('Yearly emission'!BE$47:'Yearly emission'!BE63)</f>
        <v>0</v>
      </c>
      <c r="BI9" s="11">
        <f>SUM('Yearly emission'!BF$47:'Yearly emission'!BF63)</f>
        <v>0</v>
      </c>
      <c r="BJ9" s="11">
        <f>SUM('Yearly emission'!BG$47:'Yearly emission'!BG63)</f>
        <v>0</v>
      </c>
      <c r="BK9" s="11">
        <f>SUM('Yearly emission'!BH$47:'Yearly emission'!BH63)</f>
        <v>0</v>
      </c>
      <c r="BL9" s="11">
        <f>SUM('Yearly emission'!BI$47:'Yearly emission'!BI63)</f>
        <v>0</v>
      </c>
      <c r="BM9" s="11">
        <f>SUM('Yearly emission'!BJ$47:'Yearly emission'!BJ63)</f>
        <v>0</v>
      </c>
      <c r="BN9" s="11">
        <f>SUM('Yearly emission'!BK$47:'Yearly emission'!BK63)</f>
        <v>0</v>
      </c>
      <c r="BO9" s="11">
        <f>SUM('Yearly emission'!BL$47:'Yearly emission'!BL63)</f>
        <v>0</v>
      </c>
      <c r="BP9" s="11">
        <f>SUM('Yearly emission'!BM$47:'Yearly emission'!BM63)</f>
        <v>0</v>
      </c>
      <c r="BQ9" s="11">
        <f>SUM('Yearly emission'!BN$47:'Yearly emission'!BN63)</f>
        <v>0</v>
      </c>
      <c r="BR9" s="11">
        <f>SUM('Yearly emission'!BO$47:'Yearly emission'!BO63)</f>
        <v>0</v>
      </c>
      <c r="BS9" s="11">
        <f>SUM('Yearly emission'!BP$47:'Yearly emission'!BP63)</f>
        <v>0</v>
      </c>
      <c r="BU9" s="11">
        <f>SUM('Yearly emission'!BR$47:'Yearly emission'!BR63)</f>
        <v>0</v>
      </c>
      <c r="BV9" s="11">
        <f>SUM('Yearly emission'!BS$47:'Yearly emission'!BS63)</f>
        <v>0</v>
      </c>
      <c r="BW9" s="11">
        <f>SUM('Yearly emission'!BT$47:'Yearly emission'!BT63)</f>
        <v>0</v>
      </c>
      <c r="BX9" s="11">
        <f>SUM('Yearly emission'!BU$47:'Yearly emission'!BU63)</f>
        <v>0</v>
      </c>
      <c r="BY9" s="11">
        <f>SUM('Yearly emission'!BV$47:'Yearly emission'!BV63)</f>
        <v>0</v>
      </c>
      <c r="BZ9" s="11">
        <f>SUM('Yearly emission'!BW$47:'Yearly emission'!BW63)</f>
        <v>0</v>
      </c>
      <c r="CA9" s="11">
        <f>SUM('Yearly emission'!BX$47:'Yearly emission'!BX63)</f>
        <v>0</v>
      </c>
      <c r="CB9" s="11">
        <f>SUM('Yearly emission'!BY$47:'Yearly emission'!BY63)</f>
        <v>0</v>
      </c>
      <c r="CC9" s="11">
        <f>SUM('Yearly emission'!BZ$47:'Yearly emission'!BZ63)</f>
        <v>0</v>
      </c>
      <c r="CD9" s="11">
        <f>SUM('Yearly emission'!CA$47:'Yearly emission'!CA63)</f>
        <v>0</v>
      </c>
      <c r="CE9" s="11">
        <f>SUM('Yearly emission'!CB$47:'Yearly emission'!CB63)</f>
        <v>0</v>
      </c>
      <c r="CF9" s="11">
        <f>SUM('Yearly emission'!CC$47:'Yearly emission'!CC63)</f>
        <v>0</v>
      </c>
      <c r="CG9" s="11">
        <f>SUM('Yearly emission'!CD$47:'Yearly emission'!CD63)</f>
        <v>0</v>
      </c>
      <c r="CH9" s="11">
        <f>SUM('Yearly emission'!CE$47:'Yearly emission'!CE63)</f>
        <v>0</v>
      </c>
      <c r="CI9" s="11">
        <f>SUM('Yearly emission'!CF$47:'Yearly emission'!CF63)</f>
        <v>0</v>
      </c>
      <c r="CJ9" s="11">
        <f>SUM('Yearly emission'!CG$47:'Yearly emission'!CG63)</f>
        <v>0</v>
      </c>
      <c r="CM9" s="11">
        <f>SUM('Yearly emission'!CJ$47:'Yearly emission'!CJ63)</f>
        <v>1143.5333333333333</v>
      </c>
      <c r="CN9" s="11">
        <f>SUM('Yearly emission'!CK$47:'Yearly emission'!CK63)</f>
        <v>17853579935.391438</v>
      </c>
      <c r="CO9" s="11">
        <f>SUM('Yearly emission'!CL$47:'Yearly emission'!CL63)</f>
        <v>10423410176.765329</v>
      </c>
      <c r="CP9" s="11">
        <f>SUM('Yearly emission'!CM$47:'Yearly emission'!CM63)</f>
        <v>3569090332.1392431</v>
      </c>
      <c r="CQ9" s="11">
        <f>SUM('Yearly emission'!CN$47:'Yearly emission'!CN63)</f>
        <v>836419611.32294559</v>
      </c>
      <c r="CR9" s="11">
        <f>SUM('Yearly emission'!CO$47:'Yearly emission'!CO63)</f>
        <v>7511709261.9186811</v>
      </c>
      <c r="CS9" s="11">
        <f>SUM('Yearly emission'!CP$47:'Yearly emission'!CP63)</f>
        <v>209226659.67088717</v>
      </c>
      <c r="CT9" s="11">
        <f>SUM('Yearly emission'!CQ$47:'Yearly emission'!CQ63)</f>
        <v>891831112.96427214</v>
      </c>
      <c r="CU9" s="11">
        <f>SUM('Yearly emission'!CR$47:'Yearly emission'!CR63)</f>
        <v>2108358978.8872952</v>
      </c>
      <c r="CV9" s="11">
        <f>SUM('Yearly emission'!CS$47:'Yearly emission'!CS63)</f>
        <v>6920814955.9124651</v>
      </c>
      <c r="CW9" s="11">
        <f>SUM('Yearly emission'!CT$47:'Yearly emission'!CT63)</f>
        <v>830430838.89233851</v>
      </c>
      <c r="CX9" s="11">
        <f>SUM('Yearly emission'!CU$47:'Yearly emission'!CU63)</f>
        <v>814180506.24227107</v>
      </c>
      <c r="CY9" s="11">
        <f>SUM('Yearly emission'!CV$47:'Yearly emission'!CV63)</f>
        <v>276164936.56709635</v>
      </c>
      <c r="CZ9" s="11">
        <f>SUM('Yearly emission'!CW$47:'Yearly emission'!CW63)</f>
        <v>826096152.48006749</v>
      </c>
      <c r="DA9" s="11">
        <f>SUM('Yearly emission'!CX$47:'Yearly emission'!CX63)</f>
        <v>49016629.876072317</v>
      </c>
      <c r="DB9" s="11">
        <f>SUM('Yearly emission'!CY$47:'Yearly emission'!CY63)</f>
        <v>370358127.73551333</v>
      </c>
      <c r="DC9" s="11">
        <f>SUM('Yearly emission'!CZ$47:'Yearly emission'!CZ63)</f>
        <v>2930283675.6411185</v>
      </c>
      <c r="DE9" s="11">
        <f>SUM('Yearly emission'!DB$47:'Yearly emission'!DB63)</f>
        <v>17853579935.391438</v>
      </c>
      <c r="DF9" s="11">
        <f>SUM('Yearly emission'!DC$47:'Yearly emission'!DC63)</f>
        <v>10423410176.765329</v>
      </c>
      <c r="DG9" s="11">
        <f>SUM('Yearly emission'!DD$47:'Yearly emission'!DD63)</f>
        <v>3569090332.1392431</v>
      </c>
      <c r="DH9" s="11">
        <f>SUM('Yearly emission'!DE$47:'Yearly emission'!DE63)</f>
        <v>836419611.32294559</v>
      </c>
      <c r="DI9" s="11">
        <f>SUM('Yearly emission'!DF$47:'Yearly emission'!DF63)</f>
        <v>7511709261.9186811</v>
      </c>
      <c r="DJ9" s="11">
        <f>SUM('Yearly emission'!DG$47:'Yearly emission'!DG63)</f>
        <v>209226659.67088717</v>
      </c>
      <c r="DK9" s="11">
        <f>SUM('Yearly emission'!DH$47:'Yearly emission'!DH63)</f>
        <v>891831112.96427214</v>
      </c>
      <c r="DL9" s="11">
        <f>SUM('Yearly emission'!DI$47:'Yearly emission'!DI63)</f>
        <v>2108358978.8872952</v>
      </c>
      <c r="DM9" s="11">
        <f>SUM('Yearly emission'!DJ$47:'Yearly emission'!DJ63)</f>
        <v>6920814955.9124651</v>
      </c>
      <c r="DN9" s="11">
        <f>SUM('Yearly emission'!DK$47:'Yearly emission'!DK63)</f>
        <v>830430838.89233851</v>
      </c>
      <c r="DO9" s="11">
        <f>SUM('Yearly emission'!DL$47:'Yearly emission'!DL63)</f>
        <v>814180506.24227107</v>
      </c>
      <c r="DP9" s="11">
        <f>SUM('Yearly emission'!DM$47:'Yearly emission'!DM63)</f>
        <v>276164936.56709635</v>
      </c>
      <c r="DQ9" s="11">
        <f>SUM('Yearly emission'!DN$47:'Yearly emission'!DN63)</f>
        <v>826096152.48006749</v>
      </c>
      <c r="DR9" s="11">
        <f>SUM('Yearly emission'!DO$47:'Yearly emission'!DO63)</f>
        <v>49016629.876072317</v>
      </c>
      <c r="DS9" s="11">
        <f>SUM('Yearly emission'!DP$47:'Yearly emission'!DP63)</f>
        <v>370358127.73551333</v>
      </c>
      <c r="DT9" s="11">
        <f>SUM('Yearly emission'!DQ$47:'Yearly emission'!DQ63)</f>
        <v>2930283675.6411185</v>
      </c>
      <c r="DV9" s="11">
        <f>SUM('Yearly emission'!DS$47:'Yearly emission'!DS63)</f>
        <v>17853579935.391438</v>
      </c>
      <c r="DW9" s="11">
        <f>SUM('Yearly emission'!DT$47:'Yearly emission'!DT63)</f>
        <v>10423410176.765329</v>
      </c>
      <c r="DX9" s="11">
        <f>SUM('Yearly emission'!DU$47:'Yearly emission'!DU63)</f>
        <v>3569090332.1392431</v>
      </c>
      <c r="DY9" s="11">
        <f>SUM('Yearly emission'!DV$47:'Yearly emission'!DV63)</f>
        <v>836419611.32294559</v>
      </c>
      <c r="DZ9" s="11">
        <f>SUM('Yearly emission'!DW$47:'Yearly emission'!DW63)</f>
        <v>7511709261.9186811</v>
      </c>
      <c r="EA9" s="11">
        <f>SUM('Yearly emission'!DX$47:'Yearly emission'!DX63)</f>
        <v>209226659.67088717</v>
      </c>
      <c r="EB9" s="11">
        <f>SUM('Yearly emission'!DY$47:'Yearly emission'!DY63)</f>
        <v>891831112.96427214</v>
      </c>
      <c r="EC9" s="11">
        <f>SUM('Yearly emission'!DZ$47:'Yearly emission'!DZ63)</f>
        <v>2108358978.8872952</v>
      </c>
      <c r="ED9" s="11">
        <f>SUM('Yearly emission'!EA$47:'Yearly emission'!EA63)</f>
        <v>6920814955.9124651</v>
      </c>
      <c r="EE9" s="11">
        <f>SUM('Yearly emission'!EB$47:'Yearly emission'!EB63)</f>
        <v>830430838.89233851</v>
      </c>
      <c r="EF9" s="11">
        <f>SUM('Yearly emission'!EC$47:'Yearly emission'!EC63)</f>
        <v>814180506.24227107</v>
      </c>
      <c r="EG9" s="11">
        <f>SUM('Yearly emission'!ED$47:'Yearly emission'!ED63)</f>
        <v>276164936.56709635</v>
      </c>
      <c r="EH9" s="11">
        <f>SUM('Yearly emission'!EE$47:'Yearly emission'!EE63)</f>
        <v>826096152.48006749</v>
      </c>
      <c r="EI9" s="11">
        <f>SUM('Yearly emission'!EF$47:'Yearly emission'!EF63)</f>
        <v>49016629.876072317</v>
      </c>
      <c r="EJ9" s="11">
        <f>SUM('Yearly emission'!EG$47:'Yearly emission'!EG63)</f>
        <v>370358127.73551333</v>
      </c>
      <c r="EK9" s="11">
        <f>SUM('Yearly emission'!EH$47:'Yearly emission'!EH63)</f>
        <v>2930283675.6411185</v>
      </c>
      <c r="EM9" s="11">
        <f>SUM('Yearly emission'!EJ$47:'Yearly emission'!EJ63)</f>
        <v>0</v>
      </c>
      <c r="EN9" s="11">
        <f>SUM('Yearly emission'!EK$47:'Yearly emission'!EK63)</f>
        <v>0</v>
      </c>
      <c r="EO9" s="11">
        <f>SUM('Yearly emission'!EL$47:'Yearly emission'!EL63)</f>
        <v>0</v>
      </c>
      <c r="EP9" s="11">
        <f>SUM('Yearly emission'!EM$47:'Yearly emission'!EM63)</f>
        <v>0</v>
      </c>
      <c r="EQ9" s="11">
        <f>SUM('Yearly emission'!EN$47:'Yearly emission'!EN63)</f>
        <v>0</v>
      </c>
      <c r="ER9" s="11">
        <f>SUM('Yearly emission'!EO$47:'Yearly emission'!EO63)</f>
        <v>0</v>
      </c>
      <c r="ES9" s="11">
        <f>SUM('Yearly emission'!EP$47:'Yearly emission'!EP63)</f>
        <v>0</v>
      </c>
      <c r="ET9" s="11">
        <f>SUM('Yearly emission'!EQ$47:'Yearly emission'!EQ63)</f>
        <v>0</v>
      </c>
      <c r="EU9" s="11">
        <f>SUM('Yearly emission'!ER$47:'Yearly emission'!ER63)</f>
        <v>0</v>
      </c>
      <c r="EV9" s="11">
        <f>SUM('Yearly emission'!ES$47:'Yearly emission'!ES63)</f>
        <v>0</v>
      </c>
      <c r="EW9" s="11">
        <f>SUM('Yearly emission'!ET$47:'Yearly emission'!ET63)</f>
        <v>0</v>
      </c>
      <c r="EX9" s="11">
        <f>SUM('Yearly emission'!EU$47:'Yearly emission'!EU63)</f>
        <v>0</v>
      </c>
      <c r="EY9" s="11">
        <f>SUM('Yearly emission'!EV$47:'Yearly emission'!EV63)</f>
        <v>0</v>
      </c>
      <c r="EZ9" s="11">
        <f>SUM('Yearly emission'!EW$47:'Yearly emission'!EW63)</f>
        <v>0</v>
      </c>
      <c r="FA9" s="11">
        <f>SUM('Yearly emission'!EX$47:'Yearly emission'!EX63)</f>
        <v>0</v>
      </c>
      <c r="FB9" s="11">
        <f>SUM('Yearly emission'!EY$47:'Yearly emission'!EY63)</f>
        <v>0</v>
      </c>
      <c r="FD9" s="11">
        <f>SUM('Yearly emission'!FA$47:'Yearly emission'!FA63)</f>
        <v>0</v>
      </c>
      <c r="FE9" s="11">
        <f>SUM('Yearly emission'!FB$47:'Yearly emission'!FB63)</f>
        <v>0</v>
      </c>
      <c r="FF9" s="11">
        <f>SUM('Yearly emission'!FC$47:'Yearly emission'!FC63)</f>
        <v>0</v>
      </c>
      <c r="FG9" s="11">
        <f>SUM('Yearly emission'!FD$47:'Yearly emission'!FD63)</f>
        <v>0</v>
      </c>
      <c r="FH9" s="11">
        <f>SUM('Yearly emission'!FE$47:'Yearly emission'!FE63)</f>
        <v>0</v>
      </c>
      <c r="FI9" s="11">
        <f>SUM('Yearly emission'!FF$47:'Yearly emission'!FF63)</f>
        <v>0</v>
      </c>
      <c r="FJ9" s="11">
        <f>SUM('Yearly emission'!FG$47:'Yearly emission'!FG63)</f>
        <v>0</v>
      </c>
      <c r="FK9" s="11">
        <f>SUM('Yearly emission'!FH$47:'Yearly emission'!FH63)</f>
        <v>0</v>
      </c>
      <c r="FL9" s="11">
        <f>SUM('Yearly emission'!FI$47:'Yearly emission'!FI63)</f>
        <v>0</v>
      </c>
      <c r="FM9" s="11">
        <f>SUM('Yearly emission'!FJ$47:'Yearly emission'!FJ63)</f>
        <v>0</v>
      </c>
      <c r="FN9" s="11">
        <f>SUM('Yearly emission'!FK$47:'Yearly emission'!FK63)</f>
        <v>0</v>
      </c>
      <c r="FO9" s="11">
        <f>SUM('Yearly emission'!FL$47:'Yearly emission'!FL63)</f>
        <v>0</v>
      </c>
      <c r="FP9" s="11">
        <f>SUM('Yearly emission'!FM$47:'Yearly emission'!FM63)</f>
        <v>0</v>
      </c>
      <c r="FQ9" s="11">
        <f>SUM('Yearly emission'!FN$47:'Yearly emission'!FN63)</f>
        <v>0</v>
      </c>
      <c r="FR9" s="11">
        <f>SUM('Yearly emission'!FO$47:'Yearly emission'!FO63)</f>
        <v>0</v>
      </c>
      <c r="FS9" s="11">
        <f>SUM('Yearly emission'!FP$47:'Yearly emission'!FP63)</f>
        <v>0</v>
      </c>
      <c r="FV9" s="11">
        <f>SUM('Yearly emission'!FS$47:'Yearly emission'!FS63)</f>
        <v>1143.5333333333333</v>
      </c>
      <c r="FW9" s="11">
        <f>SUM('Yearly emission'!FT$47:'Yearly emission'!FT63)</f>
        <v>22906070635.873787</v>
      </c>
      <c r="FX9" s="11">
        <f>SUM('Yearly emission'!FU$47:'Yearly emission'!FU63)</f>
        <v>13270320712.171701</v>
      </c>
      <c r="FY9" s="11">
        <f>SUM('Yearly emission'!FV$47:'Yearly emission'!FV63)</f>
        <v>4698209826.2327976</v>
      </c>
      <c r="FZ9" s="11">
        <f>SUM('Yearly emission'!FW$47:'Yearly emission'!FW63)</f>
        <v>1253954171.9878154</v>
      </c>
      <c r="GA9" s="11">
        <f>SUM('Yearly emission'!FX$47:'Yearly emission'!FX63)</f>
        <v>10237456023.447048</v>
      </c>
      <c r="GB9" s="11">
        <f>SUM('Yearly emission'!FY$47:'Yearly emission'!FY63)</f>
        <v>266093698.90508297</v>
      </c>
      <c r="GC9" s="11">
        <f>SUM('Yearly emission'!FZ$47:'Yearly emission'!FZ63)</f>
        <v>1130022200.7023847</v>
      </c>
      <c r="GD9" s="11">
        <f>SUM('Yearly emission'!GA$47:'Yearly emission'!GA63)</f>
        <v>4129195510.7732244</v>
      </c>
      <c r="GE9" s="11">
        <f>SUM('Yearly emission'!GB$47:'Yearly emission'!GB63)</f>
        <v>10090867225.445988</v>
      </c>
      <c r="GF9" s="11">
        <f>SUM('Yearly emission'!GC$47:'Yearly emission'!GC63)</f>
        <v>1217529705.9983523</v>
      </c>
      <c r="GG9" s="11">
        <f>SUM('Yearly emission'!GD$47:'Yearly emission'!GD63)</f>
        <v>1472432481.0214767</v>
      </c>
      <c r="GH9" s="11">
        <f>SUM('Yearly emission'!GE$47:'Yearly emission'!GE63)</f>
        <v>372781350.47517043</v>
      </c>
      <c r="GI9" s="11">
        <f>SUM('Yearly emission'!GF$47:'Yearly emission'!GF63)</f>
        <v>1099369701.3100541</v>
      </c>
      <c r="GJ9" s="11">
        <f>SUM('Yearly emission'!GG$47:'Yearly emission'!GG63)</f>
        <v>265991182.54747236</v>
      </c>
      <c r="GK9" s="11">
        <f>SUM('Yearly emission'!GH$47:'Yearly emission'!GH63)</f>
        <v>757717097.43944228</v>
      </c>
      <c r="GL9" s="11">
        <f>SUM('Yearly emission'!GI$47:'Yearly emission'!GI63)</f>
        <v>3996956627.8761697</v>
      </c>
      <c r="GN9" s="11">
        <f>SUM('Yearly emission'!GK$47:'Yearly emission'!GK63)</f>
        <v>22906070635.873787</v>
      </c>
      <c r="GO9" s="11">
        <f>SUM('Yearly emission'!GL$47:'Yearly emission'!GL63)</f>
        <v>13270320712.171701</v>
      </c>
      <c r="GP9" s="11">
        <f>SUM('Yearly emission'!GM$47:'Yearly emission'!GM63)</f>
        <v>4698209826.2327976</v>
      </c>
      <c r="GQ9" s="11">
        <f>SUM('Yearly emission'!GN$47:'Yearly emission'!GN63)</f>
        <v>1253954171.9878154</v>
      </c>
      <c r="GR9" s="11">
        <f>SUM('Yearly emission'!GO$47:'Yearly emission'!GO63)</f>
        <v>10237456023.447048</v>
      </c>
      <c r="GS9" s="11">
        <f>SUM('Yearly emission'!GP$47:'Yearly emission'!GP63)</f>
        <v>266093698.90508297</v>
      </c>
      <c r="GT9" s="11">
        <f>SUM('Yearly emission'!GQ$47:'Yearly emission'!GQ63)</f>
        <v>1130022200.7023847</v>
      </c>
      <c r="GU9" s="11">
        <f>SUM('Yearly emission'!GR$47:'Yearly emission'!GR63)</f>
        <v>4129195510.7732244</v>
      </c>
      <c r="GV9" s="11">
        <f>SUM('Yearly emission'!GS$47:'Yearly emission'!GS63)</f>
        <v>10090867225.445988</v>
      </c>
      <c r="GW9" s="11">
        <f>SUM('Yearly emission'!GT$47:'Yearly emission'!GT63)</f>
        <v>1217529705.9983523</v>
      </c>
      <c r="GX9" s="11">
        <f>SUM('Yearly emission'!GU$47:'Yearly emission'!GU63)</f>
        <v>1472432481.0214767</v>
      </c>
      <c r="GY9" s="11">
        <f>SUM('Yearly emission'!GV$47:'Yearly emission'!GV63)</f>
        <v>372781350.47517043</v>
      </c>
      <c r="GZ9" s="11">
        <f>SUM('Yearly emission'!GW$47:'Yearly emission'!GW63)</f>
        <v>1099369701.3100541</v>
      </c>
      <c r="HA9" s="11">
        <f>SUM('Yearly emission'!GX$47:'Yearly emission'!GX63)</f>
        <v>265991182.54747236</v>
      </c>
      <c r="HB9" s="11">
        <f>SUM('Yearly emission'!GY$47:'Yearly emission'!GY63)</f>
        <v>757717097.43944228</v>
      </c>
      <c r="HC9" s="11">
        <f>SUM('Yearly emission'!GZ$47:'Yearly emission'!GZ63)</f>
        <v>3996956627.8761697</v>
      </c>
      <c r="HE9" s="11">
        <f>SUM('Yearly emission'!HB$47:'Yearly emission'!HB63)</f>
        <v>22906070635.873787</v>
      </c>
      <c r="HF9" s="11">
        <f>SUM('Yearly emission'!HC$47:'Yearly emission'!HC63)</f>
        <v>13270320712.171701</v>
      </c>
      <c r="HG9" s="11">
        <f>SUM('Yearly emission'!HD$47:'Yearly emission'!HD63)</f>
        <v>4698209826.2327976</v>
      </c>
      <c r="HH9" s="11">
        <f>SUM('Yearly emission'!HE$47:'Yearly emission'!HE63)</f>
        <v>1253954171.9878154</v>
      </c>
      <c r="HI9" s="11">
        <f>SUM('Yearly emission'!HF$47:'Yearly emission'!HF63)</f>
        <v>10237456023.447048</v>
      </c>
      <c r="HJ9" s="11">
        <f>SUM('Yearly emission'!HG$47:'Yearly emission'!HG63)</f>
        <v>266093698.90508297</v>
      </c>
      <c r="HK9" s="11">
        <f>SUM('Yearly emission'!HH$47:'Yearly emission'!HH63)</f>
        <v>1130022200.7023847</v>
      </c>
      <c r="HL9" s="11">
        <f>SUM('Yearly emission'!HI$47:'Yearly emission'!HI63)</f>
        <v>4129195510.7732244</v>
      </c>
      <c r="HM9" s="11">
        <f>SUM('Yearly emission'!HJ$47:'Yearly emission'!HJ63)</f>
        <v>10090867225.445988</v>
      </c>
      <c r="HN9" s="11">
        <f>SUM('Yearly emission'!HK$47:'Yearly emission'!HK63)</f>
        <v>1217529705.9983523</v>
      </c>
      <c r="HO9" s="11">
        <f>SUM('Yearly emission'!HL$47:'Yearly emission'!HL63)</f>
        <v>1472432481.0214767</v>
      </c>
      <c r="HP9" s="11">
        <f>SUM('Yearly emission'!HM$47:'Yearly emission'!HM63)</f>
        <v>372781350.47517043</v>
      </c>
      <c r="HQ9" s="11">
        <f>SUM('Yearly emission'!HN$47:'Yearly emission'!HN63)</f>
        <v>1099369701.3100541</v>
      </c>
      <c r="HR9" s="11">
        <f>SUM('Yearly emission'!HO$47:'Yearly emission'!HO63)</f>
        <v>265991182.54747236</v>
      </c>
      <c r="HS9" s="11">
        <f>SUM('Yearly emission'!HP$47:'Yearly emission'!HP63)</f>
        <v>757717097.43944228</v>
      </c>
      <c r="HT9" s="11">
        <f>SUM('Yearly emission'!HQ$47:'Yearly emission'!HQ63)</f>
        <v>3996956627.8761697</v>
      </c>
      <c r="HV9" s="11">
        <f>SUM('Yearly emission'!HS$47:'Yearly emission'!HS63)</f>
        <v>0</v>
      </c>
      <c r="HW9" s="11">
        <f>SUM('Yearly emission'!HT$47:'Yearly emission'!HT63)</f>
        <v>0</v>
      </c>
      <c r="HX9" s="11">
        <f>SUM('Yearly emission'!HU$47:'Yearly emission'!HU63)</f>
        <v>0</v>
      </c>
      <c r="HY9" s="11">
        <f>SUM('Yearly emission'!HV$47:'Yearly emission'!HV63)</f>
        <v>0</v>
      </c>
      <c r="HZ9" s="11">
        <f>SUM('Yearly emission'!HW$47:'Yearly emission'!HW63)</f>
        <v>0</v>
      </c>
      <c r="IA9" s="11">
        <f>SUM('Yearly emission'!HX$47:'Yearly emission'!HX63)</f>
        <v>0</v>
      </c>
      <c r="IB9" s="11">
        <f>SUM('Yearly emission'!HY$47:'Yearly emission'!HY63)</f>
        <v>0</v>
      </c>
      <c r="IC9" s="11">
        <f>SUM('Yearly emission'!HZ$47:'Yearly emission'!HZ63)</f>
        <v>0</v>
      </c>
      <c r="ID9" s="11">
        <f>SUM('Yearly emission'!IA$47:'Yearly emission'!IA63)</f>
        <v>0</v>
      </c>
      <c r="IE9" s="11">
        <f>SUM('Yearly emission'!IB$47:'Yearly emission'!IB63)</f>
        <v>0</v>
      </c>
      <c r="IF9" s="11">
        <f>SUM('Yearly emission'!IC$47:'Yearly emission'!IC63)</f>
        <v>0</v>
      </c>
      <c r="IG9" s="11">
        <f>SUM('Yearly emission'!ID$47:'Yearly emission'!ID63)</f>
        <v>0</v>
      </c>
      <c r="IH9" s="11">
        <f>SUM('Yearly emission'!IE$47:'Yearly emission'!IE63)</f>
        <v>0</v>
      </c>
      <c r="II9" s="11">
        <f>SUM('Yearly emission'!IF$47:'Yearly emission'!IF63)</f>
        <v>0</v>
      </c>
      <c r="IJ9" s="11">
        <f>SUM('Yearly emission'!IG$47:'Yearly emission'!IG63)</f>
        <v>0</v>
      </c>
      <c r="IK9" s="11">
        <f>SUM('Yearly emission'!IH$47:'Yearly emission'!IH63)</f>
        <v>0</v>
      </c>
      <c r="IM9" s="11">
        <f>SUM('Yearly emission'!IJ$47:'Yearly emission'!IJ63)</f>
        <v>0</v>
      </c>
      <c r="IN9" s="11">
        <f>SUM('Yearly emission'!IK$47:'Yearly emission'!IK63)</f>
        <v>0</v>
      </c>
      <c r="IO9" s="11">
        <f>SUM('Yearly emission'!IL$47:'Yearly emission'!IL63)</f>
        <v>0</v>
      </c>
      <c r="IP9" s="11">
        <f>SUM('Yearly emission'!IM$47:'Yearly emission'!IM63)</f>
        <v>0</v>
      </c>
      <c r="IQ9" s="11">
        <f>SUM('Yearly emission'!IN$47:'Yearly emission'!IN63)</f>
        <v>0</v>
      </c>
      <c r="IR9" s="11">
        <f>SUM('Yearly emission'!IO$47:'Yearly emission'!IO63)</f>
        <v>0</v>
      </c>
      <c r="IS9" s="11">
        <f>SUM('Yearly emission'!IP$47:'Yearly emission'!IP63)</f>
        <v>0</v>
      </c>
      <c r="IT9" s="11">
        <f>SUM('Yearly emission'!IQ$47:'Yearly emission'!IQ63)</f>
        <v>0</v>
      </c>
      <c r="IU9" s="11">
        <f>SUM('Yearly emission'!IR$47:'Yearly emission'!IR63)</f>
        <v>0</v>
      </c>
      <c r="IV9" s="11">
        <f>SUM('Yearly emission'!IS$47:'Yearly emission'!IS63)</f>
        <v>0</v>
      </c>
      <c r="IW9" s="11">
        <f>SUM('Yearly emission'!IT$47:'Yearly emission'!IT63)</f>
        <v>0</v>
      </c>
      <c r="IX9" s="11">
        <f>SUM('Yearly emission'!IU$47:'Yearly emission'!IU63)</f>
        <v>0</v>
      </c>
      <c r="IY9" s="11">
        <f>SUM('Yearly emission'!IV$47:'Yearly emission'!IV63)</f>
        <v>0</v>
      </c>
      <c r="IZ9" s="11">
        <f>SUM('Yearly emission'!IW$47:'Yearly emission'!IW63)</f>
        <v>0</v>
      </c>
      <c r="JA9" s="11">
        <f>SUM('Yearly emission'!IX$47:'Yearly emission'!IX63)</f>
        <v>0</v>
      </c>
      <c r="JB9" s="11">
        <f>SUM('Yearly emission'!IY$47:'Yearly emission'!IY63)</f>
        <v>0</v>
      </c>
    </row>
    <row r="10" spans="4:262" x14ac:dyDescent="0.25">
      <c r="D10" s="11">
        <v>2027</v>
      </c>
      <c r="E10" s="11">
        <f>SUM('Yearly emission'!B$47:'Yearly emission'!B64)</f>
        <v>18122517765.074707</v>
      </c>
      <c r="F10" s="11">
        <f>SUM('Yearly emission'!C$47:'Yearly emission'!C64)</f>
        <v>9799963224.3903465</v>
      </c>
      <c r="G10" s="11">
        <f>SUM('Yearly emission'!D$47:'Yearly emission'!D64)</f>
        <v>3320522181.0801377</v>
      </c>
      <c r="H10" s="11">
        <f>SUM('Yearly emission'!E$47:'Yearly emission'!E64)</f>
        <v>876616513.42163169</v>
      </c>
      <c r="I10" s="11">
        <f>SUM('Yearly emission'!F$47:'Yearly emission'!F64)</f>
        <v>7876258410.9325027</v>
      </c>
      <c r="J10" s="11">
        <f>SUM('Yearly emission'!G$47:'Yearly emission'!G64)</f>
        <v>198686232.31765619</v>
      </c>
      <c r="K10" s="11">
        <f>SUM('Yearly emission'!H$47:'Yearly emission'!H64)</f>
        <v>858672873.88689828</v>
      </c>
      <c r="L10" s="11">
        <f>SUM('Yearly emission'!I$47:'Yearly emission'!I64)</f>
        <v>1993340547.8362138</v>
      </c>
      <c r="M10" s="11">
        <f>SUM('Yearly emission'!J$47:'Yearly emission'!J64)</f>
        <v>10507667340.680191</v>
      </c>
      <c r="N10" s="11">
        <f>SUM('Yearly emission'!K$47:'Yearly emission'!K64)</f>
        <v>885127059.3947494</v>
      </c>
      <c r="O10" s="11">
        <f>SUM('Yearly emission'!L$47:'Yearly emission'!L64)</f>
        <v>859880823.10528922</v>
      </c>
      <c r="P10" s="11">
        <f>SUM('Yearly emission'!M$47:'Yearly emission'!M64)</f>
        <v>261077916.36589468</v>
      </c>
      <c r="Q10" s="11">
        <f>SUM('Yearly emission'!N$47:'Yearly emission'!N64)</f>
        <v>813614248.0443821</v>
      </c>
      <c r="R10" s="11">
        <f>SUM('Yearly emission'!O$47:'Yearly emission'!O64)</f>
        <v>94287044.77627033</v>
      </c>
      <c r="S10" s="11">
        <f>SUM('Yearly emission'!P$47:'Yearly emission'!P64)</f>
        <v>352646251.35643899</v>
      </c>
      <c r="T10" s="11">
        <f>SUM('Yearly emission'!Q$47:'Yearly emission'!Q64)</f>
        <v>2789907275.7482023</v>
      </c>
      <c r="V10" s="11">
        <f>SUM('Yearly emission'!S$47:'Yearly emission'!S64)</f>
        <v>18122517765.074707</v>
      </c>
      <c r="W10" s="11">
        <f>SUM('Yearly emission'!T$47:'Yearly emission'!T64)</f>
        <v>9799963224.3903465</v>
      </c>
      <c r="X10" s="11">
        <f>SUM('Yearly emission'!U$47:'Yearly emission'!U64)</f>
        <v>3320522181.0801377</v>
      </c>
      <c r="Y10" s="11">
        <f>SUM('Yearly emission'!V$47:'Yearly emission'!V64)</f>
        <v>876616513.42163169</v>
      </c>
      <c r="Z10" s="11">
        <f>SUM('Yearly emission'!W$47:'Yearly emission'!W64)</f>
        <v>7876258410.9325027</v>
      </c>
      <c r="AA10" s="11">
        <f>SUM('Yearly emission'!X$47:'Yearly emission'!X64)</f>
        <v>198686232.31765619</v>
      </c>
      <c r="AB10" s="11">
        <f>SUM('Yearly emission'!Y$47:'Yearly emission'!Y64)</f>
        <v>858672873.88689828</v>
      </c>
      <c r="AC10" s="11">
        <f>SUM('Yearly emission'!Z$47:'Yearly emission'!Z64)</f>
        <v>1993340547.8362138</v>
      </c>
      <c r="AD10" s="11">
        <f>SUM('Yearly emission'!AA$47:'Yearly emission'!AA64)</f>
        <v>10507667340.680191</v>
      </c>
      <c r="AE10" s="11">
        <f>SUM('Yearly emission'!AB$47:'Yearly emission'!AB64)</f>
        <v>885127059.3947494</v>
      </c>
      <c r="AF10" s="11">
        <f>SUM('Yearly emission'!AC$47:'Yearly emission'!AC64)</f>
        <v>859880823.10528922</v>
      </c>
      <c r="AG10" s="11">
        <f>SUM('Yearly emission'!AD$47:'Yearly emission'!AD64)</f>
        <v>261077916.36589468</v>
      </c>
      <c r="AH10" s="11">
        <f>SUM('Yearly emission'!AE$47:'Yearly emission'!AE64)</f>
        <v>813614248.0443821</v>
      </c>
      <c r="AI10" s="11">
        <f>SUM('Yearly emission'!AF$47:'Yearly emission'!AF64)</f>
        <v>94287044.77627033</v>
      </c>
      <c r="AJ10" s="11">
        <f>SUM('Yearly emission'!AG$47:'Yearly emission'!AG64)</f>
        <v>352646251.35643899</v>
      </c>
      <c r="AK10" s="11">
        <f>SUM('Yearly emission'!AH$47:'Yearly emission'!AH64)</f>
        <v>2789907275.7482023</v>
      </c>
      <c r="AM10" s="11">
        <f>SUM('Yearly emission'!AJ$47:'Yearly emission'!AJ64)</f>
        <v>18122517765.074707</v>
      </c>
      <c r="AN10" s="11">
        <f>SUM('Yearly emission'!AK$47:'Yearly emission'!AK64)</f>
        <v>9799963224.3903465</v>
      </c>
      <c r="AO10" s="11">
        <f>SUM('Yearly emission'!AL$47:'Yearly emission'!AL64)</f>
        <v>3320522181.0801377</v>
      </c>
      <c r="AP10" s="11">
        <f>SUM('Yearly emission'!AM$47:'Yearly emission'!AM64)</f>
        <v>876616513.42163169</v>
      </c>
      <c r="AQ10" s="11">
        <f>SUM('Yearly emission'!AN$47:'Yearly emission'!AN64)</f>
        <v>7876258410.9325027</v>
      </c>
      <c r="AR10" s="11">
        <f>SUM('Yearly emission'!AO$47:'Yearly emission'!AO64)</f>
        <v>198686232.31765619</v>
      </c>
      <c r="AS10" s="11">
        <f>SUM('Yearly emission'!AP$47:'Yearly emission'!AP64)</f>
        <v>858672873.88689828</v>
      </c>
      <c r="AT10" s="11">
        <f>SUM('Yearly emission'!AQ$47:'Yearly emission'!AQ64)</f>
        <v>1993340547.8362138</v>
      </c>
      <c r="AU10" s="11">
        <f>SUM('Yearly emission'!AR$47:'Yearly emission'!AR64)</f>
        <v>10507667340.680191</v>
      </c>
      <c r="AV10" s="11">
        <f>SUM('Yearly emission'!AS$47:'Yearly emission'!AS64)</f>
        <v>885127059.3947494</v>
      </c>
      <c r="AW10" s="11">
        <f>SUM('Yearly emission'!AT$47:'Yearly emission'!AT64)</f>
        <v>859880823.10528922</v>
      </c>
      <c r="AX10" s="11">
        <f>SUM('Yearly emission'!AU$47:'Yearly emission'!AU64)</f>
        <v>261077916.36589468</v>
      </c>
      <c r="AY10" s="11">
        <f>SUM('Yearly emission'!AV$47:'Yearly emission'!AV64)</f>
        <v>813614248.0443821</v>
      </c>
      <c r="AZ10" s="11">
        <f>SUM('Yearly emission'!AW$47:'Yearly emission'!AW64)</f>
        <v>94287044.77627033</v>
      </c>
      <c r="BA10" s="11">
        <f>SUM('Yearly emission'!AX$47:'Yearly emission'!AX64)</f>
        <v>352646251.35643899</v>
      </c>
      <c r="BB10" s="11">
        <f>SUM('Yearly emission'!AY$47:'Yearly emission'!AY64)</f>
        <v>2789907275.7482023</v>
      </c>
      <c r="BD10" s="11">
        <f>SUM('Yearly emission'!BA$47:'Yearly emission'!BA64)</f>
        <v>0</v>
      </c>
      <c r="BE10" s="11">
        <f>SUM('Yearly emission'!BB$47:'Yearly emission'!BB64)</f>
        <v>0</v>
      </c>
      <c r="BF10" s="11">
        <f>SUM('Yearly emission'!BC$47:'Yearly emission'!BC64)</f>
        <v>0</v>
      </c>
      <c r="BG10" s="11">
        <f>SUM('Yearly emission'!BD$47:'Yearly emission'!BD64)</f>
        <v>0</v>
      </c>
      <c r="BH10" s="11">
        <f>SUM('Yearly emission'!BE$47:'Yearly emission'!BE64)</f>
        <v>0</v>
      </c>
      <c r="BI10" s="11">
        <f>SUM('Yearly emission'!BF$47:'Yearly emission'!BF64)</f>
        <v>0</v>
      </c>
      <c r="BJ10" s="11">
        <f>SUM('Yearly emission'!BG$47:'Yearly emission'!BG64)</f>
        <v>0</v>
      </c>
      <c r="BK10" s="11">
        <f>SUM('Yearly emission'!BH$47:'Yearly emission'!BH64)</f>
        <v>0</v>
      </c>
      <c r="BL10" s="11">
        <f>SUM('Yearly emission'!BI$47:'Yearly emission'!BI64)</f>
        <v>0</v>
      </c>
      <c r="BM10" s="11">
        <f>SUM('Yearly emission'!BJ$47:'Yearly emission'!BJ64)</f>
        <v>0</v>
      </c>
      <c r="BN10" s="11">
        <f>SUM('Yearly emission'!BK$47:'Yearly emission'!BK64)</f>
        <v>0</v>
      </c>
      <c r="BO10" s="11">
        <f>SUM('Yearly emission'!BL$47:'Yearly emission'!BL64)</f>
        <v>0</v>
      </c>
      <c r="BP10" s="11">
        <f>SUM('Yearly emission'!BM$47:'Yearly emission'!BM64)</f>
        <v>0</v>
      </c>
      <c r="BQ10" s="11">
        <f>SUM('Yearly emission'!BN$47:'Yearly emission'!BN64)</f>
        <v>0</v>
      </c>
      <c r="BR10" s="11">
        <f>SUM('Yearly emission'!BO$47:'Yearly emission'!BO64)</f>
        <v>0</v>
      </c>
      <c r="BS10" s="11">
        <f>SUM('Yearly emission'!BP$47:'Yearly emission'!BP64)</f>
        <v>0</v>
      </c>
      <c r="BU10" s="11">
        <f>SUM('Yearly emission'!BR$47:'Yearly emission'!BR64)</f>
        <v>0</v>
      </c>
      <c r="BV10" s="11">
        <f>SUM('Yearly emission'!BS$47:'Yearly emission'!BS64)</f>
        <v>0</v>
      </c>
      <c r="BW10" s="11">
        <f>SUM('Yearly emission'!BT$47:'Yearly emission'!BT64)</f>
        <v>0</v>
      </c>
      <c r="BX10" s="11">
        <f>SUM('Yearly emission'!BU$47:'Yearly emission'!BU64)</f>
        <v>0</v>
      </c>
      <c r="BY10" s="11">
        <f>SUM('Yearly emission'!BV$47:'Yearly emission'!BV64)</f>
        <v>0</v>
      </c>
      <c r="BZ10" s="11">
        <f>SUM('Yearly emission'!BW$47:'Yearly emission'!BW64)</f>
        <v>0</v>
      </c>
      <c r="CA10" s="11">
        <f>SUM('Yearly emission'!BX$47:'Yearly emission'!BX64)</f>
        <v>0</v>
      </c>
      <c r="CB10" s="11">
        <f>SUM('Yearly emission'!BY$47:'Yearly emission'!BY64)</f>
        <v>0</v>
      </c>
      <c r="CC10" s="11">
        <f>SUM('Yearly emission'!BZ$47:'Yearly emission'!BZ64)</f>
        <v>0</v>
      </c>
      <c r="CD10" s="11">
        <f>SUM('Yearly emission'!CA$47:'Yearly emission'!CA64)</f>
        <v>0</v>
      </c>
      <c r="CE10" s="11">
        <f>SUM('Yearly emission'!CB$47:'Yearly emission'!CB64)</f>
        <v>0</v>
      </c>
      <c r="CF10" s="11">
        <f>SUM('Yearly emission'!CC$47:'Yearly emission'!CC64)</f>
        <v>0</v>
      </c>
      <c r="CG10" s="11">
        <f>SUM('Yearly emission'!CD$47:'Yearly emission'!CD64)</f>
        <v>0</v>
      </c>
      <c r="CH10" s="11">
        <f>SUM('Yearly emission'!CE$47:'Yearly emission'!CE64)</f>
        <v>0</v>
      </c>
      <c r="CI10" s="11">
        <f>SUM('Yearly emission'!CF$47:'Yearly emission'!CF64)</f>
        <v>0</v>
      </c>
      <c r="CJ10" s="11">
        <f>SUM('Yearly emission'!CG$47:'Yearly emission'!CG64)</f>
        <v>0</v>
      </c>
      <c r="CM10" s="11">
        <f>SUM('Yearly emission'!CJ$47:'Yearly emission'!CJ64)</f>
        <v>1211.0999999999999</v>
      </c>
      <c r="CN10" s="11">
        <f>SUM('Yearly emission'!CK$47:'Yearly emission'!CK64)</f>
        <v>20054906372.015591</v>
      </c>
      <c r="CO10" s="11">
        <f>SUM('Yearly emission'!CL$47:'Yearly emission'!CL64)</f>
        <v>11669918037.298666</v>
      </c>
      <c r="CP10" s="11">
        <f>SUM('Yearly emission'!CM$47:'Yearly emission'!CM64)</f>
        <v>3934801264.0921812</v>
      </c>
      <c r="CQ10" s="11">
        <f>SUM('Yearly emission'!CN$47:'Yearly emission'!CN64)</f>
        <v>957852745.13767695</v>
      </c>
      <c r="CR10" s="11">
        <f>SUM('Yearly emission'!CO$47:'Yearly emission'!CO64)</f>
        <v>8752625163.3858414</v>
      </c>
      <c r="CS10" s="11">
        <f>SUM('Yearly emission'!CP$47:'Yearly emission'!CP64)</f>
        <v>234503322.35757014</v>
      </c>
      <c r="CT10" s="11">
        <f>SUM('Yearly emission'!CQ$47:'Yearly emission'!CQ64)</f>
        <v>1002408961.6967007</v>
      </c>
      <c r="CU10" s="11">
        <f>SUM('Yearly emission'!CR$47:'Yearly emission'!CR64)</f>
        <v>2464512769.5134258</v>
      </c>
      <c r="CV10" s="11">
        <f>SUM('Yearly emission'!CS$47:'Yearly emission'!CS64)</f>
        <v>7740984955.2222624</v>
      </c>
      <c r="CW10" s="11">
        <f>SUM('Yearly emission'!CT$47:'Yearly emission'!CT64)</f>
        <v>1044706685.2516923</v>
      </c>
      <c r="CX10" s="11">
        <f>SUM('Yearly emission'!CU$47:'Yearly emission'!CU64)</f>
        <v>1075232837.1826766</v>
      </c>
      <c r="CY10" s="11">
        <f>SUM('Yearly emission'!CV$47:'Yearly emission'!CV64)</f>
        <v>315593204.17198253</v>
      </c>
      <c r="CZ10" s="11">
        <f>SUM('Yearly emission'!CW$47:'Yearly emission'!CW64)</f>
        <v>1006182583.4089388</v>
      </c>
      <c r="DA10" s="11">
        <f>SUM('Yearly emission'!CX$47:'Yearly emission'!CX64)</f>
        <v>100639405.26851079</v>
      </c>
      <c r="DB10" s="11">
        <f>SUM('Yearly emission'!CY$47:'Yearly emission'!CY64)</f>
        <v>452788025.88221157</v>
      </c>
      <c r="DC10" s="11">
        <f>SUM('Yearly emission'!CZ$47:'Yearly emission'!CZ64)</f>
        <v>3387860318.5572848</v>
      </c>
      <c r="DE10" s="11">
        <f>SUM('Yearly emission'!DB$47:'Yearly emission'!DB64)</f>
        <v>20054906372.015591</v>
      </c>
      <c r="DF10" s="11">
        <f>SUM('Yearly emission'!DC$47:'Yearly emission'!DC64)</f>
        <v>11669918037.298666</v>
      </c>
      <c r="DG10" s="11">
        <f>SUM('Yearly emission'!DD$47:'Yearly emission'!DD64)</f>
        <v>3934801264.0921812</v>
      </c>
      <c r="DH10" s="11">
        <f>SUM('Yearly emission'!DE$47:'Yearly emission'!DE64)</f>
        <v>957852745.13767695</v>
      </c>
      <c r="DI10" s="11">
        <f>SUM('Yearly emission'!DF$47:'Yearly emission'!DF64)</f>
        <v>8752625163.3858414</v>
      </c>
      <c r="DJ10" s="11">
        <f>SUM('Yearly emission'!DG$47:'Yearly emission'!DG64)</f>
        <v>234503322.35757014</v>
      </c>
      <c r="DK10" s="11">
        <f>SUM('Yearly emission'!DH$47:'Yearly emission'!DH64)</f>
        <v>1002408961.6967007</v>
      </c>
      <c r="DL10" s="11">
        <f>SUM('Yearly emission'!DI$47:'Yearly emission'!DI64)</f>
        <v>2464512769.5134258</v>
      </c>
      <c r="DM10" s="11">
        <f>SUM('Yearly emission'!DJ$47:'Yearly emission'!DJ64)</f>
        <v>7740984955.2222624</v>
      </c>
      <c r="DN10" s="11">
        <f>SUM('Yearly emission'!DK$47:'Yearly emission'!DK64)</f>
        <v>1044706685.2516923</v>
      </c>
      <c r="DO10" s="11">
        <f>SUM('Yearly emission'!DL$47:'Yearly emission'!DL64)</f>
        <v>1075232837.1826766</v>
      </c>
      <c r="DP10" s="11">
        <f>SUM('Yearly emission'!DM$47:'Yearly emission'!DM64)</f>
        <v>315593204.17198253</v>
      </c>
      <c r="DQ10" s="11">
        <f>SUM('Yearly emission'!DN$47:'Yearly emission'!DN64)</f>
        <v>1006182583.4089388</v>
      </c>
      <c r="DR10" s="11">
        <f>SUM('Yearly emission'!DO$47:'Yearly emission'!DO64)</f>
        <v>100639405.26851079</v>
      </c>
      <c r="DS10" s="11">
        <f>SUM('Yearly emission'!DP$47:'Yearly emission'!DP64)</f>
        <v>452788025.88221157</v>
      </c>
      <c r="DT10" s="11">
        <f>SUM('Yearly emission'!DQ$47:'Yearly emission'!DQ64)</f>
        <v>3387860318.5572848</v>
      </c>
      <c r="DV10" s="11">
        <f>SUM('Yearly emission'!DS$47:'Yearly emission'!DS64)</f>
        <v>20054906372.015591</v>
      </c>
      <c r="DW10" s="11">
        <f>SUM('Yearly emission'!DT$47:'Yearly emission'!DT64)</f>
        <v>11669918037.298666</v>
      </c>
      <c r="DX10" s="11">
        <f>SUM('Yearly emission'!DU$47:'Yearly emission'!DU64)</f>
        <v>3934801264.0921812</v>
      </c>
      <c r="DY10" s="11">
        <f>SUM('Yearly emission'!DV$47:'Yearly emission'!DV64)</f>
        <v>957852745.13767695</v>
      </c>
      <c r="DZ10" s="11">
        <f>SUM('Yearly emission'!DW$47:'Yearly emission'!DW64)</f>
        <v>8752625163.3858414</v>
      </c>
      <c r="EA10" s="11">
        <f>SUM('Yearly emission'!DX$47:'Yearly emission'!DX64)</f>
        <v>234503322.35757014</v>
      </c>
      <c r="EB10" s="11">
        <f>SUM('Yearly emission'!DY$47:'Yearly emission'!DY64)</f>
        <v>1002408961.6967007</v>
      </c>
      <c r="EC10" s="11">
        <f>SUM('Yearly emission'!DZ$47:'Yearly emission'!DZ64)</f>
        <v>2464512769.5134258</v>
      </c>
      <c r="ED10" s="11">
        <f>SUM('Yearly emission'!EA$47:'Yearly emission'!EA64)</f>
        <v>7740984955.2222624</v>
      </c>
      <c r="EE10" s="11">
        <f>SUM('Yearly emission'!EB$47:'Yearly emission'!EB64)</f>
        <v>1044706685.2516923</v>
      </c>
      <c r="EF10" s="11">
        <f>SUM('Yearly emission'!EC$47:'Yearly emission'!EC64)</f>
        <v>1075232837.1826766</v>
      </c>
      <c r="EG10" s="11">
        <f>SUM('Yearly emission'!ED$47:'Yearly emission'!ED64)</f>
        <v>315593204.17198253</v>
      </c>
      <c r="EH10" s="11">
        <f>SUM('Yearly emission'!EE$47:'Yearly emission'!EE64)</f>
        <v>1006182583.4089388</v>
      </c>
      <c r="EI10" s="11">
        <f>SUM('Yearly emission'!EF$47:'Yearly emission'!EF64)</f>
        <v>100639405.26851079</v>
      </c>
      <c r="EJ10" s="11">
        <f>SUM('Yearly emission'!EG$47:'Yearly emission'!EG64)</f>
        <v>452788025.88221157</v>
      </c>
      <c r="EK10" s="11">
        <f>SUM('Yearly emission'!EH$47:'Yearly emission'!EH64)</f>
        <v>3387860318.5572848</v>
      </c>
      <c r="EM10" s="11">
        <f>SUM('Yearly emission'!EJ$47:'Yearly emission'!EJ64)</f>
        <v>0</v>
      </c>
      <c r="EN10" s="11">
        <f>SUM('Yearly emission'!EK$47:'Yearly emission'!EK64)</f>
        <v>0</v>
      </c>
      <c r="EO10" s="11">
        <f>SUM('Yearly emission'!EL$47:'Yearly emission'!EL64)</f>
        <v>0</v>
      </c>
      <c r="EP10" s="11">
        <f>SUM('Yearly emission'!EM$47:'Yearly emission'!EM64)</f>
        <v>0</v>
      </c>
      <c r="EQ10" s="11">
        <f>SUM('Yearly emission'!EN$47:'Yearly emission'!EN64)</f>
        <v>0</v>
      </c>
      <c r="ER10" s="11">
        <f>SUM('Yearly emission'!EO$47:'Yearly emission'!EO64)</f>
        <v>0</v>
      </c>
      <c r="ES10" s="11">
        <f>SUM('Yearly emission'!EP$47:'Yearly emission'!EP64)</f>
        <v>0</v>
      </c>
      <c r="ET10" s="11">
        <f>SUM('Yearly emission'!EQ$47:'Yearly emission'!EQ64)</f>
        <v>0</v>
      </c>
      <c r="EU10" s="11">
        <f>SUM('Yearly emission'!ER$47:'Yearly emission'!ER64)</f>
        <v>0</v>
      </c>
      <c r="EV10" s="11">
        <f>SUM('Yearly emission'!ES$47:'Yearly emission'!ES64)</f>
        <v>0</v>
      </c>
      <c r="EW10" s="11">
        <f>SUM('Yearly emission'!ET$47:'Yearly emission'!ET64)</f>
        <v>0</v>
      </c>
      <c r="EX10" s="11">
        <f>SUM('Yearly emission'!EU$47:'Yearly emission'!EU64)</f>
        <v>0</v>
      </c>
      <c r="EY10" s="11">
        <f>SUM('Yearly emission'!EV$47:'Yearly emission'!EV64)</f>
        <v>0</v>
      </c>
      <c r="EZ10" s="11">
        <f>SUM('Yearly emission'!EW$47:'Yearly emission'!EW64)</f>
        <v>0</v>
      </c>
      <c r="FA10" s="11">
        <f>SUM('Yearly emission'!EX$47:'Yearly emission'!EX64)</f>
        <v>0</v>
      </c>
      <c r="FB10" s="11">
        <f>SUM('Yearly emission'!EY$47:'Yearly emission'!EY64)</f>
        <v>0</v>
      </c>
      <c r="FD10" s="11">
        <f>SUM('Yearly emission'!FA$47:'Yearly emission'!FA64)</f>
        <v>0</v>
      </c>
      <c r="FE10" s="11">
        <f>SUM('Yearly emission'!FB$47:'Yearly emission'!FB64)</f>
        <v>0</v>
      </c>
      <c r="FF10" s="11">
        <f>SUM('Yearly emission'!FC$47:'Yearly emission'!FC64)</f>
        <v>0</v>
      </c>
      <c r="FG10" s="11">
        <f>SUM('Yearly emission'!FD$47:'Yearly emission'!FD64)</f>
        <v>0</v>
      </c>
      <c r="FH10" s="11">
        <f>SUM('Yearly emission'!FE$47:'Yearly emission'!FE64)</f>
        <v>0</v>
      </c>
      <c r="FI10" s="11">
        <f>SUM('Yearly emission'!FF$47:'Yearly emission'!FF64)</f>
        <v>0</v>
      </c>
      <c r="FJ10" s="11">
        <f>SUM('Yearly emission'!FG$47:'Yearly emission'!FG64)</f>
        <v>0</v>
      </c>
      <c r="FK10" s="11">
        <f>SUM('Yearly emission'!FH$47:'Yearly emission'!FH64)</f>
        <v>0</v>
      </c>
      <c r="FL10" s="11">
        <f>SUM('Yearly emission'!FI$47:'Yearly emission'!FI64)</f>
        <v>0</v>
      </c>
      <c r="FM10" s="11">
        <f>SUM('Yearly emission'!FJ$47:'Yearly emission'!FJ64)</f>
        <v>0</v>
      </c>
      <c r="FN10" s="11">
        <f>SUM('Yearly emission'!FK$47:'Yearly emission'!FK64)</f>
        <v>0</v>
      </c>
      <c r="FO10" s="11">
        <f>SUM('Yearly emission'!FL$47:'Yearly emission'!FL64)</f>
        <v>0</v>
      </c>
      <c r="FP10" s="11">
        <f>SUM('Yearly emission'!FM$47:'Yearly emission'!FM64)</f>
        <v>0</v>
      </c>
      <c r="FQ10" s="11">
        <f>SUM('Yearly emission'!FN$47:'Yearly emission'!FN64)</f>
        <v>0</v>
      </c>
      <c r="FR10" s="11">
        <f>SUM('Yearly emission'!FO$47:'Yearly emission'!FO64)</f>
        <v>0</v>
      </c>
      <c r="FS10" s="11">
        <f>SUM('Yearly emission'!FP$47:'Yearly emission'!FP64)</f>
        <v>0</v>
      </c>
      <c r="FV10" s="11">
        <f>SUM('Yearly emission'!FS$47:'Yearly emission'!FS64)</f>
        <v>1211.0999999999999</v>
      </c>
      <c r="FW10" s="11">
        <f>SUM('Yearly emission'!FT$47:'Yearly emission'!FT64)</f>
        <v>23747432062.008263</v>
      </c>
      <c r="FX10" s="11">
        <f>SUM('Yearly emission'!FU$47:'Yearly emission'!FU64)</f>
        <v>13777902778.468264</v>
      </c>
      <c r="FY10" s="11">
        <f>SUM('Yearly emission'!FV$47:'Yearly emission'!FV64)</f>
        <v>4917937286.6682234</v>
      </c>
      <c r="FZ10" s="11">
        <f>SUM('Yearly emission'!FW$47:'Yearly emission'!FW64)</f>
        <v>1497745064.1822171</v>
      </c>
      <c r="GA10" s="11">
        <f>SUM('Yearly emission'!FX$47:'Yearly emission'!FX64)</f>
        <v>11180611171.258928</v>
      </c>
      <c r="GB10" s="11">
        <f>SUM('Yearly emission'!FY$47:'Yearly emission'!FY64)</f>
        <v>290481092.27687848</v>
      </c>
      <c r="GC10" s="11">
        <f>SUM('Yearly emission'!FZ$47:'Yearly emission'!FZ64)</f>
        <v>1175595599.0342033</v>
      </c>
      <c r="GD10" s="11">
        <f>SUM('Yearly emission'!GA$47:'Yearly emission'!GA64)</f>
        <v>5410761498.6806335</v>
      </c>
      <c r="GE10" s="11">
        <f>SUM('Yearly emission'!GB$47:'Yearly emission'!GB64)</f>
        <v>12353903766.634201</v>
      </c>
      <c r="GF10" s="11">
        <f>SUM('Yearly emission'!GC$47:'Yearly emission'!GC64)</f>
        <v>1541808096.4083495</v>
      </c>
      <c r="GG10" s="11">
        <f>SUM('Yearly emission'!GD$47:'Yearly emission'!GD64)</f>
        <v>2326508948.7514687</v>
      </c>
      <c r="GH10" s="11">
        <f>SUM('Yearly emission'!GE$47:'Yearly emission'!GE64)</f>
        <v>415154664.9013359</v>
      </c>
      <c r="GI10" s="11">
        <f>SUM('Yearly emission'!GF$47:'Yearly emission'!GF64)</f>
        <v>1241375052.2599423</v>
      </c>
      <c r="GJ10" s="11">
        <f>SUM('Yearly emission'!GG$47:'Yearly emission'!GG64)</f>
        <v>481702768.18116546</v>
      </c>
      <c r="GK10" s="11">
        <f>SUM('Yearly emission'!GH$47:'Yearly emission'!GH64)</f>
        <v>984376801.28371322</v>
      </c>
      <c r="GL10" s="11">
        <f>SUM('Yearly emission'!GI$47:'Yearly emission'!GI64)</f>
        <v>4750042966.3709135</v>
      </c>
      <c r="GN10" s="11">
        <f>SUM('Yearly emission'!GK$47:'Yearly emission'!GK64)</f>
        <v>23747432062.008263</v>
      </c>
      <c r="GO10" s="11">
        <f>SUM('Yearly emission'!GL$47:'Yearly emission'!GL64)</f>
        <v>13777902778.468264</v>
      </c>
      <c r="GP10" s="11">
        <f>SUM('Yearly emission'!GM$47:'Yearly emission'!GM64)</f>
        <v>4917937286.6682234</v>
      </c>
      <c r="GQ10" s="11">
        <f>SUM('Yearly emission'!GN$47:'Yearly emission'!GN64)</f>
        <v>1497745064.1822171</v>
      </c>
      <c r="GR10" s="11">
        <f>SUM('Yearly emission'!GO$47:'Yearly emission'!GO64)</f>
        <v>11180611171.258928</v>
      </c>
      <c r="GS10" s="11">
        <f>SUM('Yearly emission'!GP$47:'Yearly emission'!GP64)</f>
        <v>290481092.27687848</v>
      </c>
      <c r="GT10" s="11">
        <f>SUM('Yearly emission'!GQ$47:'Yearly emission'!GQ64)</f>
        <v>1175595599.0342033</v>
      </c>
      <c r="GU10" s="11">
        <f>SUM('Yearly emission'!GR$47:'Yearly emission'!GR64)</f>
        <v>5410761498.6806335</v>
      </c>
      <c r="GV10" s="11">
        <f>SUM('Yearly emission'!GS$47:'Yearly emission'!GS64)</f>
        <v>12353903766.634201</v>
      </c>
      <c r="GW10" s="11">
        <f>SUM('Yearly emission'!GT$47:'Yearly emission'!GT64)</f>
        <v>1541808096.4083495</v>
      </c>
      <c r="GX10" s="11">
        <f>SUM('Yearly emission'!GU$47:'Yearly emission'!GU64)</f>
        <v>2326508948.7514687</v>
      </c>
      <c r="GY10" s="11">
        <f>SUM('Yearly emission'!GV$47:'Yearly emission'!GV64)</f>
        <v>415154664.9013359</v>
      </c>
      <c r="GZ10" s="11">
        <f>SUM('Yearly emission'!GW$47:'Yearly emission'!GW64)</f>
        <v>1241375052.2599423</v>
      </c>
      <c r="HA10" s="11">
        <f>SUM('Yearly emission'!GX$47:'Yearly emission'!GX64)</f>
        <v>481702768.18116546</v>
      </c>
      <c r="HB10" s="11">
        <f>SUM('Yearly emission'!GY$47:'Yearly emission'!GY64)</f>
        <v>984376801.28371322</v>
      </c>
      <c r="HC10" s="11">
        <f>SUM('Yearly emission'!GZ$47:'Yearly emission'!GZ64)</f>
        <v>4750042966.3709135</v>
      </c>
      <c r="HE10" s="11">
        <f>SUM('Yearly emission'!HB$47:'Yearly emission'!HB64)</f>
        <v>23747432062.008263</v>
      </c>
      <c r="HF10" s="11">
        <f>SUM('Yearly emission'!HC$47:'Yearly emission'!HC64)</f>
        <v>13777902778.468264</v>
      </c>
      <c r="HG10" s="11">
        <f>SUM('Yearly emission'!HD$47:'Yearly emission'!HD64)</f>
        <v>4917937286.6682234</v>
      </c>
      <c r="HH10" s="11">
        <f>SUM('Yearly emission'!HE$47:'Yearly emission'!HE64)</f>
        <v>1497745064.1822171</v>
      </c>
      <c r="HI10" s="11">
        <f>SUM('Yearly emission'!HF$47:'Yearly emission'!HF64)</f>
        <v>11180611171.258928</v>
      </c>
      <c r="HJ10" s="11">
        <f>SUM('Yearly emission'!HG$47:'Yearly emission'!HG64)</f>
        <v>290481092.27687848</v>
      </c>
      <c r="HK10" s="11">
        <f>SUM('Yearly emission'!HH$47:'Yearly emission'!HH64)</f>
        <v>1175595599.0342033</v>
      </c>
      <c r="HL10" s="11">
        <f>SUM('Yearly emission'!HI$47:'Yearly emission'!HI64)</f>
        <v>5410761498.6806335</v>
      </c>
      <c r="HM10" s="11">
        <f>SUM('Yearly emission'!HJ$47:'Yearly emission'!HJ64)</f>
        <v>12353903766.634201</v>
      </c>
      <c r="HN10" s="11">
        <f>SUM('Yearly emission'!HK$47:'Yearly emission'!HK64)</f>
        <v>1541808096.4083495</v>
      </c>
      <c r="HO10" s="11">
        <f>SUM('Yearly emission'!HL$47:'Yearly emission'!HL64)</f>
        <v>2326508948.7514687</v>
      </c>
      <c r="HP10" s="11">
        <f>SUM('Yearly emission'!HM$47:'Yearly emission'!HM64)</f>
        <v>415154664.9013359</v>
      </c>
      <c r="HQ10" s="11">
        <f>SUM('Yearly emission'!HN$47:'Yearly emission'!HN64)</f>
        <v>1241375052.2599423</v>
      </c>
      <c r="HR10" s="11">
        <f>SUM('Yearly emission'!HO$47:'Yearly emission'!HO64)</f>
        <v>481702768.18116546</v>
      </c>
      <c r="HS10" s="11">
        <f>SUM('Yearly emission'!HP$47:'Yearly emission'!HP64)</f>
        <v>984376801.28371322</v>
      </c>
      <c r="HT10" s="11">
        <f>SUM('Yearly emission'!HQ$47:'Yearly emission'!HQ64)</f>
        <v>4750042966.3709135</v>
      </c>
      <c r="HV10" s="11">
        <f>SUM('Yearly emission'!HS$47:'Yearly emission'!HS64)</f>
        <v>0</v>
      </c>
      <c r="HW10" s="11">
        <f>SUM('Yearly emission'!HT$47:'Yearly emission'!HT64)</f>
        <v>0</v>
      </c>
      <c r="HX10" s="11">
        <f>SUM('Yearly emission'!HU$47:'Yearly emission'!HU64)</f>
        <v>0</v>
      </c>
      <c r="HY10" s="11">
        <f>SUM('Yearly emission'!HV$47:'Yearly emission'!HV64)</f>
        <v>0</v>
      </c>
      <c r="HZ10" s="11">
        <f>SUM('Yearly emission'!HW$47:'Yearly emission'!HW64)</f>
        <v>0</v>
      </c>
      <c r="IA10" s="11">
        <f>SUM('Yearly emission'!HX$47:'Yearly emission'!HX64)</f>
        <v>0</v>
      </c>
      <c r="IB10" s="11">
        <f>SUM('Yearly emission'!HY$47:'Yearly emission'!HY64)</f>
        <v>0</v>
      </c>
      <c r="IC10" s="11">
        <f>SUM('Yearly emission'!HZ$47:'Yearly emission'!HZ64)</f>
        <v>0</v>
      </c>
      <c r="ID10" s="11">
        <f>SUM('Yearly emission'!IA$47:'Yearly emission'!IA64)</f>
        <v>0</v>
      </c>
      <c r="IE10" s="11">
        <f>SUM('Yearly emission'!IB$47:'Yearly emission'!IB64)</f>
        <v>0</v>
      </c>
      <c r="IF10" s="11">
        <f>SUM('Yearly emission'!IC$47:'Yearly emission'!IC64)</f>
        <v>0</v>
      </c>
      <c r="IG10" s="11">
        <f>SUM('Yearly emission'!ID$47:'Yearly emission'!ID64)</f>
        <v>0</v>
      </c>
      <c r="IH10" s="11">
        <f>SUM('Yearly emission'!IE$47:'Yearly emission'!IE64)</f>
        <v>0</v>
      </c>
      <c r="II10" s="11">
        <f>SUM('Yearly emission'!IF$47:'Yearly emission'!IF64)</f>
        <v>0</v>
      </c>
      <c r="IJ10" s="11">
        <f>SUM('Yearly emission'!IG$47:'Yearly emission'!IG64)</f>
        <v>0</v>
      </c>
      <c r="IK10" s="11">
        <f>SUM('Yearly emission'!IH$47:'Yearly emission'!IH64)</f>
        <v>0</v>
      </c>
      <c r="IM10" s="11">
        <f>SUM('Yearly emission'!IJ$47:'Yearly emission'!IJ64)</f>
        <v>0</v>
      </c>
      <c r="IN10" s="11">
        <f>SUM('Yearly emission'!IK$47:'Yearly emission'!IK64)</f>
        <v>0</v>
      </c>
      <c r="IO10" s="11">
        <f>SUM('Yearly emission'!IL$47:'Yearly emission'!IL64)</f>
        <v>0</v>
      </c>
      <c r="IP10" s="11">
        <f>SUM('Yearly emission'!IM$47:'Yearly emission'!IM64)</f>
        <v>0</v>
      </c>
      <c r="IQ10" s="11">
        <f>SUM('Yearly emission'!IN$47:'Yearly emission'!IN64)</f>
        <v>0</v>
      </c>
      <c r="IR10" s="11">
        <f>SUM('Yearly emission'!IO$47:'Yearly emission'!IO64)</f>
        <v>0</v>
      </c>
      <c r="IS10" s="11">
        <f>SUM('Yearly emission'!IP$47:'Yearly emission'!IP64)</f>
        <v>0</v>
      </c>
      <c r="IT10" s="11">
        <f>SUM('Yearly emission'!IQ$47:'Yearly emission'!IQ64)</f>
        <v>0</v>
      </c>
      <c r="IU10" s="11">
        <f>SUM('Yearly emission'!IR$47:'Yearly emission'!IR64)</f>
        <v>0</v>
      </c>
      <c r="IV10" s="11">
        <f>SUM('Yearly emission'!IS$47:'Yearly emission'!IS64)</f>
        <v>0</v>
      </c>
      <c r="IW10" s="11">
        <f>SUM('Yearly emission'!IT$47:'Yearly emission'!IT64)</f>
        <v>0</v>
      </c>
      <c r="IX10" s="11">
        <f>SUM('Yearly emission'!IU$47:'Yearly emission'!IU64)</f>
        <v>0</v>
      </c>
      <c r="IY10" s="11">
        <f>SUM('Yearly emission'!IV$47:'Yearly emission'!IV64)</f>
        <v>0</v>
      </c>
      <c r="IZ10" s="11">
        <f>SUM('Yearly emission'!IW$47:'Yearly emission'!IW64)</f>
        <v>0</v>
      </c>
      <c r="JA10" s="11">
        <f>SUM('Yearly emission'!IX$47:'Yearly emission'!IX64)</f>
        <v>0</v>
      </c>
      <c r="JB10" s="11">
        <f>SUM('Yearly emission'!IY$47:'Yearly emission'!IY64)</f>
        <v>0</v>
      </c>
    </row>
    <row r="11" spans="4:262" x14ac:dyDescent="0.25">
      <c r="D11" s="11">
        <v>2028</v>
      </c>
      <c r="E11" s="11">
        <f>SUM('Yearly emission'!B$47:'Yearly emission'!B65)</f>
        <v>19746433082.934998</v>
      </c>
      <c r="F11" s="11">
        <f>SUM('Yearly emission'!C$47:'Yearly emission'!C65)</f>
        <v>10404919078.384569</v>
      </c>
      <c r="G11" s="11">
        <f>SUM('Yearly emission'!D$47:'Yearly emission'!D65)</f>
        <v>3496805228.6685543</v>
      </c>
      <c r="H11" s="11">
        <f>SUM('Yearly emission'!E$47:'Yearly emission'!E65)</f>
        <v>981157242.46390224</v>
      </c>
      <c r="I11" s="11">
        <f>SUM('Yearly emission'!F$47:'Yearly emission'!F65)</f>
        <v>8884974278.9877491</v>
      </c>
      <c r="J11" s="11">
        <f>SUM('Yearly emission'!G$47:'Yearly emission'!G65)</f>
        <v>217820775.77987397</v>
      </c>
      <c r="K11" s="11">
        <f>SUM('Yearly emission'!H$47:'Yearly emission'!H65)</f>
        <v>913438822.74111021</v>
      </c>
      <c r="L11" s="11">
        <f>SUM('Yearly emission'!I$47:'Yearly emission'!I65)</f>
        <v>2214324047.0962648</v>
      </c>
      <c r="M11" s="11">
        <f>SUM('Yearly emission'!J$47:'Yearly emission'!J65)</f>
        <v>12276003116.886379</v>
      </c>
      <c r="N11" s="11">
        <f>SUM('Yearly emission'!K$47:'Yearly emission'!K65)</f>
        <v>1059414244.6279871</v>
      </c>
      <c r="O11" s="11">
        <f>SUM('Yearly emission'!L$47:'Yearly emission'!L65)</f>
        <v>1072190877.2898237</v>
      </c>
      <c r="P11" s="11">
        <f>SUM('Yearly emission'!M$47:'Yearly emission'!M65)</f>
        <v>285578642.75024104</v>
      </c>
      <c r="Q11" s="11">
        <f>SUM('Yearly emission'!N$47:'Yearly emission'!N65)</f>
        <v>939185081.15187049</v>
      </c>
      <c r="R11" s="11">
        <f>SUM('Yearly emission'!O$47:'Yearly emission'!O65)</f>
        <v>140794752.06633824</v>
      </c>
      <c r="S11" s="11">
        <f>SUM('Yearly emission'!P$47:'Yearly emission'!P65)</f>
        <v>404475998.37055635</v>
      </c>
      <c r="T11" s="11">
        <f>SUM('Yearly emission'!Q$47:'Yearly emission'!Q65)</f>
        <v>3067118502.3911619</v>
      </c>
      <c r="V11" s="11">
        <f>SUM('Yearly emission'!S$47:'Yearly emission'!S65)</f>
        <v>19746433082.934998</v>
      </c>
      <c r="W11" s="11">
        <f>SUM('Yearly emission'!T$47:'Yearly emission'!T65)</f>
        <v>10404919078.384569</v>
      </c>
      <c r="X11" s="11">
        <f>SUM('Yearly emission'!U$47:'Yearly emission'!U65)</f>
        <v>3496805228.6685543</v>
      </c>
      <c r="Y11" s="11">
        <f>SUM('Yearly emission'!V$47:'Yearly emission'!V65)</f>
        <v>981157242.46390224</v>
      </c>
      <c r="Z11" s="11">
        <f>SUM('Yearly emission'!W$47:'Yearly emission'!W65)</f>
        <v>8884974278.9877491</v>
      </c>
      <c r="AA11" s="11">
        <f>SUM('Yearly emission'!X$47:'Yearly emission'!X65)</f>
        <v>217820775.77987397</v>
      </c>
      <c r="AB11" s="11">
        <f>SUM('Yearly emission'!Y$47:'Yearly emission'!Y65)</f>
        <v>913438822.74111021</v>
      </c>
      <c r="AC11" s="11">
        <f>SUM('Yearly emission'!Z$47:'Yearly emission'!Z65)</f>
        <v>2214324047.0962648</v>
      </c>
      <c r="AD11" s="11">
        <f>SUM('Yearly emission'!AA$47:'Yearly emission'!AA65)</f>
        <v>12276003116.886379</v>
      </c>
      <c r="AE11" s="11">
        <f>SUM('Yearly emission'!AB$47:'Yearly emission'!AB65)</f>
        <v>1059414244.6279871</v>
      </c>
      <c r="AF11" s="11">
        <f>SUM('Yearly emission'!AC$47:'Yearly emission'!AC65)</f>
        <v>1072190877.2898237</v>
      </c>
      <c r="AG11" s="11">
        <f>SUM('Yearly emission'!AD$47:'Yearly emission'!AD65)</f>
        <v>285578642.75024104</v>
      </c>
      <c r="AH11" s="11">
        <f>SUM('Yearly emission'!AE$47:'Yearly emission'!AE65)</f>
        <v>939185081.15187049</v>
      </c>
      <c r="AI11" s="11">
        <f>SUM('Yearly emission'!AF$47:'Yearly emission'!AF65)</f>
        <v>140794752.06633824</v>
      </c>
      <c r="AJ11" s="11">
        <f>SUM('Yearly emission'!AG$47:'Yearly emission'!AG65)</f>
        <v>404475998.37055635</v>
      </c>
      <c r="AK11" s="11">
        <f>SUM('Yearly emission'!AH$47:'Yearly emission'!AH65)</f>
        <v>3067118502.3911619</v>
      </c>
      <c r="AM11" s="11">
        <f>SUM('Yearly emission'!AJ$47:'Yearly emission'!AJ65)</f>
        <v>19746433082.934998</v>
      </c>
      <c r="AN11" s="11">
        <f>SUM('Yearly emission'!AK$47:'Yearly emission'!AK65)</f>
        <v>10404919078.384569</v>
      </c>
      <c r="AO11" s="11">
        <f>SUM('Yearly emission'!AL$47:'Yearly emission'!AL65)</f>
        <v>3496805228.6685543</v>
      </c>
      <c r="AP11" s="11">
        <f>SUM('Yearly emission'!AM$47:'Yearly emission'!AM65)</f>
        <v>981157242.46390224</v>
      </c>
      <c r="AQ11" s="11">
        <f>SUM('Yearly emission'!AN$47:'Yearly emission'!AN65)</f>
        <v>8884974278.9877491</v>
      </c>
      <c r="AR11" s="11">
        <f>SUM('Yearly emission'!AO$47:'Yearly emission'!AO65)</f>
        <v>217820775.77987397</v>
      </c>
      <c r="AS11" s="11">
        <f>SUM('Yearly emission'!AP$47:'Yearly emission'!AP65)</f>
        <v>913438822.74111021</v>
      </c>
      <c r="AT11" s="11">
        <f>SUM('Yearly emission'!AQ$47:'Yearly emission'!AQ65)</f>
        <v>2214324047.0962648</v>
      </c>
      <c r="AU11" s="11">
        <f>SUM('Yearly emission'!AR$47:'Yearly emission'!AR65)</f>
        <v>12276003116.886379</v>
      </c>
      <c r="AV11" s="11">
        <f>SUM('Yearly emission'!AS$47:'Yearly emission'!AS65)</f>
        <v>1059414244.6279871</v>
      </c>
      <c r="AW11" s="11">
        <f>SUM('Yearly emission'!AT$47:'Yearly emission'!AT65)</f>
        <v>1072190877.2898237</v>
      </c>
      <c r="AX11" s="11">
        <f>SUM('Yearly emission'!AU$47:'Yearly emission'!AU65)</f>
        <v>285578642.75024104</v>
      </c>
      <c r="AY11" s="11">
        <f>SUM('Yearly emission'!AV$47:'Yearly emission'!AV65)</f>
        <v>939185081.15187049</v>
      </c>
      <c r="AZ11" s="11">
        <f>SUM('Yearly emission'!AW$47:'Yearly emission'!AW65)</f>
        <v>140794752.06633824</v>
      </c>
      <c r="BA11" s="11">
        <f>SUM('Yearly emission'!AX$47:'Yearly emission'!AX65)</f>
        <v>404475998.37055635</v>
      </c>
      <c r="BB11" s="11">
        <f>SUM('Yearly emission'!AY$47:'Yearly emission'!AY65)</f>
        <v>3067118502.3911619</v>
      </c>
      <c r="BD11" s="11">
        <f>SUM('Yearly emission'!BA$47:'Yearly emission'!BA65)</f>
        <v>0</v>
      </c>
      <c r="BE11" s="11">
        <f>SUM('Yearly emission'!BB$47:'Yearly emission'!BB65)</f>
        <v>0</v>
      </c>
      <c r="BF11" s="11">
        <f>SUM('Yearly emission'!BC$47:'Yearly emission'!BC65)</f>
        <v>0</v>
      </c>
      <c r="BG11" s="11">
        <f>SUM('Yearly emission'!BD$47:'Yearly emission'!BD65)</f>
        <v>0</v>
      </c>
      <c r="BH11" s="11">
        <f>SUM('Yearly emission'!BE$47:'Yearly emission'!BE65)</f>
        <v>0</v>
      </c>
      <c r="BI11" s="11">
        <f>SUM('Yearly emission'!BF$47:'Yearly emission'!BF65)</f>
        <v>0</v>
      </c>
      <c r="BJ11" s="11">
        <f>SUM('Yearly emission'!BG$47:'Yearly emission'!BG65)</f>
        <v>0</v>
      </c>
      <c r="BK11" s="11">
        <f>SUM('Yearly emission'!BH$47:'Yearly emission'!BH65)</f>
        <v>0</v>
      </c>
      <c r="BL11" s="11">
        <f>SUM('Yearly emission'!BI$47:'Yearly emission'!BI65)</f>
        <v>0</v>
      </c>
      <c r="BM11" s="11">
        <f>SUM('Yearly emission'!BJ$47:'Yearly emission'!BJ65)</f>
        <v>0</v>
      </c>
      <c r="BN11" s="11">
        <f>SUM('Yearly emission'!BK$47:'Yearly emission'!BK65)</f>
        <v>0</v>
      </c>
      <c r="BO11" s="11">
        <f>SUM('Yearly emission'!BL$47:'Yearly emission'!BL65)</f>
        <v>0</v>
      </c>
      <c r="BP11" s="11">
        <f>SUM('Yearly emission'!BM$47:'Yearly emission'!BM65)</f>
        <v>0</v>
      </c>
      <c r="BQ11" s="11">
        <f>SUM('Yearly emission'!BN$47:'Yearly emission'!BN65)</f>
        <v>0</v>
      </c>
      <c r="BR11" s="11">
        <f>SUM('Yearly emission'!BO$47:'Yearly emission'!BO65)</f>
        <v>0</v>
      </c>
      <c r="BS11" s="11">
        <f>SUM('Yearly emission'!BP$47:'Yearly emission'!BP65)</f>
        <v>0</v>
      </c>
      <c r="BU11" s="11">
        <f>SUM('Yearly emission'!BR$47:'Yearly emission'!BR65)</f>
        <v>0</v>
      </c>
      <c r="BV11" s="11">
        <f>SUM('Yearly emission'!BS$47:'Yearly emission'!BS65)</f>
        <v>0</v>
      </c>
      <c r="BW11" s="11">
        <f>SUM('Yearly emission'!BT$47:'Yearly emission'!BT65)</f>
        <v>0</v>
      </c>
      <c r="BX11" s="11">
        <f>SUM('Yearly emission'!BU$47:'Yearly emission'!BU65)</f>
        <v>0</v>
      </c>
      <c r="BY11" s="11">
        <f>SUM('Yearly emission'!BV$47:'Yearly emission'!BV65)</f>
        <v>0</v>
      </c>
      <c r="BZ11" s="11">
        <f>SUM('Yearly emission'!BW$47:'Yearly emission'!BW65)</f>
        <v>0</v>
      </c>
      <c r="CA11" s="11">
        <f>SUM('Yearly emission'!BX$47:'Yearly emission'!BX65)</f>
        <v>0</v>
      </c>
      <c r="CB11" s="11">
        <f>SUM('Yearly emission'!BY$47:'Yearly emission'!BY65)</f>
        <v>0</v>
      </c>
      <c r="CC11" s="11">
        <f>SUM('Yearly emission'!BZ$47:'Yearly emission'!BZ65)</f>
        <v>0</v>
      </c>
      <c r="CD11" s="11">
        <f>SUM('Yearly emission'!CA$47:'Yearly emission'!CA65)</f>
        <v>0</v>
      </c>
      <c r="CE11" s="11">
        <f>SUM('Yearly emission'!CB$47:'Yearly emission'!CB65)</f>
        <v>0</v>
      </c>
      <c r="CF11" s="11">
        <f>SUM('Yearly emission'!CC$47:'Yearly emission'!CC65)</f>
        <v>0</v>
      </c>
      <c r="CG11" s="11">
        <f>SUM('Yearly emission'!CD$47:'Yearly emission'!CD65)</f>
        <v>0</v>
      </c>
      <c r="CH11" s="11">
        <f>SUM('Yearly emission'!CE$47:'Yearly emission'!CE65)</f>
        <v>0</v>
      </c>
      <c r="CI11" s="11">
        <f>SUM('Yearly emission'!CF$47:'Yearly emission'!CF65)</f>
        <v>0</v>
      </c>
      <c r="CJ11" s="11">
        <f>SUM('Yearly emission'!CG$47:'Yearly emission'!CG65)</f>
        <v>0</v>
      </c>
      <c r="CM11" s="11">
        <f>SUM('Yearly emission'!CJ$47:'Yearly emission'!CJ65)</f>
        <v>1278.6999999999998</v>
      </c>
      <c r="CN11" s="11">
        <f>SUM('Yearly emission'!CK$47:'Yearly emission'!CK65)</f>
        <v>22256491269.161495</v>
      </c>
      <c r="CO11" s="11">
        <f>SUM('Yearly emission'!CL$47:'Yearly emission'!CL65)</f>
        <v>12778377250.997841</v>
      </c>
      <c r="CP11" s="11">
        <f>SUM('Yearly emission'!CM$47:'Yearly emission'!CM65)</f>
        <v>4258349565.97054</v>
      </c>
      <c r="CQ11" s="11">
        <f>SUM('Yearly emission'!CN$47:'Yearly emission'!CN65)</f>
        <v>1077293925.758708</v>
      </c>
      <c r="CR11" s="11">
        <f>SUM('Yearly emission'!CO$47:'Yearly emission'!CO65)</f>
        <v>9987446336.0202198</v>
      </c>
      <c r="CS11" s="11">
        <f>SUM('Yearly emission'!CP$47:'Yearly emission'!CP65)</f>
        <v>257797848.11400858</v>
      </c>
      <c r="CT11" s="11">
        <f>SUM('Yearly emission'!CQ$47:'Yearly emission'!CQ65)</f>
        <v>1107835784.255614</v>
      </c>
      <c r="CU11" s="11">
        <f>SUM('Yearly emission'!CR$47:'Yearly emission'!CR65)</f>
        <v>2849079816.867167</v>
      </c>
      <c r="CV11" s="11">
        <f>SUM('Yearly emission'!CS$47:'Yearly emission'!CS65)</f>
        <v>8470057871.8693228</v>
      </c>
      <c r="CW11" s="11">
        <f>SUM('Yearly emission'!CT$47:'Yearly emission'!CT65)</f>
        <v>1302392616.0942645</v>
      </c>
      <c r="CX11" s="11">
        <f>SUM('Yearly emission'!CU$47:'Yearly emission'!CU65)</f>
        <v>1438495234.4449875</v>
      </c>
      <c r="CY11" s="11">
        <f>SUM('Yearly emission'!CV$47:'Yearly emission'!CV65)</f>
        <v>357907786.28886771</v>
      </c>
      <c r="CZ11" s="11">
        <f>SUM('Yearly emission'!CW$47:'Yearly emission'!CW65)</f>
        <v>1225114516.3484712</v>
      </c>
      <c r="DA11" s="11">
        <f>SUM('Yearly emission'!CX$47:'Yearly emission'!CX65)</f>
        <v>265614627.47102383</v>
      </c>
      <c r="DB11" s="11">
        <f>SUM('Yearly emission'!CY$47:'Yearly emission'!CY65)</f>
        <v>540846414.55238652</v>
      </c>
      <c r="DC11" s="11">
        <f>SUM('Yearly emission'!CZ$47:'Yearly emission'!CZ65)</f>
        <v>3856489761.8333759</v>
      </c>
      <c r="DE11" s="11">
        <f>SUM('Yearly emission'!DB$47:'Yearly emission'!DB65)</f>
        <v>22256491269.161495</v>
      </c>
      <c r="DF11" s="11">
        <f>SUM('Yearly emission'!DC$47:'Yearly emission'!DC65)</f>
        <v>12778377250.997841</v>
      </c>
      <c r="DG11" s="11">
        <f>SUM('Yearly emission'!DD$47:'Yearly emission'!DD65)</f>
        <v>4258349565.97054</v>
      </c>
      <c r="DH11" s="11">
        <f>SUM('Yearly emission'!DE$47:'Yearly emission'!DE65)</f>
        <v>1077293925.758708</v>
      </c>
      <c r="DI11" s="11">
        <f>SUM('Yearly emission'!DF$47:'Yearly emission'!DF65)</f>
        <v>9987446336.0202198</v>
      </c>
      <c r="DJ11" s="11">
        <f>SUM('Yearly emission'!DG$47:'Yearly emission'!DG65)</f>
        <v>257797848.11400858</v>
      </c>
      <c r="DK11" s="11">
        <f>SUM('Yearly emission'!DH$47:'Yearly emission'!DH65)</f>
        <v>1107835784.255614</v>
      </c>
      <c r="DL11" s="11">
        <f>SUM('Yearly emission'!DI$47:'Yearly emission'!DI65)</f>
        <v>2849079816.867167</v>
      </c>
      <c r="DM11" s="11">
        <f>SUM('Yearly emission'!DJ$47:'Yearly emission'!DJ65)</f>
        <v>8470057871.8693228</v>
      </c>
      <c r="DN11" s="11">
        <f>SUM('Yearly emission'!DK$47:'Yearly emission'!DK65)</f>
        <v>1302392616.0942645</v>
      </c>
      <c r="DO11" s="11">
        <f>SUM('Yearly emission'!DL$47:'Yearly emission'!DL65)</f>
        <v>1438495234.4449875</v>
      </c>
      <c r="DP11" s="11">
        <f>SUM('Yearly emission'!DM$47:'Yearly emission'!DM65)</f>
        <v>357907786.28886771</v>
      </c>
      <c r="DQ11" s="11">
        <f>SUM('Yearly emission'!DN$47:'Yearly emission'!DN65)</f>
        <v>1225114516.3484712</v>
      </c>
      <c r="DR11" s="11">
        <f>SUM('Yearly emission'!DO$47:'Yearly emission'!DO65)</f>
        <v>265614627.47102383</v>
      </c>
      <c r="DS11" s="11">
        <f>SUM('Yearly emission'!DP$47:'Yearly emission'!DP65)</f>
        <v>540846414.55238652</v>
      </c>
      <c r="DT11" s="11">
        <f>SUM('Yearly emission'!DQ$47:'Yearly emission'!DQ65)</f>
        <v>3856489761.8333759</v>
      </c>
      <c r="DV11" s="11">
        <f>SUM('Yearly emission'!DS$47:'Yearly emission'!DS65)</f>
        <v>22256491269.161495</v>
      </c>
      <c r="DW11" s="11">
        <f>SUM('Yearly emission'!DT$47:'Yearly emission'!DT65)</f>
        <v>12778377250.997841</v>
      </c>
      <c r="DX11" s="11">
        <f>SUM('Yearly emission'!DU$47:'Yearly emission'!DU65)</f>
        <v>4258349565.97054</v>
      </c>
      <c r="DY11" s="11">
        <f>SUM('Yearly emission'!DV$47:'Yearly emission'!DV65)</f>
        <v>1077293925.758708</v>
      </c>
      <c r="DZ11" s="11">
        <f>SUM('Yearly emission'!DW$47:'Yearly emission'!DW65)</f>
        <v>9987446336.0202198</v>
      </c>
      <c r="EA11" s="11">
        <f>SUM('Yearly emission'!DX$47:'Yearly emission'!DX65)</f>
        <v>257797848.11400858</v>
      </c>
      <c r="EB11" s="11">
        <f>SUM('Yearly emission'!DY$47:'Yearly emission'!DY65)</f>
        <v>1107835784.255614</v>
      </c>
      <c r="EC11" s="11">
        <f>SUM('Yearly emission'!DZ$47:'Yearly emission'!DZ65)</f>
        <v>2849079816.867167</v>
      </c>
      <c r="ED11" s="11">
        <f>SUM('Yearly emission'!EA$47:'Yearly emission'!EA65)</f>
        <v>8470057871.8693228</v>
      </c>
      <c r="EE11" s="11">
        <f>SUM('Yearly emission'!EB$47:'Yearly emission'!EB65)</f>
        <v>1302392616.0942645</v>
      </c>
      <c r="EF11" s="11">
        <f>SUM('Yearly emission'!EC$47:'Yearly emission'!EC65)</f>
        <v>1438495234.4449875</v>
      </c>
      <c r="EG11" s="11">
        <f>SUM('Yearly emission'!ED$47:'Yearly emission'!ED65)</f>
        <v>357907786.28886771</v>
      </c>
      <c r="EH11" s="11">
        <f>SUM('Yearly emission'!EE$47:'Yearly emission'!EE65)</f>
        <v>1225114516.3484712</v>
      </c>
      <c r="EI11" s="11">
        <f>SUM('Yearly emission'!EF$47:'Yearly emission'!EF65)</f>
        <v>265614627.47102383</v>
      </c>
      <c r="EJ11" s="11">
        <f>SUM('Yearly emission'!EG$47:'Yearly emission'!EG65)</f>
        <v>540846414.55238652</v>
      </c>
      <c r="EK11" s="11">
        <f>SUM('Yearly emission'!EH$47:'Yearly emission'!EH65)</f>
        <v>3856489761.8333759</v>
      </c>
      <c r="EM11" s="11">
        <f>SUM('Yearly emission'!EJ$47:'Yearly emission'!EJ65)</f>
        <v>0</v>
      </c>
      <c r="EN11" s="11">
        <f>SUM('Yearly emission'!EK$47:'Yearly emission'!EK65)</f>
        <v>0</v>
      </c>
      <c r="EO11" s="11">
        <f>SUM('Yearly emission'!EL$47:'Yearly emission'!EL65)</f>
        <v>0</v>
      </c>
      <c r="EP11" s="11">
        <f>SUM('Yearly emission'!EM$47:'Yearly emission'!EM65)</f>
        <v>0</v>
      </c>
      <c r="EQ11" s="11">
        <f>SUM('Yearly emission'!EN$47:'Yearly emission'!EN65)</f>
        <v>0</v>
      </c>
      <c r="ER11" s="11">
        <f>SUM('Yearly emission'!EO$47:'Yearly emission'!EO65)</f>
        <v>0</v>
      </c>
      <c r="ES11" s="11">
        <f>SUM('Yearly emission'!EP$47:'Yearly emission'!EP65)</f>
        <v>0</v>
      </c>
      <c r="ET11" s="11">
        <f>SUM('Yearly emission'!EQ$47:'Yearly emission'!EQ65)</f>
        <v>0</v>
      </c>
      <c r="EU11" s="11">
        <f>SUM('Yearly emission'!ER$47:'Yearly emission'!ER65)</f>
        <v>0</v>
      </c>
      <c r="EV11" s="11">
        <f>SUM('Yearly emission'!ES$47:'Yearly emission'!ES65)</f>
        <v>0</v>
      </c>
      <c r="EW11" s="11">
        <f>SUM('Yearly emission'!ET$47:'Yearly emission'!ET65)</f>
        <v>0</v>
      </c>
      <c r="EX11" s="11">
        <f>SUM('Yearly emission'!EU$47:'Yearly emission'!EU65)</f>
        <v>0</v>
      </c>
      <c r="EY11" s="11">
        <f>SUM('Yearly emission'!EV$47:'Yearly emission'!EV65)</f>
        <v>0</v>
      </c>
      <c r="EZ11" s="11">
        <f>SUM('Yearly emission'!EW$47:'Yearly emission'!EW65)</f>
        <v>0</v>
      </c>
      <c r="FA11" s="11">
        <f>SUM('Yearly emission'!EX$47:'Yearly emission'!EX65)</f>
        <v>0</v>
      </c>
      <c r="FB11" s="11">
        <f>SUM('Yearly emission'!EY$47:'Yearly emission'!EY65)</f>
        <v>0</v>
      </c>
      <c r="FD11" s="11">
        <f>SUM('Yearly emission'!FA$47:'Yearly emission'!FA65)</f>
        <v>0</v>
      </c>
      <c r="FE11" s="11">
        <f>SUM('Yearly emission'!FB$47:'Yearly emission'!FB65)</f>
        <v>0</v>
      </c>
      <c r="FF11" s="11">
        <f>SUM('Yearly emission'!FC$47:'Yearly emission'!FC65)</f>
        <v>0</v>
      </c>
      <c r="FG11" s="11">
        <f>SUM('Yearly emission'!FD$47:'Yearly emission'!FD65)</f>
        <v>0</v>
      </c>
      <c r="FH11" s="11">
        <f>SUM('Yearly emission'!FE$47:'Yearly emission'!FE65)</f>
        <v>0</v>
      </c>
      <c r="FI11" s="11">
        <f>SUM('Yearly emission'!FF$47:'Yearly emission'!FF65)</f>
        <v>0</v>
      </c>
      <c r="FJ11" s="11">
        <f>SUM('Yearly emission'!FG$47:'Yearly emission'!FG65)</f>
        <v>0</v>
      </c>
      <c r="FK11" s="11">
        <f>SUM('Yearly emission'!FH$47:'Yearly emission'!FH65)</f>
        <v>0</v>
      </c>
      <c r="FL11" s="11">
        <f>SUM('Yearly emission'!FI$47:'Yearly emission'!FI65)</f>
        <v>0</v>
      </c>
      <c r="FM11" s="11">
        <f>SUM('Yearly emission'!FJ$47:'Yearly emission'!FJ65)</f>
        <v>0</v>
      </c>
      <c r="FN11" s="11">
        <f>SUM('Yearly emission'!FK$47:'Yearly emission'!FK65)</f>
        <v>0</v>
      </c>
      <c r="FO11" s="11">
        <f>SUM('Yearly emission'!FL$47:'Yearly emission'!FL65)</f>
        <v>0</v>
      </c>
      <c r="FP11" s="11">
        <f>SUM('Yearly emission'!FM$47:'Yearly emission'!FM65)</f>
        <v>0</v>
      </c>
      <c r="FQ11" s="11">
        <f>SUM('Yearly emission'!FN$47:'Yearly emission'!FN65)</f>
        <v>0</v>
      </c>
      <c r="FR11" s="11">
        <f>SUM('Yearly emission'!FO$47:'Yearly emission'!FO65)</f>
        <v>0</v>
      </c>
      <c r="FS11" s="11">
        <f>SUM('Yearly emission'!FP$47:'Yearly emission'!FP65)</f>
        <v>0</v>
      </c>
      <c r="FV11" s="11">
        <f>SUM('Yearly emission'!FS$47:'Yearly emission'!FS65)</f>
        <v>1278.6999999999998</v>
      </c>
      <c r="FW11" s="11">
        <f>SUM('Yearly emission'!FT$47:'Yearly emission'!FT65)</f>
        <v>25073798658.901939</v>
      </c>
      <c r="FX11" s="11">
        <f>SUM('Yearly emission'!FU$47:'Yearly emission'!FU65)</f>
        <v>13886296405.681601</v>
      </c>
      <c r="FY11" s="11">
        <f>SUM('Yearly emission'!FV$47:'Yearly emission'!FV65)</f>
        <v>4984021364.926404</v>
      </c>
      <c r="FZ11" s="11">
        <f>SUM('Yearly emission'!FW$47:'Yearly emission'!FW65)</f>
        <v>1694850477.3547392</v>
      </c>
      <c r="GA11" s="11">
        <f>SUM('Yearly emission'!FX$47:'Yearly emission'!FX65)</f>
        <v>11807296353.848181</v>
      </c>
      <c r="GB11" s="11">
        <f>SUM('Yearly emission'!FY$47:'Yearly emission'!FY65)</f>
        <v>321713808.10670799</v>
      </c>
      <c r="GC11" s="11">
        <f>SUM('Yearly emission'!FZ$47:'Yearly emission'!FZ65)</f>
        <v>1187411409.6256685</v>
      </c>
      <c r="GD11" s="11">
        <f>SUM('Yearly emission'!GA$47:'Yearly emission'!GA65)</f>
        <v>6455728639.4193821</v>
      </c>
      <c r="GE11" s="11">
        <f>SUM('Yearly emission'!GB$47:'Yearly emission'!GB65)</f>
        <v>14611453361.637917</v>
      </c>
      <c r="GF11" s="11">
        <f>SUM('Yearly emission'!GC$47:'Yearly emission'!GC65)</f>
        <v>1794547469.3606491</v>
      </c>
      <c r="GG11" s="11">
        <f>SUM('Yearly emission'!GD$47:'Yearly emission'!GD65)</f>
        <v>3073812863.9585929</v>
      </c>
      <c r="GH11" s="11">
        <f>SUM('Yearly emission'!GE$47:'Yearly emission'!GE65)</f>
        <v>456832397.49147111</v>
      </c>
      <c r="GI11" s="11">
        <f>SUM('Yearly emission'!GF$47:'Yearly emission'!GF65)</f>
        <v>1343260088.5268061</v>
      </c>
      <c r="GJ11" s="11">
        <f>SUM('Yearly emission'!GG$47:'Yearly emission'!GG65)</f>
        <v>858533677.25818849</v>
      </c>
      <c r="GK11" s="11">
        <f>SUM('Yearly emission'!GH$47:'Yearly emission'!GH65)</f>
        <v>1165771313.235425</v>
      </c>
      <c r="GL11" s="11">
        <f>SUM('Yearly emission'!GI$47:'Yearly emission'!GI65)</f>
        <v>5483928807.1102962</v>
      </c>
      <c r="GN11" s="11">
        <f>SUM('Yearly emission'!GK$47:'Yearly emission'!GK65)</f>
        <v>25073798658.901939</v>
      </c>
      <c r="GO11" s="11">
        <f>SUM('Yearly emission'!GL$47:'Yearly emission'!GL65)</f>
        <v>13886296405.681601</v>
      </c>
      <c r="GP11" s="11">
        <f>SUM('Yearly emission'!GM$47:'Yearly emission'!GM65)</f>
        <v>4984021364.926404</v>
      </c>
      <c r="GQ11" s="11">
        <f>SUM('Yearly emission'!GN$47:'Yearly emission'!GN65)</f>
        <v>1694850477.3547392</v>
      </c>
      <c r="GR11" s="11">
        <f>SUM('Yearly emission'!GO$47:'Yearly emission'!GO65)</f>
        <v>11807296353.848181</v>
      </c>
      <c r="GS11" s="11">
        <f>SUM('Yearly emission'!GP$47:'Yearly emission'!GP65)</f>
        <v>321713808.10670799</v>
      </c>
      <c r="GT11" s="11">
        <f>SUM('Yearly emission'!GQ$47:'Yearly emission'!GQ65)</f>
        <v>1187411409.6256685</v>
      </c>
      <c r="GU11" s="11">
        <f>SUM('Yearly emission'!GR$47:'Yearly emission'!GR65)</f>
        <v>6455728639.4193821</v>
      </c>
      <c r="GV11" s="11">
        <f>SUM('Yearly emission'!GS$47:'Yearly emission'!GS65)</f>
        <v>14611453361.637917</v>
      </c>
      <c r="GW11" s="11">
        <f>SUM('Yearly emission'!GT$47:'Yearly emission'!GT65)</f>
        <v>1794547469.3606491</v>
      </c>
      <c r="GX11" s="11">
        <f>SUM('Yearly emission'!GU$47:'Yearly emission'!GU65)</f>
        <v>3073812863.9585929</v>
      </c>
      <c r="GY11" s="11">
        <f>SUM('Yearly emission'!GV$47:'Yearly emission'!GV65)</f>
        <v>456832397.49147111</v>
      </c>
      <c r="GZ11" s="11">
        <f>SUM('Yearly emission'!GW$47:'Yearly emission'!GW65)</f>
        <v>1343260088.5268061</v>
      </c>
      <c r="HA11" s="11">
        <f>SUM('Yearly emission'!GX$47:'Yearly emission'!GX65)</f>
        <v>858533677.25818849</v>
      </c>
      <c r="HB11" s="11">
        <f>SUM('Yearly emission'!GY$47:'Yearly emission'!GY65)</f>
        <v>1165771313.235425</v>
      </c>
      <c r="HC11" s="11">
        <f>SUM('Yearly emission'!GZ$47:'Yearly emission'!GZ65)</f>
        <v>5483928807.1102962</v>
      </c>
      <c r="HE11" s="11">
        <f>SUM('Yearly emission'!HB$47:'Yearly emission'!HB65)</f>
        <v>25073798658.901939</v>
      </c>
      <c r="HF11" s="11">
        <f>SUM('Yearly emission'!HC$47:'Yearly emission'!HC65)</f>
        <v>13886296405.681601</v>
      </c>
      <c r="HG11" s="11">
        <f>SUM('Yearly emission'!HD$47:'Yearly emission'!HD65)</f>
        <v>4984021364.926404</v>
      </c>
      <c r="HH11" s="11">
        <f>SUM('Yearly emission'!HE$47:'Yearly emission'!HE65)</f>
        <v>1694850477.3547392</v>
      </c>
      <c r="HI11" s="11">
        <f>SUM('Yearly emission'!HF$47:'Yearly emission'!HF65)</f>
        <v>11807296353.848181</v>
      </c>
      <c r="HJ11" s="11">
        <f>SUM('Yearly emission'!HG$47:'Yearly emission'!HG65)</f>
        <v>321713808.10670799</v>
      </c>
      <c r="HK11" s="11">
        <f>SUM('Yearly emission'!HH$47:'Yearly emission'!HH65)</f>
        <v>1187411409.6256685</v>
      </c>
      <c r="HL11" s="11">
        <f>SUM('Yearly emission'!HI$47:'Yearly emission'!HI65)</f>
        <v>6455728639.4193821</v>
      </c>
      <c r="HM11" s="11">
        <f>SUM('Yearly emission'!HJ$47:'Yearly emission'!HJ65)</f>
        <v>14611453361.637917</v>
      </c>
      <c r="HN11" s="11">
        <f>SUM('Yearly emission'!HK$47:'Yearly emission'!HK65)</f>
        <v>1794547469.3606491</v>
      </c>
      <c r="HO11" s="11">
        <f>SUM('Yearly emission'!HL$47:'Yearly emission'!HL65)</f>
        <v>3073812863.9585929</v>
      </c>
      <c r="HP11" s="11">
        <f>SUM('Yearly emission'!HM$47:'Yearly emission'!HM65)</f>
        <v>456832397.49147111</v>
      </c>
      <c r="HQ11" s="11">
        <f>SUM('Yearly emission'!HN$47:'Yearly emission'!HN65)</f>
        <v>1343260088.5268061</v>
      </c>
      <c r="HR11" s="11">
        <f>SUM('Yearly emission'!HO$47:'Yearly emission'!HO65)</f>
        <v>858533677.25818849</v>
      </c>
      <c r="HS11" s="11">
        <f>SUM('Yearly emission'!HP$47:'Yearly emission'!HP65)</f>
        <v>1165771313.235425</v>
      </c>
      <c r="HT11" s="11">
        <f>SUM('Yearly emission'!HQ$47:'Yearly emission'!HQ65)</f>
        <v>5483928807.1102962</v>
      </c>
      <c r="HV11" s="11">
        <f>SUM('Yearly emission'!HS$47:'Yearly emission'!HS65)</f>
        <v>0</v>
      </c>
      <c r="HW11" s="11">
        <f>SUM('Yearly emission'!HT$47:'Yearly emission'!HT65)</f>
        <v>0</v>
      </c>
      <c r="HX11" s="11">
        <f>SUM('Yearly emission'!HU$47:'Yearly emission'!HU65)</f>
        <v>0</v>
      </c>
      <c r="HY11" s="11">
        <f>SUM('Yearly emission'!HV$47:'Yearly emission'!HV65)</f>
        <v>0</v>
      </c>
      <c r="HZ11" s="11">
        <f>SUM('Yearly emission'!HW$47:'Yearly emission'!HW65)</f>
        <v>0</v>
      </c>
      <c r="IA11" s="11">
        <f>SUM('Yearly emission'!HX$47:'Yearly emission'!HX65)</f>
        <v>0</v>
      </c>
      <c r="IB11" s="11">
        <f>SUM('Yearly emission'!HY$47:'Yearly emission'!HY65)</f>
        <v>0</v>
      </c>
      <c r="IC11" s="11">
        <f>SUM('Yearly emission'!HZ$47:'Yearly emission'!HZ65)</f>
        <v>0</v>
      </c>
      <c r="ID11" s="11">
        <f>SUM('Yearly emission'!IA$47:'Yearly emission'!IA65)</f>
        <v>0</v>
      </c>
      <c r="IE11" s="11">
        <f>SUM('Yearly emission'!IB$47:'Yearly emission'!IB65)</f>
        <v>0</v>
      </c>
      <c r="IF11" s="11">
        <f>SUM('Yearly emission'!IC$47:'Yearly emission'!IC65)</f>
        <v>0</v>
      </c>
      <c r="IG11" s="11">
        <f>SUM('Yearly emission'!ID$47:'Yearly emission'!ID65)</f>
        <v>0</v>
      </c>
      <c r="IH11" s="11">
        <f>SUM('Yearly emission'!IE$47:'Yearly emission'!IE65)</f>
        <v>0</v>
      </c>
      <c r="II11" s="11">
        <f>SUM('Yearly emission'!IF$47:'Yearly emission'!IF65)</f>
        <v>0</v>
      </c>
      <c r="IJ11" s="11">
        <f>SUM('Yearly emission'!IG$47:'Yearly emission'!IG65)</f>
        <v>0</v>
      </c>
      <c r="IK11" s="11">
        <f>SUM('Yearly emission'!IH$47:'Yearly emission'!IH65)</f>
        <v>0</v>
      </c>
      <c r="IM11" s="11">
        <f>SUM('Yearly emission'!IJ$47:'Yearly emission'!IJ65)</f>
        <v>0</v>
      </c>
      <c r="IN11" s="11">
        <f>SUM('Yearly emission'!IK$47:'Yearly emission'!IK65)</f>
        <v>0</v>
      </c>
      <c r="IO11" s="11">
        <f>SUM('Yearly emission'!IL$47:'Yearly emission'!IL65)</f>
        <v>0</v>
      </c>
      <c r="IP11" s="11">
        <f>SUM('Yearly emission'!IM$47:'Yearly emission'!IM65)</f>
        <v>0</v>
      </c>
      <c r="IQ11" s="11">
        <f>SUM('Yearly emission'!IN$47:'Yearly emission'!IN65)</f>
        <v>0</v>
      </c>
      <c r="IR11" s="11">
        <f>SUM('Yearly emission'!IO$47:'Yearly emission'!IO65)</f>
        <v>0</v>
      </c>
      <c r="IS11" s="11">
        <f>SUM('Yearly emission'!IP$47:'Yearly emission'!IP65)</f>
        <v>0</v>
      </c>
      <c r="IT11" s="11">
        <f>SUM('Yearly emission'!IQ$47:'Yearly emission'!IQ65)</f>
        <v>0</v>
      </c>
      <c r="IU11" s="11">
        <f>SUM('Yearly emission'!IR$47:'Yearly emission'!IR65)</f>
        <v>0</v>
      </c>
      <c r="IV11" s="11">
        <f>SUM('Yearly emission'!IS$47:'Yearly emission'!IS65)</f>
        <v>0</v>
      </c>
      <c r="IW11" s="11">
        <f>SUM('Yearly emission'!IT$47:'Yearly emission'!IT65)</f>
        <v>0</v>
      </c>
      <c r="IX11" s="11">
        <f>SUM('Yearly emission'!IU$47:'Yearly emission'!IU65)</f>
        <v>0</v>
      </c>
      <c r="IY11" s="11">
        <f>SUM('Yearly emission'!IV$47:'Yearly emission'!IV65)</f>
        <v>0</v>
      </c>
      <c r="IZ11" s="11">
        <f>SUM('Yearly emission'!IW$47:'Yearly emission'!IW65)</f>
        <v>0</v>
      </c>
      <c r="JA11" s="11">
        <f>SUM('Yearly emission'!IX$47:'Yearly emission'!IX65)</f>
        <v>0</v>
      </c>
      <c r="JB11" s="11">
        <f>SUM('Yearly emission'!IY$47:'Yearly emission'!IY65)</f>
        <v>0</v>
      </c>
    </row>
    <row r="12" spans="4:262" x14ac:dyDescent="0.25">
      <c r="D12" s="11">
        <v>2029</v>
      </c>
      <c r="E12" s="11">
        <f>SUM('Yearly emission'!B$47:'Yearly emission'!B66)</f>
        <v>21668104637.798656</v>
      </c>
      <c r="F12" s="11">
        <f>SUM('Yearly emission'!C$47:'Yearly emission'!C66)</f>
        <v>11124759842.069738</v>
      </c>
      <c r="G12" s="11">
        <f>SUM('Yearly emission'!D$47:'Yearly emission'!D66)</f>
        <v>3726586587.7419224</v>
      </c>
      <c r="H12" s="11">
        <f>SUM('Yearly emission'!E$47:'Yearly emission'!E66)</f>
        <v>1115159435.7896585</v>
      </c>
      <c r="I12" s="11">
        <f>SUM('Yearly emission'!F$47:'Yearly emission'!F66)</f>
        <v>10120565297.6129</v>
      </c>
      <c r="J12" s="11">
        <f>SUM('Yearly emission'!G$47:'Yearly emission'!G66)</f>
        <v>249797725.10323566</v>
      </c>
      <c r="K12" s="11">
        <f>SUM('Yearly emission'!H$47:'Yearly emission'!H66)</f>
        <v>984609748.7319603</v>
      </c>
      <c r="L12" s="11">
        <f>SUM('Yearly emission'!I$47:'Yearly emission'!I66)</f>
        <v>2473116066.895514</v>
      </c>
      <c r="M12" s="11">
        <f>SUM('Yearly emission'!J$47:'Yearly emission'!J66)</f>
        <v>13595303585.303894</v>
      </c>
      <c r="N12" s="11">
        <f>SUM('Yearly emission'!K$47:'Yearly emission'!K66)</f>
        <v>1271649516.7818167</v>
      </c>
      <c r="O12" s="11">
        <f>SUM('Yearly emission'!L$47:'Yearly emission'!L66)</f>
        <v>1302641080.4438102</v>
      </c>
      <c r="P12" s="11">
        <f>SUM('Yearly emission'!M$47:'Yearly emission'!M66)</f>
        <v>317897737.50388211</v>
      </c>
      <c r="Q12" s="11">
        <f>SUM('Yearly emission'!N$47:'Yearly emission'!N66)</f>
        <v>1075937265.1254246</v>
      </c>
      <c r="R12" s="11">
        <f>SUM('Yearly emission'!O$47:'Yearly emission'!O66)</f>
        <v>203999886.20964134</v>
      </c>
      <c r="S12" s="11">
        <f>SUM('Yearly emission'!P$47:'Yearly emission'!P66)</f>
        <v>476764968.61525106</v>
      </c>
      <c r="T12" s="11">
        <f>SUM('Yearly emission'!Q$47:'Yearly emission'!Q66)</f>
        <v>3407812898.0503578</v>
      </c>
      <c r="V12" s="11">
        <f>SUM('Yearly emission'!S$47:'Yearly emission'!S66)</f>
        <v>21668104637.798656</v>
      </c>
      <c r="W12" s="11">
        <f>SUM('Yearly emission'!T$47:'Yearly emission'!T66)</f>
        <v>11124759842.069738</v>
      </c>
      <c r="X12" s="11">
        <f>SUM('Yearly emission'!U$47:'Yearly emission'!U66)</f>
        <v>3726586587.7419224</v>
      </c>
      <c r="Y12" s="11">
        <f>SUM('Yearly emission'!V$47:'Yearly emission'!V66)</f>
        <v>1115159435.7896585</v>
      </c>
      <c r="Z12" s="11">
        <f>SUM('Yearly emission'!W$47:'Yearly emission'!W66)</f>
        <v>10120565297.6129</v>
      </c>
      <c r="AA12" s="11">
        <f>SUM('Yearly emission'!X$47:'Yearly emission'!X66)</f>
        <v>249797725.10323566</v>
      </c>
      <c r="AB12" s="11">
        <f>SUM('Yearly emission'!Y$47:'Yearly emission'!Y66)</f>
        <v>984609748.7319603</v>
      </c>
      <c r="AC12" s="11">
        <f>SUM('Yearly emission'!Z$47:'Yearly emission'!Z66)</f>
        <v>2473116066.895514</v>
      </c>
      <c r="AD12" s="11">
        <f>SUM('Yearly emission'!AA$47:'Yearly emission'!AA66)</f>
        <v>13595303585.303894</v>
      </c>
      <c r="AE12" s="11">
        <f>SUM('Yearly emission'!AB$47:'Yearly emission'!AB66)</f>
        <v>1271649516.7818167</v>
      </c>
      <c r="AF12" s="11">
        <f>SUM('Yearly emission'!AC$47:'Yearly emission'!AC66)</f>
        <v>1302641080.4438102</v>
      </c>
      <c r="AG12" s="11">
        <f>SUM('Yearly emission'!AD$47:'Yearly emission'!AD66)</f>
        <v>317897737.50388211</v>
      </c>
      <c r="AH12" s="11">
        <f>SUM('Yearly emission'!AE$47:'Yearly emission'!AE66)</f>
        <v>1075937265.1254246</v>
      </c>
      <c r="AI12" s="11">
        <f>SUM('Yearly emission'!AF$47:'Yearly emission'!AF66)</f>
        <v>203999886.20964134</v>
      </c>
      <c r="AJ12" s="11">
        <f>SUM('Yearly emission'!AG$47:'Yearly emission'!AG66)</f>
        <v>476764968.61525106</v>
      </c>
      <c r="AK12" s="11">
        <f>SUM('Yearly emission'!AH$47:'Yearly emission'!AH66)</f>
        <v>3407812898.0503578</v>
      </c>
      <c r="AM12" s="11">
        <f>SUM('Yearly emission'!AJ$47:'Yearly emission'!AJ66)</f>
        <v>21668104637.798656</v>
      </c>
      <c r="AN12" s="11">
        <f>SUM('Yearly emission'!AK$47:'Yearly emission'!AK66)</f>
        <v>11124759842.069738</v>
      </c>
      <c r="AO12" s="11">
        <f>SUM('Yearly emission'!AL$47:'Yearly emission'!AL66)</f>
        <v>3726586587.7419224</v>
      </c>
      <c r="AP12" s="11">
        <f>SUM('Yearly emission'!AM$47:'Yearly emission'!AM66)</f>
        <v>1115159435.7896585</v>
      </c>
      <c r="AQ12" s="11">
        <f>SUM('Yearly emission'!AN$47:'Yearly emission'!AN66)</f>
        <v>10120565297.6129</v>
      </c>
      <c r="AR12" s="11">
        <f>SUM('Yearly emission'!AO$47:'Yearly emission'!AO66)</f>
        <v>249797725.10323566</v>
      </c>
      <c r="AS12" s="11">
        <f>SUM('Yearly emission'!AP$47:'Yearly emission'!AP66)</f>
        <v>984609748.7319603</v>
      </c>
      <c r="AT12" s="11">
        <f>SUM('Yearly emission'!AQ$47:'Yearly emission'!AQ66)</f>
        <v>2473116066.895514</v>
      </c>
      <c r="AU12" s="11">
        <f>SUM('Yearly emission'!AR$47:'Yearly emission'!AR66)</f>
        <v>13595303585.303894</v>
      </c>
      <c r="AV12" s="11">
        <f>SUM('Yearly emission'!AS$47:'Yearly emission'!AS66)</f>
        <v>1271649516.7818167</v>
      </c>
      <c r="AW12" s="11">
        <f>SUM('Yearly emission'!AT$47:'Yearly emission'!AT66)</f>
        <v>1302641080.4438102</v>
      </c>
      <c r="AX12" s="11">
        <f>SUM('Yearly emission'!AU$47:'Yearly emission'!AU66)</f>
        <v>317897737.50388211</v>
      </c>
      <c r="AY12" s="11">
        <f>SUM('Yearly emission'!AV$47:'Yearly emission'!AV66)</f>
        <v>1075937265.1254246</v>
      </c>
      <c r="AZ12" s="11">
        <f>SUM('Yearly emission'!AW$47:'Yearly emission'!AW66)</f>
        <v>203999886.20964134</v>
      </c>
      <c r="BA12" s="11">
        <f>SUM('Yearly emission'!AX$47:'Yearly emission'!AX66)</f>
        <v>476764968.61525106</v>
      </c>
      <c r="BB12" s="11">
        <f>SUM('Yearly emission'!AY$47:'Yearly emission'!AY66)</f>
        <v>3407812898.0503578</v>
      </c>
      <c r="BD12" s="11">
        <f>SUM('Yearly emission'!BA$47:'Yearly emission'!BA66)</f>
        <v>0</v>
      </c>
      <c r="BE12" s="11">
        <f>SUM('Yearly emission'!BB$47:'Yearly emission'!BB66)</f>
        <v>0</v>
      </c>
      <c r="BF12" s="11">
        <f>SUM('Yearly emission'!BC$47:'Yearly emission'!BC66)</f>
        <v>0</v>
      </c>
      <c r="BG12" s="11">
        <f>SUM('Yearly emission'!BD$47:'Yearly emission'!BD66)</f>
        <v>0</v>
      </c>
      <c r="BH12" s="11">
        <f>SUM('Yearly emission'!BE$47:'Yearly emission'!BE66)</f>
        <v>0</v>
      </c>
      <c r="BI12" s="11">
        <f>SUM('Yearly emission'!BF$47:'Yearly emission'!BF66)</f>
        <v>0</v>
      </c>
      <c r="BJ12" s="11">
        <f>SUM('Yearly emission'!BG$47:'Yearly emission'!BG66)</f>
        <v>0</v>
      </c>
      <c r="BK12" s="11">
        <f>SUM('Yearly emission'!BH$47:'Yearly emission'!BH66)</f>
        <v>0</v>
      </c>
      <c r="BL12" s="11">
        <f>SUM('Yearly emission'!BI$47:'Yearly emission'!BI66)</f>
        <v>0</v>
      </c>
      <c r="BM12" s="11">
        <f>SUM('Yearly emission'!BJ$47:'Yearly emission'!BJ66)</f>
        <v>0</v>
      </c>
      <c r="BN12" s="11">
        <f>SUM('Yearly emission'!BK$47:'Yearly emission'!BK66)</f>
        <v>0</v>
      </c>
      <c r="BO12" s="11">
        <f>SUM('Yearly emission'!BL$47:'Yearly emission'!BL66)</f>
        <v>0</v>
      </c>
      <c r="BP12" s="11">
        <f>SUM('Yearly emission'!BM$47:'Yearly emission'!BM66)</f>
        <v>0</v>
      </c>
      <c r="BQ12" s="11">
        <f>SUM('Yearly emission'!BN$47:'Yearly emission'!BN66)</f>
        <v>0</v>
      </c>
      <c r="BR12" s="11">
        <f>SUM('Yearly emission'!BO$47:'Yearly emission'!BO66)</f>
        <v>0</v>
      </c>
      <c r="BS12" s="11">
        <f>SUM('Yearly emission'!BP$47:'Yearly emission'!BP66)</f>
        <v>0</v>
      </c>
      <c r="BU12" s="11">
        <f>SUM('Yearly emission'!BR$47:'Yearly emission'!BR66)</f>
        <v>0</v>
      </c>
      <c r="BV12" s="11">
        <f>SUM('Yearly emission'!BS$47:'Yearly emission'!BS66)</f>
        <v>0</v>
      </c>
      <c r="BW12" s="11">
        <f>SUM('Yearly emission'!BT$47:'Yearly emission'!BT66)</f>
        <v>0</v>
      </c>
      <c r="BX12" s="11">
        <f>SUM('Yearly emission'!BU$47:'Yearly emission'!BU66)</f>
        <v>0</v>
      </c>
      <c r="BY12" s="11">
        <f>SUM('Yearly emission'!BV$47:'Yearly emission'!BV66)</f>
        <v>0</v>
      </c>
      <c r="BZ12" s="11">
        <f>SUM('Yearly emission'!BW$47:'Yearly emission'!BW66)</f>
        <v>0</v>
      </c>
      <c r="CA12" s="11">
        <f>SUM('Yearly emission'!BX$47:'Yearly emission'!BX66)</f>
        <v>0</v>
      </c>
      <c r="CB12" s="11">
        <f>SUM('Yearly emission'!BY$47:'Yearly emission'!BY66)</f>
        <v>0</v>
      </c>
      <c r="CC12" s="11">
        <f>SUM('Yearly emission'!BZ$47:'Yearly emission'!BZ66)</f>
        <v>0</v>
      </c>
      <c r="CD12" s="11">
        <f>SUM('Yearly emission'!CA$47:'Yearly emission'!CA66)</f>
        <v>0</v>
      </c>
      <c r="CE12" s="11">
        <f>SUM('Yearly emission'!CB$47:'Yearly emission'!CB66)</f>
        <v>0</v>
      </c>
      <c r="CF12" s="11">
        <f>SUM('Yearly emission'!CC$47:'Yearly emission'!CC66)</f>
        <v>0</v>
      </c>
      <c r="CG12" s="11">
        <f>SUM('Yearly emission'!CD$47:'Yearly emission'!CD66)</f>
        <v>0</v>
      </c>
      <c r="CH12" s="11">
        <f>SUM('Yearly emission'!CE$47:'Yearly emission'!CE66)</f>
        <v>0</v>
      </c>
      <c r="CI12" s="11">
        <f>SUM('Yearly emission'!CF$47:'Yearly emission'!CF66)</f>
        <v>0</v>
      </c>
      <c r="CJ12" s="11">
        <f>SUM('Yearly emission'!CG$47:'Yearly emission'!CG66)</f>
        <v>0</v>
      </c>
      <c r="CM12" s="11">
        <f>SUM('Yearly emission'!CJ$47:'Yearly emission'!CJ66)</f>
        <v>1346.3333333333333</v>
      </c>
      <c r="CN12" s="11">
        <f>SUM('Yearly emission'!CK$47:'Yearly emission'!CK66)</f>
        <v>24492805996.133316</v>
      </c>
      <c r="CO12" s="11">
        <f>SUM('Yearly emission'!CL$47:'Yearly emission'!CL66)</f>
        <v>13851195698.866531</v>
      </c>
      <c r="CP12" s="11">
        <f>SUM('Yearly emission'!CM$47:'Yearly emission'!CM66)</f>
        <v>4597794803.12994</v>
      </c>
      <c r="CQ12" s="11">
        <f>SUM('Yearly emission'!CN$47:'Yearly emission'!CN66)</f>
        <v>1212022757.248898</v>
      </c>
      <c r="CR12" s="11">
        <f>SUM('Yearly emission'!CO$47:'Yearly emission'!CO66)</f>
        <v>11273660788.360022</v>
      </c>
      <c r="CS12" s="11">
        <f>SUM('Yearly emission'!CP$47:'Yearly emission'!CP66)</f>
        <v>283189468.81628388</v>
      </c>
      <c r="CT12" s="11">
        <f>SUM('Yearly emission'!CQ$47:'Yearly emission'!CQ66)</f>
        <v>1220567073.9577725</v>
      </c>
      <c r="CU12" s="11">
        <f>SUM('Yearly emission'!CR$47:'Yearly emission'!CR66)</f>
        <v>3255315153.0268831</v>
      </c>
      <c r="CV12" s="11">
        <f>SUM('Yearly emission'!CS$47:'Yearly emission'!CS66)</f>
        <v>9465295869.1968765</v>
      </c>
      <c r="CW12" s="11">
        <f>SUM('Yearly emission'!CT$47:'Yearly emission'!CT66)</f>
        <v>1609732734.8878093</v>
      </c>
      <c r="CX12" s="11">
        <f>SUM('Yearly emission'!CU$47:'Yearly emission'!CU66)</f>
        <v>1868465858.344028</v>
      </c>
      <c r="CY12" s="11">
        <f>SUM('Yearly emission'!CV$47:'Yearly emission'!CV66)</f>
        <v>408144459.11793131</v>
      </c>
      <c r="CZ12" s="11">
        <f>SUM('Yearly emission'!CW$47:'Yearly emission'!CW66)</f>
        <v>1455272865.433636</v>
      </c>
      <c r="DA12" s="11">
        <f>SUM('Yearly emission'!CX$47:'Yearly emission'!CX66)</f>
        <v>563740749.7987088</v>
      </c>
      <c r="DB12" s="11">
        <f>SUM('Yearly emission'!CY$47:'Yearly emission'!CY66)</f>
        <v>666679099.86467421</v>
      </c>
      <c r="DC12" s="11">
        <f>SUM('Yearly emission'!CZ$47:'Yearly emission'!CZ66)</f>
        <v>4375043855.2709846</v>
      </c>
      <c r="DE12" s="11">
        <f>SUM('Yearly emission'!DB$47:'Yearly emission'!DB66)</f>
        <v>24492805996.133316</v>
      </c>
      <c r="DF12" s="11">
        <f>SUM('Yearly emission'!DC$47:'Yearly emission'!DC66)</f>
        <v>13851195698.866531</v>
      </c>
      <c r="DG12" s="11">
        <f>SUM('Yearly emission'!DD$47:'Yearly emission'!DD66)</f>
        <v>4597794803.12994</v>
      </c>
      <c r="DH12" s="11">
        <f>SUM('Yearly emission'!DE$47:'Yearly emission'!DE66)</f>
        <v>1212022757.248898</v>
      </c>
      <c r="DI12" s="11">
        <f>SUM('Yearly emission'!DF$47:'Yearly emission'!DF66)</f>
        <v>11273660788.360022</v>
      </c>
      <c r="DJ12" s="11">
        <f>SUM('Yearly emission'!DG$47:'Yearly emission'!DG66)</f>
        <v>283189468.81628388</v>
      </c>
      <c r="DK12" s="11">
        <f>SUM('Yearly emission'!DH$47:'Yearly emission'!DH66)</f>
        <v>1220567073.9577725</v>
      </c>
      <c r="DL12" s="11">
        <f>SUM('Yearly emission'!DI$47:'Yearly emission'!DI66)</f>
        <v>3255315153.0268831</v>
      </c>
      <c r="DM12" s="11">
        <f>SUM('Yearly emission'!DJ$47:'Yearly emission'!DJ66)</f>
        <v>9465295869.1968765</v>
      </c>
      <c r="DN12" s="11">
        <f>SUM('Yearly emission'!DK$47:'Yearly emission'!DK66)</f>
        <v>1609732734.8878093</v>
      </c>
      <c r="DO12" s="11">
        <f>SUM('Yearly emission'!DL$47:'Yearly emission'!DL66)</f>
        <v>1868465858.344028</v>
      </c>
      <c r="DP12" s="11">
        <f>SUM('Yearly emission'!DM$47:'Yearly emission'!DM66)</f>
        <v>408144459.11793131</v>
      </c>
      <c r="DQ12" s="11">
        <f>SUM('Yearly emission'!DN$47:'Yearly emission'!DN66)</f>
        <v>1455272865.433636</v>
      </c>
      <c r="DR12" s="11">
        <f>SUM('Yearly emission'!DO$47:'Yearly emission'!DO66)</f>
        <v>563740749.7987088</v>
      </c>
      <c r="DS12" s="11">
        <f>SUM('Yearly emission'!DP$47:'Yearly emission'!DP66)</f>
        <v>666679099.86467421</v>
      </c>
      <c r="DT12" s="11">
        <f>SUM('Yearly emission'!DQ$47:'Yearly emission'!DQ66)</f>
        <v>4375043855.2709846</v>
      </c>
      <c r="DV12" s="11">
        <f>SUM('Yearly emission'!DS$47:'Yearly emission'!DS66)</f>
        <v>24492805996.133316</v>
      </c>
      <c r="DW12" s="11">
        <f>SUM('Yearly emission'!DT$47:'Yearly emission'!DT66)</f>
        <v>13851195698.866531</v>
      </c>
      <c r="DX12" s="11">
        <f>SUM('Yearly emission'!DU$47:'Yearly emission'!DU66)</f>
        <v>4597794803.12994</v>
      </c>
      <c r="DY12" s="11">
        <f>SUM('Yearly emission'!DV$47:'Yearly emission'!DV66)</f>
        <v>1212022757.248898</v>
      </c>
      <c r="DZ12" s="11">
        <f>SUM('Yearly emission'!DW$47:'Yearly emission'!DW66)</f>
        <v>11273660788.360022</v>
      </c>
      <c r="EA12" s="11">
        <f>SUM('Yearly emission'!DX$47:'Yearly emission'!DX66)</f>
        <v>283189468.81628388</v>
      </c>
      <c r="EB12" s="11">
        <f>SUM('Yearly emission'!DY$47:'Yearly emission'!DY66)</f>
        <v>1220567073.9577725</v>
      </c>
      <c r="EC12" s="11">
        <f>SUM('Yearly emission'!DZ$47:'Yearly emission'!DZ66)</f>
        <v>3255315153.0268831</v>
      </c>
      <c r="ED12" s="11">
        <f>SUM('Yearly emission'!EA$47:'Yearly emission'!EA66)</f>
        <v>9465295869.1968765</v>
      </c>
      <c r="EE12" s="11">
        <f>SUM('Yearly emission'!EB$47:'Yearly emission'!EB66)</f>
        <v>1609732734.8878093</v>
      </c>
      <c r="EF12" s="11">
        <f>SUM('Yearly emission'!EC$47:'Yearly emission'!EC66)</f>
        <v>1868465858.344028</v>
      </c>
      <c r="EG12" s="11">
        <f>SUM('Yearly emission'!ED$47:'Yearly emission'!ED66)</f>
        <v>408144459.11793131</v>
      </c>
      <c r="EH12" s="11">
        <f>SUM('Yearly emission'!EE$47:'Yearly emission'!EE66)</f>
        <v>1455272865.433636</v>
      </c>
      <c r="EI12" s="11">
        <f>SUM('Yearly emission'!EF$47:'Yearly emission'!EF66)</f>
        <v>563740749.7987088</v>
      </c>
      <c r="EJ12" s="11">
        <f>SUM('Yearly emission'!EG$47:'Yearly emission'!EG66)</f>
        <v>666679099.86467421</v>
      </c>
      <c r="EK12" s="11">
        <f>SUM('Yearly emission'!EH$47:'Yearly emission'!EH66)</f>
        <v>4375043855.2709846</v>
      </c>
      <c r="EM12" s="11">
        <f>SUM('Yearly emission'!EJ$47:'Yearly emission'!EJ66)</f>
        <v>0</v>
      </c>
      <c r="EN12" s="11">
        <f>SUM('Yearly emission'!EK$47:'Yearly emission'!EK66)</f>
        <v>0</v>
      </c>
      <c r="EO12" s="11">
        <f>SUM('Yearly emission'!EL$47:'Yearly emission'!EL66)</f>
        <v>0</v>
      </c>
      <c r="EP12" s="11">
        <f>SUM('Yearly emission'!EM$47:'Yearly emission'!EM66)</f>
        <v>0</v>
      </c>
      <c r="EQ12" s="11">
        <f>SUM('Yearly emission'!EN$47:'Yearly emission'!EN66)</f>
        <v>0</v>
      </c>
      <c r="ER12" s="11">
        <f>SUM('Yearly emission'!EO$47:'Yearly emission'!EO66)</f>
        <v>0</v>
      </c>
      <c r="ES12" s="11">
        <f>SUM('Yearly emission'!EP$47:'Yearly emission'!EP66)</f>
        <v>0</v>
      </c>
      <c r="ET12" s="11">
        <f>SUM('Yearly emission'!EQ$47:'Yearly emission'!EQ66)</f>
        <v>0</v>
      </c>
      <c r="EU12" s="11">
        <f>SUM('Yearly emission'!ER$47:'Yearly emission'!ER66)</f>
        <v>0</v>
      </c>
      <c r="EV12" s="11">
        <f>SUM('Yearly emission'!ES$47:'Yearly emission'!ES66)</f>
        <v>0</v>
      </c>
      <c r="EW12" s="11">
        <f>SUM('Yearly emission'!ET$47:'Yearly emission'!ET66)</f>
        <v>0</v>
      </c>
      <c r="EX12" s="11">
        <f>SUM('Yearly emission'!EU$47:'Yearly emission'!EU66)</f>
        <v>0</v>
      </c>
      <c r="EY12" s="11">
        <f>SUM('Yearly emission'!EV$47:'Yearly emission'!EV66)</f>
        <v>0</v>
      </c>
      <c r="EZ12" s="11">
        <f>SUM('Yearly emission'!EW$47:'Yearly emission'!EW66)</f>
        <v>0</v>
      </c>
      <c r="FA12" s="11">
        <f>SUM('Yearly emission'!EX$47:'Yearly emission'!EX66)</f>
        <v>0</v>
      </c>
      <c r="FB12" s="11">
        <f>SUM('Yearly emission'!EY$47:'Yearly emission'!EY66)</f>
        <v>0</v>
      </c>
      <c r="FD12" s="11">
        <f>SUM('Yearly emission'!FA$47:'Yearly emission'!FA66)</f>
        <v>0</v>
      </c>
      <c r="FE12" s="11">
        <f>SUM('Yearly emission'!FB$47:'Yearly emission'!FB66)</f>
        <v>0</v>
      </c>
      <c r="FF12" s="11">
        <f>SUM('Yearly emission'!FC$47:'Yearly emission'!FC66)</f>
        <v>0</v>
      </c>
      <c r="FG12" s="11">
        <f>SUM('Yearly emission'!FD$47:'Yearly emission'!FD66)</f>
        <v>0</v>
      </c>
      <c r="FH12" s="11">
        <f>SUM('Yearly emission'!FE$47:'Yearly emission'!FE66)</f>
        <v>0</v>
      </c>
      <c r="FI12" s="11">
        <f>SUM('Yearly emission'!FF$47:'Yearly emission'!FF66)</f>
        <v>0</v>
      </c>
      <c r="FJ12" s="11">
        <f>SUM('Yearly emission'!FG$47:'Yearly emission'!FG66)</f>
        <v>0</v>
      </c>
      <c r="FK12" s="11">
        <f>SUM('Yearly emission'!FH$47:'Yearly emission'!FH66)</f>
        <v>0</v>
      </c>
      <c r="FL12" s="11">
        <f>SUM('Yearly emission'!FI$47:'Yearly emission'!FI66)</f>
        <v>0</v>
      </c>
      <c r="FM12" s="11">
        <f>SUM('Yearly emission'!FJ$47:'Yearly emission'!FJ66)</f>
        <v>0</v>
      </c>
      <c r="FN12" s="11">
        <f>SUM('Yearly emission'!FK$47:'Yearly emission'!FK66)</f>
        <v>0</v>
      </c>
      <c r="FO12" s="11">
        <f>SUM('Yearly emission'!FL$47:'Yearly emission'!FL66)</f>
        <v>0</v>
      </c>
      <c r="FP12" s="11">
        <f>SUM('Yearly emission'!FM$47:'Yearly emission'!FM66)</f>
        <v>0</v>
      </c>
      <c r="FQ12" s="11">
        <f>SUM('Yearly emission'!FN$47:'Yearly emission'!FN66)</f>
        <v>0</v>
      </c>
      <c r="FR12" s="11">
        <f>SUM('Yearly emission'!FO$47:'Yearly emission'!FO66)</f>
        <v>0</v>
      </c>
      <c r="FS12" s="11">
        <f>SUM('Yearly emission'!FP$47:'Yearly emission'!FP66)</f>
        <v>0</v>
      </c>
      <c r="FV12" s="11">
        <f>SUM('Yearly emission'!FS$47:'Yearly emission'!FS66)</f>
        <v>1346.3333333333333</v>
      </c>
      <c r="FW12" s="11">
        <f>SUM('Yearly emission'!FT$47:'Yearly emission'!FT66)</f>
        <v>26626478053.83316</v>
      </c>
      <c r="FX12" s="11">
        <f>SUM('Yearly emission'!FU$47:'Yearly emission'!FU66)</f>
        <v>13967990335.207996</v>
      </c>
      <c r="FY12" s="11">
        <f>SUM('Yearly emission'!FV$47:'Yearly emission'!FV66)</f>
        <v>5056524179.234086</v>
      </c>
      <c r="FZ12" s="11">
        <f>SUM('Yearly emission'!FW$47:'Yearly emission'!FW66)</f>
        <v>1857505359.4674892</v>
      </c>
      <c r="GA12" s="11">
        <f>SUM('Yearly emission'!FX$47:'Yearly emission'!FX66)</f>
        <v>12114004007.054379</v>
      </c>
      <c r="GB12" s="11">
        <f>SUM('Yearly emission'!FY$47:'Yearly emission'!FY66)</f>
        <v>348684461.08153039</v>
      </c>
      <c r="GC12" s="11">
        <f>SUM('Yearly emission'!FZ$47:'Yearly emission'!FZ66)</f>
        <v>1207549212.3636653</v>
      </c>
      <c r="GD12" s="11">
        <f>SUM('Yearly emission'!GA$47:'Yearly emission'!GA66)</f>
        <v>7285420563.0240784</v>
      </c>
      <c r="GE12" s="11">
        <f>SUM('Yearly emission'!GB$47:'Yearly emission'!GB66)</f>
        <v>16601737734.1061</v>
      </c>
      <c r="GF12" s="11">
        <f>SUM('Yearly emission'!GC$47:'Yearly emission'!GC66)</f>
        <v>2056728943.9009922</v>
      </c>
      <c r="GG12" s="11">
        <f>SUM('Yearly emission'!GD$47:'Yearly emission'!GD66)</f>
        <v>3835804169.1936908</v>
      </c>
      <c r="GH12" s="11">
        <f>SUM('Yearly emission'!GE$47:'Yearly emission'!GE66)</f>
        <v>495439351.79493093</v>
      </c>
      <c r="GI12" s="11">
        <f>SUM('Yearly emission'!GF$47:'Yearly emission'!GF66)</f>
        <v>1412124737.033267</v>
      </c>
      <c r="GJ12" s="11">
        <f>SUM('Yearly emission'!GG$47:'Yearly emission'!GG66)</f>
        <v>1141104996.8665416</v>
      </c>
      <c r="GK12" s="11">
        <f>SUM('Yearly emission'!GH$47:'Yearly emission'!GH66)</f>
        <v>1271603420.5470538</v>
      </c>
      <c r="GL12" s="11">
        <f>SUM('Yearly emission'!GI$47:'Yearly emission'!GI66)</f>
        <v>6150883057.1015644</v>
      </c>
      <c r="GN12" s="11">
        <f>SUM('Yearly emission'!GK$47:'Yearly emission'!GK66)</f>
        <v>26626478053.83316</v>
      </c>
      <c r="GO12" s="11">
        <f>SUM('Yearly emission'!GL$47:'Yearly emission'!GL66)</f>
        <v>13967990335.207996</v>
      </c>
      <c r="GP12" s="11">
        <f>SUM('Yearly emission'!GM$47:'Yearly emission'!GM66)</f>
        <v>5056524179.234086</v>
      </c>
      <c r="GQ12" s="11">
        <f>SUM('Yearly emission'!GN$47:'Yearly emission'!GN66)</f>
        <v>1857505359.4674892</v>
      </c>
      <c r="GR12" s="11">
        <f>SUM('Yearly emission'!GO$47:'Yearly emission'!GO66)</f>
        <v>12114004007.054379</v>
      </c>
      <c r="GS12" s="11">
        <f>SUM('Yearly emission'!GP$47:'Yearly emission'!GP66)</f>
        <v>348684461.08153039</v>
      </c>
      <c r="GT12" s="11">
        <f>SUM('Yearly emission'!GQ$47:'Yearly emission'!GQ66)</f>
        <v>1207549212.3636653</v>
      </c>
      <c r="GU12" s="11">
        <f>SUM('Yearly emission'!GR$47:'Yearly emission'!GR66)</f>
        <v>7285420563.0240784</v>
      </c>
      <c r="GV12" s="11">
        <f>SUM('Yearly emission'!GS$47:'Yearly emission'!GS66)</f>
        <v>16601737734.1061</v>
      </c>
      <c r="GW12" s="11">
        <f>SUM('Yearly emission'!GT$47:'Yearly emission'!GT66)</f>
        <v>2056728943.9009922</v>
      </c>
      <c r="GX12" s="11">
        <f>SUM('Yearly emission'!GU$47:'Yearly emission'!GU66)</f>
        <v>3835804169.1936908</v>
      </c>
      <c r="GY12" s="11">
        <f>SUM('Yearly emission'!GV$47:'Yearly emission'!GV66)</f>
        <v>495439351.79493093</v>
      </c>
      <c r="GZ12" s="11">
        <f>SUM('Yearly emission'!GW$47:'Yearly emission'!GW66)</f>
        <v>1412124737.033267</v>
      </c>
      <c r="HA12" s="11">
        <f>SUM('Yearly emission'!GX$47:'Yearly emission'!GX66)</f>
        <v>1141104996.8665416</v>
      </c>
      <c r="HB12" s="11">
        <f>SUM('Yearly emission'!GY$47:'Yearly emission'!GY66)</f>
        <v>1271603420.5470538</v>
      </c>
      <c r="HC12" s="11">
        <f>SUM('Yearly emission'!GZ$47:'Yearly emission'!GZ66)</f>
        <v>6150883057.1015644</v>
      </c>
      <c r="HE12" s="11">
        <f>SUM('Yearly emission'!HB$47:'Yearly emission'!HB66)</f>
        <v>26626478053.83316</v>
      </c>
      <c r="HF12" s="11">
        <f>SUM('Yearly emission'!HC$47:'Yearly emission'!HC66)</f>
        <v>13967990335.207996</v>
      </c>
      <c r="HG12" s="11">
        <f>SUM('Yearly emission'!HD$47:'Yearly emission'!HD66)</f>
        <v>5056524179.234086</v>
      </c>
      <c r="HH12" s="11">
        <f>SUM('Yearly emission'!HE$47:'Yearly emission'!HE66)</f>
        <v>1857505359.4674892</v>
      </c>
      <c r="HI12" s="11">
        <f>SUM('Yearly emission'!HF$47:'Yearly emission'!HF66)</f>
        <v>12114004007.054379</v>
      </c>
      <c r="HJ12" s="11">
        <f>SUM('Yearly emission'!HG$47:'Yearly emission'!HG66)</f>
        <v>348684461.08153039</v>
      </c>
      <c r="HK12" s="11">
        <f>SUM('Yearly emission'!HH$47:'Yearly emission'!HH66)</f>
        <v>1207549212.3636653</v>
      </c>
      <c r="HL12" s="11">
        <f>SUM('Yearly emission'!HI$47:'Yearly emission'!HI66)</f>
        <v>7285420563.0240784</v>
      </c>
      <c r="HM12" s="11">
        <f>SUM('Yearly emission'!HJ$47:'Yearly emission'!HJ66)</f>
        <v>16601737734.1061</v>
      </c>
      <c r="HN12" s="11">
        <f>SUM('Yearly emission'!HK$47:'Yearly emission'!HK66)</f>
        <v>2056728943.9009922</v>
      </c>
      <c r="HO12" s="11">
        <f>SUM('Yearly emission'!HL$47:'Yearly emission'!HL66)</f>
        <v>3835804169.1936908</v>
      </c>
      <c r="HP12" s="11">
        <f>SUM('Yearly emission'!HM$47:'Yearly emission'!HM66)</f>
        <v>495439351.79493093</v>
      </c>
      <c r="HQ12" s="11">
        <f>SUM('Yearly emission'!HN$47:'Yearly emission'!HN66)</f>
        <v>1412124737.033267</v>
      </c>
      <c r="HR12" s="11">
        <f>SUM('Yearly emission'!HO$47:'Yearly emission'!HO66)</f>
        <v>1141104996.8665416</v>
      </c>
      <c r="HS12" s="11">
        <f>SUM('Yearly emission'!HP$47:'Yearly emission'!HP66)</f>
        <v>1271603420.5470538</v>
      </c>
      <c r="HT12" s="11">
        <f>SUM('Yearly emission'!HQ$47:'Yearly emission'!HQ66)</f>
        <v>6150883057.1015644</v>
      </c>
      <c r="HV12" s="11">
        <f>SUM('Yearly emission'!HS$47:'Yearly emission'!HS66)</f>
        <v>0</v>
      </c>
      <c r="HW12" s="11">
        <f>SUM('Yearly emission'!HT$47:'Yearly emission'!HT66)</f>
        <v>0</v>
      </c>
      <c r="HX12" s="11">
        <f>SUM('Yearly emission'!HU$47:'Yearly emission'!HU66)</f>
        <v>0</v>
      </c>
      <c r="HY12" s="11">
        <f>SUM('Yearly emission'!HV$47:'Yearly emission'!HV66)</f>
        <v>0</v>
      </c>
      <c r="HZ12" s="11">
        <f>SUM('Yearly emission'!HW$47:'Yearly emission'!HW66)</f>
        <v>0</v>
      </c>
      <c r="IA12" s="11">
        <f>SUM('Yearly emission'!HX$47:'Yearly emission'!HX66)</f>
        <v>0</v>
      </c>
      <c r="IB12" s="11">
        <f>SUM('Yearly emission'!HY$47:'Yearly emission'!HY66)</f>
        <v>0</v>
      </c>
      <c r="IC12" s="11">
        <f>SUM('Yearly emission'!HZ$47:'Yearly emission'!HZ66)</f>
        <v>0</v>
      </c>
      <c r="ID12" s="11">
        <f>SUM('Yearly emission'!IA$47:'Yearly emission'!IA66)</f>
        <v>0</v>
      </c>
      <c r="IE12" s="11">
        <f>SUM('Yearly emission'!IB$47:'Yearly emission'!IB66)</f>
        <v>0</v>
      </c>
      <c r="IF12" s="11">
        <f>SUM('Yearly emission'!IC$47:'Yearly emission'!IC66)</f>
        <v>0</v>
      </c>
      <c r="IG12" s="11">
        <f>SUM('Yearly emission'!ID$47:'Yearly emission'!ID66)</f>
        <v>0</v>
      </c>
      <c r="IH12" s="11">
        <f>SUM('Yearly emission'!IE$47:'Yearly emission'!IE66)</f>
        <v>0</v>
      </c>
      <c r="II12" s="11">
        <f>SUM('Yearly emission'!IF$47:'Yearly emission'!IF66)</f>
        <v>0</v>
      </c>
      <c r="IJ12" s="11">
        <f>SUM('Yearly emission'!IG$47:'Yearly emission'!IG66)</f>
        <v>0</v>
      </c>
      <c r="IK12" s="11">
        <f>SUM('Yearly emission'!IH$47:'Yearly emission'!IH66)</f>
        <v>0</v>
      </c>
      <c r="IM12" s="11">
        <f>SUM('Yearly emission'!IJ$47:'Yearly emission'!IJ66)</f>
        <v>0</v>
      </c>
      <c r="IN12" s="11">
        <f>SUM('Yearly emission'!IK$47:'Yearly emission'!IK66)</f>
        <v>0</v>
      </c>
      <c r="IO12" s="11">
        <f>SUM('Yearly emission'!IL$47:'Yearly emission'!IL66)</f>
        <v>0</v>
      </c>
      <c r="IP12" s="11">
        <f>SUM('Yearly emission'!IM$47:'Yearly emission'!IM66)</f>
        <v>0</v>
      </c>
      <c r="IQ12" s="11">
        <f>SUM('Yearly emission'!IN$47:'Yearly emission'!IN66)</f>
        <v>0</v>
      </c>
      <c r="IR12" s="11">
        <f>SUM('Yearly emission'!IO$47:'Yearly emission'!IO66)</f>
        <v>0</v>
      </c>
      <c r="IS12" s="11">
        <f>SUM('Yearly emission'!IP$47:'Yearly emission'!IP66)</f>
        <v>0</v>
      </c>
      <c r="IT12" s="11">
        <f>SUM('Yearly emission'!IQ$47:'Yearly emission'!IQ66)</f>
        <v>0</v>
      </c>
      <c r="IU12" s="11">
        <f>SUM('Yearly emission'!IR$47:'Yearly emission'!IR66)</f>
        <v>0</v>
      </c>
      <c r="IV12" s="11">
        <f>SUM('Yearly emission'!IS$47:'Yearly emission'!IS66)</f>
        <v>0</v>
      </c>
      <c r="IW12" s="11">
        <f>SUM('Yearly emission'!IT$47:'Yearly emission'!IT66)</f>
        <v>0</v>
      </c>
      <c r="IX12" s="11">
        <f>SUM('Yearly emission'!IU$47:'Yearly emission'!IU66)</f>
        <v>0</v>
      </c>
      <c r="IY12" s="11">
        <f>SUM('Yearly emission'!IV$47:'Yearly emission'!IV66)</f>
        <v>0</v>
      </c>
      <c r="IZ12" s="11">
        <f>SUM('Yearly emission'!IW$47:'Yearly emission'!IW66)</f>
        <v>0</v>
      </c>
      <c r="JA12" s="11">
        <f>SUM('Yearly emission'!IX$47:'Yearly emission'!IX66)</f>
        <v>0</v>
      </c>
      <c r="JB12" s="11">
        <f>SUM('Yearly emission'!IY$47:'Yearly emission'!IY66)</f>
        <v>0</v>
      </c>
    </row>
    <row r="13" spans="4:262" x14ac:dyDescent="0.25">
      <c r="D13" s="11">
        <v>2030</v>
      </c>
      <c r="E13" s="11">
        <f>SUM('Yearly emission'!B$47:'Yearly emission'!B67)</f>
        <v>23431973238.516098</v>
      </c>
      <c r="F13" s="11">
        <f>SUM('Yearly emission'!C$47:'Yearly emission'!C67)</f>
        <v>11714200852.003618</v>
      </c>
      <c r="G13" s="11">
        <f>SUM('Yearly emission'!D$47:'Yearly emission'!D67)</f>
        <v>3912988743.9177165</v>
      </c>
      <c r="H13" s="11">
        <f>SUM('Yearly emission'!E$47:'Yearly emission'!E67)</f>
        <v>1260547039.1067653</v>
      </c>
      <c r="I13" s="11">
        <f>SUM('Yearly emission'!F$47:'Yearly emission'!F67)</f>
        <v>11271677003.673233</v>
      </c>
      <c r="J13" s="11">
        <f>SUM('Yearly emission'!G$47:'Yearly emission'!G67)</f>
        <v>294250539.38219863</v>
      </c>
      <c r="K13" s="11">
        <f>SUM('Yearly emission'!H$47:'Yearly emission'!H67)</f>
        <v>1044110599.0727752</v>
      </c>
      <c r="L13" s="11">
        <f>SUM('Yearly emission'!I$47:'Yearly emission'!I67)</f>
        <v>2724907620.1562099</v>
      </c>
      <c r="M13" s="11">
        <f>SUM('Yearly emission'!J$47:'Yearly emission'!J67)</f>
        <v>14903783292.166595</v>
      </c>
      <c r="N13" s="11">
        <f>SUM('Yearly emission'!K$47:'Yearly emission'!K67)</f>
        <v>1493862584.4400966</v>
      </c>
      <c r="O13" s="11">
        <f>SUM('Yearly emission'!L$47:'Yearly emission'!L67)</f>
        <v>1562996990.1125906</v>
      </c>
      <c r="P13" s="11">
        <f>SUM('Yearly emission'!M$47:'Yearly emission'!M67)</f>
        <v>350899323.31759882</v>
      </c>
      <c r="Q13" s="11">
        <f>SUM('Yearly emission'!N$47:'Yearly emission'!N67)</f>
        <v>1218085776.7619596</v>
      </c>
      <c r="R13" s="11">
        <f>SUM('Yearly emission'!O$47:'Yearly emission'!O67)</f>
        <v>283611561.94672281</v>
      </c>
      <c r="S13" s="11">
        <f>SUM('Yearly emission'!P$47:'Yearly emission'!P67)</f>
        <v>555349221.9973824</v>
      </c>
      <c r="T13" s="11">
        <f>SUM('Yearly emission'!Q$47:'Yearly emission'!Q67)</f>
        <v>3744529239.833756</v>
      </c>
      <c r="V13" s="11">
        <f>SUM('Yearly emission'!S$47:'Yearly emission'!S67)</f>
        <v>23370164911.937714</v>
      </c>
      <c r="W13" s="11">
        <f>SUM('Yearly emission'!T$47:'Yearly emission'!T67)</f>
        <v>11683974378.973877</v>
      </c>
      <c r="X13" s="11">
        <f>SUM('Yearly emission'!U$47:'Yearly emission'!U67)</f>
        <v>3903415637.6446428</v>
      </c>
      <c r="Y13" s="11">
        <f>SUM('Yearly emission'!V$47:'Yearly emission'!V67)</f>
        <v>1257190049.5006051</v>
      </c>
      <c r="Z13" s="11">
        <f>SUM('Yearly emission'!W$47:'Yearly emission'!W67)</f>
        <v>11241324384.782276</v>
      </c>
      <c r="AA13" s="11">
        <f>SUM('Yearly emission'!X$47:'Yearly emission'!X67)</f>
        <v>293476475.54834664</v>
      </c>
      <c r="AB13" s="11">
        <f>SUM('Yearly emission'!Y$47:'Yearly emission'!Y67)</f>
        <v>1041280159.439105</v>
      </c>
      <c r="AC13" s="11">
        <f>SUM('Yearly emission'!Z$47:'Yearly emission'!Z67)</f>
        <v>2717643313.9510641</v>
      </c>
      <c r="AD13" s="11">
        <f>SUM('Yearly emission'!AA$47:'Yearly emission'!AA67)</f>
        <v>14863109655.525383</v>
      </c>
      <c r="AE13" s="11">
        <f>SUM('Yearly emission'!AB$47:'Yearly emission'!AB67)</f>
        <v>1489813003.9257298</v>
      </c>
      <c r="AF13" s="11">
        <f>SUM('Yearly emission'!AC$47:'Yearly emission'!AC67)</f>
        <v>1558707376.3816581</v>
      </c>
      <c r="AG13" s="11">
        <f>SUM('Yearly emission'!AD$47:'Yearly emission'!AD67)</f>
        <v>349973197.89673901</v>
      </c>
      <c r="AH13" s="11">
        <f>SUM('Yearly emission'!AE$47:'Yearly emission'!AE67)</f>
        <v>1214798400.9367576</v>
      </c>
      <c r="AI13" s="11">
        <f>SUM('Yearly emission'!AF$47:'Yearly emission'!AF67)</f>
        <v>282814504.42082649</v>
      </c>
      <c r="AJ13" s="11">
        <f>SUM('Yearly emission'!AG$47:'Yearly emission'!AG67)</f>
        <v>553860635.16010773</v>
      </c>
      <c r="AK13" s="11">
        <f>SUM('Yearly emission'!AH$47:'Yearly emission'!AH67)</f>
        <v>3734521528.5178761</v>
      </c>
      <c r="AM13" s="11">
        <f>SUM('Yearly emission'!AJ$47:'Yearly emission'!AJ67)</f>
        <v>23308356585.359325</v>
      </c>
      <c r="AN13" s="11">
        <f>SUM('Yearly emission'!AK$47:'Yearly emission'!AK67)</f>
        <v>11653747905.944138</v>
      </c>
      <c r="AO13" s="11">
        <f>SUM('Yearly emission'!AL$47:'Yearly emission'!AL67)</f>
        <v>3893842531.3715696</v>
      </c>
      <c r="AP13" s="11">
        <f>SUM('Yearly emission'!AM$47:'Yearly emission'!AM67)</f>
        <v>1253833059.8944447</v>
      </c>
      <c r="AQ13" s="11">
        <f>SUM('Yearly emission'!AN$47:'Yearly emission'!AN67)</f>
        <v>11210971765.891317</v>
      </c>
      <c r="AR13" s="11">
        <f>SUM('Yearly emission'!AO$47:'Yearly emission'!AO67)</f>
        <v>292702411.71449482</v>
      </c>
      <c r="AS13" s="11">
        <f>SUM('Yearly emission'!AP$47:'Yearly emission'!AP67)</f>
        <v>1038449719.8054351</v>
      </c>
      <c r="AT13" s="11">
        <f>SUM('Yearly emission'!AQ$47:'Yearly emission'!AQ67)</f>
        <v>2710379007.7459159</v>
      </c>
      <c r="AU13" s="11">
        <f>SUM('Yearly emission'!AR$47:'Yearly emission'!AR67)</f>
        <v>14822436018.884169</v>
      </c>
      <c r="AV13" s="11">
        <f>SUM('Yearly emission'!AS$47:'Yearly emission'!AS67)</f>
        <v>1485763423.4113626</v>
      </c>
      <c r="AW13" s="11">
        <f>SUM('Yearly emission'!AT$47:'Yearly emission'!AT67)</f>
        <v>1554417762.6507254</v>
      </c>
      <c r="AX13" s="11">
        <f>SUM('Yearly emission'!AU$47:'Yearly emission'!AU67)</f>
        <v>349047072.47587925</v>
      </c>
      <c r="AY13" s="11">
        <f>SUM('Yearly emission'!AV$47:'Yearly emission'!AV67)</f>
        <v>1211511025.1115561</v>
      </c>
      <c r="AZ13" s="11">
        <f>SUM('Yearly emission'!AW$47:'Yearly emission'!AW67)</f>
        <v>282017446.89493042</v>
      </c>
      <c r="BA13" s="11">
        <f>SUM('Yearly emission'!AX$47:'Yearly emission'!AX67)</f>
        <v>552372048.32283282</v>
      </c>
      <c r="BB13" s="11">
        <f>SUM('Yearly emission'!AY$47:'Yearly emission'!AY67)</f>
        <v>3724513817.2019987</v>
      </c>
      <c r="BD13" s="11">
        <f>SUM('Yearly emission'!BA$47:'Yearly emission'!BA67)</f>
        <v>0</v>
      </c>
      <c r="BE13" s="11">
        <f>SUM('Yearly emission'!BB$47:'Yearly emission'!BB67)</f>
        <v>0</v>
      </c>
      <c r="BF13" s="11">
        <f>SUM('Yearly emission'!BC$47:'Yearly emission'!BC67)</f>
        <v>0</v>
      </c>
      <c r="BG13" s="11">
        <f>SUM('Yearly emission'!BD$47:'Yearly emission'!BD67)</f>
        <v>0</v>
      </c>
      <c r="BH13" s="11">
        <f>SUM('Yearly emission'!BE$47:'Yearly emission'!BE67)</f>
        <v>0</v>
      </c>
      <c r="BI13" s="11">
        <f>SUM('Yearly emission'!BF$47:'Yearly emission'!BF67)</f>
        <v>0</v>
      </c>
      <c r="BJ13" s="11">
        <f>SUM('Yearly emission'!BG$47:'Yearly emission'!BG67)</f>
        <v>0</v>
      </c>
      <c r="BK13" s="11">
        <f>SUM('Yearly emission'!BH$47:'Yearly emission'!BH67)</f>
        <v>0</v>
      </c>
      <c r="BL13" s="11">
        <f>SUM('Yearly emission'!BI$47:'Yearly emission'!BI67)</f>
        <v>0</v>
      </c>
      <c r="BM13" s="11">
        <f>SUM('Yearly emission'!BJ$47:'Yearly emission'!BJ67)</f>
        <v>0</v>
      </c>
      <c r="BN13" s="11">
        <f>SUM('Yearly emission'!BK$47:'Yearly emission'!BK67)</f>
        <v>0</v>
      </c>
      <c r="BO13" s="11">
        <f>SUM('Yearly emission'!BL$47:'Yearly emission'!BL67)</f>
        <v>0</v>
      </c>
      <c r="BP13" s="11">
        <f>SUM('Yearly emission'!BM$47:'Yearly emission'!BM67)</f>
        <v>0</v>
      </c>
      <c r="BQ13" s="11">
        <f>SUM('Yearly emission'!BN$47:'Yearly emission'!BN67)</f>
        <v>0</v>
      </c>
      <c r="BR13" s="11">
        <f>SUM('Yearly emission'!BO$47:'Yearly emission'!BO67)</f>
        <v>0</v>
      </c>
      <c r="BS13" s="11">
        <f>SUM('Yearly emission'!BP$47:'Yearly emission'!BP67)</f>
        <v>0</v>
      </c>
      <c r="BU13" s="11">
        <f>SUM('Yearly emission'!BR$47:'Yearly emission'!BR67)</f>
        <v>0</v>
      </c>
      <c r="BV13" s="11">
        <f>SUM('Yearly emission'!BS$47:'Yearly emission'!BS67)</f>
        <v>0</v>
      </c>
      <c r="BW13" s="11">
        <f>SUM('Yearly emission'!BT$47:'Yearly emission'!BT67)</f>
        <v>0</v>
      </c>
      <c r="BX13" s="11">
        <f>SUM('Yearly emission'!BU$47:'Yearly emission'!BU67)</f>
        <v>0</v>
      </c>
      <c r="BY13" s="11">
        <f>SUM('Yearly emission'!BV$47:'Yearly emission'!BV67)</f>
        <v>0</v>
      </c>
      <c r="BZ13" s="11">
        <f>SUM('Yearly emission'!BW$47:'Yearly emission'!BW67)</f>
        <v>0</v>
      </c>
      <c r="CA13" s="11">
        <f>SUM('Yearly emission'!BX$47:'Yearly emission'!BX67)</f>
        <v>0</v>
      </c>
      <c r="CB13" s="11">
        <f>SUM('Yearly emission'!BY$47:'Yearly emission'!BY67)</f>
        <v>0</v>
      </c>
      <c r="CC13" s="11">
        <f>SUM('Yearly emission'!BZ$47:'Yearly emission'!BZ67)</f>
        <v>0</v>
      </c>
      <c r="CD13" s="11">
        <f>SUM('Yearly emission'!CA$47:'Yearly emission'!CA67)</f>
        <v>0</v>
      </c>
      <c r="CE13" s="11">
        <f>SUM('Yearly emission'!CB$47:'Yearly emission'!CB67)</f>
        <v>0</v>
      </c>
      <c r="CF13" s="11">
        <f>SUM('Yearly emission'!CC$47:'Yearly emission'!CC67)</f>
        <v>0</v>
      </c>
      <c r="CG13" s="11">
        <f>SUM('Yearly emission'!CD$47:'Yearly emission'!CD67)</f>
        <v>0</v>
      </c>
      <c r="CH13" s="11">
        <f>SUM('Yearly emission'!CE$47:'Yearly emission'!CE67)</f>
        <v>0</v>
      </c>
      <c r="CI13" s="11">
        <f>SUM('Yearly emission'!CF$47:'Yearly emission'!CF67)</f>
        <v>0</v>
      </c>
      <c r="CJ13" s="11">
        <f>SUM('Yearly emission'!CG$47:'Yearly emission'!CG67)</f>
        <v>0</v>
      </c>
      <c r="CM13" s="11">
        <f>SUM('Yearly emission'!CJ$47:'Yearly emission'!CJ67)</f>
        <v>1414</v>
      </c>
      <c r="CN13" s="11">
        <f>SUM('Yearly emission'!CK$47:'Yearly emission'!CK67)</f>
        <v>26557002818.447517</v>
      </c>
      <c r="CO13" s="11">
        <f>SUM('Yearly emission'!CL$47:'Yearly emission'!CL67)</f>
        <v>14687670370.119032</v>
      </c>
      <c r="CP13" s="11">
        <f>SUM('Yearly emission'!CM$47:'Yearly emission'!CM67)</f>
        <v>4872785833.8827524</v>
      </c>
      <c r="CQ13" s="11">
        <f>SUM('Yearly emission'!CN$47:'Yearly emission'!CN67)</f>
        <v>1332407988.8389113</v>
      </c>
      <c r="CR13" s="11">
        <f>SUM('Yearly emission'!CO$47:'Yearly emission'!CO67)</f>
        <v>12399490004.823502</v>
      </c>
      <c r="CS13" s="11">
        <f>SUM('Yearly emission'!CP$47:'Yearly emission'!CP67)</f>
        <v>355182862.38416344</v>
      </c>
      <c r="CT13" s="11">
        <f>SUM('Yearly emission'!CQ$47:'Yearly emission'!CQ67)</f>
        <v>1307094577.141921</v>
      </c>
      <c r="CU13" s="11">
        <f>SUM('Yearly emission'!CR$47:'Yearly emission'!CR67)</f>
        <v>3676927679.1734262</v>
      </c>
      <c r="CV13" s="11">
        <f>SUM('Yearly emission'!CS$47:'Yearly emission'!CS67)</f>
        <v>10735152387.457432</v>
      </c>
      <c r="CW13" s="11">
        <f>SUM('Yearly emission'!CT$47:'Yearly emission'!CT67)</f>
        <v>1929235632.6413155</v>
      </c>
      <c r="CX13" s="11">
        <f>SUM('Yearly emission'!CU$47:'Yearly emission'!CU67)</f>
        <v>2465373433.5307784</v>
      </c>
      <c r="CY13" s="11">
        <f>SUM('Yearly emission'!CV$47:'Yearly emission'!CV67)</f>
        <v>458924571.97655481</v>
      </c>
      <c r="CZ13" s="11">
        <f>SUM('Yearly emission'!CW$47:'Yearly emission'!CW67)</f>
        <v>1692039390.7835577</v>
      </c>
      <c r="DA13" s="11">
        <f>SUM('Yearly emission'!CX$47:'Yearly emission'!CX67)</f>
        <v>972339879.27731085</v>
      </c>
      <c r="DB13" s="11">
        <f>SUM('Yearly emission'!CY$47:'Yearly emission'!CY67)</f>
        <v>804473343.43629587</v>
      </c>
      <c r="DC13" s="11">
        <f>SUM('Yearly emission'!CZ$47:'Yearly emission'!CZ67)</f>
        <v>4870541564.469779</v>
      </c>
      <c r="DE13" s="11">
        <f>SUM('Yearly emission'!DB$47:'Yearly emission'!DB67)</f>
        <v>26484124993.362972</v>
      </c>
      <c r="DF13" s="11">
        <f>SUM('Yearly emission'!DC$47:'Yearly emission'!DC67)</f>
        <v>14648458193.318426</v>
      </c>
      <c r="DG13" s="11">
        <f>SUM('Yearly emission'!DD$47:'Yearly emission'!DD67)</f>
        <v>4861193158.6198616</v>
      </c>
      <c r="DH13" s="11">
        <f>SUM('Yearly emission'!DE$47:'Yearly emission'!DE67)</f>
        <v>1328733622.1074665</v>
      </c>
      <c r="DI13" s="11">
        <f>SUM('Yearly emission'!DF$47:'Yearly emission'!DF67)</f>
        <v>12364873853.394268</v>
      </c>
      <c r="DJ13" s="11">
        <f>SUM('Yearly emission'!DG$47:'Yearly emission'!DG67)</f>
        <v>354204041.94704354</v>
      </c>
      <c r="DK13" s="11">
        <f>SUM('Yearly emission'!DH$47:'Yearly emission'!DH67)</f>
        <v>1303627006.5702295</v>
      </c>
      <c r="DL13" s="11">
        <f>SUM('Yearly emission'!DI$47:'Yearly emission'!DI67)</f>
        <v>3666753814.7390223</v>
      </c>
      <c r="DM13" s="11">
        <f>SUM('Yearly emission'!DJ$47:'Yearly emission'!DJ67)</f>
        <v>10706754035.421772</v>
      </c>
      <c r="DN13" s="11">
        <f>SUM('Yearly emission'!DK$47:'Yearly emission'!DK67)</f>
        <v>1923741372.504884</v>
      </c>
      <c r="DO13" s="11">
        <f>SUM('Yearly emission'!DL$47:'Yearly emission'!DL67)</f>
        <v>2458213037.9484854</v>
      </c>
      <c r="DP13" s="11">
        <f>SUM('Yearly emission'!DM$47:'Yearly emission'!DM67)</f>
        <v>457651774.0090487</v>
      </c>
      <c r="DQ13" s="11">
        <f>SUM('Yearly emission'!DN$47:'Yearly emission'!DN67)</f>
        <v>1687231631.6346734</v>
      </c>
      <c r="DR13" s="11">
        <f>SUM('Yearly emission'!DO$47:'Yearly emission'!DO67)</f>
        <v>969504251.02369142</v>
      </c>
      <c r="DS13" s="11">
        <f>SUM('Yearly emission'!DP$47:'Yearly emission'!DP67)</f>
        <v>802194454.05131733</v>
      </c>
      <c r="DT13" s="11">
        <f>SUM('Yearly emission'!DQ$47:'Yearly emission'!DQ67)</f>
        <v>4856967828.0084505</v>
      </c>
      <c r="DV13" s="11">
        <f>SUM('Yearly emission'!DS$47:'Yearly emission'!DS67)</f>
        <v>26411247168.278423</v>
      </c>
      <c r="DW13" s="11">
        <f>SUM('Yearly emission'!DT$47:'Yearly emission'!DT67)</f>
        <v>14609246016.517824</v>
      </c>
      <c r="DX13" s="11">
        <f>SUM('Yearly emission'!DU$47:'Yearly emission'!DU67)</f>
        <v>4849600483.3569717</v>
      </c>
      <c r="DY13" s="11">
        <f>SUM('Yearly emission'!DV$47:'Yearly emission'!DV67)</f>
        <v>1325059255.3760219</v>
      </c>
      <c r="DZ13" s="11">
        <f>SUM('Yearly emission'!DW$47:'Yearly emission'!DW67)</f>
        <v>12330257701.965036</v>
      </c>
      <c r="EA13" s="11">
        <f>SUM('Yearly emission'!DX$47:'Yearly emission'!DX67)</f>
        <v>353225221.5099237</v>
      </c>
      <c r="EB13" s="11">
        <f>SUM('Yearly emission'!DY$47:'Yearly emission'!DY67)</f>
        <v>1300159435.998538</v>
      </c>
      <c r="EC13" s="11">
        <f>SUM('Yearly emission'!DZ$47:'Yearly emission'!DZ67)</f>
        <v>3656579950.3046184</v>
      </c>
      <c r="ED13" s="11">
        <f>SUM('Yearly emission'!EA$47:'Yearly emission'!EA67)</f>
        <v>10678355683.386112</v>
      </c>
      <c r="EE13" s="11">
        <f>SUM('Yearly emission'!EB$47:'Yearly emission'!EB67)</f>
        <v>1918247112.3684523</v>
      </c>
      <c r="EF13" s="11">
        <f>SUM('Yearly emission'!EC$47:'Yearly emission'!EC67)</f>
        <v>2451052642.3661942</v>
      </c>
      <c r="EG13" s="11">
        <f>SUM('Yearly emission'!ED$47:'Yearly emission'!ED67)</f>
        <v>456378976.04154253</v>
      </c>
      <c r="EH13" s="11">
        <f>SUM('Yearly emission'!EE$47:'Yearly emission'!EE67)</f>
        <v>1682423872.4857895</v>
      </c>
      <c r="EI13" s="11">
        <f>SUM('Yearly emission'!EF$47:'Yearly emission'!EF67)</f>
        <v>966668622.77007031</v>
      </c>
      <c r="EJ13" s="11">
        <f>SUM('Yearly emission'!EG$47:'Yearly emission'!EG67)</f>
        <v>799915564.66633856</v>
      </c>
      <c r="EK13" s="11">
        <f>SUM('Yearly emission'!EH$47:'Yearly emission'!EH67)</f>
        <v>4843394091.547122</v>
      </c>
      <c r="EM13" s="11">
        <f>SUM('Yearly emission'!EJ$47:'Yearly emission'!EJ67)</f>
        <v>0</v>
      </c>
      <c r="EN13" s="11">
        <f>SUM('Yearly emission'!EK$47:'Yearly emission'!EK67)</f>
        <v>0</v>
      </c>
      <c r="EO13" s="11">
        <f>SUM('Yearly emission'!EL$47:'Yearly emission'!EL67)</f>
        <v>0</v>
      </c>
      <c r="EP13" s="11">
        <f>SUM('Yearly emission'!EM$47:'Yearly emission'!EM67)</f>
        <v>0</v>
      </c>
      <c r="EQ13" s="11">
        <f>SUM('Yearly emission'!EN$47:'Yearly emission'!EN67)</f>
        <v>0</v>
      </c>
      <c r="ER13" s="11">
        <f>SUM('Yearly emission'!EO$47:'Yearly emission'!EO67)</f>
        <v>0</v>
      </c>
      <c r="ES13" s="11">
        <f>SUM('Yearly emission'!EP$47:'Yearly emission'!EP67)</f>
        <v>0</v>
      </c>
      <c r="ET13" s="11">
        <f>SUM('Yearly emission'!EQ$47:'Yearly emission'!EQ67)</f>
        <v>0</v>
      </c>
      <c r="EU13" s="11">
        <f>SUM('Yearly emission'!ER$47:'Yearly emission'!ER67)</f>
        <v>0</v>
      </c>
      <c r="EV13" s="11">
        <f>SUM('Yearly emission'!ES$47:'Yearly emission'!ES67)</f>
        <v>0</v>
      </c>
      <c r="EW13" s="11">
        <f>SUM('Yearly emission'!ET$47:'Yearly emission'!ET67)</f>
        <v>0</v>
      </c>
      <c r="EX13" s="11">
        <f>SUM('Yearly emission'!EU$47:'Yearly emission'!EU67)</f>
        <v>0</v>
      </c>
      <c r="EY13" s="11">
        <f>SUM('Yearly emission'!EV$47:'Yearly emission'!EV67)</f>
        <v>0</v>
      </c>
      <c r="EZ13" s="11">
        <f>SUM('Yearly emission'!EW$47:'Yearly emission'!EW67)</f>
        <v>0</v>
      </c>
      <c r="FA13" s="11">
        <f>SUM('Yearly emission'!EX$47:'Yearly emission'!EX67)</f>
        <v>0</v>
      </c>
      <c r="FB13" s="11">
        <f>SUM('Yearly emission'!EY$47:'Yearly emission'!EY67)</f>
        <v>0</v>
      </c>
      <c r="FD13" s="11">
        <f>SUM('Yearly emission'!FA$47:'Yearly emission'!FA67)</f>
        <v>0</v>
      </c>
      <c r="FE13" s="11">
        <f>SUM('Yearly emission'!FB$47:'Yearly emission'!FB67)</f>
        <v>0</v>
      </c>
      <c r="FF13" s="11">
        <f>SUM('Yearly emission'!FC$47:'Yearly emission'!FC67)</f>
        <v>0</v>
      </c>
      <c r="FG13" s="11">
        <f>SUM('Yearly emission'!FD$47:'Yearly emission'!FD67)</f>
        <v>0</v>
      </c>
      <c r="FH13" s="11">
        <f>SUM('Yearly emission'!FE$47:'Yearly emission'!FE67)</f>
        <v>0</v>
      </c>
      <c r="FI13" s="11">
        <f>SUM('Yearly emission'!FF$47:'Yearly emission'!FF67)</f>
        <v>0</v>
      </c>
      <c r="FJ13" s="11">
        <f>SUM('Yearly emission'!FG$47:'Yearly emission'!FG67)</f>
        <v>0</v>
      </c>
      <c r="FK13" s="11">
        <f>SUM('Yearly emission'!FH$47:'Yearly emission'!FH67)</f>
        <v>0</v>
      </c>
      <c r="FL13" s="11">
        <f>SUM('Yearly emission'!FI$47:'Yearly emission'!FI67)</f>
        <v>0</v>
      </c>
      <c r="FM13" s="11">
        <f>SUM('Yearly emission'!FJ$47:'Yearly emission'!FJ67)</f>
        <v>0</v>
      </c>
      <c r="FN13" s="11">
        <f>SUM('Yearly emission'!FK$47:'Yearly emission'!FK67)</f>
        <v>0</v>
      </c>
      <c r="FO13" s="11">
        <f>SUM('Yearly emission'!FL$47:'Yearly emission'!FL67)</f>
        <v>0</v>
      </c>
      <c r="FP13" s="11">
        <f>SUM('Yearly emission'!FM$47:'Yearly emission'!FM67)</f>
        <v>0</v>
      </c>
      <c r="FQ13" s="11">
        <f>SUM('Yearly emission'!FN$47:'Yearly emission'!FN67)</f>
        <v>0</v>
      </c>
      <c r="FR13" s="11">
        <f>SUM('Yearly emission'!FO$47:'Yearly emission'!FO67)</f>
        <v>0</v>
      </c>
      <c r="FS13" s="11">
        <f>SUM('Yearly emission'!FP$47:'Yearly emission'!FP67)</f>
        <v>0</v>
      </c>
      <c r="FV13" s="11">
        <f>SUM('Yearly emission'!FS$47:'Yearly emission'!FS67)</f>
        <v>1414</v>
      </c>
      <c r="FW13" s="11">
        <f>SUM('Yearly emission'!FT$47:'Yearly emission'!FT67)</f>
        <v>28175192930.884254</v>
      </c>
      <c r="FX13" s="11">
        <f>SUM('Yearly emission'!FU$47:'Yearly emission'!FU67)</f>
        <v>13986393237.589117</v>
      </c>
      <c r="FY13" s="11">
        <f>SUM('Yearly emission'!FV$47:'Yearly emission'!FV67)</f>
        <v>5106344041.5388994</v>
      </c>
      <c r="FZ13" s="11">
        <f>SUM('Yearly emission'!FW$47:'Yearly emission'!FW67)</f>
        <v>1989937213.4536159</v>
      </c>
      <c r="GA13" s="11">
        <f>SUM('Yearly emission'!FX$47:'Yearly emission'!FX67)</f>
        <v>12313696803.196926</v>
      </c>
      <c r="GB13" s="11">
        <f>SUM('Yearly emission'!FY$47:'Yearly emission'!FY67)</f>
        <v>370834382.4953115</v>
      </c>
      <c r="GC13" s="11">
        <f>SUM('Yearly emission'!FZ$47:'Yearly emission'!FZ67)</f>
        <v>1223285494.6832285</v>
      </c>
      <c r="GD13" s="11">
        <f>SUM('Yearly emission'!GA$47:'Yearly emission'!GA67)</f>
        <v>7918332873.661396</v>
      </c>
      <c r="GE13" s="11">
        <f>SUM('Yearly emission'!GB$47:'Yearly emission'!GB67)</f>
        <v>18656842582.669182</v>
      </c>
      <c r="GF13" s="11">
        <f>SUM('Yearly emission'!GC$47:'Yearly emission'!GC67)</f>
        <v>2285330685.2740054</v>
      </c>
      <c r="GG13" s="11">
        <f>SUM('Yearly emission'!GD$47:'Yearly emission'!GD67)</f>
        <v>4476539782.0712719</v>
      </c>
      <c r="GH13" s="11">
        <f>SUM('Yearly emission'!GE$47:'Yearly emission'!GE67)</f>
        <v>530262529.85870117</v>
      </c>
      <c r="GI13" s="11">
        <f>SUM('Yearly emission'!GF$47:'Yearly emission'!GF67)</f>
        <v>1464182115.7965679</v>
      </c>
      <c r="GJ13" s="11">
        <f>SUM('Yearly emission'!GG$47:'Yearly emission'!GG67)</f>
        <v>1312026031.7838588</v>
      </c>
      <c r="GK13" s="11">
        <f>SUM('Yearly emission'!GH$47:'Yearly emission'!GH67)</f>
        <v>1320454197.0969019</v>
      </c>
      <c r="GL13" s="11">
        <f>SUM('Yearly emission'!GI$47:'Yearly emission'!GI67)</f>
        <v>6701132486.3438168</v>
      </c>
      <c r="GN13" s="11">
        <f>SUM('Yearly emission'!GK$47:'Yearly emission'!GK67)</f>
        <v>28123846309.256203</v>
      </c>
      <c r="GO13" s="11">
        <f>SUM('Yearly emission'!GL$47:'Yearly emission'!GL67)</f>
        <v>13983817491.606819</v>
      </c>
      <c r="GP13" s="11">
        <f>SUM('Yearly emission'!GM$47:'Yearly emission'!GM67)</f>
        <v>5097713219.7099895</v>
      </c>
      <c r="GQ13" s="11">
        <f>SUM('Yearly emission'!GN$47:'Yearly emission'!GN67)</f>
        <v>1985950569.4325442</v>
      </c>
      <c r="GR13" s="11">
        <f>SUM('Yearly emission'!GO$47:'Yearly emission'!GO67)</f>
        <v>12292319167.996313</v>
      </c>
      <c r="GS13" s="11">
        <f>SUM('Yearly emission'!GP$47:'Yearly emission'!GP67)</f>
        <v>370133235.2541126</v>
      </c>
      <c r="GT13" s="11">
        <f>SUM('Yearly emission'!GQ$47:'Yearly emission'!GQ67)</f>
        <v>1221054463.9740765</v>
      </c>
      <c r="GU13" s="11">
        <f>SUM('Yearly emission'!GR$47:'Yearly emission'!GR67)</f>
        <v>7901365291.7313156</v>
      </c>
      <c r="GV13" s="11">
        <f>SUM('Yearly emission'!GS$47:'Yearly emission'!GS67)</f>
        <v>18615673989.068153</v>
      </c>
      <c r="GW13" s="11">
        <f>SUM('Yearly emission'!GT$47:'Yearly emission'!GT67)</f>
        <v>2280471218.2894368</v>
      </c>
      <c r="GX13" s="11">
        <f>SUM('Yearly emission'!GU$47:'Yearly emission'!GU67)</f>
        <v>4466026761.1701803</v>
      </c>
      <c r="GY13" s="11">
        <f>SUM('Yearly emission'!GV$47:'Yearly emission'!GV67)</f>
        <v>529236163.52240652</v>
      </c>
      <c r="GZ13" s="11">
        <f>SUM('Yearly emission'!GW$47:'Yearly emission'!GW67)</f>
        <v>1461404451.8399429</v>
      </c>
      <c r="HA13" s="11">
        <f>SUM('Yearly emission'!GX$47:'Yearly emission'!GX67)</f>
        <v>1308733474.3933725</v>
      </c>
      <c r="HB13" s="11">
        <f>SUM('Yearly emission'!GY$47:'Yearly emission'!GY67)</f>
        <v>1317729142.832648</v>
      </c>
      <c r="HC13" s="11">
        <f>SUM('Yearly emission'!GZ$47:'Yearly emission'!GZ67)</f>
        <v>6687213815.1194944</v>
      </c>
      <c r="HE13" s="11">
        <f>SUM('Yearly emission'!HB$47:'Yearly emission'!HB67)</f>
        <v>28072499687.628159</v>
      </c>
      <c r="HF13" s="11">
        <f>SUM('Yearly emission'!HC$47:'Yearly emission'!HC67)</f>
        <v>13981241745.624523</v>
      </c>
      <c r="HG13" s="11">
        <f>SUM('Yearly emission'!HD$47:'Yearly emission'!HD67)</f>
        <v>5089082397.8810797</v>
      </c>
      <c r="HH13" s="11">
        <f>SUM('Yearly emission'!HE$47:'Yearly emission'!HE67)</f>
        <v>1981963925.4114716</v>
      </c>
      <c r="HI13" s="11">
        <f>SUM('Yearly emission'!HF$47:'Yearly emission'!HF67)</f>
        <v>12270941532.795702</v>
      </c>
      <c r="HJ13" s="11">
        <f>SUM('Yearly emission'!HG$47:'Yearly emission'!HG67)</f>
        <v>369432088.01291376</v>
      </c>
      <c r="HK13" s="11">
        <f>SUM('Yearly emission'!HH$47:'Yearly emission'!HH67)</f>
        <v>1218823433.2649245</v>
      </c>
      <c r="HL13" s="11">
        <f>SUM('Yearly emission'!HI$47:'Yearly emission'!HI67)</f>
        <v>7884397709.8012352</v>
      </c>
      <c r="HM13" s="11">
        <f>SUM('Yearly emission'!HJ$47:'Yearly emission'!HJ67)</f>
        <v>18574505395.467121</v>
      </c>
      <c r="HN13" s="11">
        <f>SUM('Yearly emission'!HK$47:'Yearly emission'!HK67)</f>
        <v>2275611751.3048677</v>
      </c>
      <c r="HO13" s="11">
        <f>SUM('Yearly emission'!HL$47:'Yearly emission'!HL67)</f>
        <v>4455513740.2690887</v>
      </c>
      <c r="HP13" s="11">
        <f>SUM('Yearly emission'!HM$47:'Yearly emission'!HM67)</f>
        <v>528209797.18611205</v>
      </c>
      <c r="HQ13" s="11">
        <f>SUM('Yearly emission'!HN$47:'Yearly emission'!HN67)</f>
        <v>1458626787.8833182</v>
      </c>
      <c r="HR13" s="11">
        <f>SUM('Yearly emission'!HO$47:'Yearly emission'!HO67)</f>
        <v>1305440917.0028851</v>
      </c>
      <c r="HS13" s="11">
        <f>SUM('Yearly emission'!HP$47:'Yearly emission'!HP67)</f>
        <v>1315004088.5683942</v>
      </c>
      <c r="HT13" s="11">
        <f>SUM('Yearly emission'!HQ$47:'Yearly emission'!HQ67)</f>
        <v>6673295143.8951721</v>
      </c>
      <c r="HV13" s="11">
        <f>SUM('Yearly emission'!HS$47:'Yearly emission'!HS67)</f>
        <v>0</v>
      </c>
      <c r="HW13" s="11">
        <f>SUM('Yearly emission'!HT$47:'Yearly emission'!HT67)</f>
        <v>0</v>
      </c>
      <c r="HX13" s="11">
        <f>SUM('Yearly emission'!HU$47:'Yearly emission'!HU67)</f>
        <v>0</v>
      </c>
      <c r="HY13" s="11">
        <f>SUM('Yearly emission'!HV$47:'Yearly emission'!HV67)</f>
        <v>0</v>
      </c>
      <c r="HZ13" s="11">
        <f>SUM('Yearly emission'!HW$47:'Yearly emission'!HW67)</f>
        <v>0</v>
      </c>
      <c r="IA13" s="11">
        <f>SUM('Yearly emission'!HX$47:'Yearly emission'!HX67)</f>
        <v>0</v>
      </c>
      <c r="IB13" s="11">
        <f>SUM('Yearly emission'!HY$47:'Yearly emission'!HY67)</f>
        <v>0</v>
      </c>
      <c r="IC13" s="11">
        <f>SUM('Yearly emission'!HZ$47:'Yearly emission'!HZ67)</f>
        <v>0</v>
      </c>
      <c r="ID13" s="11">
        <f>SUM('Yearly emission'!IA$47:'Yearly emission'!IA67)</f>
        <v>0</v>
      </c>
      <c r="IE13" s="11">
        <f>SUM('Yearly emission'!IB$47:'Yearly emission'!IB67)</f>
        <v>0</v>
      </c>
      <c r="IF13" s="11">
        <f>SUM('Yearly emission'!IC$47:'Yearly emission'!IC67)</f>
        <v>0</v>
      </c>
      <c r="IG13" s="11">
        <f>SUM('Yearly emission'!ID$47:'Yearly emission'!ID67)</f>
        <v>0</v>
      </c>
      <c r="IH13" s="11">
        <f>SUM('Yearly emission'!IE$47:'Yearly emission'!IE67)</f>
        <v>0</v>
      </c>
      <c r="II13" s="11">
        <f>SUM('Yearly emission'!IF$47:'Yearly emission'!IF67)</f>
        <v>0</v>
      </c>
      <c r="IJ13" s="11">
        <f>SUM('Yearly emission'!IG$47:'Yearly emission'!IG67)</f>
        <v>0</v>
      </c>
      <c r="IK13" s="11">
        <f>SUM('Yearly emission'!IH$47:'Yearly emission'!IH67)</f>
        <v>0</v>
      </c>
      <c r="IM13" s="11">
        <f>SUM('Yearly emission'!IJ$47:'Yearly emission'!IJ67)</f>
        <v>0</v>
      </c>
      <c r="IN13" s="11">
        <f>SUM('Yearly emission'!IK$47:'Yearly emission'!IK67)</f>
        <v>0</v>
      </c>
      <c r="IO13" s="11">
        <f>SUM('Yearly emission'!IL$47:'Yearly emission'!IL67)</f>
        <v>0</v>
      </c>
      <c r="IP13" s="11">
        <f>SUM('Yearly emission'!IM$47:'Yearly emission'!IM67)</f>
        <v>0</v>
      </c>
      <c r="IQ13" s="11">
        <f>SUM('Yearly emission'!IN$47:'Yearly emission'!IN67)</f>
        <v>0</v>
      </c>
      <c r="IR13" s="11">
        <f>SUM('Yearly emission'!IO$47:'Yearly emission'!IO67)</f>
        <v>0</v>
      </c>
      <c r="IS13" s="11">
        <f>SUM('Yearly emission'!IP$47:'Yearly emission'!IP67)</f>
        <v>0</v>
      </c>
      <c r="IT13" s="11">
        <f>SUM('Yearly emission'!IQ$47:'Yearly emission'!IQ67)</f>
        <v>0</v>
      </c>
      <c r="IU13" s="11">
        <f>SUM('Yearly emission'!IR$47:'Yearly emission'!IR67)</f>
        <v>0</v>
      </c>
      <c r="IV13" s="11">
        <f>SUM('Yearly emission'!IS$47:'Yearly emission'!IS67)</f>
        <v>0</v>
      </c>
      <c r="IW13" s="11">
        <f>SUM('Yearly emission'!IT$47:'Yearly emission'!IT67)</f>
        <v>0</v>
      </c>
      <c r="IX13" s="11">
        <f>SUM('Yearly emission'!IU$47:'Yearly emission'!IU67)</f>
        <v>0</v>
      </c>
      <c r="IY13" s="11">
        <f>SUM('Yearly emission'!IV$47:'Yearly emission'!IV67)</f>
        <v>0</v>
      </c>
      <c r="IZ13" s="11">
        <f>SUM('Yearly emission'!IW$47:'Yearly emission'!IW67)</f>
        <v>0</v>
      </c>
      <c r="JA13" s="11">
        <f>SUM('Yearly emission'!IX$47:'Yearly emission'!IX67)</f>
        <v>0</v>
      </c>
      <c r="JB13" s="11">
        <f>SUM('Yearly emission'!IY$47:'Yearly emission'!IY67)</f>
        <v>0</v>
      </c>
    </row>
    <row r="14" spans="4:262" x14ac:dyDescent="0.25">
      <c r="D14" s="11">
        <v>2031</v>
      </c>
      <c r="E14" s="11">
        <f>SUM('Yearly emission'!B$47:'Yearly emission'!B68)</f>
        <v>25327851113.853909</v>
      </c>
      <c r="F14" s="11">
        <f>SUM('Yearly emission'!C$47:'Yearly emission'!C68)</f>
        <v>12225012182.88839</v>
      </c>
      <c r="G14" s="11">
        <f>SUM('Yearly emission'!D$47:'Yearly emission'!D68)</f>
        <v>4125828030.8895955</v>
      </c>
      <c r="H14" s="11">
        <f>SUM('Yearly emission'!E$47:'Yearly emission'!E68)</f>
        <v>1419012946.853359</v>
      </c>
      <c r="I14" s="11">
        <f>SUM('Yearly emission'!F$47:'Yearly emission'!F68)</f>
        <v>12595052425.07114</v>
      </c>
      <c r="J14" s="11">
        <f>SUM('Yearly emission'!G$47:'Yearly emission'!G68)</f>
        <v>354221542.89308929</v>
      </c>
      <c r="K14" s="11">
        <f>SUM('Yearly emission'!H$47:'Yearly emission'!H68)</f>
        <v>1112733636.8647232</v>
      </c>
      <c r="L14" s="11">
        <f>SUM('Yearly emission'!I$47:'Yearly emission'!I68)</f>
        <v>3003480603.3057332</v>
      </c>
      <c r="M14" s="11">
        <f>SUM('Yearly emission'!J$47:'Yearly emission'!J68)</f>
        <v>16458753341.144928</v>
      </c>
      <c r="N14" s="11">
        <f>SUM('Yearly emission'!K$47:'Yearly emission'!K68)</f>
        <v>1745765126.4635975</v>
      </c>
      <c r="O14" s="11">
        <f>SUM('Yearly emission'!L$47:'Yearly emission'!L68)</f>
        <v>1866315328.0438139</v>
      </c>
      <c r="P14" s="11">
        <f>SUM('Yearly emission'!M$47:'Yearly emission'!M68)</f>
        <v>391284811.00176024</v>
      </c>
      <c r="Q14" s="11">
        <f>SUM('Yearly emission'!N$47:'Yearly emission'!N68)</f>
        <v>1358399573.6862221</v>
      </c>
      <c r="R14" s="11">
        <f>SUM('Yearly emission'!O$47:'Yearly emission'!O68)</f>
        <v>388422249.68775976</v>
      </c>
      <c r="S14" s="11">
        <f>SUM('Yearly emission'!P$47:'Yearly emission'!P68)</f>
        <v>652684688.38709247</v>
      </c>
      <c r="T14" s="11">
        <f>SUM('Yearly emission'!Q$47:'Yearly emission'!Q68)</f>
        <v>4137737854.1169395</v>
      </c>
      <c r="V14" s="11">
        <f>SUM('Yearly emission'!S$47:'Yearly emission'!S68)</f>
        <v>25172258073.113159</v>
      </c>
      <c r="W14" s="11">
        <f>SUM('Yearly emission'!T$47:'Yearly emission'!T68)</f>
        <v>12151720449.055597</v>
      </c>
      <c r="X14" s="11">
        <f>SUM('Yearly emission'!U$47:'Yearly emission'!U68)</f>
        <v>4102356475.9408135</v>
      </c>
      <c r="Y14" s="11">
        <f>SUM('Yearly emission'!V$47:'Yearly emission'!V68)</f>
        <v>1410188093.1400859</v>
      </c>
      <c r="Z14" s="11">
        <f>SUM('Yearly emission'!W$47:'Yearly emission'!W68)</f>
        <v>12516072941.895454</v>
      </c>
      <c r="AA14" s="11">
        <f>SUM('Yearly emission'!X$47:'Yearly emission'!X68)</f>
        <v>352028720.04610991</v>
      </c>
      <c r="AB14" s="11">
        <f>SUM('Yearly emission'!Y$47:'Yearly emission'!Y68)</f>
        <v>1105715604.3519948</v>
      </c>
      <c r="AC14" s="11">
        <f>SUM('Yearly emission'!Z$47:'Yearly emission'!Z68)</f>
        <v>2984819523.3088245</v>
      </c>
      <c r="AD14" s="11">
        <f>SUM('Yearly emission'!AA$47:'Yearly emission'!AA68)</f>
        <v>16354310181.042095</v>
      </c>
      <c r="AE14" s="11">
        <f>SUM('Yearly emission'!AB$47:'Yearly emission'!AB68)</f>
        <v>1734710114.2826672</v>
      </c>
      <c r="AF14" s="11">
        <f>SUM('Yearly emission'!AC$47:'Yearly emission'!AC68)</f>
        <v>1854359183.7577572</v>
      </c>
      <c r="AG14" s="11">
        <f>SUM('Yearly emission'!AD$47:'Yearly emission'!AD68)</f>
        <v>388872654.47672826</v>
      </c>
      <c r="AH14" s="11">
        <f>SUM('Yearly emission'!AE$47:'Yearly emission'!AE68)</f>
        <v>1349857793.6341891</v>
      </c>
      <c r="AI14" s="11">
        <f>SUM('Yearly emission'!AF$47:'Yearly emission'!AF68)</f>
        <v>385875279.02667785</v>
      </c>
      <c r="AJ14" s="11">
        <f>SUM('Yearly emission'!AG$47:'Yearly emission'!AG68)</f>
        <v>648588980.01706946</v>
      </c>
      <c r="AK14" s="11">
        <f>SUM('Yearly emission'!AH$47:'Yearly emission'!AH68)</f>
        <v>4111960999.1681414</v>
      </c>
      <c r="AM14" s="11">
        <f>SUM('Yearly emission'!AJ$47:'Yearly emission'!AJ68)</f>
        <v>25016665032.372406</v>
      </c>
      <c r="AN14" s="11">
        <f>SUM('Yearly emission'!AK$47:'Yearly emission'!AK68)</f>
        <v>12078428715.222801</v>
      </c>
      <c r="AO14" s="11">
        <f>SUM('Yearly emission'!AL$47:'Yearly emission'!AL68)</f>
        <v>4078884920.9920335</v>
      </c>
      <c r="AP14" s="11">
        <f>SUM('Yearly emission'!AM$47:'Yearly emission'!AM68)</f>
        <v>1401363239.4268122</v>
      </c>
      <c r="AQ14" s="11">
        <f>SUM('Yearly emission'!AN$47:'Yearly emission'!AN68)</f>
        <v>12437093458.719772</v>
      </c>
      <c r="AR14" s="11">
        <f>SUM('Yearly emission'!AO$47:'Yearly emission'!AO68)</f>
        <v>349835897.19913065</v>
      </c>
      <c r="AS14" s="11">
        <f>SUM('Yearly emission'!AP$47:'Yearly emission'!AP68)</f>
        <v>1098697571.8392663</v>
      </c>
      <c r="AT14" s="11">
        <f>SUM('Yearly emission'!AQ$47:'Yearly emission'!AQ68)</f>
        <v>2966158443.3119135</v>
      </c>
      <c r="AU14" s="11">
        <f>SUM('Yearly emission'!AR$47:'Yearly emission'!AR68)</f>
        <v>16249867020.939262</v>
      </c>
      <c r="AV14" s="11">
        <f>SUM('Yearly emission'!AS$47:'Yearly emission'!AS68)</f>
        <v>1723655102.1017356</v>
      </c>
      <c r="AW14" s="11">
        <f>SUM('Yearly emission'!AT$47:'Yearly emission'!AT68)</f>
        <v>1842403039.4716976</v>
      </c>
      <c r="AX14" s="11">
        <f>SUM('Yearly emission'!AU$47:'Yearly emission'!AU68)</f>
        <v>386460497.95169657</v>
      </c>
      <c r="AY14" s="11">
        <f>SUM('Yearly emission'!AV$47:'Yearly emission'!AV68)</f>
        <v>1341316013.5821564</v>
      </c>
      <c r="AZ14" s="11">
        <f>SUM('Yearly emission'!AW$47:'Yearly emission'!AW68)</f>
        <v>383328308.36559647</v>
      </c>
      <c r="BA14" s="11">
        <f>SUM('Yearly emission'!AX$47:'Yearly emission'!AX68)</f>
        <v>644493271.64704633</v>
      </c>
      <c r="BB14" s="11">
        <f>SUM('Yearly emission'!AY$47:'Yearly emission'!AY68)</f>
        <v>4086184144.2193451</v>
      </c>
      <c r="BD14" s="11">
        <f>SUM('Yearly emission'!BA$47:'Yearly emission'!BA68)</f>
        <v>0</v>
      </c>
      <c r="BE14" s="11">
        <f>SUM('Yearly emission'!BB$47:'Yearly emission'!BB68)</f>
        <v>0</v>
      </c>
      <c r="BF14" s="11">
        <f>SUM('Yearly emission'!BC$47:'Yearly emission'!BC68)</f>
        <v>0</v>
      </c>
      <c r="BG14" s="11">
        <f>SUM('Yearly emission'!BD$47:'Yearly emission'!BD68)</f>
        <v>0</v>
      </c>
      <c r="BH14" s="11">
        <f>SUM('Yearly emission'!BE$47:'Yearly emission'!BE68)</f>
        <v>0</v>
      </c>
      <c r="BI14" s="11">
        <f>SUM('Yearly emission'!BF$47:'Yearly emission'!BF68)</f>
        <v>0</v>
      </c>
      <c r="BJ14" s="11">
        <f>SUM('Yearly emission'!BG$47:'Yearly emission'!BG68)</f>
        <v>0</v>
      </c>
      <c r="BK14" s="11">
        <f>SUM('Yearly emission'!BH$47:'Yearly emission'!BH68)</f>
        <v>0</v>
      </c>
      <c r="BL14" s="11">
        <f>SUM('Yearly emission'!BI$47:'Yearly emission'!BI68)</f>
        <v>0</v>
      </c>
      <c r="BM14" s="11">
        <f>SUM('Yearly emission'!BJ$47:'Yearly emission'!BJ68)</f>
        <v>0</v>
      </c>
      <c r="BN14" s="11">
        <f>SUM('Yearly emission'!BK$47:'Yearly emission'!BK68)</f>
        <v>0</v>
      </c>
      <c r="BO14" s="11">
        <f>SUM('Yearly emission'!BL$47:'Yearly emission'!BL68)</f>
        <v>0</v>
      </c>
      <c r="BP14" s="11">
        <f>SUM('Yearly emission'!BM$47:'Yearly emission'!BM68)</f>
        <v>0</v>
      </c>
      <c r="BQ14" s="11">
        <f>SUM('Yearly emission'!BN$47:'Yearly emission'!BN68)</f>
        <v>0</v>
      </c>
      <c r="BR14" s="11">
        <f>SUM('Yearly emission'!BO$47:'Yearly emission'!BO68)</f>
        <v>0</v>
      </c>
      <c r="BS14" s="11">
        <f>SUM('Yearly emission'!BP$47:'Yearly emission'!BP68)</f>
        <v>0</v>
      </c>
      <c r="BU14" s="11">
        <f>SUM('Yearly emission'!BR$47:'Yearly emission'!BR68)</f>
        <v>0</v>
      </c>
      <c r="BV14" s="11">
        <f>SUM('Yearly emission'!BS$47:'Yearly emission'!BS68)</f>
        <v>0</v>
      </c>
      <c r="BW14" s="11">
        <f>SUM('Yearly emission'!BT$47:'Yearly emission'!BT68)</f>
        <v>0</v>
      </c>
      <c r="BX14" s="11">
        <f>SUM('Yearly emission'!BU$47:'Yearly emission'!BU68)</f>
        <v>0</v>
      </c>
      <c r="BY14" s="11">
        <f>SUM('Yearly emission'!BV$47:'Yearly emission'!BV68)</f>
        <v>0</v>
      </c>
      <c r="BZ14" s="11">
        <f>SUM('Yearly emission'!BW$47:'Yearly emission'!BW68)</f>
        <v>0</v>
      </c>
      <c r="CA14" s="11">
        <f>SUM('Yearly emission'!BX$47:'Yearly emission'!BX68)</f>
        <v>0</v>
      </c>
      <c r="CB14" s="11">
        <f>SUM('Yearly emission'!BY$47:'Yearly emission'!BY68)</f>
        <v>0</v>
      </c>
      <c r="CC14" s="11">
        <f>SUM('Yearly emission'!BZ$47:'Yearly emission'!BZ68)</f>
        <v>0</v>
      </c>
      <c r="CD14" s="11">
        <f>SUM('Yearly emission'!CA$47:'Yearly emission'!CA68)</f>
        <v>0</v>
      </c>
      <c r="CE14" s="11">
        <f>SUM('Yearly emission'!CB$47:'Yearly emission'!CB68)</f>
        <v>0</v>
      </c>
      <c r="CF14" s="11">
        <f>SUM('Yearly emission'!CC$47:'Yearly emission'!CC68)</f>
        <v>0</v>
      </c>
      <c r="CG14" s="11">
        <f>SUM('Yearly emission'!CD$47:'Yearly emission'!CD68)</f>
        <v>0</v>
      </c>
      <c r="CH14" s="11">
        <f>SUM('Yearly emission'!CE$47:'Yearly emission'!CE68)</f>
        <v>0</v>
      </c>
      <c r="CI14" s="11">
        <f>SUM('Yearly emission'!CF$47:'Yearly emission'!CF68)</f>
        <v>0</v>
      </c>
      <c r="CJ14" s="11">
        <f>SUM('Yearly emission'!CG$47:'Yearly emission'!CG68)</f>
        <v>0</v>
      </c>
      <c r="CM14" s="11">
        <f>SUM('Yearly emission'!CJ$47:'Yearly emission'!CJ68)</f>
        <v>1481.7</v>
      </c>
      <c r="CN14" s="11">
        <f>SUM('Yearly emission'!CK$47:'Yearly emission'!CK68)</f>
        <v>28539021737.76218</v>
      </c>
      <c r="CO14" s="11">
        <f>SUM('Yearly emission'!CL$47:'Yearly emission'!CL68)</f>
        <v>15218463666.958015</v>
      </c>
      <c r="CP14" s="11">
        <f>SUM('Yearly emission'!CM$47:'Yearly emission'!CM68)</f>
        <v>5108173389.751379</v>
      </c>
      <c r="CQ14" s="11">
        <f>SUM('Yearly emission'!CN$47:'Yearly emission'!CN68)</f>
        <v>1470101690.3396025</v>
      </c>
      <c r="CR14" s="11">
        <f>SUM('Yearly emission'!CO$47:'Yearly emission'!CO68)</f>
        <v>13550166505.930859</v>
      </c>
      <c r="CS14" s="11">
        <f>SUM('Yearly emission'!CP$47:'Yearly emission'!CP68)</f>
        <v>449409112.44636124</v>
      </c>
      <c r="CT14" s="11">
        <f>SUM('Yearly emission'!CQ$47:'Yearly emission'!CQ68)</f>
        <v>1382350264.9672747</v>
      </c>
      <c r="CU14" s="11">
        <f>SUM('Yearly emission'!CR$47:'Yearly emission'!CR68)</f>
        <v>4070358009.1912374</v>
      </c>
      <c r="CV14" s="11">
        <f>SUM('Yearly emission'!CS$47:'Yearly emission'!CS68)</f>
        <v>12718012888.299393</v>
      </c>
      <c r="CW14" s="11">
        <f>SUM('Yearly emission'!CT$47:'Yearly emission'!CT68)</f>
        <v>2246326989.1510935</v>
      </c>
      <c r="CX14" s="11">
        <f>SUM('Yearly emission'!CU$47:'Yearly emission'!CU68)</f>
        <v>3240522853.0391164</v>
      </c>
      <c r="CY14" s="11">
        <f>SUM('Yearly emission'!CV$47:'Yearly emission'!CV68)</f>
        <v>509219830.32462847</v>
      </c>
      <c r="CZ14" s="11">
        <f>SUM('Yearly emission'!CW$47:'Yearly emission'!CW68)</f>
        <v>1853987276.6470106</v>
      </c>
      <c r="DA14" s="11">
        <f>SUM('Yearly emission'!CX$47:'Yearly emission'!CX68)</f>
        <v>1434974304.1379077</v>
      </c>
      <c r="DB14" s="11">
        <f>SUM('Yearly emission'!CY$47:'Yearly emission'!CY68)</f>
        <v>979171314.59803963</v>
      </c>
      <c r="DC14" s="11">
        <f>SUM('Yearly emission'!CZ$47:'Yearly emission'!CZ68)</f>
        <v>5340410978.3495407</v>
      </c>
      <c r="DE14" s="11">
        <f>SUM('Yearly emission'!DB$47:'Yearly emission'!DB68)</f>
        <v>28346903334.831352</v>
      </c>
      <c r="DF14" s="11">
        <f>SUM('Yearly emission'!DC$47:'Yearly emission'!DC68)</f>
        <v>15119393593.775249</v>
      </c>
      <c r="DG14" s="11">
        <f>SUM('Yearly emission'!DD$47:'Yearly emission'!DD68)</f>
        <v>5078605251.5807714</v>
      </c>
      <c r="DH14" s="11">
        <f>SUM('Yearly emission'!DE$47:'Yearly emission'!DE68)</f>
        <v>1460131351.2604041</v>
      </c>
      <c r="DI14" s="11">
        <f>SUM('Yearly emission'!DF$47:'Yearly emission'!DF68)</f>
        <v>13458544588.161221</v>
      </c>
      <c r="DJ14" s="11">
        <f>SUM('Yearly emission'!DG$47:'Yearly emission'!DG68)</f>
        <v>446320570.48969793</v>
      </c>
      <c r="DK14" s="11">
        <f>SUM('Yearly emission'!DH$47:'Yearly emission'!DH68)</f>
        <v>1373390543.1624165</v>
      </c>
      <c r="DL14" s="11">
        <f>SUM('Yearly emission'!DI$47:'Yearly emission'!DI68)</f>
        <v>4042727832.9001641</v>
      </c>
      <c r="DM14" s="11">
        <f>SUM('Yearly emission'!DJ$47:'Yearly emission'!DJ68)</f>
        <v>12635018211.369427</v>
      </c>
      <c r="DN14" s="11">
        <f>SUM('Yearly emission'!DK$47:'Yearly emission'!DK68)</f>
        <v>2230582595.1653686</v>
      </c>
      <c r="DO14" s="11">
        <f>SUM('Yearly emission'!DL$47:'Yearly emission'!DL68)</f>
        <v>3217284843.7896905</v>
      </c>
      <c r="DP14" s="11">
        <f>SUM('Yearly emission'!DM$47:'Yearly emission'!DM68)</f>
        <v>505746523.39144272</v>
      </c>
      <c r="DQ14" s="11">
        <f>SUM('Yearly emission'!DN$47:'Yearly emission'!DN68)</f>
        <v>1841077864.2580373</v>
      </c>
      <c r="DR14" s="11">
        <f>SUM('Yearly emission'!DO$47:'Yearly emission'!DO68)</f>
        <v>1424746523.2569749</v>
      </c>
      <c r="DS14" s="11">
        <f>SUM('Yearly emission'!DP$47:'Yearly emission'!DP68)</f>
        <v>972316244.04704666</v>
      </c>
      <c r="DT14" s="11">
        <f>SUM('Yearly emission'!DQ$47:'Yearly emission'!DQ68)</f>
        <v>5303929836.7877283</v>
      </c>
      <c r="DV14" s="11">
        <f>SUM('Yearly emission'!DS$47:'Yearly emission'!DS68)</f>
        <v>28154784931.90052</v>
      </c>
      <c r="DW14" s="11">
        <f>SUM('Yearly emission'!DT$47:'Yearly emission'!DT68)</f>
        <v>15020323520.592487</v>
      </c>
      <c r="DX14" s="11">
        <f>SUM('Yearly emission'!DU$47:'Yearly emission'!DU68)</f>
        <v>5049037113.4101639</v>
      </c>
      <c r="DY14" s="11">
        <f>SUM('Yearly emission'!DV$47:'Yearly emission'!DV68)</f>
        <v>1450161012.1812055</v>
      </c>
      <c r="DZ14" s="11">
        <f>SUM('Yearly emission'!DW$47:'Yearly emission'!DW68)</f>
        <v>13366922670.391582</v>
      </c>
      <c r="EA14" s="11">
        <f>SUM('Yearly emission'!DX$47:'Yearly emission'!DX68)</f>
        <v>443232028.53303468</v>
      </c>
      <c r="EB14" s="11">
        <f>SUM('Yearly emission'!DY$47:'Yearly emission'!DY68)</f>
        <v>1364430821.357558</v>
      </c>
      <c r="EC14" s="11">
        <f>SUM('Yearly emission'!DZ$47:'Yearly emission'!DZ68)</f>
        <v>4015097656.6090932</v>
      </c>
      <c r="ED14" s="11">
        <f>SUM('Yearly emission'!EA$47:'Yearly emission'!EA68)</f>
        <v>12552023534.439459</v>
      </c>
      <c r="EE14" s="11">
        <f>SUM('Yearly emission'!EB$47:'Yearly emission'!EB68)</f>
        <v>2214838201.1796465</v>
      </c>
      <c r="EF14" s="11">
        <f>SUM('Yearly emission'!EC$47:'Yearly emission'!EC68)</f>
        <v>3194046834.5402665</v>
      </c>
      <c r="EG14" s="11">
        <f>SUM('Yearly emission'!ED$47:'Yearly emission'!ED68)</f>
        <v>502273216.4582569</v>
      </c>
      <c r="EH14" s="11">
        <f>SUM('Yearly emission'!EE$47:'Yearly emission'!EE68)</f>
        <v>1828168451.8690639</v>
      </c>
      <c r="EI14" s="11">
        <f>SUM('Yearly emission'!EF$47:'Yearly emission'!EF68)</f>
        <v>1414518742.3760386</v>
      </c>
      <c r="EJ14" s="11">
        <f>SUM('Yearly emission'!EG$47:'Yearly emission'!EG68)</f>
        <v>965461173.49605322</v>
      </c>
      <c r="EK14" s="11">
        <f>SUM('Yearly emission'!EH$47:'Yearly emission'!EH68)</f>
        <v>5267448695.2259169</v>
      </c>
      <c r="EM14" s="11">
        <f>SUM('Yearly emission'!EJ$47:'Yearly emission'!EJ68)</f>
        <v>0</v>
      </c>
      <c r="EN14" s="11">
        <f>SUM('Yearly emission'!EK$47:'Yearly emission'!EK68)</f>
        <v>0</v>
      </c>
      <c r="EO14" s="11">
        <f>SUM('Yearly emission'!EL$47:'Yearly emission'!EL68)</f>
        <v>0</v>
      </c>
      <c r="EP14" s="11">
        <f>SUM('Yearly emission'!EM$47:'Yearly emission'!EM68)</f>
        <v>0</v>
      </c>
      <c r="EQ14" s="11">
        <f>SUM('Yearly emission'!EN$47:'Yearly emission'!EN68)</f>
        <v>0</v>
      </c>
      <c r="ER14" s="11">
        <f>SUM('Yearly emission'!EO$47:'Yearly emission'!EO68)</f>
        <v>0</v>
      </c>
      <c r="ES14" s="11">
        <f>SUM('Yearly emission'!EP$47:'Yearly emission'!EP68)</f>
        <v>0</v>
      </c>
      <c r="ET14" s="11">
        <f>SUM('Yearly emission'!EQ$47:'Yearly emission'!EQ68)</f>
        <v>0</v>
      </c>
      <c r="EU14" s="11">
        <f>SUM('Yearly emission'!ER$47:'Yearly emission'!ER68)</f>
        <v>0</v>
      </c>
      <c r="EV14" s="11">
        <f>SUM('Yearly emission'!ES$47:'Yearly emission'!ES68)</f>
        <v>0</v>
      </c>
      <c r="EW14" s="11">
        <f>SUM('Yearly emission'!ET$47:'Yearly emission'!ET68)</f>
        <v>0</v>
      </c>
      <c r="EX14" s="11">
        <f>SUM('Yearly emission'!EU$47:'Yearly emission'!EU68)</f>
        <v>0</v>
      </c>
      <c r="EY14" s="11">
        <f>SUM('Yearly emission'!EV$47:'Yearly emission'!EV68)</f>
        <v>0</v>
      </c>
      <c r="EZ14" s="11">
        <f>SUM('Yearly emission'!EW$47:'Yearly emission'!EW68)</f>
        <v>0</v>
      </c>
      <c r="FA14" s="11">
        <f>SUM('Yearly emission'!EX$47:'Yearly emission'!EX68)</f>
        <v>0</v>
      </c>
      <c r="FB14" s="11">
        <f>SUM('Yearly emission'!EY$47:'Yearly emission'!EY68)</f>
        <v>0</v>
      </c>
      <c r="FD14" s="11">
        <f>SUM('Yearly emission'!FA$47:'Yearly emission'!FA68)</f>
        <v>0</v>
      </c>
      <c r="FE14" s="11">
        <f>SUM('Yearly emission'!FB$47:'Yearly emission'!FB68)</f>
        <v>0</v>
      </c>
      <c r="FF14" s="11">
        <f>SUM('Yearly emission'!FC$47:'Yearly emission'!FC68)</f>
        <v>0</v>
      </c>
      <c r="FG14" s="11">
        <f>SUM('Yearly emission'!FD$47:'Yearly emission'!FD68)</f>
        <v>0</v>
      </c>
      <c r="FH14" s="11">
        <f>SUM('Yearly emission'!FE$47:'Yearly emission'!FE68)</f>
        <v>0</v>
      </c>
      <c r="FI14" s="11">
        <f>SUM('Yearly emission'!FF$47:'Yearly emission'!FF68)</f>
        <v>0</v>
      </c>
      <c r="FJ14" s="11">
        <f>SUM('Yearly emission'!FG$47:'Yearly emission'!FG68)</f>
        <v>0</v>
      </c>
      <c r="FK14" s="11">
        <f>SUM('Yearly emission'!FH$47:'Yearly emission'!FH68)</f>
        <v>0</v>
      </c>
      <c r="FL14" s="11">
        <f>SUM('Yearly emission'!FI$47:'Yearly emission'!FI68)</f>
        <v>0</v>
      </c>
      <c r="FM14" s="11">
        <f>SUM('Yearly emission'!FJ$47:'Yearly emission'!FJ68)</f>
        <v>0</v>
      </c>
      <c r="FN14" s="11">
        <f>SUM('Yearly emission'!FK$47:'Yearly emission'!FK68)</f>
        <v>0</v>
      </c>
      <c r="FO14" s="11">
        <f>SUM('Yearly emission'!FL$47:'Yearly emission'!FL68)</f>
        <v>0</v>
      </c>
      <c r="FP14" s="11">
        <f>SUM('Yearly emission'!FM$47:'Yearly emission'!FM68)</f>
        <v>0</v>
      </c>
      <c r="FQ14" s="11">
        <f>SUM('Yearly emission'!FN$47:'Yearly emission'!FN68)</f>
        <v>0</v>
      </c>
      <c r="FR14" s="11">
        <f>SUM('Yearly emission'!FO$47:'Yearly emission'!FO68)</f>
        <v>0</v>
      </c>
      <c r="FS14" s="11">
        <f>SUM('Yearly emission'!FP$47:'Yearly emission'!FP68)</f>
        <v>0</v>
      </c>
      <c r="FV14" s="11">
        <f>SUM('Yearly emission'!FS$47:'Yearly emission'!FS68)</f>
        <v>1481.7</v>
      </c>
      <c r="FW14" s="11">
        <f>SUM('Yearly emission'!FT$47:'Yearly emission'!FT68)</f>
        <v>29848164576.940544</v>
      </c>
      <c r="FX14" s="11">
        <f>SUM('Yearly emission'!FU$47:'Yearly emission'!FU68)</f>
        <v>14342356291.252861</v>
      </c>
      <c r="FY14" s="11">
        <f>SUM('Yearly emission'!FV$47:'Yearly emission'!FV68)</f>
        <v>5340181406.582612</v>
      </c>
      <c r="FZ14" s="11">
        <f>SUM('Yearly emission'!FW$47:'Yearly emission'!FW68)</f>
        <v>2102894902.1530147</v>
      </c>
      <c r="GA14" s="11">
        <f>SUM('Yearly emission'!FX$47:'Yearly emission'!FX68)</f>
        <v>13138148148.061312</v>
      </c>
      <c r="GB14" s="11">
        <f>SUM('Yearly emission'!FY$47:'Yearly emission'!FY68)</f>
        <v>407815798.85028809</v>
      </c>
      <c r="GC14" s="11">
        <f>SUM('Yearly emission'!FZ$47:'Yearly emission'!FZ68)</f>
        <v>1290783512.5383031</v>
      </c>
      <c r="GD14" s="11">
        <f>SUM('Yearly emission'!GA$47:'Yearly emission'!GA68)</f>
        <v>8279622223.273612</v>
      </c>
      <c r="GE14" s="11">
        <f>SUM('Yearly emission'!GB$47:'Yearly emission'!GB68)</f>
        <v>21334296087.292683</v>
      </c>
      <c r="GF14" s="11">
        <f>SUM('Yearly emission'!GC$47:'Yearly emission'!GC68)</f>
        <v>2611573660.9238739</v>
      </c>
      <c r="GG14" s="11">
        <f>SUM('Yearly emission'!GD$47:'Yearly emission'!GD68)</f>
        <v>5146984416.2988701</v>
      </c>
      <c r="GH14" s="11">
        <f>SUM('Yearly emission'!GE$47:'Yearly emission'!GE68)</f>
        <v>571984518.80287445</v>
      </c>
      <c r="GI14" s="11">
        <f>SUM('Yearly emission'!GF$47:'Yearly emission'!GF68)</f>
        <v>1480790477.1001029</v>
      </c>
      <c r="GJ14" s="11">
        <f>SUM('Yearly emission'!GG$47:'Yearly emission'!GG68)</f>
        <v>1571263063.9620037</v>
      </c>
      <c r="GK14" s="11">
        <f>SUM('Yearly emission'!GH$47:'Yearly emission'!GH68)</f>
        <v>1373061076.2246821</v>
      </c>
      <c r="GL14" s="11">
        <f>SUM('Yearly emission'!GI$47:'Yearly emission'!GI68)</f>
        <v>7367840107.2992868</v>
      </c>
      <c r="GN14" s="11">
        <f>SUM('Yearly emission'!GK$47:'Yearly emission'!GK68)</f>
        <v>29705981386.699619</v>
      </c>
      <c r="GO14" s="11">
        <f>SUM('Yearly emission'!GL$47:'Yearly emission'!GL68)</f>
        <v>14281079611.876722</v>
      </c>
      <c r="GP14" s="11">
        <f>SUM('Yearly emission'!GM$47:'Yearly emission'!GM68)</f>
        <v>5316181017.1726055</v>
      </c>
      <c r="GQ14" s="11">
        <f>SUM('Yearly emission'!GN$47:'Yearly emission'!GN68)</f>
        <v>2091994505.8153341</v>
      </c>
      <c r="GR14" s="11">
        <f>SUM('Yearly emission'!GO$47:'Yearly emission'!GO68)</f>
        <v>13078188265.382879</v>
      </c>
      <c r="GS14" s="11">
        <f>SUM('Yearly emission'!GP$47:'Yearly emission'!GP68)</f>
        <v>405754107.18855101</v>
      </c>
      <c r="GT14" s="11">
        <f>SUM('Yearly emission'!GQ$47:'Yearly emission'!GQ68)</f>
        <v>1284601479.3583062</v>
      </c>
      <c r="GU14" s="11">
        <f>SUM('Yearly emission'!GR$47:'Yearly emission'!GR68)</f>
        <v>8234142345.9634533</v>
      </c>
      <c r="GV14" s="11">
        <f>SUM('Yearly emission'!GS$47:'Yearly emission'!GS68)</f>
        <v>21207872039.724976</v>
      </c>
      <c r="GW14" s="11">
        <f>SUM('Yearly emission'!GT$47:'Yearly emission'!GT68)</f>
        <v>2596700860.3732634</v>
      </c>
      <c r="GX14" s="11">
        <f>SUM('Yearly emission'!GU$47:'Yearly emission'!GU68)</f>
        <v>5115108613.8548527</v>
      </c>
      <c r="GY14" s="11">
        <f>SUM('Yearly emission'!GV$47:'Yearly emission'!GV68)</f>
        <v>569071516.44103861</v>
      </c>
      <c r="GZ14" s="11">
        <f>SUM('Yearly emission'!GW$47:'Yearly emission'!GW68)</f>
        <v>1473714423.2304525</v>
      </c>
      <c r="HA14" s="11">
        <f>SUM('Yearly emission'!GX$47:'Yearly emission'!GX68)</f>
        <v>1560744033.4927306</v>
      </c>
      <c r="HB14" s="11">
        <f>SUM('Yearly emission'!GY$47:'Yearly emission'!GY68)</f>
        <v>1365813005.5711567</v>
      </c>
      <c r="HC14" s="11">
        <f>SUM('Yearly emission'!GZ$47:'Yearly emission'!GZ68)</f>
        <v>7327444706.9112301</v>
      </c>
      <c r="HE14" s="11">
        <f>SUM('Yearly emission'!HB$47:'Yearly emission'!HB68)</f>
        <v>29563798196.45871</v>
      </c>
      <c r="HF14" s="11">
        <f>SUM('Yearly emission'!HC$47:'Yearly emission'!HC68)</f>
        <v>14219802932.500586</v>
      </c>
      <c r="HG14" s="11">
        <f>SUM('Yearly emission'!HD$47:'Yearly emission'!HD68)</f>
        <v>5292180627.762598</v>
      </c>
      <c r="HH14" s="11">
        <f>SUM('Yearly emission'!HE$47:'Yearly emission'!HE68)</f>
        <v>2081094109.4776528</v>
      </c>
      <c r="HI14" s="11">
        <f>SUM('Yearly emission'!HF$47:'Yearly emission'!HF68)</f>
        <v>13018228382.704451</v>
      </c>
      <c r="HJ14" s="11">
        <f>SUM('Yearly emission'!HG$47:'Yearly emission'!HG68)</f>
        <v>403692415.52681392</v>
      </c>
      <c r="HK14" s="11">
        <f>SUM('Yearly emission'!HH$47:'Yearly emission'!HH68)</f>
        <v>1278419446.1783097</v>
      </c>
      <c r="HL14" s="11">
        <f>SUM('Yearly emission'!HI$47:'Yearly emission'!HI68)</f>
        <v>8188662468.6532917</v>
      </c>
      <c r="HM14" s="11">
        <f>SUM('Yearly emission'!HJ$47:'Yearly emission'!HJ68)</f>
        <v>21081447992.157269</v>
      </c>
      <c r="HN14" s="11">
        <f>SUM('Yearly emission'!HK$47:'Yearly emission'!HK68)</f>
        <v>2581828059.8226528</v>
      </c>
      <c r="HO14" s="11">
        <f>SUM('Yearly emission'!HL$47:'Yearly emission'!HL68)</f>
        <v>5083232811.4108362</v>
      </c>
      <c r="HP14" s="11">
        <f>SUM('Yearly emission'!HM$47:'Yearly emission'!HM68)</f>
        <v>566158514.07920265</v>
      </c>
      <c r="HQ14" s="11">
        <f>SUM('Yearly emission'!HN$47:'Yearly emission'!HN68)</f>
        <v>1466638369.3608024</v>
      </c>
      <c r="HR14" s="11">
        <f>SUM('Yearly emission'!HO$47:'Yearly emission'!HO68)</f>
        <v>1550225003.0234575</v>
      </c>
      <c r="HS14" s="11">
        <f>SUM('Yearly emission'!HP$47:'Yearly emission'!HP68)</f>
        <v>1358564934.9176314</v>
      </c>
      <c r="HT14" s="11">
        <f>SUM('Yearly emission'!HQ$47:'Yearly emission'!HQ68)</f>
        <v>7287049306.5231733</v>
      </c>
      <c r="HV14" s="11">
        <f>SUM('Yearly emission'!HS$47:'Yearly emission'!HS68)</f>
        <v>0</v>
      </c>
      <c r="HW14" s="11">
        <f>SUM('Yearly emission'!HT$47:'Yearly emission'!HT68)</f>
        <v>0</v>
      </c>
      <c r="HX14" s="11">
        <f>SUM('Yearly emission'!HU$47:'Yearly emission'!HU68)</f>
        <v>0</v>
      </c>
      <c r="HY14" s="11">
        <f>SUM('Yearly emission'!HV$47:'Yearly emission'!HV68)</f>
        <v>0</v>
      </c>
      <c r="HZ14" s="11">
        <f>SUM('Yearly emission'!HW$47:'Yearly emission'!HW68)</f>
        <v>0</v>
      </c>
      <c r="IA14" s="11">
        <f>SUM('Yearly emission'!HX$47:'Yearly emission'!HX68)</f>
        <v>0</v>
      </c>
      <c r="IB14" s="11">
        <f>SUM('Yearly emission'!HY$47:'Yearly emission'!HY68)</f>
        <v>0</v>
      </c>
      <c r="IC14" s="11">
        <f>SUM('Yearly emission'!HZ$47:'Yearly emission'!HZ68)</f>
        <v>0</v>
      </c>
      <c r="ID14" s="11">
        <f>SUM('Yearly emission'!IA$47:'Yearly emission'!IA68)</f>
        <v>0</v>
      </c>
      <c r="IE14" s="11">
        <f>SUM('Yearly emission'!IB$47:'Yearly emission'!IB68)</f>
        <v>0</v>
      </c>
      <c r="IF14" s="11">
        <f>SUM('Yearly emission'!IC$47:'Yearly emission'!IC68)</f>
        <v>0</v>
      </c>
      <c r="IG14" s="11">
        <f>SUM('Yearly emission'!ID$47:'Yearly emission'!ID68)</f>
        <v>0</v>
      </c>
      <c r="IH14" s="11">
        <f>SUM('Yearly emission'!IE$47:'Yearly emission'!IE68)</f>
        <v>0</v>
      </c>
      <c r="II14" s="11">
        <f>SUM('Yearly emission'!IF$47:'Yearly emission'!IF68)</f>
        <v>0</v>
      </c>
      <c r="IJ14" s="11">
        <f>SUM('Yearly emission'!IG$47:'Yearly emission'!IG68)</f>
        <v>0</v>
      </c>
      <c r="IK14" s="11">
        <f>SUM('Yearly emission'!IH$47:'Yearly emission'!IH68)</f>
        <v>0</v>
      </c>
      <c r="IM14" s="11">
        <f>SUM('Yearly emission'!IJ$47:'Yearly emission'!IJ68)</f>
        <v>0</v>
      </c>
      <c r="IN14" s="11">
        <f>SUM('Yearly emission'!IK$47:'Yearly emission'!IK68)</f>
        <v>0</v>
      </c>
      <c r="IO14" s="11">
        <f>SUM('Yearly emission'!IL$47:'Yearly emission'!IL68)</f>
        <v>0</v>
      </c>
      <c r="IP14" s="11">
        <f>SUM('Yearly emission'!IM$47:'Yearly emission'!IM68)</f>
        <v>0</v>
      </c>
      <c r="IQ14" s="11">
        <f>SUM('Yearly emission'!IN$47:'Yearly emission'!IN68)</f>
        <v>0</v>
      </c>
      <c r="IR14" s="11">
        <f>SUM('Yearly emission'!IO$47:'Yearly emission'!IO68)</f>
        <v>0</v>
      </c>
      <c r="IS14" s="11">
        <f>SUM('Yearly emission'!IP$47:'Yearly emission'!IP68)</f>
        <v>0</v>
      </c>
      <c r="IT14" s="11">
        <f>SUM('Yearly emission'!IQ$47:'Yearly emission'!IQ68)</f>
        <v>0</v>
      </c>
      <c r="IU14" s="11">
        <f>SUM('Yearly emission'!IR$47:'Yearly emission'!IR68)</f>
        <v>0</v>
      </c>
      <c r="IV14" s="11">
        <f>SUM('Yearly emission'!IS$47:'Yearly emission'!IS68)</f>
        <v>0</v>
      </c>
      <c r="IW14" s="11">
        <f>SUM('Yearly emission'!IT$47:'Yearly emission'!IT68)</f>
        <v>0</v>
      </c>
      <c r="IX14" s="11">
        <f>SUM('Yearly emission'!IU$47:'Yearly emission'!IU68)</f>
        <v>0</v>
      </c>
      <c r="IY14" s="11">
        <f>SUM('Yearly emission'!IV$47:'Yearly emission'!IV68)</f>
        <v>0</v>
      </c>
      <c r="IZ14" s="11">
        <f>SUM('Yearly emission'!IW$47:'Yearly emission'!IW68)</f>
        <v>0</v>
      </c>
      <c r="JA14" s="11">
        <f>SUM('Yearly emission'!IX$47:'Yearly emission'!IX68)</f>
        <v>0</v>
      </c>
      <c r="JB14" s="11">
        <f>SUM('Yearly emission'!IY$47:'Yearly emission'!IY68)</f>
        <v>0</v>
      </c>
    </row>
    <row r="15" spans="4:262" x14ac:dyDescent="0.25">
      <c r="D15" s="11">
        <v>2032</v>
      </c>
      <c r="E15" s="11">
        <f>SUM('Yearly emission'!B$47:'Yearly emission'!B69)</f>
        <v>26904261292.635017</v>
      </c>
      <c r="F15" s="11">
        <f>SUM('Yearly emission'!C$47:'Yearly emission'!C69)</f>
        <v>12514345405.641924</v>
      </c>
      <c r="G15" s="11">
        <f>SUM('Yearly emission'!D$47:'Yearly emission'!D69)</f>
        <v>4283423893.8751311</v>
      </c>
      <c r="H15" s="11">
        <f>SUM('Yearly emission'!E$47:'Yearly emission'!E69)</f>
        <v>1564511878.9939952</v>
      </c>
      <c r="I15" s="11">
        <f>SUM('Yearly emission'!F$47:'Yearly emission'!F69)</f>
        <v>13826048441.067808</v>
      </c>
      <c r="J15" s="11">
        <f>SUM('Yearly emission'!G$47:'Yearly emission'!G69)</f>
        <v>421625615.96894479</v>
      </c>
      <c r="K15" s="11">
        <f>SUM('Yearly emission'!H$47:'Yearly emission'!H69)</f>
        <v>1165429778.4596474</v>
      </c>
      <c r="L15" s="11">
        <f>SUM('Yearly emission'!I$47:'Yearly emission'!I69)</f>
        <v>3260350407.8114572</v>
      </c>
      <c r="M15" s="11">
        <f>SUM('Yearly emission'!J$47:'Yearly emission'!J69)</f>
        <v>18060400569.534229</v>
      </c>
      <c r="N15" s="11">
        <f>SUM('Yearly emission'!K$47:'Yearly emission'!K69)</f>
        <v>1996031645.8818822</v>
      </c>
      <c r="O15" s="11">
        <f>SUM('Yearly emission'!L$47:'Yearly emission'!L69)</f>
        <v>2188768715.0634561</v>
      </c>
      <c r="P15" s="11">
        <f>SUM('Yearly emission'!M$47:'Yearly emission'!M69)</f>
        <v>431050444.74947619</v>
      </c>
      <c r="Q15" s="11">
        <f>SUM('Yearly emission'!N$47:'Yearly emission'!N69)</f>
        <v>1494071447.6742096</v>
      </c>
      <c r="R15" s="11">
        <f>SUM('Yearly emission'!O$47:'Yearly emission'!O69)</f>
        <v>510803206.20875204</v>
      </c>
      <c r="S15" s="11">
        <f>SUM('Yearly emission'!P$47:'Yearly emission'!P69)</f>
        <v>754185850.32781672</v>
      </c>
      <c r="T15" s="11">
        <f>SUM('Yearly emission'!Q$47:'Yearly emission'!Q69)</f>
        <v>4554875776.877717</v>
      </c>
      <c r="V15" s="11">
        <f>SUM('Yearly emission'!S$47:'Yearly emission'!S69)</f>
        <v>26615441378.070675</v>
      </c>
      <c r="W15" s="11">
        <f>SUM('Yearly emission'!T$47:'Yearly emission'!T69)</f>
        <v>12383637398.350456</v>
      </c>
      <c r="X15" s="11">
        <f>SUM('Yearly emission'!U$47:'Yearly emission'!U69)</f>
        <v>4240964568.4159403</v>
      </c>
      <c r="Y15" s="11">
        <f>SUM('Yearly emission'!V$47:'Yearly emission'!V69)</f>
        <v>1547467820.3580179</v>
      </c>
      <c r="Z15" s="11">
        <f>SUM('Yearly emission'!W$47:'Yearly emission'!W69)</f>
        <v>13674502723.14856</v>
      </c>
      <c r="AA15" s="11">
        <f>SUM('Yearly emission'!X$47:'Yearly emission'!X69)</f>
        <v>417021370.57784981</v>
      </c>
      <c r="AB15" s="11">
        <f>SUM('Yearly emission'!Y$47:'Yearly emission'!Y69)</f>
        <v>1152589582.2149403</v>
      </c>
      <c r="AC15" s="11">
        <f>SUM('Yearly emission'!Z$47:'Yearly emission'!Z69)</f>
        <v>3224912887.611362</v>
      </c>
      <c r="AD15" s="11">
        <f>SUM('Yearly emission'!AA$47:'Yearly emission'!AA69)</f>
        <v>17860148900.222588</v>
      </c>
      <c r="AE15" s="11">
        <f>SUM('Yearly emission'!AB$47:'Yearly emission'!AB69)</f>
        <v>1973877009.1617911</v>
      </c>
      <c r="AF15" s="11">
        <f>SUM('Yearly emission'!AC$47:'Yearly emission'!AC69)</f>
        <v>2164196836.7979875</v>
      </c>
      <c r="AG15" s="11">
        <f>SUM('Yearly emission'!AD$47:'Yearly emission'!AD69)</f>
        <v>426391774.41471726</v>
      </c>
      <c r="AH15" s="11">
        <f>SUM('Yearly emission'!AE$47:'Yearly emission'!AE69)</f>
        <v>1477635037.2335377</v>
      </c>
      <c r="AI15" s="11">
        <f>SUM('Yearly emission'!AF$47:'Yearly emission'!AF69)</f>
        <v>504937425.85322469</v>
      </c>
      <c r="AJ15" s="11">
        <f>SUM('Yearly emission'!AG$47:'Yearly emission'!AG69)</f>
        <v>745874141.20382035</v>
      </c>
      <c r="AK15" s="11">
        <f>SUM('Yearly emission'!AH$47:'Yearly emission'!AH69)</f>
        <v>4505180670.9959135</v>
      </c>
      <c r="AM15" s="11">
        <f>SUM('Yearly emission'!AJ$47:'Yearly emission'!AJ69)</f>
        <v>26326621463.506329</v>
      </c>
      <c r="AN15" s="11">
        <f>SUM('Yearly emission'!AK$47:'Yearly emission'!AK69)</f>
        <v>12252929391.058985</v>
      </c>
      <c r="AO15" s="11">
        <f>SUM('Yearly emission'!AL$47:'Yearly emission'!AL69)</f>
        <v>4198505242.9567528</v>
      </c>
      <c r="AP15" s="11">
        <f>SUM('Yearly emission'!AM$47:'Yearly emission'!AM69)</f>
        <v>1530423761.7220402</v>
      </c>
      <c r="AQ15" s="11">
        <f>SUM('Yearly emission'!AN$47:'Yearly emission'!AN69)</f>
        <v>13522957005.229311</v>
      </c>
      <c r="AR15" s="11">
        <f>SUM('Yearly emission'!AO$47:'Yearly emission'!AO69)</f>
        <v>412417125.18675518</v>
      </c>
      <c r="AS15" s="11">
        <f>SUM('Yearly emission'!AP$47:'Yearly emission'!AP69)</f>
        <v>1139749385.9702332</v>
      </c>
      <c r="AT15" s="11">
        <f>SUM('Yearly emission'!AQ$47:'Yearly emission'!AQ69)</f>
        <v>3189475367.4112635</v>
      </c>
      <c r="AU15" s="11">
        <f>SUM('Yearly emission'!AR$47:'Yearly emission'!AR69)</f>
        <v>17659897230.910938</v>
      </c>
      <c r="AV15" s="11">
        <f>SUM('Yearly emission'!AS$47:'Yearly emission'!AS69)</f>
        <v>1951722372.4416993</v>
      </c>
      <c r="AW15" s="11">
        <f>SUM('Yearly emission'!AT$47:'Yearly emission'!AT69)</f>
        <v>2139624958.5325155</v>
      </c>
      <c r="AX15" s="11">
        <f>SUM('Yearly emission'!AU$47:'Yearly emission'!AU69)</f>
        <v>421733104.07995868</v>
      </c>
      <c r="AY15" s="11">
        <f>SUM('Yearly emission'!AV$47:'Yearly emission'!AV69)</f>
        <v>1461198626.7928655</v>
      </c>
      <c r="AZ15" s="11">
        <f>SUM('Yearly emission'!AW$47:'Yearly emission'!AW69)</f>
        <v>499071645.49769807</v>
      </c>
      <c r="BA15" s="11">
        <f>SUM('Yearly emission'!AX$47:'Yearly emission'!AX69)</f>
        <v>737562432.07982361</v>
      </c>
      <c r="BB15" s="11">
        <f>SUM('Yearly emission'!AY$47:'Yearly emission'!AY69)</f>
        <v>4455485565.1141119</v>
      </c>
      <c r="BD15" s="11">
        <f>SUM('Yearly emission'!BA$47:'Yearly emission'!BA69)</f>
        <v>0</v>
      </c>
      <c r="BE15" s="11">
        <f>SUM('Yearly emission'!BB$47:'Yearly emission'!BB69)</f>
        <v>0</v>
      </c>
      <c r="BF15" s="11">
        <f>SUM('Yearly emission'!BC$47:'Yearly emission'!BC69)</f>
        <v>0</v>
      </c>
      <c r="BG15" s="11">
        <f>SUM('Yearly emission'!BD$47:'Yearly emission'!BD69)</f>
        <v>0</v>
      </c>
      <c r="BH15" s="11">
        <f>SUM('Yearly emission'!BE$47:'Yearly emission'!BE69)</f>
        <v>0</v>
      </c>
      <c r="BI15" s="11">
        <f>SUM('Yearly emission'!BF$47:'Yearly emission'!BF69)</f>
        <v>0</v>
      </c>
      <c r="BJ15" s="11">
        <f>SUM('Yearly emission'!BG$47:'Yearly emission'!BG69)</f>
        <v>0</v>
      </c>
      <c r="BK15" s="11">
        <f>SUM('Yearly emission'!BH$47:'Yearly emission'!BH69)</f>
        <v>0</v>
      </c>
      <c r="BL15" s="11">
        <f>SUM('Yearly emission'!BI$47:'Yearly emission'!BI69)</f>
        <v>0</v>
      </c>
      <c r="BM15" s="11">
        <f>SUM('Yearly emission'!BJ$47:'Yearly emission'!BJ69)</f>
        <v>0</v>
      </c>
      <c r="BN15" s="11">
        <f>SUM('Yearly emission'!BK$47:'Yearly emission'!BK69)</f>
        <v>0</v>
      </c>
      <c r="BO15" s="11">
        <f>SUM('Yearly emission'!BL$47:'Yearly emission'!BL69)</f>
        <v>0</v>
      </c>
      <c r="BP15" s="11">
        <f>SUM('Yearly emission'!BM$47:'Yearly emission'!BM69)</f>
        <v>0</v>
      </c>
      <c r="BQ15" s="11">
        <f>SUM('Yearly emission'!BN$47:'Yearly emission'!BN69)</f>
        <v>0</v>
      </c>
      <c r="BR15" s="11">
        <f>SUM('Yearly emission'!BO$47:'Yearly emission'!BO69)</f>
        <v>0</v>
      </c>
      <c r="BS15" s="11">
        <f>SUM('Yearly emission'!BP$47:'Yearly emission'!BP69)</f>
        <v>0</v>
      </c>
      <c r="BU15" s="11">
        <f>SUM('Yearly emission'!BR$47:'Yearly emission'!BR69)</f>
        <v>0</v>
      </c>
      <c r="BV15" s="11">
        <f>SUM('Yearly emission'!BS$47:'Yearly emission'!BS69)</f>
        <v>0</v>
      </c>
      <c r="BW15" s="11">
        <f>SUM('Yearly emission'!BT$47:'Yearly emission'!BT69)</f>
        <v>0</v>
      </c>
      <c r="BX15" s="11">
        <f>SUM('Yearly emission'!BU$47:'Yearly emission'!BU69)</f>
        <v>0</v>
      </c>
      <c r="BY15" s="11">
        <f>SUM('Yearly emission'!BV$47:'Yearly emission'!BV69)</f>
        <v>0</v>
      </c>
      <c r="BZ15" s="11">
        <f>SUM('Yearly emission'!BW$47:'Yearly emission'!BW69)</f>
        <v>0</v>
      </c>
      <c r="CA15" s="11">
        <f>SUM('Yearly emission'!BX$47:'Yearly emission'!BX69)</f>
        <v>0</v>
      </c>
      <c r="CB15" s="11">
        <f>SUM('Yearly emission'!BY$47:'Yearly emission'!BY69)</f>
        <v>0</v>
      </c>
      <c r="CC15" s="11">
        <f>SUM('Yearly emission'!BZ$47:'Yearly emission'!BZ69)</f>
        <v>0</v>
      </c>
      <c r="CD15" s="11">
        <f>SUM('Yearly emission'!CA$47:'Yearly emission'!CA69)</f>
        <v>0</v>
      </c>
      <c r="CE15" s="11">
        <f>SUM('Yearly emission'!CB$47:'Yearly emission'!CB69)</f>
        <v>0</v>
      </c>
      <c r="CF15" s="11">
        <f>SUM('Yearly emission'!CC$47:'Yearly emission'!CC69)</f>
        <v>0</v>
      </c>
      <c r="CG15" s="11">
        <f>SUM('Yearly emission'!CD$47:'Yearly emission'!CD69)</f>
        <v>0</v>
      </c>
      <c r="CH15" s="11">
        <f>SUM('Yearly emission'!CE$47:'Yearly emission'!CE69)</f>
        <v>0</v>
      </c>
      <c r="CI15" s="11">
        <f>SUM('Yearly emission'!CF$47:'Yearly emission'!CF69)</f>
        <v>0</v>
      </c>
      <c r="CJ15" s="11">
        <f>SUM('Yearly emission'!CG$47:'Yearly emission'!CG69)</f>
        <v>0</v>
      </c>
      <c r="CM15" s="11">
        <f>SUM('Yearly emission'!CJ$47:'Yearly emission'!CJ69)</f>
        <v>1549.4333333333334</v>
      </c>
      <c r="CN15" s="11">
        <f>SUM('Yearly emission'!CK$47:'Yearly emission'!CK69)</f>
        <v>29947888514.912884</v>
      </c>
      <c r="CO15" s="11">
        <f>SUM('Yearly emission'!CL$47:'Yearly emission'!CL69)</f>
        <v>15409724671.908091</v>
      </c>
      <c r="CP15" s="11">
        <f>SUM('Yearly emission'!CM$47:'Yearly emission'!CM69)</f>
        <v>5325216178.5991926</v>
      </c>
      <c r="CQ15" s="11">
        <f>SUM('Yearly emission'!CN$47:'Yearly emission'!CN69)</f>
        <v>1622901807.2898619</v>
      </c>
      <c r="CR15" s="11">
        <f>SUM('Yearly emission'!CO$47:'Yearly emission'!CO69)</f>
        <v>14496247684.294041</v>
      </c>
      <c r="CS15" s="11">
        <f>SUM('Yearly emission'!CP$47:'Yearly emission'!CP69)</f>
        <v>537494692.83725083</v>
      </c>
      <c r="CT15" s="11">
        <f>SUM('Yearly emission'!CQ$47:'Yearly emission'!CQ69)</f>
        <v>1444815564.1125295</v>
      </c>
      <c r="CU15" s="11">
        <f>SUM('Yearly emission'!CR$47:'Yearly emission'!CR69)</f>
        <v>4455840525.828721</v>
      </c>
      <c r="CV15" s="11">
        <f>SUM('Yearly emission'!CS$47:'Yearly emission'!CS69)</f>
        <v>15311144874.675859</v>
      </c>
      <c r="CW15" s="11">
        <f>SUM('Yearly emission'!CT$47:'Yearly emission'!CT69)</f>
        <v>2562708699.8369341</v>
      </c>
      <c r="CX15" s="11">
        <f>SUM('Yearly emission'!CU$47:'Yearly emission'!CU69)</f>
        <v>4123832818.2288351</v>
      </c>
      <c r="CY15" s="11">
        <f>SUM('Yearly emission'!CV$47:'Yearly emission'!CV69)</f>
        <v>560482808.51684046</v>
      </c>
      <c r="CZ15" s="11">
        <f>SUM('Yearly emission'!CW$47:'Yearly emission'!CW69)</f>
        <v>2000912653.7780333</v>
      </c>
      <c r="DA15" s="11">
        <f>SUM('Yearly emission'!CX$47:'Yearly emission'!CX69)</f>
        <v>1871679588.6450696</v>
      </c>
      <c r="DB15" s="11">
        <f>SUM('Yearly emission'!CY$47:'Yearly emission'!CY69)</f>
        <v>1163407865.928463</v>
      </c>
      <c r="DC15" s="11">
        <f>SUM('Yearly emission'!CZ$47:'Yearly emission'!CZ69)</f>
        <v>5798329193.5066309</v>
      </c>
      <c r="DE15" s="11">
        <f>SUM('Yearly emission'!DB$47:'Yearly emission'!DB69)</f>
        <v>29576438486.273918</v>
      </c>
      <c r="DF15" s="11">
        <f>SUM('Yearly emission'!DC$47:'Yearly emission'!DC69)</f>
        <v>15226241334.307232</v>
      </c>
      <c r="DG15" s="11">
        <f>SUM('Yearly emission'!DD$47:'Yearly emission'!DD69)</f>
        <v>5268881169.9683418</v>
      </c>
      <c r="DH15" s="11">
        <f>SUM('Yearly emission'!DE$47:'Yearly emission'!DE69)</f>
        <v>1602511360.7309136</v>
      </c>
      <c r="DI15" s="11">
        <f>SUM('Yearly emission'!DF$47:'Yearly emission'!DF69)</f>
        <v>14317900358.789391</v>
      </c>
      <c r="DJ15" s="11">
        <f>SUM('Yearly emission'!DG$47:'Yearly emission'!DG69)</f>
        <v>530607174.92170203</v>
      </c>
      <c r="DK15" s="11">
        <f>SUM('Yearly emission'!DH$47:'Yearly emission'!DH69)</f>
        <v>1427619960.2778771</v>
      </c>
      <c r="DL15" s="11">
        <f>SUM('Yearly emission'!DI$47:'Yearly emission'!DI69)</f>
        <v>4400012226.4280758</v>
      </c>
      <c r="DM15" s="11">
        <f>SUM('Yearly emission'!DJ$47:'Yearly emission'!DJ69)</f>
        <v>15125225411.78031</v>
      </c>
      <c r="DN15" s="11">
        <f>SUM('Yearly emission'!DK$47:'Yearly emission'!DK69)</f>
        <v>2529457085.0813508</v>
      </c>
      <c r="DO15" s="11">
        <f>SUM('Yearly emission'!DL$47:'Yearly emission'!DL69)</f>
        <v>4068935438.5235338</v>
      </c>
      <c r="DP15" s="11">
        <f>SUM('Yearly emission'!DM$47:'Yearly emission'!DM69)</f>
        <v>553406667.29313052</v>
      </c>
      <c r="DQ15" s="11">
        <f>SUM('Yearly emission'!DN$47:'Yearly emission'!DN69)</f>
        <v>1975220990.0699184</v>
      </c>
      <c r="DR15" s="11">
        <f>SUM('Yearly emission'!DO$47:'Yearly emission'!DO69)</f>
        <v>1847246896.7637906</v>
      </c>
      <c r="DS15" s="11">
        <f>SUM('Yearly emission'!DP$47:'Yearly emission'!DP69)</f>
        <v>1148279693.0950046</v>
      </c>
      <c r="DT15" s="11">
        <f>SUM('Yearly emission'!DQ$47:'Yearly emission'!DQ69)</f>
        <v>5725263516.1793242</v>
      </c>
      <c r="DV15" s="11">
        <f>SUM('Yearly emission'!DS$47:'Yearly emission'!DS69)</f>
        <v>29204988457.634953</v>
      </c>
      <c r="DW15" s="11">
        <f>SUM('Yearly emission'!DT$47:'Yearly emission'!DT69)</f>
        <v>15047314079.028078</v>
      </c>
      <c r="DX15" s="11">
        <f>SUM('Yearly emission'!DU$47:'Yearly emission'!DU69)</f>
        <v>5212546161.3374891</v>
      </c>
      <c r="DY15" s="11">
        <f>SUM('Yearly emission'!DV$47:'Yearly emission'!DV69)</f>
        <v>1582120914.1719654</v>
      </c>
      <c r="DZ15" s="11">
        <f>SUM('Yearly emission'!DW$47:'Yearly emission'!DW69)</f>
        <v>14139553033.284746</v>
      </c>
      <c r="EA15" s="11">
        <f>SUM('Yearly emission'!DX$47:'Yearly emission'!DX69)</f>
        <v>523719657.00615335</v>
      </c>
      <c r="EB15" s="11">
        <f>SUM('Yearly emission'!DY$47:'Yearly emission'!DY69)</f>
        <v>1410424356.4432244</v>
      </c>
      <c r="EC15" s="11">
        <f>SUM('Yearly emission'!DZ$47:'Yearly emission'!DZ69)</f>
        <v>4344183927.0274305</v>
      </c>
      <c r="ED15" s="11">
        <f>SUM('Yearly emission'!EA$47:'Yearly emission'!EA69)</f>
        <v>14939305948.884758</v>
      </c>
      <c r="EE15" s="11">
        <f>SUM('Yearly emission'!EB$47:'Yearly emission'!EB69)</f>
        <v>2496205470.3257685</v>
      </c>
      <c r="EF15" s="11">
        <f>SUM('Yearly emission'!EC$47:'Yearly emission'!EC69)</f>
        <v>4014038058.8182364</v>
      </c>
      <c r="EG15" s="11">
        <f>SUM('Yearly emission'!ED$47:'Yearly emission'!ED69)</f>
        <v>546330526.06942058</v>
      </c>
      <c r="EH15" s="11">
        <f>SUM('Yearly emission'!EE$47:'Yearly emission'!EE69)</f>
        <v>1949529326.3618035</v>
      </c>
      <c r="EI15" s="11">
        <f>SUM('Yearly emission'!EF$47:'Yearly emission'!EF69)</f>
        <v>1822814204.882508</v>
      </c>
      <c r="EJ15" s="11">
        <f>SUM('Yearly emission'!EG$47:'Yearly emission'!EG69)</f>
        <v>1133151520.2615452</v>
      </c>
      <c r="EK15" s="11">
        <f>SUM('Yearly emission'!EH$47:'Yearly emission'!EH69)</f>
        <v>5652197838.8520174</v>
      </c>
      <c r="EM15" s="11">
        <f>SUM('Yearly emission'!EJ$47:'Yearly emission'!EJ69)</f>
        <v>0</v>
      </c>
      <c r="EN15" s="11">
        <f>SUM('Yearly emission'!EK$47:'Yearly emission'!EK69)</f>
        <v>0</v>
      </c>
      <c r="EO15" s="11">
        <f>SUM('Yearly emission'!EL$47:'Yearly emission'!EL69)</f>
        <v>0</v>
      </c>
      <c r="EP15" s="11">
        <f>SUM('Yearly emission'!EM$47:'Yearly emission'!EM69)</f>
        <v>0</v>
      </c>
      <c r="EQ15" s="11">
        <f>SUM('Yearly emission'!EN$47:'Yearly emission'!EN69)</f>
        <v>0</v>
      </c>
      <c r="ER15" s="11">
        <f>SUM('Yearly emission'!EO$47:'Yearly emission'!EO69)</f>
        <v>0</v>
      </c>
      <c r="ES15" s="11">
        <f>SUM('Yearly emission'!EP$47:'Yearly emission'!EP69)</f>
        <v>0</v>
      </c>
      <c r="ET15" s="11">
        <f>SUM('Yearly emission'!EQ$47:'Yearly emission'!EQ69)</f>
        <v>0</v>
      </c>
      <c r="EU15" s="11">
        <f>SUM('Yearly emission'!ER$47:'Yearly emission'!ER69)</f>
        <v>0</v>
      </c>
      <c r="EV15" s="11">
        <f>SUM('Yearly emission'!ES$47:'Yearly emission'!ES69)</f>
        <v>0</v>
      </c>
      <c r="EW15" s="11">
        <f>SUM('Yearly emission'!ET$47:'Yearly emission'!ET69)</f>
        <v>0</v>
      </c>
      <c r="EX15" s="11">
        <f>SUM('Yearly emission'!EU$47:'Yearly emission'!EU69)</f>
        <v>0</v>
      </c>
      <c r="EY15" s="11">
        <f>SUM('Yearly emission'!EV$47:'Yearly emission'!EV69)</f>
        <v>0</v>
      </c>
      <c r="EZ15" s="11">
        <f>SUM('Yearly emission'!EW$47:'Yearly emission'!EW69)</f>
        <v>0</v>
      </c>
      <c r="FA15" s="11">
        <f>SUM('Yearly emission'!EX$47:'Yearly emission'!EX69)</f>
        <v>0</v>
      </c>
      <c r="FB15" s="11">
        <f>SUM('Yearly emission'!EY$47:'Yearly emission'!EY69)</f>
        <v>0</v>
      </c>
      <c r="FD15" s="11">
        <f>SUM('Yearly emission'!FA$47:'Yearly emission'!FA69)</f>
        <v>0</v>
      </c>
      <c r="FE15" s="11">
        <f>SUM('Yearly emission'!FB$47:'Yearly emission'!FB69)</f>
        <v>0</v>
      </c>
      <c r="FF15" s="11">
        <f>SUM('Yearly emission'!FC$47:'Yearly emission'!FC69)</f>
        <v>0</v>
      </c>
      <c r="FG15" s="11">
        <f>SUM('Yearly emission'!FD$47:'Yearly emission'!FD69)</f>
        <v>0</v>
      </c>
      <c r="FH15" s="11">
        <f>SUM('Yearly emission'!FE$47:'Yearly emission'!FE69)</f>
        <v>0</v>
      </c>
      <c r="FI15" s="11">
        <f>SUM('Yearly emission'!FF$47:'Yearly emission'!FF69)</f>
        <v>0</v>
      </c>
      <c r="FJ15" s="11">
        <f>SUM('Yearly emission'!FG$47:'Yearly emission'!FG69)</f>
        <v>0</v>
      </c>
      <c r="FK15" s="11">
        <f>SUM('Yearly emission'!FH$47:'Yearly emission'!FH69)</f>
        <v>0</v>
      </c>
      <c r="FL15" s="11">
        <f>SUM('Yearly emission'!FI$47:'Yearly emission'!FI69)</f>
        <v>0</v>
      </c>
      <c r="FM15" s="11">
        <f>SUM('Yearly emission'!FJ$47:'Yearly emission'!FJ69)</f>
        <v>0</v>
      </c>
      <c r="FN15" s="11">
        <f>SUM('Yearly emission'!FK$47:'Yearly emission'!FK69)</f>
        <v>0</v>
      </c>
      <c r="FO15" s="11">
        <f>SUM('Yearly emission'!FL$47:'Yearly emission'!FL69)</f>
        <v>0</v>
      </c>
      <c r="FP15" s="11">
        <f>SUM('Yearly emission'!FM$47:'Yearly emission'!FM69)</f>
        <v>0</v>
      </c>
      <c r="FQ15" s="11">
        <f>SUM('Yearly emission'!FN$47:'Yearly emission'!FN69)</f>
        <v>0</v>
      </c>
      <c r="FR15" s="11">
        <f>SUM('Yearly emission'!FO$47:'Yearly emission'!FO69)</f>
        <v>0</v>
      </c>
      <c r="FS15" s="11">
        <f>SUM('Yearly emission'!FP$47:'Yearly emission'!FP69)</f>
        <v>0</v>
      </c>
      <c r="FV15" s="11">
        <f>SUM('Yearly emission'!FS$47:'Yearly emission'!FS69)</f>
        <v>1549.4333333333334</v>
      </c>
      <c r="FW15" s="11">
        <f>SUM('Yearly emission'!FT$47:'Yearly emission'!FT69)</f>
        <v>32124900017.999538</v>
      </c>
      <c r="FX15" s="11">
        <f>SUM('Yearly emission'!FU$47:'Yearly emission'!FU69)</f>
        <v>14645251616.49378</v>
      </c>
      <c r="FY15" s="11">
        <f>SUM('Yearly emission'!FV$47:'Yearly emission'!FV69)</f>
        <v>5522983495.520051</v>
      </c>
      <c r="FZ15" s="11">
        <f>SUM('Yearly emission'!FW$47:'Yearly emission'!FW69)</f>
        <v>2198021180.1276007</v>
      </c>
      <c r="GA15" s="11">
        <f>SUM('Yearly emission'!FX$47:'Yearly emission'!FX69)</f>
        <v>13907397801.820896</v>
      </c>
      <c r="GB15" s="11">
        <f>SUM('Yearly emission'!FY$47:'Yearly emission'!FY69)</f>
        <v>431855545.81186968</v>
      </c>
      <c r="GC15" s="11">
        <f>SUM('Yearly emission'!FZ$47:'Yearly emission'!FZ69)</f>
        <v>1354774740.8377354</v>
      </c>
      <c r="GD15" s="11">
        <f>SUM('Yearly emission'!GA$47:'Yearly emission'!GA69)</f>
        <v>8626385953.6187401</v>
      </c>
      <c r="GE15" s="11">
        <f>SUM('Yearly emission'!GB$47:'Yearly emission'!GB69)</f>
        <v>23503217420.21339</v>
      </c>
      <c r="GF15" s="11">
        <f>SUM('Yearly emission'!GC$47:'Yearly emission'!GC69)</f>
        <v>2885136964.4433789</v>
      </c>
      <c r="GG15" s="11">
        <f>SUM('Yearly emission'!GD$47:'Yearly emission'!GD69)</f>
        <v>5582839986.3978386</v>
      </c>
      <c r="GH15" s="11">
        <f>SUM('Yearly emission'!GE$47:'Yearly emission'!GE69)</f>
        <v>626505904.31319785</v>
      </c>
      <c r="GI15" s="11">
        <f>SUM('Yearly emission'!GF$47:'Yearly emission'!GF69)</f>
        <v>1543626075.4034522</v>
      </c>
      <c r="GJ15" s="11">
        <f>SUM('Yearly emission'!GG$47:'Yearly emission'!GG69)</f>
        <v>1861569065.4916401</v>
      </c>
      <c r="GK15" s="11">
        <f>SUM('Yearly emission'!GH$47:'Yearly emission'!GH69)</f>
        <v>1437919571.7485528</v>
      </c>
      <c r="GL15" s="11">
        <f>SUM('Yearly emission'!GI$47:'Yearly emission'!GI69)</f>
        <v>7896071757.0151148</v>
      </c>
      <c r="GN15" s="11">
        <f>SUM('Yearly emission'!GK$47:'Yearly emission'!GK69)</f>
        <v>31820530149.222088</v>
      </c>
      <c r="GO15" s="11">
        <f>SUM('Yearly emission'!GL$47:'Yearly emission'!GL69)</f>
        <v>14523493871.147188</v>
      </c>
      <c r="GP15" s="11">
        <f>SUM('Yearly emission'!GM$47:'Yearly emission'!GM69)</f>
        <v>5473752744.879714</v>
      </c>
      <c r="GQ15" s="11">
        <f>SUM('Yearly emission'!GN$47:'Yearly emission'!GN69)</f>
        <v>2175997405.5089016</v>
      </c>
      <c r="GR15" s="11">
        <f>SUM('Yearly emission'!GO$47:'Yearly emission'!GO69)</f>
        <v>13782950461.046917</v>
      </c>
      <c r="GS15" s="11">
        <f>SUM('Yearly emission'!GP$47:'Yearly emission'!GP69)</f>
        <v>427584393.35420096</v>
      </c>
      <c r="GT15" s="11">
        <f>SUM('Yearly emission'!GQ$47:'Yearly emission'!GQ69)</f>
        <v>1342005713.3573899</v>
      </c>
      <c r="GU15" s="11">
        <f>SUM('Yearly emission'!GR$47:'Yearly emission'!GR69)</f>
        <v>8535134976.0594378</v>
      </c>
      <c r="GV15" s="11">
        <f>SUM('Yearly emission'!GS$47:'Yearly emission'!GS69)</f>
        <v>23226779547.74691</v>
      </c>
      <c r="GW15" s="11">
        <f>SUM('Yearly emission'!GT$47:'Yearly emission'!GT69)</f>
        <v>2852664128.3234692</v>
      </c>
      <c r="GX15" s="11">
        <f>SUM('Yearly emission'!GU$47:'Yearly emission'!GU69)</f>
        <v>5515749479.0611782</v>
      </c>
      <c r="GY15" s="11">
        <f>SUM('Yearly emission'!GV$47:'Yearly emission'!GV69)</f>
        <v>620134685.67794847</v>
      </c>
      <c r="GZ15" s="11">
        <f>SUM('Yearly emission'!GW$47:'Yearly emission'!GW69)</f>
        <v>1529316732.6256042</v>
      </c>
      <c r="HA15" s="11">
        <f>SUM('Yearly emission'!GX$47:'Yearly emission'!GX69)</f>
        <v>1836665610.0196919</v>
      </c>
      <c r="HB15" s="11">
        <f>SUM('Yearly emission'!GY$47:'Yearly emission'!GY69)</f>
        <v>1423244284.4433913</v>
      </c>
      <c r="HC15" s="11">
        <f>SUM('Yearly emission'!GZ$47:'Yearly emission'!GZ69)</f>
        <v>7811362962.053731</v>
      </c>
      <c r="HE15" s="11">
        <f>SUM('Yearly emission'!HB$47:'Yearly emission'!HB69)</f>
        <v>31516160280.444649</v>
      </c>
      <c r="HF15" s="11">
        <f>SUM('Yearly emission'!HC$47:'Yearly emission'!HC69)</f>
        <v>14401736125.800598</v>
      </c>
      <c r="HG15" s="11">
        <f>SUM('Yearly emission'!HD$47:'Yearly emission'!HD69)</f>
        <v>5424521994.2393761</v>
      </c>
      <c r="HH15" s="11">
        <f>SUM('Yearly emission'!HE$47:'Yearly emission'!HE69)</f>
        <v>2153973630.8902011</v>
      </c>
      <c r="HI15" s="11">
        <f>SUM('Yearly emission'!HF$47:'Yearly emission'!HF69)</f>
        <v>13658503120.27294</v>
      </c>
      <c r="HJ15" s="11">
        <f>SUM('Yearly emission'!HG$47:'Yearly emission'!HG69)</f>
        <v>423313240.8965323</v>
      </c>
      <c r="HK15" s="11">
        <f>SUM('Yearly emission'!HH$47:'Yearly emission'!HH69)</f>
        <v>1329236685.8770449</v>
      </c>
      <c r="HL15" s="11">
        <f>SUM('Yearly emission'!HI$47:'Yearly emission'!HI69)</f>
        <v>8443883998.5001316</v>
      </c>
      <c r="HM15" s="11">
        <f>SUM('Yearly emission'!HJ$47:'Yearly emission'!HJ69)</f>
        <v>22950341675.280434</v>
      </c>
      <c r="HN15" s="11">
        <f>SUM('Yearly emission'!HK$47:'Yearly emission'!HK69)</f>
        <v>2820191292.2035604</v>
      </c>
      <c r="HO15" s="11">
        <f>SUM('Yearly emission'!HL$47:'Yearly emission'!HL69)</f>
        <v>5448658971.7245188</v>
      </c>
      <c r="HP15" s="11">
        <f>SUM('Yearly emission'!HM$47:'Yearly emission'!HM69)</f>
        <v>613763467.04269898</v>
      </c>
      <c r="HQ15" s="11">
        <f>SUM('Yearly emission'!HN$47:'Yearly emission'!HN69)</f>
        <v>1515007389.8477559</v>
      </c>
      <c r="HR15" s="11">
        <f>SUM('Yearly emission'!HO$47:'Yearly emission'!HO69)</f>
        <v>1811762154.5477433</v>
      </c>
      <c r="HS15" s="11">
        <f>SUM('Yearly emission'!HP$47:'Yearly emission'!HP69)</f>
        <v>1408568997.1382298</v>
      </c>
      <c r="HT15" s="11">
        <f>SUM('Yearly emission'!HQ$47:'Yearly emission'!HQ69)</f>
        <v>7726654167.092351</v>
      </c>
      <c r="HV15" s="11">
        <f>SUM('Yearly emission'!HS$47:'Yearly emission'!HS69)</f>
        <v>0</v>
      </c>
      <c r="HW15" s="11">
        <f>SUM('Yearly emission'!HT$47:'Yearly emission'!HT69)</f>
        <v>0</v>
      </c>
      <c r="HX15" s="11">
        <f>SUM('Yearly emission'!HU$47:'Yearly emission'!HU69)</f>
        <v>0</v>
      </c>
      <c r="HY15" s="11">
        <f>SUM('Yearly emission'!HV$47:'Yearly emission'!HV69)</f>
        <v>0</v>
      </c>
      <c r="HZ15" s="11">
        <f>SUM('Yearly emission'!HW$47:'Yearly emission'!HW69)</f>
        <v>0</v>
      </c>
      <c r="IA15" s="11">
        <f>SUM('Yearly emission'!HX$47:'Yearly emission'!HX69)</f>
        <v>0</v>
      </c>
      <c r="IB15" s="11">
        <f>SUM('Yearly emission'!HY$47:'Yearly emission'!HY69)</f>
        <v>0</v>
      </c>
      <c r="IC15" s="11">
        <f>SUM('Yearly emission'!HZ$47:'Yearly emission'!HZ69)</f>
        <v>0</v>
      </c>
      <c r="ID15" s="11">
        <f>SUM('Yearly emission'!IA$47:'Yearly emission'!IA69)</f>
        <v>0</v>
      </c>
      <c r="IE15" s="11">
        <f>SUM('Yearly emission'!IB$47:'Yearly emission'!IB69)</f>
        <v>0</v>
      </c>
      <c r="IF15" s="11">
        <f>SUM('Yearly emission'!IC$47:'Yearly emission'!IC69)</f>
        <v>0</v>
      </c>
      <c r="IG15" s="11">
        <f>SUM('Yearly emission'!ID$47:'Yearly emission'!ID69)</f>
        <v>0</v>
      </c>
      <c r="IH15" s="11">
        <f>SUM('Yearly emission'!IE$47:'Yearly emission'!IE69)</f>
        <v>0</v>
      </c>
      <c r="II15" s="11">
        <f>SUM('Yearly emission'!IF$47:'Yearly emission'!IF69)</f>
        <v>0</v>
      </c>
      <c r="IJ15" s="11">
        <f>SUM('Yearly emission'!IG$47:'Yearly emission'!IG69)</f>
        <v>0</v>
      </c>
      <c r="IK15" s="11">
        <f>SUM('Yearly emission'!IH$47:'Yearly emission'!IH69)</f>
        <v>0</v>
      </c>
      <c r="IM15" s="11">
        <f>SUM('Yearly emission'!IJ$47:'Yearly emission'!IJ69)</f>
        <v>0</v>
      </c>
      <c r="IN15" s="11">
        <f>SUM('Yearly emission'!IK$47:'Yearly emission'!IK69)</f>
        <v>0</v>
      </c>
      <c r="IO15" s="11">
        <f>SUM('Yearly emission'!IL$47:'Yearly emission'!IL69)</f>
        <v>0</v>
      </c>
      <c r="IP15" s="11">
        <f>SUM('Yearly emission'!IM$47:'Yearly emission'!IM69)</f>
        <v>0</v>
      </c>
      <c r="IQ15" s="11">
        <f>SUM('Yearly emission'!IN$47:'Yearly emission'!IN69)</f>
        <v>0</v>
      </c>
      <c r="IR15" s="11">
        <f>SUM('Yearly emission'!IO$47:'Yearly emission'!IO69)</f>
        <v>0</v>
      </c>
      <c r="IS15" s="11">
        <f>SUM('Yearly emission'!IP$47:'Yearly emission'!IP69)</f>
        <v>0</v>
      </c>
      <c r="IT15" s="11">
        <f>SUM('Yearly emission'!IQ$47:'Yearly emission'!IQ69)</f>
        <v>0</v>
      </c>
      <c r="IU15" s="11">
        <f>SUM('Yearly emission'!IR$47:'Yearly emission'!IR69)</f>
        <v>0</v>
      </c>
      <c r="IV15" s="11">
        <f>SUM('Yearly emission'!IS$47:'Yearly emission'!IS69)</f>
        <v>0</v>
      </c>
      <c r="IW15" s="11">
        <f>SUM('Yearly emission'!IT$47:'Yearly emission'!IT69)</f>
        <v>0</v>
      </c>
      <c r="IX15" s="11">
        <f>SUM('Yearly emission'!IU$47:'Yearly emission'!IU69)</f>
        <v>0</v>
      </c>
      <c r="IY15" s="11">
        <f>SUM('Yearly emission'!IV$47:'Yearly emission'!IV69)</f>
        <v>0</v>
      </c>
      <c r="IZ15" s="11">
        <f>SUM('Yearly emission'!IW$47:'Yearly emission'!IW69)</f>
        <v>0</v>
      </c>
      <c r="JA15" s="11">
        <f>SUM('Yearly emission'!IX$47:'Yearly emission'!IX69)</f>
        <v>0</v>
      </c>
      <c r="JB15" s="11">
        <f>SUM('Yearly emission'!IY$47:'Yearly emission'!IY69)</f>
        <v>0</v>
      </c>
    </row>
    <row r="16" spans="4:262" x14ac:dyDescent="0.25">
      <c r="D16" s="11">
        <v>2033</v>
      </c>
      <c r="E16" s="11">
        <f>SUM('Yearly emission'!B$47:'Yearly emission'!B70)</f>
        <v>28390955767.375305</v>
      </c>
      <c r="F16" s="11">
        <f>SUM('Yearly emission'!C$47:'Yearly emission'!C70)</f>
        <v>12811249617.439051</v>
      </c>
      <c r="G16" s="11">
        <f>SUM('Yearly emission'!D$47:'Yearly emission'!D70)</f>
        <v>4406997849.5276146</v>
      </c>
      <c r="H16" s="11">
        <f>SUM('Yearly emission'!E$47:'Yearly emission'!E70)</f>
        <v>1697097750.2992613</v>
      </c>
      <c r="I16" s="11">
        <f>SUM('Yearly emission'!F$47:'Yearly emission'!F70)</f>
        <v>15011762592.339083</v>
      </c>
      <c r="J16" s="11">
        <f>SUM('Yearly emission'!G$47:'Yearly emission'!G70)</f>
        <v>499798927.47784209</v>
      </c>
      <c r="K16" s="11">
        <f>SUM('Yearly emission'!H$47:'Yearly emission'!H70)</f>
        <v>1212985557.8838291</v>
      </c>
      <c r="L16" s="11">
        <f>SUM('Yearly emission'!I$47:'Yearly emission'!I70)</f>
        <v>3508057108.1912522</v>
      </c>
      <c r="M16" s="11">
        <f>SUM('Yearly emission'!J$47:'Yearly emission'!J70)</f>
        <v>19774710798.552143</v>
      </c>
      <c r="N16" s="11">
        <f>SUM('Yearly emission'!K$47:'Yearly emission'!K70)</f>
        <v>2258438911.5032539</v>
      </c>
      <c r="O16" s="11">
        <f>SUM('Yearly emission'!L$47:'Yearly emission'!L70)</f>
        <v>2530877584.0566058</v>
      </c>
      <c r="P16" s="11">
        <f>SUM('Yearly emission'!M$47:'Yearly emission'!M70)</f>
        <v>475378913.39652967</v>
      </c>
      <c r="Q16" s="11">
        <f>SUM('Yearly emission'!N$47:'Yearly emission'!N70)</f>
        <v>1619793272.0799828</v>
      </c>
      <c r="R16" s="11">
        <f>SUM('Yearly emission'!O$47:'Yearly emission'!O70)</f>
        <v>659284976.96261477</v>
      </c>
      <c r="S16" s="11">
        <f>SUM('Yearly emission'!P$47:'Yearly emission'!P70)</f>
        <v>867411102.337237</v>
      </c>
      <c r="T16" s="11">
        <f>SUM('Yearly emission'!Q$47:'Yearly emission'!Q70)</f>
        <v>5020265054.0453682</v>
      </c>
      <c r="V16" s="11">
        <f>SUM('Yearly emission'!S$47:'Yearly emission'!S70)</f>
        <v>27917611482.724258</v>
      </c>
      <c r="W16" s="11">
        <f>SUM('Yearly emission'!T$47:'Yearly emission'!T70)</f>
        <v>12603941410.194042</v>
      </c>
      <c r="X16" s="11">
        <f>SUM('Yearly emission'!U$47:'Yearly emission'!U70)</f>
        <v>4339437348.381547</v>
      </c>
      <c r="Y16" s="11">
        <f>SUM('Yearly emission'!V$47:'Yearly emission'!V70)</f>
        <v>1668336716.9998064</v>
      </c>
      <c r="Z16" s="11">
        <f>SUM('Yearly emission'!W$47:'Yearly emission'!W70)</f>
        <v>14756185724.301426</v>
      </c>
      <c r="AA16" s="11">
        <f>SUM('Yearly emission'!X$47:'Yearly emission'!X70)</f>
        <v>491249963.42858189</v>
      </c>
      <c r="AB16" s="11">
        <f>SUM('Yearly emission'!Y$47:'Yearly emission'!Y70)</f>
        <v>1192231334.2503259</v>
      </c>
      <c r="AC16" s="11">
        <f>SUM('Yearly emission'!Z$47:'Yearly emission'!Z70)</f>
        <v>3448781039.7412214</v>
      </c>
      <c r="AD16" s="11">
        <f>SUM('Yearly emission'!AA$47:'Yearly emission'!AA70)</f>
        <v>19434005537.817547</v>
      </c>
      <c r="AE16" s="11">
        <f>SUM('Yearly emission'!AB$47:'Yearly emission'!AB70)</f>
        <v>2219396259.1322513</v>
      </c>
      <c r="AF16" s="11">
        <f>SUM('Yearly emission'!AC$47:'Yearly emission'!AC70)</f>
        <v>2486634777.5104012</v>
      </c>
      <c r="AG16" s="11">
        <f>SUM('Yearly emission'!AD$47:'Yearly emission'!AD70)</f>
        <v>467369202.11758101</v>
      </c>
      <c r="AH16" s="11">
        <f>SUM('Yearly emission'!AE$47:'Yearly emission'!AE70)</f>
        <v>1592096917.6575227</v>
      </c>
      <c r="AI16" s="11">
        <f>SUM('Yearly emission'!AF$47:'Yearly emission'!AF70)</f>
        <v>647499552.59149086</v>
      </c>
      <c r="AJ16" s="11">
        <f>SUM('Yearly emission'!AG$47:'Yearly emission'!AG70)</f>
        <v>852491611.29323697</v>
      </c>
      <c r="AK16" s="11">
        <f>SUM('Yearly emission'!AH$47:'Yearly emission'!AH70)</f>
        <v>4934953838.7189445</v>
      </c>
      <c r="AM16" s="11">
        <f>SUM('Yearly emission'!AJ$47:'Yearly emission'!AJ70)</f>
        <v>27444267198.073208</v>
      </c>
      <c r="AN16" s="11">
        <f>SUM('Yearly emission'!AK$47:'Yearly emission'!AK70)</f>
        <v>12396633202.94903</v>
      </c>
      <c r="AO16" s="11">
        <f>SUM('Yearly emission'!AL$47:'Yearly emission'!AL70)</f>
        <v>4271876847.2354822</v>
      </c>
      <c r="AP16" s="11">
        <f>SUM('Yearly emission'!AM$47:'Yearly emission'!AM70)</f>
        <v>1639575683.700351</v>
      </c>
      <c r="AQ16" s="11">
        <f>SUM('Yearly emission'!AN$47:'Yearly emission'!AN70)</f>
        <v>14500608856.263767</v>
      </c>
      <c r="AR16" s="11">
        <f>SUM('Yearly emission'!AO$47:'Yearly emission'!AO70)</f>
        <v>482700999.37932211</v>
      </c>
      <c r="AS16" s="11">
        <f>SUM('Yearly emission'!AP$47:'Yearly emission'!AP70)</f>
        <v>1171477110.616823</v>
      </c>
      <c r="AT16" s="11">
        <f>SUM('Yearly emission'!AQ$47:'Yearly emission'!AQ70)</f>
        <v>3389504971.2911844</v>
      </c>
      <c r="AU16" s="11">
        <f>SUM('Yearly emission'!AR$47:'Yearly emission'!AR70)</f>
        <v>19093300277.082943</v>
      </c>
      <c r="AV16" s="11">
        <f>SUM('Yearly emission'!AS$47:'Yearly emission'!AS70)</f>
        <v>2180353606.7612472</v>
      </c>
      <c r="AW16" s="11">
        <f>SUM('Yearly emission'!AT$47:'Yearly emission'!AT70)</f>
        <v>2442391970.9641933</v>
      </c>
      <c r="AX16" s="11">
        <f>SUM('Yearly emission'!AU$47:'Yearly emission'!AU70)</f>
        <v>459359490.83863264</v>
      </c>
      <c r="AY16" s="11">
        <f>SUM('Yearly emission'!AV$47:'Yearly emission'!AV70)</f>
        <v>1564400563.2350633</v>
      </c>
      <c r="AZ16" s="11">
        <f>SUM('Yearly emission'!AW$47:'Yearly emission'!AW70)</f>
        <v>635714128.22036743</v>
      </c>
      <c r="BA16" s="11">
        <f>SUM('Yearly emission'!AX$47:'Yearly emission'!AX70)</f>
        <v>837572120.24923658</v>
      </c>
      <c r="BB16" s="11">
        <f>SUM('Yearly emission'!AY$47:'Yearly emission'!AY70)</f>
        <v>4849642623.3925209</v>
      </c>
      <c r="BD16" s="11">
        <f>SUM('Yearly emission'!BA$47:'Yearly emission'!BA70)</f>
        <v>0</v>
      </c>
      <c r="BE16" s="11">
        <f>SUM('Yearly emission'!BB$47:'Yearly emission'!BB70)</f>
        <v>0</v>
      </c>
      <c r="BF16" s="11">
        <f>SUM('Yearly emission'!BC$47:'Yearly emission'!BC70)</f>
        <v>0</v>
      </c>
      <c r="BG16" s="11">
        <f>SUM('Yearly emission'!BD$47:'Yearly emission'!BD70)</f>
        <v>0</v>
      </c>
      <c r="BH16" s="11">
        <f>SUM('Yearly emission'!BE$47:'Yearly emission'!BE70)</f>
        <v>0</v>
      </c>
      <c r="BI16" s="11">
        <f>SUM('Yearly emission'!BF$47:'Yearly emission'!BF70)</f>
        <v>0</v>
      </c>
      <c r="BJ16" s="11">
        <f>SUM('Yearly emission'!BG$47:'Yearly emission'!BG70)</f>
        <v>0</v>
      </c>
      <c r="BK16" s="11">
        <f>SUM('Yearly emission'!BH$47:'Yearly emission'!BH70)</f>
        <v>0</v>
      </c>
      <c r="BL16" s="11">
        <f>SUM('Yearly emission'!BI$47:'Yearly emission'!BI70)</f>
        <v>0</v>
      </c>
      <c r="BM16" s="11">
        <f>SUM('Yearly emission'!BJ$47:'Yearly emission'!BJ70)</f>
        <v>0</v>
      </c>
      <c r="BN16" s="11">
        <f>SUM('Yearly emission'!BK$47:'Yearly emission'!BK70)</f>
        <v>0</v>
      </c>
      <c r="BO16" s="11">
        <f>SUM('Yearly emission'!BL$47:'Yearly emission'!BL70)</f>
        <v>0</v>
      </c>
      <c r="BP16" s="11">
        <f>SUM('Yearly emission'!BM$47:'Yearly emission'!BM70)</f>
        <v>0</v>
      </c>
      <c r="BQ16" s="11">
        <f>SUM('Yearly emission'!BN$47:'Yearly emission'!BN70)</f>
        <v>0</v>
      </c>
      <c r="BR16" s="11">
        <f>SUM('Yearly emission'!BO$47:'Yearly emission'!BO70)</f>
        <v>0</v>
      </c>
      <c r="BS16" s="11">
        <f>SUM('Yearly emission'!BP$47:'Yearly emission'!BP70)</f>
        <v>0</v>
      </c>
      <c r="BU16" s="11">
        <f>SUM('Yearly emission'!BR$47:'Yearly emission'!BR70)</f>
        <v>0</v>
      </c>
      <c r="BV16" s="11">
        <f>SUM('Yearly emission'!BS$47:'Yearly emission'!BS70)</f>
        <v>0</v>
      </c>
      <c r="BW16" s="11">
        <f>SUM('Yearly emission'!BT$47:'Yearly emission'!BT70)</f>
        <v>0</v>
      </c>
      <c r="BX16" s="11">
        <f>SUM('Yearly emission'!BU$47:'Yearly emission'!BU70)</f>
        <v>0</v>
      </c>
      <c r="BY16" s="11">
        <f>SUM('Yearly emission'!BV$47:'Yearly emission'!BV70)</f>
        <v>0</v>
      </c>
      <c r="BZ16" s="11">
        <f>SUM('Yearly emission'!BW$47:'Yearly emission'!BW70)</f>
        <v>0</v>
      </c>
      <c r="CA16" s="11">
        <f>SUM('Yearly emission'!BX$47:'Yearly emission'!BX70)</f>
        <v>0</v>
      </c>
      <c r="CB16" s="11">
        <f>SUM('Yearly emission'!BY$47:'Yearly emission'!BY70)</f>
        <v>0</v>
      </c>
      <c r="CC16" s="11">
        <f>SUM('Yearly emission'!BZ$47:'Yearly emission'!BZ70)</f>
        <v>0</v>
      </c>
      <c r="CD16" s="11">
        <f>SUM('Yearly emission'!CA$47:'Yearly emission'!CA70)</f>
        <v>0</v>
      </c>
      <c r="CE16" s="11">
        <f>SUM('Yearly emission'!CB$47:'Yearly emission'!CB70)</f>
        <v>0</v>
      </c>
      <c r="CF16" s="11">
        <f>SUM('Yearly emission'!CC$47:'Yearly emission'!CC70)</f>
        <v>0</v>
      </c>
      <c r="CG16" s="11">
        <f>SUM('Yearly emission'!CD$47:'Yearly emission'!CD70)</f>
        <v>0</v>
      </c>
      <c r="CH16" s="11">
        <f>SUM('Yearly emission'!CE$47:'Yearly emission'!CE70)</f>
        <v>0</v>
      </c>
      <c r="CI16" s="11">
        <f>SUM('Yearly emission'!CF$47:'Yearly emission'!CF70)</f>
        <v>0</v>
      </c>
      <c r="CJ16" s="11">
        <f>SUM('Yearly emission'!CG$47:'Yearly emission'!CG70)</f>
        <v>0</v>
      </c>
      <c r="CM16" s="11">
        <f>SUM('Yearly emission'!CJ$47:'Yearly emission'!CJ70)</f>
        <v>1617.2</v>
      </c>
      <c r="CN16" s="11">
        <f>SUM('Yearly emission'!CK$47:'Yearly emission'!CK70)</f>
        <v>31252143289.948666</v>
      </c>
      <c r="CO16" s="11">
        <f>SUM('Yearly emission'!CL$47:'Yearly emission'!CL70)</f>
        <v>15569109751.293989</v>
      </c>
      <c r="CP16" s="11">
        <f>SUM('Yearly emission'!CM$47:'Yearly emission'!CM70)</f>
        <v>5513200578.8769083</v>
      </c>
      <c r="CQ16" s="11">
        <f>SUM('Yearly emission'!CN$47:'Yearly emission'!CN70)</f>
        <v>1793885827.2178469</v>
      </c>
      <c r="CR16" s="11">
        <f>SUM('Yearly emission'!CO$47:'Yearly emission'!CO70)</f>
        <v>15652613189.289791</v>
      </c>
      <c r="CS16" s="11">
        <f>SUM('Yearly emission'!CP$47:'Yearly emission'!CP70)</f>
        <v>642131206.7043196</v>
      </c>
      <c r="CT16" s="11">
        <f>SUM('Yearly emission'!CQ$47:'Yearly emission'!CQ70)</f>
        <v>1508514952.5482912</v>
      </c>
      <c r="CU16" s="11">
        <f>SUM('Yearly emission'!CR$47:'Yearly emission'!CR70)</f>
        <v>4814119663.430336</v>
      </c>
      <c r="CV16" s="11">
        <f>SUM('Yearly emission'!CS$47:'Yearly emission'!CS70)</f>
        <v>18422053364.545074</v>
      </c>
      <c r="CW16" s="11">
        <f>SUM('Yearly emission'!CT$47:'Yearly emission'!CT70)</f>
        <v>2862214927.539012</v>
      </c>
      <c r="CX16" s="11">
        <f>SUM('Yearly emission'!CU$47:'Yearly emission'!CU70)</f>
        <v>4945317111.6120186</v>
      </c>
      <c r="CY16" s="11">
        <f>SUM('Yearly emission'!CV$47:'Yearly emission'!CV70)</f>
        <v>610152496.53040743</v>
      </c>
      <c r="CZ16" s="11">
        <f>SUM('Yearly emission'!CW$47:'Yearly emission'!CW70)</f>
        <v>2119247946.5350966</v>
      </c>
      <c r="DA16" s="11">
        <f>SUM('Yearly emission'!CX$47:'Yearly emission'!CX70)</f>
        <v>2202377996.1343603</v>
      </c>
      <c r="DB16" s="11">
        <f>SUM('Yearly emission'!CY$47:'Yearly emission'!CY70)</f>
        <v>1371996827.998915</v>
      </c>
      <c r="DC16" s="11">
        <f>SUM('Yearly emission'!CZ$47:'Yearly emission'!CZ70)</f>
        <v>6295303337.7006311</v>
      </c>
      <c r="DE16" s="11">
        <f>SUM('Yearly emission'!DB$47:'Yearly emission'!DB70)</f>
        <v>30617595445.126251</v>
      </c>
      <c r="DF16" s="11">
        <f>SUM('Yearly emission'!DC$47:'Yearly emission'!DC70)</f>
        <v>15267942059.583656</v>
      </c>
      <c r="DG16" s="11">
        <f>SUM('Yearly emission'!DD$47:'Yearly emission'!DD70)</f>
        <v>5418730392.0940037</v>
      </c>
      <c r="DH16" s="11">
        <f>SUM('Yearly emission'!DE$47:'Yearly emission'!DE70)</f>
        <v>1756753423.821013</v>
      </c>
      <c r="DI16" s="11">
        <f>SUM('Yearly emission'!DF$47:'Yearly emission'!DF70)</f>
        <v>15340660352.756218</v>
      </c>
      <c r="DJ16" s="11">
        <f>SUM('Yearly emission'!DG$47:'Yearly emission'!DG70)</f>
        <v>628502484.08027458</v>
      </c>
      <c r="DK16" s="11">
        <f>SUM('Yearly emission'!DH$47:'Yearly emission'!DH70)</f>
        <v>1479214603.7961581</v>
      </c>
      <c r="DL16" s="11">
        <f>SUM('Yearly emission'!DI$47:'Yearly emission'!DI70)</f>
        <v>4715271021.5017481</v>
      </c>
      <c r="DM16" s="11">
        <f>SUM('Yearly emission'!DJ$47:'Yearly emission'!DJ70)</f>
        <v>18052346851.67614</v>
      </c>
      <c r="DN16" s="11">
        <f>SUM('Yearly emission'!DK$47:'Yearly emission'!DK70)</f>
        <v>2801171734.6747179</v>
      </c>
      <c r="DO16" s="11">
        <f>SUM('Yearly emission'!DL$47:'Yearly emission'!DL70)</f>
        <v>4836955158.4680147</v>
      </c>
      <c r="DP16" s="11">
        <f>SUM('Yearly emission'!DM$47:'Yearly emission'!DM70)</f>
        <v>597488621.37458813</v>
      </c>
      <c r="DQ16" s="11">
        <f>SUM('Yearly emission'!DN$47:'Yearly emission'!DN70)</f>
        <v>2074700102.5020704</v>
      </c>
      <c r="DR16" s="11">
        <f>SUM('Yearly emission'!DO$47:'Yearly emission'!DO70)</f>
        <v>2155859649.4848418</v>
      </c>
      <c r="DS16" s="11">
        <f>SUM('Yearly emission'!DP$47:'Yearly emission'!DP70)</f>
        <v>1342552786.8657496</v>
      </c>
      <c r="DT16" s="11">
        <f>SUM('Yearly emission'!DQ$47:'Yearly emission'!DQ70)</f>
        <v>6165168479.4743071</v>
      </c>
      <c r="DV16" s="11">
        <f>SUM('Yearly emission'!DS$47:'Yearly emission'!DS70)</f>
        <v>29983047600.303848</v>
      </c>
      <c r="DW16" s="11">
        <f>SUM('Yearly emission'!DT$47:'Yearly emission'!DT70)</f>
        <v>15055731440.174026</v>
      </c>
      <c r="DX16" s="11">
        <f>SUM('Yearly emission'!DU$47:'Yearly emission'!DU70)</f>
        <v>5324260205.3110991</v>
      </c>
      <c r="DY16" s="11">
        <f>SUM('Yearly emission'!DV$47:'Yearly emission'!DV70)</f>
        <v>1719621020.4241791</v>
      </c>
      <c r="DZ16" s="11">
        <f>SUM('Yearly emission'!DW$47:'Yearly emission'!DW70)</f>
        <v>15028707516.222649</v>
      </c>
      <c r="EA16" s="11">
        <f>SUM('Yearly emission'!DX$47:'Yearly emission'!DX70)</f>
        <v>614873761.45622921</v>
      </c>
      <c r="EB16" s="11">
        <f>SUM('Yearly emission'!DY$47:'Yearly emission'!DY70)</f>
        <v>1449914255.0440249</v>
      </c>
      <c r="EC16" s="11">
        <f>SUM('Yearly emission'!DZ$47:'Yearly emission'!DZ70)</f>
        <v>4616422379.5731592</v>
      </c>
      <c r="ED16" s="11">
        <f>SUM('Yearly emission'!EA$47:'Yearly emission'!EA70)</f>
        <v>17682640338.807182</v>
      </c>
      <c r="EE16" s="11">
        <f>SUM('Yearly emission'!EB$47:'Yearly emission'!EB70)</f>
        <v>2740128541.8104248</v>
      </c>
      <c r="EF16" s="11">
        <f>SUM('Yearly emission'!EC$47:'Yearly emission'!EC70)</f>
        <v>4728593205.3240137</v>
      </c>
      <c r="EG16" s="11">
        <f>SUM('Yearly emission'!ED$47:'Yearly emission'!ED70)</f>
        <v>584824746.21876919</v>
      </c>
      <c r="EH16" s="11">
        <f>SUM('Yearly emission'!EE$47:'Yearly emission'!EE70)</f>
        <v>2030152258.469044</v>
      </c>
      <c r="EI16" s="11">
        <f>SUM('Yearly emission'!EF$47:'Yearly emission'!EF70)</f>
        <v>2109341302.8353214</v>
      </c>
      <c r="EJ16" s="11">
        <f>SUM('Yearly emission'!EG$47:'Yearly emission'!EG70)</f>
        <v>1313108745.7325835</v>
      </c>
      <c r="EK16" s="11">
        <f>SUM('Yearly emission'!EH$47:'Yearly emission'!EH70)</f>
        <v>6035033621.2479801</v>
      </c>
      <c r="EM16" s="11">
        <f>SUM('Yearly emission'!EJ$47:'Yearly emission'!EJ70)</f>
        <v>0</v>
      </c>
      <c r="EN16" s="11">
        <f>SUM('Yearly emission'!EK$47:'Yearly emission'!EK70)</f>
        <v>0</v>
      </c>
      <c r="EO16" s="11">
        <f>SUM('Yearly emission'!EL$47:'Yearly emission'!EL70)</f>
        <v>0</v>
      </c>
      <c r="EP16" s="11">
        <f>SUM('Yearly emission'!EM$47:'Yearly emission'!EM70)</f>
        <v>0</v>
      </c>
      <c r="EQ16" s="11">
        <f>SUM('Yearly emission'!EN$47:'Yearly emission'!EN70)</f>
        <v>0</v>
      </c>
      <c r="ER16" s="11">
        <f>SUM('Yearly emission'!EO$47:'Yearly emission'!EO70)</f>
        <v>0</v>
      </c>
      <c r="ES16" s="11">
        <f>SUM('Yearly emission'!EP$47:'Yearly emission'!EP70)</f>
        <v>0</v>
      </c>
      <c r="ET16" s="11">
        <f>SUM('Yearly emission'!EQ$47:'Yearly emission'!EQ70)</f>
        <v>0</v>
      </c>
      <c r="EU16" s="11">
        <f>SUM('Yearly emission'!ER$47:'Yearly emission'!ER70)</f>
        <v>0</v>
      </c>
      <c r="EV16" s="11">
        <f>SUM('Yearly emission'!ES$47:'Yearly emission'!ES70)</f>
        <v>0</v>
      </c>
      <c r="EW16" s="11">
        <f>SUM('Yearly emission'!ET$47:'Yearly emission'!ET70)</f>
        <v>0</v>
      </c>
      <c r="EX16" s="11">
        <f>SUM('Yearly emission'!EU$47:'Yearly emission'!EU70)</f>
        <v>0</v>
      </c>
      <c r="EY16" s="11">
        <f>SUM('Yearly emission'!EV$47:'Yearly emission'!EV70)</f>
        <v>0</v>
      </c>
      <c r="EZ16" s="11">
        <f>SUM('Yearly emission'!EW$47:'Yearly emission'!EW70)</f>
        <v>0</v>
      </c>
      <c r="FA16" s="11">
        <f>SUM('Yearly emission'!EX$47:'Yearly emission'!EX70)</f>
        <v>0</v>
      </c>
      <c r="FB16" s="11">
        <f>SUM('Yearly emission'!EY$47:'Yearly emission'!EY70)</f>
        <v>0</v>
      </c>
      <c r="FD16" s="11">
        <f>SUM('Yearly emission'!FA$47:'Yearly emission'!FA70)</f>
        <v>0</v>
      </c>
      <c r="FE16" s="11">
        <f>SUM('Yearly emission'!FB$47:'Yearly emission'!FB70)</f>
        <v>0</v>
      </c>
      <c r="FF16" s="11">
        <f>SUM('Yearly emission'!FC$47:'Yearly emission'!FC70)</f>
        <v>0</v>
      </c>
      <c r="FG16" s="11">
        <f>SUM('Yearly emission'!FD$47:'Yearly emission'!FD70)</f>
        <v>0</v>
      </c>
      <c r="FH16" s="11">
        <f>SUM('Yearly emission'!FE$47:'Yearly emission'!FE70)</f>
        <v>0</v>
      </c>
      <c r="FI16" s="11">
        <f>SUM('Yearly emission'!FF$47:'Yearly emission'!FF70)</f>
        <v>0</v>
      </c>
      <c r="FJ16" s="11">
        <f>SUM('Yearly emission'!FG$47:'Yearly emission'!FG70)</f>
        <v>0</v>
      </c>
      <c r="FK16" s="11">
        <f>SUM('Yearly emission'!FH$47:'Yearly emission'!FH70)</f>
        <v>0</v>
      </c>
      <c r="FL16" s="11">
        <f>SUM('Yearly emission'!FI$47:'Yearly emission'!FI70)</f>
        <v>0</v>
      </c>
      <c r="FM16" s="11">
        <f>SUM('Yearly emission'!FJ$47:'Yearly emission'!FJ70)</f>
        <v>0</v>
      </c>
      <c r="FN16" s="11">
        <f>SUM('Yearly emission'!FK$47:'Yearly emission'!FK70)</f>
        <v>0</v>
      </c>
      <c r="FO16" s="11">
        <f>SUM('Yearly emission'!FL$47:'Yearly emission'!FL70)</f>
        <v>0</v>
      </c>
      <c r="FP16" s="11">
        <f>SUM('Yearly emission'!FM$47:'Yearly emission'!FM70)</f>
        <v>0</v>
      </c>
      <c r="FQ16" s="11">
        <f>SUM('Yearly emission'!FN$47:'Yearly emission'!FN70)</f>
        <v>0</v>
      </c>
      <c r="FR16" s="11">
        <f>SUM('Yearly emission'!FO$47:'Yearly emission'!FO70)</f>
        <v>0</v>
      </c>
      <c r="FS16" s="11">
        <f>SUM('Yearly emission'!FP$47:'Yearly emission'!FP70)</f>
        <v>0</v>
      </c>
      <c r="FV16" s="11">
        <f>SUM('Yearly emission'!FS$47:'Yearly emission'!FS70)</f>
        <v>1617.2</v>
      </c>
      <c r="FW16" s="11">
        <f>SUM('Yearly emission'!FT$47:'Yearly emission'!FT70)</f>
        <v>34100997281.908661</v>
      </c>
      <c r="FX16" s="11">
        <f>SUM('Yearly emission'!FU$47:'Yearly emission'!FU70)</f>
        <v>15009447886.278088</v>
      </c>
      <c r="FY16" s="11">
        <f>SUM('Yearly emission'!FV$47:'Yearly emission'!FV70)</f>
        <v>5676107652.3538561</v>
      </c>
      <c r="FZ16" s="11">
        <f>SUM('Yearly emission'!FW$47:'Yearly emission'!FW70)</f>
        <v>2297398708.6831007</v>
      </c>
      <c r="GA16" s="11">
        <f>SUM('Yearly emission'!FX$47:'Yearly emission'!FX70)</f>
        <v>14678106414.378811</v>
      </c>
      <c r="GB16" s="11">
        <f>SUM('Yearly emission'!FY$47:'Yearly emission'!FY70)</f>
        <v>452214593.37519783</v>
      </c>
      <c r="GC16" s="11">
        <f>SUM('Yearly emission'!FZ$47:'Yearly emission'!FZ70)</f>
        <v>1406638141.6537986</v>
      </c>
      <c r="GD16" s="11">
        <f>SUM('Yearly emission'!GA$47:'Yearly emission'!GA70)</f>
        <v>9064222620.4081173</v>
      </c>
      <c r="GE16" s="11">
        <f>SUM('Yearly emission'!GB$47:'Yearly emission'!GB70)</f>
        <v>25430617816.258671</v>
      </c>
      <c r="GF16" s="11">
        <f>SUM('Yearly emission'!GC$47:'Yearly emission'!GC70)</f>
        <v>3160735973.5296149</v>
      </c>
      <c r="GG16" s="11">
        <f>SUM('Yearly emission'!GD$47:'Yearly emission'!GD70)</f>
        <v>5987065630.2667856</v>
      </c>
      <c r="GH16" s="11">
        <f>SUM('Yearly emission'!GE$47:'Yearly emission'!GE70)</f>
        <v>681513116.5719533</v>
      </c>
      <c r="GI16" s="11">
        <f>SUM('Yearly emission'!GF$47:'Yearly emission'!GF70)</f>
        <v>1604211315.6479604</v>
      </c>
      <c r="GJ16" s="11">
        <f>SUM('Yearly emission'!GG$47:'Yearly emission'!GG70)</f>
        <v>2057418439.031631</v>
      </c>
      <c r="GK16" s="11">
        <f>SUM('Yearly emission'!GH$47:'Yearly emission'!GH70)</f>
        <v>1562503952.2951038</v>
      </c>
      <c r="GL16" s="11">
        <f>SUM('Yearly emission'!GI$47:'Yearly emission'!GI70)</f>
        <v>8441726452.5489349</v>
      </c>
      <c r="GN16" s="11">
        <f>SUM('Yearly emission'!GK$47:'Yearly emission'!GK70)</f>
        <v>33538902829.778801</v>
      </c>
      <c r="GO16" s="11">
        <f>SUM('Yearly emission'!GL$47:'Yearly emission'!GL70)</f>
        <v>14795020136.662247</v>
      </c>
      <c r="GP16" s="11">
        <f>SUM('Yearly emission'!GM$47:'Yearly emission'!GM70)</f>
        <v>5587662552.7492895</v>
      </c>
      <c r="GQ16" s="11">
        <f>SUM('Yearly emission'!GN$47:'Yearly emission'!GN70)</f>
        <v>2258018585.1130242</v>
      </c>
      <c r="GR16" s="11">
        <f>SUM('Yearly emission'!GO$47:'Yearly emission'!GO70)</f>
        <v>14451095999.848854</v>
      </c>
      <c r="GS16" s="11">
        <f>SUM('Yearly emission'!GP$47:'Yearly emission'!GP70)</f>
        <v>444535597.47117454</v>
      </c>
      <c r="GT16" s="11">
        <f>SUM('Yearly emission'!GQ$47:'Yearly emission'!GQ70)</f>
        <v>1383733330.1742184</v>
      </c>
      <c r="GU16" s="11">
        <f>SUM('Yearly emission'!GR$47:'Yearly emission'!GR70)</f>
        <v>8899906931.6708794</v>
      </c>
      <c r="GV16" s="11">
        <f>SUM('Yearly emission'!GS$47:'Yearly emission'!GS70)</f>
        <v>24909045813.133686</v>
      </c>
      <c r="GW16" s="11">
        <f>SUM('Yearly emission'!GT$47:'Yearly emission'!GT70)</f>
        <v>3098810530.6695771</v>
      </c>
      <c r="GX16" s="11">
        <f>SUM('Yearly emission'!GU$47:'Yearly emission'!GU70)</f>
        <v>5864011634.6195564</v>
      </c>
      <c r="GY16" s="11">
        <f>SUM('Yearly emission'!GV$47:'Yearly emission'!GV70)</f>
        <v>669338804.68727803</v>
      </c>
      <c r="GZ16" s="11">
        <f>SUM('Yearly emission'!GW$47:'Yearly emission'!GW70)</f>
        <v>1578735452.506362</v>
      </c>
      <c r="HA16" s="11">
        <f>SUM('Yearly emission'!GX$47:'Yearly emission'!GX70)</f>
        <v>2009562921.0696986</v>
      </c>
      <c r="HB16" s="11">
        <f>SUM('Yearly emission'!GY$47:'Yearly emission'!GY70)</f>
        <v>1534555134.156811</v>
      </c>
      <c r="HC16" s="11">
        <f>SUM('Yearly emission'!GZ$47:'Yearly emission'!GZ70)</f>
        <v>8285108634.0488005</v>
      </c>
      <c r="HE16" s="11">
        <f>SUM('Yearly emission'!HB$47:'Yearly emission'!HB70)</f>
        <v>32976808377.648956</v>
      </c>
      <c r="HF16" s="11">
        <f>SUM('Yearly emission'!HC$47:'Yearly emission'!HC70)</f>
        <v>14580592387.046406</v>
      </c>
      <c r="HG16" s="11">
        <f>SUM('Yearly emission'!HD$47:'Yearly emission'!HD70)</f>
        <v>5499217453.144722</v>
      </c>
      <c r="HH16" s="11">
        <f>SUM('Yearly emission'!HE$47:'Yearly emission'!HE70)</f>
        <v>2218638461.5429463</v>
      </c>
      <c r="HI16" s="11">
        <f>SUM('Yearly emission'!HF$47:'Yearly emission'!HF70)</f>
        <v>14224085585.318903</v>
      </c>
      <c r="HJ16" s="11">
        <f>SUM('Yearly emission'!HG$47:'Yearly emission'!HG70)</f>
        <v>436856601.56715119</v>
      </c>
      <c r="HK16" s="11">
        <f>SUM('Yearly emission'!HH$47:'Yearly emission'!HH70)</f>
        <v>1360828518.6946387</v>
      </c>
      <c r="HL16" s="11">
        <f>SUM('Yearly emission'!HI$47:'Yearly emission'!HI70)</f>
        <v>8735591242.9336395</v>
      </c>
      <c r="HM16" s="11">
        <f>SUM('Yearly emission'!HJ$47:'Yearly emission'!HJ70)</f>
        <v>24387473810.008698</v>
      </c>
      <c r="HN16" s="11">
        <f>SUM('Yearly emission'!HK$47:'Yearly emission'!HK70)</f>
        <v>3036885087.8095412</v>
      </c>
      <c r="HO16" s="11">
        <f>SUM('Yearly emission'!HL$47:'Yearly emission'!HL70)</f>
        <v>5740957638.9723301</v>
      </c>
      <c r="HP16" s="11">
        <f>SUM('Yearly emission'!HM$47:'Yearly emission'!HM70)</f>
        <v>657164492.80260265</v>
      </c>
      <c r="HQ16" s="11">
        <f>SUM('Yearly emission'!HN$47:'Yearly emission'!HN70)</f>
        <v>1553259589.3647633</v>
      </c>
      <c r="HR16" s="11">
        <f>SUM('Yearly emission'!HO$47:'Yearly emission'!HO70)</f>
        <v>1961707403.1077666</v>
      </c>
      <c r="HS16" s="11">
        <f>SUM('Yearly emission'!HP$47:'Yearly emission'!HP70)</f>
        <v>1506606316.0185184</v>
      </c>
      <c r="HT16" s="11">
        <f>SUM('Yearly emission'!HQ$47:'Yearly emission'!HQ70)</f>
        <v>8128490815.5486689</v>
      </c>
      <c r="HV16" s="11">
        <f>SUM('Yearly emission'!HS$47:'Yearly emission'!HS70)</f>
        <v>0</v>
      </c>
      <c r="HW16" s="11">
        <f>SUM('Yearly emission'!HT$47:'Yearly emission'!HT70)</f>
        <v>0</v>
      </c>
      <c r="HX16" s="11">
        <f>SUM('Yearly emission'!HU$47:'Yearly emission'!HU70)</f>
        <v>0</v>
      </c>
      <c r="HY16" s="11">
        <f>SUM('Yearly emission'!HV$47:'Yearly emission'!HV70)</f>
        <v>0</v>
      </c>
      <c r="HZ16" s="11">
        <f>SUM('Yearly emission'!HW$47:'Yearly emission'!HW70)</f>
        <v>0</v>
      </c>
      <c r="IA16" s="11">
        <f>SUM('Yearly emission'!HX$47:'Yearly emission'!HX70)</f>
        <v>0</v>
      </c>
      <c r="IB16" s="11">
        <f>SUM('Yearly emission'!HY$47:'Yearly emission'!HY70)</f>
        <v>0</v>
      </c>
      <c r="IC16" s="11">
        <f>SUM('Yearly emission'!HZ$47:'Yearly emission'!HZ70)</f>
        <v>0</v>
      </c>
      <c r="ID16" s="11">
        <f>SUM('Yearly emission'!IA$47:'Yearly emission'!IA70)</f>
        <v>0</v>
      </c>
      <c r="IE16" s="11">
        <f>SUM('Yearly emission'!IB$47:'Yearly emission'!IB70)</f>
        <v>0</v>
      </c>
      <c r="IF16" s="11">
        <f>SUM('Yearly emission'!IC$47:'Yearly emission'!IC70)</f>
        <v>0</v>
      </c>
      <c r="IG16" s="11">
        <f>SUM('Yearly emission'!ID$47:'Yearly emission'!ID70)</f>
        <v>0</v>
      </c>
      <c r="IH16" s="11">
        <f>SUM('Yearly emission'!IE$47:'Yearly emission'!IE70)</f>
        <v>0</v>
      </c>
      <c r="II16" s="11">
        <f>SUM('Yearly emission'!IF$47:'Yearly emission'!IF70)</f>
        <v>0</v>
      </c>
      <c r="IJ16" s="11">
        <f>SUM('Yearly emission'!IG$47:'Yearly emission'!IG70)</f>
        <v>0</v>
      </c>
      <c r="IK16" s="11">
        <f>SUM('Yearly emission'!IH$47:'Yearly emission'!IH70)</f>
        <v>0</v>
      </c>
      <c r="IM16" s="11">
        <f>SUM('Yearly emission'!IJ$47:'Yearly emission'!IJ70)</f>
        <v>0</v>
      </c>
      <c r="IN16" s="11">
        <f>SUM('Yearly emission'!IK$47:'Yearly emission'!IK70)</f>
        <v>0</v>
      </c>
      <c r="IO16" s="11">
        <f>SUM('Yearly emission'!IL$47:'Yearly emission'!IL70)</f>
        <v>0</v>
      </c>
      <c r="IP16" s="11">
        <f>SUM('Yearly emission'!IM$47:'Yearly emission'!IM70)</f>
        <v>0</v>
      </c>
      <c r="IQ16" s="11">
        <f>SUM('Yearly emission'!IN$47:'Yearly emission'!IN70)</f>
        <v>0</v>
      </c>
      <c r="IR16" s="11">
        <f>SUM('Yearly emission'!IO$47:'Yearly emission'!IO70)</f>
        <v>0</v>
      </c>
      <c r="IS16" s="11">
        <f>SUM('Yearly emission'!IP$47:'Yearly emission'!IP70)</f>
        <v>0</v>
      </c>
      <c r="IT16" s="11">
        <f>SUM('Yearly emission'!IQ$47:'Yearly emission'!IQ70)</f>
        <v>0</v>
      </c>
      <c r="IU16" s="11">
        <f>SUM('Yearly emission'!IR$47:'Yearly emission'!IR70)</f>
        <v>0</v>
      </c>
      <c r="IV16" s="11">
        <f>SUM('Yearly emission'!IS$47:'Yearly emission'!IS70)</f>
        <v>0</v>
      </c>
      <c r="IW16" s="11">
        <f>SUM('Yearly emission'!IT$47:'Yearly emission'!IT70)</f>
        <v>0</v>
      </c>
      <c r="IX16" s="11">
        <f>SUM('Yearly emission'!IU$47:'Yearly emission'!IU70)</f>
        <v>0</v>
      </c>
      <c r="IY16" s="11">
        <f>SUM('Yearly emission'!IV$47:'Yearly emission'!IV70)</f>
        <v>0</v>
      </c>
      <c r="IZ16" s="11">
        <f>SUM('Yearly emission'!IW$47:'Yearly emission'!IW70)</f>
        <v>0</v>
      </c>
      <c r="JA16" s="11">
        <f>SUM('Yearly emission'!IX$47:'Yearly emission'!IX70)</f>
        <v>0</v>
      </c>
      <c r="JB16" s="11">
        <f>SUM('Yearly emission'!IY$47:'Yearly emission'!IY70)</f>
        <v>0</v>
      </c>
    </row>
    <row r="17" spans="4:262" x14ac:dyDescent="0.25">
      <c r="D17" s="11">
        <v>2034</v>
      </c>
      <c r="E17" s="11">
        <f>SUM('Yearly emission'!B$47:'Yearly emission'!B71)</f>
        <v>29709208768.207905</v>
      </c>
      <c r="F17" s="11">
        <f>SUM('Yearly emission'!C$47:'Yearly emission'!C71)</f>
        <v>13072893738.751886</v>
      </c>
      <c r="G17" s="11">
        <f>SUM('Yearly emission'!D$47:'Yearly emission'!D71)</f>
        <v>4492736693.484169</v>
      </c>
      <c r="H17" s="11">
        <f>SUM('Yearly emission'!E$47:'Yearly emission'!E71)</f>
        <v>1804476509.4087512</v>
      </c>
      <c r="I17" s="11">
        <f>SUM('Yearly emission'!F$47:'Yearly emission'!F71)</f>
        <v>16241618761.120451</v>
      </c>
      <c r="J17" s="11">
        <f>SUM('Yearly emission'!G$47:'Yearly emission'!G71)</f>
        <v>578965516.17889655</v>
      </c>
      <c r="K17" s="11">
        <f>SUM('Yearly emission'!H$47:'Yearly emission'!H71)</f>
        <v>1251627794.8636086</v>
      </c>
      <c r="L17" s="11">
        <f>SUM('Yearly emission'!I$47:'Yearly emission'!I71)</f>
        <v>3754355268.1874938</v>
      </c>
      <c r="M17" s="11">
        <f>SUM('Yearly emission'!J$47:'Yearly emission'!J71)</f>
        <v>21606958378.876606</v>
      </c>
      <c r="N17" s="11">
        <f>SUM('Yearly emission'!K$47:'Yearly emission'!K71)</f>
        <v>2520762438.4659815</v>
      </c>
      <c r="O17" s="11">
        <f>SUM('Yearly emission'!L$47:'Yearly emission'!L71)</f>
        <v>2885846083.2125974</v>
      </c>
      <c r="P17" s="11">
        <f>SUM('Yearly emission'!M$47:'Yearly emission'!M71)</f>
        <v>520999502.52673614</v>
      </c>
      <c r="Q17" s="11">
        <f>SUM('Yearly emission'!N$47:'Yearly emission'!N71)</f>
        <v>1746751079.2436314</v>
      </c>
      <c r="R17" s="11">
        <f>SUM('Yearly emission'!O$47:'Yearly emission'!O71)</f>
        <v>831389632.33226728</v>
      </c>
      <c r="S17" s="11">
        <f>SUM('Yearly emission'!P$47:'Yearly emission'!P71)</f>
        <v>984192025.4974438</v>
      </c>
      <c r="T17" s="11">
        <f>SUM('Yearly emission'!Q$47:'Yearly emission'!Q71)</f>
        <v>5522786242.8830633</v>
      </c>
      <c r="V17" s="11">
        <f>SUM('Yearly emission'!S$47:'Yearly emission'!S71)</f>
        <v>28989824789.528091</v>
      </c>
      <c r="W17" s="11">
        <f>SUM('Yearly emission'!T$47:'Yearly emission'!T71)</f>
        <v>12766298448.279678</v>
      </c>
      <c r="X17" s="11">
        <f>SUM('Yearly emission'!U$47:'Yearly emission'!U71)</f>
        <v>4393245174.1773701</v>
      </c>
      <c r="Y17" s="11">
        <f>SUM('Yearly emission'!V$47:'Yearly emission'!V71)</f>
        <v>1760027654.2201507</v>
      </c>
      <c r="Z17" s="11">
        <f>SUM('Yearly emission'!W$47:'Yearly emission'!W71)</f>
        <v>15839711288.759521</v>
      </c>
      <c r="AA17" s="11">
        <f>SUM('Yearly emission'!X$47:'Yearly emission'!X71)</f>
        <v>564484185.95111167</v>
      </c>
      <c r="AB17" s="11">
        <f>SUM('Yearly emission'!Y$47:'Yearly emission'!Y71)</f>
        <v>1220518833.751405</v>
      </c>
      <c r="AC17" s="11">
        <f>SUM('Yearly emission'!Z$47:'Yearly emission'!Z71)</f>
        <v>3662094580.4043808</v>
      </c>
      <c r="AD17" s="11">
        <f>SUM('Yearly emission'!AA$47:'Yearly emission'!AA71)</f>
        <v>21065547356.610371</v>
      </c>
      <c r="AE17" s="11">
        <f>SUM('Yearly emission'!AB$47:'Yearly emission'!AB71)</f>
        <v>2457294623.0274897</v>
      </c>
      <c r="AF17" s="11">
        <f>SUM('Yearly emission'!AC$47:'Yearly emission'!AC71)</f>
        <v>2812375100.0938244</v>
      </c>
      <c r="AG17" s="11">
        <f>SUM('Yearly emission'!AD$47:'Yearly emission'!AD71)</f>
        <v>508199873.848158</v>
      </c>
      <c r="AH17" s="11">
        <f>SUM('Yearly emission'!AE$47:'Yearly emission'!AE71)</f>
        <v>1703317933.00299</v>
      </c>
      <c r="AI17" s="11">
        <f>SUM('Yearly emission'!AF$47:'Yearly emission'!AF71)</f>
        <v>809747256.19176626</v>
      </c>
      <c r="AJ17" s="11">
        <f>SUM('Yearly emission'!AG$47:'Yearly emission'!AG71)</f>
        <v>959494567.94964504</v>
      </c>
      <c r="AK17" s="11">
        <f>SUM('Yearly emission'!AH$47:'Yearly emission'!AH71)</f>
        <v>5386001930.9655294</v>
      </c>
      <c r="AM17" s="11">
        <f>SUM('Yearly emission'!AJ$47:'Yearly emission'!AJ71)</f>
        <v>28270440810.848274</v>
      </c>
      <c r="AN17" s="11">
        <f>SUM('Yearly emission'!AK$47:'Yearly emission'!AK71)</f>
        <v>12459703157.807472</v>
      </c>
      <c r="AO17" s="11">
        <f>SUM('Yearly emission'!AL$47:'Yearly emission'!AL71)</f>
        <v>4293753654.8705735</v>
      </c>
      <c r="AP17" s="11">
        <f>SUM('Yearly emission'!AM$47:'Yearly emission'!AM71)</f>
        <v>1715578799.0315495</v>
      </c>
      <c r="AQ17" s="11">
        <f>SUM('Yearly emission'!AN$47:'Yearly emission'!AN71)</f>
        <v>15437803816.398586</v>
      </c>
      <c r="AR17" s="11">
        <f>SUM('Yearly emission'!AO$47:'Yearly emission'!AO71)</f>
        <v>550002855.72332728</v>
      </c>
      <c r="AS17" s="11">
        <f>SUM('Yearly emission'!AP$47:'Yearly emission'!AP71)</f>
        <v>1189409872.6392014</v>
      </c>
      <c r="AT17" s="11">
        <f>SUM('Yearly emission'!AQ$47:'Yearly emission'!AQ71)</f>
        <v>3569833892.6212626</v>
      </c>
      <c r="AU17" s="11">
        <f>SUM('Yearly emission'!AR$47:'Yearly emission'!AR71)</f>
        <v>20524136334.344128</v>
      </c>
      <c r="AV17" s="11">
        <f>SUM('Yearly emission'!AS$47:'Yearly emission'!AS71)</f>
        <v>2393826807.5889955</v>
      </c>
      <c r="AW17" s="11">
        <f>SUM('Yearly emission'!AT$47:'Yearly emission'!AT71)</f>
        <v>2738904116.9750452</v>
      </c>
      <c r="AX17" s="11">
        <f>SUM('Yearly emission'!AU$47:'Yearly emission'!AU71)</f>
        <v>495400245.16957986</v>
      </c>
      <c r="AY17" s="11">
        <f>SUM('Yearly emission'!AV$47:'Yearly emission'!AV71)</f>
        <v>1659884786.7623494</v>
      </c>
      <c r="AZ17" s="11">
        <f>SUM('Yearly emission'!AW$47:'Yearly emission'!AW71)</f>
        <v>788104880.05126572</v>
      </c>
      <c r="BA17" s="11">
        <f>SUM('Yearly emission'!AX$47:'Yearly emission'!AX71)</f>
        <v>934797110.40184593</v>
      </c>
      <c r="BB17" s="11">
        <f>SUM('Yearly emission'!AY$47:'Yearly emission'!AY71)</f>
        <v>5249217619.0479994</v>
      </c>
      <c r="BD17" s="11">
        <f>SUM('Yearly emission'!BA$47:'Yearly emission'!BA71)</f>
        <v>0</v>
      </c>
      <c r="BE17" s="11">
        <f>SUM('Yearly emission'!BB$47:'Yearly emission'!BB71)</f>
        <v>0</v>
      </c>
      <c r="BF17" s="11">
        <f>SUM('Yearly emission'!BC$47:'Yearly emission'!BC71)</f>
        <v>0</v>
      </c>
      <c r="BG17" s="11">
        <f>SUM('Yearly emission'!BD$47:'Yearly emission'!BD71)</f>
        <v>0</v>
      </c>
      <c r="BH17" s="11">
        <f>SUM('Yearly emission'!BE$47:'Yearly emission'!BE71)</f>
        <v>0</v>
      </c>
      <c r="BI17" s="11">
        <f>SUM('Yearly emission'!BF$47:'Yearly emission'!BF71)</f>
        <v>0</v>
      </c>
      <c r="BJ17" s="11">
        <f>SUM('Yearly emission'!BG$47:'Yearly emission'!BG71)</f>
        <v>0</v>
      </c>
      <c r="BK17" s="11">
        <f>SUM('Yearly emission'!BH$47:'Yearly emission'!BH71)</f>
        <v>0</v>
      </c>
      <c r="BL17" s="11">
        <f>SUM('Yearly emission'!BI$47:'Yearly emission'!BI71)</f>
        <v>0</v>
      </c>
      <c r="BM17" s="11">
        <f>SUM('Yearly emission'!BJ$47:'Yearly emission'!BJ71)</f>
        <v>0</v>
      </c>
      <c r="BN17" s="11">
        <f>SUM('Yearly emission'!BK$47:'Yearly emission'!BK71)</f>
        <v>0</v>
      </c>
      <c r="BO17" s="11">
        <f>SUM('Yearly emission'!BL$47:'Yearly emission'!BL71)</f>
        <v>0</v>
      </c>
      <c r="BP17" s="11">
        <f>SUM('Yearly emission'!BM$47:'Yearly emission'!BM71)</f>
        <v>0</v>
      </c>
      <c r="BQ17" s="11">
        <f>SUM('Yearly emission'!BN$47:'Yearly emission'!BN71)</f>
        <v>0</v>
      </c>
      <c r="BR17" s="11">
        <f>SUM('Yearly emission'!BO$47:'Yearly emission'!BO71)</f>
        <v>0</v>
      </c>
      <c r="BS17" s="11">
        <f>SUM('Yearly emission'!BP$47:'Yearly emission'!BP71)</f>
        <v>0</v>
      </c>
      <c r="BU17" s="11">
        <f>SUM('Yearly emission'!BR$47:'Yearly emission'!BR71)</f>
        <v>0</v>
      </c>
      <c r="BV17" s="11">
        <f>SUM('Yearly emission'!BS$47:'Yearly emission'!BS71)</f>
        <v>0</v>
      </c>
      <c r="BW17" s="11">
        <f>SUM('Yearly emission'!BT$47:'Yearly emission'!BT71)</f>
        <v>0</v>
      </c>
      <c r="BX17" s="11">
        <f>SUM('Yearly emission'!BU$47:'Yearly emission'!BU71)</f>
        <v>0</v>
      </c>
      <c r="BY17" s="11">
        <f>SUM('Yearly emission'!BV$47:'Yearly emission'!BV71)</f>
        <v>0</v>
      </c>
      <c r="BZ17" s="11">
        <f>SUM('Yearly emission'!BW$47:'Yearly emission'!BW71)</f>
        <v>0</v>
      </c>
      <c r="CA17" s="11">
        <f>SUM('Yearly emission'!BX$47:'Yearly emission'!BX71)</f>
        <v>0</v>
      </c>
      <c r="CB17" s="11">
        <f>SUM('Yearly emission'!BY$47:'Yearly emission'!BY71)</f>
        <v>0</v>
      </c>
      <c r="CC17" s="11">
        <f>SUM('Yearly emission'!BZ$47:'Yearly emission'!BZ71)</f>
        <v>0</v>
      </c>
      <c r="CD17" s="11">
        <f>SUM('Yearly emission'!CA$47:'Yearly emission'!CA71)</f>
        <v>0</v>
      </c>
      <c r="CE17" s="11">
        <f>SUM('Yearly emission'!CB$47:'Yearly emission'!CB71)</f>
        <v>0</v>
      </c>
      <c r="CF17" s="11">
        <f>SUM('Yearly emission'!CC$47:'Yearly emission'!CC71)</f>
        <v>0</v>
      </c>
      <c r="CG17" s="11">
        <f>SUM('Yearly emission'!CD$47:'Yearly emission'!CD71)</f>
        <v>0</v>
      </c>
      <c r="CH17" s="11">
        <f>SUM('Yearly emission'!CE$47:'Yearly emission'!CE71)</f>
        <v>0</v>
      </c>
      <c r="CI17" s="11">
        <f>SUM('Yearly emission'!CF$47:'Yearly emission'!CF71)</f>
        <v>0</v>
      </c>
      <c r="CJ17" s="11">
        <f>SUM('Yearly emission'!CG$47:'Yearly emission'!CG71)</f>
        <v>0</v>
      </c>
      <c r="CM17" s="11">
        <f>SUM('Yearly emission'!CJ$47:'Yearly emission'!CJ71)</f>
        <v>1685</v>
      </c>
      <c r="CN17" s="11">
        <f>SUM('Yearly emission'!CK$47:'Yearly emission'!CK71)</f>
        <v>32403986829.581757</v>
      </c>
      <c r="CO17" s="11">
        <f>SUM('Yearly emission'!CL$47:'Yearly emission'!CL71)</f>
        <v>15712734018.702087</v>
      </c>
      <c r="CP17" s="11">
        <f>SUM('Yearly emission'!CM$47:'Yearly emission'!CM71)</f>
        <v>5686126840.6469212</v>
      </c>
      <c r="CQ17" s="11">
        <f>SUM('Yearly emission'!CN$47:'Yearly emission'!CN71)</f>
        <v>1921765271.0515404</v>
      </c>
      <c r="CR17" s="11">
        <f>SUM('Yearly emission'!CO$47:'Yearly emission'!CO71)</f>
        <v>17080702326.88847</v>
      </c>
      <c r="CS17" s="11">
        <f>SUM('Yearly emission'!CP$47:'Yearly emission'!CP71)</f>
        <v>754064880.24031305</v>
      </c>
      <c r="CT17" s="11">
        <f>SUM('Yearly emission'!CQ$47:'Yearly emission'!CQ71)</f>
        <v>1561473434.8213587</v>
      </c>
      <c r="CU17" s="11">
        <f>SUM('Yearly emission'!CR$47:'Yearly emission'!CR71)</f>
        <v>5159697596.5450954</v>
      </c>
      <c r="CV17" s="11">
        <f>SUM('Yearly emission'!CS$47:'Yearly emission'!CS71)</f>
        <v>21505218073.188084</v>
      </c>
      <c r="CW17" s="11">
        <f>SUM('Yearly emission'!CT$47:'Yearly emission'!CT71)</f>
        <v>3111105617.5153298</v>
      </c>
      <c r="CX17" s="11">
        <f>SUM('Yearly emission'!CU$47:'Yearly emission'!CU71)</f>
        <v>5707226106.3360586</v>
      </c>
      <c r="CY17" s="11">
        <f>SUM('Yearly emission'!CV$47:'Yearly emission'!CV71)</f>
        <v>656915835.60730064</v>
      </c>
      <c r="CZ17" s="11">
        <f>SUM('Yearly emission'!CW$47:'Yearly emission'!CW71)</f>
        <v>2214523669.0562267</v>
      </c>
      <c r="DA17" s="11">
        <f>SUM('Yearly emission'!CX$47:'Yearly emission'!CX71)</f>
        <v>2517633514.3779998</v>
      </c>
      <c r="DB17" s="11">
        <f>SUM('Yearly emission'!CY$47:'Yearly emission'!CY71)</f>
        <v>1526537339.3228347</v>
      </c>
      <c r="DC17" s="11">
        <f>SUM('Yearly emission'!CZ$47:'Yearly emission'!CZ71)</f>
        <v>6832522129.1794481</v>
      </c>
      <c r="DE17" s="11">
        <f>SUM('Yearly emission'!DB$47:'Yearly emission'!DB71)</f>
        <v>31400194964.972973</v>
      </c>
      <c r="DF17" s="11">
        <f>SUM('Yearly emission'!DC$47:'Yearly emission'!DC71)</f>
        <v>15267942059.583656</v>
      </c>
      <c r="DG17" s="11">
        <f>SUM('Yearly emission'!DD$47:'Yearly emission'!DD71)</f>
        <v>5539224602.6747904</v>
      </c>
      <c r="DH17" s="11">
        <f>SUM('Yearly emission'!DE$47:'Yearly emission'!DE71)</f>
        <v>1860846697.9801571</v>
      </c>
      <c r="DI17" s="11">
        <f>SUM('Yearly emission'!DF$47:'Yearly emission'!DF71)</f>
        <v>16565117370.803524</v>
      </c>
      <c r="DJ17" s="11">
        <f>SUM('Yearly emission'!DG$47:'Yearly emission'!DG71)</f>
        <v>729386096.85289764</v>
      </c>
      <c r="DK17" s="11">
        <f>SUM('Yearly emission'!DH$47:'Yearly emission'!DH71)</f>
        <v>1515384224.505713</v>
      </c>
      <c r="DL17" s="11">
        <f>SUM('Yearly emission'!DI$47:'Yearly emission'!DI71)</f>
        <v>4997872965.2045031</v>
      </c>
      <c r="DM17" s="11">
        <f>SUM('Yearly emission'!DJ$47:'Yearly emission'!DJ71)</f>
        <v>20843238482.396164</v>
      </c>
      <c r="DN17" s="11">
        <f>SUM('Yearly emission'!DK$47:'Yearly emission'!DK71)</f>
        <v>3009572649.2524347</v>
      </c>
      <c r="DO17" s="11">
        <f>SUM('Yearly emission'!DL$47:'Yearly emission'!DL71)</f>
        <v>5515531250.5623503</v>
      </c>
      <c r="DP17" s="11">
        <f>SUM('Yearly emission'!DM$47:'Yearly emission'!DM71)</f>
        <v>636030006.27191556</v>
      </c>
      <c r="DQ17" s="11">
        <f>SUM('Yearly emission'!DN$47:'Yearly emission'!DN71)</f>
        <v>2143522795.0108535</v>
      </c>
      <c r="DR17" s="11">
        <f>SUM('Yearly emission'!DO$47:'Yearly emission'!DO71)</f>
        <v>2437530723.3841033</v>
      </c>
      <c r="DS17" s="11">
        <f>SUM('Yearly emission'!DP$47:'Yearly emission'!DP71)</f>
        <v>1476317823.9956648</v>
      </c>
      <c r="DT17" s="11">
        <f>SUM('Yearly emission'!DQ$47:'Yearly emission'!DQ71)</f>
        <v>6616338355.4493217</v>
      </c>
      <c r="DV17" s="11">
        <f>SUM('Yearly emission'!DS$47:'Yearly emission'!DS71)</f>
        <v>30396403100.364201</v>
      </c>
      <c r="DW17" s="11">
        <f>SUM('Yearly emission'!DT$47:'Yearly emission'!DT71)</f>
        <v>15055731440.174026</v>
      </c>
      <c r="DX17" s="11">
        <f>SUM('Yearly emission'!DU$47:'Yearly emission'!DU71)</f>
        <v>5392322364.7026577</v>
      </c>
      <c r="DY17" s="11">
        <f>SUM('Yearly emission'!DV$47:'Yearly emission'!DV71)</f>
        <v>1799928124.9087734</v>
      </c>
      <c r="DZ17" s="11">
        <f>SUM('Yearly emission'!DW$47:'Yearly emission'!DW71)</f>
        <v>16049532414.718584</v>
      </c>
      <c r="EA17" s="11">
        <f>SUM('Yearly emission'!DX$47:'Yearly emission'!DX71)</f>
        <v>704707313.46548188</v>
      </c>
      <c r="EB17" s="11">
        <f>SUM('Yearly emission'!DY$47:'Yearly emission'!DY71)</f>
        <v>1469295014.1900671</v>
      </c>
      <c r="EC17" s="11">
        <f>SUM('Yearly emission'!DZ$47:'Yearly emission'!DZ71)</f>
        <v>4836048333.8639116</v>
      </c>
      <c r="ED17" s="11">
        <f>SUM('Yearly emission'!EA$47:'Yearly emission'!EA71)</f>
        <v>20181258891.604237</v>
      </c>
      <c r="EE17" s="11">
        <f>SUM('Yearly emission'!EB$47:'Yearly emission'!EB71)</f>
        <v>2908039680.9895396</v>
      </c>
      <c r="EF17" s="11">
        <f>SUM('Yearly emission'!EC$47:'Yearly emission'!EC71)</f>
        <v>5323836394.7886477</v>
      </c>
      <c r="EG17" s="11">
        <f>SUM('Yearly emission'!ED$47:'Yearly emission'!ED71)</f>
        <v>615144176.93653095</v>
      </c>
      <c r="EH17" s="11">
        <f>SUM('Yearly emission'!EE$47:'Yearly emission'!EE71)</f>
        <v>2072521920.9654799</v>
      </c>
      <c r="EI17" s="11">
        <f>SUM('Yearly emission'!EF$47:'Yearly emission'!EF71)</f>
        <v>2357427932.3902035</v>
      </c>
      <c r="EJ17" s="11">
        <f>SUM('Yearly emission'!EG$47:'Yearly emission'!EG71)</f>
        <v>1426098308.6684937</v>
      </c>
      <c r="EK17" s="11">
        <f>SUM('Yearly emission'!EH$47:'Yearly emission'!EH71)</f>
        <v>6400154581.7191944</v>
      </c>
      <c r="EM17" s="11">
        <f>SUM('Yearly emission'!EJ$47:'Yearly emission'!EJ71)</f>
        <v>0</v>
      </c>
      <c r="EN17" s="11">
        <f>SUM('Yearly emission'!EK$47:'Yearly emission'!EK71)</f>
        <v>0</v>
      </c>
      <c r="EO17" s="11">
        <f>SUM('Yearly emission'!EL$47:'Yearly emission'!EL71)</f>
        <v>0</v>
      </c>
      <c r="EP17" s="11">
        <f>SUM('Yearly emission'!EM$47:'Yearly emission'!EM71)</f>
        <v>0</v>
      </c>
      <c r="EQ17" s="11">
        <f>SUM('Yearly emission'!EN$47:'Yearly emission'!EN71)</f>
        <v>0</v>
      </c>
      <c r="ER17" s="11">
        <f>SUM('Yearly emission'!EO$47:'Yearly emission'!EO71)</f>
        <v>0</v>
      </c>
      <c r="ES17" s="11">
        <f>SUM('Yearly emission'!EP$47:'Yearly emission'!EP71)</f>
        <v>0</v>
      </c>
      <c r="ET17" s="11">
        <f>SUM('Yearly emission'!EQ$47:'Yearly emission'!EQ71)</f>
        <v>0</v>
      </c>
      <c r="EU17" s="11">
        <f>SUM('Yearly emission'!ER$47:'Yearly emission'!ER71)</f>
        <v>0</v>
      </c>
      <c r="EV17" s="11">
        <f>SUM('Yearly emission'!ES$47:'Yearly emission'!ES71)</f>
        <v>0</v>
      </c>
      <c r="EW17" s="11">
        <f>SUM('Yearly emission'!ET$47:'Yearly emission'!ET71)</f>
        <v>0</v>
      </c>
      <c r="EX17" s="11">
        <f>SUM('Yearly emission'!EU$47:'Yearly emission'!EU71)</f>
        <v>0</v>
      </c>
      <c r="EY17" s="11">
        <f>SUM('Yearly emission'!EV$47:'Yearly emission'!EV71)</f>
        <v>0</v>
      </c>
      <c r="EZ17" s="11">
        <f>SUM('Yearly emission'!EW$47:'Yearly emission'!EW71)</f>
        <v>0</v>
      </c>
      <c r="FA17" s="11">
        <f>SUM('Yearly emission'!EX$47:'Yearly emission'!EX71)</f>
        <v>0</v>
      </c>
      <c r="FB17" s="11">
        <f>SUM('Yearly emission'!EY$47:'Yearly emission'!EY71)</f>
        <v>0</v>
      </c>
      <c r="FD17" s="11">
        <f>SUM('Yearly emission'!FA$47:'Yearly emission'!FA71)</f>
        <v>0</v>
      </c>
      <c r="FE17" s="11">
        <f>SUM('Yearly emission'!FB$47:'Yearly emission'!FB71)</f>
        <v>0</v>
      </c>
      <c r="FF17" s="11">
        <f>SUM('Yearly emission'!FC$47:'Yearly emission'!FC71)</f>
        <v>0</v>
      </c>
      <c r="FG17" s="11">
        <f>SUM('Yearly emission'!FD$47:'Yearly emission'!FD71)</f>
        <v>0</v>
      </c>
      <c r="FH17" s="11">
        <f>SUM('Yearly emission'!FE$47:'Yearly emission'!FE71)</f>
        <v>0</v>
      </c>
      <c r="FI17" s="11">
        <f>SUM('Yearly emission'!FF$47:'Yearly emission'!FF71)</f>
        <v>0</v>
      </c>
      <c r="FJ17" s="11">
        <f>SUM('Yearly emission'!FG$47:'Yearly emission'!FG71)</f>
        <v>0</v>
      </c>
      <c r="FK17" s="11">
        <f>SUM('Yearly emission'!FH$47:'Yearly emission'!FH71)</f>
        <v>0</v>
      </c>
      <c r="FL17" s="11">
        <f>SUM('Yearly emission'!FI$47:'Yearly emission'!FI71)</f>
        <v>0</v>
      </c>
      <c r="FM17" s="11">
        <f>SUM('Yearly emission'!FJ$47:'Yearly emission'!FJ71)</f>
        <v>0</v>
      </c>
      <c r="FN17" s="11">
        <f>SUM('Yearly emission'!FK$47:'Yearly emission'!FK71)</f>
        <v>0</v>
      </c>
      <c r="FO17" s="11">
        <f>SUM('Yearly emission'!FL$47:'Yearly emission'!FL71)</f>
        <v>0</v>
      </c>
      <c r="FP17" s="11">
        <f>SUM('Yearly emission'!FM$47:'Yearly emission'!FM71)</f>
        <v>0</v>
      </c>
      <c r="FQ17" s="11">
        <f>SUM('Yearly emission'!FN$47:'Yearly emission'!FN71)</f>
        <v>0</v>
      </c>
      <c r="FR17" s="11">
        <f>SUM('Yearly emission'!FO$47:'Yearly emission'!FO71)</f>
        <v>0</v>
      </c>
      <c r="FS17" s="11">
        <f>SUM('Yearly emission'!FP$47:'Yearly emission'!FP71)</f>
        <v>0</v>
      </c>
      <c r="FV17" s="11">
        <f>SUM('Yearly emission'!FS$47:'Yearly emission'!FS71)</f>
        <v>1685</v>
      </c>
      <c r="FW17" s="11">
        <f>SUM('Yearly emission'!FT$47:'Yearly emission'!FT71)</f>
        <v>35892439148.459045</v>
      </c>
      <c r="FX17" s="11">
        <f>SUM('Yearly emission'!FU$47:'Yearly emission'!FU71)</f>
        <v>15522362677.387131</v>
      </c>
      <c r="FY17" s="11">
        <f>SUM('Yearly emission'!FV$47:'Yearly emission'!FV71)</f>
        <v>5761598684.4204903</v>
      </c>
      <c r="FZ17" s="11">
        <f>SUM('Yearly emission'!FW$47:'Yearly emission'!FW71)</f>
        <v>2371009213.3058705</v>
      </c>
      <c r="GA17" s="11">
        <f>SUM('Yearly emission'!FX$47:'Yearly emission'!FX71)</f>
        <v>15464810530.03915</v>
      </c>
      <c r="GB17" s="11">
        <f>SUM('Yearly emission'!FY$47:'Yearly emission'!FY71)</f>
        <v>472268452.13053095</v>
      </c>
      <c r="GC17" s="11">
        <f>SUM('Yearly emission'!FZ$47:'Yearly emission'!FZ71)</f>
        <v>1446519414.4294887</v>
      </c>
      <c r="GD17" s="11">
        <f>SUM('Yearly emission'!GA$47:'Yearly emission'!GA71)</f>
        <v>9437745042.9783211</v>
      </c>
      <c r="GE17" s="11">
        <f>SUM('Yearly emission'!GB$47:'Yearly emission'!GB71)</f>
        <v>27171342664.457829</v>
      </c>
      <c r="GF17" s="11">
        <f>SUM('Yearly emission'!GC$47:'Yearly emission'!GC71)</f>
        <v>3427781156.2946577</v>
      </c>
      <c r="GG17" s="11">
        <f>SUM('Yearly emission'!GD$47:'Yearly emission'!GD71)</f>
        <v>6210801945.1982298</v>
      </c>
      <c r="GH17" s="11">
        <f>SUM('Yearly emission'!GE$47:'Yearly emission'!GE71)</f>
        <v>730268038.76448798</v>
      </c>
      <c r="GI17" s="11">
        <f>SUM('Yearly emission'!GF$47:'Yearly emission'!GF71)</f>
        <v>1655944871.458437</v>
      </c>
      <c r="GJ17" s="11">
        <f>SUM('Yearly emission'!GG$47:'Yearly emission'!GG71)</f>
        <v>2260531765.9209929</v>
      </c>
      <c r="GK17" s="11">
        <f>SUM('Yearly emission'!GH$47:'Yearly emission'!GH71)</f>
        <v>1725171930.0115452</v>
      </c>
      <c r="GL17" s="11">
        <f>SUM('Yearly emission'!GI$47:'Yearly emission'!GI71)</f>
        <v>9036877993.6036682</v>
      </c>
      <c r="GN17" s="11">
        <f>SUM('Yearly emission'!GK$47:'Yearly emission'!GK71)</f>
        <v>34948405957.731339</v>
      </c>
      <c r="GO17" s="11">
        <f>SUM('Yearly emission'!GL$47:'Yearly emission'!GL71)</f>
        <v>15167635732.805649</v>
      </c>
      <c r="GP17" s="11">
        <f>SUM('Yearly emission'!GM$47:'Yearly emission'!GM71)</f>
        <v>5618012001.1330585</v>
      </c>
      <c r="GQ17" s="11">
        <f>SUM('Yearly emission'!GN$47:'Yearly emission'!GN71)</f>
        <v>2307361516.1065059</v>
      </c>
      <c r="GR17" s="11">
        <f>SUM('Yearly emission'!GO$47:'Yearly emission'!GO71)</f>
        <v>15083866369.241306</v>
      </c>
      <c r="GS17" s="11">
        <f>SUM('Yearly emission'!GP$47:'Yearly emission'!GP71)</f>
        <v>459574995.8660906</v>
      </c>
      <c r="GT17" s="11">
        <f>SUM('Yearly emission'!GQ$47:'Yearly emission'!GQ71)</f>
        <v>1409202246.7525764</v>
      </c>
      <c r="GU17" s="11">
        <f>SUM('Yearly emission'!GR$47:'Yearly emission'!GR71)</f>
        <v>9168230422.3048534</v>
      </c>
      <c r="GV17" s="11">
        <f>SUM('Yearly emission'!GS$47:'Yearly emission'!GS71)</f>
        <v>26277745575.771587</v>
      </c>
      <c r="GW17" s="11">
        <f>SUM('Yearly emission'!GT$47:'Yearly emission'!GT71)</f>
        <v>3320327151.4782367</v>
      </c>
      <c r="GX17" s="11">
        <f>SUM('Yearly emission'!GU$47:'Yearly emission'!GU71)</f>
        <v>6011970046.9069223</v>
      </c>
      <c r="GY17" s="11">
        <f>SUM('Yearly emission'!GV$47:'Yearly emission'!GV71)</f>
        <v>709319674.19718313</v>
      </c>
      <c r="GZ17" s="11">
        <f>SUM('Yearly emission'!GW$47:'Yearly emission'!GW71)</f>
        <v>1614562417.2084556</v>
      </c>
      <c r="HA17" s="11">
        <f>SUM('Yearly emission'!GX$47:'Yearly emission'!GX71)</f>
        <v>2176096738.9162006</v>
      </c>
      <c r="HB17" s="11">
        <f>SUM('Yearly emission'!GY$47:'Yearly emission'!GY71)</f>
        <v>1674708855.4963996</v>
      </c>
      <c r="HC17" s="11">
        <f>SUM('Yearly emission'!GZ$47:'Yearly emission'!GZ71)</f>
        <v>8768702786.9688168</v>
      </c>
      <c r="HE17" s="11">
        <f>SUM('Yearly emission'!HB$47:'Yearly emission'!HB71)</f>
        <v>34004372767.003639</v>
      </c>
      <c r="HF17" s="11">
        <f>SUM('Yearly emission'!HC$47:'Yearly emission'!HC71)</f>
        <v>14814031821.350815</v>
      </c>
      <c r="HG17" s="11">
        <f>SUM('Yearly emission'!HD$47:'Yearly emission'!HD71)</f>
        <v>5499217453.144722</v>
      </c>
      <c r="HH17" s="11">
        <f>SUM('Yearly emission'!HE$47:'Yearly emission'!HE71)</f>
        <v>2243713818.9071407</v>
      </c>
      <c r="HI17" s="11">
        <f>SUM('Yearly emission'!HF$47:'Yearly emission'!HF71)</f>
        <v>14702922208.443466</v>
      </c>
      <c r="HJ17" s="11">
        <f>SUM('Yearly emission'!HG$47:'Yearly emission'!HG71)</f>
        <v>446881539.6016503</v>
      </c>
      <c r="HK17" s="11">
        <f>SUM('Yearly emission'!HH$47:'Yearly emission'!HH71)</f>
        <v>1371885079.0756648</v>
      </c>
      <c r="HL17" s="11">
        <f>SUM('Yearly emission'!HI$47:'Yearly emission'!HI71)</f>
        <v>8898715801.6313839</v>
      </c>
      <c r="HM17" s="11">
        <f>SUM('Yearly emission'!HJ$47:'Yearly emission'!HJ71)</f>
        <v>25384148487.085331</v>
      </c>
      <c r="HN17" s="11">
        <f>SUM('Yearly emission'!HK$47:'Yearly emission'!HK71)</f>
        <v>3212873146.6618171</v>
      </c>
      <c r="HO17" s="11">
        <f>SUM('Yearly emission'!HL$47:'Yearly emission'!HL71)</f>
        <v>5813138148.6156197</v>
      </c>
      <c r="HP17" s="11">
        <f>SUM('Yearly emission'!HM$47:'Yearly emission'!HM71)</f>
        <v>688371309.6298784</v>
      </c>
      <c r="HQ17" s="11">
        <f>SUM('Yearly emission'!HN$47:'Yearly emission'!HN71)</f>
        <v>1573179962.9584742</v>
      </c>
      <c r="HR17" s="11">
        <f>SUM('Yearly emission'!HO$47:'Yearly emission'!HO71)</f>
        <v>2091661711.9114077</v>
      </c>
      <c r="HS17" s="11">
        <f>SUM('Yearly emission'!HP$47:'Yearly emission'!HP71)</f>
        <v>1624245780.9812555</v>
      </c>
      <c r="HT17" s="11">
        <f>SUM('Yearly emission'!HQ$47:'Yearly emission'!HQ71)</f>
        <v>8500527580.3339672</v>
      </c>
      <c r="HV17" s="11">
        <f>SUM('Yearly emission'!HS$47:'Yearly emission'!HS71)</f>
        <v>0</v>
      </c>
      <c r="HW17" s="11">
        <f>SUM('Yearly emission'!HT$47:'Yearly emission'!HT71)</f>
        <v>0</v>
      </c>
      <c r="HX17" s="11">
        <f>SUM('Yearly emission'!HU$47:'Yearly emission'!HU71)</f>
        <v>0</v>
      </c>
      <c r="HY17" s="11">
        <f>SUM('Yearly emission'!HV$47:'Yearly emission'!HV71)</f>
        <v>0</v>
      </c>
      <c r="HZ17" s="11">
        <f>SUM('Yearly emission'!HW$47:'Yearly emission'!HW71)</f>
        <v>0</v>
      </c>
      <c r="IA17" s="11">
        <f>SUM('Yearly emission'!HX$47:'Yearly emission'!HX71)</f>
        <v>0</v>
      </c>
      <c r="IB17" s="11">
        <f>SUM('Yearly emission'!HY$47:'Yearly emission'!HY71)</f>
        <v>0</v>
      </c>
      <c r="IC17" s="11">
        <f>SUM('Yearly emission'!HZ$47:'Yearly emission'!HZ71)</f>
        <v>0</v>
      </c>
      <c r="ID17" s="11">
        <f>SUM('Yearly emission'!IA$47:'Yearly emission'!IA71)</f>
        <v>0</v>
      </c>
      <c r="IE17" s="11">
        <f>SUM('Yearly emission'!IB$47:'Yearly emission'!IB71)</f>
        <v>0</v>
      </c>
      <c r="IF17" s="11">
        <f>SUM('Yearly emission'!IC$47:'Yearly emission'!IC71)</f>
        <v>0</v>
      </c>
      <c r="IG17" s="11">
        <f>SUM('Yearly emission'!ID$47:'Yearly emission'!ID71)</f>
        <v>0</v>
      </c>
      <c r="IH17" s="11">
        <f>SUM('Yearly emission'!IE$47:'Yearly emission'!IE71)</f>
        <v>0</v>
      </c>
      <c r="II17" s="11">
        <f>SUM('Yearly emission'!IF$47:'Yearly emission'!IF71)</f>
        <v>0</v>
      </c>
      <c r="IJ17" s="11">
        <f>SUM('Yearly emission'!IG$47:'Yearly emission'!IG71)</f>
        <v>0</v>
      </c>
      <c r="IK17" s="11">
        <f>SUM('Yearly emission'!IH$47:'Yearly emission'!IH71)</f>
        <v>0</v>
      </c>
      <c r="IM17" s="11">
        <f>SUM('Yearly emission'!IJ$47:'Yearly emission'!IJ71)</f>
        <v>0</v>
      </c>
      <c r="IN17" s="11">
        <f>SUM('Yearly emission'!IK$47:'Yearly emission'!IK71)</f>
        <v>0</v>
      </c>
      <c r="IO17" s="11">
        <f>SUM('Yearly emission'!IL$47:'Yearly emission'!IL71)</f>
        <v>0</v>
      </c>
      <c r="IP17" s="11">
        <f>SUM('Yearly emission'!IM$47:'Yearly emission'!IM71)</f>
        <v>0</v>
      </c>
      <c r="IQ17" s="11">
        <f>SUM('Yearly emission'!IN$47:'Yearly emission'!IN71)</f>
        <v>0</v>
      </c>
      <c r="IR17" s="11">
        <f>SUM('Yearly emission'!IO$47:'Yearly emission'!IO71)</f>
        <v>0</v>
      </c>
      <c r="IS17" s="11">
        <f>SUM('Yearly emission'!IP$47:'Yearly emission'!IP71)</f>
        <v>0</v>
      </c>
      <c r="IT17" s="11">
        <f>SUM('Yearly emission'!IQ$47:'Yearly emission'!IQ71)</f>
        <v>0</v>
      </c>
      <c r="IU17" s="11">
        <f>SUM('Yearly emission'!IR$47:'Yearly emission'!IR71)</f>
        <v>0</v>
      </c>
      <c r="IV17" s="11">
        <f>SUM('Yearly emission'!IS$47:'Yearly emission'!IS71)</f>
        <v>0</v>
      </c>
      <c r="IW17" s="11">
        <f>SUM('Yearly emission'!IT$47:'Yearly emission'!IT71)</f>
        <v>0</v>
      </c>
      <c r="IX17" s="11">
        <f>SUM('Yearly emission'!IU$47:'Yearly emission'!IU71)</f>
        <v>0</v>
      </c>
      <c r="IY17" s="11">
        <f>SUM('Yearly emission'!IV$47:'Yearly emission'!IV71)</f>
        <v>0</v>
      </c>
      <c r="IZ17" s="11">
        <f>SUM('Yearly emission'!IW$47:'Yearly emission'!IW71)</f>
        <v>0</v>
      </c>
      <c r="JA17" s="11">
        <f>SUM('Yearly emission'!IX$47:'Yearly emission'!IX71)</f>
        <v>0</v>
      </c>
      <c r="JB17" s="11">
        <f>SUM('Yearly emission'!IY$47:'Yearly emission'!IY71)</f>
        <v>0</v>
      </c>
    </row>
    <row r="18" spans="4:262" x14ac:dyDescent="0.25">
      <c r="D18" s="11">
        <v>2035</v>
      </c>
      <c r="E18" s="11">
        <f>SUM('Yearly emission'!B$47:'Yearly emission'!B72)</f>
        <v>30789635745.172081</v>
      </c>
      <c r="F18" s="11">
        <f>SUM('Yearly emission'!C$47:'Yearly emission'!C72)</f>
        <v>13676545882.34268</v>
      </c>
      <c r="G18" s="11">
        <f>SUM('Yearly emission'!D$47:'Yearly emission'!D72)</f>
        <v>4517576359.8200865</v>
      </c>
      <c r="H18" s="11">
        <f>SUM('Yearly emission'!E$47:'Yearly emission'!E72)</f>
        <v>1878862484.0570667</v>
      </c>
      <c r="I18" s="11">
        <f>SUM('Yearly emission'!F$47:'Yearly emission'!F72)</f>
        <v>17400390665.962616</v>
      </c>
      <c r="J18" s="11">
        <f>SUM('Yearly emission'!G$47:'Yearly emission'!G72)</f>
        <v>645159581.42617464</v>
      </c>
      <c r="K18" s="11">
        <f>SUM('Yearly emission'!H$47:'Yearly emission'!H72)</f>
        <v>1276664469.9875023</v>
      </c>
      <c r="L18" s="11">
        <f>SUM('Yearly emission'!I$47:'Yearly emission'!I72)</f>
        <v>3998884588.9711852</v>
      </c>
      <c r="M18" s="11">
        <f>SUM('Yearly emission'!J$47:'Yearly emission'!J72)</f>
        <v>23551015353.204784</v>
      </c>
      <c r="N18" s="11">
        <f>SUM('Yearly emission'!K$47:'Yearly emission'!K72)</f>
        <v>2775604867.9509082</v>
      </c>
      <c r="O18" s="11">
        <f>SUM('Yearly emission'!L$47:'Yearly emission'!L72)</f>
        <v>3244079213.1173987</v>
      </c>
      <c r="P18" s="11">
        <f>SUM('Yearly emission'!M$47:'Yearly emission'!M72)</f>
        <v>566410622.27636886</v>
      </c>
      <c r="Q18" s="11">
        <f>SUM('Yearly emission'!N$47:'Yearly emission'!N72)</f>
        <v>1855063684.1977243</v>
      </c>
      <c r="R18" s="11">
        <f>SUM('Yearly emission'!O$47:'Yearly emission'!O72)</f>
        <v>1021777753.0253881</v>
      </c>
      <c r="S18" s="11">
        <f>SUM('Yearly emission'!P$47:'Yearly emission'!P72)</f>
        <v>1103353831.638247</v>
      </c>
      <c r="T18" s="11">
        <f>SUM('Yearly emission'!Q$47:'Yearly emission'!Q72)</f>
        <v>6156192316.9966269</v>
      </c>
      <c r="V18" s="11">
        <f>SUM('Yearly emission'!S$47:'Yearly emission'!S72)</f>
        <v>29755600920.59726</v>
      </c>
      <c r="W18" s="11">
        <f>SUM('Yearly emission'!T$47:'Yearly emission'!T72)</f>
        <v>13230576077.474171</v>
      </c>
      <c r="X18" s="11">
        <f>SUM('Yearly emission'!U$47:'Yearly emission'!U72)</f>
        <v>4393245174.1773701</v>
      </c>
      <c r="Y18" s="11">
        <f>SUM('Yearly emission'!V$47:'Yearly emission'!V72)</f>
        <v>1814675498.3213501</v>
      </c>
      <c r="Z18" s="11">
        <f>SUM('Yearly emission'!W$47:'Yearly emission'!W72)</f>
        <v>16802546581.07502</v>
      </c>
      <c r="AA18" s="11">
        <f>SUM('Yearly emission'!X$47:'Yearly emission'!X72)</f>
        <v>622672349.439484</v>
      </c>
      <c r="AB18" s="11">
        <f>SUM('Yearly emission'!Y$47:'Yearly emission'!Y72)</f>
        <v>1232640545.3331461</v>
      </c>
      <c r="AC18" s="11">
        <f>SUM('Yearly emission'!Z$47:'Yearly emission'!Z72)</f>
        <v>3862315042.7231946</v>
      </c>
      <c r="AD18" s="11">
        <f>SUM('Yearly emission'!AA$47:'Yearly emission'!AA72)</f>
        <v>22730622791.047279</v>
      </c>
      <c r="AE18" s="11">
        <f>SUM('Yearly emission'!AB$47:'Yearly emission'!AB72)</f>
        <v>2678389566.0782399</v>
      </c>
      <c r="AF18" s="11">
        <f>SUM('Yearly emission'!AC$47:'Yearly emission'!AC72)</f>
        <v>3129173532.0372233</v>
      </c>
      <c r="AG18" s="11">
        <f>SUM('Yearly emission'!AD$47:'Yearly emission'!AD72)</f>
        <v>547030672.47800696</v>
      </c>
      <c r="AH18" s="11">
        <f>SUM('Yearly emission'!AE$47:'Yearly emission'!AE72)</f>
        <v>1791012782.6559491</v>
      </c>
      <c r="AI18" s="11">
        <f>SUM('Yearly emission'!AF$47:'Yearly emission'!AF72)</f>
        <v>984770876.52856231</v>
      </c>
      <c r="AJ18" s="11">
        <f>SUM('Yearly emission'!AG$47:'Yearly emission'!AG72)</f>
        <v>1064775132.8783913</v>
      </c>
      <c r="AK18" s="11">
        <f>SUM('Yearly emission'!AH$47:'Yearly emission'!AH72)</f>
        <v>5943551114.6663275</v>
      </c>
      <c r="AM18" s="11">
        <f>SUM('Yearly emission'!AJ$47:'Yearly emission'!AJ72)</f>
        <v>28721566096.022427</v>
      </c>
      <c r="AN18" s="11">
        <f>SUM('Yearly emission'!AK$47:'Yearly emission'!AK72)</f>
        <v>12784606272.605663</v>
      </c>
      <c r="AO18" s="11">
        <f>SUM('Yearly emission'!AL$47:'Yearly emission'!AL72)</f>
        <v>4293753654.8705735</v>
      </c>
      <c r="AP18" s="11">
        <f>SUM('Yearly emission'!AM$47:'Yearly emission'!AM72)</f>
        <v>1750488512.5856335</v>
      </c>
      <c r="AQ18" s="11">
        <f>SUM('Yearly emission'!AN$47:'Yearly emission'!AN72)</f>
        <v>16204702496.187422</v>
      </c>
      <c r="AR18" s="11">
        <f>SUM('Yearly emission'!AO$47:'Yearly emission'!AO72)</f>
        <v>600185117.45279348</v>
      </c>
      <c r="AS18" s="11">
        <f>SUM('Yearly emission'!AP$47:'Yearly emission'!AP72)</f>
        <v>1189409872.6392014</v>
      </c>
      <c r="AT18" s="11">
        <f>SUM('Yearly emission'!AQ$47:'Yearly emission'!AQ72)</f>
        <v>3725745496.4751973</v>
      </c>
      <c r="AU18" s="11">
        <f>SUM('Yearly emission'!AR$47:'Yearly emission'!AR72)</f>
        <v>21910230228.889767</v>
      </c>
      <c r="AV18" s="11">
        <f>SUM('Yearly emission'!AS$47:'Yearly emission'!AS72)</f>
        <v>2581174264.2055688</v>
      </c>
      <c r="AW18" s="11">
        <f>SUM('Yearly emission'!AT$47:'Yearly emission'!AT72)</f>
        <v>3014267850.9570389</v>
      </c>
      <c r="AX18" s="11">
        <f>SUM('Yearly emission'!AU$47:'Yearly emission'!AU72)</f>
        <v>527650722.67964506</v>
      </c>
      <c r="AY18" s="11">
        <f>SUM('Yearly emission'!AV$47:'Yearly emission'!AV72)</f>
        <v>1726961881.1141744</v>
      </c>
      <c r="AZ18" s="11">
        <f>SUM('Yearly emission'!AW$47:'Yearly emission'!AW72)</f>
        <v>947764000.03173745</v>
      </c>
      <c r="BA18" s="11">
        <f>SUM('Yearly emission'!AX$47:'Yearly emission'!AX72)</f>
        <v>1026196434.1185352</v>
      </c>
      <c r="BB18" s="11">
        <f>SUM('Yearly emission'!AY$47:'Yearly emission'!AY72)</f>
        <v>5730909912.3360329</v>
      </c>
      <c r="BD18" s="11">
        <f>SUM('Yearly emission'!BA$47:'Yearly emission'!BA72)</f>
        <v>0</v>
      </c>
      <c r="BE18" s="11">
        <f>SUM('Yearly emission'!BB$47:'Yearly emission'!BB72)</f>
        <v>0</v>
      </c>
      <c r="BF18" s="11">
        <f>SUM('Yearly emission'!BC$47:'Yearly emission'!BC72)</f>
        <v>0</v>
      </c>
      <c r="BG18" s="11">
        <f>SUM('Yearly emission'!BD$47:'Yearly emission'!BD72)</f>
        <v>0</v>
      </c>
      <c r="BH18" s="11">
        <f>SUM('Yearly emission'!BE$47:'Yearly emission'!BE72)</f>
        <v>0</v>
      </c>
      <c r="BI18" s="11">
        <f>SUM('Yearly emission'!BF$47:'Yearly emission'!BF72)</f>
        <v>0</v>
      </c>
      <c r="BJ18" s="11">
        <f>SUM('Yearly emission'!BG$47:'Yearly emission'!BG72)</f>
        <v>0</v>
      </c>
      <c r="BK18" s="11">
        <f>SUM('Yearly emission'!BH$47:'Yearly emission'!BH72)</f>
        <v>0</v>
      </c>
      <c r="BL18" s="11">
        <f>SUM('Yearly emission'!BI$47:'Yearly emission'!BI72)</f>
        <v>0</v>
      </c>
      <c r="BM18" s="11">
        <f>SUM('Yearly emission'!BJ$47:'Yearly emission'!BJ72)</f>
        <v>0</v>
      </c>
      <c r="BN18" s="11">
        <f>SUM('Yearly emission'!BK$47:'Yearly emission'!BK72)</f>
        <v>0</v>
      </c>
      <c r="BO18" s="11">
        <f>SUM('Yearly emission'!BL$47:'Yearly emission'!BL72)</f>
        <v>0</v>
      </c>
      <c r="BP18" s="11">
        <f>SUM('Yearly emission'!BM$47:'Yearly emission'!BM72)</f>
        <v>0</v>
      </c>
      <c r="BQ18" s="11">
        <f>SUM('Yearly emission'!BN$47:'Yearly emission'!BN72)</f>
        <v>0</v>
      </c>
      <c r="BR18" s="11">
        <f>SUM('Yearly emission'!BO$47:'Yearly emission'!BO72)</f>
        <v>0</v>
      </c>
      <c r="BS18" s="11">
        <f>SUM('Yearly emission'!BP$47:'Yearly emission'!BP72)</f>
        <v>0</v>
      </c>
      <c r="BU18" s="11">
        <f>SUM('Yearly emission'!BR$47:'Yearly emission'!BR72)</f>
        <v>0</v>
      </c>
      <c r="BV18" s="11">
        <f>SUM('Yearly emission'!BS$47:'Yearly emission'!BS72)</f>
        <v>0</v>
      </c>
      <c r="BW18" s="11">
        <f>SUM('Yearly emission'!BT$47:'Yearly emission'!BT72)</f>
        <v>0</v>
      </c>
      <c r="BX18" s="11">
        <f>SUM('Yearly emission'!BU$47:'Yearly emission'!BU72)</f>
        <v>0</v>
      </c>
      <c r="BY18" s="11">
        <f>SUM('Yearly emission'!BV$47:'Yearly emission'!BV72)</f>
        <v>0</v>
      </c>
      <c r="BZ18" s="11">
        <f>SUM('Yearly emission'!BW$47:'Yearly emission'!BW72)</f>
        <v>0</v>
      </c>
      <c r="CA18" s="11">
        <f>SUM('Yearly emission'!BX$47:'Yearly emission'!BX72)</f>
        <v>0</v>
      </c>
      <c r="CB18" s="11">
        <f>SUM('Yearly emission'!BY$47:'Yearly emission'!BY72)</f>
        <v>0</v>
      </c>
      <c r="CC18" s="11">
        <f>SUM('Yearly emission'!BZ$47:'Yearly emission'!BZ72)</f>
        <v>0</v>
      </c>
      <c r="CD18" s="11">
        <f>SUM('Yearly emission'!CA$47:'Yearly emission'!CA72)</f>
        <v>0</v>
      </c>
      <c r="CE18" s="11">
        <f>SUM('Yearly emission'!CB$47:'Yearly emission'!CB72)</f>
        <v>0</v>
      </c>
      <c r="CF18" s="11">
        <f>SUM('Yearly emission'!CC$47:'Yearly emission'!CC72)</f>
        <v>0</v>
      </c>
      <c r="CG18" s="11">
        <f>SUM('Yearly emission'!CD$47:'Yearly emission'!CD72)</f>
        <v>0</v>
      </c>
      <c r="CH18" s="11">
        <f>SUM('Yearly emission'!CE$47:'Yearly emission'!CE72)</f>
        <v>0</v>
      </c>
      <c r="CI18" s="11">
        <f>SUM('Yearly emission'!CF$47:'Yearly emission'!CF72)</f>
        <v>0</v>
      </c>
      <c r="CJ18" s="11">
        <f>SUM('Yearly emission'!CG$47:'Yearly emission'!CG72)</f>
        <v>0</v>
      </c>
      <c r="CM18" s="11">
        <f>SUM('Yearly emission'!CJ$47:'Yearly emission'!CJ72)</f>
        <v>1752.8333333333333</v>
      </c>
      <c r="CN18" s="11">
        <f>SUM('Yearly emission'!CK$47:'Yearly emission'!CK72)</f>
        <v>33419427348.95005</v>
      </c>
      <c r="CO18" s="11">
        <f>SUM('Yearly emission'!CL$47:'Yearly emission'!CL72)</f>
        <v>16143587980.8675</v>
      </c>
      <c r="CP18" s="11">
        <f>SUM('Yearly emission'!CM$47:'Yearly emission'!CM72)</f>
        <v>5746999707.5606871</v>
      </c>
      <c r="CQ18" s="11">
        <f>SUM('Yearly emission'!CN$47:'Yearly emission'!CN72)</f>
        <v>2008214497.8280485</v>
      </c>
      <c r="CR18" s="11">
        <f>SUM('Yearly emission'!CO$47:'Yearly emission'!CO72)</f>
        <v>18242417151.28611</v>
      </c>
      <c r="CS18" s="11">
        <f>SUM('Yearly emission'!CP$47:'Yearly emission'!CP72)</f>
        <v>832021141.73091042</v>
      </c>
      <c r="CT18" s="11">
        <f>SUM('Yearly emission'!CQ$47:'Yearly emission'!CQ72)</f>
        <v>1597276254.3497059</v>
      </c>
      <c r="CU18" s="11">
        <f>SUM('Yearly emission'!CR$47:'Yearly emission'!CR72)</f>
        <v>5446679130.3014431</v>
      </c>
      <c r="CV18" s="11">
        <f>SUM('Yearly emission'!CS$47:'Yearly emission'!CS72)</f>
        <v>24662904323.127651</v>
      </c>
      <c r="CW18" s="11">
        <f>SUM('Yearly emission'!CT$47:'Yearly emission'!CT72)</f>
        <v>3321996409.721303</v>
      </c>
      <c r="CX18" s="11">
        <f>SUM('Yearly emission'!CU$47:'Yearly emission'!CU72)</f>
        <v>6356471509.0443678</v>
      </c>
      <c r="CY18" s="11">
        <f>SUM('Yearly emission'!CV$47:'Yearly emission'!CV72)</f>
        <v>695314567.37366199</v>
      </c>
      <c r="CZ18" s="11">
        <f>SUM('Yearly emission'!CW$47:'Yearly emission'!CW72)</f>
        <v>2273742215.5689173</v>
      </c>
      <c r="DA18" s="11">
        <f>SUM('Yearly emission'!CX$47:'Yearly emission'!CX72)</f>
        <v>2791585005.4619198</v>
      </c>
      <c r="DB18" s="11">
        <f>SUM('Yearly emission'!CY$47:'Yearly emission'!CY72)</f>
        <v>1716741241.1104305</v>
      </c>
      <c r="DC18" s="11">
        <f>SUM('Yearly emission'!CZ$47:'Yearly emission'!CZ72)</f>
        <v>7565743618.0006418</v>
      </c>
      <c r="DE18" s="11">
        <f>SUM('Yearly emission'!DB$47:'Yearly emission'!DB72)</f>
        <v>31921571607.7411</v>
      </c>
      <c r="DF18" s="11">
        <f>SUM('Yearly emission'!DC$47:'Yearly emission'!DC72)</f>
        <v>15495069140.21048</v>
      </c>
      <c r="DG18" s="11">
        <f>SUM('Yearly emission'!DD$47:'Yearly emission'!DD72)</f>
        <v>5539224602.6747904</v>
      </c>
      <c r="DH18" s="11">
        <f>SUM('Yearly emission'!DE$47:'Yearly emission'!DE72)</f>
        <v>1915969125.3423746</v>
      </c>
      <c r="DI18" s="11">
        <f>SUM('Yearly emission'!DF$47:'Yearly emission'!DF72)</f>
        <v>17453382835.051258</v>
      </c>
      <c r="DJ18" s="11">
        <f>SUM('Yearly emission'!DG$47:'Yearly emission'!DG72)</f>
        <v>792388548.91814137</v>
      </c>
      <c r="DK18" s="11">
        <f>SUM('Yearly emission'!DH$47:'Yearly emission'!DH72)</f>
        <v>1529455734.8461027</v>
      </c>
      <c r="DL18" s="11">
        <f>SUM('Yearly emission'!DI$47:'Yearly emission'!DI72)</f>
        <v>5199492048.5815344</v>
      </c>
      <c r="DM18" s="11">
        <f>SUM('Yearly emission'!DJ$47:'Yearly emission'!DJ72)</f>
        <v>23560772050.043579</v>
      </c>
      <c r="DN18" s="11">
        <f>SUM('Yearly emission'!DK$47:'Yearly emission'!DK72)</f>
        <v>3164762264.2482524</v>
      </c>
      <c r="DO18" s="11">
        <f>SUM('Yearly emission'!DL$47:'Yearly emission'!DL72)</f>
        <v>6046399172.8514395</v>
      </c>
      <c r="DP18" s="11">
        <f>SUM('Yearly emission'!DM$47:'Yearly emission'!DM72)</f>
        <v>663234978.96302938</v>
      </c>
      <c r="DQ18" s="11">
        <f>SUM('Yearly emission'!DN$47:'Yearly emission'!DN72)</f>
        <v>2168419541.1498537</v>
      </c>
      <c r="DR18" s="11">
        <f>SUM('Yearly emission'!DO$47:'Yearly emission'!DO72)</f>
        <v>2664968825.1548204</v>
      </c>
      <c r="DS18" s="11">
        <f>SUM('Yearly emission'!DP$47:'Yearly emission'!DP72)</f>
        <v>1634490660.8229613</v>
      </c>
      <c r="DT18" s="11">
        <f>SUM('Yearly emission'!DQ$47:'Yearly emission'!DQ72)</f>
        <v>7217008581.1530952</v>
      </c>
      <c r="DV18" s="11">
        <f>SUM('Yearly emission'!DS$47:'Yearly emission'!DS72)</f>
        <v>30423715866.532166</v>
      </c>
      <c r="DW18" s="11">
        <f>SUM('Yearly emission'!DT$47:'Yearly emission'!DT72)</f>
        <v>15055731440.174026</v>
      </c>
      <c r="DX18" s="11">
        <f>SUM('Yearly emission'!DU$47:'Yearly emission'!DU72)</f>
        <v>5392322364.7026577</v>
      </c>
      <c r="DY18" s="11">
        <f>SUM('Yearly emission'!DV$47:'Yearly emission'!DV72)</f>
        <v>1823723752.8567002</v>
      </c>
      <c r="DZ18" s="11">
        <f>SUM('Yearly emission'!DW$47:'Yearly emission'!DW72)</f>
        <v>16664348518.816414</v>
      </c>
      <c r="EA18" s="11">
        <f>SUM('Yearly emission'!DX$47:'Yearly emission'!DX72)</f>
        <v>752755956.10537231</v>
      </c>
      <c r="EB18" s="11">
        <f>SUM('Yearly emission'!DY$47:'Yearly emission'!DY72)</f>
        <v>1469295014.1900671</v>
      </c>
      <c r="EC18" s="11">
        <f>SUM('Yearly emission'!DZ$47:'Yearly emission'!DZ72)</f>
        <v>4952304966.8616247</v>
      </c>
      <c r="ED18" s="11">
        <f>SUM('Yearly emission'!EA$47:'Yearly emission'!EA72)</f>
        <v>22458639776.959503</v>
      </c>
      <c r="EE18" s="11">
        <f>SUM('Yearly emission'!EB$47:'Yearly emission'!EB72)</f>
        <v>3007528118.7752018</v>
      </c>
      <c r="EF18" s="11">
        <f>SUM('Yearly emission'!EC$47:'Yearly emission'!EC72)</f>
        <v>5736326836.6585169</v>
      </c>
      <c r="EG18" s="11">
        <f>SUM('Yearly emission'!ED$47:'Yearly emission'!ED72)</f>
        <v>631155390.55239749</v>
      </c>
      <c r="EH18" s="11">
        <f>SUM('Yearly emission'!EE$47:'Yearly emission'!EE72)</f>
        <v>2072521920.9654799</v>
      </c>
      <c r="EI18" s="11">
        <f>SUM('Yearly emission'!EF$47:'Yearly emission'!EF72)</f>
        <v>2538352644.8477173</v>
      </c>
      <c r="EJ18" s="11">
        <f>SUM('Yearly emission'!EG$47:'Yearly emission'!EG72)</f>
        <v>1552240080.5354912</v>
      </c>
      <c r="EK18" s="11">
        <f>SUM('Yearly emission'!EH$47:'Yearly emission'!EH72)</f>
        <v>6868273544.3055477</v>
      </c>
      <c r="EM18" s="11">
        <f>SUM('Yearly emission'!EJ$47:'Yearly emission'!EJ72)</f>
        <v>0</v>
      </c>
      <c r="EN18" s="11">
        <f>SUM('Yearly emission'!EK$47:'Yearly emission'!EK72)</f>
        <v>0</v>
      </c>
      <c r="EO18" s="11">
        <f>SUM('Yearly emission'!EL$47:'Yearly emission'!EL72)</f>
        <v>0</v>
      </c>
      <c r="EP18" s="11">
        <f>SUM('Yearly emission'!EM$47:'Yearly emission'!EM72)</f>
        <v>0</v>
      </c>
      <c r="EQ18" s="11">
        <f>SUM('Yearly emission'!EN$47:'Yearly emission'!EN72)</f>
        <v>0</v>
      </c>
      <c r="ER18" s="11">
        <f>SUM('Yearly emission'!EO$47:'Yearly emission'!EO72)</f>
        <v>0</v>
      </c>
      <c r="ES18" s="11">
        <f>SUM('Yearly emission'!EP$47:'Yearly emission'!EP72)</f>
        <v>0</v>
      </c>
      <c r="ET18" s="11">
        <f>SUM('Yearly emission'!EQ$47:'Yearly emission'!EQ72)</f>
        <v>0</v>
      </c>
      <c r="EU18" s="11">
        <f>SUM('Yearly emission'!ER$47:'Yearly emission'!ER72)</f>
        <v>0</v>
      </c>
      <c r="EV18" s="11">
        <f>SUM('Yearly emission'!ES$47:'Yearly emission'!ES72)</f>
        <v>0</v>
      </c>
      <c r="EW18" s="11">
        <f>SUM('Yearly emission'!ET$47:'Yearly emission'!ET72)</f>
        <v>0</v>
      </c>
      <c r="EX18" s="11">
        <f>SUM('Yearly emission'!EU$47:'Yearly emission'!EU72)</f>
        <v>0</v>
      </c>
      <c r="EY18" s="11">
        <f>SUM('Yearly emission'!EV$47:'Yearly emission'!EV72)</f>
        <v>0</v>
      </c>
      <c r="EZ18" s="11">
        <f>SUM('Yearly emission'!EW$47:'Yearly emission'!EW72)</f>
        <v>0</v>
      </c>
      <c r="FA18" s="11">
        <f>SUM('Yearly emission'!EX$47:'Yearly emission'!EX72)</f>
        <v>0</v>
      </c>
      <c r="FB18" s="11">
        <f>SUM('Yearly emission'!EY$47:'Yearly emission'!EY72)</f>
        <v>0</v>
      </c>
      <c r="FD18" s="11">
        <f>SUM('Yearly emission'!FA$47:'Yearly emission'!FA72)</f>
        <v>0</v>
      </c>
      <c r="FE18" s="11">
        <f>SUM('Yearly emission'!FB$47:'Yearly emission'!FB72)</f>
        <v>0</v>
      </c>
      <c r="FF18" s="11">
        <f>SUM('Yearly emission'!FC$47:'Yearly emission'!FC72)</f>
        <v>0</v>
      </c>
      <c r="FG18" s="11">
        <f>SUM('Yearly emission'!FD$47:'Yearly emission'!FD72)</f>
        <v>0</v>
      </c>
      <c r="FH18" s="11">
        <f>SUM('Yearly emission'!FE$47:'Yearly emission'!FE72)</f>
        <v>0</v>
      </c>
      <c r="FI18" s="11">
        <f>SUM('Yearly emission'!FF$47:'Yearly emission'!FF72)</f>
        <v>0</v>
      </c>
      <c r="FJ18" s="11">
        <f>SUM('Yearly emission'!FG$47:'Yearly emission'!FG72)</f>
        <v>0</v>
      </c>
      <c r="FK18" s="11">
        <f>SUM('Yearly emission'!FH$47:'Yearly emission'!FH72)</f>
        <v>0</v>
      </c>
      <c r="FL18" s="11">
        <f>SUM('Yearly emission'!FI$47:'Yearly emission'!FI72)</f>
        <v>0</v>
      </c>
      <c r="FM18" s="11">
        <f>SUM('Yearly emission'!FJ$47:'Yearly emission'!FJ72)</f>
        <v>0</v>
      </c>
      <c r="FN18" s="11">
        <f>SUM('Yearly emission'!FK$47:'Yearly emission'!FK72)</f>
        <v>0</v>
      </c>
      <c r="FO18" s="11">
        <f>SUM('Yearly emission'!FL$47:'Yearly emission'!FL72)</f>
        <v>0</v>
      </c>
      <c r="FP18" s="11">
        <f>SUM('Yearly emission'!FM$47:'Yearly emission'!FM72)</f>
        <v>0</v>
      </c>
      <c r="FQ18" s="11">
        <f>SUM('Yearly emission'!FN$47:'Yearly emission'!FN72)</f>
        <v>0</v>
      </c>
      <c r="FR18" s="11">
        <f>SUM('Yearly emission'!FO$47:'Yearly emission'!FO72)</f>
        <v>0</v>
      </c>
      <c r="FS18" s="11">
        <f>SUM('Yearly emission'!FP$47:'Yearly emission'!FP72)</f>
        <v>0</v>
      </c>
      <c r="FV18" s="11">
        <f>SUM('Yearly emission'!FS$47:'Yearly emission'!FS72)</f>
        <v>1752.8333333333333</v>
      </c>
      <c r="FW18" s="11">
        <f>SUM('Yearly emission'!FT$47:'Yearly emission'!FT72)</f>
        <v>37350519142.022011</v>
      </c>
      <c r="FX18" s="11">
        <f>SUM('Yearly emission'!FU$47:'Yearly emission'!FU72)</f>
        <v>15993457735.346003</v>
      </c>
      <c r="FY18" s="11">
        <f>SUM('Yearly emission'!FV$47:'Yearly emission'!FV72)</f>
        <v>5847290462.0469732</v>
      </c>
      <c r="FZ18" s="11">
        <f>SUM('Yearly emission'!FW$47:'Yearly emission'!FW72)</f>
        <v>2429628047.9035988</v>
      </c>
      <c r="GA18" s="11">
        <f>SUM('Yearly emission'!FX$47:'Yearly emission'!FX72)</f>
        <v>16154855177.538345</v>
      </c>
      <c r="GB18" s="11">
        <f>SUM('Yearly emission'!FY$47:'Yearly emission'!FY72)</f>
        <v>488951533.39597952</v>
      </c>
      <c r="GC18" s="11">
        <f>SUM('Yearly emission'!FZ$47:'Yearly emission'!FZ72)</f>
        <v>1486935788.7251346</v>
      </c>
      <c r="GD18" s="11">
        <f>SUM('Yearly emission'!GA$47:'Yearly emission'!GA72)</f>
        <v>9798207112.8055</v>
      </c>
      <c r="GE18" s="11">
        <f>SUM('Yearly emission'!GB$47:'Yearly emission'!GB72)</f>
        <v>28906610284.529812</v>
      </c>
      <c r="GF18" s="11">
        <f>SUM('Yearly emission'!GC$47:'Yearly emission'!GC72)</f>
        <v>3700288815.7150784</v>
      </c>
      <c r="GG18" s="11">
        <f>SUM('Yearly emission'!GD$47:'Yearly emission'!GD72)</f>
        <v>6415632494.1033783</v>
      </c>
      <c r="GH18" s="11">
        <f>SUM('Yearly emission'!GE$47:'Yearly emission'!GE72)</f>
        <v>783683544.66887581</v>
      </c>
      <c r="GI18" s="11">
        <f>SUM('Yearly emission'!GF$47:'Yearly emission'!GF72)</f>
        <v>1746430752.946758</v>
      </c>
      <c r="GJ18" s="11">
        <f>SUM('Yearly emission'!GG$47:'Yearly emission'!GG72)</f>
        <v>2481598140.8781228</v>
      </c>
      <c r="GK18" s="11">
        <f>SUM('Yearly emission'!GH$47:'Yearly emission'!GH72)</f>
        <v>1856035542.3372669</v>
      </c>
      <c r="GL18" s="11">
        <f>SUM('Yearly emission'!GI$47:'Yearly emission'!GI72)</f>
        <v>9638355160.3689995</v>
      </c>
      <c r="GN18" s="11">
        <f>SUM('Yearly emission'!GK$47:'Yearly emission'!GK72)</f>
        <v>35899518394.7164</v>
      </c>
      <c r="GO18" s="11">
        <f>SUM('Yearly emission'!GL$47:'Yearly emission'!GL72)</f>
        <v>15449538120.737986</v>
      </c>
      <c r="GP18" s="11">
        <f>SUM('Yearly emission'!GM$47:'Yearly emission'!GM72)</f>
        <v>5629397677.2794094</v>
      </c>
      <c r="GQ18" s="11">
        <f>SUM('Yearly emission'!GN$47:'Yearly emission'!GN72)</f>
        <v>2334740975.1394596</v>
      </c>
      <c r="GR18" s="11">
        <f>SUM('Yearly emission'!GO$47:'Yearly emission'!GO72)</f>
        <v>15567636433.927973</v>
      </c>
      <c r="GS18" s="11">
        <f>SUM('Yearly emission'!GP$47:'Yearly emission'!GP72)</f>
        <v>469641212.5962773</v>
      </c>
      <c r="GT18" s="11">
        <f>SUM('Yearly emission'!GQ$47:'Yearly emission'!GQ72)</f>
        <v>1430144727.5215235</v>
      </c>
      <c r="GU18" s="11">
        <f>SUM('Yearly emission'!GR$47:'Yearly emission'!GR72)</f>
        <v>9386877707.5826492</v>
      </c>
      <c r="GV18" s="11">
        <f>SUM('Yearly emission'!GS$47:'Yearly emission'!GS72)</f>
        <v>27483615296.510864</v>
      </c>
      <c r="GW18" s="11">
        <f>SUM('Yearly emission'!GT$47:'Yearly emission'!GT72)</f>
        <v>3527193728.4554925</v>
      </c>
      <c r="GX18" s="11">
        <f>SUM('Yearly emission'!GU$47:'Yearly emission'!GU72)</f>
        <v>6117471367.8782129</v>
      </c>
      <c r="GY18" s="11">
        <f>SUM('Yearly emission'!GV$47:'Yearly emission'!GV72)</f>
        <v>749924261.64784622</v>
      </c>
      <c r="GZ18" s="11">
        <f>SUM('Yearly emission'!GW$47:'Yearly emission'!GW72)</f>
        <v>1680963570.1368823</v>
      </c>
      <c r="HA18" s="11">
        <f>SUM('Yearly emission'!GX$47:'Yearly emission'!GX72)</f>
        <v>2342351867.6467767</v>
      </c>
      <c r="HB18" s="11">
        <f>SUM('Yearly emission'!GY$47:'Yearly emission'!GY72)</f>
        <v>1774449168.3250725</v>
      </c>
      <c r="HC18" s="11">
        <f>SUM('Yearly emission'!GZ$47:'Yearly emission'!GZ72)</f>
        <v>9211505688.0670681</v>
      </c>
      <c r="HE18" s="11">
        <f>SUM('Yearly emission'!HB$47:'Yearly emission'!HB72)</f>
        <v>34448517647.410805</v>
      </c>
      <c r="HF18" s="11">
        <f>SUM('Yearly emission'!HC$47:'Yearly emission'!HC72)</f>
        <v>14905706994.871367</v>
      </c>
      <c r="HG18" s="11">
        <f>SUM('Yearly emission'!HD$47:'Yearly emission'!HD72)</f>
        <v>5499217453.144722</v>
      </c>
      <c r="HH18" s="11">
        <f>SUM('Yearly emission'!HE$47:'Yearly emission'!HE72)</f>
        <v>2243713818.9071407</v>
      </c>
      <c r="HI18" s="11">
        <f>SUM('Yearly emission'!HF$47:'Yearly emission'!HF72)</f>
        <v>14980417690.317604</v>
      </c>
      <c r="HJ18" s="11">
        <f>SUM('Yearly emission'!HG$47:'Yearly emission'!HG72)</f>
        <v>450330891.79657513</v>
      </c>
      <c r="HK18" s="11">
        <f>SUM('Yearly emission'!HH$47:'Yearly emission'!HH72)</f>
        <v>1373353666.3179128</v>
      </c>
      <c r="HL18" s="11">
        <f>SUM('Yearly emission'!HI$47:'Yearly emission'!HI72)</f>
        <v>8975548302.3597984</v>
      </c>
      <c r="HM18" s="11">
        <f>SUM('Yearly emission'!HJ$47:'Yearly emission'!HJ72)</f>
        <v>26060620308.491909</v>
      </c>
      <c r="HN18" s="11">
        <f>SUM('Yearly emission'!HK$47:'Yearly emission'!HK72)</f>
        <v>3354098641.195909</v>
      </c>
      <c r="HO18" s="11">
        <f>SUM('Yearly emission'!HL$47:'Yearly emission'!HL72)</f>
        <v>5819310241.6530533</v>
      </c>
      <c r="HP18" s="11">
        <f>SUM('Yearly emission'!HM$47:'Yearly emission'!HM72)</f>
        <v>716164978.62681699</v>
      </c>
      <c r="HQ18" s="11">
        <f>SUM('Yearly emission'!HN$47:'Yearly emission'!HN72)</f>
        <v>1615496387.3270068</v>
      </c>
      <c r="HR18" s="11">
        <f>SUM('Yearly emission'!HO$47:'Yearly emission'!HO72)</f>
        <v>2203105594.4154291</v>
      </c>
      <c r="HS18" s="11">
        <f>SUM('Yearly emission'!HP$47:'Yearly emission'!HP72)</f>
        <v>1692862794.3128798</v>
      </c>
      <c r="HT18" s="11">
        <f>SUM('Yearly emission'!HQ$47:'Yearly emission'!HQ72)</f>
        <v>8784656215.7651386</v>
      </c>
      <c r="HV18" s="11">
        <f>SUM('Yearly emission'!HS$47:'Yearly emission'!HS72)</f>
        <v>0</v>
      </c>
      <c r="HW18" s="11">
        <f>SUM('Yearly emission'!HT$47:'Yearly emission'!HT72)</f>
        <v>0</v>
      </c>
      <c r="HX18" s="11">
        <f>SUM('Yearly emission'!HU$47:'Yearly emission'!HU72)</f>
        <v>0</v>
      </c>
      <c r="HY18" s="11">
        <f>SUM('Yearly emission'!HV$47:'Yearly emission'!HV72)</f>
        <v>0</v>
      </c>
      <c r="HZ18" s="11">
        <f>SUM('Yearly emission'!HW$47:'Yearly emission'!HW72)</f>
        <v>0</v>
      </c>
      <c r="IA18" s="11">
        <f>SUM('Yearly emission'!HX$47:'Yearly emission'!HX72)</f>
        <v>0</v>
      </c>
      <c r="IB18" s="11">
        <f>SUM('Yearly emission'!HY$47:'Yearly emission'!HY72)</f>
        <v>0</v>
      </c>
      <c r="IC18" s="11">
        <f>SUM('Yearly emission'!HZ$47:'Yearly emission'!HZ72)</f>
        <v>0</v>
      </c>
      <c r="ID18" s="11">
        <f>SUM('Yearly emission'!IA$47:'Yearly emission'!IA72)</f>
        <v>0</v>
      </c>
      <c r="IE18" s="11">
        <f>SUM('Yearly emission'!IB$47:'Yearly emission'!IB72)</f>
        <v>0</v>
      </c>
      <c r="IF18" s="11">
        <f>SUM('Yearly emission'!IC$47:'Yearly emission'!IC72)</f>
        <v>0</v>
      </c>
      <c r="IG18" s="11">
        <f>SUM('Yearly emission'!ID$47:'Yearly emission'!ID72)</f>
        <v>0</v>
      </c>
      <c r="IH18" s="11">
        <f>SUM('Yearly emission'!IE$47:'Yearly emission'!IE72)</f>
        <v>0</v>
      </c>
      <c r="II18" s="11">
        <f>SUM('Yearly emission'!IF$47:'Yearly emission'!IF72)</f>
        <v>0</v>
      </c>
      <c r="IJ18" s="11">
        <f>SUM('Yearly emission'!IG$47:'Yearly emission'!IG72)</f>
        <v>0</v>
      </c>
      <c r="IK18" s="11">
        <f>SUM('Yearly emission'!IH$47:'Yearly emission'!IH72)</f>
        <v>0</v>
      </c>
      <c r="IM18" s="11">
        <f>SUM('Yearly emission'!IJ$47:'Yearly emission'!IJ72)</f>
        <v>0</v>
      </c>
      <c r="IN18" s="11">
        <f>SUM('Yearly emission'!IK$47:'Yearly emission'!IK72)</f>
        <v>0</v>
      </c>
      <c r="IO18" s="11">
        <f>SUM('Yearly emission'!IL$47:'Yearly emission'!IL72)</f>
        <v>0</v>
      </c>
      <c r="IP18" s="11">
        <f>SUM('Yearly emission'!IM$47:'Yearly emission'!IM72)</f>
        <v>0</v>
      </c>
      <c r="IQ18" s="11">
        <f>SUM('Yearly emission'!IN$47:'Yearly emission'!IN72)</f>
        <v>0</v>
      </c>
      <c r="IR18" s="11">
        <f>SUM('Yearly emission'!IO$47:'Yearly emission'!IO72)</f>
        <v>0</v>
      </c>
      <c r="IS18" s="11">
        <f>SUM('Yearly emission'!IP$47:'Yearly emission'!IP72)</f>
        <v>0</v>
      </c>
      <c r="IT18" s="11">
        <f>SUM('Yearly emission'!IQ$47:'Yearly emission'!IQ72)</f>
        <v>0</v>
      </c>
      <c r="IU18" s="11">
        <f>SUM('Yearly emission'!IR$47:'Yearly emission'!IR72)</f>
        <v>0</v>
      </c>
      <c r="IV18" s="11">
        <f>SUM('Yearly emission'!IS$47:'Yearly emission'!IS72)</f>
        <v>0</v>
      </c>
      <c r="IW18" s="11">
        <f>SUM('Yearly emission'!IT$47:'Yearly emission'!IT72)</f>
        <v>0</v>
      </c>
      <c r="IX18" s="11">
        <f>SUM('Yearly emission'!IU$47:'Yearly emission'!IU72)</f>
        <v>0</v>
      </c>
      <c r="IY18" s="11">
        <f>SUM('Yearly emission'!IV$47:'Yearly emission'!IV72)</f>
        <v>0</v>
      </c>
      <c r="IZ18" s="11">
        <f>SUM('Yearly emission'!IW$47:'Yearly emission'!IW72)</f>
        <v>0</v>
      </c>
      <c r="JA18" s="11">
        <f>SUM('Yearly emission'!IX$47:'Yearly emission'!IX72)</f>
        <v>0</v>
      </c>
      <c r="JB18" s="11">
        <f>SUM('Yearly emission'!IY$47:'Yearly emission'!IY72)</f>
        <v>0</v>
      </c>
    </row>
    <row r="19" spans="4:262" x14ac:dyDescent="0.25">
      <c r="D19" s="11">
        <v>2036</v>
      </c>
      <c r="E19" s="11">
        <f>SUM('Yearly emission'!B$47:'Yearly emission'!B73)</f>
        <v>31612505950.680725</v>
      </c>
      <c r="F19" s="11">
        <f>SUM('Yearly emission'!C$47:'Yearly emission'!C73)</f>
        <v>14278512896.700962</v>
      </c>
      <c r="G19" s="11">
        <f>SUM('Yearly emission'!D$47:'Yearly emission'!D73)</f>
        <v>4517576359.8200865</v>
      </c>
      <c r="H19" s="11">
        <f>SUM('Yearly emission'!E$47:'Yearly emission'!E73)</f>
        <v>1947819086.2594602</v>
      </c>
      <c r="I19" s="11">
        <f>SUM('Yearly emission'!F$47:'Yearly emission'!F73)</f>
        <v>18565779569.590336</v>
      </c>
      <c r="J19" s="11">
        <f>SUM('Yearly emission'!G$47:'Yearly emission'!G73)</f>
        <v>720632458.73301411</v>
      </c>
      <c r="K19" s="11">
        <f>SUM('Yearly emission'!H$47:'Yearly emission'!H73)</f>
        <v>1297540636.3365927</v>
      </c>
      <c r="L19" s="11">
        <f>SUM('Yearly emission'!I$47:'Yearly emission'!I73)</f>
        <v>4245705409.4251289</v>
      </c>
      <c r="M19" s="11">
        <f>SUM('Yearly emission'!J$47:'Yearly emission'!J73)</f>
        <v>25580086586.65033</v>
      </c>
      <c r="N19" s="11">
        <f>SUM('Yearly emission'!K$47:'Yearly emission'!K73)</f>
        <v>3046632445.6560888</v>
      </c>
      <c r="O19" s="11">
        <f>SUM('Yearly emission'!L$47:'Yearly emission'!L73)</f>
        <v>3626773654.7579408</v>
      </c>
      <c r="P19" s="11">
        <f>SUM('Yearly emission'!M$47:'Yearly emission'!M73)</f>
        <v>614395072.68429101</v>
      </c>
      <c r="Q19" s="11">
        <f>SUM('Yearly emission'!N$47:'Yearly emission'!N73)</f>
        <v>2010771287.8027797</v>
      </c>
      <c r="R19" s="11">
        <f>SUM('Yearly emission'!O$47:'Yearly emission'!O73)</f>
        <v>1232807939.9819632</v>
      </c>
      <c r="S19" s="11">
        <f>SUM('Yearly emission'!P$47:'Yearly emission'!P73)</f>
        <v>1233978572.0217173</v>
      </c>
      <c r="T19" s="11">
        <f>SUM('Yearly emission'!Q$47:'Yearly emission'!Q73)</f>
        <v>6901670505.6202383</v>
      </c>
      <c r="V19" s="11">
        <f>SUM('Yearly emission'!S$47:'Yearly emission'!S73)</f>
        <v>30191193019.1493</v>
      </c>
      <c r="W19" s="11">
        <f>SUM('Yearly emission'!T$47:'Yearly emission'!T73)</f>
        <v>13666192102.47192</v>
      </c>
      <c r="X19" s="11">
        <f>SUM('Yearly emission'!U$47:'Yearly emission'!U73)</f>
        <v>4393245174.1773701</v>
      </c>
      <c r="Y19" s="11">
        <f>SUM('Yearly emission'!V$47:'Yearly emission'!V73)</f>
        <v>1858684285.4821873</v>
      </c>
      <c r="Z19" s="11">
        <f>SUM('Yearly emission'!W$47:'Yearly emission'!W73)</f>
        <v>17710216371.351826</v>
      </c>
      <c r="AA19" s="11">
        <f>SUM('Yearly emission'!X$47:'Yearly emission'!X73)</f>
        <v>686815169.55223012</v>
      </c>
      <c r="AB19" s="11">
        <f>SUM('Yearly emission'!Y$47:'Yearly emission'!Y73)</f>
        <v>1237643675.6002657</v>
      </c>
      <c r="AC19" s="11">
        <f>SUM('Yearly emission'!Z$47:'Yearly emission'!Z73)</f>
        <v>4051041905.4216337</v>
      </c>
      <c r="AD19" s="11">
        <f>SUM('Yearly emission'!AA$47:'Yearly emission'!AA73)</f>
        <v>24383214007.995136</v>
      </c>
      <c r="AE19" s="11">
        <f>SUM('Yearly emission'!AB$47:'Yearly emission'!AB73)</f>
        <v>2903232180.0268278</v>
      </c>
      <c r="AF19" s="11">
        <f>SUM('Yearly emission'!AC$47:'Yearly emission'!AC73)</f>
        <v>3454132033.9813232</v>
      </c>
      <c r="AG19" s="11">
        <f>SUM('Yearly emission'!AD$47:'Yearly emission'!AD73)</f>
        <v>586114422.9011265</v>
      </c>
      <c r="AH19" s="11">
        <f>SUM('Yearly emission'!AE$47:'Yearly emission'!AE73)</f>
        <v>1917464157.3159978</v>
      </c>
      <c r="AI19" s="11">
        <f>SUM('Yearly emission'!AF$47:'Yearly emission'!AF73)</f>
        <v>1172804012.9169099</v>
      </c>
      <c r="AJ19" s="11">
        <f>SUM('Yearly emission'!AG$47:'Yearly emission'!AG73)</f>
        <v>1175908847.305351</v>
      </c>
      <c r="AK19" s="11">
        <f>SUM('Yearly emission'!AH$47:'Yearly emission'!AH73)</f>
        <v>6580348634.8014994</v>
      </c>
      <c r="AM19" s="11">
        <f>SUM('Yearly emission'!AJ$47:'Yearly emission'!AJ73)</f>
        <v>28769880087.617867</v>
      </c>
      <c r="AN19" s="11">
        <f>SUM('Yearly emission'!AK$47:'Yearly emission'!AK73)</f>
        <v>13057683193.755287</v>
      </c>
      <c r="AO19" s="11">
        <f>SUM('Yearly emission'!AL$47:'Yearly emission'!AL73)</f>
        <v>4293753654.8705735</v>
      </c>
      <c r="AP19" s="11">
        <f>SUM('Yearly emission'!AM$47:'Yearly emission'!AM73)</f>
        <v>1769549484.7049143</v>
      </c>
      <c r="AQ19" s="11">
        <f>SUM('Yearly emission'!AN$47:'Yearly emission'!AN73)</f>
        <v>16854653173.113319</v>
      </c>
      <c r="AR19" s="11">
        <f>SUM('Yearly emission'!AO$47:'Yearly emission'!AO73)</f>
        <v>652997880.37144625</v>
      </c>
      <c r="AS19" s="11">
        <f>SUM('Yearly emission'!AP$47:'Yearly emission'!AP73)</f>
        <v>1189409872.6392014</v>
      </c>
      <c r="AT19" s="11">
        <f>SUM('Yearly emission'!AQ$47:'Yearly emission'!AQ73)</f>
        <v>3856378401.4181299</v>
      </c>
      <c r="AU19" s="11">
        <f>SUM('Yearly emission'!AR$47:'Yearly emission'!AR73)</f>
        <v>23186341429.339935</v>
      </c>
      <c r="AV19" s="11">
        <f>SUM('Yearly emission'!AS$47:'Yearly emission'!AS73)</f>
        <v>2759831914.3975644</v>
      </c>
      <c r="AW19" s="11">
        <f>SUM('Yearly emission'!AT$47:'Yearly emission'!AT73)</f>
        <v>3281490413.2046986</v>
      </c>
      <c r="AX19" s="11">
        <f>SUM('Yearly emission'!AU$47:'Yearly emission'!AU73)</f>
        <v>557833773.11796165</v>
      </c>
      <c r="AY19" s="11">
        <f>SUM('Yearly emission'!AV$47:'Yearly emission'!AV73)</f>
        <v>1824157026.8292165</v>
      </c>
      <c r="AZ19" s="11">
        <f>SUM('Yearly emission'!AW$47:'Yearly emission'!AW73)</f>
        <v>1112800085.8518577</v>
      </c>
      <c r="BA19" s="11">
        <f>SUM('Yearly emission'!AX$47:'Yearly emission'!AX73)</f>
        <v>1117839122.588984</v>
      </c>
      <c r="BB19" s="11">
        <f>SUM('Yearly emission'!AY$47:'Yearly emission'!AY73)</f>
        <v>6259026763.9827633</v>
      </c>
      <c r="BD19" s="11">
        <f>SUM('Yearly emission'!BA$47:'Yearly emission'!BA73)</f>
        <v>0</v>
      </c>
      <c r="BE19" s="11">
        <f>SUM('Yearly emission'!BB$47:'Yearly emission'!BB73)</f>
        <v>0</v>
      </c>
      <c r="BF19" s="11">
        <f>SUM('Yearly emission'!BC$47:'Yearly emission'!BC73)</f>
        <v>0</v>
      </c>
      <c r="BG19" s="11">
        <f>SUM('Yearly emission'!BD$47:'Yearly emission'!BD73)</f>
        <v>0</v>
      </c>
      <c r="BH19" s="11">
        <f>SUM('Yearly emission'!BE$47:'Yearly emission'!BE73)</f>
        <v>0</v>
      </c>
      <c r="BI19" s="11">
        <f>SUM('Yearly emission'!BF$47:'Yearly emission'!BF73)</f>
        <v>0</v>
      </c>
      <c r="BJ19" s="11">
        <f>SUM('Yearly emission'!BG$47:'Yearly emission'!BG73)</f>
        <v>0</v>
      </c>
      <c r="BK19" s="11">
        <f>SUM('Yearly emission'!BH$47:'Yearly emission'!BH73)</f>
        <v>0</v>
      </c>
      <c r="BL19" s="11">
        <f>SUM('Yearly emission'!BI$47:'Yearly emission'!BI73)</f>
        <v>0</v>
      </c>
      <c r="BM19" s="11">
        <f>SUM('Yearly emission'!BJ$47:'Yearly emission'!BJ73)</f>
        <v>0</v>
      </c>
      <c r="BN19" s="11">
        <f>SUM('Yearly emission'!BK$47:'Yearly emission'!BK73)</f>
        <v>0</v>
      </c>
      <c r="BO19" s="11">
        <f>SUM('Yearly emission'!BL$47:'Yearly emission'!BL73)</f>
        <v>0</v>
      </c>
      <c r="BP19" s="11">
        <f>SUM('Yearly emission'!BM$47:'Yearly emission'!BM73)</f>
        <v>0</v>
      </c>
      <c r="BQ19" s="11">
        <f>SUM('Yearly emission'!BN$47:'Yearly emission'!BN73)</f>
        <v>0</v>
      </c>
      <c r="BR19" s="11">
        <f>SUM('Yearly emission'!BO$47:'Yearly emission'!BO73)</f>
        <v>0</v>
      </c>
      <c r="BS19" s="11">
        <f>SUM('Yearly emission'!BP$47:'Yearly emission'!BP73)</f>
        <v>0</v>
      </c>
      <c r="BU19" s="11">
        <f>SUM('Yearly emission'!BR$47:'Yearly emission'!BR73)</f>
        <v>0</v>
      </c>
      <c r="BV19" s="11">
        <f>SUM('Yearly emission'!BS$47:'Yearly emission'!BS73)</f>
        <v>0</v>
      </c>
      <c r="BW19" s="11">
        <f>SUM('Yearly emission'!BT$47:'Yearly emission'!BT73)</f>
        <v>0</v>
      </c>
      <c r="BX19" s="11">
        <f>SUM('Yearly emission'!BU$47:'Yearly emission'!BU73)</f>
        <v>0</v>
      </c>
      <c r="BY19" s="11">
        <f>SUM('Yearly emission'!BV$47:'Yearly emission'!BV73)</f>
        <v>0</v>
      </c>
      <c r="BZ19" s="11">
        <f>SUM('Yearly emission'!BW$47:'Yearly emission'!BW73)</f>
        <v>0</v>
      </c>
      <c r="CA19" s="11">
        <f>SUM('Yearly emission'!BX$47:'Yearly emission'!BX73)</f>
        <v>0</v>
      </c>
      <c r="CB19" s="11">
        <f>SUM('Yearly emission'!BY$47:'Yearly emission'!BY73)</f>
        <v>0</v>
      </c>
      <c r="CC19" s="11">
        <f>SUM('Yearly emission'!BZ$47:'Yearly emission'!BZ73)</f>
        <v>0</v>
      </c>
      <c r="CD19" s="11">
        <f>SUM('Yearly emission'!CA$47:'Yearly emission'!CA73)</f>
        <v>0</v>
      </c>
      <c r="CE19" s="11">
        <f>SUM('Yearly emission'!CB$47:'Yearly emission'!CB73)</f>
        <v>0</v>
      </c>
      <c r="CF19" s="11">
        <f>SUM('Yearly emission'!CC$47:'Yearly emission'!CC73)</f>
        <v>0</v>
      </c>
      <c r="CG19" s="11">
        <f>SUM('Yearly emission'!CD$47:'Yearly emission'!CD73)</f>
        <v>0</v>
      </c>
      <c r="CH19" s="11">
        <f>SUM('Yearly emission'!CE$47:'Yearly emission'!CE73)</f>
        <v>0</v>
      </c>
      <c r="CI19" s="11">
        <f>SUM('Yearly emission'!CF$47:'Yearly emission'!CF73)</f>
        <v>0</v>
      </c>
      <c r="CJ19" s="11">
        <f>SUM('Yearly emission'!CG$47:'Yearly emission'!CG73)</f>
        <v>0</v>
      </c>
      <c r="CM19" s="11">
        <f>SUM('Yearly emission'!CJ$47:'Yearly emission'!CJ73)</f>
        <v>1820.6999999999998</v>
      </c>
      <c r="CN19" s="11">
        <f>SUM('Yearly emission'!CK$47:'Yearly emission'!CK73)</f>
        <v>34416260917.394325</v>
      </c>
      <c r="CO19" s="11">
        <f>SUM('Yearly emission'!CL$47:'Yearly emission'!CL73)</f>
        <v>16684383565.957712</v>
      </c>
      <c r="CP19" s="11">
        <f>SUM('Yearly emission'!CM$47:'Yearly emission'!CM73)</f>
        <v>5746999707.5606871</v>
      </c>
      <c r="CQ19" s="11">
        <f>SUM('Yearly emission'!CN$47:'Yearly emission'!CN73)</f>
        <v>2067318199.0541742</v>
      </c>
      <c r="CR19" s="11">
        <f>SUM('Yearly emission'!CO$47:'Yearly emission'!CO73)</f>
        <v>19440431417.389912</v>
      </c>
      <c r="CS19" s="11">
        <f>SUM('Yearly emission'!CP$47:'Yearly emission'!CP73)</f>
        <v>914571752.45869017</v>
      </c>
      <c r="CT19" s="11">
        <f>SUM('Yearly emission'!CQ$47:'Yearly emission'!CQ73)</f>
        <v>1631110590.3446622</v>
      </c>
      <c r="CU19" s="11">
        <f>SUM('Yearly emission'!CR$47:'Yearly emission'!CR73)</f>
        <v>5740079034.2577114</v>
      </c>
      <c r="CV19" s="11">
        <f>SUM('Yearly emission'!CS$47:'Yearly emission'!CS73)</f>
        <v>27409827341.701408</v>
      </c>
      <c r="CW19" s="11">
        <f>SUM('Yearly emission'!CT$47:'Yearly emission'!CT73)</f>
        <v>3539016096.5207887</v>
      </c>
      <c r="CX19" s="11">
        <f>SUM('Yearly emission'!CU$47:'Yearly emission'!CU73)</f>
        <v>7034371186.9974384</v>
      </c>
      <c r="CY19" s="11">
        <f>SUM('Yearly emission'!CV$47:'Yearly emission'!CV73)</f>
        <v>735389843.04968202</v>
      </c>
      <c r="CZ19" s="11">
        <f>SUM('Yearly emission'!CW$47:'Yearly emission'!CW73)</f>
        <v>2396536787.2350473</v>
      </c>
      <c r="DA19" s="11">
        <f>SUM('Yearly emission'!CX$47:'Yearly emission'!CX73)</f>
        <v>3024292631.2871385</v>
      </c>
      <c r="DB19" s="11">
        <f>SUM('Yearly emission'!CY$47:'Yearly emission'!CY73)</f>
        <v>1954390574.1737268</v>
      </c>
      <c r="DC19" s="11">
        <f>SUM('Yearly emission'!CZ$47:'Yearly emission'!CZ73)</f>
        <v>8548944948.5624704</v>
      </c>
      <c r="DE19" s="11">
        <f>SUM('Yearly emission'!DB$47:'Yearly emission'!DB73)</f>
        <v>32290639466.572834</v>
      </c>
      <c r="DF19" s="11">
        <f>SUM('Yearly emission'!DC$47:'Yearly emission'!DC73)</f>
        <v>15761283147.498253</v>
      </c>
      <c r="DG19" s="11">
        <f>SUM('Yearly emission'!DD$47:'Yearly emission'!DD73)</f>
        <v>5539224602.6747904</v>
      </c>
      <c r="DH19" s="11">
        <f>SUM('Yearly emission'!DE$47:'Yearly emission'!DE73)</f>
        <v>1936509168.1251035</v>
      </c>
      <c r="DI19" s="11">
        <f>SUM('Yearly emission'!DF$47:'Yearly emission'!DF73)</f>
        <v>18289228569.792854</v>
      </c>
      <c r="DJ19" s="11">
        <f>SUM('Yearly emission'!DG$47:'Yearly emission'!DG73)</f>
        <v>854184485.10356569</v>
      </c>
      <c r="DK19" s="11">
        <f>SUM('Yearly emission'!DH$47:'Yearly emission'!DH73)</f>
        <v>1536298757.3142018</v>
      </c>
      <c r="DL19" s="11">
        <f>SUM('Yearly emission'!DI$47:'Yearly emission'!DI73)</f>
        <v>5380532259.3534784</v>
      </c>
      <c r="DM19" s="11">
        <f>SUM('Yearly emission'!DJ$47:'Yearly emission'!DJ73)</f>
        <v>25712670091.459469</v>
      </c>
      <c r="DN19" s="11">
        <f>SUM('Yearly emission'!DK$47:'Yearly emission'!DK73)</f>
        <v>3307590549.844563</v>
      </c>
      <c r="DO19" s="11">
        <f>SUM('Yearly emission'!DL$47:'Yearly emission'!DL73)</f>
        <v>6559635676.0888939</v>
      </c>
      <c r="DP19" s="11">
        <f>SUM('Yearly emission'!DM$47:'Yearly emission'!DM73)</f>
        <v>688484669.54177105</v>
      </c>
      <c r="DQ19" s="11">
        <f>SUM('Yearly emission'!DN$47:'Yearly emission'!DN73)</f>
        <v>2243244384.7850885</v>
      </c>
      <c r="DR19" s="11">
        <f>SUM('Yearly emission'!DO$47:'Yearly emission'!DO73)</f>
        <v>2836476139.7596235</v>
      </c>
      <c r="DS19" s="11">
        <f>SUM('Yearly emission'!DP$47:'Yearly emission'!DP73)</f>
        <v>1824291474.8052769</v>
      </c>
      <c r="DT19" s="11">
        <f>SUM('Yearly emission'!DQ$47:'Yearly emission'!DQ73)</f>
        <v>8000112040.2284775</v>
      </c>
      <c r="DV19" s="11">
        <f>SUM('Yearly emission'!DS$47:'Yearly emission'!DS73)</f>
        <v>30423715866.532166</v>
      </c>
      <c r="DW19" s="11">
        <f>SUM('Yearly emission'!DT$47:'Yearly emission'!DT73)</f>
        <v>15055731440.174026</v>
      </c>
      <c r="DX19" s="11">
        <f>SUM('Yearly emission'!DU$47:'Yearly emission'!DU73)</f>
        <v>5392322364.7026577</v>
      </c>
      <c r="DY19" s="11">
        <f>SUM('Yearly emission'!DV$47:'Yearly emission'!DV73)</f>
        <v>1823723752.8567002</v>
      </c>
      <c r="DZ19" s="11">
        <f>SUM('Yearly emission'!DW$47:'Yearly emission'!DW73)</f>
        <v>17138025722.195812</v>
      </c>
      <c r="EA19" s="11">
        <f>SUM('Yearly emission'!DX$47:'Yearly emission'!DX73)</f>
        <v>793797217.7484411</v>
      </c>
      <c r="EB19" s="11">
        <f>SUM('Yearly emission'!DY$47:'Yearly emission'!DY73)</f>
        <v>1469295014.1900671</v>
      </c>
      <c r="EC19" s="11">
        <f>SUM('Yearly emission'!DZ$47:'Yearly emission'!DZ73)</f>
        <v>5020985484.4492416</v>
      </c>
      <c r="ED19" s="11">
        <f>SUM('Yearly emission'!EA$47:'Yearly emission'!EA73)</f>
        <v>24015512841.217545</v>
      </c>
      <c r="EE19" s="11">
        <f>SUM('Yearly emission'!EB$47:'Yearly emission'!EB73)</f>
        <v>3076165003.1683373</v>
      </c>
      <c r="EF19" s="11">
        <f>SUM('Yearly emission'!EC$47:'Yearly emission'!EC73)</f>
        <v>6084900165.1803541</v>
      </c>
      <c r="EG19" s="11">
        <f>SUM('Yearly emission'!ED$47:'Yearly emission'!ED73)</f>
        <v>641579496.03386092</v>
      </c>
      <c r="EH19" s="11">
        <f>SUM('Yearly emission'!EE$47:'Yearly emission'!EE73)</f>
        <v>2090217422.3002112</v>
      </c>
      <c r="EI19" s="11">
        <f>SUM('Yearly emission'!EF$47:'Yearly emission'!EF73)</f>
        <v>2648659648.2321057</v>
      </c>
      <c r="EJ19" s="11">
        <f>SUM('Yearly emission'!EG$47:'Yearly emission'!EG73)</f>
        <v>1694192375.4368253</v>
      </c>
      <c r="EK19" s="11">
        <f>SUM('Yearly emission'!EH$47:'Yearly emission'!EH73)</f>
        <v>7451279131.8944864</v>
      </c>
      <c r="EM19" s="11">
        <f>SUM('Yearly emission'!EJ$47:'Yearly emission'!EJ73)</f>
        <v>0</v>
      </c>
      <c r="EN19" s="11">
        <f>SUM('Yearly emission'!EK$47:'Yearly emission'!EK73)</f>
        <v>0</v>
      </c>
      <c r="EO19" s="11">
        <f>SUM('Yearly emission'!EL$47:'Yearly emission'!EL73)</f>
        <v>0</v>
      </c>
      <c r="EP19" s="11">
        <f>SUM('Yearly emission'!EM$47:'Yearly emission'!EM73)</f>
        <v>0</v>
      </c>
      <c r="EQ19" s="11">
        <f>SUM('Yearly emission'!EN$47:'Yearly emission'!EN73)</f>
        <v>0</v>
      </c>
      <c r="ER19" s="11">
        <f>SUM('Yearly emission'!EO$47:'Yearly emission'!EO73)</f>
        <v>0</v>
      </c>
      <c r="ES19" s="11">
        <f>SUM('Yearly emission'!EP$47:'Yearly emission'!EP73)</f>
        <v>0</v>
      </c>
      <c r="ET19" s="11">
        <f>SUM('Yearly emission'!EQ$47:'Yearly emission'!EQ73)</f>
        <v>0</v>
      </c>
      <c r="EU19" s="11">
        <f>SUM('Yearly emission'!ER$47:'Yearly emission'!ER73)</f>
        <v>0</v>
      </c>
      <c r="EV19" s="11">
        <f>SUM('Yearly emission'!ES$47:'Yearly emission'!ES73)</f>
        <v>0</v>
      </c>
      <c r="EW19" s="11">
        <f>SUM('Yearly emission'!ET$47:'Yearly emission'!ET73)</f>
        <v>0</v>
      </c>
      <c r="EX19" s="11">
        <f>SUM('Yearly emission'!EU$47:'Yearly emission'!EU73)</f>
        <v>0</v>
      </c>
      <c r="EY19" s="11">
        <f>SUM('Yearly emission'!EV$47:'Yearly emission'!EV73)</f>
        <v>0</v>
      </c>
      <c r="EZ19" s="11">
        <f>SUM('Yearly emission'!EW$47:'Yearly emission'!EW73)</f>
        <v>0</v>
      </c>
      <c r="FA19" s="11">
        <f>SUM('Yearly emission'!EX$47:'Yearly emission'!EX73)</f>
        <v>0</v>
      </c>
      <c r="FB19" s="11">
        <f>SUM('Yearly emission'!EY$47:'Yearly emission'!EY73)</f>
        <v>0</v>
      </c>
      <c r="FD19" s="11">
        <f>SUM('Yearly emission'!FA$47:'Yearly emission'!FA73)</f>
        <v>0</v>
      </c>
      <c r="FE19" s="11">
        <f>SUM('Yearly emission'!FB$47:'Yearly emission'!FB73)</f>
        <v>0</v>
      </c>
      <c r="FF19" s="11">
        <f>SUM('Yearly emission'!FC$47:'Yearly emission'!FC73)</f>
        <v>0</v>
      </c>
      <c r="FG19" s="11">
        <f>SUM('Yearly emission'!FD$47:'Yearly emission'!FD73)</f>
        <v>0</v>
      </c>
      <c r="FH19" s="11">
        <f>SUM('Yearly emission'!FE$47:'Yearly emission'!FE73)</f>
        <v>0</v>
      </c>
      <c r="FI19" s="11">
        <f>SUM('Yearly emission'!FF$47:'Yearly emission'!FF73)</f>
        <v>0</v>
      </c>
      <c r="FJ19" s="11">
        <f>SUM('Yearly emission'!FG$47:'Yearly emission'!FG73)</f>
        <v>0</v>
      </c>
      <c r="FK19" s="11">
        <f>SUM('Yearly emission'!FH$47:'Yearly emission'!FH73)</f>
        <v>0</v>
      </c>
      <c r="FL19" s="11">
        <f>SUM('Yearly emission'!FI$47:'Yearly emission'!FI73)</f>
        <v>0</v>
      </c>
      <c r="FM19" s="11">
        <f>SUM('Yearly emission'!FJ$47:'Yearly emission'!FJ73)</f>
        <v>0</v>
      </c>
      <c r="FN19" s="11">
        <f>SUM('Yearly emission'!FK$47:'Yearly emission'!FK73)</f>
        <v>0</v>
      </c>
      <c r="FO19" s="11">
        <f>SUM('Yearly emission'!FL$47:'Yearly emission'!FL73)</f>
        <v>0</v>
      </c>
      <c r="FP19" s="11">
        <f>SUM('Yearly emission'!FM$47:'Yearly emission'!FM73)</f>
        <v>0</v>
      </c>
      <c r="FQ19" s="11">
        <f>SUM('Yearly emission'!FN$47:'Yearly emission'!FN73)</f>
        <v>0</v>
      </c>
      <c r="FR19" s="11">
        <f>SUM('Yearly emission'!FO$47:'Yearly emission'!FO73)</f>
        <v>0</v>
      </c>
      <c r="FS19" s="11">
        <f>SUM('Yearly emission'!FP$47:'Yearly emission'!FP73)</f>
        <v>0</v>
      </c>
      <c r="FV19" s="11">
        <f>SUM('Yearly emission'!FS$47:'Yearly emission'!FS73)</f>
        <v>1820.6999999999998</v>
      </c>
      <c r="FW19" s="11">
        <f>SUM('Yearly emission'!FT$47:'Yearly emission'!FT73)</f>
        <v>38667984007.497078</v>
      </c>
      <c r="FX19" s="11">
        <f>SUM('Yearly emission'!FU$47:'Yearly emission'!FU73)</f>
        <v>16533090386.25247</v>
      </c>
      <c r="FY19" s="11">
        <f>SUM('Yearly emission'!FV$47:'Yearly emission'!FV73)</f>
        <v>6073304019.571497</v>
      </c>
      <c r="FZ19" s="11">
        <f>SUM('Yearly emission'!FW$47:'Yearly emission'!FW73)</f>
        <v>2481502953.12603</v>
      </c>
      <c r="GA19" s="11">
        <f>SUM('Yearly emission'!FX$47:'Yearly emission'!FX73)</f>
        <v>16772153054.687338</v>
      </c>
      <c r="GB19" s="11">
        <f>SUM('Yearly emission'!FY$47:'Yearly emission'!FY73)</f>
        <v>504239962.48969954</v>
      </c>
      <c r="GC19" s="11">
        <f>SUM('Yearly emission'!FZ$47:'Yearly emission'!FZ73)</f>
        <v>1546693281.222625</v>
      </c>
      <c r="GD19" s="11">
        <f>SUM('Yearly emission'!GA$47:'Yearly emission'!GA73)</f>
        <v>10169913439.393024</v>
      </c>
      <c r="GE19" s="11">
        <f>SUM('Yearly emission'!GB$47:'Yearly emission'!GB73)</f>
        <v>30702277655.084106</v>
      </c>
      <c r="GF19" s="11">
        <f>SUM('Yearly emission'!GC$47:'Yearly emission'!GC73)</f>
        <v>3914449203.7511973</v>
      </c>
      <c r="GG19" s="11">
        <f>SUM('Yearly emission'!GD$47:'Yearly emission'!GD73)</f>
        <v>6593631144.6834335</v>
      </c>
      <c r="GH19" s="11">
        <f>SUM('Yearly emission'!GE$47:'Yearly emission'!GE73)</f>
        <v>841137825.39163101</v>
      </c>
      <c r="GI19" s="11">
        <f>SUM('Yearly emission'!GF$47:'Yearly emission'!GF73)</f>
        <v>1877812750.9864085</v>
      </c>
      <c r="GJ19" s="11">
        <f>SUM('Yearly emission'!GG$47:'Yearly emission'!GG73)</f>
        <v>2650974909.9735408</v>
      </c>
      <c r="GK19" s="11">
        <f>SUM('Yearly emission'!GH$47:'Yearly emission'!GH73)</f>
        <v>2026530674.0134838</v>
      </c>
      <c r="GL19" s="11">
        <f>SUM('Yearly emission'!GI$47:'Yearly emission'!GI73)</f>
        <v>10292529126.106356</v>
      </c>
      <c r="GN19" s="11">
        <f>SUM('Yearly emission'!GK$47:'Yearly emission'!GK73)</f>
        <v>36547091321.362221</v>
      </c>
      <c r="GO19" s="11">
        <f>SUM('Yearly emission'!GL$47:'Yearly emission'!GL73)</f>
        <v>15730352558.389896</v>
      </c>
      <c r="GP19" s="11">
        <f>SUM('Yearly emission'!GM$47:'Yearly emission'!GM73)</f>
        <v>5747513443.137291</v>
      </c>
      <c r="GQ19" s="11">
        <f>SUM('Yearly emission'!GN$47:'Yearly emission'!GN73)</f>
        <v>2346500263.8399243</v>
      </c>
      <c r="GR19" s="11">
        <f>SUM('Yearly emission'!GO$47:'Yearly emission'!GO73)</f>
        <v>15909830469.853546</v>
      </c>
      <c r="GS19" s="11">
        <f>SUM('Yearly emission'!GP$47:'Yearly emission'!GP73)</f>
        <v>476245234.72010118</v>
      </c>
      <c r="GT19" s="11">
        <f>SUM('Yearly emission'!GQ$47:'Yearly emission'!GQ73)</f>
        <v>1462431894.282105</v>
      </c>
      <c r="GU19" s="11">
        <f>SUM('Yearly emission'!GR$47:'Yearly emission'!GR73)</f>
        <v>9568408792.851963</v>
      </c>
      <c r="GV19" s="11">
        <f>SUM('Yearly emission'!GS$47:'Yearly emission'!GS73)</f>
        <v>28553354040.274151</v>
      </c>
      <c r="GW19" s="11">
        <f>SUM('Yearly emission'!GT$47:'Yearly emission'!GT73)</f>
        <v>3655048389.6971397</v>
      </c>
      <c r="GX19" s="11">
        <f>SUM('Yearly emission'!GU$47:'Yearly emission'!GU73)</f>
        <v>6167663248.9518814</v>
      </c>
      <c r="GY19" s="11">
        <f>SUM('Yearly emission'!GV$47:'Yearly emission'!GV73)</f>
        <v>788968056.62899256</v>
      </c>
      <c r="GZ19" s="11">
        <f>SUM('Yearly emission'!GW$47:'Yearly emission'!GW73)</f>
        <v>1774805387.7428627</v>
      </c>
      <c r="HA19" s="11">
        <f>SUM('Yearly emission'!GX$47:'Yearly emission'!GX73)</f>
        <v>2440754578.4611192</v>
      </c>
      <c r="HB19" s="11">
        <f>SUM('Yearly emission'!GY$47:'Yearly emission'!GY73)</f>
        <v>1897163963.67224</v>
      </c>
      <c r="HC19" s="11">
        <f>SUM('Yearly emission'!GZ$47:'Yearly emission'!GZ73)</f>
        <v>9640150137.6710167</v>
      </c>
      <c r="HE19" s="11">
        <f>SUM('Yearly emission'!HB$47:'Yearly emission'!HB73)</f>
        <v>34448517647.410805</v>
      </c>
      <c r="HF19" s="11">
        <f>SUM('Yearly emission'!HC$47:'Yearly emission'!HC73)</f>
        <v>14927703219.268719</v>
      </c>
      <c r="HG19" s="11">
        <f>SUM('Yearly emission'!HD$47:'Yearly emission'!HD73)</f>
        <v>5499217453.144722</v>
      </c>
      <c r="HH19" s="11">
        <f>SUM('Yearly emission'!HE$47:'Yearly emission'!HE73)</f>
        <v>2243713818.9071407</v>
      </c>
      <c r="HI19" s="11">
        <f>SUM('Yearly emission'!HF$47:'Yearly emission'!HF73)</f>
        <v>15047507885.019756</v>
      </c>
      <c r="HJ19" s="11">
        <f>SUM('Yearly emission'!HG$47:'Yearly emission'!HG73)</f>
        <v>450330891.79657513</v>
      </c>
      <c r="HK19" s="11">
        <f>SUM('Yearly emission'!HH$47:'Yearly emission'!HH73)</f>
        <v>1378170507.3415854</v>
      </c>
      <c r="HL19" s="11">
        <f>SUM('Yearly emission'!HI$47:'Yearly emission'!HI73)</f>
        <v>8975548302.3597984</v>
      </c>
      <c r="HM19" s="11">
        <f>SUM('Yearly emission'!HJ$47:'Yearly emission'!HJ73)</f>
        <v>26404430425.464195</v>
      </c>
      <c r="HN19" s="11">
        <f>SUM('Yearly emission'!HK$47:'Yearly emission'!HK73)</f>
        <v>3395647575.643086</v>
      </c>
      <c r="HO19" s="11">
        <f>SUM('Yearly emission'!HL$47:'Yearly emission'!HL73)</f>
        <v>5819310241.6530533</v>
      </c>
      <c r="HP19" s="11">
        <f>SUM('Yearly emission'!HM$47:'Yearly emission'!HM73)</f>
        <v>736798287.86635435</v>
      </c>
      <c r="HQ19" s="11">
        <f>SUM('Yearly emission'!HN$47:'Yearly emission'!HN73)</f>
        <v>1671798024.4993184</v>
      </c>
      <c r="HR19" s="11">
        <f>SUM('Yearly emission'!HO$47:'Yearly emission'!HO73)</f>
        <v>2230534246.9486952</v>
      </c>
      <c r="HS19" s="11">
        <f>SUM('Yearly emission'!HP$47:'Yearly emission'!HP73)</f>
        <v>1767797253.3309984</v>
      </c>
      <c r="HT19" s="11">
        <f>SUM('Yearly emission'!HQ$47:'Yearly emission'!HQ73)</f>
        <v>8987771149.2356796</v>
      </c>
      <c r="HV19" s="11">
        <f>SUM('Yearly emission'!HS$47:'Yearly emission'!HS73)</f>
        <v>0</v>
      </c>
      <c r="HW19" s="11">
        <f>SUM('Yearly emission'!HT$47:'Yearly emission'!HT73)</f>
        <v>0</v>
      </c>
      <c r="HX19" s="11">
        <f>SUM('Yearly emission'!HU$47:'Yearly emission'!HU73)</f>
        <v>0</v>
      </c>
      <c r="HY19" s="11">
        <f>SUM('Yearly emission'!HV$47:'Yearly emission'!HV73)</f>
        <v>0</v>
      </c>
      <c r="HZ19" s="11">
        <f>SUM('Yearly emission'!HW$47:'Yearly emission'!HW73)</f>
        <v>0</v>
      </c>
      <c r="IA19" s="11">
        <f>SUM('Yearly emission'!HX$47:'Yearly emission'!HX73)</f>
        <v>0</v>
      </c>
      <c r="IB19" s="11">
        <f>SUM('Yearly emission'!HY$47:'Yearly emission'!HY73)</f>
        <v>0</v>
      </c>
      <c r="IC19" s="11">
        <f>SUM('Yearly emission'!HZ$47:'Yearly emission'!HZ73)</f>
        <v>0</v>
      </c>
      <c r="ID19" s="11">
        <f>SUM('Yearly emission'!IA$47:'Yearly emission'!IA73)</f>
        <v>0</v>
      </c>
      <c r="IE19" s="11">
        <f>SUM('Yearly emission'!IB$47:'Yearly emission'!IB73)</f>
        <v>0</v>
      </c>
      <c r="IF19" s="11">
        <f>SUM('Yearly emission'!IC$47:'Yearly emission'!IC73)</f>
        <v>0</v>
      </c>
      <c r="IG19" s="11">
        <f>SUM('Yearly emission'!ID$47:'Yearly emission'!ID73)</f>
        <v>0</v>
      </c>
      <c r="IH19" s="11">
        <f>SUM('Yearly emission'!IE$47:'Yearly emission'!IE73)</f>
        <v>0</v>
      </c>
      <c r="II19" s="11">
        <f>SUM('Yearly emission'!IF$47:'Yearly emission'!IF73)</f>
        <v>0</v>
      </c>
      <c r="IJ19" s="11">
        <f>SUM('Yearly emission'!IG$47:'Yearly emission'!IG73)</f>
        <v>0</v>
      </c>
      <c r="IK19" s="11">
        <f>SUM('Yearly emission'!IH$47:'Yearly emission'!IH73)</f>
        <v>0</v>
      </c>
      <c r="IM19" s="11">
        <f>SUM('Yearly emission'!IJ$47:'Yearly emission'!IJ73)</f>
        <v>0</v>
      </c>
      <c r="IN19" s="11">
        <f>SUM('Yearly emission'!IK$47:'Yearly emission'!IK73)</f>
        <v>0</v>
      </c>
      <c r="IO19" s="11">
        <f>SUM('Yearly emission'!IL$47:'Yearly emission'!IL73)</f>
        <v>0</v>
      </c>
      <c r="IP19" s="11">
        <f>SUM('Yearly emission'!IM$47:'Yearly emission'!IM73)</f>
        <v>0</v>
      </c>
      <c r="IQ19" s="11">
        <f>SUM('Yearly emission'!IN$47:'Yearly emission'!IN73)</f>
        <v>0</v>
      </c>
      <c r="IR19" s="11">
        <f>SUM('Yearly emission'!IO$47:'Yearly emission'!IO73)</f>
        <v>0</v>
      </c>
      <c r="IS19" s="11">
        <f>SUM('Yearly emission'!IP$47:'Yearly emission'!IP73)</f>
        <v>0</v>
      </c>
      <c r="IT19" s="11">
        <f>SUM('Yearly emission'!IQ$47:'Yearly emission'!IQ73)</f>
        <v>0</v>
      </c>
      <c r="IU19" s="11">
        <f>SUM('Yearly emission'!IR$47:'Yearly emission'!IR73)</f>
        <v>0</v>
      </c>
      <c r="IV19" s="11">
        <f>SUM('Yearly emission'!IS$47:'Yearly emission'!IS73)</f>
        <v>0</v>
      </c>
      <c r="IW19" s="11">
        <f>SUM('Yearly emission'!IT$47:'Yearly emission'!IT73)</f>
        <v>0</v>
      </c>
      <c r="IX19" s="11">
        <f>SUM('Yearly emission'!IU$47:'Yearly emission'!IU73)</f>
        <v>0</v>
      </c>
      <c r="IY19" s="11">
        <f>SUM('Yearly emission'!IV$47:'Yearly emission'!IV73)</f>
        <v>0</v>
      </c>
      <c r="IZ19" s="11">
        <f>SUM('Yearly emission'!IW$47:'Yearly emission'!IW73)</f>
        <v>0</v>
      </c>
      <c r="JA19" s="11">
        <f>SUM('Yearly emission'!IX$47:'Yearly emission'!IX73)</f>
        <v>0</v>
      </c>
      <c r="JB19" s="11">
        <f>SUM('Yearly emission'!IY$47:'Yearly emission'!IY73)</f>
        <v>0</v>
      </c>
    </row>
    <row r="20" spans="4:262" x14ac:dyDescent="0.25">
      <c r="D20" s="11">
        <v>2037</v>
      </c>
      <c r="E20" s="11">
        <f>SUM('Yearly emission'!B$47:'Yearly emission'!B74)</f>
        <v>32044360384.950104</v>
      </c>
      <c r="F20" s="11">
        <f>SUM('Yearly emission'!C$47:'Yearly emission'!C74)</f>
        <v>15011652780.701742</v>
      </c>
      <c r="G20" s="11">
        <f>SUM('Yearly emission'!D$47:'Yearly emission'!D74)</f>
        <v>4517576359.8200865</v>
      </c>
      <c r="H20" s="11">
        <f>SUM('Yearly emission'!E$47:'Yearly emission'!E74)</f>
        <v>2025430738.9942405</v>
      </c>
      <c r="I20" s="11">
        <f>SUM('Yearly emission'!F$47:'Yearly emission'!F74)</f>
        <v>19644032561.543945</v>
      </c>
      <c r="J20" s="11">
        <f>SUM('Yearly emission'!G$47:'Yearly emission'!G74)</f>
        <v>792695060.05737805</v>
      </c>
      <c r="K20" s="11">
        <f>SUM('Yearly emission'!H$47:'Yearly emission'!H74)</f>
        <v>1309962053.7005858</v>
      </c>
      <c r="L20" s="11">
        <f>SUM('Yearly emission'!I$47:'Yearly emission'!I74)</f>
        <v>4504264543.6095028</v>
      </c>
      <c r="M20" s="11">
        <f>SUM('Yearly emission'!J$47:'Yearly emission'!J74)</f>
        <v>27622864904.789631</v>
      </c>
      <c r="N20" s="11">
        <f>SUM('Yearly emission'!K$47:'Yearly emission'!K74)</f>
        <v>3323984108.3800812</v>
      </c>
      <c r="O20" s="11">
        <f>SUM('Yearly emission'!L$47:'Yearly emission'!L74)</f>
        <v>4018908574.6648927</v>
      </c>
      <c r="P20" s="11">
        <f>SUM('Yearly emission'!M$47:'Yearly emission'!M74)</f>
        <v>654665695.11319399</v>
      </c>
      <c r="Q20" s="11">
        <f>SUM('Yearly emission'!N$47:'Yearly emission'!N74)</f>
        <v>2203215206.9353037</v>
      </c>
      <c r="R20" s="11">
        <f>SUM('Yearly emission'!O$47:'Yearly emission'!O74)</f>
        <v>1461176297.8143568</v>
      </c>
      <c r="S20" s="11">
        <f>SUM('Yearly emission'!P$47:'Yearly emission'!P74)</f>
        <v>1344158505.2976995</v>
      </c>
      <c r="T20" s="11">
        <f>SUM('Yearly emission'!Q$47:'Yearly emission'!Q74)</f>
        <v>7658031203.0049086</v>
      </c>
      <c r="V20" s="11">
        <f>SUM('Yearly emission'!S$47:'Yearly emission'!S74)</f>
        <v>30191193019.1493</v>
      </c>
      <c r="W20" s="11">
        <f>SUM('Yearly emission'!T$47:'Yearly emission'!T74)</f>
        <v>14153263654.10216</v>
      </c>
      <c r="X20" s="11">
        <f>SUM('Yearly emission'!U$47:'Yearly emission'!U74)</f>
        <v>4393245174.1773701</v>
      </c>
      <c r="Y20" s="11">
        <f>SUM('Yearly emission'!V$47:'Yearly emission'!V74)</f>
        <v>1904950013.4094036</v>
      </c>
      <c r="Z20" s="11">
        <f>SUM('Yearly emission'!W$47:'Yearly emission'!W74)</f>
        <v>18466921582.01376</v>
      </c>
      <c r="AA20" s="11">
        <f>SUM('Yearly emission'!X$47:'Yearly emission'!X74)</f>
        <v>744171393.55074096</v>
      </c>
      <c r="AB20" s="11">
        <f>SUM('Yearly emission'!Y$47:'Yearly emission'!Y74)</f>
        <v>1237643675.6002657</v>
      </c>
      <c r="AC20" s="11">
        <f>SUM('Yearly emission'!Z$47:'Yearly emission'!Z74)</f>
        <v>4235308672.5660958</v>
      </c>
      <c r="AD20" s="11">
        <f>SUM('Yearly emission'!AA$47:'Yearly emission'!AA74)</f>
        <v>25939337691.28791</v>
      </c>
      <c r="AE20" s="11">
        <f>SUM('Yearly emission'!AB$47:'Yearly emission'!AB74)</f>
        <v>3120104449.1223192</v>
      </c>
      <c r="AF20" s="11">
        <f>SUM('Yearly emission'!AC$47:'Yearly emission'!AC74)</f>
        <v>3769618154.1878152</v>
      </c>
      <c r="AG20" s="11">
        <f>SUM('Yearly emission'!AD$47:'Yearly emission'!AD74)</f>
        <v>615403418.72929406</v>
      </c>
      <c r="AH20" s="11">
        <f>SUM('Yearly emission'!AE$47:'Yearly emission'!AE74)</f>
        <v>2069805673.9165335</v>
      </c>
      <c r="AI20" s="11">
        <f>SUM('Yearly emission'!AF$47:'Yearly emission'!AF74)</f>
        <v>1368508344.656678</v>
      </c>
      <c r="AJ20" s="11">
        <f>SUM('Yearly emission'!AG$47:'Yearly emission'!AG74)</f>
        <v>1261723248.0666027</v>
      </c>
      <c r="AK20" s="11">
        <f>SUM('Yearly emission'!AH$47:'Yearly emission'!AH74)</f>
        <v>7192324887.5945539</v>
      </c>
      <c r="AM20" s="11">
        <f>SUM('Yearly emission'!AJ$47:'Yearly emission'!AJ74)</f>
        <v>28769880087.617867</v>
      </c>
      <c r="AN20" s="11">
        <f>SUM('Yearly emission'!AK$47:'Yearly emission'!AK74)</f>
        <v>13294898461.423616</v>
      </c>
      <c r="AO20" s="11">
        <f>SUM('Yearly emission'!AL$47:'Yearly emission'!AL74)</f>
        <v>4293753654.8705735</v>
      </c>
      <c r="AP20" s="11">
        <f>SUM('Yearly emission'!AM$47:'Yearly emission'!AM74)</f>
        <v>1784469287.8245673</v>
      </c>
      <c r="AQ20" s="11">
        <f>SUM('Yearly emission'!AN$47:'Yearly emission'!AN74)</f>
        <v>17289810602.483578</v>
      </c>
      <c r="AR20" s="11">
        <f>SUM('Yearly emission'!AO$47:'Yearly emission'!AO74)</f>
        <v>695647727.04410434</v>
      </c>
      <c r="AS20" s="11">
        <f>SUM('Yearly emission'!AP$47:'Yearly emission'!AP74)</f>
        <v>1189409872.6392014</v>
      </c>
      <c r="AT20" s="11">
        <f>SUM('Yearly emission'!AQ$47:'Yearly emission'!AQ74)</f>
        <v>3966352801.5226793</v>
      </c>
      <c r="AU20" s="11">
        <f>SUM('Yearly emission'!AR$47:'Yearly emission'!AR74)</f>
        <v>24255810477.78619</v>
      </c>
      <c r="AV20" s="11">
        <f>SUM('Yearly emission'!AS$47:'Yearly emission'!AS74)</f>
        <v>2916224789.8645549</v>
      </c>
      <c r="AW20" s="11">
        <f>SUM('Yearly emission'!AT$47:'Yearly emission'!AT74)</f>
        <v>3520327733.710732</v>
      </c>
      <c r="AX20" s="11">
        <f>SUM('Yearly emission'!AU$47:'Yearly emission'!AU74)</f>
        <v>576141142.34539402</v>
      </c>
      <c r="AY20" s="11">
        <f>SUM('Yearly emission'!AV$47:'Yearly emission'!AV74)</f>
        <v>1936396140.8977649</v>
      </c>
      <c r="AZ20" s="11">
        <f>SUM('Yearly emission'!AW$47:'Yearly emission'!AW74)</f>
        <v>1275840391.4989994</v>
      </c>
      <c r="BA20" s="11">
        <f>SUM('Yearly emission'!AX$47:'Yearly emission'!AX74)</f>
        <v>1179287990.8355055</v>
      </c>
      <c r="BB20" s="11">
        <f>SUM('Yearly emission'!AY$47:'Yearly emission'!AY74)</f>
        <v>6726618572.1842022</v>
      </c>
      <c r="BD20" s="11">
        <f>SUM('Yearly emission'!BA$47:'Yearly emission'!BA74)</f>
        <v>0</v>
      </c>
      <c r="BE20" s="11">
        <f>SUM('Yearly emission'!BB$47:'Yearly emission'!BB74)</f>
        <v>0</v>
      </c>
      <c r="BF20" s="11">
        <f>SUM('Yearly emission'!BC$47:'Yearly emission'!BC74)</f>
        <v>0</v>
      </c>
      <c r="BG20" s="11">
        <f>SUM('Yearly emission'!BD$47:'Yearly emission'!BD74)</f>
        <v>0</v>
      </c>
      <c r="BH20" s="11">
        <f>SUM('Yearly emission'!BE$47:'Yearly emission'!BE74)</f>
        <v>0</v>
      </c>
      <c r="BI20" s="11">
        <f>SUM('Yearly emission'!BF$47:'Yearly emission'!BF74)</f>
        <v>0</v>
      </c>
      <c r="BJ20" s="11">
        <f>SUM('Yearly emission'!BG$47:'Yearly emission'!BG74)</f>
        <v>0</v>
      </c>
      <c r="BK20" s="11">
        <f>SUM('Yearly emission'!BH$47:'Yearly emission'!BH74)</f>
        <v>0</v>
      </c>
      <c r="BL20" s="11">
        <f>SUM('Yearly emission'!BI$47:'Yearly emission'!BI74)</f>
        <v>0</v>
      </c>
      <c r="BM20" s="11">
        <f>SUM('Yearly emission'!BJ$47:'Yearly emission'!BJ74)</f>
        <v>0</v>
      </c>
      <c r="BN20" s="11">
        <f>SUM('Yearly emission'!BK$47:'Yearly emission'!BK74)</f>
        <v>0</v>
      </c>
      <c r="BO20" s="11">
        <f>SUM('Yearly emission'!BL$47:'Yearly emission'!BL74)</f>
        <v>0</v>
      </c>
      <c r="BP20" s="11">
        <f>SUM('Yearly emission'!BM$47:'Yearly emission'!BM74)</f>
        <v>0</v>
      </c>
      <c r="BQ20" s="11">
        <f>SUM('Yearly emission'!BN$47:'Yearly emission'!BN74)</f>
        <v>0</v>
      </c>
      <c r="BR20" s="11">
        <f>SUM('Yearly emission'!BO$47:'Yearly emission'!BO74)</f>
        <v>0</v>
      </c>
      <c r="BS20" s="11">
        <f>SUM('Yearly emission'!BP$47:'Yearly emission'!BP74)</f>
        <v>0</v>
      </c>
      <c r="BU20" s="11">
        <f>SUM('Yearly emission'!BR$47:'Yearly emission'!BR74)</f>
        <v>0</v>
      </c>
      <c r="BV20" s="11">
        <f>SUM('Yearly emission'!BS$47:'Yearly emission'!BS74)</f>
        <v>0</v>
      </c>
      <c r="BW20" s="11">
        <f>SUM('Yearly emission'!BT$47:'Yearly emission'!BT74)</f>
        <v>0</v>
      </c>
      <c r="BX20" s="11">
        <f>SUM('Yearly emission'!BU$47:'Yearly emission'!BU74)</f>
        <v>0</v>
      </c>
      <c r="BY20" s="11">
        <f>SUM('Yearly emission'!BV$47:'Yearly emission'!BV74)</f>
        <v>0</v>
      </c>
      <c r="BZ20" s="11">
        <f>SUM('Yearly emission'!BW$47:'Yearly emission'!BW74)</f>
        <v>0</v>
      </c>
      <c r="CA20" s="11">
        <f>SUM('Yearly emission'!BX$47:'Yearly emission'!BX74)</f>
        <v>0</v>
      </c>
      <c r="CB20" s="11">
        <f>SUM('Yearly emission'!BY$47:'Yearly emission'!BY74)</f>
        <v>0</v>
      </c>
      <c r="CC20" s="11">
        <f>SUM('Yearly emission'!BZ$47:'Yearly emission'!BZ74)</f>
        <v>0</v>
      </c>
      <c r="CD20" s="11">
        <f>SUM('Yearly emission'!CA$47:'Yearly emission'!CA74)</f>
        <v>0</v>
      </c>
      <c r="CE20" s="11">
        <f>SUM('Yearly emission'!CB$47:'Yearly emission'!CB74)</f>
        <v>0</v>
      </c>
      <c r="CF20" s="11">
        <f>SUM('Yearly emission'!CC$47:'Yearly emission'!CC74)</f>
        <v>0</v>
      </c>
      <c r="CG20" s="11">
        <f>SUM('Yearly emission'!CD$47:'Yearly emission'!CD74)</f>
        <v>0</v>
      </c>
      <c r="CH20" s="11">
        <f>SUM('Yearly emission'!CE$47:'Yearly emission'!CE74)</f>
        <v>0</v>
      </c>
      <c r="CI20" s="11">
        <f>SUM('Yearly emission'!CF$47:'Yearly emission'!CF74)</f>
        <v>0</v>
      </c>
      <c r="CJ20" s="11">
        <f>SUM('Yearly emission'!CG$47:'Yearly emission'!CG74)</f>
        <v>0</v>
      </c>
      <c r="CM20" s="11">
        <f>SUM('Yearly emission'!CJ$47:'Yearly emission'!CJ74)</f>
        <v>1888.6</v>
      </c>
      <c r="CN20" s="11">
        <f>SUM('Yearly emission'!CK$47:'Yearly emission'!CK74)</f>
        <v>35614137581.025299</v>
      </c>
      <c r="CO20" s="11">
        <f>SUM('Yearly emission'!CL$47:'Yearly emission'!CL74)</f>
        <v>17402125412.841114</v>
      </c>
      <c r="CP20" s="11">
        <f>SUM('Yearly emission'!CM$47:'Yearly emission'!CM74)</f>
        <v>5746999707.5606871</v>
      </c>
      <c r="CQ20" s="11">
        <f>SUM('Yearly emission'!CN$47:'Yearly emission'!CN74)</f>
        <v>2107601447.2583003</v>
      </c>
      <c r="CR20" s="11">
        <f>SUM('Yearly emission'!CO$47:'Yearly emission'!CO74)</f>
        <v>20395520402.47377</v>
      </c>
      <c r="CS20" s="11">
        <f>SUM('Yearly emission'!CP$47:'Yearly emission'!CP74)</f>
        <v>1023205752.0614494</v>
      </c>
      <c r="CT20" s="11">
        <f>SUM('Yearly emission'!CQ$47:'Yearly emission'!CQ74)</f>
        <v>1664641784.1825569</v>
      </c>
      <c r="CU20" s="11">
        <f>SUM('Yearly emission'!CR$47:'Yearly emission'!CR74)</f>
        <v>6099020109.7952242</v>
      </c>
      <c r="CV20" s="11">
        <f>SUM('Yearly emission'!CS$47:'Yearly emission'!CS74)</f>
        <v>29860243581.221207</v>
      </c>
      <c r="CW20" s="11">
        <f>SUM('Yearly emission'!CT$47:'Yearly emission'!CT74)</f>
        <v>3776392216.0674472</v>
      </c>
      <c r="CX20" s="11">
        <f>SUM('Yearly emission'!CU$47:'Yearly emission'!CU74)</f>
        <v>7733390478.1810408</v>
      </c>
      <c r="CY20" s="11">
        <f>SUM('Yearly emission'!CV$47:'Yearly emission'!CV74)</f>
        <v>775984182.32864583</v>
      </c>
      <c r="CZ20" s="11">
        <f>SUM('Yearly emission'!CW$47:'Yearly emission'!CW74)</f>
        <v>2609491991.151123</v>
      </c>
      <c r="DA20" s="11">
        <f>SUM('Yearly emission'!CX$47:'Yearly emission'!CX74)</f>
        <v>3246741924.8869877</v>
      </c>
      <c r="DB20" s="11">
        <f>SUM('Yearly emission'!CY$47:'Yearly emission'!CY74)</f>
        <v>2157611522.7033734</v>
      </c>
      <c r="DC20" s="11">
        <f>SUM('Yearly emission'!CZ$47:'Yearly emission'!CZ74)</f>
        <v>9540678492.045454</v>
      </c>
      <c r="DE20" s="11">
        <f>SUM('Yearly emission'!DB$47:'Yearly emission'!DB74)</f>
        <v>32718684876.426414</v>
      </c>
      <c r="DF20" s="11">
        <f>SUM('Yearly emission'!DC$47:'Yearly emission'!DC74)</f>
        <v>16072774249.713743</v>
      </c>
      <c r="DG20" s="11">
        <f>SUM('Yearly emission'!DD$47:'Yearly emission'!DD74)</f>
        <v>5539224602.6747904</v>
      </c>
      <c r="DH20" s="11">
        <f>SUM('Yearly emission'!DE$47:'Yearly emission'!DE74)</f>
        <v>1936509168.1251035</v>
      </c>
      <c r="DI20" s="11">
        <f>SUM('Yearly emission'!DF$47:'Yearly emission'!DF74)</f>
        <v>18819425773.184605</v>
      </c>
      <c r="DJ20" s="11">
        <f>SUM('Yearly emission'!DG$47:'Yearly emission'!DG74)</f>
        <v>933649467.35815203</v>
      </c>
      <c r="DK20" s="11">
        <f>SUM('Yearly emission'!DH$47:'Yearly emission'!DH74)</f>
        <v>1538266797.2523808</v>
      </c>
      <c r="DL20" s="11">
        <f>SUM('Yearly emission'!DI$47:'Yearly emission'!DI74)</f>
        <v>5594635966.4250593</v>
      </c>
      <c r="DM20" s="11">
        <f>SUM('Yearly emission'!DJ$47:'Yearly emission'!DJ74)</f>
        <v>27415214710.027431</v>
      </c>
      <c r="DN20" s="11">
        <f>SUM('Yearly emission'!DK$47:'Yearly emission'!DK74)</f>
        <v>3450608151.1892924</v>
      </c>
      <c r="DO20" s="11">
        <f>SUM('Yearly emission'!DL$47:'Yearly emission'!DL74)</f>
        <v>7044247050.8261042</v>
      </c>
      <c r="DP20" s="11">
        <f>SUM('Yearly emission'!DM$47:'Yearly emission'!DM74)</f>
        <v>710686618.32169437</v>
      </c>
      <c r="DQ20" s="11">
        <f>SUM('Yearly emission'!DN$47:'Yearly emission'!DN74)</f>
        <v>2388443617.0595145</v>
      </c>
      <c r="DR20" s="11">
        <f>SUM('Yearly emission'!DO$47:'Yearly emission'!DO74)</f>
        <v>2982035177.4558349</v>
      </c>
      <c r="DS20" s="11">
        <f>SUM('Yearly emission'!DP$47:'Yearly emission'!DP74)</f>
        <v>1967584732.4870582</v>
      </c>
      <c r="DT20" s="11">
        <f>SUM('Yearly emission'!DQ$47:'Yearly emission'!DQ74)</f>
        <v>8727268058.7431526</v>
      </c>
      <c r="DV20" s="11">
        <f>SUM('Yearly emission'!DS$47:'Yearly emission'!DS74)</f>
        <v>30423715866.532166</v>
      </c>
      <c r="DW20" s="11">
        <f>SUM('Yearly emission'!DT$47:'Yearly emission'!DT74)</f>
        <v>15055731440.174026</v>
      </c>
      <c r="DX20" s="11">
        <f>SUM('Yearly emission'!DU$47:'Yearly emission'!DU74)</f>
        <v>5392322364.7026577</v>
      </c>
      <c r="DY20" s="11">
        <f>SUM('Yearly emission'!DV$47:'Yearly emission'!DV74)</f>
        <v>1823723752.8567002</v>
      </c>
      <c r="DZ20" s="11">
        <f>SUM('Yearly emission'!DW$47:'Yearly emission'!DW74)</f>
        <v>17243331143.895451</v>
      </c>
      <c r="EA20" s="11">
        <f>SUM('Yearly emission'!DX$47:'Yearly emission'!DX74)</f>
        <v>844093182.65485454</v>
      </c>
      <c r="EB20" s="11">
        <f>SUM('Yearly emission'!DY$47:'Yearly emission'!DY74)</f>
        <v>1469295014.1900671</v>
      </c>
      <c r="EC20" s="11">
        <f>SUM('Yearly emission'!DZ$47:'Yearly emission'!DZ74)</f>
        <v>5090251823.0548925</v>
      </c>
      <c r="ED20" s="11">
        <f>SUM('Yearly emission'!EA$47:'Yearly emission'!EA74)</f>
        <v>24970185838.833691</v>
      </c>
      <c r="EE20" s="11">
        <f>SUM('Yearly emission'!EB$47:'Yearly emission'!EB74)</f>
        <v>3124824086.3111377</v>
      </c>
      <c r="EF20" s="11">
        <f>SUM('Yearly emission'!EC$47:'Yearly emission'!EC74)</f>
        <v>6355103623.4711742</v>
      </c>
      <c r="EG20" s="11">
        <f>SUM('Yearly emission'!ED$47:'Yearly emission'!ED74)</f>
        <v>645389054.31474364</v>
      </c>
      <c r="EH20" s="11">
        <f>SUM('Yearly emission'!EE$47:'Yearly emission'!EE74)</f>
        <v>2167660682.9329877</v>
      </c>
      <c r="EI20" s="11">
        <f>SUM('Yearly emission'!EF$47:'Yearly emission'!EF74)</f>
        <v>2717328430.0246782</v>
      </c>
      <c r="EJ20" s="11">
        <f>SUM('Yearly emission'!EG$47:'Yearly emission'!EG74)</f>
        <v>1777557942.2707412</v>
      </c>
      <c r="EK20" s="11">
        <f>SUM('Yearly emission'!EH$47:'Yearly emission'!EH74)</f>
        <v>7913857625.440855</v>
      </c>
      <c r="EM20" s="11">
        <f>SUM('Yearly emission'!EJ$47:'Yearly emission'!EJ74)</f>
        <v>0</v>
      </c>
      <c r="EN20" s="11">
        <f>SUM('Yearly emission'!EK$47:'Yearly emission'!EK74)</f>
        <v>0</v>
      </c>
      <c r="EO20" s="11">
        <f>SUM('Yearly emission'!EL$47:'Yearly emission'!EL74)</f>
        <v>0</v>
      </c>
      <c r="EP20" s="11">
        <f>SUM('Yearly emission'!EM$47:'Yearly emission'!EM74)</f>
        <v>0</v>
      </c>
      <c r="EQ20" s="11">
        <f>SUM('Yearly emission'!EN$47:'Yearly emission'!EN74)</f>
        <v>0</v>
      </c>
      <c r="ER20" s="11">
        <f>SUM('Yearly emission'!EO$47:'Yearly emission'!EO74)</f>
        <v>0</v>
      </c>
      <c r="ES20" s="11">
        <f>SUM('Yearly emission'!EP$47:'Yearly emission'!EP74)</f>
        <v>0</v>
      </c>
      <c r="ET20" s="11">
        <f>SUM('Yearly emission'!EQ$47:'Yearly emission'!EQ74)</f>
        <v>0</v>
      </c>
      <c r="EU20" s="11">
        <f>SUM('Yearly emission'!ER$47:'Yearly emission'!ER74)</f>
        <v>0</v>
      </c>
      <c r="EV20" s="11">
        <f>SUM('Yearly emission'!ES$47:'Yearly emission'!ES74)</f>
        <v>0</v>
      </c>
      <c r="EW20" s="11">
        <f>SUM('Yearly emission'!ET$47:'Yearly emission'!ET74)</f>
        <v>0</v>
      </c>
      <c r="EX20" s="11">
        <f>SUM('Yearly emission'!EU$47:'Yearly emission'!EU74)</f>
        <v>0</v>
      </c>
      <c r="EY20" s="11">
        <f>SUM('Yearly emission'!EV$47:'Yearly emission'!EV74)</f>
        <v>0</v>
      </c>
      <c r="EZ20" s="11">
        <f>SUM('Yearly emission'!EW$47:'Yearly emission'!EW74)</f>
        <v>0</v>
      </c>
      <c r="FA20" s="11">
        <f>SUM('Yearly emission'!EX$47:'Yearly emission'!EX74)</f>
        <v>0</v>
      </c>
      <c r="FB20" s="11">
        <f>SUM('Yearly emission'!EY$47:'Yearly emission'!EY74)</f>
        <v>0</v>
      </c>
      <c r="FD20" s="11">
        <f>SUM('Yearly emission'!FA$47:'Yearly emission'!FA74)</f>
        <v>0</v>
      </c>
      <c r="FE20" s="11">
        <f>SUM('Yearly emission'!FB$47:'Yearly emission'!FB74)</f>
        <v>0</v>
      </c>
      <c r="FF20" s="11">
        <f>SUM('Yearly emission'!FC$47:'Yearly emission'!FC74)</f>
        <v>0</v>
      </c>
      <c r="FG20" s="11">
        <f>SUM('Yearly emission'!FD$47:'Yearly emission'!FD74)</f>
        <v>0</v>
      </c>
      <c r="FH20" s="11">
        <f>SUM('Yearly emission'!FE$47:'Yearly emission'!FE74)</f>
        <v>0</v>
      </c>
      <c r="FI20" s="11">
        <f>SUM('Yearly emission'!FF$47:'Yearly emission'!FF74)</f>
        <v>0</v>
      </c>
      <c r="FJ20" s="11">
        <f>SUM('Yearly emission'!FG$47:'Yearly emission'!FG74)</f>
        <v>0</v>
      </c>
      <c r="FK20" s="11">
        <f>SUM('Yearly emission'!FH$47:'Yearly emission'!FH74)</f>
        <v>0</v>
      </c>
      <c r="FL20" s="11">
        <f>SUM('Yearly emission'!FI$47:'Yearly emission'!FI74)</f>
        <v>0</v>
      </c>
      <c r="FM20" s="11">
        <f>SUM('Yearly emission'!FJ$47:'Yearly emission'!FJ74)</f>
        <v>0</v>
      </c>
      <c r="FN20" s="11">
        <f>SUM('Yearly emission'!FK$47:'Yearly emission'!FK74)</f>
        <v>0</v>
      </c>
      <c r="FO20" s="11">
        <f>SUM('Yearly emission'!FL$47:'Yearly emission'!FL74)</f>
        <v>0</v>
      </c>
      <c r="FP20" s="11">
        <f>SUM('Yearly emission'!FM$47:'Yearly emission'!FM74)</f>
        <v>0</v>
      </c>
      <c r="FQ20" s="11">
        <f>SUM('Yearly emission'!FN$47:'Yearly emission'!FN74)</f>
        <v>0</v>
      </c>
      <c r="FR20" s="11">
        <f>SUM('Yearly emission'!FO$47:'Yearly emission'!FO74)</f>
        <v>0</v>
      </c>
      <c r="FS20" s="11">
        <f>SUM('Yearly emission'!FP$47:'Yearly emission'!FP74)</f>
        <v>0</v>
      </c>
      <c r="FV20" s="11">
        <f>SUM('Yearly emission'!FS$47:'Yearly emission'!FS74)</f>
        <v>1888.6</v>
      </c>
      <c r="FW20" s="11">
        <f>SUM('Yearly emission'!FT$47:'Yearly emission'!FT74)</f>
        <v>39430396391.89576</v>
      </c>
      <c r="FX20" s="11">
        <f>SUM('Yearly emission'!FU$47:'Yearly emission'!FU74)</f>
        <v>17202191516.665462</v>
      </c>
      <c r="FY20" s="11">
        <f>SUM('Yearly emission'!FV$47:'Yearly emission'!FV74)</f>
        <v>6363857055.9704695</v>
      </c>
      <c r="FZ20" s="11">
        <f>SUM('Yearly emission'!FW$47:'Yearly emission'!FW74)</f>
        <v>2523399133.3077879</v>
      </c>
      <c r="GA20" s="11">
        <f>SUM('Yearly emission'!FX$47:'Yearly emission'!FX74)</f>
        <v>17376652296.220261</v>
      </c>
      <c r="GB20" s="11">
        <f>SUM('Yearly emission'!FY$47:'Yearly emission'!FY74)</f>
        <v>518695915.45633024</v>
      </c>
      <c r="GC20" s="11">
        <f>SUM('Yearly emission'!FZ$47:'Yearly emission'!FZ74)</f>
        <v>1617051700.0255725</v>
      </c>
      <c r="GD20" s="11">
        <f>SUM('Yearly emission'!GA$47:'Yearly emission'!GA74)</f>
        <v>10710432129.899872</v>
      </c>
      <c r="GE20" s="11">
        <f>SUM('Yearly emission'!GB$47:'Yearly emission'!GB74)</f>
        <v>32665978317.542385</v>
      </c>
      <c r="GF20" s="11">
        <f>SUM('Yearly emission'!GC$47:'Yearly emission'!GC74)</f>
        <v>4140306708.2761459</v>
      </c>
      <c r="GG20" s="11">
        <f>SUM('Yearly emission'!GD$47:'Yearly emission'!GD74)</f>
        <v>6759456234.8211622</v>
      </c>
      <c r="GH20" s="11">
        <f>SUM('Yearly emission'!GE$47:'Yearly emission'!GE74)</f>
        <v>883415006.06974447</v>
      </c>
      <c r="GI20" s="11">
        <f>SUM('Yearly emission'!GF$47:'Yearly emission'!GF74)</f>
        <v>2028990119.4646654</v>
      </c>
      <c r="GJ20" s="11">
        <f>SUM('Yearly emission'!GG$47:'Yearly emission'!GG74)</f>
        <v>2823714474.6452446</v>
      </c>
      <c r="GK20" s="11">
        <f>SUM('Yearly emission'!GH$47:'Yearly emission'!GH74)</f>
        <v>2208941497.1288714</v>
      </c>
      <c r="GL20" s="11">
        <f>SUM('Yearly emission'!GI$47:'Yearly emission'!GI74)</f>
        <v>11065100802.98527</v>
      </c>
      <c r="GN20" s="11">
        <f>SUM('Yearly emission'!GK$47:'Yearly emission'!GK74)</f>
        <v>36580292927.877243</v>
      </c>
      <c r="GO20" s="11">
        <f>SUM('Yearly emission'!GL$47:'Yearly emission'!GL74)</f>
        <v>16070466808.914152</v>
      </c>
      <c r="GP20" s="11">
        <f>SUM('Yearly emission'!GM$47:'Yearly emission'!GM74)</f>
        <v>5900475724.2974405</v>
      </c>
      <c r="GQ20" s="11">
        <f>SUM('Yearly emission'!GN$47:'Yearly emission'!GN74)</f>
        <v>2346500263.8399243</v>
      </c>
      <c r="GR20" s="11">
        <f>SUM('Yearly emission'!GO$47:'Yearly emission'!GO74)</f>
        <v>16182079921.10919</v>
      </c>
      <c r="GS20" s="11">
        <f>SUM('Yearly emission'!GP$47:'Yearly emission'!GP74)</f>
        <v>480501647.40964139</v>
      </c>
      <c r="GT20" s="11">
        <f>SUM('Yearly emission'!GQ$47:'Yearly emission'!GQ74)</f>
        <v>1498221796.3482773</v>
      </c>
      <c r="GU20" s="11">
        <f>SUM('Yearly emission'!GR$47:'Yearly emission'!GR74)</f>
        <v>9858873899.5771103</v>
      </c>
      <c r="GV20" s="11">
        <f>SUM('Yearly emission'!GS$47:'Yearly emission'!GS74)</f>
        <v>29608311234.123802</v>
      </c>
      <c r="GW20" s="11">
        <f>SUM('Yearly emission'!GT$47:'Yearly emission'!GT74)</f>
        <v>3773419004.9560132</v>
      </c>
      <c r="GX20" s="11">
        <f>SUM('Yearly emission'!GU$47:'Yearly emission'!GU74)</f>
        <v>6185969952.4781227</v>
      </c>
      <c r="GY20" s="11">
        <f>SUM('Yearly emission'!GV$47:'Yearly emission'!GV74)</f>
        <v>810016274.76480365</v>
      </c>
      <c r="GZ20" s="11">
        <f>SUM('Yearly emission'!GW$47:'Yearly emission'!GW74)</f>
        <v>1875148779.8765416</v>
      </c>
      <c r="HA20" s="11">
        <f>SUM('Yearly emission'!GX$47:'Yearly emission'!GX74)</f>
        <v>2526909504.4952779</v>
      </c>
      <c r="HB20" s="11">
        <f>SUM('Yearly emission'!GY$47:'Yearly emission'!GY74)</f>
        <v>2016462603.748189</v>
      </c>
      <c r="HC20" s="11">
        <f>SUM('Yearly emission'!GZ$47:'Yearly emission'!GZ74)</f>
        <v>10115090341.26487</v>
      </c>
      <c r="HE20" s="11">
        <f>SUM('Yearly emission'!HB$47:'Yearly emission'!HB74)</f>
        <v>34448517647.410805</v>
      </c>
      <c r="HF20" s="11">
        <f>SUM('Yearly emission'!HC$47:'Yearly emission'!HC74)</f>
        <v>14943096834.598007</v>
      </c>
      <c r="HG20" s="11">
        <f>SUM('Yearly emission'!HD$47:'Yearly emission'!HD74)</f>
        <v>5499217453.144722</v>
      </c>
      <c r="HH20" s="11">
        <f>SUM('Yearly emission'!HE$47:'Yearly emission'!HE74)</f>
        <v>2243713818.9071407</v>
      </c>
      <c r="HI20" s="11">
        <f>SUM('Yearly emission'!HF$47:'Yearly emission'!HF74)</f>
        <v>15047507885.019756</v>
      </c>
      <c r="HJ20" s="11">
        <f>SUM('Yearly emission'!HG$47:'Yearly emission'!HG74)</f>
        <v>450330891.79657513</v>
      </c>
      <c r="HK20" s="11">
        <f>SUM('Yearly emission'!HH$47:'Yearly emission'!HH74)</f>
        <v>1379391892.6709826</v>
      </c>
      <c r="HL20" s="11">
        <f>SUM('Yearly emission'!HI$47:'Yearly emission'!HI74)</f>
        <v>9007319453.0259342</v>
      </c>
      <c r="HM20" s="11">
        <f>SUM('Yearly emission'!HJ$47:'Yearly emission'!HJ74)</f>
        <v>26550644150.705223</v>
      </c>
      <c r="HN20" s="11">
        <f>SUM('Yearly emission'!HK$47:'Yearly emission'!HK74)</f>
        <v>3406531301.6358852</v>
      </c>
      <c r="HO20" s="11">
        <f>SUM('Yearly emission'!HL$47:'Yearly emission'!HL74)</f>
        <v>5819310241.6530533</v>
      </c>
      <c r="HP20" s="11">
        <f>SUM('Yearly emission'!HM$47:'Yearly emission'!HM74)</f>
        <v>736798287.86635435</v>
      </c>
      <c r="HQ20" s="11">
        <f>SUM('Yearly emission'!HN$47:'Yearly emission'!HN74)</f>
        <v>1721307440.2884192</v>
      </c>
      <c r="HR20" s="11">
        <f>SUM('Yearly emission'!HO$47:'Yearly emission'!HO74)</f>
        <v>2230534246.9486952</v>
      </c>
      <c r="HS20" s="11">
        <f>SUM('Yearly emission'!HP$47:'Yearly emission'!HP74)</f>
        <v>1823983710.3675098</v>
      </c>
      <c r="HT20" s="11">
        <f>SUM('Yearly emission'!HQ$47:'Yearly emission'!HQ74)</f>
        <v>9165079879.5444717</v>
      </c>
      <c r="HV20" s="11">
        <f>SUM('Yearly emission'!HS$47:'Yearly emission'!HS74)</f>
        <v>0</v>
      </c>
      <c r="HW20" s="11">
        <f>SUM('Yearly emission'!HT$47:'Yearly emission'!HT74)</f>
        <v>0</v>
      </c>
      <c r="HX20" s="11">
        <f>SUM('Yearly emission'!HU$47:'Yearly emission'!HU74)</f>
        <v>0</v>
      </c>
      <c r="HY20" s="11">
        <f>SUM('Yearly emission'!HV$47:'Yearly emission'!HV74)</f>
        <v>0</v>
      </c>
      <c r="HZ20" s="11">
        <f>SUM('Yearly emission'!HW$47:'Yearly emission'!HW74)</f>
        <v>0</v>
      </c>
      <c r="IA20" s="11">
        <f>SUM('Yearly emission'!HX$47:'Yearly emission'!HX74)</f>
        <v>0</v>
      </c>
      <c r="IB20" s="11">
        <f>SUM('Yearly emission'!HY$47:'Yearly emission'!HY74)</f>
        <v>0</v>
      </c>
      <c r="IC20" s="11">
        <f>SUM('Yearly emission'!HZ$47:'Yearly emission'!HZ74)</f>
        <v>0</v>
      </c>
      <c r="ID20" s="11">
        <f>SUM('Yearly emission'!IA$47:'Yearly emission'!IA74)</f>
        <v>0</v>
      </c>
      <c r="IE20" s="11">
        <f>SUM('Yearly emission'!IB$47:'Yearly emission'!IB74)</f>
        <v>0</v>
      </c>
      <c r="IF20" s="11">
        <f>SUM('Yearly emission'!IC$47:'Yearly emission'!IC74)</f>
        <v>0</v>
      </c>
      <c r="IG20" s="11">
        <f>SUM('Yearly emission'!ID$47:'Yearly emission'!ID74)</f>
        <v>0</v>
      </c>
      <c r="IH20" s="11">
        <f>SUM('Yearly emission'!IE$47:'Yearly emission'!IE74)</f>
        <v>0</v>
      </c>
      <c r="II20" s="11">
        <f>SUM('Yearly emission'!IF$47:'Yearly emission'!IF74)</f>
        <v>0</v>
      </c>
      <c r="IJ20" s="11">
        <f>SUM('Yearly emission'!IG$47:'Yearly emission'!IG74)</f>
        <v>0</v>
      </c>
      <c r="IK20" s="11">
        <f>SUM('Yearly emission'!IH$47:'Yearly emission'!IH74)</f>
        <v>0</v>
      </c>
      <c r="IM20" s="11">
        <f>SUM('Yearly emission'!IJ$47:'Yearly emission'!IJ74)</f>
        <v>0</v>
      </c>
      <c r="IN20" s="11">
        <f>SUM('Yearly emission'!IK$47:'Yearly emission'!IK74)</f>
        <v>0</v>
      </c>
      <c r="IO20" s="11">
        <f>SUM('Yearly emission'!IL$47:'Yearly emission'!IL74)</f>
        <v>0</v>
      </c>
      <c r="IP20" s="11">
        <f>SUM('Yearly emission'!IM$47:'Yearly emission'!IM74)</f>
        <v>0</v>
      </c>
      <c r="IQ20" s="11">
        <f>SUM('Yearly emission'!IN$47:'Yearly emission'!IN74)</f>
        <v>0</v>
      </c>
      <c r="IR20" s="11">
        <f>SUM('Yearly emission'!IO$47:'Yearly emission'!IO74)</f>
        <v>0</v>
      </c>
      <c r="IS20" s="11">
        <f>SUM('Yearly emission'!IP$47:'Yearly emission'!IP74)</f>
        <v>0</v>
      </c>
      <c r="IT20" s="11">
        <f>SUM('Yearly emission'!IQ$47:'Yearly emission'!IQ74)</f>
        <v>0</v>
      </c>
      <c r="IU20" s="11">
        <f>SUM('Yearly emission'!IR$47:'Yearly emission'!IR74)</f>
        <v>0</v>
      </c>
      <c r="IV20" s="11">
        <f>SUM('Yearly emission'!IS$47:'Yearly emission'!IS74)</f>
        <v>0</v>
      </c>
      <c r="IW20" s="11">
        <f>SUM('Yearly emission'!IT$47:'Yearly emission'!IT74)</f>
        <v>0</v>
      </c>
      <c r="IX20" s="11">
        <f>SUM('Yearly emission'!IU$47:'Yearly emission'!IU74)</f>
        <v>0</v>
      </c>
      <c r="IY20" s="11">
        <f>SUM('Yearly emission'!IV$47:'Yearly emission'!IV74)</f>
        <v>0</v>
      </c>
      <c r="IZ20" s="11">
        <f>SUM('Yearly emission'!IW$47:'Yearly emission'!IW74)</f>
        <v>0</v>
      </c>
      <c r="JA20" s="11">
        <f>SUM('Yearly emission'!IX$47:'Yearly emission'!IX74)</f>
        <v>0</v>
      </c>
      <c r="JB20" s="11">
        <f>SUM('Yearly emission'!IY$47:'Yearly emission'!IY74)</f>
        <v>0</v>
      </c>
    </row>
    <row r="21" spans="4:262" x14ac:dyDescent="0.25">
      <c r="D21" s="11">
        <v>2038</v>
      </c>
      <c r="E21" s="11">
        <f>SUM('Yearly emission'!B$47:'Yearly emission'!B75)</f>
        <v>32307459383.64534</v>
      </c>
      <c r="F21" s="11">
        <f>SUM('Yearly emission'!C$47:'Yearly emission'!C75)</f>
        <v>15599887947.154757</v>
      </c>
      <c r="G21" s="11">
        <f>SUM('Yearly emission'!D$47:'Yearly emission'!D75)</f>
        <v>4551837155.4231081</v>
      </c>
      <c r="H21" s="11">
        <f>SUM('Yearly emission'!E$47:'Yearly emission'!E75)</f>
        <v>2107333137.6149342</v>
      </c>
      <c r="I21" s="11">
        <f>SUM('Yearly emission'!F$47:'Yearly emission'!F75)</f>
        <v>20733128574.317375</v>
      </c>
      <c r="J21" s="11">
        <f>SUM('Yearly emission'!G$47:'Yearly emission'!G75)</f>
        <v>872177148.55962491</v>
      </c>
      <c r="K21" s="11">
        <f>SUM('Yearly emission'!H$47:'Yearly emission'!H75)</f>
        <v>1318886064.7276063</v>
      </c>
      <c r="L21" s="11">
        <f>SUM('Yearly emission'!I$47:'Yearly emission'!I75)</f>
        <v>4796099421.195118</v>
      </c>
      <c r="M21" s="11">
        <f>SUM('Yearly emission'!J$47:'Yearly emission'!J75)</f>
        <v>29652659594.34272</v>
      </c>
      <c r="N21" s="11">
        <f>SUM('Yearly emission'!K$47:'Yearly emission'!K75)</f>
        <v>3619619544.7225003</v>
      </c>
      <c r="O21" s="11">
        <f>SUM('Yearly emission'!L$47:'Yearly emission'!L75)</f>
        <v>4418741985.9475813</v>
      </c>
      <c r="P21" s="11">
        <f>SUM('Yearly emission'!M$47:'Yearly emission'!M75)</f>
        <v>692201260.49521255</v>
      </c>
      <c r="Q21" s="11">
        <f>SUM('Yearly emission'!N$47:'Yearly emission'!N75)</f>
        <v>2420104464.1917892</v>
      </c>
      <c r="R21" s="11">
        <f>SUM('Yearly emission'!O$47:'Yearly emission'!O75)</f>
        <v>1704031132.4136701</v>
      </c>
      <c r="S21" s="11">
        <f>SUM('Yearly emission'!P$47:'Yearly emission'!P75)</f>
        <v>1485306651.189703</v>
      </c>
      <c r="T21" s="11">
        <f>SUM('Yearly emission'!Q$47:'Yearly emission'!Q75)</f>
        <v>8462571818.5682755</v>
      </c>
      <c r="V21" s="11">
        <f>SUM('Yearly emission'!S$47:'Yearly emission'!S75)</f>
        <v>30191193019.1493</v>
      </c>
      <c r="W21" s="11">
        <f>SUM('Yearly emission'!T$47:'Yearly emission'!T75)</f>
        <v>14470380516.483053</v>
      </c>
      <c r="X21" s="11">
        <f>SUM('Yearly emission'!U$47:'Yearly emission'!U75)</f>
        <v>4393245174.1773701</v>
      </c>
      <c r="Y21" s="11">
        <f>SUM('Yearly emission'!V$47:'Yearly emission'!V75)</f>
        <v>1948991065.1690452</v>
      </c>
      <c r="Z21" s="11">
        <f>SUM('Yearly emission'!W$47:'Yearly emission'!W75)</f>
        <v>19163668848.266361</v>
      </c>
      <c r="AA21" s="11">
        <f>SUM('Yearly emission'!X$47:'Yearly emission'!X75)</f>
        <v>804521600.81256151</v>
      </c>
      <c r="AB21" s="11">
        <f>SUM('Yearly emission'!Y$47:'Yearly emission'!Y75)</f>
        <v>1237643675.6002657</v>
      </c>
      <c r="AC21" s="11">
        <f>SUM('Yearly emission'!Z$47:'Yearly emission'!Z75)</f>
        <v>4433578311.6058445</v>
      </c>
      <c r="AD21" s="11">
        <f>SUM('Yearly emission'!AA$47:'Yearly emission'!AA75)</f>
        <v>27366222861.235477</v>
      </c>
      <c r="AE21" s="11">
        <f>SUM('Yearly emission'!AB$47:'Yearly emission'!AB75)</f>
        <v>3338562125.958858</v>
      </c>
      <c r="AF21" s="11">
        <f>SUM('Yearly emission'!AC$47:'Yearly emission'!AC75)</f>
        <v>4071866236.3053856</v>
      </c>
      <c r="AG21" s="11">
        <f>SUM('Yearly emission'!AD$47:'Yearly emission'!AD75)</f>
        <v>639686165.86545742</v>
      </c>
      <c r="AH21" s="11">
        <f>SUM('Yearly emission'!AE$47:'Yearly emission'!AE75)</f>
        <v>2234282072.2785025</v>
      </c>
      <c r="AI21" s="11">
        <f>SUM('Yearly emission'!AF$47:'Yearly emission'!AF75)</f>
        <v>1567282862.4872348</v>
      </c>
      <c r="AJ21" s="11">
        <f>SUM('Yearly emission'!AG$47:'Yearly emission'!AG75)</f>
        <v>1369870431.8305297</v>
      </c>
      <c r="AK21" s="11">
        <f>SUM('Yearly emission'!AH$47:'Yearly emission'!AH75)</f>
        <v>7809789431.7615929</v>
      </c>
      <c r="AM21" s="11">
        <f>SUM('Yearly emission'!AJ$47:'Yearly emission'!AJ75)</f>
        <v>28769880087.617867</v>
      </c>
      <c r="AN21" s="11">
        <f>SUM('Yearly emission'!AK$47:'Yearly emission'!AK75)</f>
        <v>13340897019.732393</v>
      </c>
      <c r="AO21" s="11">
        <f>SUM('Yearly emission'!AL$47:'Yearly emission'!AL75)</f>
        <v>4293753654.8705735</v>
      </c>
      <c r="AP21" s="11">
        <f>SUM('Yearly emission'!AM$47:'Yearly emission'!AM75)</f>
        <v>1790648992.7231567</v>
      </c>
      <c r="AQ21" s="11">
        <f>SUM('Yearly emission'!AN$47:'Yearly emission'!AN75)</f>
        <v>17594209122.215355</v>
      </c>
      <c r="AR21" s="11">
        <f>SUM('Yearly emission'!AO$47:'Yearly emission'!AO75)</f>
        <v>736866053.06549859</v>
      </c>
      <c r="AS21" s="11">
        <f>SUM('Yearly emission'!AP$47:'Yearly emission'!AP75)</f>
        <v>1189409872.6392014</v>
      </c>
      <c r="AT21" s="11">
        <f>SUM('Yearly emission'!AQ$47:'Yearly emission'!AQ75)</f>
        <v>4071057202.0165615</v>
      </c>
      <c r="AU21" s="11">
        <f>SUM('Yearly emission'!AR$47:'Yearly emission'!AR75)</f>
        <v>25079786128.128227</v>
      </c>
      <c r="AV21" s="11">
        <f>SUM('Yearly emission'!AS$47:'Yearly emission'!AS75)</f>
        <v>3057504707.1952114</v>
      </c>
      <c r="AW21" s="11">
        <f>SUM('Yearly emission'!AT$47:'Yearly emission'!AT75)</f>
        <v>3724990486.6631851</v>
      </c>
      <c r="AX21" s="11">
        <f>SUM('Yearly emission'!AU$47:'Yearly emission'!AU75)</f>
        <v>587171071.23570216</v>
      </c>
      <c r="AY21" s="11">
        <f>SUM('Yearly emission'!AV$47:'Yearly emission'!AV75)</f>
        <v>2048459680.3652184</v>
      </c>
      <c r="AZ21" s="11">
        <f>SUM('Yearly emission'!AW$47:'Yearly emission'!AW75)</f>
        <v>1430534592.5607975</v>
      </c>
      <c r="BA21" s="11">
        <f>SUM('Yearly emission'!AX$47:'Yearly emission'!AX75)</f>
        <v>1254434212.4713554</v>
      </c>
      <c r="BB21" s="11">
        <f>SUM('Yearly emission'!AY$47:'Yearly emission'!AY75)</f>
        <v>7157007044.9549093</v>
      </c>
      <c r="BD21" s="11">
        <f>SUM('Yearly emission'!BA$47:'Yearly emission'!BA75)</f>
        <v>0</v>
      </c>
      <c r="BE21" s="11">
        <f>SUM('Yearly emission'!BB$47:'Yearly emission'!BB75)</f>
        <v>0</v>
      </c>
      <c r="BF21" s="11">
        <f>SUM('Yearly emission'!BC$47:'Yearly emission'!BC75)</f>
        <v>0</v>
      </c>
      <c r="BG21" s="11">
        <f>SUM('Yearly emission'!BD$47:'Yearly emission'!BD75)</f>
        <v>0</v>
      </c>
      <c r="BH21" s="11">
        <f>SUM('Yearly emission'!BE$47:'Yearly emission'!BE75)</f>
        <v>0</v>
      </c>
      <c r="BI21" s="11">
        <f>SUM('Yearly emission'!BF$47:'Yearly emission'!BF75)</f>
        <v>0</v>
      </c>
      <c r="BJ21" s="11">
        <f>SUM('Yearly emission'!BG$47:'Yearly emission'!BG75)</f>
        <v>0</v>
      </c>
      <c r="BK21" s="11">
        <f>SUM('Yearly emission'!BH$47:'Yearly emission'!BH75)</f>
        <v>0</v>
      </c>
      <c r="BL21" s="11">
        <f>SUM('Yearly emission'!BI$47:'Yearly emission'!BI75)</f>
        <v>0</v>
      </c>
      <c r="BM21" s="11">
        <f>SUM('Yearly emission'!BJ$47:'Yearly emission'!BJ75)</f>
        <v>0</v>
      </c>
      <c r="BN21" s="11">
        <f>SUM('Yearly emission'!BK$47:'Yearly emission'!BK75)</f>
        <v>0</v>
      </c>
      <c r="BO21" s="11">
        <f>SUM('Yearly emission'!BL$47:'Yearly emission'!BL75)</f>
        <v>0</v>
      </c>
      <c r="BP21" s="11">
        <f>SUM('Yearly emission'!BM$47:'Yearly emission'!BM75)</f>
        <v>0</v>
      </c>
      <c r="BQ21" s="11">
        <f>SUM('Yearly emission'!BN$47:'Yearly emission'!BN75)</f>
        <v>0</v>
      </c>
      <c r="BR21" s="11">
        <f>SUM('Yearly emission'!BO$47:'Yearly emission'!BO75)</f>
        <v>0</v>
      </c>
      <c r="BS21" s="11">
        <f>SUM('Yearly emission'!BP$47:'Yearly emission'!BP75)</f>
        <v>0</v>
      </c>
      <c r="BU21" s="11">
        <f>SUM('Yearly emission'!BR$47:'Yearly emission'!BR75)</f>
        <v>0</v>
      </c>
      <c r="BV21" s="11">
        <f>SUM('Yearly emission'!BS$47:'Yearly emission'!BS75)</f>
        <v>0</v>
      </c>
      <c r="BW21" s="11">
        <f>SUM('Yearly emission'!BT$47:'Yearly emission'!BT75)</f>
        <v>0</v>
      </c>
      <c r="BX21" s="11">
        <f>SUM('Yearly emission'!BU$47:'Yearly emission'!BU75)</f>
        <v>0</v>
      </c>
      <c r="BY21" s="11">
        <f>SUM('Yearly emission'!BV$47:'Yearly emission'!BV75)</f>
        <v>0</v>
      </c>
      <c r="BZ21" s="11">
        <f>SUM('Yearly emission'!BW$47:'Yearly emission'!BW75)</f>
        <v>0</v>
      </c>
      <c r="CA21" s="11">
        <f>SUM('Yearly emission'!BX$47:'Yearly emission'!BX75)</f>
        <v>0</v>
      </c>
      <c r="CB21" s="11">
        <f>SUM('Yearly emission'!BY$47:'Yearly emission'!BY75)</f>
        <v>0</v>
      </c>
      <c r="CC21" s="11">
        <f>SUM('Yearly emission'!BZ$47:'Yearly emission'!BZ75)</f>
        <v>0</v>
      </c>
      <c r="CD21" s="11">
        <f>SUM('Yearly emission'!CA$47:'Yearly emission'!CA75)</f>
        <v>0</v>
      </c>
      <c r="CE21" s="11">
        <f>SUM('Yearly emission'!CB$47:'Yearly emission'!CB75)</f>
        <v>0</v>
      </c>
      <c r="CF21" s="11">
        <f>SUM('Yearly emission'!CC$47:'Yearly emission'!CC75)</f>
        <v>0</v>
      </c>
      <c r="CG21" s="11">
        <f>SUM('Yearly emission'!CD$47:'Yearly emission'!CD75)</f>
        <v>0</v>
      </c>
      <c r="CH21" s="11">
        <f>SUM('Yearly emission'!CE$47:'Yearly emission'!CE75)</f>
        <v>0</v>
      </c>
      <c r="CI21" s="11">
        <f>SUM('Yearly emission'!CF$47:'Yearly emission'!CF75)</f>
        <v>0</v>
      </c>
      <c r="CJ21" s="11">
        <f>SUM('Yearly emission'!CG$47:'Yearly emission'!CG75)</f>
        <v>0</v>
      </c>
      <c r="CM21" s="11">
        <f>SUM('Yearly emission'!CJ$47:'Yearly emission'!CJ75)</f>
        <v>1956.5333333333333</v>
      </c>
      <c r="CN21" s="11">
        <f>SUM('Yearly emission'!CK$47:'Yearly emission'!CK75)</f>
        <v>37352395527.108871</v>
      </c>
      <c r="CO21" s="11">
        <f>SUM('Yearly emission'!CL$47:'Yearly emission'!CL75)</f>
        <v>17795346668.472271</v>
      </c>
      <c r="CP21" s="11">
        <f>SUM('Yearly emission'!CM$47:'Yearly emission'!CM75)</f>
        <v>5895413214.3327837</v>
      </c>
      <c r="CQ21" s="11">
        <f>SUM('Yearly emission'!CN$47:'Yearly emission'!CN75)</f>
        <v>2128619315.6961045</v>
      </c>
      <c r="CR21" s="11">
        <f>SUM('Yearly emission'!CO$47:'Yearly emission'!CO75)</f>
        <v>21025000727.772301</v>
      </c>
      <c r="CS21" s="11">
        <f>SUM('Yearly emission'!CP$47:'Yearly emission'!CP75)</f>
        <v>1097082313.8701708</v>
      </c>
      <c r="CT21" s="11">
        <f>SUM('Yearly emission'!CQ$47:'Yearly emission'!CQ75)</f>
        <v>1720869009.7196479</v>
      </c>
      <c r="CU21" s="11">
        <f>SUM('Yearly emission'!CR$47:'Yearly emission'!CR75)</f>
        <v>6508062523.8185415</v>
      </c>
      <c r="CV21" s="11">
        <f>SUM('Yearly emission'!CS$47:'Yearly emission'!CS75)</f>
        <v>31869879186.673859</v>
      </c>
      <c r="CW21" s="11">
        <f>SUM('Yearly emission'!CT$47:'Yearly emission'!CT75)</f>
        <v>4068422572.2780771</v>
      </c>
      <c r="CX21" s="11">
        <f>SUM('Yearly emission'!CU$47:'Yearly emission'!CU75)</f>
        <v>8494375437.3514633</v>
      </c>
      <c r="CY21" s="11">
        <f>SUM('Yearly emission'!CV$47:'Yearly emission'!CV75)</f>
        <v>821044285.5353514</v>
      </c>
      <c r="CZ21" s="11">
        <f>SUM('Yearly emission'!CW$47:'Yearly emission'!CW75)</f>
        <v>2827270145.148109</v>
      </c>
      <c r="DA21" s="11">
        <f>SUM('Yearly emission'!CX$47:'Yearly emission'!CX75)</f>
        <v>3428159873.3407764</v>
      </c>
      <c r="DB21" s="11">
        <f>SUM('Yearly emission'!CY$47:'Yearly emission'!CY75)</f>
        <v>2311497015.9756093</v>
      </c>
      <c r="DC21" s="11">
        <f>SUM('Yearly emission'!CZ$47:'Yearly emission'!CZ75)</f>
        <v>10620684639.684298</v>
      </c>
      <c r="DE21" s="11">
        <f>SUM('Yearly emission'!DB$47:'Yearly emission'!DB75)</f>
        <v>33525281415.106186</v>
      </c>
      <c r="DF21" s="11">
        <f>SUM('Yearly emission'!DC$47:'Yearly emission'!DC75)</f>
        <v>16117050102.008213</v>
      </c>
      <c r="DG21" s="11">
        <f>SUM('Yearly emission'!DD$47:'Yearly emission'!DD75)</f>
        <v>5539224602.6747904</v>
      </c>
      <c r="DH21" s="11">
        <f>SUM('Yearly emission'!DE$47:'Yearly emission'!DE75)</f>
        <v>1936509168.1251035</v>
      </c>
      <c r="DI21" s="11">
        <f>SUM('Yearly emission'!DF$47:'Yearly emission'!DF75)</f>
        <v>19006631803.615314</v>
      </c>
      <c r="DJ21" s="11">
        <f>SUM('Yearly emission'!DG$47:'Yearly emission'!DG75)</f>
        <v>976048203.13684058</v>
      </c>
      <c r="DK21" s="11">
        <f>SUM('Yearly emission'!DH$47:'Yearly emission'!DH75)</f>
        <v>1557332685.7447226</v>
      </c>
      <c r="DL21" s="11">
        <f>SUM('Yearly emission'!DI$47:'Yearly emission'!DI75)</f>
        <v>5828625436.0713482</v>
      </c>
      <c r="DM21" s="11">
        <f>SUM('Yearly emission'!DJ$47:'Yearly emission'!DJ75)</f>
        <v>28580991225.342152</v>
      </c>
      <c r="DN21" s="11">
        <f>SUM('Yearly emission'!DK$47:'Yearly emission'!DK75)</f>
        <v>3625681671.0140023</v>
      </c>
      <c r="DO21" s="11">
        <f>SUM('Yearly emission'!DL$47:'Yearly emission'!DL75)</f>
        <v>7539736487.8498964</v>
      </c>
      <c r="DP21" s="11">
        <f>SUM('Yearly emission'!DM$47:'Yearly emission'!DM75)</f>
        <v>733964552.05203414</v>
      </c>
      <c r="DQ21" s="11">
        <f>SUM('Yearly emission'!DN$47:'Yearly emission'!DN75)</f>
        <v>2524479126.1893935</v>
      </c>
      <c r="DR21" s="11">
        <f>SUM('Yearly emission'!DO$47:'Yearly emission'!DO75)</f>
        <v>3077667192.7517662</v>
      </c>
      <c r="DS21" s="11">
        <f>SUM('Yearly emission'!DP$47:'Yearly emission'!DP75)</f>
        <v>2055022870.7413254</v>
      </c>
      <c r="DT21" s="11">
        <f>SUM('Yearly emission'!DQ$47:'Yearly emission'!DQ75)</f>
        <v>9472604443.9353638</v>
      </c>
      <c r="DV21" s="11">
        <f>SUM('Yearly emission'!DS$47:'Yearly emission'!DS75)</f>
        <v>30423715866.532166</v>
      </c>
      <c r="DW21" s="11">
        <f>SUM('Yearly emission'!DT$47:'Yearly emission'!DT75)</f>
        <v>15055731440.174026</v>
      </c>
      <c r="DX21" s="11">
        <f>SUM('Yearly emission'!DU$47:'Yearly emission'!DU75)</f>
        <v>5392322364.7026577</v>
      </c>
      <c r="DY21" s="11">
        <f>SUM('Yearly emission'!DV$47:'Yearly emission'!DV75)</f>
        <v>1823723752.8567002</v>
      </c>
      <c r="DZ21" s="11">
        <f>SUM('Yearly emission'!DW$47:'Yearly emission'!DW75)</f>
        <v>17243331143.895451</v>
      </c>
      <c r="EA21" s="11">
        <f>SUM('Yearly emission'!DX$47:'Yearly emission'!DX75)</f>
        <v>855014092.40351033</v>
      </c>
      <c r="EB21" s="11">
        <f>SUM('Yearly emission'!DY$47:'Yearly emission'!DY75)</f>
        <v>1469295014.1900671</v>
      </c>
      <c r="EC21" s="11">
        <f>SUM('Yearly emission'!DZ$47:'Yearly emission'!DZ75)</f>
        <v>5149188348.3241539</v>
      </c>
      <c r="ED21" s="11">
        <f>SUM('Yearly emission'!EA$47:'Yearly emission'!EA75)</f>
        <v>25292103264.010468</v>
      </c>
      <c r="EE21" s="11">
        <f>SUM('Yearly emission'!EB$47:'Yearly emission'!EB75)</f>
        <v>3182940769.7499266</v>
      </c>
      <c r="EF21" s="11">
        <f>SUM('Yearly emission'!EC$47:'Yearly emission'!EC75)</f>
        <v>6585097538.3483334</v>
      </c>
      <c r="EG21" s="11">
        <f>SUM('Yearly emission'!ED$47:'Yearly emission'!ED75)</f>
        <v>646884818.56871796</v>
      </c>
      <c r="EH21" s="11">
        <f>SUM('Yearly emission'!EE$47:'Yearly emission'!EE75)</f>
        <v>2221953547.1957588</v>
      </c>
      <c r="EI21" s="11">
        <f>SUM('Yearly emission'!EF$47:'Yearly emission'!EF75)</f>
        <v>2727174512.1627522</v>
      </c>
      <c r="EJ21" s="11">
        <f>SUM('Yearly emission'!EG$47:'Yearly emission'!EG75)</f>
        <v>1798548725.5070395</v>
      </c>
      <c r="EK21" s="11">
        <f>SUM('Yearly emission'!EH$47:'Yearly emission'!EH75)</f>
        <v>8324524248.1864357</v>
      </c>
      <c r="EM21" s="11">
        <f>SUM('Yearly emission'!EJ$47:'Yearly emission'!EJ75)</f>
        <v>0</v>
      </c>
      <c r="EN21" s="11">
        <f>SUM('Yearly emission'!EK$47:'Yearly emission'!EK75)</f>
        <v>0</v>
      </c>
      <c r="EO21" s="11">
        <f>SUM('Yearly emission'!EL$47:'Yearly emission'!EL75)</f>
        <v>0</v>
      </c>
      <c r="EP21" s="11">
        <f>SUM('Yearly emission'!EM$47:'Yearly emission'!EM75)</f>
        <v>0</v>
      </c>
      <c r="EQ21" s="11">
        <f>SUM('Yearly emission'!EN$47:'Yearly emission'!EN75)</f>
        <v>0</v>
      </c>
      <c r="ER21" s="11">
        <f>SUM('Yearly emission'!EO$47:'Yearly emission'!EO75)</f>
        <v>0</v>
      </c>
      <c r="ES21" s="11">
        <f>SUM('Yearly emission'!EP$47:'Yearly emission'!EP75)</f>
        <v>0</v>
      </c>
      <c r="ET21" s="11">
        <f>SUM('Yearly emission'!EQ$47:'Yearly emission'!EQ75)</f>
        <v>0</v>
      </c>
      <c r="EU21" s="11">
        <f>SUM('Yearly emission'!ER$47:'Yearly emission'!ER75)</f>
        <v>0</v>
      </c>
      <c r="EV21" s="11">
        <f>SUM('Yearly emission'!ES$47:'Yearly emission'!ES75)</f>
        <v>0</v>
      </c>
      <c r="EW21" s="11">
        <f>SUM('Yearly emission'!ET$47:'Yearly emission'!ET75)</f>
        <v>0</v>
      </c>
      <c r="EX21" s="11">
        <f>SUM('Yearly emission'!EU$47:'Yearly emission'!EU75)</f>
        <v>0</v>
      </c>
      <c r="EY21" s="11">
        <f>SUM('Yearly emission'!EV$47:'Yearly emission'!EV75)</f>
        <v>0</v>
      </c>
      <c r="EZ21" s="11">
        <f>SUM('Yearly emission'!EW$47:'Yearly emission'!EW75)</f>
        <v>0</v>
      </c>
      <c r="FA21" s="11">
        <f>SUM('Yearly emission'!EX$47:'Yearly emission'!EX75)</f>
        <v>0</v>
      </c>
      <c r="FB21" s="11">
        <f>SUM('Yearly emission'!EY$47:'Yearly emission'!EY75)</f>
        <v>0</v>
      </c>
      <c r="FD21" s="11">
        <f>SUM('Yearly emission'!FA$47:'Yearly emission'!FA75)</f>
        <v>0</v>
      </c>
      <c r="FE21" s="11">
        <f>SUM('Yearly emission'!FB$47:'Yearly emission'!FB75)</f>
        <v>0</v>
      </c>
      <c r="FF21" s="11">
        <f>SUM('Yearly emission'!FC$47:'Yearly emission'!FC75)</f>
        <v>0</v>
      </c>
      <c r="FG21" s="11">
        <f>SUM('Yearly emission'!FD$47:'Yearly emission'!FD75)</f>
        <v>0</v>
      </c>
      <c r="FH21" s="11">
        <f>SUM('Yearly emission'!FE$47:'Yearly emission'!FE75)</f>
        <v>0</v>
      </c>
      <c r="FI21" s="11">
        <f>SUM('Yearly emission'!FF$47:'Yearly emission'!FF75)</f>
        <v>0</v>
      </c>
      <c r="FJ21" s="11">
        <f>SUM('Yearly emission'!FG$47:'Yearly emission'!FG75)</f>
        <v>0</v>
      </c>
      <c r="FK21" s="11">
        <f>SUM('Yearly emission'!FH$47:'Yearly emission'!FH75)</f>
        <v>0</v>
      </c>
      <c r="FL21" s="11">
        <f>SUM('Yearly emission'!FI$47:'Yearly emission'!FI75)</f>
        <v>0</v>
      </c>
      <c r="FM21" s="11">
        <f>SUM('Yearly emission'!FJ$47:'Yearly emission'!FJ75)</f>
        <v>0</v>
      </c>
      <c r="FN21" s="11">
        <f>SUM('Yearly emission'!FK$47:'Yearly emission'!FK75)</f>
        <v>0</v>
      </c>
      <c r="FO21" s="11">
        <f>SUM('Yearly emission'!FL$47:'Yearly emission'!FL75)</f>
        <v>0</v>
      </c>
      <c r="FP21" s="11">
        <f>SUM('Yearly emission'!FM$47:'Yearly emission'!FM75)</f>
        <v>0</v>
      </c>
      <c r="FQ21" s="11">
        <f>SUM('Yearly emission'!FN$47:'Yearly emission'!FN75)</f>
        <v>0</v>
      </c>
      <c r="FR21" s="11">
        <f>SUM('Yearly emission'!FO$47:'Yearly emission'!FO75)</f>
        <v>0</v>
      </c>
      <c r="FS21" s="11">
        <f>SUM('Yearly emission'!FP$47:'Yearly emission'!FP75)</f>
        <v>0</v>
      </c>
      <c r="FV21" s="11">
        <f>SUM('Yearly emission'!FS$47:'Yearly emission'!FS75)</f>
        <v>1956.5333333333333</v>
      </c>
      <c r="FW21" s="11">
        <f>SUM('Yearly emission'!FT$47:'Yearly emission'!FT75)</f>
        <v>39930272688.108765</v>
      </c>
      <c r="FX21" s="11">
        <f>SUM('Yearly emission'!FU$47:'Yearly emission'!FU75)</f>
        <v>17761116074.342186</v>
      </c>
      <c r="FY21" s="11">
        <f>SUM('Yearly emission'!FV$47:'Yearly emission'!FV75)</f>
        <v>6620675767.3450966</v>
      </c>
      <c r="FZ21" s="11">
        <f>SUM('Yearly emission'!FW$47:'Yearly emission'!FW75)</f>
        <v>2563675357.5573249</v>
      </c>
      <c r="GA21" s="11">
        <f>SUM('Yearly emission'!FX$47:'Yearly emission'!FX75)</f>
        <v>18045674552.853958</v>
      </c>
      <c r="GB21" s="11">
        <f>SUM('Yearly emission'!FY$47:'Yearly emission'!FY75)</f>
        <v>532447060.50460672</v>
      </c>
      <c r="GC21" s="11">
        <f>SUM('Yearly emission'!FZ$47:'Yearly emission'!FZ75)</f>
        <v>1709089597.8375728</v>
      </c>
      <c r="GD21" s="11">
        <f>SUM('Yearly emission'!GA$47:'Yearly emission'!GA75)</f>
        <v>11305783847.948877</v>
      </c>
      <c r="GE21" s="11">
        <f>SUM('Yearly emission'!GB$47:'Yearly emission'!GB75)</f>
        <v>34886356699.490273</v>
      </c>
      <c r="GF21" s="11">
        <f>SUM('Yearly emission'!GC$47:'Yearly emission'!GC75)</f>
        <v>4440965249.2756529</v>
      </c>
      <c r="GG21" s="11">
        <f>SUM('Yearly emission'!GD$47:'Yearly emission'!GD75)</f>
        <v>6930680406.1526909</v>
      </c>
      <c r="GH21" s="11">
        <f>SUM('Yearly emission'!GE$47:'Yearly emission'!GE75)</f>
        <v>930254381.29347789</v>
      </c>
      <c r="GI21" s="11">
        <f>SUM('Yearly emission'!GF$47:'Yearly emission'!GF75)</f>
        <v>2193896241.1749172</v>
      </c>
      <c r="GJ21" s="11">
        <f>SUM('Yearly emission'!GG$47:'Yearly emission'!GG75)</f>
        <v>2997004284.7327905</v>
      </c>
      <c r="GK21" s="11">
        <f>SUM('Yearly emission'!GH$47:'Yearly emission'!GH75)</f>
        <v>2394958609.2570176</v>
      </c>
      <c r="GL21" s="11">
        <f>SUM('Yearly emission'!GI$47:'Yearly emission'!GI75)</f>
        <v>11839152161.963223</v>
      </c>
      <c r="GN21" s="11">
        <f>SUM('Yearly emission'!GK$47:'Yearly emission'!GK75)</f>
        <v>36580292927.877243</v>
      </c>
      <c r="GO21" s="11">
        <f>SUM('Yearly emission'!GL$47:'Yearly emission'!GL75)</f>
        <v>16286855319.474052</v>
      </c>
      <c r="GP21" s="11">
        <f>SUM('Yearly emission'!GM$47:'Yearly emission'!GM75)</f>
        <v>6012350630.9585028</v>
      </c>
      <c r="GQ21" s="11">
        <f>SUM('Yearly emission'!GN$47:'Yearly emission'!GN75)</f>
        <v>2346500263.8399243</v>
      </c>
      <c r="GR21" s="11">
        <f>SUM('Yearly emission'!GO$47:'Yearly emission'!GO75)</f>
        <v>16480946408.472845</v>
      </c>
      <c r="GS21" s="11">
        <f>SUM('Yearly emission'!GP$47:'Yearly emission'!GP75)</f>
        <v>483604804.93395722</v>
      </c>
      <c r="GT21" s="11">
        <f>SUM('Yearly emission'!GQ$47:'Yearly emission'!GQ75)</f>
        <v>1548876664.5385776</v>
      </c>
      <c r="GU21" s="11">
        <f>SUM('Yearly emission'!GR$47:'Yearly emission'!GR75)</f>
        <v>10169093971.295935</v>
      </c>
      <c r="GV21" s="11">
        <f>SUM('Yearly emission'!GS$47:'Yearly emission'!GS75)</f>
        <v>30786505780.256977</v>
      </c>
      <c r="GW21" s="11">
        <f>SUM('Yearly emission'!GT$47:'Yearly emission'!GT75)</f>
        <v>3943415656.6873589</v>
      </c>
      <c r="GX21" s="11">
        <f>SUM('Yearly emission'!GU$47:'Yearly emission'!GU75)</f>
        <v>6203525576.0883312</v>
      </c>
      <c r="GY21" s="11">
        <f>SUM('Yearly emission'!GV$47:'Yearly emission'!GV75)</f>
        <v>832882475.21647501</v>
      </c>
      <c r="GZ21" s="11">
        <f>SUM('Yearly emission'!GW$47:'Yearly emission'!GW75)</f>
        <v>1978832169.6936007</v>
      </c>
      <c r="HA21" s="11">
        <f>SUM('Yearly emission'!GX$47:'Yearly emission'!GX75)</f>
        <v>2605981883.9340806</v>
      </c>
      <c r="HB21" s="11">
        <f>SUM('Yearly emission'!GY$47:'Yearly emission'!GY75)</f>
        <v>2129032280.4671974</v>
      </c>
      <c r="HC21" s="11">
        <f>SUM('Yearly emission'!GZ$47:'Yearly emission'!GZ75)</f>
        <v>10551404371.562973</v>
      </c>
      <c r="HE21" s="11">
        <f>SUM('Yearly emission'!HB$47:'Yearly emission'!HB75)</f>
        <v>34448517647.410805</v>
      </c>
      <c r="HF21" s="11">
        <f>SUM('Yearly emission'!HC$47:'Yearly emission'!HC75)</f>
        <v>14957478795.619497</v>
      </c>
      <c r="HG21" s="11">
        <f>SUM('Yearly emission'!HD$47:'Yearly emission'!HD75)</f>
        <v>5499217453.144722</v>
      </c>
      <c r="HH21" s="11">
        <f>SUM('Yearly emission'!HE$47:'Yearly emission'!HE75)</f>
        <v>2243713818.9071407</v>
      </c>
      <c r="HI21" s="11">
        <f>SUM('Yearly emission'!HF$47:'Yearly emission'!HF75)</f>
        <v>15047507885.019756</v>
      </c>
      <c r="HJ21" s="11">
        <f>SUM('Yearly emission'!HG$47:'Yearly emission'!HG75)</f>
        <v>450330891.79657513</v>
      </c>
      <c r="HK21" s="11">
        <f>SUM('Yearly emission'!HH$47:'Yearly emission'!HH75)</f>
        <v>1388663731.2395823</v>
      </c>
      <c r="HL21" s="11">
        <f>SUM('Yearly emission'!HI$47:'Yearly emission'!HI75)</f>
        <v>9032407878.4145794</v>
      </c>
      <c r="HM21" s="11">
        <f>SUM('Yearly emission'!HJ$47:'Yearly emission'!HJ75)</f>
        <v>26686654861.023697</v>
      </c>
      <c r="HN21" s="11">
        <f>SUM('Yearly emission'!HK$47:'Yearly emission'!HK75)</f>
        <v>3445866064.0990701</v>
      </c>
      <c r="HO21" s="11">
        <f>SUM('Yearly emission'!HL$47:'Yearly emission'!HL75)</f>
        <v>5819310241.6530533</v>
      </c>
      <c r="HP21" s="11">
        <f>SUM('Yearly emission'!HM$47:'Yearly emission'!HM75)</f>
        <v>736798287.86635435</v>
      </c>
      <c r="HQ21" s="11">
        <f>SUM('Yearly emission'!HN$47:'Yearly emission'!HN75)</f>
        <v>1763768098.2122862</v>
      </c>
      <c r="HR21" s="11">
        <f>SUM('Yearly emission'!HO$47:'Yearly emission'!HO75)</f>
        <v>2230534246.9486952</v>
      </c>
      <c r="HS21" s="11">
        <f>SUM('Yearly emission'!HP$47:'Yearly emission'!HP75)</f>
        <v>1863105951.6773801</v>
      </c>
      <c r="HT21" s="11">
        <f>SUM('Yearly emission'!HQ$47:'Yearly emission'!HQ75)</f>
        <v>9263656581.1627254</v>
      </c>
      <c r="HV21" s="11">
        <f>SUM('Yearly emission'!HS$47:'Yearly emission'!HS75)</f>
        <v>0</v>
      </c>
      <c r="HW21" s="11">
        <f>SUM('Yearly emission'!HT$47:'Yearly emission'!HT75)</f>
        <v>0</v>
      </c>
      <c r="HX21" s="11">
        <f>SUM('Yearly emission'!HU$47:'Yearly emission'!HU75)</f>
        <v>0</v>
      </c>
      <c r="HY21" s="11">
        <f>SUM('Yearly emission'!HV$47:'Yearly emission'!HV75)</f>
        <v>0</v>
      </c>
      <c r="HZ21" s="11">
        <f>SUM('Yearly emission'!HW$47:'Yearly emission'!HW75)</f>
        <v>0</v>
      </c>
      <c r="IA21" s="11">
        <f>SUM('Yearly emission'!HX$47:'Yearly emission'!HX75)</f>
        <v>0</v>
      </c>
      <c r="IB21" s="11">
        <f>SUM('Yearly emission'!HY$47:'Yearly emission'!HY75)</f>
        <v>0</v>
      </c>
      <c r="IC21" s="11">
        <f>SUM('Yearly emission'!HZ$47:'Yearly emission'!HZ75)</f>
        <v>0</v>
      </c>
      <c r="ID21" s="11">
        <f>SUM('Yearly emission'!IA$47:'Yearly emission'!IA75)</f>
        <v>0</v>
      </c>
      <c r="IE21" s="11">
        <f>SUM('Yearly emission'!IB$47:'Yearly emission'!IB75)</f>
        <v>0</v>
      </c>
      <c r="IF21" s="11">
        <f>SUM('Yearly emission'!IC$47:'Yearly emission'!IC75)</f>
        <v>0</v>
      </c>
      <c r="IG21" s="11">
        <f>SUM('Yearly emission'!ID$47:'Yearly emission'!ID75)</f>
        <v>0</v>
      </c>
      <c r="IH21" s="11">
        <f>SUM('Yearly emission'!IE$47:'Yearly emission'!IE75)</f>
        <v>0</v>
      </c>
      <c r="II21" s="11">
        <f>SUM('Yearly emission'!IF$47:'Yearly emission'!IF75)</f>
        <v>0</v>
      </c>
      <c r="IJ21" s="11">
        <f>SUM('Yearly emission'!IG$47:'Yearly emission'!IG75)</f>
        <v>0</v>
      </c>
      <c r="IK21" s="11">
        <f>SUM('Yearly emission'!IH$47:'Yearly emission'!IH75)</f>
        <v>0</v>
      </c>
      <c r="IM21" s="11">
        <f>SUM('Yearly emission'!IJ$47:'Yearly emission'!IJ75)</f>
        <v>0</v>
      </c>
      <c r="IN21" s="11">
        <f>SUM('Yearly emission'!IK$47:'Yearly emission'!IK75)</f>
        <v>0</v>
      </c>
      <c r="IO21" s="11">
        <f>SUM('Yearly emission'!IL$47:'Yearly emission'!IL75)</f>
        <v>0</v>
      </c>
      <c r="IP21" s="11">
        <f>SUM('Yearly emission'!IM$47:'Yearly emission'!IM75)</f>
        <v>0</v>
      </c>
      <c r="IQ21" s="11">
        <f>SUM('Yearly emission'!IN$47:'Yearly emission'!IN75)</f>
        <v>0</v>
      </c>
      <c r="IR21" s="11">
        <f>SUM('Yearly emission'!IO$47:'Yearly emission'!IO75)</f>
        <v>0</v>
      </c>
      <c r="IS21" s="11">
        <f>SUM('Yearly emission'!IP$47:'Yearly emission'!IP75)</f>
        <v>0</v>
      </c>
      <c r="IT21" s="11">
        <f>SUM('Yearly emission'!IQ$47:'Yearly emission'!IQ75)</f>
        <v>0</v>
      </c>
      <c r="IU21" s="11">
        <f>SUM('Yearly emission'!IR$47:'Yearly emission'!IR75)</f>
        <v>0</v>
      </c>
      <c r="IV21" s="11">
        <f>SUM('Yearly emission'!IS$47:'Yearly emission'!IS75)</f>
        <v>0</v>
      </c>
      <c r="IW21" s="11">
        <f>SUM('Yearly emission'!IT$47:'Yearly emission'!IT75)</f>
        <v>0</v>
      </c>
      <c r="IX21" s="11">
        <f>SUM('Yearly emission'!IU$47:'Yearly emission'!IU75)</f>
        <v>0</v>
      </c>
      <c r="IY21" s="11">
        <f>SUM('Yearly emission'!IV$47:'Yearly emission'!IV75)</f>
        <v>0</v>
      </c>
      <c r="IZ21" s="11">
        <f>SUM('Yearly emission'!IW$47:'Yearly emission'!IW75)</f>
        <v>0</v>
      </c>
      <c r="JA21" s="11">
        <f>SUM('Yearly emission'!IX$47:'Yearly emission'!IX75)</f>
        <v>0</v>
      </c>
      <c r="JB21" s="11">
        <f>SUM('Yearly emission'!IY$47:'Yearly emission'!IY75)</f>
        <v>0</v>
      </c>
    </row>
    <row r="22" spans="4:262" x14ac:dyDescent="0.25">
      <c r="D22" s="11">
        <v>2039</v>
      </c>
      <c r="E22" s="11">
        <f>SUM('Yearly emission'!B$47:'Yearly emission'!B76)</f>
        <v>32353937925.127354</v>
      </c>
      <c r="F22" s="11">
        <f>SUM('Yearly emission'!C$47:'Yearly emission'!C76)</f>
        <v>15879498172.281796</v>
      </c>
      <c r="G22" s="11">
        <f>SUM('Yearly emission'!D$47:'Yearly emission'!D76)</f>
        <v>4852565785.1548405</v>
      </c>
      <c r="H22" s="11">
        <f>SUM('Yearly emission'!E$47:'Yearly emission'!E76)</f>
        <v>2190339145.5432506</v>
      </c>
      <c r="I22" s="11">
        <f>SUM('Yearly emission'!F$47:'Yearly emission'!F76)</f>
        <v>21825190344.328434</v>
      </c>
      <c r="J22" s="11">
        <f>SUM('Yearly emission'!G$47:'Yearly emission'!G76)</f>
        <v>947671262.86446702</v>
      </c>
      <c r="K22" s="11">
        <f>SUM('Yearly emission'!H$47:'Yearly emission'!H76)</f>
        <v>1318886064.7276063</v>
      </c>
      <c r="L22" s="11">
        <f>SUM('Yearly emission'!I$47:'Yearly emission'!I76)</f>
        <v>5072629484.414216</v>
      </c>
      <c r="M22" s="11">
        <f>SUM('Yearly emission'!J$47:'Yearly emission'!J76)</f>
        <v>31821453990.140026</v>
      </c>
      <c r="N22" s="11">
        <f>SUM('Yearly emission'!K$47:'Yearly emission'!K76)</f>
        <v>3926630425.8453455</v>
      </c>
      <c r="O22" s="11">
        <f>SUM('Yearly emission'!L$47:'Yearly emission'!L76)</f>
        <v>4831342076.2154436</v>
      </c>
      <c r="P22" s="11">
        <f>SUM('Yearly emission'!M$47:'Yearly emission'!M76)</f>
        <v>724222975.53221655</v>
      </c>
      <c r="Q22" s="11">
        <f>SUM('Yearly emission'!N$47:'Yearly emission'!N76)</f>
        <v>2625451162.6586132</v>
      </c>
      <c r="R22" s="11">
        <f>SUM('Yearly emission'!O$47:'Yearly emission'!O76)</f>
        <v>1964540307.8165698</v>
      </c>
      <c r="S22" s="11">
        <f>SUM('Yearly emission'!P$47:'Yearly emission'!P76)</f>
        <v>1638948722.2514822</v>
      </c>
      <c r="T22" s="11">
        <f>SUM('Yearly emission'!Q$47:'Yearly emission'!Q76)</f>
        <v>9321634376.4931335</v>
      </c>
      <c r="V22" s="11">
        <f>SUM('Yearly emission'!S$47:'Yearly emission'!S76)</f>
        <v>30191193019.1493</v>
      </c>
      <c r="W22" s="11">
        <f>SUM('Yearly emission'!T$47:'Yearly emission'!T76)</f>
        <v>14531385492.625051</v>
      </c>
      <c r="X22" s="11">
        <f>SUM('Yearly emission'!U$47:'Yearly emission'!U76)</f>
        <v>4462970584.2016602</v>
      </c>
      <c r="Y22" s="11">
        <f>SUM('Yearly emission'!V$47:'Yearly emission'!V76)</f>
        <v>1988234170.6988702</v>
      </c>
      <c r="Z22" s="11">
        <f>SUM('Yearly emission'!W$47:'Yearly emission'!W76)</f>
        <v>19796404243.110924</v>
      </c>
      <c r="AA22" s="11">
        <f>SUM('Yearly emission'!X$47:'Yearly emission'!X76)</f>
        <v>857194963.78502631</v>
      </c>
      <c r="AB22" s="11">
        <f>SUM('Yearly emission'!Y$47:'Yearly emission'!Y76)</f>
        <v>1237643675.6002657</v>
      </c>
      <c r="AC22" s="11">
        <f>SUM('Yearly emission'!Z$47:'Yearly emission'!Z76)</f>
        <v>4601055418.5770092</v>
      </c>
      <c r="AD22" s="11">
        <f>SUM('Yearly emission'!AA$47:'Yearly emission'!AA76)</f>
        <v>28803560278.024639</v>
      </c>
      <c r="AE22" s="11">
        <f>SUM('Yearly emission'!AB$47:'Yearly emission'!AB76)</f>
        <v>3551492917.2989955</v>
      </c>
      <c r="AF22" s="11">
        <f>SUM('Yearly emission'!AC$47:'Yearly emission'!AC76)</f>
        <v>4364875647.0764523</v>
      </c>
      <c r="AG22" s="11">
        <f>SUM('Yearly emission'!AD$47:'Yearly emission'!AD76)</f>
        <v>656716411.4734199</v>
      </c>
      <c r="AH22" s="11">
        <f>SUM('Yearly emission'!AE$47:'Yearly emission'!AE76)</f>
        <v>2377199021.0005693</v>
      </c>
      <c r="AI22" s="11">
        <f>SUM('Yearly emission'!AF$47:'Yearly emission'!AF76)</f>
        <v>1770676274.6627712</v>
      </c>
      <c r="AJ22" s="11">
        <f>SUM('Yearly emission'!AG$47:'Yearly emission'!AG76)</f>
        <v>1482057510.3811905</v>
      </c>
      <c r="AK22" s="11">
        <f>SUM('Yearly emission'!AH$47:'Yearly emission'!AH76)</f>
        <v>8435354625.5659781</v>
      </c>
      <c r="AM22" s="11">
        <f>SUM('Yearly emission'!AJ$47:'Yearly emission'!AJ76)</f>
        <v>28769880087.617867</v>
      </c>
      <c r="AN22" s="11">
        <f>SUM('Yearly emission'!AK$47:'Yearly emission'!AK76)</f>
        <v>13363851095.196011</v>
      </c>
      <c r="AO22" s="11">
        <f>SUM('Yearly emission'!AL$47:'Yearly emission'!AL76)</f>
        <v>4293753654.8705735</v>
      </c>
      <c r="AP22" s="11">
        <f>SUM('Yearly emission'!AM$47:'Yearly emission'!AM76)</f>
        <v>1790648992.7231567</v>
      </c>
      <c r="AQ22" s="11">
        <f>SUM('Yearly emission'!AN$47:'Yearly emission'!AN76)</f>
        <v>17767618141.893414</v>
      </c>
      <c r="AR22" s="11">
        <f>SUM('Yearly emission'!AO$47:'Yearly emission'!AO76)</f>
        <v>766718664.70558572</v>
      </c>
      <c r="AS22" s="11">
        <f>SUM('Yearly emission'!AP$47:'Yearly emission'!AP76)</f>
        <v>1189409872.6392014</v>
      </c>
      <c r="AT22" s="11">
        <f>SUM('Yearly emission'!AQ$47:'Yearly emission'!AQ76)</f>
        <v>4129481352.7397909</v>
      </c>
      <c r="AU22" s="11">
        <f>SUM('Yearly emission'!AR$47:'Yearly emission'!AR76)</f>
        <v>25785666565.909252</v>
      </c>
      <c r="AV22" s="11">
        <f>SUM('Yearly emission'!AS$47:'Yearly emission'!AS76)</f>
        <v>3176355408.7526407</v>
      </c>
      <c r="AW22" s="11">
        <f>SUM('Yearly emission'!AT$47:'Yearly emission'!AT76)</f>
        <v>3898409217.9374561</v>
      </c>
      <c r="AX22" s="11">
        <f>SUM('Yearly emission'!AU$47:'Yearly emission'!AU76)</f>
        <v>589209847.41462314</v>
      </c>
      <c r="AY22" s="11">
        <f>SUM('Yearly emission'!AV$47:'Yearly emission'!AV76)</f>
        <v>2128946879.3425283</v>
      </c>
      <c r="AZ22" s="11">
        <f>SUM('Yearly emission'!AW$47:'Yearly emission'!AW76)</f>
        <v>1576812241.5089695</v>
      </c>
      <c r="BA22" s="11">
        <f>SUM('Yearly emission'!AX$47:'Yearly emission'!AX76)</f>
        <v>1325166298.5108976</v>
      </c>
      <c r="BB22" s="11">
        <f>SUM('Yearly emission'!AY$47:'Yearly emission'!AY76)</f>
        <v>7549074874.6388206</v>
      </c>
      <c r="BD22" s="11">
        <f>SUM('Yearly emission'!BA$47:'Yearly emission'!BA76)</f>
        <v>0</v>
      </c>
      <c r="BE22" s="11">
        <f>SUM('Yearly emission'!BB$47:'Yearly emission'!BB76)</f>
        <v>0</v>
      </c>
      <c r="BF22" s="11">
        <f>SUM('Yearly emission'!BC$47:'Yearly emission'!BC76)</f>
        <v>0</v>
      </c>
      <c r="BG22" s="11">
        <f>SUM('Yearly emission'!BD$47:'Yearly emission'!BD76)</f>
        <v>0</v>
      </c>
      <c r="BH22" s="11">
        <f>SUM('Yearly emission'!BE$47:'Yearly emission'!BE76)</f>
        <v>0</v>
      </c>
      <c r="BI22" s="11">
        <f>SUM('Yearly emission'!BF$47:'Yearly emission'!BF76)</f>
        <v>0</v>
      </c>
      <c r="BJ22" s="11">
        <f>SUM('Yearly emission'!BG$47:'Yearly emission'!BG76)</f>
        <v>0</v>
      </c>
      <c r="BK22" s="11">
        <f>SUM('Yearly emission'!BH$47:'Yearly emission'!BH76)</f>
        <v>0</v>
      </c>
      <c r="BL22" s="11">
        <f>SUM('Yearly emission'!BI$47:'Yearly emission'!BI76)</f>
        <v>0</v>
      </c>
      <c r="BM22" s="11">
        <f>SUM('Yearly emission'!BJ$47:'Yearly emission'!BJ76)</f>
        <v>0</v>
      </c>
      <c r="BN22" s="11">
        <f>SUM('Yearly emission'!BK$47:'Yearly emission'!BK76)</f>
        <v>0</v>
      </c>
      <c r="BO22" s="11">
        <f>SUM('Yearly emission'!BL$47:'Yearly emission'!BL76)</f>
        <v>0</v>
      </c>
      <c r="BP22" s="11">
        <f>SUM('Yearly emission'!BM$47:'Yearly emission'!BM76)</f>
        <v>0</v>
      </c>
      <c r="BQ22" s="11">
        <f>SUM('Yearly emission'!BN$47:'Yearly emission'!BN76)</f>
        <v>0</v>
      </c>
      <c r="BR22" s="11">
        <f>SUM('Yearly emission'!BO$47:'Yearly emission'!BO76)</f>
        <v>0</v>
      </c>
      <c r="BS22" s="11">
        <f>SUM('Yearly emission'!BP$47:'Yearly emission'!BP76)</f>
        <v>0</v>
      </c>
      <c r="BU22" s="11">
        <f>SUM('Yearly emission'!BR$47:'Yearly emission'!BR76)</f>
        <v>0</v>
      </c>
      <c r="BV22" s="11">
        <f>SUM('Yearly emission'!BS$47:'Yearly emission'!BS76)</f>
        <v>0</v>
      </c>
      <c r="BW22" s="11">
        <f>SUM('Yearly emission'!BT$47:'Yearly emission'!BT76)</f>
        <v>0</v>
      </c>
      <c r="BX22" s="11">
        <f>SUM('Yearly emission'!BU$47:'Yearly emission'!BU76)</f>
        <v>0</v>
      </c>
      <c r="BY22" s="11">
        <f>SUM('Yearly emission'!BV$47:'Yearly emission'!BV76)</f>
        <v>0</v>
      </c>
      <c r="BZ22" s="11">
        <f>SUM('Yearly emission'!BW$47:'Yearly emission'!BW76)</f>
        <v>0</v>
      </c>
      <c r="CA22" s="11">
        <f>SUM('Yearly emission'!BX$47:'Yearly emission'!BX76)</f>
        <v>0</v>
      </c>
      <c r="CB22" s="11">
        <f>SUM('Yearly emission'!BY$47:'Yearly emission'!BY76)</f>
        <v>0</v>
      </c>
      <c r="CC22" s="11">
        <f>SUM('Yearly emission'!BZ$47:'Yearly emission'!BZ76)</f>
        <v>0</v>
      </c>
      <c r="CD22" s="11">
        <f>SUM('Yearly emission'!CA$47:'Yearly emission'!CA76)</f>
        <v>0</v>
      </c>
      <c r="CE22" s="11">
        <f>SUM('Yearly emission'!CB$47:'Yearly emission'!CB76)</f>
        <v>0</v>
      </c>
      <c r="CF22" s="11">
        <f>SUM('Yearly emission'!CC$47:'Yearly emission'!CC76)</f>
        <v>0</v>
      </c>
      <c r="CG22" s="11">
        <f>SUM('Yearly emission'!CD$47:'Yearly emission'!CD76)</f>
        <v>0</v>
      </c>
      <c r="CH22" s="11">
        <f>SUM('Yearly emission'!CE$47:'Yearly emission'!CE76)</f>
        <v>0</v>
      </c>
      <c r="CI22" s="11">
        <f>SUM('Yearly emission'!CF$47:'Yearly emission'!CF76)</f>
        <v>0</v>
      </c>
      <c r="CJ22" s="11">
        <f>SUM('Yearly emission'!CG$47:'Yearly emission'!CG76)</f>
        <v>0</v>
      </c>
      <c r="CM22" s="11">
        <f>SUM('Yearly emission'!CJ$47:'Yearly emission'!CJ76)</f>
        <v>2024.5</v>
      </c>
      <c r="CN22" s="11">
        <f>SUM('Yearly emission'!CK$47:'Yearly emission'!CK76)</f>
        <v>39046559397.629471</v>
      </c>
      <c r="CO22" s="11">
        <f>SUM('Yearly emission'!CL$47:'Yearly emission'!CL76)</f>
        <v>17917626185.990513</v>
      </c>
      <c r="CP22" s="11">
        <f>SUM('Yearly emission'!CM$47:'Yearly emission'!CM76)</f>
        <v>6162111920.5961428</v>
      </c>
      <c r="CQ22" s="11">
        <f>SUM('Yearly emission'!CN$47:'Yearly emission'!CN76)</f>
        <v>2164455434.3606586</v>
      </c>
      <c r="CR22" s="11">
        <f>SUM('Yearly emission'!CO$47:'Yearly emission'!CO76)</f>
        <v>21538846796.22591</v>
      </c>
      <c r="CS22" s="11">
        <f>SUM('Yearly emission'!CP$47:'Yearly emission'!CP76)</f>
        <v>1147147135.8467114</v>
      </c>
      <c r="CT22" s="11">
        <f>SUM('Yearly emission'!CQ$47:'Yearly emission'!CQ76)</f>
        <v>1771575632.6258283</v>
      </c>
      <c r="CU22" s="11">
        <f>SUM('Yearly emission'!CR$47:'Yearly emission'!CR76)</f>
        <v>6896087188.3332691</v>
      </c>
      <c r="CV22" s="11">
        <f>SUM('Yearly emission'!CS$47:'Yearly emission'!CS76)</f>
        <v>33894990589.2686</v>
      </c>
      <c r="CW22" s="11">
        <f>SUM('Yearly emission'!CT$47:'Yearly emission'!CT76)</f>
        <v>4409461014.3699112</v>
      </c>
      <c r="CX22" s="11">
        <f>SUM('Yearly emission'!CU$47:'Yearly emission'!CU76)</f>
        <v>9129603882.8077087</v>
      </c>
      <c r="CY22" s="11">
        <f>SUM('Yearly emission'!CV$47:'Yearly emission'!CV76)</f>
        <v>874884156.75275576</v>
      </c>
      <c r="CZ22" s="11">
        <f>SUM('Yearly emission'!CW$47:'Yearly emission'!CW76)</f>
        <v>2990021343.2615852</v>
      </c>
      <c r="DA22" s="11">
        <f>SUM('Yearly emission'!CX$47:'Yearly emission'!CX76)</f>
        <v>3563063042.7645679</v>
      </c>
      <c r="DB22" s="11">
        <f>SUM('Yearly emission'!CY$47:'Yearly emission'!CY76)</f>
        <v>2444930101.2299895</v>
      </c>
      <c r="DC22" s="11">
        <f>SUM('Yearly emission'!CZ$47:'Yearly emission'!CZ76)</f>
        <v>11489701079.038321</v>
      </c>
      <c r="DE22" s="11">
        <f>SUM('Yearly emission'!DB$47:'Yearly emission'!DB76)</f>
        <v>34227295141.802372</v>
      </c>
      <c r="DF22" s="11">
        <f>SUM('Yearly emission'!DC$47:'Yearly emission'!DC76)</f>
        <v>16185000672.74151</v>
      </c>
      <c r="DG22" s="11">
        <f>SUM('Yearly emission'!DD$47:'Yearly emission'!DD76)</f>
        <v>5571434076.6908474</v>
      </c>
      <c r="DH22" s="11">
        <f>SUM('Yearly emission'!DE$47:'Yearly emission'!DE76)</f>
        <v>1936509168.1251035</v>
      </c>
      <c r="DI22" s="11">
        <f>SUM('Yearly emission'!DF$47:'Yearly emission'!DF76)</f>
        <v>19084138557.24081</v>
      </c>
      <c r="DJ22" s="11">
        <f>SUM('Yearly emission'!DG$47:'Yearly emission'!DG76)</f>
        <v>995056301.05023634</v>
      </c>
      <c r="DK22" s="11">
        <f>SUM('Yearly emission'!DH$47:'Yearly emission'!DH76)</f>
        <v>1570150378.2403765</v>
      </c>
      <c r="DL22" s="11">
        <f>SUM('Yearly emission'!DI$47:'Yearly emission'!DI76)</f>
        <v>6027693833.3379574</v>
      </c>
      <c r="DM22" s="11">
        <f>SUM('Yearly emission'!DJ$47:'Yearly emission'!DJ76)</f>
        <v>29678309175.74324</v>
      </c>
      <c r="DN22" s="11">
        <f>SUM('Yearly emission'!DK$47:'Yearly emission'!DK76)</f>
        <v>3830052195.5481763</v>
      </c>
      <c r="DO22" s="11">
        <f>SUM('Yearly emission'!DL$47:'Yearly emission'!DL76)</f>
        <v>7894410918.0639124</v>
      </c>
      <c r="DP22" s="11">
        <f>SUM('Yearly emission'!DM$47:'Yearly emission'!DM76)</f>
        <v>762912562.02764928</v>
      </c>
      <c r="DQ22" s="11">
        <f>SUM('Yearly emission'!DN$47:'Yearly emission'!DN76)</f>
        <v>2604157982.8922167</v>
      </c>
      <c r="DR22" s="11">
        <f>SUM('Yearly emission'!DO$47:'Yearly emission'!DO76)</f>
        <v>3126766541.4949293</v>
      </c>
      <c r="DS22" s="11">
        <f>SUM('Yearly emission'!DP$47:'Yearly emission'!DP76)</f>
        <v>2118600920.6523275</v>
      </c>
      <c r="DT22" s="11">
        <f>SUM('Yearly emission'!DQ$47:'Yearly emission'!DQ76)</f>
        <v>9989495778.5961342</v>
      </c>
      <c r="DV22" s="11">
        <f>SUM('Yearly emission'!DS$47:'Yearly emission'!DS76)</f>
        <v>30423715866.532166</v>
      </c>
      <c r="DW22" s="11">
        <f>SUM('Yearly emission'!DT$47:'Yearly emission'!DT76)</f>
        <v>15055731440.174026</v>
      </c>
      <c r="DX22" s="11">
        <f>SUM('Yearly emission'!DU$47:'Yearly emission'!DU76)</f>
        <v>5392322364.7026577</v>
      </c>
      <c r="DY22" s="11">
        <f>SUM('Yearly emission'!DV$47:'Yearly emission'!DV76)</f>
        <v>1823723752.8567002</v>
      </c>
      <c r="DZ22" s="11">
        <f>SUM('Yearly emission'!DW$47:'Yearly emission'!DW76)</f>
        <v>17243331143.895451</v>
      </c>
      <c r="EA22" s="11">
        <f>SUM('Yearly emission'!DX$47:'Yearly emission'!DX76)</f>
        <v>855014092.40351033</v>
      </c>
      <c r="EB22" s="11">
        <f>SUM('Yearly emission'!DY$47:'Yearly emission'!DY76)</f>
        <v>1469295014.1900671</v>
      </c>
      <c r="EC22" s="11">
        <f>SUM('Yearly emission'!DZ$47:'Yearly emission'!DZ76)</f>
        <v>5159300478.3426447</v>
      </c>
      <c r="ED22" s="11">
        <f>SUM('Yearly emission'!EA$47:'Yearly emission'!EA76)</f>
        <v>25461627762.217892</v>
      </c>
      <c r="EE22" s="11">
        <f>SUM('Yearly emission'!EB$47:'Yearly emission'!EB76)</f>
        <v>3250643376.7264414</v>
      </c>
      <c r="EF22" s="11">
        <f>SUM('Yearly emission'!EC$47:'Yearly emission'!EC76)</f>
        <v>6659217953.320117</v>
      </c>
      <c r="EG22" s="11">
        <f>SUM('Yearly emission'!ED$47:'Yearly emission'!ED76)</f>
        <v>650940967.30254376</v>
      </c>
      <c r="EH22" s="11">
        <f>SUM('Yearly emission'!EE$47:'Yearly emission'!EE76)</f>
        <v>2221953547.1957588</v>
      </c>
      <c r="EI22" s="11">
        <f>SUM('Yearly emission'!EF$47:'Yearly emission'!EF76)</f>
        <v>2727174512.1627522</v>
      </c>
      <c r="EJ22" s="11">
        <f>SUM('Yearly emission'!EG$47:'Yearly emission'!EG76)</f>
        <v>1798548725.5070395</v>
      </c>
      <c r="EK22" s="11">
        <f>SUM('Yearly emission'!EH$47:'Yearly emission'!EH76)</f>
        <v>8489290478.1539536</v>
      </c>
      <c r="EM22" s="11">
        <f>SUM('Yearly emission'!EJ$47:'Yearly emission'!EJ76)</f>
        <v>0</v>
      </c>
      <c r="EN22" s="11">
        <f>SUM('Yearly emission'!EK$47:'Yearly emission'!EK76)</f>
        <v>0</v>
      </c>
      <c r="EO22" s="11">
        <f>SUM('Yearly emission'!EL$47:'Yearly emission'!EL76)</f>
        <v>0</v>
      </c>
      <c r="EP22" s="11">
        <f>SUM('Yearly emission'!EM$47:'Yearly emission'!EM76)</f>
        <v>0</v>
      </c>
      <c r="EQ22" s="11">
        <f>SUM('Yearly emission'!EN$47:'Yearly emission'!EN76)</f>
        <v>0</v>
      </c>
      <c r="ER22" s="11">
        <f>SUM('Yearly emission'!EO$47:'Yearly emission'!EO76)</f>
        <v>0</v>
      </c>
      <c r="ES22" s="11">
        <f>SUM('Yearly emission'!EP$47:'Yearly emission'!EP76)</f>
        <v>0</v>
      </c>
      <c r="ET22" s="11">
        <f>SUM('Yearly emission'!EQ$47:'Yearly emission'!EQ76)</f>
        <v>0</v>
      </c>
      <c r="EU22" s="11">
        <f>SUM('Yearly emission'!ER$47:'Yearly emission'!ER76)</f>
        <v>0</v>
      </c>
      <c r="EV22" s="11">
        <f>SUM('Yearly emission'!ES$47:'Yearly emission'!ES76)</f>
        <v>0</v>
      </c>
      <c r="EW22" s="11">
        <f>SUM('Yearly emission'!ET$47:'Yearly emission'!ET76)</f>
        <v>0</v>
      </c>
      <c r="EX22" s="11">
        <f>SUM('Yearly emission'!EU$47:'Yearly emission'!EU76)</f>
        <v>0</v>
      </c>
      <c r="EY22" s="11">
        <f>SUM('Yearly emission'!EV$47:'Yearly emission'!EV76)</f>
        <v>0</v>
      </c>
      <c r="EZ22" s="11">
        <f>SUM('Yearly emission'!EW$47:'Yearly emission'!EW76)</f>
        <v>0</v>
      </c>
      <c r="FA22" s="11">
        <f>SUM('Yearly emission'!EX$47:'Yearly emission'!EX76)</f>
        <v>0</v>
      </c>
      <c r="FB22" s="11">
        <f>SUM('Yearly emission'!EY$47:'Yearly emission'!EY76)</f>
        <v>0</v>
      </c>
      <c r="FD22" s="11">
        <f>SUM('Yearly emission'!FA$47:'Yearly emission'!FA76)</f>
        <v>0</v>
      </c>
      <c r="FE22" s="11">
        <f>SUM('Yearly emission'!FB$47:'Yearly emission'!FB76)</f>
        <v>0</v>
      </c>
      <c r="FF22" s="11">
        <f>SUM('Yearly emission'!FC$47:'Yearly emission'!FC76)</f>
        <v>0</v>
      </c>
      <c r="FG22" s="11">
        <f>SUM('Yearly emission'!FD$47:'Yearly emission'!FD76)</f>
        <v>0</v>
      </c>
      <c r="FH22" s="11">
        <f>SUM('Yearly emission'!FE$47:'Yearly emission'!FE76)</f>
        <v>0</v>
      </c>
      <c r="FI22" s="11">
        <f>SUM('Yearly emission'!FF$47:'Yearly emission'!FF76)</f>
        <v>0</v>
      </c>
      <c r="FJ22" s="11">
        <f>SUM('Yearly emission'!FG$47:'Yearly emission'!FG76)</f>
        <v>0</v>
      </c>
      <c r="FK22" s="11">
        <f>SUM('Yearly emission'!FH$47:'Yearly emission'!FH76)</f>
        <v>0</v>
      </c>
      <c r="FL22" s="11">
        <f>SUM('Yearly emission'!FI$47:'Yearly emission'!FI76)</f>
        <v>0</v>
      </c>
      <c r="FM22" s="11">
        <f>SUM('Yearly emission'!FJ$47:'Yearly emission'!FJ76)</f>
        <v>0</v>
      </c>
      <c r="FN22" s="11">
        <f>SUM('Yearly emission'!FK$47:'Yearly emission'!FK76)</f>
        <v>0</v>
      </c>
      <c r="FO22" s="11">
        <f>SUM('Yearly emission'!FL$47:'Yearly emission'!FL76)</f>
        <v>0</v>
      </c>
      <c r="FP22" s="11">
        <f>SUM('Yearly emission'!FM$47:'Yearly emission'!FM76)</f>
        <v>0</v>
      </c>
      <c r="FQ22" s="11">
        <f>SUM('Yearly emission'!FN$47:'Yearly emission'!FN76)</f>
        <v>0</v>
      </c>
      <c r="FR22" s="11">
        <f>SUM('Yearly emission'!FO$47:'Yearly emission'!FO76)</f>
        <v>0</v>
      </c>
      <c r="FS22" s="11">
        <f>SUM('Yearly emission'!FP$47:'Yearly emission'!FP76)</f>
        <v>0</v>
      </c>
      <c r="FV22" s="11">
        <f>SUM('Yearly emission'!FS$47:'Yearly emission'!FS76)</f>
        <v>2024.5</v>
      </c>
      <c r="FW22" s="11">
        <f>SUM('Yearly emission'!FT$47:'Yearly emission'!FT76)</f>
        <v>40373689403.12706</v>
      </c>
      <c r="FX22" s="11">
        <f>SUM('Yearly emission'!FU$47:'Yearly emission'!FU76)</f>
        <v>18292723723.120644</v>
      </c>
      <c r="FY22" s="11">
        <f>SUM('Yearly emission'!FV$47:'Yearly emission'!FV76)</f>
        <v>6731458842.0060949</v>
      </c>
      <c r="FZ22" s="11">
        <f>SUM('Yearly emission'!FW$47:'Yearly emission'!FW76)</f>
        <v>2595527329.5197339</v>
      </c>
      <c r="GA22" s="11">
        <f>SUM('Yearly emission'!FX$47:'Yearly emission'!FX76)</f>
        <v>18747014877.324127</v>
      </c>
      <c r="GB22" s="11">
        <f>SUM('Yearly emission'!FY$47:'Yearly emission'!FY76)</f>
        <v>563712036.45088661</v>
      </c>
      <c r="GC22" s="11">
        <f>SUM('Yearly emission'!FZ$47:'Yearly emission'!FZ76)</f>
        <v>1817525778.4724193</v>
      </c>
      <c r="GD22" s="11">
        <f>SUM('Yearly emission'!GA$47:'Yearly emission'!GA76)</f>
        <v>11900277579.042616</v>
      </c>
      <c r="GE22" s="11">
        <f>SUM('Yearly emission'!GB$47:'Yearly emission'!GB76)</f>
        <v>37257033946.369827</v>
      </c>
      <c r="GF22" s="11">
        <f>SUM('Yearly emission'!GC$47:'Yearly emission'!GC76)</f>
        <v>4720952677.7283611</v>
      </c>
      <c r="GG22" s="11">
        <f>SUM('Yearly emission'!GD$47:'Yearly emission'!GD76)</f>
        <v>7080447700.5689116</v>
      </c>
      <c r="GH22" s="11">
        <f>SUM('Yearly emission'!GE$47:'Yearly emission'!GE76)</f>
        <v>1033340279.6166364</v>
      </c>
      <c r="GI22" s="11">
        <f>SUM('Yearly emission'!GF$47:'Yearly emission'!GF76)</f>
        <v>2357391985.0577207</v>
      </c>
      <c r="GJ22" s="11">
        <f>SUM('Yearly emission'!GG$47:'Yearly emission'!GG76)</f>
        <v>3185873003.6104817</v>
      </c>
      <c r="GK22" s="11">
        <f>SUM('Yearly emission'!GH$47:'Yearly emission'!GH76)</f>
        <v>2584962153.9998875</v>
      </c>
      <c r="GL22" s="11">
        <f>SUM('Yearly emission'!GI$47:'Yearly emission'!GI76)</f>
        <v>12691402145.80937</v>
      </c>
      <c r="GN22" s="11">
        <f>SUM('Yearly emission'!GK$47:'Yearly emission'!GK76)</f>
        <v>36580292927.877243</v>
      </c>
      <c r="GO22" s="11">
        <f>SUM('Yearly emission'!GL$47:'Yearly emission'!GL76)</f>
        <v>16489524508.439207</v>
      </c>
      <c r="GP22" s="11">
        <f>SUM('Yearly emission'!GM$47:'Yearly emission'!GM76)</f>
        <v>6012350630.9585028</v>
      </c>
      <c r="GQ22" s="11">
        <f>SUM('Yearly emission'!GN$47:'Yearly emission'!GN76)</f>
        <v>2346500263.8399243</v>
      </c>
      <c r="GR22" s="11">
        <f>SUM('Yearly emission'!GO$47:'Yearly emission'!GO76)</f>
        <v>16809871756.794102</v>
      </c>
      <c r="GS22" s="11">
        <f>SUM('Yearly emission'!GP$47:'Yearly emission'!GP76)</f>
        <v>501421706.13117379</v>
      </c>
      <c r="GT22" s="11">
        <f>SUM('Yearly emission'!GQ$47:'Yearly emission'!GQ76)</f>
        <v>1611992712.1843014</v>
      </c>
      <c r="GU22" s="11">
        <f>SUM('Yearly emission'!GR$47:'Yearly emission'!GR76)</f>
        <v>10475659217.758448</v>
      </c>
      <c r="GV22" s="11">
        <f>SUM('Yearly emission'!GS$47:'Yearly emission'!GS76)</f>
        <v>32075286363.436245</v>
      </c>
      <c r="GW22" s="11">
        <f>SUM('Yearly emission'!GT$47:'Yearly emission'!GT76)</f>
        <v>4093050238.4126792</v>
      </c>
      <c r="GX22" s="11">
        <f>SUM('Yearly emission'!GU$47:'Yearly emission'!GU76)</f>
        <v>6213521141.7500362</v>
      </c>
      <c r="GY22" s="11">
        <f>SUM('Yearly emission'!GV$47:'Yearly emission'!GV76)</f>
        <v>901261615.68030334</v>
      </c>
      <c r="GZ22" s="11">
        <f>SUM('Yearly emission'!GW$47:'Yearly emission'!GW76)</f>
        <v>2077821095.6954126</v>
      </c>
      <c r="HA22" s="11">
        <f>SUM('Yearly emission'!GX$47:'Yearly emission'!GX76)</f>
        <v>2698968789.2252903</v>
      </c>
      <c r="HB22" s="11">
        <f>SUM('Yearly emission'!GY$47:'Yearly emission'!GY76)</f>
        <v>2241481287.5274506</v>
      </c>
      <c r="HC22" s="11">
        <f>SUM('Yearly emission'!GZ$47:'Yearly emission'!GZ76)</f>
        <v>11042085812.590025</v>
      </c>
      <c r="HE22" s="11">
        <f>SUM('Yearly emission'!HB$47:'Yearly emission'!HB76)</f>
        <v>34448517647.410805</v>
      </c>
      <c r="HF22" s="11">
        <f>SUM('Yearly emission'!HC$47:'Yearly emission'!HC76)</f>
        <v>14972357857.233273</v>
      </c>
      <c r="HG22" s="11">
        <f>SUM('Yearly emission'!HD$47:'Yearly emission'!HD76)</f>
        <v>5499217453.144722</v>
      </c>
      <c r="HH22" s="11">
        <f>SUM('Yearly emission'!HE$47:'Yearly emission'!HE76)</f>
        <v>2243713818.9071407</v>
      </c>
      <c r="HI22" s="11">
        <f>SUM('Yearly emission'!HF$47:'Yearly emission'!HF76)</f>
        <v>15047507885.019756</v>
      </c>
      <c r="HJ22" s="11">
        <f>SUM('Yearly emission'!HG$47:'Yearly emission'!HG76)</f>
        <v>450330891.79657513</v>
      </c>
      <c r="HK22" s="11">
        <f>SUM('Yearly emission'!HH$47:'Yearly emission'!HH76)</f>
        <v>1406459645.8961833</v>
      </c>
      <c r="HL22" s="11">
        <f>SUM('Yearly emission'!HI$47:'Yearly emission'!HI76)</f>
        <v>9051044640.2458706</v>
      </c>
      <c r="HM22" s="11">
        <f>SUM('Yearly emission'!HJ$47:'Yearly emission'!HJ76)</f>
        <v>26893538780.502666</v>
      </c>
      <c r="HN22" s="11">
        <f>SUM('Yearly emission'!HK$47:'Yearly emission'!HK76)</f>
        <v>3465147799.0970016</v>
      </c>
      <c r="HO22" s="11">
        <f>SUM('Yearly emission'!HL$47:'Yearly emission'!HL76)</f>
        <v>5819310241.6530533</v>
      </c>
      <c r="HP22" s="11">
        <f>SUM('Yearly emission'!HM$47:'Yearly emission'!HM76)</f>
        <v>769181480.45478773</v>
      </c>
      <c r="HQ22" s="11">
        <f>SUM('Yearly emission'!HN$47:'Yearly emission'!HN76)</f>
        <v>1798250206.3331082</v>
      </c>
      <c r="HR22" s="11">
        <f>SUM('Yearly emission'!HO$47:'Yearly emission'!HO76)</f>
        <v>2230534246.9486952</v>
      </c>
      <c r="HS22" s="11">
        <f>SUM('Yearly emission'!HP$47:'Yearly emission'!HP76)</f>
        <v>1898000421.055017</v>
      </c>
      <c r="HT22" s="11">
        <f>SUM('Yearly emission'!HQ$47:'Yearly emission'!HQ76)</f>
        <v>9392769479.3706799</v>
      </c>
      <c r="HV22" s="11">
        <f>SUM('Yearly emission'!HS$47:'Yearly emission'!HS76)</f>
        <v>0</v>
      </c>
      <c r="HW22" s="11">
        <f>SUM('Yearly emission'!HT$47:'Yearly emission'!HT76)</f>
        <v>0</v>
      </c>
      <c r="HX22" s="11">
        <f>SUM('Yearly emission'!HU$47:'Yearly emission'!HU76)</f>
        <v>0</v>
      </c>
      <c r="HY22" s="11">
        <f>SUM('Yearly emission'!HV$47:'Yearly emission'!HV76)</f>
        <v>0</v>
      </c>
      <c r="HZ22" s="11">
        <f>SUM('Yearly emission'!HW$47:'Yearly emission'!HW76)</f>
        <v>0</v>
      </c>
      <c r="IA22" s="11">
        <f>SUM('Yearly emission'!HX$47:'Yearly emission'!HX76)</f>
        <v>0</v>
      </c>
      <c r="IB22" s="11">
        <f>SUM('Yearly emission'!HY$47:'Yearly emission'!HY76)</f>
        <v>0</v>
      </c>
      <c r="IC22" s="11">
        <f>SUM('Yearly emission'!HZ$47:'Yearly emission'!HZ76)</f>
        <v>0</v>
      </c>
      <c r="ID22" s="11">
        <f>SUM('Yearly emission'!IA$47:'Yearly emission'!IA76)</f>
        <v>0</v>
      </c>
      <c r="IE22" s="11">
        <f>SUM('Yearly emission'!IB$47:'Yearly emission'!IB76)</f>
        <v>0</v>
      </c>
      <c r="IF22" s="11">
        <f>SUM('Yearly emission'!IC$47:'Yearly emission'!IC76)</f>
        <v>0</v>
      </c>
      <c r="IG22" s="11">
        <f>SUM('Yearly emission'!ID$47:'Yearly emission'!ID76)</f>
        <v>0</v>
      </c>
      <c r="IH22" s="11">
        <f>SUM('Yearly emission'!IE$47:'Yearly emission'!IE76)</f>
        <v>0</v>
      </c>
      <c r="II22" s="11">
        <f>SUM('Yearly emission'!IF$47:'Yearly emission'!IF76)</f>
        <v>0</v>
      </c>
      <c r="IJ22" s="11">
        <f>SUM('Yearly emission'!IG$47:'Yearly emission'!IG76)</f>
        <v>0</v>
      </c>
      <c r="IK22" s="11">
        <f>SUM('Yearly emission'!IH$47:'Yearly emission'!IH76)</f>
        <v>0</v>
      </c>
      <c r="IM22" s="11">
        <f>SUM('Yearly emission'!IJ$47:'Yearly emission'!IJ76)</f>
        <v>0</v>
      </c>
      <c r="IN22" s="11">
        <f>SUM('Yearly emission'!IK$47:'Yearly emission'!IK76)</f>
        <v>0</v>
      </c>
      <c r="IO22" s="11">
        <f>SUM('Yearly emission'!IL$47:'Yearly emission'!IL76)</f>
        <v>0</v>
      </c>
      <c r="IP22" s="11">
        <f>SUM('Yearly emission'!IM$47:'Yearly emission'!IM76)</f>
        <v>0</v>
      </c>
      <c r="IQ22" s="11">
        <f>SUM('Yearly emission'!IN$47:'Yearly emission'!IN76)</f>
        <v>0</v>
      </c>
      <c r="IR22" s="11">
        <f>SUM('Yearly emission'!IO$47:'Yearly emission'!IO76)</f>
        <v>0</v>
      </c>
      <c r="IS22" s="11">
        <f>SUM('Yearly emission'!IP$47:'Yearly emission'!IP76)</f>
        <v>0</v>
      </c>
      <c r="IT22" s="11">
        <f>SUM('Yearly emission'!IQ$47:'Yearly emission'!IQ76)</f>
        <v>0</v>
      </c>
      <c r="IU22" s="11">
        <f>SUM('Yearly emission'!IR$47:'Yearly emission'!IR76)</f>
        <v>0</v>
      </c>
      <c r="IV22" s="11">
        <f>SUM('Yearly emission'!IS$47:'Yearly emission'!IS76)</f>
        <v>0</v>
      </c>
      <c r="IW22" s="11">
        <f>SUM('Yearly emission'!IT$47:'Yearly emission'!IT76)</f>
        <v>0</v>
      </c>
      <c r="IX22" s="11">
        <f>SUM('Yearly emission'!IU$47:'Yearly emission'!IU76)</f>
        <v>0</v>
      </c>
      <c r="IY22" s="11">
        <f>SUM('Yearly emission'!IV$47:'Yearly emission'!IV76)</f>
        <v>0</v>
      </c>
      <c r="IZ22" s="11">
        <f>SUM('Yearly emission'!IW$47:'Yearly emission'!IW76)</f>
        <v>0</v>
      </c>
      <c r="JA22" s="11">
        <f>SUM('Yearly emission'!IX$47:'Yearly emission'!IX76)</f>
        <v>0</v>
      </c>
      <c r="JB22" s="11">
        <f>SUM('Yearly emission'!IY$47:'Yearly emission'!IY76)</f>
        <v>0</v>
      </c>
    </row>
    <row r="23" spans="4:262" x14ac:dyDescent="0.25">
      <c r="D23" s="11">
        <v>2040</v>
      </c>
      <c r="E23" s="11">
        <f>SUM('Yearly emission'!B48:'Yearly emission'!B77)</f>
        <v>32332765661.359192</v>
      </c>
      <c r="F23" s="11">
        <f>SUM('Yearly emission'!C48:'Yearly emission'!C77)</f>
        <v>15963451715.932264</v>
      </c>
      <c r="G23" s="11">
        <f>SUM('Yearly emission'!D48:'Yearly emission'!D77)</f>
        <v>5578103480.6315079</v>
      </c>
      <c r="H23" s="11">
        <f>SUM('Yearly emission'!E48:'Yearly emission'!E77)</f>
        <v>2229868586.569541</v>
      </c>
      <c r="I23" s="11">
        <f>SUM('Yearly emission'!F48:'Yearly emission'!F77)</f>
        <v>22525604548.640694</v>
      </c>
      <c r="J23" s="11">
        <f>SUM('Yearly emission'!G48:'Yearly emission'!G77)</f>
        <v>1013679024.8629103</v>
      </c>
      <c r="K23" s="11">
        <f>SUM('Yearly emission'!H48:'Yearly emission'!H77)</f>
        <v>1346117916.9326415</v>
      </c>
      <c r="L23" s="11">
        <f>SUM('Yearly emission'!I48:'Yearly emission'!I77)</f>
        <v>5207691599.0600252</v>
      </c>
      <c r="M23" s="11">
        <f>SUM('Yearly emission'!J48:'Yearly emission'!J77)</f>
        <v>33971885282.081699</v>
      </c>
      <c r="N23" s="11">
        <f>SUM('Yearly emission'!K48:'Yearly emission'!K77)</f>
        <v>4201363715.9510999</v>
      </c>
      <c r="O23" s="11">
        <f>SUM('Yearly emission'!L48:'Yearly emission'!L77)</f>
        <v>5174717618.1600647</v>
      </c>
      <c r="P23" s="11">
        <f>SUM('Yearly emission'!M48:'Yearly emission'!M77)</f>
        <v>749375218.98205996</v>
      </c>
      <c r="Q23" s="11">
        <f>SUM('Yearly emission'!N48:'Yearly emission'!N77)</f>
        <v>2786754163.5375223</v>
      </c>
      <c r="R23" s="11">
        <f>SUM('Yearly emission'!O48:'Yearly emission'!O77)</f>
        <v>2206588086.5464921</v>
      </c>
      <c r="S23" s="11">
        <f>SUM('Yearly emission'!P48:'Yearly emission'!P77)</f>
        <v>1785541409.5976388</v>
      </c>
      <c r="T23" s="11">
        <f>SUM('Yearly emission'!Q48:'Yearly emission'!Q77)</f>
        <v>10160446292.823196</v>
      </c>
      <c r="V23" s="11">
        <f>SUM('Yearly emission'!S48:'Yearly emission'!S77)</f>
        <v>30170020755.381138</v>
      </c>
      <c r="W23" s="11">
        <f>SUM('Yearly emission'!T48:'Yearly emission'!T77)</f>
        <v>14244194901.368399</v>
      </c>
      <c r="X23" s="11">
        <f>SUM('Yearly emission'!U48:'Yearly emission'!U77)</f>
        <v>5021765484.635581</v>
      </c>
      <c r="Y23" s="11">
        <f>SUM('Yearly emission'!V48:'Yearly emission'!V77)</f>
        <v>1984221123.4826038</v>
      </c>
      <c r="Z23" s="11">
        <f>SUM('Yearly emission'!W48:'Yearly emission'!W77)</f>
        <v>20029014321.040249</v>
      </c>
      <c r="AA23" s="11">
        <f>SUM('Yearly emission'!X48:'Yearly emission'!X77)</f>
        <v>897654487.53710651</v>
      </c>
      <c r="AB23" s="11">
        <f>SUM('Yearly emission'!Y48:'Yearly emission'!Y77)</f>
        <v>1217998078.8399298</v>
      </c>
      <c r="AC23" s="11">
        <f>SUM('Yearly emission'!Z48:'Yearly emission'!Z77)</f>
        <v>4630075972.7907982</v>
      </c>
      <c r="AD23" s="11">
        <f>SUM('Yearly emission'!AA48:'Yearly emission'!AA77)</f>
        <v>30116184435.606972</v>
      </c>
      <c r="AE23" s="11">
        <f>SUM('Yearly emission'!AB48:'Yearly emission'!AB77)</f>
        <v>3721292127.8821983</v>
      </c>
      <c r="AF23" s="11">
        <f>SUM('Yearly emission'!AC48:'Yearly emission'!AC77)</f>
        <v>4577674404.6800356</v>
      </c>
      <c r="AG23" s="11">
        <f>SUM('Yearly emission'!AD48:'Yearly emission'!AD77)</f>
        <v>665991305.99831951</v>
      </c>
      <c r="AH23" s="11">
        <f>SUM('Yearly emission'!AE48:'Yearly emission'!AE77)</f>
        <v>2471688298.0139456</v>
      </c>
      <c r="AI23" s="11">
        <f>SUM('Yearly emission'!AF48:'Yearly emission'!AF77)</f>
        <v>1946354678.8518691</v>
      </c>
      <c r="AJ23" s="11">
        <f>SUM('Yearly emission'!AG48:'Yearly emission'!AG77)</f>
        <v>1580945481.3288481</v>
      </c>
      <c r="AK23" s="11">
        <f>SUM('Yearly emission'!AH48:'Yearly emission'!AH77)</f>
        <v>9003265478.0044765</v>
      </c>
      <c r="AM23" s="11">
        <f>SUM('Yearly emission'!AJ48:'Yearly emission'!AJ77)</f>
        <v>28748707823.849705</v>
      </c>
      <c r="AN23" s="11">
        <f>SUM('Yearly emission'!AK48:'Yearly emission'!AK77)</f>
        <v>12614098935.723614</v>
      </c>
      <c r="AO23" s="11">
        <f>SUM('Yearly emission'!AL48:'Yearly emission'!AL77)</f>
        <v>4470059643.6229191</v>
      </c>
      <c r="AP23" s="11">
        <f>SUM('Yearly emission'!AM48:'Yearly emission'!AM77)</f>
        <v>1780523196.9490335</v>
      </c>
      <c r="AQ23" s="11">
        <f>SUM('Yearly emission'!AN48:'Yearly emission'!AN77)</f>
        <v>17764365602.656315</v>
      </c>
      <c r="AR23" s="11">
        <f>SUM('Yearly emission'!AO48:'Yearly emission'!AO77)</f>
        <v>781629950.211303</v>
      </c>
      <c r="AS23" s="11">
        <f>SUM('Yearly emission'!AP48:'Yearly emission'!AP77)</f>
        <v>1169764275.8788657</v>
      </c>
      <c r="AT23" s="11">
        <f>SUM('Yearly emission'!AQ48:'Yearly emission'!AQ77)</f>
        <v>4126864710.1889434</v>
      </c>
      <c r="AU23" s="11">
        <f>SUM('Yearly emission'!AR48:'Yearly emission'!AR77)</f>
        <v>26260483589.132229</v>
      </c>
      <c r="AV23" s="11">
        <f>SUM('Yearly emission'!AS48:'Yearly emission'!AS77)</f>
        <v>3241220539.8132896</v>
      </c>
      <c r="AW23" s="11">
        <f>SUM('Yearly emission'!AT48:'Yearly emission'!AT77)</f>
        <v>3980631191.2000051</v>
      </c>
      <c r="AX23" s="11">
        <f>SUM('Yearly emission'!AU48:'Yearly emission'!AU77)</f>
        <v>589209847.41462314</v>
      </c>
      <c r="AY23" s="11">
        <f>SUM('Yearly emission'!AV48:'Yearly emission'!AV77)</f>
        <v>2156622432.4903712</v>
      </c>
      <c r="AZ23" s="11">
        <f>SUM('Yearly emission'!AW48:'Yearly emission'!AW77)</f>
        <v>1686121271.1572411</v>
      </c>
      <c r="BA23" s="11">
        <f>SUM('Yearly emission'!AX48:'Yearly emission'!AX77)</f>
        <v>1376349553.0600562</v>
      </c>
      <c r="BB23" s="11">
        <f>SUM('Yearly emission'!AY48:'Yearly emission'!AY77)</f>
        <v>7846084663.1857538</v>
      </c>
      <c r="BD23" s="11">
        <f>SUM('Yearly emission'!BA48:'Yearly emission'!BA77)</f>
        <v>0</v>
      </c>
      <c r="BE23" s="11">
        <f>SUM('Yearly emission'!BB48:'Yearly emission'!BB77)</f>
        <v>0</v>
      </c>
      <c r="BF23" s="11">
        <f>SUM('Yearly emission'!BC48:'Yearly emission'!BC77)</f>
        <v>0</v>
      </c>
      <c r="BG23" s="11">
        <f>SUM('Yearly emission'!BD48:'Yearly emission'!BD77)</f>
        <v>0</v>
      </c>
      <c r="BH23" s="11">
        <f>SUM('Yearly emission'!BE48:'Yearly emission'!BE77)</f>
        <v>0</v>
      </c>
      <c r="BI23" s="11">
        <f>SUM('Yearly emission'!BF48:'Yearly emission'!BF77)</f>
        <v>0</v>
      </c>
      <c r="BJ23" s="11">
        <f>SUM('Yearly emission'!BG48:'Yearly emission'!BG77)</f>
        <v>0</v>
      </c>
      <c r="BK23" s="11">
        <f>SUM('Yearly emission'!BH48:'Yearly emission'!BH77)</f>
        <v>0</v>
      </c>
      <c r="BL23" s="11">
        <f>SUM('Yearly emission'!BI48:'Yearly emission'!BI77)</f>
        <v>0</v>
      </c>
      <c r="BM23" s="11">
        <f>SUM('Yearly emission'!BJ48:'Yearly emission'!BJ77)</f>
        <v>0</v>
      </c>
      <c r="BN23" s="11">
        <f>SUM('Yearly emission'!BK48:'Yearly emission'!BK77)</f>
        <v>0</v>
      </c>
      <c r="BO23" s="11">
        <f>SUM('Yearly emission'!BL48:'Yearly emission'!BL77)</f>
        <v>0</v>
      </c>
      <c r="BP23" s="11">
        <f>SUM('Yearly emission'!BM48:'Yearly emission'!BM77)</f>
        <v>0</v>
      </c>
      <c r="BQ23" s="11">
        <f>SUM('Yearly emission'!BN48:'Yearly emission'!BN77)</f>
        <v>0</v>
      </c>
      <c r="BR23" s="11">
        <f>SUM('Yearly emission'!BO48:'Yearly emission'!BO77)</f>
        <v>0</v>
      </c>
      <c r="BS23" s="11">
        <f>SUM('Yearly emission'!BP48:'Yearly emission'!BP77)</f>
        <v>0</v>
      </c>
      <c r="BU23" s="11">
        <f>SUM('Yearly emission'!BR48:'Yearly emission'!BR77)</f>
        <v>0</v>
      </c>
      <c r="BV23" s="11">
        <f>SUM('Yearly emission'!BS48:'Yearly emission'!BS77)</f>
        <v>0</v>
      </c>
      <c r="BW23" s="11">
        <f>SUM('Yearly emission'!BT48:'Yearly emission'!BT77)</f>
        <v>0</v>
      </c>
      <c r="BX23" s="11">
        <f>SUM('Yearly emission'!BU48:'Yearly emission'!BU77)</f>
        <v>0</v>
      </c>
      <c r="BY23" s="11">
        <f>SUM('Yearly emission'!BV48:'Yearly emission'!BV77)</f>
        <v>0</v>
      </c>
      <c r="BZ23" s="11">
        <f>SUM('Yearly emission'!BW48:'Yearly emission'!BW77)</f>
        <v>0</v>
      </c>
      <c r="CA23" s="11">
        <f>SUM('Yearly emission'!BX48:'Yearly emission'!BX77)</f>
        <v>0</v>
      </c>
      <c r="CB23" s="11">
        <f>SUM('Yearly emission'!BY48:'Yearly emission'!BY77)</f>
        <v>0</v>
      </c>
      <c r="CC23" s="11">
        <f>SUM('Yearly emission'!BZ48:'Yearly emission'!BZ77)</f>
        <v>0</v>
      </c>
      <c r="CD23" s="11">
        <f>SUM('Yearly emission'!CA48:'Yearly emission'!CA77)</f>
        <v>0</v>
      </c>
      <c r="CE23" s="11">
        <f>SUM('Yearly emission'!CB48:'Yearly emission'!CB77)</f>
        <v>0</v>
      </c>
      <c r="CF23" s="11">
        <f>SUM('Yearly emission'!CC48:'Yearly emission'!CC77)</f>
        <v>0</v>
      </c>
      <c r="CG23" s="11">
        <f>SUM('Yearly emission'!CD48:'Yearly emission'!CD77)</f>
        <v>0</v>
      </c>
      <c r="CH23" s="11">
        <f>SUM('Yearly emission'!CE48:'Yearly emission'!CE77)</f>
        <v>0</v>
      </c>
      <c r="CI23" s="11">
        <f>SUM('Yearly emission'!CF48:'Yearly emission'!CF77)</f>
        <v>0</v>
      </c>
      <c r="CJ23" s="11">
        <f>SUM('Yearly emission'!CG48:'Yearly emission'!CG77)</f>
        <v>0</v>
      </c>
      <c r="CM23" s="11">
        <f>SUM('Yearly emission'!CJ48:'Yearly emission'!CJ77)</f>
        <v>2025.5</v>
      </c>
      <c r="CN23" s="11">
        <f>SUM('Yearly emission'!CK48:'Yearly emission'!CK77)</f>
        <v>40539270842.224709</v>
      </c>
      <c r="CO23" s="11">
        <f>SUM('Yearly emission'!CL48:'Yearly emission'!CL77)</f>
        <v>17624245419.874352</v>
      </c>
      <c r="CP23" s="11">
        <f>SUM('Yearly emission'!CM48:'Yearly emission'!CM77)</f>
        <v>6263854866.1628847</v>
      </c>
      <c r="CQ23" s="11">
        <f>SUM('Yearly emission'!CN48:'Yearly emission'!CN77)</f>
        <v>2176468797.3709183</v>
      </c>
      <c r="CR23" s="11">
        <f>SUM('Yearly emission'!CO48:'Yearly emission'!CO77)</f>
        <v>22078953984.117683</v>
      </c>
      <c r="CS23" s="11">
        <f>SUM('Yearly emission'!CP48:'Yearly emission'!CP77)</f>
        <v>1230664051.6229091</v>
      </c>
      <c r="CT23" s="11">
        <f>SUM('Yearly emission'!CQ48:'Yearly emission'!CQ77)</f>
        <v>1815818289.4866655</v>
      </c>
      <c r="CU23" s="11">
        <f>SUM('Yearly emission'!CR48:'Yearly emission'!CR77)</f>
        <v>7307340400.8474855</v>
      </c>
      <c r="CV23" s="11">
        <f>SUM('Yearly emission'!CS48:'Yearly emission'!CS77)</f>
        <v>35912360493.407074</v>
      </c>
      <c r="CW23" s="11">
        <f>SUM('Yearly emission'!CT48:'Yearly emission'!CT77)</f>
        <v>4775243738.9598083</v>
      </c>
      <c r="CX23" s="11">
        <f>SUM('Yearly emission'!CU48:'Yearly emission'!CU77)</f>
        <v>9634879743.4135799</v>
      </c>
      <c r="CY23" s="11">
        <f>SUM('Yearly emission'!CV48:'Yearly emission'!CV77)</f>
        <v>920414280.51630676</v>
      </c>
      <c r="CZ23" s="11">
        <f>SUM('Yearly emission'!CW48:'Yearly emission'!CW77)</f>
        <v>3129766226.5942903</v>
      </c>
      <c r="DA23" s="11">
        <f>SUM('Yearly emission'!CX48:'Yearly emission'!CX77)</f>
        <v>3645909163.1626134</v>
      </c>
      <c r="DB23" s="11">
        <f>SUM('Yearly emission'!CY48:'Yearly emission'!CY77)</f>
        <v>2544285626.7055726</v>
      </c>
      <c r="DC23" s="11">
        <f>SUM('Yearly emission'!CZ48:'Yearly emission'!CZ77)</f>
        <v>12088603725.906742</v>
      </c>
      <c r="DE23" s="11">
        <f>SUM('Yearly emission'!DB48:'Yearly emission'!DB77)</f>
        <v>34760386339.894333</v>
      </c>
      <c r="DF23" s="11">
        <f>SUM('Yearly emission'!DC48:'Yearly emission'!DC77)</f>
        <v>15484340064.124687</v>
      </c>
      <c r="DG23" s="11">
        <f>SUM('Yearly emission'!DD48:'Yearly emission'!DD77)</f>
        <v>5559744950.4737463</v>
      </c>
      <c r="DH23" s="11">
        <f>SUM('Yearly emission'!DE48:'Yearly emission'!DE77)</f>
        <v>1926398358.7262025</v>
      </c>
      <c r="DI23" s="11">
        <f>SUM('Yearly emission'!DF48:'Yearly emission'!DF77)</f>
        <v>19207084855.058235</v>
      </c>
      <c r="DJ23" s="11">
        <f>SUM('Yearly emission'!DG48:'Yearly emission'!DG77)</f>
        <v>1041346984.1746631</v>
      </c>
      <c r="DK23" s="11">
        <f>SUM('Yearly emission'!DH48:'Yearly emission'!DH77)</f>
        <v>1577043555.6890106</v>
      </c>
      <c r="DL23" s="11">
        <f>SUM('Yearly emission'!DI48:'Yearly emission'!DI77)</f>
        <v>6241699301.8557243</v>
      </c>
      <c r="DM23" s="11">
        <f>SUM('Yearly emission'!DJ48:'Yearly emission'!DJ77)</f>
        <v>30735862111.020763</v>
      </c>
      <c r="DN23" s="11">
        <f>SUM('Yearly emission'!DK48:'Yearly emission'!DK77)</f>
        <v>4047713692.6449409</v>
      </c>
      <c r="DO23" s="11">
        <f>SUM('Yearly emission'!DL48:'Yearly emission'!DL77)</f>
        <v>8131382648.0769405</v>
      </c>
      <c r="DP23" s="11">
        <f>SUM('Yearly emission'!DM48:'Yearly emission'!DM77)</f>
        <v>784252769.03429246</v>
      </c>
      <c r="DQ23" s="11">
        <f>SUM('Yearly emission'!DN48:'Yearly emission'!DN77)</f>
        <v>2663419518.9996839</v>
      </c>
      <c r="DR23" s="11">
        <f>SUM('Yearly emission'!DO48:'Yearly emission'!DO77)</f>
        <v>3133807252.1571984</v>
      </c>
      <c r="DS23" s="11">
        <f>SUM('Yearly emission'!DP48:'Yearly emission'!DP77)</f>
        <v>2152967628.6823626</v>
      </c>
      <c r="DT23" s="11">
        <f>SUM('Yearly emission'!DQ48:'Yearly emission'!DQ77)</f>
        <v>10265658815.715212</v>
      </c>
      <c r="DV23" s="11">
        <f>SUM('Yearly emission'!DS48:'Yearly emission'!DS77)</f>
        <v>30402574549.687717</v>
      </c>
      <c r="DW23" s="11">
        <f>SUM('Yearly emission'!DT48:'Yearly emission'!DT77)</f>
        <v>14307172819.875032</v>
      </c>
      <c r="DX23" s="11">
        <f>SUM('Yearly emission'!DU48:'Yearly emission'!DU77)</f>
        <v>5286114096.7159033</v>
      </c>
      <c r="DY23" s="11">
        <f>SUM('Yearly emission'!DV48:'Yearly emission'!DV77)</f>
        <v>1813612943.4577992</v>
      </c>
      <c r="DZ23" s="11">
        <f>SUM('Yearly emission'!DW48:'Yearly emission'!DW77)</f>
        <v>17240082582.911495</v>
      </c>
      <c r="EA23" s="11">
        <f>SUM('Yearly emission'!DX48:'Yearly emission'!DX77)</f>
        <v>852393535.00163603</v>
      </c>
      <c r="EB23" s="11">
        <f>SUM('Yearly emission'!DY48:'Yearly emission'!DY77)</f>
        <v>1449681540.6976278</v>
      </c>
      <c r="EC23" s="11">
        <f>SUM('Yearly emission'!DZ48:'Yearly emission'!DZ77)</f>
        <v>5176058202.8639631</v>
      </c>
      <c r="ED23" s="11">
        <f>SUM('Yearly emission'!EA48:'Yearly emission'!EA77)</f>
        <v>25559363728.634449</v>
      </c>
      <c r="EE23" s="11">
        <f>SUM('Yearly emission'!EB48:'Yearly emission'!EB77)</f>
        <v>3320183646.3300724</v>
      </c>
      <c r="EF23" s="11">
        <f>SUM('Yearly emission'!EC48:'Yearly emission'!EC77)</f>
        <v>6657642138.3666182</v>
      </c>
      <c r="EG23" s="11">
        <f>SUM('Yearly emission'!ED48:'Yearly emission'!ED77)</f>
        <v>650940967.30254376</v>
      </c>
      <c r="EH23" s="11">
        <f>SUM('Yearly emission'!EE48:'Yearly emission'!EE77)</f>
        <v>2221953547.1957588</v>
      </c>
      <c r="EI23" s="11">
        <f>SUM('Yearly emission'!EF48:'Yearly emission'!EF77)</f>
        <v>2726461625.7507195</v>
      </c>
      <c r="EJ23" s="11">
        <f>SUM('Yearly emission'!EG48:'Yearly emission'!EG77)</f>
        <v>1797839768.2352083</v>
      </c>
      <c r="EK23" s="11">
        <f>SUM('Yearly emission'!EH48:'Yearly emission'!EH77)</f>
        <v>8484236552.9467735</v>
      </c>
      <c r="EM23" s="11">
        <f>SUM('Yearly emission'!EJ48:'Yearly emission'!EJ77)</f>
        <v>0</v>
      </c>
      <c r="EN23" s="11">
        <f>SUM('Yearly emission'!EK48:'Yearly emission'!EK77)</f>
        <v>0</v>
      </c>
      <c r="EO23" s="11">
        <f>SUM('Yearly emission'!EL48:'Yearly emission'!EL77)</f>
        <v>0</v>
      </c>
      <c r="EP23" s="11">
        <f>SUM('Yearly emission'!EM48:'Yearly emission'!EM77)</f>
        <v>0</v>
      </c>
      <c r="EQ23" s="11">
        <f>SUM('Yearly emission'!EN48:'Yearly emission'!EN77)</f>
        <v>0</v>
      </c>
      <c r="ER23" s="11">
        <f>SUM('Yearly emission'!EO48:'Yearly emission'!EO77)</f>
        <v>0</v>
      </c>
      <c r="ES23" s="11">
        <f>SUM('Yearly emission'!EP48:'Yearly emission'!EP77)</f>
        <v>0</v>
      </c>
      <c r="ET23" s="11">
        <f>SUM('Yearly emission'!EQ48:'Yearly emission'!EQ77)</f>
        <v>0</v>
      </c>
      <c r="EU23" s="11">
        <f>SUM('Yearly emission'!ER48:'Yearly emission'!ER77)</f>
        <v>0</v>
      </c>
      <c r="EV23" s="11">
        <f>SUM('Yearly emission'!ES48:'Yearly emission'!ES77)</f>
        <v>0</v>
      </c>
      <c r="EW23" s="11">
        <f>SUM('Yearly emission'!ET48:'Yearly emission'!ET77)</f>
        <v>0</v>
      </c>
      <c r="EX23" s="11">
        <f>SUM('Yearly emission'!EU48:'Yearly emission'!EU77)</f>
        <v>0</v>
      </c>
      <c r="EY23" s="11">
        <f>SUM('Yearly emission'!EV48:'Yearly emission'!EV77)</f>
        <v>0</v>
      </c>
      <c r="EZ23" s="11">
        <f>SUM('Yearly emission'!EW48:'Yearly emission'!EW77)</f>
        <v>0</v>
      </c>
      <c r="FA23" s="11">
        <f>SUM('Yearly emission'!EX48:'Yearly emission'!EX77)</f>
        <v>0</v>
      </c>
      <c r="FB23" s="11">
        <f>SUM('Yearly emission'!EY48:'Yearly emission'!EY77)</f>
        <v>0</v>
      </c>
      <c r="FD23" s="11">
        <f>SUM('Yearly emission'!FA48:'Yearly emission'!FA77)</f>
        <v>0</v>
      </c>
      <c r="FE23" s="11">
        <f>SUM('Yearly emission'!FB48:'Yearly emission'!FB77)</f>
        <v>0</v>
      </c>
      <c r="FF23" s="11">
        <f>SUM('Yearly emission'!FC48:'Yearly emission'!FC77)</f>
        <v>0</v>
      </c>
      <c r="FG23" s="11">
        <f>SUM('Yearly emission'!FD48:'Yearly emission'!FD77)</f>
        <v>0</v>
      </c>
      <c r="FH23" s="11">
        <f>SUM('Yearly emission'!FE48:'Yearly emission'!FE77)</f>
        <v>0</v>
      </c>
      <c r="FI23" s="11">
        <f>SUM('Yearly emission'!FF48:'Yearly emission'!FF77)</f>
        <v>0</v>
      </c>
      <c r="FJ23" s="11">
        <f>SUM('Yearly emission'!FG48:'Yearly emission'!FG77)</f>
        <v>0</v>
      </c>
      <c r="FK23" s="11">
        <f>SUM('Yearly emission'!FH48:'Yearly emission'!FH77)</f>
        <v>0</v>
      </c>
      <c r="FL23" s="11">
        <f>SUM('Yearly emission'!FI48:'Yearly emission'!FI77)</f>
        <v>0</v>
      </c>
      <c r="FM23" s="11">
        <f>SUM('Yearly emission'!FJ48:'Yearly emission'!FJ77)</f>
        <v>0</v>
      </c>
      <c r="FN23" s="11">
        <f>SUM('Yearly emission'!FK48:'Yearly emission'!FK77)</f>
        <v>0</v>
      </c>
      <c r="FO23" s="11">
        <f>SUM('Yearly emission'!FL48:'Yearly emission'!FL77)</f>
        <v>0</v>
      </c>
      <c r="FP23" s="11">
        <f>SUM('Yearly emission'!FM48:'Yearly emission'!FM77)</f>
        <v>0</v>
      </c>
      <c r="FQ23" s="11">
        <f>SUM('Yearly emission'!FN48:'Yearly emission'!FN77)</f>
        <v>0</v>
      </c>
      <c r="FR23" s="11">
        <f>SUM('Yearly emission'!FO48:'Yearly emission'!FO77)</f>
        <v>0</v>
      </c>
      <c r="FS23" s="11">
        <f>SUM('Yearly emission'!FP48:'Yearly emission'!FP77)</f>
        <v>0</v>
      </c>
      <c r="FV23" s="11">
        <f>SUM('Yearly emission'!FS48:'Yearly emission'!FS77)</f>
        <v>2025.5</v>
      </c>
      <c r="FW23" s="11">
        <f>SUM('Yearly emission'!FT48:'Yearly emission'!FT77)</f>
        <v>40592237618.729897</v>
      </c>
      <c r="FX23" s="11">
        <f>SUM('Yearly emission'!FU48:'Yearly emission'!FU77)</f>
        <v>18353242640.172386</v>
      </c>
      <c r="FY23" s="11">
        <f>SUM('Yearly emission'!FV48:'Yearly emission'!FV77)</f>
        <v>6790778713.1001205</v>
      </c>
      <c r="FZ23" s="11">
        <f>SUM('Yearly emission'!FW48:'Yearly emission'!FW77)</f>
        <v>2608630152.2786512</v>
      </c>
      <c r="GA23" s="11">
        <f>SUM('Yearly emission'!FX48:'Yearly emission'!FX77)</f>
        <v>19378387618.973846</v>
      </c>
      <c r="GB23" s="11">
        <f>SUM('Yearly emission'!FY48:'Yearly emission'!FY77)</f>
        <v>630036137.97187591</v>
      </c>
      <c r="GC23" s="11">
        <f>SUM('Yearly emission'!FZ48:'Yearly emission'!FZ77)</f>
        <v>1927407932.5870872</v>
      </c>
      <c r="GD23" s="11">
        <f>SUM('Yearly emission'!GA48:'Yearly emission'!GA77)</f>
        <v>12493445874.553839</v>
      </c>
      <c r="GE23" s="11">
        <f>SUM('Yearly emission'!GB48:'Yearly emission'!GB77)</f>
        <v>39724448312.10183</v>
      </c>
      <c r="GF23" s="11">
        <f>SUM('Yearly emission'!GC48:'Yearly emission'!GC77)</f>
        <v>5031256059.3673449</v>
      </c>
      <c r="GG23" s="11">
        <f>SUM('Yearly emission'!GD48:'Yearly emission'!GD77)</f>
        <v>7232824327.5113115</v>
      </c>
      <c r="GH23" s="11">
        <f>SUM('Yearly emission'!GE48:'Yearly emission'!GE77)</f>
        <v>1161327565.9163873</v>
      </c>
      <c r="GI23" s="11">
        <f>SUM('Yearly emission'!GF48:'Yearly emission'!GF77)</f>
        <v>2505669322.206574</v>
      </c>
      <c r="GJ23" s="11">
        <f>SUM('Yearly emission'!GG48:'Yearly emission'!GG77)</f>
        <v>3383074692.7133083</v>
      </c>
      <c r="GK23" s="11">
        <f>SUM('Yearly emission'!GH48:'Yearly emission'!GH77)</f>
        <v>2751032267.1743126</v>
      </c>
      <c r="GL23" s="11">
        <f>SUM('Yearly emission'!GI48:'Yearly emission'!GI77)</f>
        <v>13581163520.54549</v>
      </c>
      <c r="GN23" s="11">
        <f>SUM('Yearly emission'!GK48:'Yearly emission'!GK77)</f>
        <v>36559203603.096703</v>
      </c>
      <c r="GO23" s="11">
        <f>SUM('Yearly emission'!GL48:'Yearly emission'!GL77)</f>
        <v>16239878481.972363</v>
      </c>
      <c r="GP23" s="11">
        <f>SUM('Yearly emission'!GM48:'Yearly emission'!GM77)</f>
        <v>5967373816.2992792</v>
      </c>
      <c r="GQ23" s="11">
        <f>SUM('Yearly emission'!GN48:'Yearly emission'!GN77)</f>
        <v>2336414632.1480331</v>
      </c>
      <c r="GR23" s="11">
        <f>SUM('Yearly emission'!GO48:'Yearly emission'!GO77)</f>
        <v>17110758265.158146</v>
      </c>
      <c r="GS23" s="11">
        <f>SUM('Yearly emission'!GP48:'Yearly emission'!GP77)</f>
        <v>546184599.09498894</v>
      </c>
      <c r="GT23" s="11">
        <f>SUM('Yearly emission'!GQ48:'Yearly emission'!GQ77)</f>
        <v>1674801140.9632986</v>
      </c>
      <c r="GU23" s="11">
        <f>SUM('Yearly emission'!GR48:'Yearly emission'!GR77)</f>
        <v>10797949683.150534</v>
      </c>
      <c r="GV23" s="11">
        <f>SUM('Yearly emission'!GS48:'Yearly emission'!GS77)</f>
        <v>33483300540.281403</v>
      </c>
      <c r="GW23" s="11">
        <f>SUM('Yearly emission'!GT48:'Yearly emission'!GT77)</f>
        <v>4272612412.0395298</v>
      </c>
      <c r="GX23" s="11">
        <f>SUM('Yearly emission'!GU48:'Yearly emission'!GU77)</f>
        <v>6245334866.3628397</v>
      </c>
      <c r="GY23" s="11">
        <f>SUM('Yearly emission'!GV48:'Yearly emission'!GV77)</f>
        <v>988678137.08041263</v>
      </c>
      <c r="GZ23" s="11">
        <f>SUM('Yearly emission'!GW48:'Yearly emission'!GW77)</f>
        <v>2166026533.4784756</v>
      </c>
      <c r="HA23" s="11">
        <f>SUM('Yearly emission'!GX48:'Yearly emission'!GX77)</f>
        <v>2805309247.1586466</v>
      </c>
      <c r="HB23" s="11">
        <f>SUM('Yearly emission'!GY48:'Yearly emission'!GY77)</f>
        <v>2336964348.5177851</v>
      </c>
      <c r="HC23" s="11">
        <f>SUM('Yearly emission'!GZ48:'Yearly emission'!GZ77)</f>
        <v>11574098161.076971</v>
      </c>
      <c r="HE23" s="11">
        <f>SUM('Yearly emission'!HB48:'Yearly emission'!HB77)</f>
        <v>34427428322.630264</v>
      </c>
      <c r="HF23" s="11">
        <f>SUM('Yearly emission'!HC48:'Yearly emission'!HC77)</f>
        <v>14234949741.562281</v>
      </c>
      <c r="HG23" s="11">
        <f>SUM('Yearly emission'!HD48:'Yearly emission'!HD77)</f>
        <v>5393360851.9784298</v>
      </c>
      <c r="HH23" s="11">
        <f>SUM('Yearly emission'!HE48:'Yearly emission'!HE77)</f>
        <v>2233628187.2152491</v>
      </c>
      <c r="HI23" s="11">
        <f>SUM('Yearly emission'!HF48:'Yearly emission'!HF77)</f>
        <v>15044267073.207333</v>
      </c>
      <c r="HJ23" s="11">
        <f>SUM('Yearly emission'!HG48:'Yearly emission'!HG77)</f>
        <v>462299042.41488069</v>
      </c>
      <c r="HK23" s="11">
        <f>SUM('Yearly emission'!HH48:'Yearly emission'!HH77)</f>
        <v>1422194349.33951</v>
      </c>
      <c r="HL23" s="11">
        <f>SUM('Yearly emission'!HI48:'Yearly emission'!HI77)</f>
        <v>9102457275.5188198</v>
      </c>
      <c r="HM23" s="11">
        <f>SUM('Yearly emission'!HJ48:'Yearly emission'!HJ77)</f>
        <v>27242152768.461002</v>
      </c>
      <c r="HN23" s="11">
        <f>SUM('Yearly emission'!HK48:'Yearly emission'!HK77)</f>
        <v>3513968764.7117186</v>
      </c>
      <c r="HO23" s="11">
        <f>SUM('Yearly emission'!HL48:'Yearly emission'!HL77)</f>
        <v>5817738357.6387005</v>
      </c>
      <c r="HP23" s="11">
        <f>SUM('Yearly emission'!HM48:'Yearly emission'!HM77)</f>
        <v>816027236.95525467</v>
      </c>
      <c r="HQ23" s="11">
        <f>SUM('Yearly emission'!HN48:'Yearly emission'!HN77)</f>
        <v>1826383744.75038</v>
      </c>
      <c r="HR23" s="11">
        <f>SUM('Yearly emission'!HO48:'Yearly emission'!HO77)</f>
        <v>2229823660.2308335</v>
      </c>
      <c r="HS23" s="11">
        <f>SUM('Yearly emission'!HP48:'Yearly emission'!HP77)</f>
        <v>1922896429.8612602</v>
      </c>
      <c r="HT23" s="11">
        <f>SUM('Yearly emission'!HQ48:'Yearly emission'!HQ77)</f>
        <v>9567032801.6084595</v>
      </c>
      <c r="HV23" s="11">
        <f>SUM('Yearly emission'!HS48:'Yearly emission'!HS77)</f>
        <v>0</v>
      </c>
      <c r="HW23" s="11">
        <f>SUM('Yearly emission'!HT48:'Yearly emission'!HT77)</f>
        <v>0</v>
      </c>
      <c r="HX23" s="11">
        <f>SUM('Yearly emission'!HU48:'Yearly emission'!HU77)</f>
        <v>0</v>
      </c>
      <c r="HY23" s="11">
        <f>SUM('Yearly emission'!HV48:'Yearly emission'!HV77)</f>
        <v>0</v>
      </c>
      <c r="HZ23" s="11">
        <f>SUM('Yearly emission'!HW48:'Yearly emission'!HW77)</f>
        <v>0</v>
      </c>
      <c r="IA23" s="11">
        <f>SUM('Yearly emission'!HX48:'Yearly emission'!HX77)</f>
        <v>0</v>
      </c>
      <c r="IB23" s="11">
        <f>SUM('Yearly emission'!HY48:'Yearly emission'!HY77)</f>
        <v>0</v>
      </c>
      <c r="IC23" s="11">
        <f>SUM('Yearly emission'!HZ48:'Yearly emission'!HZ77)</f>
        <v>0</v>
      </c>
      <c r="ID23" s="11">
        <f>SUM('Yearly emission'!IA48:'Yearly emission'!IA77)</f>
        <v>0</v>
      </c>
      <c r="IE23" s="11">
        <f>SUM('Yearly emission'!IB48:'Yearly emission'!IB77)</f>
        <v>0</v>
      </c>
      <c r="IF23" s="11">
        <f>SUM('Yearly emission'!IC48:'Yearly emission'!IC77)</f>
        <v>0</v>
      </c>
      <c r="IG23" s="11">
        <f>SUM('Yearly emission'!ID48:'Yearly emission'!ID77)</f>
        <v>0</v>
      </c>
      <c r="IH23" s="11">
        <f>SUM('Yearly emission'!IE48:'Yearly emission'!IE77)</f>
        <v>0</v>
      </c>
      <c r="II23" s="11">
        <f>SUM('Yearly emission'!IF48:'Yearly emission'!IF77)</f>
        <v>0</v>
      </c>
      <c r="IJ23" s="11">
        <f>SUM('Yearly emission'!IG48:'Yearly emission'!IG77)</f>
        <v>0</v>
      </c>
      <c r="IK23" s="11">
        <f>SUM('Yearly emission'!IH48:'Yearly emission'!IH77)</f>
        <v>0</v>
      </c>
      <c r="IM23" s="11">
        <f>SUM('Yearly emission'!IJ48:'Yearly emission'!IJ77)</f>
        <v>0</v>
      </c>
      <c r="IN23" s="11">
        <f>SUM('Yearly emission'!IK48:'Yearly emission'!IK77)</f>
        <v>0</v>
      </c>
      <c r="IO23" s="11">
        <f>SUM('Yearly emission'!IL48:'Yearly emission'!IL77)</f>
        <v>0</v>
      </c>
      <c r="IP23" s="11">
        <f>SUM('Yearly emission'!IM48:'Yearly emission'!IM77)</f>
        <v>0</v>
      </c>
      <c r="IQ23" s="11">
        <f>SUM('Yearly emission'!IN48:'Yearly emission'!IN77)</f>
        <v>0</v>
      </c>
      <c r="IR23" s="11">
        <f>SUM('Yearly emission'!IO48:'Yearly emission'!IO77)</f>
        <v>0</v>
      </c>
      <c r="IS23" s="11">
        <f>SUM('Yearly emission'!IP48:'Yearly emission'!IP77)</f>
        <v>0</v>
      </c>
      <c r="IT23" s="11">
        <f>SUM('Yearly emission'!IQ48:'Yearly emission'!IQ77)</f>
        <v>0</v>
      </c>
      <c r="IU23" s="11">
        <f>SUM('Yearly emission'!IR48:'Yearly emission'!IR77)</f>
        <v>0</v>
      </c>
      <c r="IV23" s="11">
        <f>SUM('Yearly emission'!IS48:'Yearly emission'!IS77)</f>
        <v>0</v>
      </c>
      <c r="IW23" s="11">
        <f>SUM('Yearly emission'!IT48:'Yearly emission'!IT77)</f>
        <v>0</v>
      </c>
      <c r="IX23" s="11">
        <f>SUM('Yearly emission'!IU48:'Yearly emission'!IU77)</f>
        <v>0</v>
      </c>
      <c r="IY23" s="11">
        <f>SUM('Yearly emission'!IV48:'Yearly emission'!IV77)</f>
        <v>0</v>
      </c>
      <c r="IZ23" s="11">
        <f>SUM('Yearly emission'!IW48:'Yearly emission'!IW77)</f>
        <v>0</v>
      </c>
      <c r="JA23" s="11">
        <f>SUM('Yearly emission'!IX48:'Yearly emission'!IX77)</f>
        <v>0</v>
      </c>
      <c r="JB23" s="11">
        <f>SUM('Yearly emission'!IY48:'Yearly emission'!IY77)</f>
        <v>0</v>
      </c>
    </row>
    <row r="24" spans="4:262" x14ac:dyDescent="0.25">
      <c r="D24" s="11">
        <v>2041</v>
      </c>
      <c r="E24" s="11">
        <f>SUM('Yearly emission'!B49:'Yearly emission'!B78)</f>
        <v>32300395345.79847</v>
      </c>
      <c r="F24" s="11">
        <f>SUM('Yearly emission'!C49:'Yearly emission'!C78)</f>
        <v>16217596661.291004</v>
      </c>
      <c r="G24" s="11">
        <f>SUM('Yearly emission'!D49:'Yearly emission'!D78)</f>
        <v>5578103480.6315079</v>
      </c>
      <c r="H24" s="11">
        <f>SUM('Yearly emission'!E49:'Yearly emission'!E78)</f>
        <v>2300882540.089191</v>
      </c>
      <c r="I24" s="11">
        <f>SUM('Yearly emission'!F49:'Yearly emission'!F78)</f>
        <v>23337325297.614105</v>
      </c>
      <c r="J24" s="11">
        <f>SUM('Yearly emission'!G49:'Yearly emission'!G78)</f>
        <v>1110937641.7659519</v>
      </c>
      <c r="K24" s="11">
        <f>SUM('Yearly emission'!H49:'Yearly emission'!H78)</f>
        <v>1469358018.8173146</v>
      </c>
      <c r="L24" s="11">
        <f>SUM('Yearly emission'!I49:'Yearly emission'!I78)</f>
        <v>5462103120.8965816</v>
      </c>
      <c r="M24" s="11">
        <f>SUM('Yearly emission'!J49:'Yearly emission'!J78)</f>
        <v>36911610168.800682</v>
      </c>
      <c r="N24" s="11">
        <f>SUM('Yearly emission'!K49:'Yearly emission'!K78)</f>
        <v>4569727950.8876915</v>
      </c>
      <c r="O24" s="11">
        <f>SUM('Yearly emission'!L49:'Yearly emission'!L78)</f>
        <v>5584930080.1792364</v>
      </c>
      <c r="P24" s="11">
        <f>SUM('Yearly emission'!M49:'Yearly emission'!M78)</f>
        <v>785973031.74857616</v>
      </c>
      <c r="Q24" s="11">
        <f>SUM('Yearly emission'!N49:'Yearly emission'!N78)</f>
        <v>3001753107.7011843</v>
      </c>
      <c r="R24" s="11">
        <f>SUM('Yearly emission'!O49:'Yearly emission'!O78)</f>
        <v>2491103854.2111378</v>
      </c>
      <c r="S24" s="11">
        <f>SUM('Yearly emission'!P49:'Yearly emission'!P78)</f>
        <v>1968739433.3144832</v>
      </c>
      <c r="T24" s="11">
        <f>SUM('Yearly emission'!Q49:'Yearly emission'!Q78)</f>
        <v>10979907327.525408</v>
      </c>
      <c r="V24" s="11">
        <f>SUM('Yearly emission'!S49:'Yearly emission'!S78)</f>
        <v>30137650439.820412</v>
      </c>
      <c r="W24" s="11">
        <f>SUM('Yearly emission'!T49:'Yearly emission'!T78)</f>
        <v>14173998980.081142</v>
      </c>
      <c r="X24" s="11">
        <f>SUM('Yearly emission'!U49:'Yearly emission'!U78)</f>
        <v>5021765484.635581</v>
      </c>
      <c r="Y24" s="11">
        <f>SUM('Yearly emission'!V49:'Yearly emission'!V78)</f>
        <v>2005648049.6256468</v>
      </c>
      <c r="Z24" s="11">
        <f>SUM('Yearly emission'!W49:'Yearly emission'!W78)</f>
        <v>20332730246.117493</v>
      </c>
      <c r="AA24" s="11">
        <f>SUM('Yearly emission'!X49:'Yearly emission'!X78)</f>
        <v>962535046.34242308</v>
      </c>
      <c r="AB24" s="11">
        <f>SUM('Yearly emission'!Y49:'Yearly emission'!Y78)</f>
        <v>1280255432.9044771</v>
      </c>
      <c r="AC24" s="11">
        <f>SUM('Yearly emission'!Z49:'Yearly emission'!Z78)</f>
        <v>4757038113.4178104</v>
      </c>
      <c r="AD24" s="11">
        <f>SUM('Yearly emission'!AA49:'Yearly emission'!AA78)</f>
        <v>32028159148.095875</v>
      </c>
      <c r="AE24" s="11">
        <f>SUM('Yearly emission'!AB49:'Yearly emission'!AB78)</f>
        <v>3961394634.5527806</v>
      </c>
      <c r="AF24" s="11">
        <f>SUM('Yearly emission'!AC49:'Yearly emission'!AC78)</f>
        <v>4835019926.076951</v>
      </c>
      <c r="AG24" s="11">
        <f>SUM('Yearly emission'!AD49:'Yearly emission'!AD78)</f>
        <v>684208149.41728413</v>
      </c>
      <c r="AH24" s="11">
        <f>SUM('Yearly emission'!AE49:'Yearly emission'!AE78)</f>
        <v>2606306138.583313</v>
      </c>
      <c r="AI24" s="11">
        <f>SUM('Yearly emission'!AF49:'Yearly emission'!AF78)</f>
        <v>2149219957.225172</v>
      </c>
      <c r="AJ24" s="11">
        <f>SUM('Yearly emission'!AG49:'Yearly emission'!AG78)</f>
        <v>1705743922.4742923</v>
      </c>
      <c r="AK24" s="11">
        <f>SUM('Yearly emission'!AH49:'Yearly emission'!AH78)</f>
        <v>9522843091.7860813</v>
      </c>
      <c r="AM24" s="11">
        <f>SUM('Yearly emission'!AJ49:'Yearly emission'!AJ78)</f>
        <v>28716337508.288982</v>
      </c>
      <c r="AN24" s="11">
        <f>SUM('Yearly emission'!AK49:'Yearly emission'!AK78)</f>
        <v>12300631915.238329</v>
      </c>
      <c r="AO24" s="11">
        <f>SUM('Yearly emission'!AL49:'Yearly emission'!AL78)</f>
        <v>4470059643.6229191</v>
      </c>
      <c r="AP24" s="11">
        <f>SUM('Yearly emission'!AM49:'Yearly emission'!AM78)</f>
        <v>1765692883.4604704</v>
      </c>
      <c r="AQ24" s="11">
        <f>SUM('Yearly emission'!AN49:'Yearly emission'!AN78)</f>
        <v>17750982334.485973</v>
      </c>
      <c r="AR24" s="11">
        <f>SUM('Yearly emission'!AO49:'Yearly emission'!AO78)</f>
        <v>814132450.91889465</v>
      </c>
      <c r="AS24" s="11">
        <f>SUM('Yearly emission'!AP49:'Yearly emission'!AP78)</f>
        <v>1169764275.8788657</v>
      </c>
      <c r="AT24" s="11">
        <f>SUM('Yearly emission'!AQ49:'Yearly emission'!AQ78)</f>
        <v>4126073560.5669947</v>
      </c>
      <c r="AU24" s="11">
        <f>SUM('Yearly emission'!AR49:'Yearly emission'!AR78)</f>
        <v>27144708127.391052</v>
      </c>
      <c r="AV24" s="11">
        <f>SUM('Yearly emission'!AS49:'Yearly emission'!AS78)</f>
        <v>3353061318.2178626</v>
      </c>
      <c r="AW24" s="11">
        <f>SUM('Yearly emission'!AT49:'Yearly emission'!AT78)</f>
        <v>4085109771.9746633</v>
      </c>
      <c r="AX24" s="11">
        <f>SUM('Yearly emission'!AU49:'Yearly emission'!AU78)</f>
        <v>589209847.41462314</v>
      </c>
      <c r="AY24" s="11">
        <f>SUM('Yearly emission'!AV49:'Yearly emission'!AV78)</f>
        <v>2210859169.4654441</v>
      </c>
      <c r="AZ24" s="11">
        <f>SUM('Yearly emission'!AW49:'Yearly emission'!AW78)</f>
        <v>1807336060.2391996</v>
      </c>
      <c r="BA24" s="11">
        <f>SUM('Yearly emission'!AX49:'Yearly emission'!AX78)</f>
        <v>1442748411.6341004</v>
      </c>
      <c r="BB24" s="11">
        <f>SUM('Yearly emission'!AY49:'Yearly emission'!AY78)</f>
        <v>8065778856.0467567</v>
      </c>
      <c r="BD24" s="11">
        <f>SUM('Yearly emission'!BA49:'Yearly emission'!BA78)</f>
        <v>0</v>
      </c>
      <c r="BE24" s="11">
        <f>SUM('Yearly emission'!BB49:'Yearly emission'!BB78)</f>
        <v>0</v>
      </c>
      <c r="BF24" s="11">
        <f>SUM('Yearly emission'!BC49:'Yearly emission'!BC78)</f>
        <v>0</v>
      </c>
      <c r="BG24" s="11">
        <f>SUM('Yearly emission'!BD49:'Yearly emission'!BD78)</f>
        <v>0</v>
      </c>
      <c r="BH24" s="11">
        <f>SUM('Yearly emission'!BE49:'Yearly emission'!BE78)</f>
        <v>0</v>
      </c>
      <c r="BI24" s="11">
        <f>SUM('Yearly emission'!BF49:'Yearly emission'!BF78)</f>
        <v>0</v>
      </c>
      <c r="BJ24" s="11">
        <f>SUM('Yearly emission'!BG49:'Yearly emission'!BG78)</f>
        <v>0</v>
      </c>
      <c r="BK24" s="11">
        <f>SUM('Yearly emission'!BH49:'Yearly emission'!BH78)</f>
        <v>0</v>
      </c>
      <c r="BL24" s="11">
        <f>SUM('Yearly emission'!BI49:'Yearly emission'!BI78)</f>
        <v>0</v>
      </c>
      <c r="BM24" s="11">
        <f>SUM('Yearly emission'!BJ49:'Yearly emission'!BJ78)</f>
        <v>0</v>
      </c>
      <c r="BN24" s="11">
        <f>SUM('Yearly emission'!BK49:'Yearly emission'!BK78)</f>
        <v>0</v>
      </c>
      <c r="BO24" s="11">
        <f>SUM('Yearly emission'!BL49:'Yearly emission'!BL78)</f>
        <v>0</v>
      </c>
      <c r="BP24" s="11">
        <f>SUM('Yearly emission'!BM49:'Yearly emission'!BM78)</f>
        <v>0</v>
      </c>
      <c r="BQ24" s="11">
        <f>SUM('Yearly emission'!BN49:'Yearly emission'!BN78)</f>
        <v>0</v>
      </c>
      <c r="BR24" s="11">
        <f>SUM('Yearly emission'!BO49:'Yearly emission'!BO78)</f>
        <v>0</v>
      </c>
      <c r="BS24" s="11">
        <f>SUM('Yearly emission'!BP49:'Yearly emission'!BP78)</f>
        <v>0</v>
      </c>
      <c r="BU24" s="11">
        <f>SUM('Yearly emission'!BR49:'Yearly emission'!BR78)</f>
        <v>0</v>
      </c>
      <c r="BV24" s="11">
        <f>SUM('Yearly emission'!BS49:'Yearly emission'!BS78)</f>
        <v>0</v>
      </c>
      <c r="BW24" s="11">
        <f>SUM('Yearly emission'!BT49:'Yearly emission'!BT78)</f>
        <v>0</v>
      </c>
      <c r="BX24" s="11">
        <f>SUM('Yearly emission'!BU49:'Yearly emission'!BU78)</f>
        <v>0</v>
      </c>
      <c r="BY24" s="11">
        <f>SUM('Yearly emission'!BV49:'Yearly emission'!BV78)</f>
        <v>0</v>
      </c>
      <c r="BZ24" s="11">
        <f>SUM('Yearly emission'!BW49:'Yearly emission'!BW78)</f>
        <v>0</v>
      </c>
      <c r="CA24" s="11">
        <f>SUM('Yearly emission'!BX49:'Yearly emission'!BX78)</f>
        <v>0</v>
      </c>
      <c r="CB24" s="11">
        <f>SUM('Yearly emission'!BY49:'Yearly emission'!BY78)</f>
        <v>0</v>
      </c>
      <c r="CC24" s="11">
        <f>SUM('Yearly emission'!BZ49:'Yearly emission'!BZ78)</f>
        <v>0</v>
      </c>
      <c r="CD24" s="11">
        <f>SUM('Yearly emission'!CA49:'Yearly emission'!CA78)</f>
        <v>0</v>
      </c>
      <c r="CE24" s="11">
        <f>SUM('Yearly emission'!CB49:'Yearly emission'!CB78)</f>
        <v>0</v>
      </c>
      <c r="CF24" s="11">
        <f>SUM('Yearly emission'!CC49:'Yearly emission'!CC78)</f>
        <v>0</v>
      </c>
      <c r="CG24" s="11">
        <f>SUM('Yearly emission'!CD49:'Yearly emission'!CD78)</f>
        <v>0</v>
      </c>
      <c r="CH24" s="11">
        <f>SUM('Yearly emission'!CE49:'Yearly emission'!CE78)</f>
        <v>0</v>
      </c>
      <c r="CI24" s="11">
        <f>SUM('Yearly emission'!CF49:'Yearly emission'!CF78)</f>
        <v>0</v>
      </c>
      <c r="CJ24" s="11">
        <f>SUM('Yearly emission'!CG49:'Yearly emission'!CG78)</f>
        <v>0</v>
      </c>
      <c r="CM24" s="11">
        <f>SUM('Yearly emission'!CJ49:'Yearly emission'!CJ78)</f>
        <v>2026.5</v>
      </c>
      <c r="CN24" s="11">
        <f>SUM('Yearly emission'!CK49:'Yearly emission'!CK78)</f>
        <v>42507853333.249481</v>
      </c>
      <c r="CO24" s="11">
        <f>SUM('Yearly emission'!CL49:'Yearly emission'!CL78)</f>
        <v>17795524045.949684</v>
      </c>
      <c r="CP24" s="11">
        <f>SUM('Yearly emission'!CM49:'Yearly emission'!CM78)</f>
        <v>6263854866.1628847</v>
      </c>
      <c r="CQ24" s="11">
        <f>SUM('Yearly emission'!CN49:'Yearly emission'!CN78)</f>
        <v>2262682535.7232046</v>
      </c>
      <c r="CR24" s="11">
        <f>SUM('Yearly emission'!CO49:'Yearly emission'!CO78)</f>
        <v>23020136120.254314</v>
      </c>
      <c r="CS24" s="11">
        <f>SUM('Yearly emission'!CP49:'Yearly emission'!CP78)</f>
        <v>1353637767.4871626</v>
      </c>
      <c r="CT24" s="11">
        <f>SUM('Yearly emission'!CQ49:'Yearly emission'!CQ78)</f>
        <v>1927689470.5333521</v>
      </c>
      <c r="CU24" s="11">
        <f>SUM('Yearly emission'!CR49:'Yearly emission'!CR78)</f>
        <v>7931172721.5912552</v>
      </c>
      <c r="CV24" s="11">
        <f>SUM('Yearly emission'!CS49:'Yearly emission'!CS78)</f>
        <v>38393213740.329926</v>
      </c>
      <c r="CW24" s="11">
        <f>SUM('Yearly emission'!CT49:'Yearly emission'!CT78)</f>
        <v>5235076943.1217241</v>
      </c>
      <c r="CX24" s="11">
        <f>SUM('Yearly emission'!CU49:'Yearly emission'!CU78)</f>
        <v>10202683035.799349</v>
      </c>
      <c r="CY24" s="11">
        <f>SUM('Yearly emission'!CV49:'Yearly emission'!CV78)</f>
        <v>983438995.8031261</v>
      </c>
      <c r="CZ24" s="11">
        <f>SUM('Yearly emission'!CW49:'Yearly emission'!CW78)</f>
        <v>3320320982.2929344</v>
      </c>
      <c r="DA24" s="11">
        <f>SUM('Yearly emission'!CX49:'Yearly emission'!CX78)</f>
        <v>3761881253.7316208</v>
      </c>
      <c r="DB24" s="11">
        <f>SUM('Yearly emission'!CY49:'Yearly emission'!CY78)</f>
        <v>2700650350.1431546</v>
      </c>
      <c r="DC24" s="11">
        <f>SUM('Yearly emission'!CZ49:'Yearly emission'!CZ78)</f>
        <v>12542309975.363691</v>
      </c>
      <c r="DE24" s="11">
        <f>SUM('Yearly emission'!DB49:'Yearly emission'!DB78)</f>
        <v>35762512723.733246</v>
      </c>
      <c r="DF24" s="11">
        <f>SUM('Yearly emission'!DC49:'Yearly emission'!DC78)</f>
        <v>15253804313.508524</v>
      </c>
      <c r="DG24" s="11">
        <f>SUM('Yearly emission'!DD49:'Yearly emission'!DD78)</f>
        <v>5559744950.4737463</v>
      </c>
      <c r="DH24" s="11">
        <f>SUM('Yearly emission'!DE49:'Yearly emission'!DE78)</f>
        <v>1911596851.5195351</v>
      </c>
      <c r="DI24" s="11">
        <f>SUM('Yearly emission'!DF49:'Yearly emission'!DF78)</f>
        <v>19696260130.182072</v>
      </c>
      <c r="DJ24" s="11">
        <f>SUM('Yearly emission'!DG49:'Yearly emission'!DG78)</f>
        <v>1120928860.6364636</v>
      </c>
      <c r="DK24" s="11">
        <f>SUM('Yearly emission'!DH49:'Yearly emission'!DH78)</f>
        <v>1643897380.4816637</v>
      </c>
      <c r="DL24" s="11">
        <f>SUM('Yearly emission'!DI49:'Yearly emission'!DI78)</f>
        <v>6637058094.00805</v>
      </c>
      <c r="DM24" s="11">
        <f>SUM('Yearly emission'!DJ49:'Yearly emission'!DJ78)</f>
        <v>32206452925.004566</v>
      </c>
      <c r="DN24" s="11">
        <f>SUM('Yearly emission'!DK49:'Yearly emission'!DK78)</f>
        <v>4344804260.4761705</v>
      </c>
      <c r="DO24" s="11">
        <f>SUM('Yearly emission'!DL49:'Yearly emission'!DL78)</f>
        <v>8436367144.1992807</v>
      </c>
      <c r="DP24" s="11">
        <f>SUM('Yearly emission'!DM49:'Yearly emission'!DM78)</f>
        <v>821308714.24505985</v>
      </c>
      <c r="DQ24" s="11">
        <f>SUM('Yearly emission'!DN49:'Yearly emission'!DN78)</f>
        <v>2769858766.9913759</v>
      </c>
      <c r="DR24" s="11">
        <f>SUM('Yearly emission'!DO49:'Yearly emission'!DO78)</f>
        <v>3175255057.5701237</v>
      </c>
      <c r="DS24" s="11">
        <f>SUM('Yearly emission'!DP49:'Yearly emission'!DP78)</f>
        <v>2239377178.5132022</v>
      </c>
      <c r="DT24" s="11">
        <f>SUM('Yearly emission'!DQ49:'Yearly emission'!DQ78)</f>
        <v>10445900641.246431</v>
      </c>
      <c r="DV24" s="11">
        <f>SUM('Yearly emission'!DS49:'Yearly emission'!DS78)</f>
        <v>30370266330.529339</v>
      </c>
      <c r="DW24" s="11">
        <f>SUM('Yearly emission'!DT49:'Yearly emission'!DT78)</f>
        <v>13989804335.341818</v>
      </c>
      <c r="DX24" s="11">
        <f>SUM('Yearly emission'!DU49:'Yearly emission'!DU78)</f>
        <v>5286114096.7159033</v>
      </c>
      <c r="DY24" s="11">
        <f>SUM('Yearly emission'!DV49:'Yearly emission'!DV78)</f>
        <v>1798811436.2511318</v>
      </c>
      <c r="DZ24" s="11">
        <f>SUM('Yearly emission'!DW49:'Yearly emission'!DW78)</f>
        <v>17226721534.013844</v>
      </c>
      <c r="EA24" s="11">
        <f>SUM('Yearly emission'!DX49:'Yearly emission'!DX78)</f>
        <v>888583572.06098354</v>
      </c>
      <c r="EB24" s="11">
        <f>SUM('Yearly emission'!DY49:'Yearly emission'!DY78)</f>
        <v>1449681540.6976278</v>
      </c>
      <c r="EC24" s="11">
        <f>SUM('Yearly emission'!DZ49:'Yearly emission'!DZ78)</f>
        <v>5342943466.4248476</v>
      </c>
      <c r="ED24" s="11">
        <f>SUM('Yearly emission'!EA49:'Yearly emission'!EA78)</f>
        <v>26019692109.679211</v>
      </c>
      <c r="EE24" s="11">
        <f>SUM('Yearly emission'!EB49:'Yearly emission'!EB78)</f>
        <v>3454531577.830617</v>
      </c>
      <c r="EF24" s="11">
        <f>SUM('Yearly emission'!EC49:'Yearly emission'!EC78)</f>
        <v>6672152056.9939575</v>
      </c>
      <c r="EG24" s="11">
        <f>SUM('Yearly emission'!ED49:'Yearly emission'!ED78)</f>
        <v>659379188.91608417</v>
      </c>
      <c r="EH24" s="11">
        <f>SUM('Yearly emission'!EE49:'Yearly emission'!EE78)</f>
        <v>2221953547.1957588</v>
      </c>
      <c r="EI24" s="11">
        <f>SUM('Yearly emission'!EF49:'Yearly emission'!EF78)</f>
        <v>2726461625.7507195</v>
      </c>
      <c r="EJ24" s="11">
        <f>SUM('Yearly emission'!EG49:'Yearly emission'!EG78)</f>
        <v>1797839768.2352083</v>
      </c>
      <c r="EK24" s="11">
        <f>SUM('Yearly emission'!EH49:'Yearly emission'!EH78)</f>
        <v>8483508737.3208141</v>
      </c>
      <c r="EM24" s="11">
        <f>SUM('Yearly emission'!EJ49:'Yearly emission'!EJ78)</f>
        <v>0</v>
      </c>
      <c r="EN24" s="11">
        <f>SUM('Yearly emission'!EK49:'Yearly emission'!EK78)</f>
        <v>0</v>
      </c>
      <c r="EO24" s="11">
        <f>SUM('Yearly emission'!EL49:'Yearly emission'!EL78)</f>
        <v>0</v>
      </c>
      <c r="EP24" s="11">
        <f>SUM('Yearly emission'!EM49:'Yearly emission'!EM78)</f>
        <v>0</v>
      </c>
      <c r="EQ24" s="11">
        <f>SUM('Yearly emission'!EN49:'Yearly emission'!EN78)</f>
        <v>0</v>
      </c>
      <c r="ER24" s="11">
        <f>SUM('Yearly emission'!EO49:'Yearly emission'!EO78)</f>
        <v>0</v>
      </c>
      <c r="ES24" s="11">
        <f>SUM('Yearly emission'!EP49:'Yearly emission'!EP78)</f>
        <v>0</v>
      </c>
      <c r="ET24" s="11">
        <f>SUM('Yearly emission'!EQ49:'Yearly emission'!EQ78)</f>
        <v>0</v>
      </c>
      <c r="EU24" s="11">
        <f>SUM('Yearly emission'!ER49:'Yearly emission'!ER78)</f>
        <v>0</v>
      </c>
      <c r="EV24" s="11">
        <f>SUM('Yearly emission'!ES49:'Yearly emission'!ES78)</f>
        <v>0</v>
      </c>
      <c r="EW24" s="11">
        <f>SUM('Yearly emission'!ET49:'Yearly emission'!ET78)</f>
        <v>0</v>
      </c>
      <c r="EX24" s="11">
        <f>SUM('Yearly emission'!EU49:'Yearly emission'!EU78)</f>
        <v>0</v>
      </c>
      <c r="EY24" s="11">
        <f>SUM('Yearly emission'!EV49:'Yearly emission'!EV78)</f>
        <v>0</v>
      </c>
      <c r="EZ24" s="11">
        <f>SUM('Yearly emission'!EW49:'Yearly emission'!EW78)</f>
        <v>0</v>
      </c>
      <c r="FA24" s="11">
        <f>SUM('Yearly emission'!EX49:'Yearly emission'!EX78)</f>
        <v>0</v>
      </c>
      <c r="FB24" s="11">
        <f>SUM('Yearly emission'!EY49:'Yearly emission'!EY78)</f>
        <v>0</v>
      </c>
      <c r="FD24" s="11">
        <f>SUM('Yearly emission'!FA49:'Yearly emission'!FA78)</f>
        <v>0</v>
      </c>
      <c r="FE24" s="11">
        <f>SUM('Yearly emission'!FB49:'Yearly emission'!FB78)</f>
        <v>0</v>
      </c>
      <c r="FF24" s="11">
        <f>SUM('Yearly emission'!FC49:'Yearly emission'!FC78)</f>
        <v>0</v>
      </c>
      <c r="FG24" s="11">
        <f>SUM('Yearly emission'!FD49:'Yearly emission'!FD78)</f>
        <v>0</v>
      </c>
      <c r="FH24" s="11">
        <f>SUM('Yearly emission'!FE49:'Yearly emission'!FE78)</f>
        <v>0</v>
      </c>
      <c r="FI24" s="11">
        <f>SUM('Yearly emission'!FF49:'Yearly emission'!FF78)</f>
        <v>0</v>
      </c>
      <c r="FJ24" s="11">
        <f>SUM('Yearly emission'!FG49:'Yearly emission'!FG78)</f>
        <v>0</v>
      </c>
      <c r="FK24" s="11">
        <f>SUM('Yearly emission'!FH49:'Yearly emission'!FH78)</f>
        <v>0</v>
      </c>
      <c r="FL24" s="11">
        <f>SUM('Yearly emission'!FI49:'Yearly emission'!FI78)</f>
        <v>0</v>
      </c>
      <c r="FM24" s="11">
        <f>SUM('Yearly emission'!FJ49:'Yearly emission'!FJ78)</f>
        <v>0</v>
      </c>
      <c r="FN24" s="11">
        <f>SUM('Yearly emission'!FK49:'Yearly emission'!FK78)</f>
        <v>0</v>
      </c>
      <c r="FO24" s="11">
        <f>SUM('Yearly emission'!FL49:'Yearly emission'!FL78)</f>
        <v>0</v>
      </c>
      <c r="FP24" s="11">
        <f>SUM('Yearly emission'!FM49:'Yearly emission'!FM78)</f>
        <v>0</v>
      </c>
      <c r="FQ24" s="11">
        <f>SUM('Yearly emission'!FN49:'Yearly emission'!FN78)</f>
        <v>0</v>
      </c>
      <c r="FR24" s="11">
        <f>SUM('Yearly emission'!FO49:'Yearly emission'!FO78)</f>
        <v>0</v>
      </c>
      <c r="FS24" s="11">
        <f>SUM('Yearly emission'!FP49:'Yearly emission'!FP78)</f>
        <v>0</v>
      </c>
      <c r="FV24" s="11">
        <f>SUM('Yearly emission'!FS49:'Yearly emission'!FS78)</f>
        <v>2026.5</v>
      </c>
      <c r="FW24" s="11">
        <f>SUM('Yearly emission'!FT49:'Yearly emission'!FT78)</f>
        <v>40594608419.76754</v>
      </c>
      <c r="FX24" s="11">
        <f>SUM('Yearly emission'!FU49:'Yearly emission'!FU78)</f>
        <v>18346088816.840015</v>
      </c>
      <c r="FY24" s="11">
        <f>SUM('Yearly emission'!FV49:'Yearly emission'!FV78)</f>
        <v>6790778713.1001205</v>
      </c>
      <c r="FZ24" s="11">
        <f>SUM('Yearly emission'!FW49:'Yearly emission'!FW78)</f>
        <v>2596643857.6627917</v>
      </c>
      <c r="GA24" s="11">
        <f>SUM('Yearly emission'!FX49:'Yearly emission'!FX78)</f>
        <v>19710550162.679546</v>
      </c>
      <c r="GB24" s="11">
        <f>SUM('Yearly emission'!FY49:'Yearly emission'!FY78)</f>
        <v>721539096.24029422</v>
      </c>
      <c r="GC24" s="11">
        <f>SUM('Yearly emission'!FZ49:'Yearly emission'!FZ78)</f>
        <v>2051167637.8473275</v>
      </c>
      <c r="GD24" s="11">
        <f>SUM('Yearly emission'!GA49:'Yearly emission'!GA78)</f>
        <v>12893668731.241434</v>
      </c>
      <c r="GE24" s="11">
        <f>SUM('Yearly emission'!GB49:'Yearly emission'!GB78)</f>
        <v>41298792157.173286</v>
      </c>
      <c r="GF24" s="11">
        <f>SUM('Yearly emission'!GC49:'Yearly emission'!GC78)</f>
        <v>5281645676.5562315</v>
      </c>
      <c r="GG24" s="11">
        <f>SUM('Yearly emission'!GD49:'Yearly emission'!GD78)</f>
        <v>7255932385.7848511</v>
      </c>
      <c r="GH24" s="11">
        <f>SUM('Yearly emission'!GE49:'Yearly emission'!GE78)</f>
        <v>1301009627.9896524</v>
      </c>
      <c r="GI24" s="11">
        <f>SUM('Yearly emission'!GF49:'Yearly emission'!GF78)</f>
        <v>2608922684.678793</v>
      </c>
      <c r="GJ24" s="11">
        <f>SUM('Yearly emission'!GG49:'Yearly emission'!GG78)</f>
        <v>3529682338.2850013</v>
      </c>
      <c r="GK24" s="11">
        <f>SUM('Yearly emission'!GH49:'Yearly emission'!GH78)</f>
        <v>2857290505.98804</v>
      </c>
      <c r="GL24" s="11">
        <f>SUM('Yearly emission'!GI49:'Yearly emission'!GI78)</f>
        <v>14388162698.529537</v>
      </c>
      <c r="GN24" s="11">
        <f>SUM('Yearly emission'!GK49:'Yearly emission'!GK78)</f>
        <v>36526966869.114265</v>
      </c>
      <c r="GO24" s="11">
        <f>SUM('Yearly emission'!GL49:'Yearly emission'!GL78)</f>
        <v>16046832659.684603</v>
      </c>
      <c r="GP24" s="11">
        <f>SUM('Yearly emission'!GM49:'Yearly emission'!GM78)</f>
        <v>5967373816.2992792</v>
      </c>
      <c r="GQ24" s="11">
        <f>SUM('Yearly emission'!GN49:'Yearly emission'!GN78)</f>
        <v>2321646286.639173</v>
      </c>
      <c r="GR24" s="11">
        <f>SUM('Yearly emission'!GO49:'Yearly emission'!GO78)</f>
        <v>17220495932.449921</v>
      </c>
      <c r="GS24" s="11">
        <f>SUM('Yearly emission'!GP49:'Yearly emission'!GP78)</f>
        <v>610942173.80774462</v>
      </c>
      <c r="GT24" s="11">
        <f>SUM('Yearly emission'!GQ49:'Yearly emission'!GQ78)</f>
        <v>1754459967.9536021</v>
      </c>
      <c r="GU24" s="11">
        <f>SUM('Yearly emission'!GR49:'Yearly emission'!GR78)</f>
        <v>10999081697.384129</v>
      </c>
      <c r="GV24" s="11">
        <f>SUM('Yearly emission'!GS49:'Yearly emission'!GS78)</f>
        <v>34303706259.015572</v>
      </c>
      <c r="GW24" s="11">
        <f>SUM('Yearly emission'!GT49:'Yearly emission'!GT78)</f>
        <v>4417562979.2911043</v>
      </c>
      <c r="GX24" s="11">
        <f>SUM('Yearly emission'!GU49:'Yearly emission'!GU78)</f>
        <v>6243887361.6410322</v>
      </c>
      <c r="GY24" s="11">
        <f>SUM('Yearly emission'!GV49:'Yearly emission'!GV78)</f>
        <v>1085743947.2212634</v>
      </c>
      <c r="GZ24" s="11">
        <f>SUM('Yearly emission'!GW49:'Yearly emission'!GW78)</f>
        <v>2224014328.5062799</v>
      </c>
      <c r="HA24" s="11">
        <f>SUM('Yearly emission'!GX49:'Yearly emission'!GX78)</f>
        <v>2882366990.0842648</v>
      </c>
      <c r="HB24" s="11">
        <f>SUM('Yearly emission'!GY49:'Yearly emission'!GY78)</f>
        <v>2392410131.7571917</v>
      </c>
      <c r="HC24" s="11">
        <f>SUM('Yearly emission'!GZ49:'Yearly emission'!GZ78)</f>
        <v>12069652024.292135</v>
      </c>
      <c r="HE24" s="11">
        <f>SUM('Yearly emission'!HB49:'Yearly emission'!HB78)</f>
        <v>34395191588.647827</v>
      </c>
      <c r="HF24" s="11">
        <f>SUM('Yearly emission'!HC49:'Yearly emission'!HC78)</f>
        <v>13930695598.35397</v>
      </c>
      <c r="HG24" s="11">
        <f>SUM('Yearly emission'!HD49:'Yearly emission'!HD78)</f>
        <v>5393360851.9784298</v>
      </c>
      <c r="HH24" s="11">
        <f>SUM('Yearly emission'!HE49:'Yearly emission'!HE78)</f>
        <v>2218859841.706389</v>
      </c>
      <c r="HI24" s="11">
        <f>SUM('Yearly emission'!HF49:'Yearly emission'!HF78)</f>
        <v>15030934695.244524</v>
      </c>
      <c r="HJ24" s="11">
        <f>SUM('Yearly emission'!HG49:'Yearly emission'!HG78)</f>
        <v>500311233.5719732</v>
      </c>
      <c r="HK24" s="11">
        <f>SUM('Yearly emission'!HH49:'Yearly emission'!HH78)</f>
        <v>1457752298.0598757</v>
      </c>
      <c r="HL24" s="11">
        <f>SUM('Yearly emission'!HI49:'Yearly emission'!HI78)</f>
        <v>9104498447.2984123</v>
      </c>
      <c r="HM24" s="11">
        <f>SUM('Yearly emission'!HJ49:'Yearly emission'!HJ78)</f>
        <v>27308620360.857876</v>
      </c>
      <c r="HN24" s="11">
        <f>SUM('Yearly emission'!HK49:'Yearly emission'!HK78)</f>
        <v>3553480282.0259809</v>
      </c>
      <c r="HO24" s="11">
        <f>SUM('Yearly emission'!HL49:'Yearly emission'!HL78)</f>
        <v>5816290852.916893</v>
      </c>
      <c r="HP24" s="11">
        <f>SUM('Yearly emission'!HM49:'Yearly emission'!HM78)</f>
        <v>870476795.16369104</v>
      </c>
      <c r="HQ24" s="11">
        <f>SUM('Yearly emission'!HN49:'Yearly emission'!HN78)</f>
        <v>1839105972.3337691</v>
      </c>
      <c r="HR24" s="11">
        <f>SUM('Yearly emission'!HO49:'Yearly emission'!HO78)</f>
        <v>2235386303.241703</v>
      </c>
      <c r="HS24" s="11">
        <f>SUM('Yearly emission'!HP49:'Yearly emission'!HP78)</f>
        <v>1927529757.5263455</v>
      </c>
      <c r="HT24" s="11">
        <f>SUM('Yearly emission'!HQ49:'Yearly emission'!HQ78)</f>
        <v>9751141350.054739</v>
      </c>
      <c r="HV24" s="11">
        <f>SUM('Yearly emission'!HS49:'Yearly emission'!HS78)</f>
        <v>0</v>
      </c>
      <c r="HW24" s="11">
        <f>SUM('Yearly emission'!HT49:'Yearly emission'!HT78)</f>
        <v>0</v>
      </c>
      <c r="HX24" s="11">
        <f>SUM('Yearly emission'!HU49:'Yearly emission'!HU78)</f>
        <v>0</v>
      </c>
      <c r="HY24" s="11">
        <f>SUM('Yearly emission'!HV49:'Yearly emission'!HV78)</f>
        <v>0</v>
      </c>
      <c r="HZ24" s="11">
        <f>SUM('Yearly emission'!HW49:'Yearly emission'!HW78)</f>
        <v>0</v>
      </c>
      <c r="IA24" s="11">
        <f>SUM('Yearly emission'!HX49:'Yearly emission'!HX78)</f>
        <v>0</v>
      </c>
      <c r="IB24" s="11">
        <f>SUM('Yearly emission'!HY49:'Yearly emission'!HY78)</f>
        <v>0</v>
      </c>
      <c r="IC24" s="11">
        <f>SUM('Yearly emission'!HZ49:'Yearly emission'!HZ78)</f>
        <v>0</v>
      </c>
      <c r="ID24" s="11">
        <f>SUM('Yearly emission'!IA49:'Yearly emission'!IA78)</f>
        <v>0</v>
      </c>
      <c r="IE24" s="11">
        <f>SUM('Yearly emission'!IB49:'Yearly emission'!IB78)</f>
        <v>0</v>
      </c>
      <c r="IF24" s="11">
        <f>SUM('Yearly emission'!IC49:'Yearly emission'!IC78)</f>
        <v>0</v>
      </c>
      <c r="IG24" s="11">
        <f>SUM('Yearly emission'!ID49:'Yearly emission'!ID78)</f>
        <v>0</v>
      </c>
      <c r="IH24" s="11">
        <f>SUM('Yearly emission'!IE49:'Yearly emission'!IE78)</f>
        <v>0</v>
      </c>
      <c r="II24" s="11">
        <f>SUM('Yearly emission'!IF49:'Yearly emission'!IF78)</f>
        <v>0</v>
      </c>
      <c r="IJ24" s="11">
        <f>SUM('Yearly emission'!IG49:'Yearly emission'!IG78)</f>
        <v>0</v>
      </c>
      <c r="IK24" s="11">
        <f>SUM('Yearly emission'!IH49:'Yearly emission'!IH78)</f>
        <v>0</v>
      </c>
      <c r="IM24" s="11">
        <f>SUM('Yearly emission'!IJ49:'Yearly emission'!IJ78)</f>
        <v>0</v>
      </c>
      <c r="IN24" s="11">
        <f>SUM('Yearly emission'!IK49:'Yearly emission'!IK78)</f>
        <v>0</v>
      </c>
      <c r="IO24" s="11">
        <f>SUM('Yearly emission'!IL49:'Yearly emission'!IL78)</f>
        <v>0</v>
      </c>
      <c r="IP24" s="11">
        <f>SUM('Yearly emission'!IM49:'Yearly emission'!IM78)</f>
        <v>0</v>
      </c>
      <c r="IQ24" s="11">
        <f>SUM('Yearly emission'!IN49:'Yearly emission'!IN78)</f>
        <v>0</v>
      </c>
      <c r="IR24" s="11">
        <f>SUM('Yearly emission'!IO49:'Yearly emission'!IO78)</f>
        <v>0</v>
      </c>
      <c r="IS24" s="11">
        <f>SUM('Yearly emission'!IP49:'Yearly emission'!IP78)</f>
        <v>0</v>
      </c>
      <c r="IT24" s="11">
        <f>SUM('Yearly emission'!IQ49:'Yearly emission'!IQ78)</f>
        <v>0</v>
      </c>
      <c r="IU24" s="11">
        <f>SUM('Yearly emission'!IR49:'Yearly emission'!IR78)</f>
        <v>0</v>
      </c>
      <c r="IV24" s="11">
        <f>SUM('Yearly emission'!IS49:'Yearly emission'!IS78)</f>
        <v>0</v>
      </c>
      <c r="IW24" s="11">
        <f>SUM('Yearly emission'!IT49:'Yearly emission'!IT78)</f>
        <v>0</v>
      </c>
      <c r="IX24" s="11">
        <f>SUM('Yearly emission'!IU49:'Yearly emission'!IU78)</f>
        <v>0</v>
      </c>
      <c r="IY24" s="11">
        <f>SUM('Yearly emission'!IV49:'Yearly emission'!IV78)</f>
        <v>0</v>
      </c>
      <c r="IZ24" s="11">
        <f>SUM('Yearly emission'!IW49:'Yearly emission'!IW78)</f>
        <v>0</v>
      </c>
      <c r="JA24" s="11">
        <f>SUM('Yearly emission'!IX49:'Yearly emission'!IX78)</f>
        <v>0</v>
      </c>
      <c r="JB24" s="11">
        <f>SUM('Yearly emission'!IY49:'Yearly emission'!IY78)</f>
        <v>0</v>
      </c>
    </row>
    <row r="25" spans="4:262" x14ac:dyDescent="0.25">
      <c r="D25" s="11">
        <v>2042</v>
      </c>
      <c r="E25" s="11">
        <f>SUM('Yearly emission'!B50:'Yearly emission'!B79)</f>
        <v>32232801915.130604</v>
      </c>
      <c r="F25" s="11">
        <f>SUM('Yearly emission'!C50:'Yearly emission'!C79)</f>
        <v>16454087090.312012</v>
      </c>
      <c r="G25" s="11">
        <f>SUM('Yearly emission'!D50:'Yearly emission'!D79)</f>
        <v>5714676115.4381695</v>
      </c>
      <c r="H25" s="11">
        <f>SUM('Yearly emission'!E50:'Yearly emission'!E79)</f>
        <v>2325400956.7416162</v>
      </c>
      <c r="I25" s="11">
        <f>SUM('Yearly emission'!F50:'Yearly emission'!F79)</f>
        <v>23642612227.54985</v>
      </c>
      <c r="J25" s="11">
        <f>SUM('Yearly emission'!G50:'Yearly emission'!G79)</f>
        <v>1233271457.8166044</v>
      </c>
      <c r="K25" s="11">
        <f>SUM('Yearly emission'!H50:'Yearly emission'!H79)</f>
        <v>1638368556.5841627</v>
      </c>
      <c r="L25" s="11">
        <f>SUM('Yearly emission'!I50:'Yearly emission'!I79)</f>
        <v>5744245491.3628321</v>
      </c>
      <c r="M25" s="11">
        <f>SUM('Yearly emission'!J50:'Yearly emission'!J79)</f>
        <v>39865771627.942696</v>
      </c>
      <c r="N25" s="11">
        <f>SUM('Yearly emission'!K50:'Yearly emission'!K79)</f>
        <v>4935920157.4732141</v>
      </c>
      <c r="O25" s="11">
        <f>SUM('Yearly emission'!L50:'Yearly emission'!L79)</f>
        <v>5947611230.8606653</v>
      </c>
      <c r="P25" s="11">
        <f>SUM('Yearly emission'!M50:'Yearly emission'!M79)</f>
        <v>812093414.35663629</v>
      </c>
      <c r="Q25" s="11">
        <f>SUM('Yearly emission'!N50:'Yearly emission'!N79)</f>
        <v>3234499292.816957</v>
      </c>
      <c r="R25" s="11">
        <f>SUM('Yearly emission'!O50:'Yearly emission'!O79)</f>
        <v>2746159167.9785275</v>
      </c>
      <c r="S25" s="11">
        <f>SUM('Yearly emission'!P50:'Yearly emission'!P79)</f>
        <v>2153571687.3237624</v>
      </c>
      <c r="T25" s="11">
        <f>SUM('Yearly emission'!Q50:'Yearly emission'!Q79)</f>
        <v>11756537670.364246</v>
      </c>
      <c r="V25" s="11">
        <f>SUM('Yearly emission'!S50:'Yearly emission'!S79)</f>
        <v>30070057009.152546</v>
      </c>
      <c r="W25" s="11">
        <f>SUM('Yearly emission'!T50:'Yearly emission'!T79)</f>
        <v>14086128972.791641</v>
      </c>
      <c r="X25" s="11">
        <f>SUM('Yearly emission'!U50:'Yearly emission'!U79)</f>
        <v>5004022669.9338484</v>
      </c>
      <c r="Y25" s="11">
        <f>SUM('Yearly emission'!V50:'Yearly emission'!V79)</f>
        <v>1992924710.4000103</v>
      </c>
      <c r="Z25" s="11">
        <f>SUM('Yearly emission'!W50:'Yearly emission'!W79)</f>
        <v>20311202021.516598</v>
      </c>
      <c r="AA25" s="11">
        <f>SUM('Yearly emission'!X50:'Yearly emission'!X79)</f>
        <v>1045736367.3241258</v>
      </c>
      <c r="AB25" s="11">
        <f>SUM('Yearly emission'!Y50:'Yearly emission'!Y79)</f>
        <v>1397520530.143436</v>
      </c>
      <c r="AC25" s="11">
        <f>SUM('Yearly emission'!Z50:'Yearly emission'!Z79)</f>
        <v>4902264191.2704992</v>
      </c>
      <c r="AD25" s="11">
        <f>SUM('Yearly emission'!AA50:'Yearly emission'!AA79)</f>
        <v>33872484533.377636</v>
      </c>
      <c r="AE25" s="11">
        <f>SUM('Yearly emission'!AB50:'Yearly emission'!AB79)</f>
        <v>4189925181.037817</v>
      </c>
      <c r="AF25" s="11">
        <f>SUM('Yearly emission'!AC50:'Yearly emission'!AC79)</f>
        <v>5042070780.014967</v>
      </c>
      <c r="AG25" s="11">
        <f>SUM('Yearly emission'!AD50:'Yearly emission'!AD79)</f>
        <v>692962695.14278722</v>
      </c>
      <c r="AH25" s="11">
        <f>SUM('Yearly emission'!AE50:'Yearly emission'!AE79)</f>
        <v>2750438620.0222049</v>
      </c>
      <c r="AI25" s="11">
        <f>SUM('Yearly emission'!AF50:'Yearly emission'!AF79)</f>
        <v>2318826779.7626066</v>
      </c>
      <c r="AJ25" s="11">
        <f>SUM('Yearly emission'!AG50:'Yearly emission'!AG79)</f>
        <v>1826760030.1791887</v>
      </c>
      <c r="AK25" s="11">
        <f>SUM('Yearly emission'!AH50:'Yearly emission'!AH79)</f>
        <v>9985072236.0986214</v>
      </c>
      <c r="AM25" s="11">
        <f>SUM('Yearly emission'!AJ50:'Yearly emission'!AJ79)</f>
        <v>28648744077.621117</v>
      </c>
      <c r="AN25" s="11">
        <f>SUM('Yearly emission'!AK50:'Yearly emission'!AK79)</f>
        <v>11912727853.729122</v>
      </c>
      <c r="AO25" s="11">
        <f>SUM('Yearly emission'!AL50:'Yearly emission'!AL79)</f>
        <v>4452316828.9211874</v>
      </c>
      <c r="AP25" s="11">
        <f>SUM('Yearly emission'!AM50:'Yearly emission'!AM79)</f>
        <v>1752969544.234834</v>
      </c>
      <c r="AQ25" s="11">
        <f>SUM('Yearly emission'!AN50:'Yearly emission'!AN79)</f>
        <v>17729454109.885078</v>
      </c>
      <c r="AR25" s="11">
        <f>SUM('Yearly emission'!AO50:'Yearly emission'!AO79)</f>
        <v>858201276.83164763</v>
      </c>
      <c r="AS25" s="11">
        <f>SUM('Yearly emission'!AP50:'Yearly emission'!AP79)</f>
        <v>1169764275.8788657</v>
      </c>
      <c r="AT25" s="11">
        <f>SUM('Yearly emission'!AQ50:'Yearly emission'!AQ79)</f>
        <v>4118289109.3144588</v>
      </c>
      <c r="AU25" s="11">
        <f>SUM('Yearly emission'!AR50:'Yearly emission'!AR79)</f>
        <v>27879197438.812546</v>
      </c>
      <c r="AV25" s="11">
        <f>SUM('Yearly emission'!AS50:'Yearly emission'!AS79)</f>
        <v>3443930204.6024113</v>
      </c>
      <c r="AW25" s="11">
        <f>SUM('Yearly emission'!AT50:'Yearly emission'!AT79)</f>
        <v>4136530329.1692643</v>
      </c>
      <c r="AX25" s="11">
        <f>SUM('Yearly emission'!AU50:'Yearly emission'!AU79)</f>
        <v>589209847.41462314</v>
      </c>
      <c r="AY25" s="11">
        <f>SUM('Yearly emission'!AV50:'Yearly emission'!AV79)</f>
        <v>2266377947.2274542</v>
      </c>
      <c r="AZ25" s="11">
        <f>SUM('Yearly emission'!AW50:'Yearly emission'!AW79)</f>
        <v>1891494391.5466762</v>
      </c>
      <c r="BA25" s="11">
        <f>SUM('Yearly emission'!AX50:'Yearly emission'!AX79)</f>
        <v>1499948373.0346129</v>
      </c>
      <c r="BB25" s="11">
        <f>SUM('Yearly emission'!AY50:'Yearly emission'!AY79)</f>
        <v>8213606801.8330021</v>
      </c>
      <c r="BD25" s="11">
        <f>SUM('Yearly emission'!BA50:'Yearly emission'!BA79)</f>
        <v>0</v>
      </c>
      <c r="BE25" s="11">
        <f>SUM('Yearly emission'!BB50:'Yearly emission'!BB79)</f>
        <v>0</v>
      </c>
      <c r="BF25" s="11">
        <f>SUM('Yearly emission'!BC50:'Yearly emission'!BC79)</f>
        <v>0</v>
      </c>
      <c r="BG25" s="11">
        <f>SUM('Yearly emission'!BD50:'Yearly emission'!BD79)</f>
        <v>0</v>
      </c>
      <c r="BH25" s="11">
        <f>SUM('Yearly emission'!BE50:'Yearly emission'!BE79)</f>
        <v>0</v>
      </c>
      <c r="BI25" s="11">
        <f>SUM('Yearly emission'!BF50:'Yearly emission'!BF79)</f>
        <v>0</v>
      </c>
      <c r="BJ25" s="11">
        <f>SUM('Yearly emission'!BG50:'Yearly emission'!BG79)</f>
        <v>0</v>
      </c>
      <c r="BK25" s="11">
        <f>SUM('Yearly emission'!BH50:'Yearly emission'!BH79)</f>
        <v>0</v>
      </c>
      <c r="BL25" s="11">
        <f>SUM('Yearly emission'!BI50:'Yearly emission'!BI79)</f>
        <v>0</v>
      </c>
      <c r="BM25" s="11">
        <f>SUM('Yearly emission'!BJ50:'Yearly emission'!BJ79)</f>
        <v>0</v>
      </c>
      <c r="BN25" s="11">
        <f>SUM('Yearly emission'!BK50:'Yearly emission'!BK79)</f>
        <v>0</v>
      </c>
      <c r="BO25" s="11">
        <f>SUM('Yearly emission'!BL50:'Yearly emission'!BL79)</f>
        <v>0</v>
      </c>
      <c r="BP25" s="11">
        <f>SUM('Yearly emission'!BM50:'Yearly emission'!BM79)</f>
        <v>0</v>
      </c>
      <c r="BQ25" s="11">
        <f>SUM('Yearly emission'!BN50:'Yearly emission'!BN79)</f>
        <v>0</v>
      </c>
      <c r="BR25" s="11">
        <f>SUM('Yearly emission'!BO50:'Yearly emission'!BO79)</f>
        <v>0</v>
      </c>
      <c r="BS25" s="11">
        <f>SUM('Yearly emission'!BP50:'Yearly emission'!BP79)</f>
        <v>0</v>
      </c>
      <c r="BU25" s="11">
        <f>SUM('Yearly emission'!BR50:'Yearly emission'!BR79)</f>
        <v>0</v>
      </c>
      <c r="BV25" s="11">
        <f>SUM('Yearly emission'!BS50:'Yearly emission'!BS79)</f>
        <v>0</v>
      </c>
      <c r="BW25" s="11">
        <f>SUM('Yearly emission'!BT50:'Yearly emission'!BT79)</f>
        <v>0</v>
      </c>
      <c r="BX25" s="11">
        <f>SUM('Yearly emission'!BU50:'Yearly emission'!BU79)</f>
        <v>0</v>
      </c>
      <c r="BY25" s="11">
        <f>SUM('Yearly emission'!BV50:'Yearly emission'!BV79)</f>
        <v>0</v>
      </c>
      <c r="BZ25" s="11">
        <f>SUM('Yearly emission'!BW50:'Yearly emission'!BW79)</f>
        <v>0</v>
      </c>
      <c r="CA25" s="11">
        <f>SUM('Yearly emission'!BX50:'Yearly emission'!BX79)</f>
        <v>0</v>
      </c>
      <c r="CB25" s="11">
        <f>SUM('Yearly emission'!BY50:'Yearly emission'!BY79)</f>
        <v>0</v>
      </c>
      <c r="CC25" s="11">
        <f>SUM('Yearly emission'!BZ50:'Yearly emission'!BZ79)</f>
        <v>0</v>
      </c>
      <c r="CD25" s="11">
        <f>SUM('Yearly emission'!CA50:'Yearly emission'!CA79)</f>
        <v>0</v>
      </c>
      <c r="CE25" s="11">
        <f>SUM('Yearly emission'!CB50:'Yearly emission'!CB79)</f>
        <v>0</v>
      </c>
      <c r="CF25" s="11">
        <f>SUM('Yearly emission'!CC50:'Yearly emission'!CC79)</f>
        <v>0</v>
      </c>
      <c r="CG25" s="11">
        <f>SUM('Yearly emission'!CD50:'Yearly emission'!CD79)</f>
        <v>0</v>
      </c>
      <c r="CH25" s="11">
        <f>SUM('Yearly emission'!CE50:'Yearly emission'!CE79)</f>
        <v>0</v>
      </c>
      <c r="CI25" s="11">
        <f>SUM('Yearly emission'!CF50:'Yearly emission'!CF79)</f>
        <v>0</v>
      </c>
      <c r="CJ25" s="11">
        <f>SUM('Yearly emission'!CG50:'Yearly emission'!CG79)</f>
        <v>0</v>
      </c>
      <c r="CM25" s="11">
        <f>SUM('Yearly emission'!CJ50:'Yearly emission'!CJ79)</f>
        <v>2027.5</v>
      </c>
      <c r="CN25" s="11">
        <f>SUM('Yearly emission'!CK50:'Yearly emission'!CK79)</f>
        <v>43869140246.305573</v>
      </c>
      <c r="CO25" s="11">
        <f>SUM('Yearly emission'!CL50:'Yearly emission'!CL79)</f>
        <v>17675425094.353188</v>
      </c>
      <c r="CP25" s="11">
        <f>SUM('Yearly emission'!CM50:'Yearly emission'!CM79)</f>
        <v>6246163632.2917786</v>
      </c>
      <c r="CQ25" s="11">
        <f>SUM('Yearly emission'!CN50:'Yearly emission'!CN79)</f>
        <v>2337520498.0832829</v>
      </c>
      <c r="CR25" s="11">
        <f>SUM('Yearly emission'!CO50:'Yearly emission'!CO79)</f>
        <v>23709727932.100948</v>
      </c>
      <c r="CS25" s="11">
        <f>SUM('Yearly emission'!CP50:'Yearly emission'!CP79)</f>
        <v>1510037922.1036098</v>
      </c>
      <c r="CT25" s="11">
        <f>SUM('Yearly emission'!CQ50:'Yearly emission'!CQ79)</f>
        <v>2035027182.5216098</v>
      </c>
      <c r="CU25" s="11">
        <f>SUM('Yearly emission'!CR50:'Yearly emission'!CR79)</f>
        <v>8281766006.137867</v>
      </c>
      <c r="CV25" s="11">
        <f>SUM('Yearly emission'!CS50:'Yearly emission'!CS79)</f>
        <v>40653693480.904213</v>
      </c>
      <c r="CW25" s="11">
        <f>SUM('Yearly emission'!CT50:'Yearly emission'!CT79)</f>
        <v>5624394742.3130627</v>
      </c>
      <c r="CX25" s="11">
        <f>SUM('Yearly emission'!CU50:'Yearly emission'!CU79)</f>
        <v>10478456964.878456</v>
      </c>
      <c r="CY25" s="11">
        <f>SUM('Yearly emission'!CV50:'Yearly emission'!CV79)</f>
        <v>1046888853.7379895</v>
      </c>
      <c r="CZ25" s="11">
        <f>SUM('Yearly emission'!CW50:'Yearly emission'!CW79)</f>
        <v>3481917064.4860263</v>
      </c>
      <c r="DA25" s="11">
        <f>SUM('Yearly emission'!CX50:'Yearly emission'!CX79)</f>
        <v>3797545792.4902678</v>
      </c>
      <c r="DB25" s="11">
        <f>SUM('Yearly emission'!CY50:'Yearly emission'!CY79)</f>
        <v>2837158080.1667509</v>
      </c>
      <c r="DC25" s="11">
        <f>SUM('Yearly emission'!CZ50:'Yearly emission'!CZ79)</f>
        <v>12941799566.690008</v>
      </c>
      <c r="DE25" s="11">
        <f>SUM('Yearly emission'!DB50:'Yearly emission'!DB79)</f>
        <v>36369581619.607384</v>
      </c>
      <c r="DF25" s="11">
        <f>SUM('Yearly emission'!DC50:'Yearly emission'!DC79)</f>
        <v>14874187548.671288</v>
      </c>
      <c r="DG25" s="11">
        <f>SUM('Yearly emission'!DD50:'Yearly emission'!DD79)</f>
        <v>5542053716.6026402</v>
      </c>
      <c r="DH25" s="11">
        <f>SUM('Yearly emission'!DE50:'Yearly emission'!DE79)</f>
        <v>1942327592.935354</v>
      </c>
      <c r="DI25" s="11">
        <f>SUM('Yearly emission'!DF50:'Yearly emission'!DF79)</f>
        <v>20023411849.793671</v>
      </c>
      <c r="DJ25" s="11">
        <f>SUM('Yearly emission'!DG50:'Yearly emission'!DG79)</f>
        <v>1227984277.4492519</v>
      </c>
      <c r="DK25" s="11">
        <f>SUM('Yearly emission'!DH50:'Yearly emission'!DH79)</f>
        <v>1709452066.8387227</v>
      </c>
      <c r="DL25" s="11">
        <f>SUM('Yearly emission'!DI50:'Yearly emission'!DI79)</f>
        <v>6823536546.798049</v>
      </c>
      <c r="DM25" s="11">
        <f>SUM('Yearly emission'!DJ50:'Yearly emission'!DJ79)</f>
        <v>33546067140.623936</v>
      </c>
      <c r="DN25" s="11">
        <f>SUM('Yearly emission'!DK50:'Yearly emission'!DK79)</f>
        <v>4590935361.5080576</v>
      </c>
      <c r="DO25" s="11">
        <f>SUM('Yearly emission'!DL50:'Yearly emission'!DL79)</f>
        <v>8532098346.0743647</v>
      </c>
      <c r="DP25" s="11">
        <f>SUM('Yearly emission'!DM50:'Yearly emission'!DM79)</f>
        <v>860317243.8337667</v>
      </c>
      <c r="DQ25" s="11">
        <f>SUM('Yearly emission'!DN50:'Yearly emission'!DN79)</f>
        <v>2859702366.0924721</v>
      </c>
      <c r="DR25" s="11">
        <f>SUM('Yearly emission'!DO50:'Yearly emission'!DO79)</f>
        <v>3175255057.5701237</v>
      </c>
      <c r="DS25" s="11">
        <f>SUM('Yearly emission'!DP50:'Yearly emission'!DP79)</f>
        <v>2315465294.5176673</v>
      </c>
      <c r="DT25" s="11">
        <f>SUM('Yearly emission'!DQ50:'Yearly emission'!DQ79)</f>
        <v>10615970856.487518</v>
      </c>
      <c r="DV25" s="11">
        <f>SUM('Yearly emission'!DS50:'Yearly emission'!DS79)</f>
        <v>30302833432.460953</v>
      </c>
      <c r="DW25" s="11">
        <f>SUM('Yearly emission'!DT50:'Yearly emission'!DT79)</f>
        <v>13602914014.982166</v>
      </c>
      <c r="DX25" s="11">
        <f>SUM('Yearly emission'!DU50:'Yearly emission'!DU79)</f>
        <v>5268422862.8447971</v>
      </c>
      <c r="DY25" s="11">
        <f>SUM('Yearly emission'!DV50:'Yearly emission'!DV79)</f>
        <v>1786118693.919569</v>
      </c>
      <c r="DZ25" s="11">
        <f>SUM('Yearly emission'!DW50:'Yearly emission'!DW79)</f>
        <v>17205238461.63723</v>
      </c>
      <c r="EA25" s="11">
        <f>SUM('Yearly emission'!DX50:'Yearly emission'!DX79)</f>
        <v>946294251.07011306</v>
      </c>
      <c r="EB25" s="11">
        <f>SUM('Yearly emission'!DY50:'Yearly emission'!DY79)</f>
        <v>1449681540.6976278</v>
      </c>
      <c r="EC25" s="11">
        <f>SUM('Yearly emission'!DZ50:'Yearly emission'!DZ79)</f>
        <v>5365307087.4582357</v>
      </c>
      <c r="ED25" s="11">
        <f>SUM('Yearly emission'!EA50:'Yearly emission'!EA79)</f>
        <v>26438440800.343678</v>
      </c>
      <c r="EE25" s="11">
        <f>SUM('Yearly emission'!EB50:'Yearly emission'!EB79)</f>
        <v>3557475980.703053</v>
      </c>
      <c r="EF25" s="11">
        <f>SUM('Yearly emission'!EC50:'Yearly emission'!EC79)</f>
        <v>6669907549.3356085</v>
      </c>
      <c r="EG25" s="11">
        <f>SUM('Yearly emission'!ED50:'Yearly emission'!ED79)</f>
        <v>673946390.15863442</v>
      </c>
      <c r="EH25" s="11">
        <f>SUM('Yearly emission'!EE50:'Yearly emission'!EE79)</f>
        <v>2239611797.2996168</v>
      </c>
      <c r="EI25" s="11">
        <f>SUM('Yearly emission'!EF50:'Yearly emission'!EF79)</f>
        <v>2726461625.7507195</v>
      </c>
      <c r="EJ25" s="11">
        <f>SUM('Yearly emission'!EG50:'Yearly emission'!EG79)</f>
        <v>1797750752.9611354</v>
      </c>
      <c r="EK25" s="11">
        <f>SUM('Yearly emission'!EH50:'Yearly emission'!EH79)</f>
        <v>8475497624.4399643</v>
      </c>
      <c r="EM25" s="11">
        <f>SUM('Yearly emission'!EJ50:'Yearly emission'!EJ79)</f>
        <v>0</v>
      </c>
      <c r="EN25" s="11">
        <f>SUM('Yearly emission'!EK50:'Yearly emission'!EK79)</f>
        <v>0</v>
      </c>
      <c r="EO25" s="11">
        <f>SUM('Yearly emission'!EL50:'Yearly emission'!EL79)</f>
        <v>0</v>
      </c>
      <c r="EP25" s="11">
        <f>SUM('Yearly emission'!EM50:'Yearly emission'!EM79)</f>
        <v>0</v>
      </c>
      <c r="EQ25" s="11">
        <f>SUM('Yearly emission'!EN50:'Yearly emission'!EN79)</f>
        <v>0</v>
      </c>
      <c r="ER25" s="11">
        <f>SUM('Yearly emission'!EO50:'Yearly emission'!EO79)</f>
        <v>0</v>
      </c>
      <c r="ES25" s="11">
        <f>SUM('Yearly emission'!EP50:'Yearly emission'!EP79)</f>
        <v>0</v>
      </c>
      <c r="ET25" s="11">
        <f>SUM('Yearly emission'!EQ50:'Yearly emission'!EQ79)</f>
        <v>0</v>
      </c>
      <c r="EU25" s="11">
        <f>SUM('Yearly emission'!ER50:'Yearly emission'!ER79)</f>
        <v>0</v>
      </c>
      <c r="EV25" s="11">
        <f>SUM('Yearly emission'!ES50:'Yearly emission'!ES79)</f>
        <v>0</v>
      </c>
      <c r="EW25" s="11">
        <f>SUM('Yearly emission'!ET50:'Yearly emission'!ET79)</f>
        <v>0</v>
      </c>
      <c r="EX25" s="11">
        <f>SUM('Yearly emission'!EU50:'Yearly emission'!EU79)</f>
        <v>0</v>
      </c>
      <c r="EY25" s="11">
        <f>SUM('Yearly emission'!EV50:'Yearly emission'!EV79)</f>
        <v>0</v>
      </c>
      <c r="EZ25" s="11">
        <f>SUM('Yearly emission'!EW50:'Yearly emission'!EW79)</f>
        <v>0</v>
      </c>
      <c r="FA25" s="11">
        <f>SUM('Yearly emission'!EX50:'Yearly emission'!EX79)</f>
        <v>0</v>
      </c>
      <c r="FB25" s="11">
        <f>SUM('Yearly emission'!EY50:'Yearly emission'!EY79)</f>
        <v>0</v>
      </c>
      <c r="FD25" s="11">
        <f>SUM('Yearly emission'!FA50:'Yearly emission'!FA79)</f>
        <v>0</v>
      </c>
      <c r="FE25" s="11">
        <f>SUM('Yearly emission'!FB50:'Yearly emission'!FB79)</f>
        <v>0</v>
      </c>
      <c r="FF25" s="11">
        <f>SUM('Yearly emission'!FC50:'Yearly emission'!FC79)</f>
        <v>0</v>
      </c>
      <c r="FG25" s="11">
        <f>SUM('Yearly emission'!FD50:'Yearly emission'!FD79)</f>
        <v>0</v>
      </c>
      <c r="FH25" s="11">
        <f>SUM('Yearly emission'!FE50:'Yearly emission'!FE79)</f>
        <v>0</v>
      </c>
      <c r="FI25" s="11">
        <f>SUM('Yearly emission'!FF50:'Yearly emission'!FF79)</f>
        <v>0</v>
      </c>
      <c r="FJ25" s="11">
        <f>SUM('Yearly emission'!FG50:'Yearly emission'!FG79)</f>
        <v>0</v>
      </c>
      <c r="FK25" s="11">
        <f>SUM('Yearly emission'!FH50:'Yearly emission'!FH79)</f>
        <v>0</v>
      </c>
      <c r="FL25" s="11">
        <f>SUM('Yearly emission'!FI50:'Yearly emission'!FI79)</f>
        <v>0</v>
      </c>
      <c r="FM25" s="11">
        <f>SUM('Yearly emission'!FJ50:'Yearly emission'!FJ79)</f>
        <v>0</v>
      </c>
      <c r="FN25" s="11">
        <f>SUM('Yearly emission'!FK50:'Yearly emission'!FK79)</f>
        <v>0</v>
      </c>
      <c r="FO25" s="11">
        <f>SUM('Yearly emission'!FL50:'Yearly emission'!FL79)</f>
        <v>0</v>
      </c>
      <c r="FP25" s="11">
        <f>SUM('Yearly emission'!FM50:'Yearly emission'!FM79)</f>
        <v>0</v>
      </c>
      <c r="FQ25" s="11">
        <f>SUM('Yearly emission'!FN50:'Yearly emission'!FN79)</f>
        <v>0</v>
      </c>
      <c r="FR25" s="11">
        <f>SUM('Yearly emission'!FO50:'Yearly emission'!FO79)</f>
        <v>0</v>
      </c>
      <c r="FS25" s="11">
        <f>SUM('Yearly emission'!FP50:'Yearly emission'!FP79)</f>
        <v>0</v>
      </c>
      <c r="FV25" s="11">
        <f>SUM('Yearly emission'!FS50:'Yearly emission'!FS79)</f>
        <v>2027.5</v>
      </c>
      <c r="FW25" s="11">
        <f>SUM('Yearly emission'!FT50:'Yearly emission'!FT79)</f>
        <v>40897523929.363152</v>
      </c>
      <c r="FX25" s="11">
        <f>SUM('Yearly emission'!FU50:'Yearly emission'!FU79)</f>
        <v>18268107994.2225</v>
      </c>
      <c r="FY25" s="11">
        <f>SUM('Yearly emission'!FV50:'Yearly emission'!FV79)</f>
        <v>6773134262.0132504</v>
      </c>
      <c r="FZ25" s="11">
        <f>SUM('Yearly emission'!FW50:'Yearly emission'!FW79)</f>
        <v>2608735832.3044276</v>
      </c>
      <c r="GA25" s="11">
        <f>SUM('Yearly emission'!FX50:'Yearly emission'!FX79)</f>
        <v>20026195240.767818</v>
      </c>
      <c r="GB25" s="11">
        <f>SUM('Yearly emission'!FY50:'Yearly emission'!FY79)</f>
        <v>870408679.17941558</v>
      </c>
      <c r="GC25" s="11">
        <f>SUM('Yearly emission'!FZ50:'Yearly emission'!FZ79)</f>
        <v>2196140839.9008994</v>
      </c>
      <c r="GD25" s="11">
        <f>SUM('Yearly emission'!GA50:'Yearly emission'!GA79)</f>
        <v>13066033407.323423</v>
      </c>
      <c r="GE25" s="11">
        <f>SUM('Yearly emission'!GB50:'Yearly emission'!GB79)</f>
        <v>42522499364.378586</v>
      </c>
      <c r="GF25" s="11">
        <f>SUM('Yearly emission'!GC50:'Yearly emission'!GC79)</f>
        <v>5553535457.2767782</v>
      </c>
      <c r="GG25" s="11">
        <f>SUM('Yearly emission'!GD50:'Yearly emission'!GD79)</f>
        <v>7264780409.22995</v>
      </c>
      <c r="GH25" s="11">
        <f>SUM('Yearly emission'!GE50:'Yearly emission'!GE79)</f>
        <v>1478814516.9995565</v>
      </c>
      <c r="GI25" s="11">
        <f>SUM('Yearly emission'!GF50:'Yearly emission'!GF79)</f>
        <v>2699923297.0486383</v>
      </c>
      <c r="GJ25" s="11">
        <f>SUM('Yearly emission'!GG50:'Yearly emission'!GG79)</f>
        <v>3665030916.2892189</v>
      </c>
      <c r="GK25" s="11">
        <f>SUM('Yearly emission'!GH50:'Yearly emission'!GH79)</f>
        <v>2916073552.6767373</v>
      </c>
      <c r="GL25" s="11">
        <f>SUM('Yearly emission'!GI50:'Yearly emission'!GI79)</f>
        <v>15284331805.449802</v>
      </c>
      <c r="GN25" s="11">
        <f>SUM('Yearly emission'!GK50:'Yearly emission'!GK79)</f>
        <v>36459666523.94532</v>
      </c>
      <c r="GO25" s="11">
        <f>SUM('Yearly emission'!GL50:'Yearly emission'!GL79)</f>
        <v>15830640932.946056</v>
      </c>
      <c r="GP25" s="11">
        <f>SUM('Yearly emission'!GM50:'Yearly emission'!GM79)</f>
        <v>5949729365.212409</v>
      </c>
      <c r="GQ25" s="11">
        <f>SUM('Yearly emission'!GN50:'Yearly emission'!GN79)</f>
        <v>2308978808.3788104</v>
      </c>
      <c r="GR25" s="11">
        <f>SUM('Yearly emission'!GO50:'Yearly emission'!GO79)</f>
        <v>17359944369.866333</v>
      </c>
      <c r="GS25" s="11">
        <f>SUM('Yearly emission'!GP50:'Yearly emission'!GP79)</f>
        <v>719662750.90959084</v>
      </c>
      <c r="GT25" s="11">
        <f>SUM('Yearly emission'!GQ50:'Yearly emission'!GQ79)</f>
        <v>1853674001.1693754</v>
      </c>
      <c r="GU25" s="11">
        <f>SUM('Yearly emission'!GR50:'Yearly emission'!GR79)</f>
        <v>11054818458.619305</v>
      </c>
      <c r="GV25" s="11">
        <f>SUM('Yearly emission'!GS50:'Yearly emission'!GS79)</f>
        <v>34959210677.387177</v>
      </c>
      <c r="GW25" s="11">
        <f>SUM('Yearly emission'!GT50:'Yearly emission'!GT79)</f>
        <v>4591295592.0930948</v>
      </c>
      <c r="GX25" s="11">
        <f>SUM('Yearly emission'!GU50:'Yearly emission'!GU79)</f>
        <v>6241647329.3692656</v>
      </c>
      <c r="GY25" s="11">
        <f>SUM('Yearly emission'!GV50:'Yearly emission'!GV79)</f>
        <v>1213268054.7401395</v>
      </c>
      <c r="GZ25" s="11">
        <f>SUM('Yearly emission'!GW50:'Yearly emission'!GW79)</f>
        <v>2278314683.9229074</v>
      </c>
      <c r="HA25" s="11">
        <f>SUM('Yearly emission'!GX50:'Yearly emission'!GX79)</f>
        <v>2960910643.6528287</v>
      </c>
      <c r="HB25" s="11">
        <f>SUM('Yearly emission'!GY50:'Yearly emission'!GY79)</f>
        <v>2418772548.7163014</v>
      </c>
      <c r="HC25" s="11">
        <f>SUM('Yearly emission'!GZ50:'Yearly emission'!GZ79)</f>
        <v>12662080396.039551</v>
      </c>
      <c r="HE25" s="11">
        <f>SUM('Yearly emission'!HB50:'Yearly emission'!HB79)</f>
        <v>34327891243.478874</v>
      </c>
      <c r="HF25" s="11">
        <f>SUM('Yearly emission'!HC50:'Yearly emission'!HC79)</f>
        <v>13547772193.928688</v>
      </c>
      <c r="HG25" s="11">
        <f>SUM('Yearly emission'!HD50:'Yearly emission'!HD79)</f>
        <v>5375716400.8915596</v>
      </c>
      <c r="HH25" s="11">
        <f>SUM('Yearly emission'!HE50:'Yearly emission'!HE79)</f>
        <v>2206192363.4460263</v>
      </c>
      <c r="HI25" s="11">
        <f>SUM('Yearly emission'!HF50:'Yearly emission'!HF79)</f>
        <v>15009492571.394125</v>
      </c>
      <c r="HJ25" s="11">
        <f>SUM('Yearly emission'!HG50:'Yearly emission'!HG79)</f>
        <v>568882804.83654463</v>
      </c>
      <c r="HK25" s="11">
        <f>SUM('Yearly emission'!HH50:'Yearly emission'!HH79)</f>
        <v>1511207162.4378498</v>
      </c>
      <c r="HL25" s="11">
        <f>SUM('Yearly emission'!HI50:'Yearly emission'!HI79)</f>
        <v>9096748852.6825008</v>
      </c>
      <c r="HM25" s="11">
        <f>SUM('Yearly emission'!HJ50:'Yearly emission'!HJ79)</f>
        <v>27395921990.395782</v>
      </c>
      <c r="HN25" s="11">
        <f>SUM('Yearly emission'!HK50:'Yearly emission'!HK79)</f>
        <v>3629055726.9094152</v>
      </c>
      <c r="HO25" s="11">
        <f>SUM('Yearly emission'!HL50:'Yearly emission'!HL79)</f>
        <v>5814050820.6451263</v>
      </c>
      <c r="HP25" s="11">
        <f>SUM('Yearly emission'!HM50:'Yearly emission'!HM79)</f>
        <v>947720121.19153857</v>
      </c>
      <c r="HQ25" s="11">
        <f>SUM('Yearly emission'!HN50:'Yearly emission'!HN79)</f>
        <v>1856706070.7971787</v>
      </c>
      <c r="HR25" s="11">
        <f>SUM('Yearly emission'!HO50:'Yearly emission'!HO79)</f>
        <v>2257125032.3746123</v>
      </c>
      <c r="HS25" s="11">
        <f>SUM('Yearly emission'!HP50:'Yearly emission'!HP79)</f>
        <v>1927236819.6931031</v>
      </c>
      <c r="HT25" s="11">
        <f>SUM('Yearly emission'!HQ50:'Yearly emission'!HQ79)</f>
        <v>10039828986.629307</v>
      </c>
      <c r="HV25" s="11">
        <f>SUM('Yearly emission'!HS50:'Yearly emission'!HS79)</f>
        <v>0</v>
      </c>
      <c r="HW25" s="11">
        <f>SUM('Yearly emission'!HT50:'Yearly emission'!HT79)</f>
        <v>0</v>
      </c>
      <c r="HX25" s="11">
        <f>SUM('Yearly emission'!HU50:'Yearly emission'!HU79)</f>
        <v>0</v>
      </c>
      <c r="HY25" s="11">
        <f>SUM('Yearly emission'!HV50:'Yearly emission'!HV79)</f>
        <v>0</v>
      </c>
      <c r="HZ25" s="11">
        <f>SUM('Yearly emission'!HW50:'Yearly emission'!HW79)</f>
        <v>0</v>
      </c>
      <c r="IA25" s="11">
        <f>SUM('Yearly emission'!HX50:'Yearly emission'!HX79)</f>
        <v>0</v>
      </c>
      <c r="IB25" s="11">
        <f>SUM('Yearly emission'!HY50:'Yearly emission'!HY79)</f>
        <v>0</v>
      </c>
      <c r="IC25" s="11">
        <f>SUM('Yearly emission'!HZ50:'Yearly emission'!HZ79)</f>
        <v>0</v>
      </c>
      <c r="ID25" s="11">
        <f>SUM('Yearly emission'!IA50:'Yearly emission'!IA79)</f>
        <v>0</v>
      </c>
      <c r="IE25" s="11">
        <f>SUM('Yearly emission'!IB50:'Yearly emission'!IB79)</f>
        <v>0</v>
      </c>
      <c r="IF25" s="11">
        <f>SUM('Yearly emission'!IC50:'Yearly emission'!IC79)</f>
        <v>0</v>
      </c>
      <c r="IG25" s="11">
        <f>SUM('Yearly emission'!ID50:'Yearly emission'!ID79)</f>
        <v>0</v>
      </c>
      <c r="IH25" s="11">
        <f>SUM('Yearly emission'!IE50:'Yearly emission'!IE79)</f>
        <v>0</v>
      </c>
      <c r="II25" s="11">
        <f>SUM('Yearly emission'!IF50:'Yearly emission'!IF79)</f>
        <v>0</v>
      </c>
      <c r="IJ25" s="11">
        <f>SUM('Yearly emission'!IG50:'Yearly emission'!IG79)</f>
        <v>0</v>
      </c>
      <c r="IK25" s="11">
        <f>SUM('Yearly emission'!IH50:'Yearly emission'!IH79)</f>
        <v>0</v>
      </c>
      <c r="IM25" s="11">
        <f>SUM('Yearly emission'!IJ50:'Yearly emission'!IJ79)</f>
        <v>0</v>
      </c>
      <c r="IN25" s="11">
        <f>SUM('Yearly emission'!IK50:'Yearly emission'!IK79)</f>
        <v>0</v>
      </c>
      <c r="IO25" s="11">
        <f>SUM('Yearly emission'!IL50:'Yearly emission'!IL79)</f>
        <v>0</v>
      </c>
      <c r="IP25" s="11">
        <f>SUM('Yearly emission'!IM50:'Yearly emission'!IM79)</f>
        <v>0</v>
      </c>
      <c r="IQ25" s="11">
        <f>SUM('Yearly emission'!IN50:'Yearly emission'!IN79)</f>
        <v>0</v>
      </c>
      <c r="IR25" s="11">
        <f>SUM('Yearly emission'!IO50:'Yearly emission'!IO79)</f>
        <v>0</v>
      </c>
      <c r="IS25" s="11">
        <f>SUM('Yearly emission'!IP50:'Yearly emission'!IP79)</f>
        <v>0</v>
      </c>
      <c r="IT25" s="11">
        <f>SUM('Yearly emission'!IQ50:'Yearly emission'!IQ79)</f>
        <v>0</v>
      </c>
      <c r="IU25" s="11">
        <f>SUM('Yearly emission'!IR50:'Yearly emission'!IR79)</f>
        <v>0</v>
      </c>
      <c r="IV25" s="11">
        <f>SUM('Yearly emission'!IS50:'Yearly emission'!IS79)</f>
        <v>0</v>
      </c>
      <c r="IW25" s="11">
        <f>SUM('Yearly emission'!IT50:'Yearly emission'!IT79)</f>
        <v>0</v>
      </c>
      <c r="IX25" s="11">
        <f>SUM('Yearly emission'!IU50:'Yearly emission'!IU79)</f>
        <v>0</v>
      </c>
      <c r="IY25" s="11">
        <f>SUM('Yearly emission'!IV50:'Yearly emission'!IV79)</f>
        <v>0</v>
      </c>
      <c r="IZ25" s="11">
        <f>SUM('Yearly emission'!IW50:'Yearly emission'!IW79)</f>
        <v>0</v>
      </c>
      <c r="JA25" s="11">
        <f>SUM('Yearly emission'!IX50:'Yearly emission'!IX79)</f>
        <v>0</v>
      </c>
      <c r="JB25" s="11">
        <f>SUM('Yearly emission'!IY50:'Yearly emission'!IY79)</f>
        <v>0</v>
      </c>
    </row>
    <row r="26" spans="4:262" x14ac:dyDescent="0.25">
      <c r="D26" s="11">
        <v>2043</v>
      </c>
      <c r="E26" s="11">
        <f>SUM('Yearly emission'!B51:'Yearly emission'!B80)</f>
        <v>32059644605.143909</v>
      </c>
      <c r="F26" s="11">
        <f>SUM('Yearly emission'!C51:'Yearly emission'!C80)</f>
        <v>17045667460.555964</v>
      </c>
      <c r="G26" s="11">
        <f>SUM('Yearly emission'!D51:'Yearly emission'!D80)</f>
        <v>5740688634.6992559</v>
      </c>
      <c r="H26" s="11">
        <f>SUM('Yearly emission'!E51:'Yearly emission'!E80)</f>
        <v>2356429324.485929</v>
      </c>
      <c r="I26" s="11">
        <f>SUM('Yearly emission'!F51:'Yearly emission'!F80)</f>
        <v>23669686731.053577</v>
      </c>
      <c r="J26" s="11">
        <f>SUM('Yearly emission'!G51:'Yearly emission'!G80)</f>
        <v>1383522616.6222765</v>
      </c>
      <c r="K26" s="11">
        <f>SUM('Yearly emission'!H51:'Yearly emission'!H80)</f>
        <v>1841408420.4385395</v>
      </c>
      <c r="L26" s="11">
        <f>SUM('Yearly emission'!I51:'Yearly emission'!I80)</f>
        <v>6021611362.559494</v>
      </c>
      <c r="M26" s="11">
        <f>SUM('Yearly emission'!J51:'Yearly emission'!J80)</f>
        <v>42680586802.267059</v>
      </c>
      <c r="N26" s="11">
        <f>SUM('Yearly emission'!K51:'Yearly emission'!K80)</f>
        <v>5391488947.9868088</v>
      </c>
      <c r="O26" s="11">
        <f>SUM('Yearly emission'!L51:'Yearly emission'!L80)</f>
        <v>6291795708.1678877</v>
      </c>
      <c r="P26" s="11">
        <f>SUM('Yearly emission'!M51:'Yearly emission'!M80)</f>
        <v>859952626.93902409</v>
      </c>
      <c r="Q26" s="11">
        <f>SUM('Yearly emission'!N51:'Yearly emission'!N80)</f>
        <v>3437580761.2413716</v>
      </c>
      <c r="R26" s="11">
        <f>SUM('Yearly emission'!O51:'Yearly emission'!O80)</f>
        <v>2989469207.8340902</v>
      </c>
      <c r="S26" s="11">
        <f>SUM('Yearly emission'!P51:'Yearly emission'!P80)</f>
        <v>2371010289.5719328</v>
      </c>
      <c r="T26" s="11">
        <f>SUM('Yearly emission'!Q51:'Yearly emission'!Q80)</f>
        <v>12525547683.755678</v>
      </c>
      <c r="V26" s="11">
        <f>SUM('Yearly emission'!S51:'Yearly emission'!S80)</f>
        <v>29896899699.165855</v>
      </c>
      <c r="W26" s="11">
        <f>SUM('Yearly emission'!T51:'Yearly emission'!T80)</f>
        <v>14305551523.780981</v>
      </c>
      <c r="X26" s="11">
        <f>SUM('Yearly emission'!U51:'Yearly emission'!U80)</f>
        <v>4898734228.8596087</v>
      </c>
      <c r="Y26" s="11">
        <f>SUM('Yearly emission'!V51:'Yearly emission'!V80)</f>
        <v>1976759909.2463176</v>
      </c>
      <c r="Z26" s="11">
        <f>SUM('Yearly emission'!W51:'Yearly emission'!W80)</f>
        <v>20285550027.5452</v>
      </c>
      <c r="AA26" s="11">
        <f>SUM('Yearly emission'!X51:'Yearly emission'!X80)</f>
        <v>1149053326.6061482</v>
      </c>
      <c r="AB26" s="11">
        <f>SUM('Yearly emission'!Y51:'Yearly emission'!Y80)</f>
        <v>1538910403.5448527</v>
      </c>
      <c r="AC26" s="11">
        <f>SUM('Yearly emission'!Z51:'Yearly emission'!Z80)</f>
        <v>5042232567.1136494</v>
      </c>
      <c r="AD26" s="11">
        <f>SUM('Yearly emission'!AA51:'Yearly emission'!AA80)</f>
        <v>35558838650.196198</v>
      </c>
      <c r="AE26" s="11">
        <f>SUM('Yearly emission'!AB51:'Yearly emission'!AB80)</f>
        <v>4486991134.3771544</v>
      </c>
      <c r="AF26" s="11">
        <f>SUM('Yearly emission'!AC51:'Yearly emission'!AC80)</f>
        <v>5230710659.5594635</v>
      </c>
      <c r="AG26" s="11">
        <f>SUM('Yearly emission'!AD51:'Yearly emission'!AD80)</f>
        <v>719968061.35439289</v>
      </c>
      <c r="AH26" s="11">
        <f>SUM('Yearly emission'!AE51:'Yearly emission'!AE80)</f>
        <v>2867100480.9193535</v>
      </c>
      <c r="AI26" s="11">
        <f>SUM('Yearly emission'!AF51:'Yearly emission'!AF80)</f>
        <v>2474253930.4764156</v>
      </c>
      <c r="AJ26" s="11">
        <f>SUM('Yearly emission'!AG51:'Yearly emission'!AG80)</f>
        <v>1971518184.1845376</v>
      </c>
      <c r="AK26" s="11">
        <f>SUM('Yearly emission'!AH51:'Yearly emission'!AH80)</f>
        <v>10432148137.212959</v>
      </c>
      <c r="AM26" s="11">
        <f>SUM('Yearly emission'!AJ51:'Yearly emission'!AJ80)</f>
        <v>28475586767.634422</v>
      </c>
      <c r="AN26" s="11">
        <f>SUM('Yearly emission'!AK51:'Yearly emission'!AK80)</f>
        <v>11588094704.679819</v>
      </c>
      <c r="AO26" s="11">
        <f>SUM('Yearly emission'!AL51:'Yearly emission'!AL80)</f>
        <v>4317595261.2841349</v>
      </c>
      <c r="AP26" s="11">
        <f>SUM('Yearly emission'!AM51:'Yearly emission'!AM80)</f>
        <v>1733136135.8381426</v>
      </c>
      <c r="AQ26" s="11">
        <f>SUM('Yearly emission'!AN51:'Yearly emission'!AN80)</f>
        <v>17703802115.913681</v>
      </c>
      <c r="AR26" s="11">
        <f>SUM('Yearly emission'!AO51:'Yearly emission'!AO80)</f>
        <v>914584036.59002006</v>
      </c>
      <c r="AS26" s="11">
        <f>SUM('Yearly emission'!AP51:'Yearly emission'!AP80)</f>
        <v>1238010839.2298827</v>
      </c>
      <c r="AT26" s="11">
        <f>SUM('Yearly emission'!AQ51:'Yearly emission'!AQ80)</f>
        <v>4105421715.0374479</v>
      </c>
      <c r="AU26" s="11">
        <f>SUM('Yearly emission'!AR51:'Yearly emission'!AR80)</f>
        <v>28437090498.12529</v>
      </c>
      <c r="AV26" s="11">
        <f>SUM('Yearly emission'!AS51:'Yearly emission'!AS80)</f>
        <v>3582493320.7674947</v>
      </c>
      <c r="AW26" s="11">
        <f>SUM('Yearly emission'!AT51:'Yearly emission'!AT80)</f>
        <v>4169625610.9510379</v>
      </c>
      <c r="AX26" s="11">
        <f>SUM('Yearly emission'!AU51:'Yearly emission'!AU80)</f>
        <v>589209847.41462314</v>
      </c>
      <c r="AY26" s="11">
        <f>SUM('Yearly emission'!AV51:'Yearly emission'!AV80)</f>
        <v>2296620200.5973372</v>
      </c>
      <c r="AZ26" s="11">
        <f>SUM('Yearly emission'!AW51:'Yearly emission'!AW80)</f>
        <v>1959038653.1187317</v>
      </c>
      <c r="BA26" s="11">
        <f>SUM('Yearly emission'!AX51:'Yearly emission'!AX80)</f>
        <v>1572026078.7971406</v>
      </c>
      <c r="BB26" s="11">
        <f>SUM('Yearly emission'!AY51:'Yearly emission'!AY80)</f>
        <v>8338748590.6702471</v>
      </c>
      <c r="BD26" s="11">
        <f>SUM('Yearly emission'!BA51:'Yearly emission'!BA80)</f>
        <v>0</v>
      </c>
      <c r="BE26" s="11">
        <f>SUM('Yearly emission'!BB51:'Yearly emission'!BB80)</f>
        <v>0</v>
      </c>
      <c r="BF26" s="11">
        <f>SUM('Yearly emission'!BC51:'Yearly emission'!BC80)</f>
        <v>0</v>
      </c>
      <c r="BG26" s="11">
        <f>SUM('Yearly emission'!BD51:'Yearly emission'!BD80)</f>
        <v>0</v>
      </c>
      <c r="BH26" s="11">
        <f>SUM('Yearly emission'!BE51:'Yearly emission'!BE80)</f>
        <v>0</v>
      </c>
      <c r="BI26" s="11">
        <f>SUM('Yearly emission'!BF51:'Yearly emission'!BF80)</f>
        <v>0</v>
      </c>
      <c r="BJ26" s="11">
        <f>SUM('Yearly emission'!BG51:'Yearly emission'!BG80)</f>
        <v>0</v>
      </c>
      <c r="BK26" s="11">
        <f>SUM('Yearly emission'!BH51:'Yearly emission'!BH80)</f>
        <v>0</v>
      </c>
      <c r="BL26" s="11">
        <f>SUM('Yearly emission'!BI51:'Yearly emission'!BI80)</f>
        <v>0</v>
      </c>
      <c r="BM26" s="11">
        <f>SUM('Yearly emission'!BJ51:'Yearly emission'!BJ80)</f>
        <v>0</v>
      </c>
      <c r="BN26" s="11">
        <f>SUM('Yearly emission'!BK51:'Yearly emission'!BK80)</f>
        <v>0</v>
      </c>
      <c r="BO26" s="11">
        <f>SUM('Yearly emission'!BL51:'Yearly emission'!BL80)</f>
        <v>0</v>
      </c>
      <c r="BP26" s="11">
        <f>SUM('Yearly emission'!BM51:'Yearly emission'!BM80)</f>
        <v>0</v>
      </c>
      <c r="BQ26" s="11">
        <f>SUM('Yearly emission'!BN51:'Yearly emission'!BN80)</f>
        <v>0</v>
      </c>
      <c r="BR26" s="11">
        <f>SUM('Yearly emission'!BO51:'Yearly emission'!BO80)</f>
        <v>0</v>
      </c>
      <c r="BS26" s="11">
        <f>SUM('Yearly emission'!BP51:'Yearly emission'!BP80)</f>
        <v>0</v>
      </c>
      <c r="BU26" s="11">
        <f>SUM('Yearly emission'!BR51:'Yearly emission'!BR80)</f>
        <v>0</v>
      </c>
      <c r="BV26" s="11">
        <f>SUM('Yearly emission'!BS51:'Yearly emission'!BS80)</f>
        <v>0</v>
      </c>
      <c r="BW26" s="11">
        <f>SUM('Yearly emission'!BT51:'Yearly emission'!BT80)</f>
        <v>0</v>
      </c>
      <c r="BX26" s="11">
        <f>SUM('Yearly emission'!BU51:'Yearly emission'!BU80)</f>
        <v>0</v>
      </c>
      <c r="BY26" s="11">
        <f>SUM('Yearly emission'!BV51:'Yearly emission'!BV80)</f>
        <v>0</v>
      </c>
      <c r="BZ26" s="11">
        <f>SUM('Yearly emission'!BW51:'Yearly emission'!BW80)</f>
        <v>0</v>
      </c>
      <c r="CA26" s="11">
        <f>SUM('Yearly emission'!BX51:'Yearly emission'!BX80)</f>
        <v>0</v>
      </c>
      <c r="CB26" s="11">
        <f>SUM('Yearly emission'!BY51:'Yearly emission'!BY80)</f>
        <v>0</v>
      </c>
      <c r="CC26" s="11">
        <f>SUM('Yearly emission'!BZ51:'Yearly emission'!BZ80)</f>
        <v>0</v>
      </c>
      <c r="CD26" s="11">
        <f>SUM('Yearly emission'!CA51:'Yearly emission'!CA80)</f>
        <v>0</v>
      </c>
      <c r="CE26" s="11">
        <f>SUM('Yearly emission'!CB51:'Yearly emission'!CB80)</f>
        <v>0</v>
      </c>
      <c r="CF26" s="11">
        <f>SUM('Yearly emission'!CC51:'Yearly emission'!CC80)</f>
        <v>0</v>
      </c>
      <c r="CG26" s="11">
        <f>SUM('Yearly emission'!CD51:'Yearly emission'!CD80)</f>
        <v>0</v>
      </c>
      <c r="CH26" s="11">
        <f>SUM('Yearly emission'!CE51:'Yearly emission'!CE80)</f>
        <v>0</v>
      </c>
      <c r="CI26" s="11">
        <f>SUM('Yearly emission'!CF51:'Yearly emission'!CF80)</f>
        <v>0</v>
      </c>
      <c r="CJ26" s="11">
        <f>SUM('Yearly emission'!CG51:'Yearly emission'!CG80)</f>
        <v>0</v>
      </c>
      <c r="CM26" s="11">
        <f>SUM('Yearly emission'!CJ51:'Yearly emission'!CJ80)</f>
        <v>2028.4999999999998</v>
      </c>
      <c r="CN26" s="11">
        <f>SUM('Yearly emission'!CK51:'Yearly emission'!CK80)</f>
        <v>45057379630.394127</v>
      </c>
      <c r="CO26" s="11">
        <f>SUM('Yearly emission'!CL51:'Yearly emission'!CL80)</f>
        <v>17801837163.213936</v>
      </c>
      <c r="CP26" s="11">
        <f>SUM('Yearly emission'!CM51:'Yearly emission'!CM80)</f>
        <v>6112583290.9142323</v>
      </c>
      <c r="CQ26" s="11">
        <f>SUM('Yearly emission'!CN51:'Yearly emission'!CN80)</f>
        <v>2429632595.6028748</v>
      </c>
      <c r="CR26" s="11">
        <f>SUM('Yearly emission'!CO51:'Yearly emission'!CO80)</f>
        <v>24560446788.988632</v>
      </c>
      <c r="CS26" s="11">
        <f>SUM('Yearly emission'!CP51:'Yearly emission'!CP80)</f>
        <v>1754807390.5285697</v>
      </c>
      <c r="CT26" s="11">
        <f>SUM('Yearly emission'!CQ51:'Yearly emission'!CQ80)</f>
        <v>2155741754.0771852</v>
      </c>
      <c r="CU26" s="11">
        <f>SUM('Yearly emission'!CR51:'Yearly emission'!CR80)</f>
        <v>8570775450.0514994</v>
      </c>
      <c r="CV26" s="11">
        <f>SUM('Yearly emission'!CS51:'Yearly emission'!CS80)</f>
        <v>42483293257.135422</v>
      </c>
      <c r="CW26" s="11">
        <f>SUM('Yearly emission'!CT51:'Yearly emission'!CT80)</f>
        <v>6010041986.7214947</v>
      </c>
      <c r="CX26" s="11">
        <f>SUM('Yearly emission'!CU51:'Yearly emission'!CU80)</f>
        <v>10593827628.435625</v>
      </c>
      <c r="CY26" s="11">
        <f>SUM('Yearly emission'!CV51:'Yearly emission'!CV80)</f>
        <v>1148365377.9260435</v>
      </c>
      <c r="CZ26" s="11">
        <f>SUM('Yearly emission'!CW51:'Yearly emission'!CW80)</f>
        <v>3627512661.9891534</v>
      </c>
      <c r="DA26" s="11">
        <f>SUM('Yearly emission'!CX51:'Yearly emission'!CX80)</f>
        <v>3805098276.1788707</v>
      </c>
      <c r="DB26" s="11">
        <f>SUM('Yearly emission'!CY51:'Yearly emission'!CY80)</f>
        <v>3017118360.9590058</v>
      </c>
      <c r="DC26" s="11">
        <f>SUM('Yearly emission'!CZ51:'Yearly emission'!CZ80)</f>
        <v>13059131687.534548</v>
      </c>
      <c r="DE26" s="11">
        <f>SUM('Yearly emission'!DB51:'Yearly emission'!DB80)</f>
        <v>36934578052.061035</v>
      </c>
      <c r="DF26" s="11">
        <f>SUM('Yearly emission'!DC51:'Yearly emission'!DC80)</f>
        <v>14756508931.688322</v>
      </c>
      <c r="DG26" s="11">
        <f>SUM('Yearly emission'!DD51:'Yearly emission'!DD80)</f>
        <v>5407803210.4788713</v>
      </c>
      <c r="DH26" s="11">
        <f>SUM('Yearly emission'!DE51:'Yearly emission'!DE80)</f>
        <v>1993579528.7162235</v>
      </c>
      <c r="DI26" s="11">
        <f>SUM('Yearly emission'!DF51:'Yearly emission'!DF80)</f>
        <v>20522059346.947475</v>
      </c>
      <c r="DJ26" s="11">
        <f>SUM('Yearly emission'!DG51:'Yearly emission'!DG80)</f>
        <v>1404007332.4790113</v>
      </c>
      <c r="DK26" s="11">
        <f>SUM('Yearly emission'!DH51:'Yearly emission'!DH80)</f>
        <v>1787511150.4171274</v>
      </c>
      <c r="DL26" s="11">
        <f>SUM('Yearly emission'!DI51:'Yearly emission'!DI80)</f>
        <v>6979728076.7615089</v>
      </c>
      <c r="DM26" s="11">
        <f>SUM('Yearly emission'!DJ51:'Yearly emission'!DJ80)</f>
        <v>34613122456.093567</v>
      </c>
      <c r="DN26" s="11">
        <f>SUM('Yearly emission'!DK51:'Yearly emission'!DK80)</f>
        <v>4843613233.2381649</v>
      </c>
      <c r="DO26" s="11">
        <f>SUM('Yearly emission'!DL51:'Yearly emission'!DL80)</f>
        <v>8532927606.0684624</v>
      </c>
      <c r="DP26" s="11">
        <f>SUM('Yearly emission'!DM51:'Yearly emission'!DM80)</f>
        <v>930821742.33734739</v>
      </c>
      <c r="DQ26" s="11">
        <f>SUM('Yearly emission'!DN51:'Yearly emission'!DN80)</f>
        <v>2944671024.2945766</v>
      </c>
      <c r="DR26" s="11">
        <f>SUM('Yearly emission'!DO51:'Yearly emission'!DO80)</f>
        <v>3175255057.5701237</v>
      </c>
      <c r="DS26" s="11">
        <f>SUM('Yearly emission'!DP51:'Yearly emission'!DP80)</f>
        <v>2431722734.9304981</v>
      </c>
      <c r="DT26" s="11">
        <f>SUM('Yearly emission'!DQ51:'Yearly emission'!DQ80)</f>
        <v>10603786789.392986</v>
      </c>
      <c r="DV26" s="11">
        <f>SUM('Yearly emission'!DS51:'Yearly emission'!DS80)</f>
        <v>30130166443.991299</v>
      </c>
      <c r="DW26" s="11">
        <f>SUM('Yearly emission'!DT51:'Yearly emission'!DT80)</f>
        <v>13263069196.307573</v>
      </c>
      <c r="DX26" s="11">
        <f>SUM('Yearly emission'!DU51:'Yearly emission'!DU80)</f>
        <v>5134172356.7210283</v>
      </c>
      <c r="DY26" s="11">
        <f>SUM('Yearly emission'!DV51:'Yearly emission'!DV80)</f>
        <v>1766342151.8374605</v>
      </c>
      <c r="DZ26" s="11">
        <f>SUM('Yearly emission'!DW51:'Yearly emission'!DW80)</f>
        <v>17179651482.374231</v>
      </c>
      <c r="EA26" s="11">
        <f>SUM('Yearly emission'!DX51:'Yearly emission'!DX80)</f>
        <v>1053570892.7046725</v>
      </c>
      <c r="EB26" s="11">
        <f>SUM('Yearly emission'!DY51:'Yearly emission'!DY80)</f>
        <v>1443259996.5529497</v>
      </c>
      <c r="EC26" s="11">
        <f>SUM('Yearly emission'!DZ51:'Yearly emission'!DZ80)</f>
        <v>5388680703.4715214</v>
      </c>
      <c r="ED26" s="11">
        <f>SUM('Yearly emission'!EA51:'Yearly emission'!EA80)</f>
        <v>26742951655.05172</v>
      </c>
      <c r="EE26" s="11">
        <f>SUM('Yearly emission'!EB51:'Yearly emission'!EB80)</f>
        <v>3677184479.7548366</v>
      </c>
      <c r="EF26" s="11">
        <f>SUM('Yearly emission'!EC51:'Yearly emission'!EC80)</f>
        <v>6666522467.8971148</v>
      </c>
      <c r="EG26" s="11">
        <f>SUM('Yearly emission'!ED51:'Yearly emission'!ED80)</f>
        <v>713478862.9777416</v>
      </c>
      <c r="EH26" s="11">
        <f>SUM('Yearly emission'!EE51:'Yearly emission'!EE80)</f>
        <v>2263953516.2006998</v>
      </c>
      <c r="EI26" s="11">
        <f>SUM('Yearly emission'!EF51:'Yearly emission'!EF80)</f>
        <v>2726461625.7507195</v>
      </c>
      <c r="EJ26" s="11">
        <f>SUM('Yearly emission'!EG51:'Yearly emission'!EG80)</f>
        <v>1850305352.9945412</v>
      </c>
      <c r="EK26" s="11">
        <f>SUM('Yearly emission'!EH51:'Yearly emission'!EH80)</f>
        <v>8463313557.3454342</v>
      </c>
      <c r="EM26" s="11">
        <f>SUM('Yearly emission'!EJ51:'Yearly emission'!EJ80)</f>
        <v>0</v>
      </c>
      <c r="EN26" s="11">
        <f>SUM('Yearly emission'!EK51:'Yearly emission'!EK80)</f>
        <v>0</v>
      </c>
      <c r="EO26" s="11">
        <f>SUM('Yearly emission'!EL51:'Yearly emission'!EL80)</f>
        <v>0</v>
      </c>
      <c r="EP26" s="11">
        <f>SUM('Yearly emission'!EM51:'Yearly emission'!EM80)</f>
        <v>0</v>
      </c>
      <c r="EQ26" s="11">
        <f>SUM('Yearly emission'!EN51:'Yearly emission'!EN80)</f>
        <v>0</v>
      </c>
      <c r="ER26" s="11">
        <f>SUM('Yearly emission'!EO51:'Yearly emission'!EO80)</f>
        <v>0</v>
      </c>
      <c r="ES26" s="11">
        <f>SUM('Yearly emission'!EP51:'Yearly emission'!EP80)</f>
        <v>0</v>
      </c>
      <c r="ET26" s="11">
        <f>SUM('Yearly emission'!EQ51:'Yearly emission'!EQ80)</f>
        <v>0</v>
      </c>
      <c r="EU26" s="11">
        <f>SUM('Yearly emission'!ER51:'Yearly emission'!ER80)</f>
        <v>0</v>
      </c>
      <c r="EV26" s="11">
        <f>SUM('Yearly emission'!ES51:'Yearly emission'!ES80)</f>
        <v>0</v>
      </c>
      <c r="EW26" s="11">
        <f>SUM('Yearly emission'!ET51:'Yearly emission'!ET80)</f>
        <v>0</v>
      </c>
      <c r="EX26" s="11">
        <f>SUM('Yearly emission'!EU51:'Yearly emission'!EU80)</f>
        <v>0</v>
      </c>
      <c r="EY26" s="11">
        <f>SUM('Yearly emission'!EV51:'Yearly emission'!EV80)</f>
        <v>0</v>
      </c>
      <c r="EZ26" s="11">
        <f>SUM('Yearly emission'!EW51:'Yearly emission'!EW80)</f>
        <v>0</v>
      </c>
      <c r="FA26" s="11">
        <f>SUM('Yearly emission'!EX51:'Yearly emission'!EX80)</f>
        <v>0</v>
      </c>
      <c r="FB26" s="11">
        <f>SUM('Yearly emission'!EY51:'Yearly emission'!EY80)</f>
        <v>0</v>
      </c>
      <c r="FD26" s="11">
        <f>SUM('Yearly emission'!FA51:'Yearly emission'!FA80)</f>
        <v>0</v>
      </c>
      <c r="FE26" s="11">
        <f>SUM('Yearly emission'!FB51:'Yearly emission'!FB80)</f>
        <v>0</v>
      </c>
      <c r="FF26" s="11">
        <f>SUM('Yearly emission'!FC51:'Yearly emission'!FC80)</f>
        <v>0</v>
      </c>
      <c r="FG26" s="11">
        <f>SUM('Yearly emission'!FD51:'Yearly emission'!FD80)</f>
        <v>0</v>
      </c>
      <c r="FH26" s="11">
        <f>SUM('Yearly emission'!FE51:'Yearly emission'!FE80)</f>
        <v>0</v>
      </c>
      <c r="FI26" s="11">
        <f>SUM('Yearly emission'!FF51:'Yearly emission'!FF80)</f>
        <v>0</v>
      </c>
      <c r="FJ26" s="11">
        <f>SUM('Yearly emission'!FG51:'Yearly emission'!FG80)</f>
        <v>0</v>
      </c>
      <c r="FK26" s="11">
        <f>SUM('Yearly emission'!FH51:'Yearly emission'!FH80)</f>
        <v>0</v>
      </c>
      <c r="FL26" s="11">
        <f>SUM('Yearly emission'!FI51:'Yearly emission'!FI80)</f>
        <v>0</v>
      </c>
      <c r="FM26" s="11">
        <f>SUM('Yearly emission'!FJ51:'Yearly emission'!FJ80)</f>
        <v>0</v>
      </c>
      <c r="FN26" s="11">
        <f>SUM('Yearly emission'!FK51:'Yearly emission'!FK80)</f>
        <v>0</v>
      </c>
      <c r="FO26" s="11">
        <f>SUM('Yearly emission'!FL51:'Yearly emission'!FL80)</f>
        <v>0</v>
      </c>
      <c r="FP26" s="11">
        <f>SUM('Yearly emission'!FM51:'Yearly emission'!FM80)</f>
        <v>0</v>
      </c>
      <c r="FQ26" s="11">
        <f>SUM('Yearly emission'!FN51:'Yearly emission'!FN80)</f>
        <v>0</v>
      </c>
      <c r="FR26" s="11">
        <f>SUM('Yearly emission'!FO51:'Yearly emission'!FO80)</f>
        <v>0</v>
      </c>
      <c r="FS26" s="11">
        <f>SUM('Yearly emission'!FP51:'Yearly emission'!FP80)</f>
        <v>0</v>
      </c>
      <c r="FV26" s="11">
        <f>SUM('Yearly emission'!FS51:'Yearly emission'!FS80)</f>
        <v>2028.4999999999998</v>
      </c>
      <c r="FW26" s="11">
        <f>SUM('Yearly emission'!FT51:'Yearly emission'!FT80)</f>
        <v>41159722575.346451</v>
      </c>
      <c r="FX26" s="11">
        <f>SUM('Yearly emission'!FU51:'Yearly emission'!FU80)</f>
        <v>18350776678.28545</v>
      </c>
      <c r="FY26" s="11">
        <f>SUM('Yearly emission'!FV51:'Yearly emission'!FV80)</f>
        <v>6639193933.0220127</v>
      </c>
      <c r="FZ26" s="11">
        <f>SUM('Yearly emission'!FW51:'Yearly emission'!FW80)</f>
        <v>2658157820.4731922</v>
      </c>
      <c r="GA26" s="11">
        <f>SUM('Yearly emission'!FX51:'Yearly emission'!FX80)</f>
        <v>20456116777.56567</v>
      </c>
      <c r="GB26" s="11">
        <f>SUM('Yearly emission'!FY51:'Yearly emission'!FY80)</f>
        <v>1069001081.2796079</v>
      </c>
      <c r="GC26" s="11">
        <f>SUM('Yearly emission'!FZ51:'Yearly emission'!FZ80)</f>
        <v>2345262842.1283255</v>
      </c>
      <c r="GD26" s="11">
        <f>SUM('Yearly emission'!GA51:'Yearly emission'!GA80)</f>
        <v>13188843927.256107</v>
      </c>
      <c r="GE26" s="11">
        <f>SUM('Yearly emission'!GB51:'Yearly emission'!GB80)</f>
        <v>43175753092.51265</v>
      </c>
      <c r="GF26" s="11">
        <f>SUM('Yearly emission'!GC51:'Yearly emission'!GC80)</f>
        <v>5853020048.4240341</v>
      </c>
      <c r="GG26" s="11">
        <f>SUM('Yearly emission'!GD51:'Yearly emission'!GD80)</f>
        <v>7261401228.8503685</v>
      </c>
      <c r="GH26" s="11">
        <f>SUM('Yearly emission'!GE51:'Yearly emission'!GE80)</f>
        <v>1644462599.89677</v>
      </c>
      <c r="GI26" s="11">
        <f>SUM('Yearly emission'!GF51:'Yearly emission'!GF80)</f>
        <v>2807080067.0292974</v>
      </c>
      <c r="GJ26" s="11">
        <f>SUM('Yearly emission'!GG51:'Yearly emission'!GG80)</f>
        <v>3784971945.624887</v>
      </c>
      <c r="GK26" s="11">
        <f>SUM('Yearly emission'!GH51:'Yearly emission'!GH80)</f>
        <v>2996559416.0183959</v>
      </c>
      <c r="GL26" s="11">
        <f>SUM('Yearly emission'!GI51:'Yearly emission'!GI80)</f>
        <v>16333274614.669062</v>
      </c>
      <c r="GN26" s="11">
        <f>SUM('Yearly emission'!GK51:'Yearly emission'!GK80)</f>
        <v>36287296274.793564</v>
      </c>
      <c r="GO26" s="11">
        <f>SUM('Yearly emission'!GL51:'Yearly emission'!GL80)</f>
        <v>15775784179.59918</v>
      </c>
      <c r="GP26" s="11">
        <f>SUM('Yearly emission'!GM51:'Yearly emission'!GM80)</f>
        <v>5815789036.2211723</v>
      </c>
      <c r="GQ26" s="11">
        <f>SUM('Yearly emission'!GN51:'Yearly emission'!GN80)</f>
        <v>2301902191.6268392</v>
      </c>
      <c r="GR26" s="11">
        <f>SUM('Yearly emission'!GO51:'Yearly emission'!GO80)</f>
        <v>17617890475.490669</v>
      </c>
      <c r="GS26" s="11">
        <f>SUM('Yearly emission'!GP51:'Yearly emission'!GP80)</f>
        <v>864549747.00797272</v>
      </c>
      <c r="GT26" s="11">
        <f>SUM('Yearly emission'!GQ51:'Yearly emission'!GQ80)</f>
        <v>1957471914.5663023</v>
      </c>
      <c r="GU26" s="11">
        <f>SUM('Yearly emission'!GR51:'Yearly emission'!GR80)</f>
        <v>11097709474.878729</v>
      </c>
      <c r="GV26" s="11">
        <f>SUM('Yearly emission'!GS51:'Yearly emission'!GS80)</f>
        <v>35262113651.20826</v>
      </c>
      <c r="GW26" s="11">
        <f>SUM('Yearly emission'!GT51:'Yearly emission'!GT80)</f>
        <v>4795512320.0627308</v>
      </c>
      <c r="GX26" s="11">
        <f>SUM('Yearly emission'!GU51:'Yearly emission'!GU80)</f>
        <v>6238268148.9896841</v>
      </c>
      <c r="GY26" s="11">
        <f>SUM('Yearly emission'!GV51:'Yearly emission'!GV80)</f>
        <v>1332623192.9209285</v>
      </c>
      <c r="GZ26" s="11">
        <f>SUM('Yearly emission'!GW51:'Yearly emission'!GW80)</f>
        <v>2349487522.9463139</v>
      </c>
      <c r="HA26" s="11">
        <f>SUM('Yearly emission'!GX51:'Yearly emission'!GX80)</f>
        <v>3035565730.8418837</v>
      </c>
      <c r="HB26" s="11">
        <f>SUM('Yearly emission'!GY51:'Yearly emission'!GY80)</f>
        <v>2467763733.3318701</v>
      </c>
      <c r="HC26" s="11">
        <f>SUM('Yearly emission'!GZ51:'Yearly emission'!GZ80)</f>
        <v>13393299818.062914</v>
      </c>
      <c r="HE26" s="11">
        <f>SUM('Yearly emission'!HB51:'Yearly emission'!HB80)</f>
        <v>34155520994.327122</v>
      </c>
      <c r="HF26" s="11">
        <f>SUM('Yearly emission'!HC51:'Yearly emission'!HC80)</f>
        <v>13231219357.852282</v>
      </c>
      <c r="HG26" s="11">
        <f>SUM('Yearly emission'!HD51:'Yearly emission'!HD80)</f>
        <v>5241776071.9003229</v>
      </c>
      <c r="HH26" s="11">
        <f>SUM('Yearly emission'!HE51:'Yearly emission'!HE80)</f>
        <v>2186450236.4789281</v>
      </c>
      <c r="HI26" s="11">
        <f>SUM('Yearly emission'!HF51:'Yearly emission'!HF80)</f>
        <v>14983948222.280432</v>
      </c>
      <c r="HJ26" s="11">
        <f>SUM('Yearly emission'!HG51:'Yearly emission'!HG80)</f>
        <v>660064394.93311512</v>
      </c>
      <c r="HK26" s="11">
        <f>SUM('Yearly emission'!HH51:'Yearly emission'!HH80)</f>
        <v>1569680987.004277</v>
      </c>
      <c r="HL26" s="11">
        <f>SUM('Yearly emission'!HI51:'Yearly emission'!HI80)</f>
        <v>9083941841.4881859</v>
      </c>
      <c r="HM26" s="11">
        <f>SUM('Yearly emission'!HJ51:'Yearly emission'!HJ80)</f>
        <v>27348474209.903885</v>
      </c>
      <c r="HN26" s="11">
        <f>SUM('Yearly emission'!HK51:'Yearly emission'!HK80)</f>
        <v>3738004591.7014322</v>
      </c>
      <c r="HO26" s="11">
        <f>SUM('Yearly emission'!HL51:'Yearly emission'!HL80)</f>
        <v>5810671640.2655449</v>
      </c>
      <c r="HP26" s="11">
        <f>SUM('Yearly emission'!HM51:'Yearly emission'!HM80)</f>
        <v>1020782314.6559036</v>
      </c>
      <c r="HQ26" s="11">
        <f>SUM('Yearly emission'!HN51:'Yearly emission'!HN80)</f>
        <v>1891894978.8633318</v>
      </c>
      <c r="HR26" s="11">
        <f>SUM('Yearly emission'!HO51:'Yearly emission'!HO80)</f>
        <v>2286494177.4170542</v>
      </c>
      <c r="HS26" s="11">
        <f>SUM('Yearly emission'!HP51:'Yearly emission'!HP80)</f>
        <v>1939075727.4875071</v>
      </c>
      <c r="HT26" s="11">
        <f>SUM('Yearly emission'!HQ51:'Yearly emission'!HQ80)</f>
        <v>10453325021.456778</v>
      </c>
      <c r="HV26" s="11">
        <f>SUM('Yearly emission'!HS51:'Yearly emission'!HS80)</f>
        <v>0</v>
      </c>
      <c r="HW26" s="11">
        <f>SUM('Yearly emission'!HT51:'Yearly emission'!HT80)</f>
        <v>0</v>
      </c>
      <c r="HX26" s="11">
        <f>SUM('Yearly emission'!HU51:'Yearly emission'!HU80)</f>
        <v>0</v>
      </c>
      <c r="HY26" s="11">
        <f>SUM('Yearly emission'!HV51:'Yearly emission'!HV80)</f>
        <v>0</v>
      </c>
      <c r="HZ26" s="11">
        <f>SUM('Yearly emission'!HW51:'Yearly emission'!HW80)</f>
        <v>0</v>
      </c>
      <c r="IA26" s="11">
        <f>SUM('Yearly emission'!HX51:'Yearly emission'!HX80)</f>
        <v>0</v>
      </c>
      <c r="IB26" s="11">
        <f>SUM('Yearly emission'!HY51:'Yearly emission'!HY80)</f>
        <v>0</v>
      </c>
      <c r="IC26" s="11">
        <f>SUM('Yearly emission'!HZ51:'Yearly emission'!HZ80)</f>
        <v>0</v>
      </c>
      <c r="ID26" s="11">
        <f>SUM('Yearly emission'!IA51:'Yearly emission'!IA80)</f>
        <v>0</v>
      </c>
      <c r="IE26" s="11">
        <f>SUM('Yearly emission'!IB51:'Yearly emission'!IB80)</f>
        <v>0</v>
      </c>
      <c r="IF26" s="11">
        <f>SUM('Yearly emission'!IC51:'Yearly emission'!IC80)</f>
        <v>0</v>
      </c>
      <c r="IG26" s="11">
        <f>SUM('Yearly emission'!ID51:'Yearly emission'!ID80)</f>
        <v>0</v>
      </c>
      <c r="IH26" s="11">
        <f>SUM('Yearly emission'!IE51:'Yearly emission'!IE80)</f>
        <v>0</v>
      </c>
      <c r="II26" s="11">
        <f>SUM('Yearly emission'!IF51:'Yearly emission'!IF80)</f>
        <v>0</v>
      </c>
      <c r="IJ26" s="11">
        <f>SUM('Yearly emission'!IG51:'Yearly emission'!IG80)</f>
        <v>0</v>
      </c>
      <c r="IK26" s="11">
        <f>SUM('Yearly emission'!IH51:'Yearly emission'!IH80)</f>
        <v>0</v>
      </c>
      <c r="IM26" s="11">
        <f>SUM('Yearly emission'!IJ51:'Yearly emission'!IJ80)</f>
        <v>0</v>
      </c>
      <c r="IN26" s="11">
        <f>SUM('Yearly emission'!IK51:'Yearly emission'!IK80)</f>
        <v>0</v>
      </c>
      <c r="IO26" s="11">
        <f>SUM('Yearly emission'!IL51:'Yearly emission'!IL80)</f>
        <v>0</v>
      </c>
      <c r="IP26" s="11">
        <f>SUM('Yearly emission'!IM51:'Yearly emission'!IM80)</f>
        <v>0</v>
      </c>
      <c r="IQ26" s="11">
        <f>SUM('Yearly emission'!IN51:'Yearly emission'!IN80)</f>
        <v>0</v>
      </c>
      <c r="IR26" s="11">
        <f>SUM('Yearly emission'!IO51:'Yearly emission'!IO80)</f>
        <v>0</v>
      </c>
      <c r="IS26" s="11">
        <f>SUM('Yearly emission'!IP51:'Yearly emission'!IP80)</f>
        <v>0</v>
      </c>
      <c r="IT26" s="11">
        <f>SUM('Yearly emission'!IQ51:'Yearly emission'!IQ80)</f>
        <v>0</v>
      </c>
      <c r="IU26" s="11">
        <f>SUM('Yearly emission'!IR51:'Yearly emission'!IR80)</f>
        <v>0</v>
      </c>
      <c r="IV26" s="11">
        <f>SUM('Yearly emission'!IS51:'Yearly emission'!IS80)</f>
        <v>0</v>
      </c>
      <c r="IW26" s="11">
        <f>SUM('Yearly emission'!IT51:'Yearly emission'!IT80)</f>
        <v>0</v>
      </c>
      <c r="IX26" s="11">
        <f>SUM('Yearly emission'!IU51:'Yearly emission'!IU80)</f>
        <v>0</v>
      </c>
      <c r="IY26" s="11">
        <f>SUM('Yearly emission'!IV51:'Yearly emission'!IV80)</f>
        <v>0</v>
      </c>
      <c r="IZ26" s="11">
        <f>SUM('Yearly emission'!IW51:'Yearly emission'!IW80)</f>
        <v>0</v>
      </c>
      <c r="JA26" s="11">
        <f>SUM('Yearly emission'!IX51:'Yearly emission'!IX80)</f>
        <v>0</v>
      </c>
      <c r="JB26" s="11">
        <f>SUM('Yearly emission'!IY51:'Yearly emission'!IY80)</f>
        <v>0</v>
      </c>
    </row>
    <row r="27" spans="4:262" x14ac:dyDescent="0.25">
      <c r="D27" s="11">
        <v>2044</v>
      </c>
      <c r="E27" s="11">
        <f>SUM('Yearly emission'!B52:'Yearly emission'!B81)</f>
        <v>31738958003.376507</v>
      </c>
      <c r="F27" s="11">
        <f>SUM('Yearly emission'!C52:'Yearly emission'!C81)</f>
        <v>18540005674.909218</v>
      </c>
      <c r="G27" s="11">
        <f>SUM('Yearly emission'!D52:'Yearly emission'!D81)</f>
        <v>5670806922.0915871</v>
      </c>
      <c r="H27" s="11">
        <f>SUM('Yearly emission'!E52:'Yearly emission'!E81)</f>
        <v>2555353159.4515495</v>
      </c>
      <c r="I27" s="11">
        <f>SUM('Yearly emission'!F52:'Yearly emission'!F81)</f>
        <v>23632097378.630322</v>
      </c>
      <c r="J27" s="11">
        <f>SUM('Yearly emission'!G52:'Yearly emission'!G81)</f>
        <v>1537192348.1757057</v>
      </c>
      <c r="K27" s="11">
        <f>SUM('Yearly emission'!H52:'Yearly emission'!H81)</f>
        <v>2017589093.6013401</v>
      </c>
      <c r="L27" s="11">
        <f>SUM('Yearly emission'!I52:'Yearly emission'!I81)</f>
        <v>6547821996.177249</v>
      </c>
      <c r="M27" s="11">
        <f>SUM('Yearly emission'!J52:'Yearly emission'!J81)</f>
        <v>44316897956.194519</v>
      </c>
      <c r="N27" s="11">
        <f>SUM('Yearly emission'!K52:'Yearly emission'!K81)</f>
        <v>5917039413.2409782</v>
      </c>
      <c r="O27" s="11">
        <f>SUM('Yearly emission'!L52:'Yearly emission'!L81)</f>
        <v>6622802819.019701</v>
      </c>
      <c r="P27" s="11">
        <f>SUM('Yearly emission'!M52:'Yearly emission'!M81)</f>
        <v>949668199.16256702</v>
      </c>
      <c r="Q27" s="11">
        <f>SUM('Yearly emission'!N52:'Yearly emission'!N81)</f>
        <v>3692918747.5006514</v>
      </c>
      <c r="R27" s="11">
        <f>SUM('Yearly emission'!O52:'Yearly emission'!O81)</f>
        <v>3211473110.9621024</v>
      </c>
      <c r="S27" s="11">
        <f>SUM('Yearly emission'!P52:'Yearly emission'!P81)</f>
        <v>2665582920.535121</v>
      </c>
      <c r="T27" s="11">
        <f>SUM('Yearly emission'!Q52:'Yearly emission'!Q81)</f>
        <v>13067170693.491831</v>
      </c>
      <c r="V27" s="11">
        <f>SUM('Yearly emission'!S52:'Yearly emission'!S81)</f>
        <v>29576213097.398449</v>
      </c>
      <c r="W27" s="11">
        <f>SUM('Yearly emission'!T52:'Yearly emission'!T81)</f>
        <v>15256464680.517578</v>
      </c>
      <c r="X27" s="11">
        <f>SUM('Yearly emission'!U52:'Yearly emission'!U81)</f>
        <v>4754335640.1429901</v>
      </c>
      <c r="Y27" s="11">
        <f>SUM('Yearly emission'!V52:'Yearly emission'!V81)</f>
        <v>2104936147.5658529</v>
      </c>
      <c r="Z27" s="11">
        <f>SUM('Yearly emission'!W52:'Yearly emission'!W81)</f>
        <v>20247960675.121944</v>
      </c>
      <c r="AA27" s="11">
        <f>SUM('Yearly emission'!X52:'Yearly emission'!X81)</f>
        <v>1252817286.6626375</v>
      </c>
      <c r="AB27" s="11">
        <f>SUM('Yearly emission'!Y52:'Yearly emission'!Y81)</f>
        <v>1654974275.3534009</v>
      </c>
      <c r="AC27" s="11">
        <f>SUM('Yearly emission'!Z52:'Yearly emission'!Z81)</f>
        <v>5386365140.4870701</v>
      </c>
      <c r="AD27" s="11">
        <f>SUM('Yearly emission'!AA52:'Yearly emission'!AA81)</f>
        <v>36286309935.147118</v>
      </c>
      <c r="AE27" s="11">
        <f>SUM('Yearly emission'!AB52:'Yearly emission'!AB81)</f>
        <v>4836061916.3591509</v>
      </c>
      <c r="AF27" s="11">
        <f>SUM('Yearly emission'!AC52:'Yearly emission'!AC81)</f>
        <v>5410422042.6896019</v>
      </c>
      <c r="AG27" s="11">
        <f>SUM('Yearly emission'!AD52:'Yearly emission'!AD81)</f>
        <v>780956746.63768935</v>
      </c>
      <c r="AH27" s="11">
        <f>SUM('Yearly emission'!AE52:'Yearly emission'!AE81)</f>
        <v>3026533904.4940696</v>
      </c>
      <c r="AI27" s="11">
        <f>SUM('Yearly emission'!AF52:'Yearly emission'!AF81)</f>
        <v>2611056331.1906366</v>
      </c>
      <c r="AJ27" s="11">
        <f>SUM('Yearly emission'!AG52:'Yearly emission'!AG81)</f>
        <v>2176463167.654593</v>
      </c>
      <c r="AK27" s="11">
        <f>SUM('Yearly emission'!AH52:'Yearly emission'!AH81)</f>
        <v>10696604924.407352</v>
      </c>
      <c r="AM27" s="11">
        <f>SUM('Yearly emission'!AJ52:'Yearly emission'!AJ81)</f>
        <v>28154900165.86702</v>
      </c>
      <c r="AN27" s="11">
        <f>SUM('Yearly emission'!AK52:'Yearly emission'!AK81)</f>
        <v>11975779415.744833</v>
      </c>
      <c r="AO27" s="11">
        <f>SUM('Yearly emission'!AL52:'Yearly emission'!AL81)</f>
        <v>4084042632.6507769</v>
      </c>
      <c r="AP27" s="11">
        <f>SUM('Yearly emission'!AM52:'Yearly emission'!AM81)</f>
        <v>1709367956.363668</v>
      </c>
      <c r="AQ27" s="11">
        <f>SUM('Yearly emission'!AN52:'Yearly emission'!AN81)</f>
        <v>17666212763.490425</v>
      </c>
      <c r="AR27" s="11">
        <f>SUM('Yearly emission'!AO52:'Yearly emission'!AO81)</f>
        <v>968442225.14956915</v>
      </c>
      <c r="AS27" s="11">
        <f>SUM('Yearly emission'!AP52:'Yearly emission'!AP81)</f>
        <v>1293957909.6841791</v>
      </c>
      <c r="AT27" s="11">
        <f>SUM('Yearly emission'!AQ52:'Yearly emission'!AQ81)</f>
        <v>4226616044.9795341</v>
      </c>
      <c r="AU27" s="11">
        <f>SUM('Yearly emission'!AR52:'Yearly emission'!AR81)</f>
        <v>28269718736.102478</v>
      </c>
      <c r="AV27" s="11">
        <f>SUM('Yearly emission'!AS52:'Yearly emission'!AS81)</f>
        <v>3755084419.4773216</v>
      </c>
      <c r="AW27" s="11">
        <f>SUM('Yearly emission'!AT52:'Yearly emission'!AT81)</f>
        <v>4198041266.3595014</v>
      </c>
      <c r="AX27" s="11">
        <f>SUM('Yearly emission'!AU52:'Yearly emission'!AU81)</f>
        <v>612511638.90014172</v>
      </c>
      <c r="AY27" s="11">
        <f>SUM('Yearly emission'!AV52:'Yearly emission'!AV81)</f>
        <v>2360149061.4874878</v>
      </c>
      <c r="AZ27" s="11">
        <f>SUM('Yearly emission'!AW52:'Yearly emission'!AW81)</f>
        <v>2010639551.4191594</v>
      </c>
      <c r="BA27" s="11">
        <f>SUM('Yearly emission'!AX52:'Yearly emission'!AX81)</f>
        <v>1687343414.7740629</v>
      </c>
      <c r="BB27" s="11">
        <f>SUM('Yearly emission'!AY52:'Yearly emission'!AY81)</f>
        <v>8326039155.3228788</v>
      </c>
      <c r="BD27" s="11">
        <f>SUM('Yearly emission'!BA52:'Yearly emission'!BA81)</f>
        <v>0</v>
      </c>
      <c r="BE27" s="11">
        <f>SUM('Yearly emission'!BB52:'Yearly emission'!BB81)</f>
        <v>0</v>
      </c>
      <c r="BF27" s="11">
        <f>SUM('Yearly emission'!BC52:'Yearly emission'!BC81)</f>
        <v>0</v>
      </c>
      <c r="BG27" s="11">
        <f>SUM('Yearly emission'!BD52:'Yearly emission'!BD81)</f>
        <v>0</v>
      </c>
      <c r="BH27" s="11">
        <f>SUM('Yearly emission'!BE52:'Yearly emission'!BE81)</f>
        <v>0</v>
      </c>
      <c r="BI27" s="11">
        <f>SUM('Yearly emission'!BF52:'Yearly emission'!BF81)</f>
        <v>0</v>
      </c>
      <c r="BJ27" s="11">
        <f>SUM('Yearly emission'!BG52:'Yearly emission'!BG81)</f>
        <v>0</v>
      </c>
      <c r="BK27" s="11">
        <f>SUM('Yearly emission'!BH52:'Yearly emission'!BH81)</f>
        <v>0</v>
      </c>
      <c r="BL27" s="11">
        <f>SUM('Yearly emission'!BI52:'Yearly emission'!BI81)</f>
        <v>0</v>
      </c>
      <c r="BM27" s="11">
        <f>SUM('Yearly emission'!BJ52:'Yearly emission'!BJ81)</f>
        <v>0</v>
      </c>
      <c r="BN27" s="11">
        <f>SUM('Yearly emission'!BK52:'Yearly emission'!BK81)</f>
        <v>0</v>
      </c>
      <c r="BO27" s="11">
        <f>SUM('Yearly emission'!BL52:'Yearly emission'!BL81)</f>
        <v>0</v>
      </c>
      <c r="BP27" s="11">
        <f>SUM('Yearly emission'!BM52:'Yearly emission'!BM81)</f>
        <v>0</v>
      </c>
      <c r="BQ27" s="11">
        <f>SUM('Yearly emission'!BN52:'Yearly emission'!BN81)</f>
        <v>0</v>
      </c>
      <c r="BR27" s="11">
        <f>SUM('Yearly emission'!BO52:'Yearly emission'!BO81)</f>
        <v>0</v>
      </c>
      <c r="BS27" s="11">
        <f>SUM('Yearly emission'!BP52:'Yearly emission'!BP81)</f>
        <v>0</v>
      </c>
      <c r="BU27" s="11">
        <f>SUM('Yearly emission'!BR52:'Yearly emission'!BR81)</f>
        <v>0</v>
      </c>
      <c r="BV27" s="11">
        <f>SUM('Yearly emission'!BS52:'Yearly emission'!BS81)</f>
        <v>0</v>
      </c>
      <c r="BW27" s="11">
        <f>SUM('Yearly emission'!BT52:'Yearly emission'!BT81)</f>
        <v>0</v>
      </c>
      <c r="BX27" s="11">
        <f>SUM('Yearly emission'!BU52:'Yearly emission'!BU81)</f>
        <v>0</v>
      </c>
      <c r="BY27" s="11">
        <f>SUM('Yearly emission'!BV52:'Yearly emission'!BV81)</f>
        <v>0</v>
      </c>
      <c r="BZ27" s="11">
        <f>SUM('Yearly emission'!BW52:'Yearly emission'!BW81)</f>
        <v>0</v>
      </c>
      <c r="CA27" s="11">
        <f>SUM('Yearly emission'!BX52:'Yearly emission'!BX81)</f>
        <v>0</v>
      </c>
      <c r="CB27" s="11">
        <f>SUM('Yearly emission'!BY52:'Yearly emission'!BY81)</f>
        <v>0</v>
      </c>
      <c r="CC27" s="11">
        <f>SUM('Yearly emission'!BZ52:'Yearly emission'!BZ81)</f>
        <v>0</v>
      </c>
      <c r="CD27" s="11">
        <f>SUM('Yearly emission'!CA52:'Yearly emission'!CA81)</f>
        <v>0</v>
      </c>
      <c r="CE27" s="11">
        <f>SUM('Yearly emission'!CB52:'Yearly emission'!CB81)</f>
        <v>0</v>
      </c>
      <c r="CF27" s="11">
        <f>SUM('Yearly emission'!CC52:'Yearly emission'!CC81)</f>
        <v>0</v>
      </c>
      <c r="CG27" s="11">
        <f>SUM('Yearly emission'!CD52:'Yearly emission'!CD81)</f>
        <v>0</v>
      </c>
      <c r="CH27" s="11">
        <f>SUM('Yearly emission'!CE52:'Yearly emission'!CE81)</f>
        <v>0</v>
      </c>
      <c r="CI27" s="11">
        <f>SUM('Yearly emission'!CF52:'Yearly emission'!CF81)</f>
        <v>0</v>
      </c>
      <c r="CJ27" s="11">
        <f>SUM('Yearly emission'!CG52:'Yearly emission'!CG81)</f>
        <v>0</v>
      </c>
      <c r="CM27" s="11">
        <f>SUM('Yearly emission'!CJ52:'Yearly emission'!CJ81)</f>
        <v>2029.5</v>
      </c>
      <c r="CN27" s="11">
        <f>SUM('Yearly emission'!CK52:'Yearly emission'!CK81)</f>
        <v>46104489616.980202</v>
      </c>
      <c r="CO27" s="11">
        <f>SUM('Yearly emission'!CL52:'Yearly emission'!CL81)</f>
        <v>18413418694.605061</v>
      </c>
      <c r="CP27" s="11">
        <f>SUM('Yearly emission'!CM52:'Yearly emission'!CM81)</f>
        <v>5879984959.5282059</v>
      </c>
      <c r="CQ27" s="11">
        <f>SUM('Yearly emission'!CN52:'Yearly emission'!CN81)</f>
        <v>2575647762.8712649</v>
      </c>
      <c r="CR27" s="11">
        <f>SUM('Yearly emission'!CO52:'Yearly emission'!CO81)</f>
        <v>25383953087.412807</v>
      </c>
      <c r="CS27" s="11">
        <f>SUM('Yearly emission'!CP52:'Yearly emission'!CP81)</f>
        <v>1954233613.7425325</v>
      </c>
      <c r="CT27" s="11">
        <f>SUM('Yearly emission'!CQ52:'Yearly emission'!CQ81)</f>
        <v>2258851599.9333987</v>
      </c>
      <c r="CU27" s="11">
        <f>SUM('Yearly emission'!CR52:'Yearly emission'!CR81)</f>
        <v>8950100719.617897</v>
      </c>
      <c r="CV27" s="11">
        <f>SUM('Yearly emission'!CS52:'Yearly emission'!CS81)</f>
        <v>43344271614.656654</v>
      </c>
      <c r="CW27" s="11">
        <f>SUM('Yearly emission'!CT52:'Yearly emission'!CT81)</f>
        <v>6376993277.494668</v>
      </c>
      <c r="CX27" s="11">
        <f>SUM('Yearly emission'!CU52:'Yearly emission'!CU81)</f>
        <v>10688171002.275387</v>
      </c>
      <c r="CY27" s="11">
        <f>SUM('Yearly emission'!CV52:'Yearly emission'!CV81)</f>
        <v>1283223186.5096023</v>
      </c>
      <c r="CZ27" s="11">
        <f>SUM('Yearly emission'!CW52:'Yearly emission'!CW81)</f>
        <v>3823233884.121068</v>
      </c>
      <c r="DA27" s="11">
        <f>SUM('Yearly emission'!CX52:'Yearly emission'!CX81)</f>
        <v>3818103998.9667864</v>
      </c>
      <c r="DB27" s="11">
        <f>SUM('Yearly emission'!CY52:'Yearly emission'!CY81)</f>
        <v>3184524128.2137089</v>
      </c>
      <c r="DC27" s="11">
        <f>SUM('Yearly emission'!CZ52:'Yearly emission'!CZ81)</f>
        <v>13263563096.104734</v>
      </c>
      <c r="DE27" s="11">
        <f>SUM('Yearly emission'!DB52:'Yearly emission'!DB81)</f>
        <v>37460117674.500099</v>
      </c>
      <c r="DF27" s="11">
        <f>SUM('Yearly emission'!DC52:'Yearly emission'!DC81)</f>
        <v>15070583238.643545</v>
      </c>
      <c r="DG27" s="11">
        <f>SUM('Yearly emission'!DD52:'Yearly emission'!DD81)</f>
        <v>5175204879.092845</v>
      </c>
      <c r="DH27" s="11">
        <f>SUM('Yearly emission'!DE52:'Yearly emission'!DE81)</f>
        <v>2089891381.9096091</v>
      </c>
      <c r="DI27" s="11">
        <f>SUM('Yearly emission'!DF52:'Yearly emission'!DF81)</f>
        <v>21034822557.772087</v>
      </c>
      <c r="DJ27" s="11">
        <f>SUM('Yearly emission'!DG52:'Yearly emission'!DG81)</f>
        <v>1544426415.5137992</v>
      </c>
      <c r="DK27" s="11">
        <f>SUM('Yearly emission'!DH52:'Yearly emission'!DH81)</f>
        <v>1852646591.8467393</v>
      </c>
      <c r="DL27" s="11">
        <f>SUM('Yearly emission'!DI52:'Yearly emission'!DI81)</f>
        <v>7222602925.1821613</v>
      </c>
      <c r="DM27" s="11">
        <f>SUM('Yearly emission'!DJ52:'Yearly emission'!DJ81)</f>
        <v>34996605293.362244</v>
      </c>
      <c r="DN27" s="11">
        <f>SUM('Yearly emission'!DK52:'Yearly emission'!DK81)</f>
        <v>5088717919.4214544</v>
      </c>
      <c r="DO27" s="11">
        <f>SUM('Yearly emission'!DL52:'Yearly emission'!DL81)</f>
        <v>8544143272.3811731</v>
      </c>
      <c r="DP27" s="11">
        <f>SUM('Yearly emission'!DM52:'Yearly emission'!DM81)</f>
        <v>1028082699.1047604</v>
      </c>
      <c r="DQ27" s="11">
        <f>SUM('Yearly emission'!DN52:'Yearly emission'!DN81)</f>
        <v>3075163574.6472774</v>
      </c>
      <c r="DR27" s="11">
        <f>SUM('Yearly emission'!DO52:'Yearly emission'!DO81)</f>
        <v>3175255057.5701237</v>
      </c>
      <c r="DS27" s="11">
        <f>SUM('Yearly emission'!DP52:'Yearly emission'!DP81)</f>
        <v>2542925679.4851747</v>
      </c>
      <c r="DT27" s="11">
        <f>SUM('Yearly emission'!DQ52:'Yearly emission'!DQ81)</f>
        <v>10682557124.394424</v>
      </c>
      <c r="DV27" s="11">
        <f>SUM('Yearly emission'!DS52:'Yearly emission'!DS81)</f>
        <v>29810534373.204918</v>
      </c>
      <c r="DW27" s="11">
        <f>SUM('Yearly emission'!DT52:'Yearly emission'!DT81)</f>
        <v>12775784079.72221</v>
      </c>
      <c r="DX27" s="11">
        <f>SUM('Yearly emission'!DU52:'Yearly emission'!DU81)</f>
        <v>4901574025.3350019</v>
      </c>
      <c r="DY27" s="11">
        <f>SUM('Yearly emission'!DV52:'Yearly emission'!DV81)</f>
        <v>1742653111.6570551</v>
      </c>
      <c r="DZ27" s="11">
        <f>SUM('Yearly emission'!DW52:'Yearly emission'!DW81)</f>
        <v>17142173832.190798</v>
      </c>
      <c r="EA27" s="11">
        <f>SUM('Yearly emission'!DX52:'Yearly emission'!DX81)</f>
        <v>1134982835.5602849</v>
      </c>
      <c r="EB27" s="11">
        <f>SUM('Yearly emission'!DY52:'Yearly emission'!DY81)</f>
        <v>1470421033.5559592</v>
      </c>
      <c r="EC27" s="11">
        <f>SUM('Yearly emission'!DZ52:'Yearly emission'!DZ81)</f>
        <v>5495105130.7464275</v>
      </c>
      <c r="ED27" s="11">
        <f>SUM('Yearly emission'!EA52:'Yearly emission'!EA81)</f>
        <v>26648938972.067852</v>
      </c>
      <c r="EE27" s="11">
        <f>SUM('Yearly emission'!EB52:'Yearly emission'!EB81)</f>
        <v>3800442561.3482437</v>
      </c>
      <c r="EF27" s="11">
        <f>SUM('Yearly emission'!EC52:'Yearly emission'!EC81)</f>
        <v>6656778685.5062304</v>
      </c>
      <c r="EG27" s="11">
        <f>SUM('Yearly emission'!ED52:'Yearly emission'!ED81)</f>
        <v>773142967.92900884</v>
      </c>
      <c r="EH27" s="11">
        <f>SUM('Yearly emission'!EE52:'Yearly emission'!EE81)</f>
        <v>2329217394.7741852</v>
      </c>
      <c r="EI27" s="11">
        <f>SUM('Yearly emission'!EF52:'Yearly emission'!EF81)</f>
        <v>2726461625.7507195</v>
      </c>
      <c r="EJ27" s="11">
        <f>SUM('Yearly emission'!EG52:'Yearly emission'!EG81)</f>
        <v>1905305474.8491895</v>
      </c>
      <c r="EK27" s="11">
        <f>SUM('Yearly emission'!EH52:'Yearly emission'!EH81)</f>
        <v>8448214227.0639315</v>
      </c>
      <c r="EM27" s="11">
        <f>SUM('Yearly emission'!EJ52:'Yearly emission'!EJ81)</f>
        <v>0</v>
      </c>
      <c r="EN27" s="11">
        <f>SUM('Yearly emission'!EK52:'Yearly emission'!EK81)</f>
        <v>0</v>
      </c>
      <c r="EO27" s="11">
        <f>SUM('Yearly emission'!EL52:'Yearly emission'!EL81)</f>
        <v>0</v>
      </c>
      <c r="EP27" s="11">
        <f>SUM('Yearly emission'!EM52:'Yearly emission'!EM81)</f>
        <v>0</v>
      </c>
      <c r="EQ27" s="11">
        <f>SUM('Yearly emission'!EN52:'Yearly emission'!EN81)</f>
        <v>0</v>
      </c>
      <c r="ER27" s="11">
        <f>SUM('Yearly emission'!EO52:'Yearly emission'!EO81)</f>
        <v>0</v>
      </c>
      <c r="ES27" s="11">
        <f>SUM('Yearly emission'!EP52:'Yearly emission'!EP81)</f>
        <v>0</v>
      </c>
      <c r="ET27" s="11">
        <f>SUM('Yearly emission'!EQ52:'Yearly emission'!EQ81)</f>
        <v>0</v>
      </c>
      <c r="EU27" s="11">
        <f>SUM('Yearly emission'!ER52:'Yearly emission'!ER81)</f>
        <v>0</v>
      </c>
      <c r="EV27" s="11">
        <f>SUM('Yearly emission'!ES52:'Yearly emission'!ES81)</f>
        <v>0</v>
      </c>
      <c r="EW27" s="11">
        <f>SUM('Yearly emission'!ET52:'Yearly emission'!ET81)</f>
        <v>0</v>
      </c>
      <c r="EX27" s="11">
        <f>SUM('Yearly emission'!EU52:'Yearly emission'!EU81)</f>
        <v>0</v>
      </c>
      <c r="EY27" s="11">
        <f>SUM('Yearly emission'!EV52:'Yearly emission'!EV81)</f>
        <v>0</v>
      </c>
      <c r="EZ27" s="11">
        <f>SUM('Yearly emission'!EW52:'Yearly emission'!EW81)</f>
        <v>0</v>
      </c>
      <c r="FA27" s="11">
        <f>SUM('Yearly emission'!EX52:'Yearly emission'!EX81)</f>
        <v>0</v>
      </c>
      <c r="FB27" s="11">
        <f>SUM('Yearly emission'!EY52:'Yearly emission'!EY81)</f>
        <v>0</v>
      </c>
      <c r="FD27" s="11">
        <f>SUM('Yearly emission'!FA52:'Yearly emission'!FA81)</f>
        <v>0</v>
      </c>
      <c r="FE27" s="11">
        <f>SUM('Yearly emission'!FB52:'Yearly emission'!FB81)</f>
        <v>0</v>
      </c>
      <c r="FF27" s="11">
        <f>SUM('Yearly emission'!FC52:'Yearly emission'!FC81)</f>
        <v>0</v>
      </c>
      <c r="FG27" s="11">
        <f>SUM('Yearly emission'!FD52:'Yearly emission'!FD81)</f>
        <v>0</v>
      </c>
      <c r="FH27" s="11">
        <f>SUM('Yearly emission'!FE52:'Yearly emission'!FE81)</f>
        <v>0</v>
      </c>
      <c r="FI27" s="11">
        <f>SUM('Yearly emission'!FF52:'Yearly emission'!FF81)</f>
        <v>0</v>
      </c>
      <c r="FJ27" s="11">
        <f>SUM('Yearly emission'!FG52:'Yearly emission'!FG81)</f>
        <v>0</v>
      </c>
      <c r="FK27" s="11">
        <f>SUM('Yearly emission'!FH52:'Yearly emission'!FH81)</f>
        <v>0</v>
      </c>
      <c r="FL27" s="11">
        <f>SUM('Yearly emission'!FI52:'Yearly emission'!FI81)</f>
        <v>0</v>
      </c>
      <c r="FM27" s="11">
        <f>SUM('Yearly emission'!FJ52:'Yearly emission'!FJ81)</f>
        <v>0</v>
      </c>
      <c r="FN27" s="11">
        <f>SUM('Yearly emission'!FK52:'Yearly emission'!FK81)</f>
        <v>0</v>
      </c>
      <c r="FO27" s="11">
        <f>SUM('Yearly emission'!FL52:'Yearly emission'!FL81)</f>
        <v>0</v>
      </c>
      <c r="FP27" s="11">
        <f>SUM('Yearly emission'!FM52:'Yearly emission'!FM81)</f>
        <v>0</v>
      </c>
      <c r="FQ27" s="11">
        <f>SUM('Yearly emission'!FN52:'Yearly emission'!FN81)</f>
        <v>0</v>
      </c>
      <c r="FR27" s="11">
        <f>SUM('Yearly emission'!FO52:'Yearly emission'!FO81)</f>
        <v>0</v>
      </c>
      <c r="FS27" s="11">
        <f>SUM('Yearly emission'!FP52:'Yearly emission'!FP81)</f>
        <v>0</v>
      </c>
      <c r="FV27" s="11">
        <f>SUM('Yearly emission'!FS52:'Yearly emission'!FS81)</f>
        <v>2029.5</v>
      </c>
      <c r="FW27" s="11">
        <f>SUM('Yearly emission'!FT52:'Yearly emission'!FT81)</f>
        <v>41190328082.512482</v>
      </c>
      <c r="FX27" s="11">
        <f>SUM('Yearly emission'!FU52:'Yearly emission'!FU81)</f>
        <v>18628120512.403408</v>
      </c>
      <c r="FY27" s="11">
        <f>SUM('Yearly emission'!FV52:'Yearly emission'!FV81)</f>
        <v>6430516648.0439234</v>
      </c>
      <c r="FZ27" s="11">
        <f>SUM('Yearly emission'!FW52:'Yearly emission'!FW81)</f>
        <v>2755460434.0223212</v>
      </c>
      <c r="GA27" s="11">
        <f>SUM('Yearly emission'!FX52:'Yearly emission'!FX81)</f>
        <v>20994259262.389805</v>
      </c>
      <c r="GB27" s="11">
        <f>SUM('Yearly emission'!FY52:'Yearly emission'!FY81)</f>
        <v>1252828924.2011578</v>
      </c>
      <c r="GC27" s="11">
        <f>SUM('Yearly emission'!FZ52:'Yearly emission'!FZ81)</f>
        <v>2483504371.5914249</v>
      </c>
      <c r="GD27" s="11">
        <f>SUM('Yearly emission'!GA52:'Yearly emission'!GA81)</f>
        <v>13392833127.9963</v>
      </c>
      <c r="GE27" s="11">
        <f>SUM('Yearly emission'!GB52:'Yearly emission'!GB81)</f>
        <v>43543505714.49501</v>
      </c>
      <c r="GF27" s="11">
        <f>SUM('Yearly emission'!GC52:'Yearly emission'!GC81)</f>
        <v>6157412617.3391123</v>
      </c>
      <c r="GG27" s="11">
        <f>SUM('Yearly emission'!GD52:'Yearly emission'!GD81)</f>
        <v>7298297693.9356813</v>
      </c>
      <c r="GH27" s="11">
        <f>SUM('Yearly emission'!GE52:'Yearly emission'!GE81)</f>
        <v>1750760147.5006437</v>
      </c>
      <c r="GI27" s="11">
        <f>SUM('Yearly emission'!GF52:'Yearly emission'!GF81)</f>
        <v>2917406558.1704535</v>
      </c>
      <c r="GJ27" s="11">
        <f>SUM('Yearly emission'!GG52:'Yearly emission'!GG81)</f>
        <v>3901256169.6235418</v>
      </c>
      <c r="GK27" s="11">
        <f>SUM('Yearly emission'!GH52:'Yearly emission'!GH81)</f>
        <v>3031429631.0908227</v>
      </c>
      <c r="GL27" s="11">
        <f>SUM('Yearly emission'!GI52:'Yearly emission'!GI81)</f>
        <v>17115161344.082657</v>
      </c>
      <c r="GN27" s="11">
        <f>SUM('Yearly emission'!GK52:'Yearly emission'!GK81)</f>
        <v>35968134443.673538</v>
      </c>
      <c r="GO27" s="11">
        <f>SUM('Yearly emission'!GL52:'Yearly emission'!GL81)</f>
        <v>15861725397.50572</v>
      </c>
      <c r="GP27" s="11">
        <f>SUM('Yearly emission'!GM52:'Yearly emission'!GM81)</f>
        <v>5583650331.3643122</v>
      </c>
      <c r="GQ27" s="11">
        <f>SUM('Yearly emission'!GN52:'Yearly emission'!GN81)</f>
        <v>2365960033.2229199</v>
      </c>
      <c r="GR27" s="11">
        <f>SUM('Yearly emission'!GO52:'Yearly emission'!GO81)</f>
        <v>17976676207.287598</v>
      </c>
      <c r="GS27" s="11">
        <f>SUM('Yearly emission'!GP52:'Yearly emission'!GP81)</f>
        <v>997320625.13459551</v>
      </c>
      <c r="GT27" s="11">
        <f>SUM('Yearly emission'!GQ52:'Yearly emission'!GQ81)</f>
        <v>2052740698.123297</v>
      </c>
      <c r="GU27" s="11">
        <f>SUM('Yearly emission'!GR52:'Yearly emission'!GR81)</f>
        <v>11219856700.98089</v>
      </c>
      <c r="GV27" s="11">
        <f>SUM('Yearly emission'!GS52:'Yearly emission'!GS81)</f>
        <v>35399878835.918243</v>
      </c>
      <c r="GW27" s="11">
        <f>SUM('Yearly emission'!GT52:'Yearly emission'!GT81)</f>
        <v>5006926850.771472</v>
      </c>
      <c r="GX27" s="11">
        <f>SUM('Yearly emission'!GU52:'Yearly emission'!GU81)</f>
        <v>6228538907.6074572</v>
      </c>
      <c r="GY27" s="11">
        <f>SUM('Yearly emission'!GV52:'Yearly emission'!GV81)</f>
        <v>1408319388.7009239</v>
      </c>
      <c r="GZ27" s="11">
        <f>SUM('Yearly emission'!GW52:'Yearly emission'!GW81)</f>
        <v>2426177742.8002934</v>
      </c>
      <c r="HA27" s="11">
        <f>SUM('Yearly emission'!GX52:'Yearly emission'!GX81)</f>
        <v>3113007134.6294994</v>
      </c>
      <c r="HB27" s="11">
        <f>SUM('Yearly emission'!GY52:'Yearly emission'!GY81)</f>
        <v>2486054144.3244319</v>
      </c>
      <c r="HC27" s="11">
        <f>SUM('Yearly emission'!GZ52:'Yearly emission'!GZ81)</f>
        <v>13938720532.415613</v>
      </c>
      <c r="HE27" s="11">
        <f>SUM('Yearly emission'!HB52:'Yearly emission'!HB81)</f>
        <v>33836359163.207092</v>
      </c>
      <c r="HF27" s="11">
        <f>SUM('Yearly emission'!HC52:'Yearly emission'!HC81)</f>
        <v>13104350409.323454</v>
      </c>
      <c r="HG27" s="11">
        <f>SUM('Yearly emission'!HD52:'Yearly emission'!HD81)</f>
        <v>5009637367.0434628</v>
      </c>
      <c r="HH27" s="11">
        <f>SUM('Yearly emission'!HE52:'Yearly emission'!HE81)</f>
        <v>2162796486.3335319</v>
      </c>
      <c r="HI27" s="11">
        <f>SUM('Yearly emission'!HF52:'Yearly emission'!HF81)</f>
        <v>14976681030.660864</v>
      </c>
      <c r="HJ27" s="11">
        <f>SUM('Yearly emission'!HG52:'Yearly emission'!HG81)</f>
        <v>741778308.26480985</v>
      </c>
      <c r="HK27" s="11">
        <f>SUM('Yearly emission'!HH52:'Yearly emission'!HH81)</f>
        <v>1621977024.6551661</v>
      </c>
      <c r="HL27" s="11">
        <f>SUM('Yearly emission'!HI52:'Yearly emission'!HI81)</f>
        <v>9072509780.9484615</v>
      </c>
      <c r="HM27" s="11">
        <f>SUM('Yearly emission'!HJ52:'Yearly emission'!HJ81)</f>
        <v>27256251957.341488</v>
      </c>
      <c r="HN27" s="11">
        <f>SUM('Yearly emission'!HK52:'Yearly emission'!HK81)</f>
        <v>3856441084.2038369</v>
      </c>
      <c r="HO27" s="11">
        <f>SUM('Yearly emission'!HL52:'Yearly emission'!HL81)</f>
        <v>5800942398.8833179</v>
      </c>
      <c r="HP27" s="11">
        <f>SUM('Yearly emission'!HM52:'Yearly emission'!HM81)</f>
        <v>1065877158.6120201</v>
      </c>
      <c r="HQ27" s="11">
        <f>SUM('Yearly emission'!HN52:'Yearly emission'!HN81)</f>
        <v>1934948927.4301341</v>
      </c>
      <c r="HR27" s="11">
        <f>SUM('Yearly emission'!HO52:'Yearly emission'!HO81)</f>
        <v>2325092760.9936314</v>
      </c>
      <c r="HS27" s="11">
        <f>SUM('Yearly emission'!HP52:'Yearly emission'!HP81)</f>
        <v>1940786334.4002039</v>
      </c>
      <c r="HT27" s="11">
        <f>SUM('Yearly emission'!HQ52:'Yearly emission'!HQ81)</f>
        <v>10762279720.748579</v>
      </c>
      <c r="HV27" s="11">
        <f>SUM('Yearly emission'!HS52:'Yearly emission'!HS81)</f>
        <v>0</v>
      </c>
      <c r="HW27" s="11">
        <f>SUM('Yearly emission'!HT52:'Yearly emission'!HT81)</f>
        <v>0</v>
      </c>
      <c r="HX27" s="11">
        <f>SUM('Yearly emission'!HU52:'Yearly emission'!HU81)</f>
        <v>0</v>
      </c>
      <c r="HY27" s="11">
        <f>SUM('Yearly emission'!HV52:'Yearly emission'!HV81)</f>
        <v>0</v>
      </c>
      <c r="HZ27" s="11">
        <f>SUM('Yearly emission'!HW52:'Yearly emission'!HW81)</f>
        <v>0</v>
      </c>
      <c r="IA27" s="11">
        <f>SUM('Yearly emission'!HX52:'Yearly emission'!HX81)</f>
        <v>0</v>
      </c>
      <c r="IB27" s="11">
        <f>SUM('Yearly emission'!HY52:'Yearly emission'!HY81)</f>
        <v>0</v>
      </c>
      <c r="IC27" s="11">
        <f>SUM('Yearly emission'!HZ52:'Yearly emission'!HZ81)</f>
        <v>0</v>
      </c>
      <c r="ID27" s="11">
        <f>SUM('Yearly emission'!IA52:'Yearly emission'!IA81)</f>
        <v>0</v>
      </c>
      <c r="IE27" s="11">
        <f>SUM('Yearly emission'!IB52:'Yearly emission'!IB81)</f>
        <v>0</v>
      </c>
      <c r="IF27" s="11">
        <f>SUM('Yearly emission'!IC52:'Yearly emission'!IC81)</f>
        <v>0</v>
      </c>
      <c r="IG27" s="11">
        <f>SUM('Yearly emission'!ID52:'Yearly emission'!ID81)</f>
        <v>0</v>
      </c>
      <c r="IH27" s="11">
        <f>SUM('Yearly emission'!IE52:'Yearly emission'!IE81)</f>
        <v>0</v>
      </c>
      <c r="II27" s="11">
        <f>SUM('Yearly emission'!IF52:'Yearly emission'!IF81)</f>
        <v>0</v>
      </c>
      <c r="IJ27" s="11">
        <f>SUM('Yearly emission'!IG52:'Yearly emission'!IG81)</f>
        <v>0</v>
      </c>
      <c r="IK27" s="11">
        <f>SUM('Yearly emission'!IH52:'Yearly emission'!IH81)</f>
        <v>0</v>
      </c>
      <c r="IM27" s="11">
        <f>SUM('Yearly emission'!IJ52:'Yearly emission'!IJ81)</f>
        <v>0</v>
      </c>
      <c r="IN27" s="11">
        <f>SUM('Yearly emission'!IK52:'Yearly emission'!IK81)</f>
        <v>0</v>
      </c>
      <c r="IO27" s="11">
        <f>SUM('Yearly emission'!IL52:'Yearly emission'!IL81)</f>
        <v>0</v>
      </c>
      <c r="IP27" s="11">
        <f>SUM('Yearly emission'!IM52:'Yearly emission'!IM81)</f>
        <v>0</v>
      </c>
      <c r="IQ27" s="11">
        <f>SUM('Yearly emission'!IN52:'Yearly emission'!IN81)</f>
        <v>0</v>
      </c>
      <c r="IR27" s="11">
        <f>SUM('Yearly emission'!IO52:'Yearly emission'!IO81)</f>
        <v>0</v>
      </c>
      <c r="IS27" s="11">
        <f>SUM('Yearly emission'!IP52:'Yearly emission'!IP81)</f>
        <v>0</v>
      </c>
      <c r="IT27" s="11">
        <f>SUM('Yearly emission'!IQ52:'Yearly emission'!IQ81)</f>
        <v>0</v>
      </c>
      <c r="IU27" s="11">
        <f>SUM('Yearly emission'!IR52:'Yearly emission'!IR81)</f>
        <v>0</v>
      </c>
      <c r="IV27" s="11">
        <f>SUM('Yearly emission'!IS52:'Yearly emission'!IS81)</f>
        <v>0</v>
      </c>
      <c r="IW27" s="11">
        <f>SUM('Yearly emission'!IT52:'Yearly emission'!IT81)</f>
        <v>0</v>
      </c>
      <c r="IX27" s="11">
        <f>SUM('Yearly emission'!IU52:'Yearly emission'!IU81)</f>
        <v>0</v>
      </c>
      <c r="IY27" s="11">
        <f>SUM('Yearly emission'!IV52:'Yearly emission'!IV81)</f>
        <v>0</v>
      </c>
      <c r="IZ27" s="11">
        <f>SUM('Yearly emission'!IW52:'Yearly emission'!IW81)</f>
        <v>0</v>
      </c>
      <c r="JA27" s="11">
        <f>SUM('Yearly emission'!IX52:'Yearly emission'!IX81)</f>
        <v>0</v>
      </c>
      <c r="JB27" s="11">
        <f>SUM('Yearly emission'!IY52:'Yearly emission'!IY81)</f>
        <v>0</v>
      </c>
    </row>
    <row r="28" spans="4:262" x14ac:dyDescent="0.25">
      <c r="D28" s="11">
        <v>2045</v>
      </c>
      <c r="E28" s="11">
        <f>SUM('Yearly emission'!B53:'Yearly emission'!B82)</f>
        <v>31254568005.648304</v>
      </c>
      <c r="F28" s="11">
        <f>SUM('Yearly emission'!C53:'Yearly emission'!C82)</f>
        <v>19676851478.686306</v>
      </c>
      <c r="G28" s="11">
        <f>SUM('Yearly emission'!D53:'Yearly emission'!D82)</f>
        <v>5567859644.7779894</v>
      </c>
      <c r="H28" s="11">
        <f>SUM('Yearly emission'!E53:'Yearly emission'!E82)</f>
        <v>2741606187.4074268</v>
      </c>
      <c r="I28" s="11">
        <f>SUM('Yearly emission'!F53:'Yearly emission'!F82)</f>
        <v>23598890585.351555</v>
      </c>
      <c r="J28" s="11">
        <f>SUM('Yearly emission'!G53:'Yearly emission'!G82)</f>
        <v>1671954519.27406</v>
      </c>
      <c r="K28" s="11">
        <f>SUM('Yearly emission'!H53:'Yearly emission'!H82)</f>
        <v>2170902325.0140867</v>
      </c>
      <c r="L28" s="11">
        <f>SUM('Yearly emission'!I53:'Yearly emission'!I82)</f>
        <v>7435667416.2591295</v>
      </c>
      <c r="M28" s="11">
        <f>SUM('Yearly emission'!J53:'Yearly emission'!J82)</f>
        <v>45327252757.839134</v>
      </c>
      <c r="N28" s="11">
        <f>SUM('Yearly emission'!K53:'Yearly emission'!K82)</f>
        <v>6495456539.1760006</v>
      </c>
      <c r="O28" s="11">
        <f>SUM('Yearly emission'!L53:'Yearly emission'!L82)</f>
        <v>6940458016.4860773</v>
      </c>
      <c r="P28" s="11">
        <f>SUM('Yearly emission'!M53:'Yearly emission'!M82)</f>
        <v>1047839264.3960049</v>
      </c>
      <c r="Q28" s="11">
        <f>SUM('Yearly emission'!N53:'Yearly emission'!N82)</f>
        <v>3905818084.2705445</v>
      </c>
      <c r="R28" s="11">
        <f>SUM('Yearly emission'!O53:'Yearly emission'!O82)</f>
        <v>3391645703.263648</v>
      </c>
      <c r="S28" s="11">
        <f>SUM('Yearly emission'!P53:'Yearly emission'!P82)</f>
        <v>2964829328.910882</v>
      </c>
      <c r="T28" s="11">
        <f>SUM('Yearly emission'!Q53:'Yearly emission'!Q82)</f>
        <v>13505334935.327534</v>
      </c>
      <c r="V28" s="11">
        <f>SUM('Yearly emission'!S53:'Yearly emission'!S82)</f>
        <v>29091823099.67025</v>
      </c>
      <c r="W28" s="11">
        <f>SUM('Yearly emission'!T53:'Yearly emission'!T82)</f>
        <v>15908892150.024534</v>
      </c>
      <c r="X28" s="11">
        <f>SUM('Yearly emission'!U53:'Yearly emission'!U82)</f>
        <v>4584784529.2467451</v>
      </c>
      <c r="Y28" s="11">
        <f>SUM('Yearly emission'!V53:'Yearly emission'!V82)</f>
        <v>2222135547.3684645</v>
      </c>
      <c r="Z28" s="11">
        <f>SUM('Yearly emission'!W53:'Yearly emission'!W82)</f>
        <v>20214753881.843178</v>
      </c>
      <c r="AA28" s="11">
        <f>SUM('Yearly emission'!X53:'Yearly emission'!X82)</f>
        <v>1340007745.4182191</v>
      </c>
      <c r="AB28" s="11">
        <f>SUM('Yearly emission'!Y53:'Yearly emission'!Y82)</f>
        <v>1751388262.2456253</v>
      </c>
      <c r="AC28" s="11">
        <f>SUM('Yearly emission'!Z53:'Yearly emission'!Z82)</f>
        <v>6016103636.5411453</v>
      </c>
      <c r="AD28" s="11">
        <f>SUM('Yearly emission'!AA53:'Yearly emission'!AA82)</f>
        <v>36562935437.132317</v>
      </c>
      <c r="AE28" s="11">
        <f>SUM('Yearly emission'!AB53:'Yearly emission'!AB82)</f>
        <v>5225312473.262454</v>
      </c>
      <c r="AF28" s="11">
        <f>SUM('Yearly emission'!AC53:'Yearly emission'!AC82)</f>
        <v>5585373913.4889383</v>
      </c>
      <c r="AG28" s="11">
        <f>SUM('Yearly emission'!AD53:'Yearly emission'!AD82)</f>
        <v>848019734.08193064</v>
      </c>
      <c r="AH28" s="11">
        <f>SUM('Yearly emission'!AE53:'Yearly emission'!AE82)</f>
        <v>3153350323.2902298</v>
      </c>
      <c r="AI28" s="11">
        <f>SUM('Yearly emission'!AF53:'Yearly emission'!AF82)</f>
        <v>2715884638.280962</v>
      </c>
      <c r="AJ28" s="11">
        <f>SUM('Yearly emission'!AG53:'Yearly emission'!AG82)</f>
        <v>2383078229.7569947</v>
      </c>
      <c r="AK28" s="11">
        <f>SUM('Yearly emission'!AH53:'Yearly emission'!AH82)</f>
        <v>10891346063.788515</v>
      </c>
      <c r="AM28" s="11">
        <f>SUM('Yearly emission'!AJ53:'Yearly emission'!AJ82)</f>
        <v>27670510168.138817</v>
      </c>
      <c r="AN28" s="11">
        <f>SUM('Yearly emission'!AK53:'Yearly emission'!AK82)</f>
        <v>12143788550.981651</v>
      </c>
      <c r="AO28" s="11">
        <f>SUM('Yearly emission'!AL53:'Yearly emission'!AL82)</f>
        <v>3745367517.638422</v>
      </c>
      <c r="AP28" s="11">
        <f>SUM('Yearly emission'!AM53:'Yearly emission'!AM82)</f>
        <v>1705362508.6161222</v>
      </c>
      <c r="AQ28" s="11">
        <f>SUM('Yearly emission'!AN53:'Yearly emission'!AN82)</f>
        <v>17633005970.211658</v>
      </c>
      <c r="AR28" s="11">
        <f>SUM('Yearly emission'!AO53:'Yearly emission'!AO82)</f>
        <v>1008060971.5623784</v>
      </c>
      <c r="AS28" s="11">
        <f>SUM('Yearly emission'!AP53:'Yearly emission'!AP82)</f>
        <v>1333472652.0558805</v>
      </c>
      <c r="AT28" s="11">
        <f>SUM('Yearly emission'!AQ53:'Yearly emission'!AQ82)</f>
        <v>4598247617.0058022</v>
      </c>
      <c r="AU28" s="11">
        <f>SUM('Yearly emission'!AR53:'Yearly emission'!AR82)</f>
        <v>28001642214.363705</v>
      </c>
      <c r="AV28" s="11">
        <f>SUM('Yearly emission'!AS53:'Yearly emission'!AS82)</f>
        <v>3955168407.3489046</v>
      </c>
      <c r="AW28" s="11">
        <f>SUM('Yearly emission'!AT53:'Yearly emission'!AT82)</f>
        <v>4230289810.4917974</v>
      </c>
      <c r="AX28" s="11">
        <f>SUM('Yearly emission'!AU53:'Yearly emission'!AU82)</f>
        <v>648466548.55518639</v>
      </c>
      <c r="AY28" s="11">
        <f>SUM('Yearly emission'!AV53:'Yearly emission'!AV82)</f>
        <v>2400882562.3099155</v>
      </c>
      <c r="AZ28" s="11">
        <f>SUM('Yearly emission'!AW53:'Yearly emission'!AW82)</f>
        <v>2040123573.2982645</v>
      </c>
      <c r="BA28" s="11">
        <f>SUM('Yearly emission'!AX53:'Yearly emission'!AX82)</f>
        <v>1801327130.6031053</v>
      </c>
      <c r="BB28" s="11">
        <f>SUM('Yearly emission'!AY53:'Yearly emission'!AY82)</f>
        <v>8286227230.2672777</v>
      </c>
      <c r="BD28" s="11">
        <f>SUM('Yearly emission'!BA53:'Yearly emission'!BA82)</f>
        <v>0</v>
      </c>
      <c r="BE28" s="11">
        <f>SUM('Yearly emission'!BB53:'Yearly emission'!BB82)</f>
        <v>0</v>
      </c>
      <c r="BF28" s="11">
        <f>SUM('Yearly emission'!BC53:'Yearly emission'!BC82)</f>
        <v>0</v>
      </c>
      <c r="BG28" s="11">
        <f>SUM('Yearly emission'!BD53:'Yearly emission'!BD82)</f>
        <v>0</v>
      </c>
      <c r="BH28" s="11">
        <f>SUM('Yearly emission'!BE53:'Yearly emission'!BE82)</f>
        <v>0</v>
      </c>
      <c r="BI28" s="11">
        <f>SUM('Yearly emission'!BF53:'Yearly emission'!BF82)</f>
        <v>0</v>
      </c>
      <c r="BJ28" s="11">
        <f>SUM('Yearly emission'!BG53:'Yearly emission'!BG82)</f>
        <v>0</v>
      </c>
      <c r="BK28" s="11">
        <f>SUM('Yearly emission'!BH53:'Yearly emission'!BH82)</f>
        <v>0</v>
      </c>
      <c r="BL28" s="11">
        <f>SUM('Yearly emission'!BI53:'Yearly emission'!BI82)</f>
        <v>0</v>
      </c>
      <c r="BM28" s="11">
        <f>SUM('Yearly emission'!BJ53:'Yearly emission'!BJ82)</f>
        <v>0</v>
      </c>
      <c r="BN28" s="11">
        <f>SUM('Yearly emission'!BK53:'Yearly emission'!BK82)</f>
        <v>0</v>
      </c>
      <c r="BO28" s="11">
        <f>SUM('Yearly emission'!BL53:'Yearly emission'!BL82)</f>
        <v>0</v>
      </c>
      <c r="BP28" s="11">
        <f>SUM('Yearly emission'!BM53:'Yearly emission'!BM82)</f>
        <v>0</v>
      </c>
      <c r="BQ28" s="11">
        <f>SUM('Yearly emission'!BN53:'Yearly emission'!BN82)</f>
        <v>0</v>
      </c>
      <c r="BR28" s="11">
        <f>SUM('Yearly emission'!BO53:'Yearly emission'!BO82)</f>
        <v>0</v>
      </c>
      <c r="BS28" s="11">
        <f>SUM('Yearly emission'!BP53:'Yearly emission'!BP82)</f>
        <v>0</v>
      </c>
      <c r="BU28" s="11">
        <f>SUM('Yearly emission'!BR53:'Yearly emission'!BR82)</f>
        <v>0</v>
      </c>
      <c r="BV28" s="11">
        <f>SUM('Yearly emission'!BS53:'Yearly emission'!BS82)</f>
        <v>0</v>
      </c>
      <c r="BW28" s="11">
        <f>SUM('Yearly emission'!BT53:'Yearly emission'!BT82)</f>
        <v>0</v>
      </c>
      <c r="BX28" s="11">
        <f>SUM('Yearly emission'!BU53:'Yearly emission'!BU82)</f>
        <v>0</v>
      </c>
      <c r="BY28" s="11">
        <f>SUM('Yearly emission'!BV53:'Yearly emission'!BV82)</f>
        <v>0</v>
      </c>
      <c r="BZ28" s="11">
        <f>SUM('Yearly emission'!BW53:'Yearly emission'!BW82)</f>
        <v>0</v>
      </c>
      <c r="CA28" s="11">
        <f>SUM('Yearly emission'!BX53:'Yearly emission'!BX82)</f>
        <v>0</v>
      </c>
      <c r="CB28" s="11">
        <f>SUM('Yearly emission'!BY53:'Yearly emission'!BY82)</f>
        <v>0</v>
      </c>
      <c r="CC28" s="11">
        <f>SUM('Yearly emission'!BZ53:'Yearly emission'!BZ82)</f>
        <v>0</v>
      </c>
      <c r="CD28" s="11">
        <f>SUM('Yearly emission'!CA53:'Yearly emission'!CA82)</f>
        <v>0</v>
      </c>
      <c r="CE28" s="11">
        <f>SUM('Yearly emission'!CB53:'Yearly emission'!CB82)</f>
        <v>0</v>
      </c>
      <c r="CF28" s="11">
        <f>SUM('Yearly emission'!CC53:'Yearly emission'!CC82)</f>
        <v>0</v>
      </c>
      <c r="CG28" s="11">
        <f>SUM('Yearly emission'!CD53:'Yearly emission'!CD82)</f>
        <v>0</v>
      </c>
      <c r="CH28" s="11">
        <f>SUM('Yearly emission'!CE53:'Yearly emission'!CE82)</f>
        <v>0</v>
      </c>
      <c r="CI28" s="11">
        <f>SUM('Yearly emission'!CF53:'Yearly emission'!CF82)</f>
        <v>0</v>
      </c>
      <c r="CJ28" s="11">
        <f>SUM('Yearly emission'!CG53:'Yearly emission'!CG82)</f>
        <v>0</v>
      </c>
      <c r="CM28" s="11">
        <f>SUM('Yearly emission'!CJ53:'Yearly emission'!CJ82)</f>
        <v>2030.4999999999998</v>
      </c>
      <c r="CN28" s="11">
        <f>SUM('Yearly emission'!CK53:'Yearly emission'!CK82)</f>
        <v>46919569126.000534</v>
      </c>
      <c r="CO28" s="11">
        <f>SUM('Yearly emission'!CL53:'Yearly emission'!CL82)</f>
        <v>18659664884.449612</v>
      </c>
      <c r="CP28" s="11">
        <f>SUM('Yearly emission'!CM53:'Yearly emission'!CM82)</f>
        <v>5558319387.8266239</v>
      </c>
      <c r="CQ28" s="11">
        <f>SUM('Yearly emission'!CN53:'Yearly emission'!CN82)</f>
        <v>2724004693.2401357</v>
      </c>
      <c r="CR28" s="11">
        <f>SUM('Yearly emission'!CO53:'Yearly emission'!CO82)</f>
        <v>26189990390.466888</v>
      </c>
      <c r="CS28" s="11">
        <f>SUM('Yearly emission'!CP53:'Yearly emission'!CP82)</f>
        <v>2108123187.6483278</v>
      </c>
      <c r="CT28" s="11">
        <f>SUM('Yearly emission'!CQ53:'Yearly emission'!CQ82)</f>
        <v>2328269040.4558887</v>
      </c>
      <c r="CU28" s="11">
        <f>SUM('Yearly emission'!CR53:'Yearly emission'!CR82)</f>
        <v>9436352372.4785366</v>
      </c>
      <c r="CV28" s="11">
        <f>SUM('Yearly emission'!CS53:'Yearly emission'!CS82)</f>
        <v>44292587190.103256</v>
      </c>
      <c r="CW28" s="11">
        <f>SUM('Yearly emission'!CT53:'Yearly emission'!CT82)</f>
        <v>6683031502.7892418</v>
      </c>
      <c r="CX28" s="11">
        <f>SUM('Yearly emission'!CU53:'Yearly emission'!CU82)</f>
        <v>10747014877.007778</v>
      </c>
      <c r="CY28" s="11">
        <f>SUM('Yearly emission'!CV53:'Yearly emission'!CV82)</f>
        <v>1402208145.6218803</v>
      </c>
      <c r="CZ28" s="11">
        <f>SUM('Yearly emission'!CW53:'Yearly emission'!CW82)</f>
        <v>4009496515.7390938</v>
      </c>
      <c r="DA28" s="11">
        <f>SUM('Yearly emission'!CX53:'Yearly emission'!CX82)</f>
        <v>3839870214.8042622</v>
      </c>
      <c r="DB28" s="11">
        <f>SUM('Yearly emission'!CY53:'Yearly emission'!CY82)</f>
        <v>3306030324.641078</v>
      </c>
      <c r="DC28" s="11">
        <f>SUM('Yearly emission'!CZ53:'Yearly emission'!CZ82)</f>
        <v>13340893151.805805</v>
      </c>
      <c r="DE28" s="11">
        <f>SUM('Yearly emission'!DB53:'Yearly emission'!DB82)</f>
        <v>37850978604.365578</v>
      </c>
      <c r="DF28" s="11">
        <f>SUM('Yearly emission'!DC53:'Yearly emission'!DC82)</f>
        <v>15101864041.010902</v>
      </c>
      <c r="DG28" s="11">
        <f>SUM('Yearly emission'!DD53:'Yearly emission'!DD82)</f>
        <v>4838113234.9910545</v>
      </c>
      <c r="DH28" s="11">
        <f>SUM('Yearly emission'!DE53:'Yearly emission'!DE82)</f>
        <v>2188916611.6220832</v>
      </c>
      <c r="DI28" s="11">
        <f>SUM('Yearly emission'!DF53:'Yearly emission'!DF82)</f>
        <v>21564539049.177063</v>
      </c>
      <c r="DJ28" s="11">
        <f>SUM('Yearly emission'!DG53:'Yearly emission'!DG82)</f>
        <v>1649771008.2141905</v>
      </c>
      <c r="DK28" s="11">
        <f>SUM('Yearly emission'!DH53:'Yearly emission'!DH82)</f>
        <v>1892077435.395437</v>
      </c>
      <c r="DL28" s="11">
        <f>SUM('Yearly emission'!DI53:'Yearly emission'!DI82)</f>
        <v>7555862835.585659</v>
      </c>
      <c r="DM28" s="11">
        <f>SUM('Yearly emission'!DJ53:'Yearly emission'!DJ82)</f>
        <v>35503734118.469681</v>
      </c>
      <c r="DN28" s="11">
        <f>SUM('Yearly emission'!DK53:'Yearly emission'!DK82)</f>
        <v>5293951410.3217821</v>
      </c>
      <c r="DO28" s="11">
        <f>SUM('Yearly emission'!DL53:'Yearly emission'!DL82)</f>
        <v>8548665510.7360506</v>
      </c>
      <c r="DP28" s="11">
        <f>SUM('Yearly emission'!DM53:'Yearly emission'!DM82)</f>
        <v>1113379403.0745239</v>
      </c>
      <c r="DQ28" s="11">
        <f>SUM('Yearly emission'!DN53:'Yearly emission'!DN82)</f>
        <v>3203127910.7954779</v>
      </c>
      <c r="DR28" s="11">
        <f>SUM('Yearly emission'!DO53:'Yearly emission'!DO82)</f>
        <v>3175255057.5701237</v>
      </c>
      <c r="DS28" s="11">
        <f>SUM('Yearly emission'!DP53:'Yearly emission'!DP82)</f>
        <v>2623355977.2298789</v>
      </c>
      <c r="DT28" s="11">
        <f>SUM('Yearly emission'!DQ53:'Yearly emission'!DQ82)</f>
        <v>10687628257.47257</v>
      </c>
      <c r="DV28" s="11">
        <f>SUM('Yearly emission'!DS53:'Yearly emission'!DS82)</f>
        <v>29327958451.776394</v>
      </c>
      <c r="DW28" s="11">
        <f>SUM('Yearly emission'!DT53:'Yearly emission'!DT82)</f>
        <v>12181506227.500771</v>
      </c>
      <c r="DX28" s="11">
        <f>SUM('Yearly emission'!DU53:'Yearly emission'!DU82)</f>
        <v>4564482381.2332106</v>
      </c>
      <c r="DY28" s="11">
        <f>SUM('Yearly emission'!DV53:'Yearly emission'!DV82)</f>
        <v>1724490478.4126167</v>
      </c>
      <c r="DZ28" s="11">
        <f>SUM('Yearly emission'!DW53:'Yearly emission'!DW82)</f>
        <v>17197089457.138859</v>
      </c>
      <c r="EA28" s="11">
        <f>SUM('Yearly emission'!DX53:'Yearly emission'!DX82)</f>
        <v>1191782447.0552704</v>
      </c>
      <c r="EB28" s="11">
        <f>SUM('Yearly emission'!DY53:'Yearly emission'!DY82)</f>
        <v>1479865280.1308641</v>
      </c>
      <c r="EC28" s="11">
        <f>SUM('Yearly emission'!DZ53:'Yearly emission'!DZ82)</f>
        <v>5675373298.6927843</v>
      </c>
      <c r="ED28" s="11">
        <f>SUM('Yearly emission'!EA53:'Yearly emission'!EA82)</f>
        <v>26714881046.836121</v>
      </c>
      <c r="EE28" s="11">
        <f>SUM('Yearly emission'!EB53:'Yearly emission'!EB82)</f>
        <v>3904871317.8543243</v>
      </c>
      <c r="EF28" s="11">
        <f>SUM('Yearly emission'!EC53:'Yearly emission'!EC82)</f>
        <v>6648836508.5884943</v>
      </c>
      <c r="EG28" s="11">
        <f>SUM('Yearly emission'!ED53:'Yearly emission'!ED82)</f>
        <v>824751416.75625825</v>
      </c>
      <c r="EH28" s="11">
        <f>SUM('Yearly emission'!EE53:'Yearly emission'!EE82)</f>
        <v>2398883435.452559</v>
      </c>
      <c r="EI28" s="11">
        <f>SUM('Yearly emission'!EF53:'Yearly emission'!EF82)</f>
        <v>2726461625.7507195</v>
      </c>
      <c r="EJ28" s="11">
        <f>SUM('Yearly emission'!EG53:'Yearly emission'!EG82)</f>
        <v>1944659873.9112301</v>
      </c>
      <c r="EK28" s="11">
        <f>SUM('Yearly emission'!EH53:'Yearly emission'!EH82)</f>
        <v>8408558840.668294</v>
      </c>
      <c r="EM28" s="11">
        <f>SUM('Yearly emission'!EJ53:'Yearly emission'!EJ82)</f>
        <v>0</v>
      </c>
      <c r="EN28" s="11">
        <f>SUM('Yearly emission'!EK53:'Yearly emission'!EK82)</f>
        <v>0</v>
      </c>
      <c r="EO28" s="11">
        <f>SUM('Yearly emission'!EL53:'Yearly emission'!EL82)</f>
        <v>0</v>
      </c>
      <c r="EP28" s="11">
        <f>SUM('Yearly emission'!EM53:'Yearly emission'!EM82)</f>
        <v>0</v>
      </c>
      <c r="EQ28" s="11">
        <f>SUM('Yearly emission'!EN53:'Yearly emission'!EN82)</f>
        <v>0</v>
      </c>
      <c r="ER28" s="11">
        <f>SUM('Yearly emission'!EO53:'Yearly emission'!EO82)</f>
        <v>0</v>
      </c>
      <c r="ES28" s="11">
        <f>SUM('Yearly emission'!EP53:'Yearly emission'!EP82)</f>
        <v>0</v>
      </c>
      <c r="ET28" s="11">
        <f>SUM('Yearly emission'!EQ53:'Yearly emission'!EQ82)</f>
        <v>0</v>
      </c>
      <c r="EU28" s="11">
        <f>SUM('Yearly emission'!ER53:'Yearly emission'!ER82)</f>
        <v>0</v>
      </c>
      <c r="EV28" s="11">
        <f>SUM('Yearly emission'!ES53:'Yearly emission'!ES82)</f>
        <v>0</v>
      </c>
      <c r="EW28" s="11">
        <f>SUM('Yearly emission'!ET53:'Yearly emission'!ET82)</f>
        <v>0</v>
      </c>
      <c r="EX28" s="11">
        <f>SUM('Yearly emission'!EU53:'Yearly emission'!EU82)</f>
        <v>0</v>
      </c>
      <c r="EY28" s="11">
        <f>SUM('Yearly emission'!EV53:'Yearly emission'!EV82)</f>
        <v>0</v>
      </c>
      <c r="EZ28" s="11">
        <f>SUM('Yearly emission'!EW53:'Yearly emission'!EW82)</f>
        <v>0</v>
      </c>
      <c r="FA28" s="11">
        <f>SUM('Yearly emission'!EX53:'Yearly emission'!EX82)</f>
        <v>0</v>
      </c>
      <c r="FB28" s="11">
        <f>SUM('Yearly emission'!EY53:'Yearly emission'!EY82)</f>
        <v>0</v>
      </c>
      <c r="FD28" s="11">
        <f>SUM('Yearly emission'!FA53:'Yearly emission'!FA82)</f>
        <v>0</v>
      </c>
      <c r="FE28" s="11">
        <f>SUM('Yearly emission'!FB53:'Yearly emission'!FB82)</f>
        <v>0</v>
      </c>
      <c r="FF28" s="11">
        <f>SUM('Yearly emission'!FC53:'Yearly emission'!FC82)</f>
        <v>0</v>
      </c>
      <c r="FG28" s="11">
        <f>SUM('Yearly emission'!FD53:'Yearly emission'!FD82)</f>
        <v>0</v>
      </c>
      <c r="FH28" s="11">
        <f>SUM('Yearly emission'!FE53:'Yearly emission'!FE82)</f>
        <v>0</v>
      </c>
      <c r="FI28" s="11">
        <f>SUM('Yearly emission'!FF53:'Yearly emission'!FF82)</f>
        <v>0</v>
      </c>
      <c r="FJ28" s="11">
        <f>SUM('Yearly emission'!FG53:'Yearly emission'!FG82)</f>
        <v>0</v>
      </c>
      <c r="FK28" s="11">
        <f>SUM('Yearly emission'!FH53:'Yearly emission'!FH82)</f>
        <v>0</v>
      </c>
      <c r="FL28" s="11">
        <f>SUM('Yearly emission'!FI53:'Yearly emission'!FI82)</f>
        <v>0</v>
      </c>
      <c r="FM28" s="11">
        <f>SUM('Yearly emission'!FJ53:'Yearly emission'!FJ82)</f>
        <v>0</v>
      </c>
      <c r="FN28" s="11">
        <f>SUM('Yearly emission'!FK53:'Yearly emission'!FK82)</f>
        <v>0</v>
      </c>
      <c r="FO28" s="11">
        <f>SUM('Yearly emission'!FL53:'Yearly emission'!FL82)</f>
        <v>0</v>
      </c>
      <c r="FP28" s="11">
        <f>SUM('Yearly emission'!FM53:'Yearly emission'!FM82)</f>
        <v>0</v>
      </c>
      <c r="FQ28" s="11">
        <f>SUM('Yearly emission'!FN53:'Yearly emission'!FN82)</f>
        <v>0</v>
      </c>
      <c r="FR28" s="11">
        <f>SUM('Yearly emission'!FO53:'Yearly emission'!FO82)</f>
        <v>0</v>
      </c>
      <c r="FS28" s="11">
        <f>SUM('Yearly emission'!FP53:'Yearly emission'!FP82)</f>
        <v>0</v>
      </c>
      <c r="FV28" s="11">
        <f>SUM('Yearly emission'!FS53:'Yearly emission'!FS82)</f>
        <v>2030.4999999999998</v>
      </c>
      <c r="FW28" s="11">
        <f>SUM('Yearly emission'!FT53:'Yearly emission'!FT82)</f>
        <v>40916326419.182182</v>
      </c>
      <c r="FX28" s="11">
        <f>SUM('Yearly emission'!FU53:'Yearly emission'!FU82)</f>
        <v>18567287487.050377</v>
      </c>
      <c r="FY28" s="11">
        <f>SUM('Yearly emission'!FV53:'Yearly emission'!FV82)</f>
        <v>6164533615.724102</v>
      </c>
      <c r="FZ28" s="11">
        <f>SUM('Yearly emission'!FW53:'Yearly emission'!FW82)</f>
        <v>2876941764.6555877</v>
      </c>
      <c r="GA28" s="11">
        <f>SUM('Yearly emission'!FX53:'Yearly emission'!FX82)</f>
        <v>21583959659.104893</v>
      </c>
      <c r="GB28" s="11">
        <f>SUM('Yearly emission'!FY53:'Yearly emission'!FY82)</f>
        <v>1407723051.7212725</v>
      </c>
      <c r="GC28" s="11">
        <f>SUM('Yearly emission'!FZ53:'Yearly emission'!FZ82)</f>
        <v>2556711842.6180792</v>
      </c>
      <c r="GD28" s="11">
        <f>SUM('Yearly emission'!GA53:'Yearly emission'!GA82)</f>
        <v>13819121229.737833</v>
      </c>
      <c r="GE28" s="11">
        <f>SUM('Yearly emission'!GB53:'Yearly emission'!GB82)</f>
        <v>44176574737.403412</v>
      </c>
      <c r="GF28" s="11">
        <f>SUM('Yearly emission'!GC53:'Yearly emission'!GC82)</f>
        <v>6452997820.941761</v>
      </c>
      <c r="GG28" s="11">
        <f>SUM('Yearly emission'!GD53:'Yearly emission'!GD82)</f>
        <v>7345129358.1569424</v>
      </c>
      <c r="GH28" s="11">
        <f>SUM('Yearly emission'!GE53:'Yearly emission'!GE82)</f>
        <v>1838325691.7641268</v>
      </c>
      <c r="GI28" s="11">
        <f>SUM('Yearly emission'!GF53:'Yearly emission'!GF82)</f>
        <v>3034694770.5496063</v>
      </c>
      <c r="GJ28" s="11">
        <f>SUM('Yearly emission'!GG53:'Yearly emission'!GG82)</f>
        <v>4007194924.5455279</v>
      </c>
      <c r="GK28" s="11">
        <f>SUM('Yearly emission'!GH53:'Yearly emission'!GH82)</f>
        <v>3058471571.1797123</v>
      </c>
      <c r="GL28" s="11">
        <f>SUM('Yearly emission'!GI53:'Yearly emission'!GI82)</f>
        <v>17745687160.477589</v>
      </c>
      <c r="GN28" s="11">
        <f>SUM('Yearly emission'!GK53:'Yearly emission'!GK82)</f>
        <v>35486148992.05764</v>
      </c>
      <c r="GO28" s="11">
        <f>SUM('Yearly emission'!GL53:'Yearly emission'!GL82)</f>
        <v>15678180518.272606</v>
      </c>
      <c r="GP28" s="11">
        <f>SUM('Yearly emission'!GM53:'Yearly emission'!GM82)</f>
        <v>5247111940.7136917</v>
      </c>
      <c r="GQ28" s="11">
        <f>SUM('Yearly emission'!GN53:'Yearly emission'!GN82)</f>
        <v>2447775768.4731112</v>
      </c>
      <c r="GR28" s="11">
        <f>SUM('Yearly emission'!GO53:'Yearly emission'!GO82)</f>
        <v>18388699618.542126</v>
      </c>
      <c r="GS28" s="11">
        <f>SUM('Yearly emission'!GP53:'Yearly emission'!GP82)</f>
        <v>1106706050.0174747</v>
      </c>
      <c r="GT28" s="11">
        <f>SUM('Yearly emission'!GQ53:'Yearly emission'!GQ82)</f>
        <v>2097891574.3890245</v>
      </c>
      <c r="GU28" s="11">
        <f>SUM('Yearly emission'!GR53:'Yearly emission'!GR82)</f>
        <v>11516372545.711212</v>
      </c>
      <c r="GV28" s="11">
        <f>SUM('Yearly emission'!GS53:'Yearly emission'!GS82)</f>
        <v>35762465782.290146</v>
      </c>
      <c r="GW28" s="11">
        <f>SUM('Yearly emission'!GT53:'Yearly emission'!GT82)</f>
        <v>5214924439.1016512</v>
      </c>
      <c r="GX28" s="11">
        <f>SUM('Yearly emission'!GU53:'Yearly emission'!GU82)</f>
        <v>6220606588.3228455</v>
      </c>
      <c r="GY28" s="11">
        <f>SUM('Yearly emission'!GV53:'Yearly emission'!GV82)</f>
        <v>1470561560.4022341</v>
      </c>
      <c r="GZ28" s="11">
        <f>SUM('Yearly emission'!GW53:'Yearly emission'!GW82)</f>
        <v>2510104887.208869</v>
      </c>
      <c r="HA28" s="11">
        <f>SUM('Yearly emission'!GX53:'Yearly emission'!GX82)</f>
        <v>3186315193.1863246</v>
      </c>
      <c r="HB28" s="11">
        <f>SUM('Yearly emission'!GY53:'Yearly emission'!GY82)</f>
        <v>2501510317.3926587</v>
      </c>
      <c r="HC28" s="11">
        <f>SUM('Yearly emission'!GZ53:'Yearly emission'!GZ82)</f>
        <v>14378870826.160135</v>
      </c>
      <c r="HE28" s="11">
        <f>SUM('Yearly emission'!HB53:'Yearly emission'!HB82)</f>
        <v>33354373711.591194</v>
      </c>
      <c r="HF28" s="11">
        <f>SUM('Yearly emission'!HC53:'Yearly emission'!HC82)</f>
        <v>12798093676.21026</v>
      </c>
      <c r="HG28" s="11">
        <f>SUM('Yearly emission'!HD53:'Yearly emission'!HD82)</f>
        <v>4673098976.3928423</v>
      </c>
      <c r="HH28" s="11">
        <f>SUM('Yearly emission'!HE53:'Yearly emission'!HE82)</f>
        <v>2128765304.2729585</v>
      </c>
      <c r="HI28" s="11">
        <f>SUM('Yearly emission'!HF53:'Yearly emission'!HF82)</f>
        <v>15211027456.45483</v>
      </c>
      <c r="HJ28" s="11">
        <f>SUM('Yearly emission'!HG53:'Yearly emission'!HG82)</f>
        <v>805655030.51045418</v>
      </c>
      <c r="HK28" s="11">
        <f>SUM('Yearly emission'!HH53:'Yearly emission'!HH82)</f>
        <v>1639071306.1599672</v>
      </c>
      <c r="HL28" s="11">
        <f>SUM('Yearly emission'!HI53:'Yearly emission'!HI82)</f>
        <v>9216742259.0397987</v>
      </c>
      <c r="HM28" s="11">
        <f>SUM('Yearly emission'!HJ53:'Yearly emission'!HJ82)</f>
        <v>27348356827.176899</v>
      </c>
      <c r="HN28" s="11">
        <f>SUM('Yearly emission'!HK53:'Yearly emission'!HK82)</f>
        <v>3976851057.2615476</v>
      </c>
      <c r="HO28" s="11">
        <f>SUM('Yearly emission'!HL53:'Yearly emission'!HL82)</f>
        <v>5793010079.5987062</v>
      </c>
      <c r="HP28" s="11">
        <f>SUM('Yearly emission'!HM53:'Yearly emission'!HM82)</f>
        <v>1102795957.7511573</v>
      </c>
      <c r="HQ28" s="11">
        <f>SUM('Yearly emission'!HN53:'Yearly emission'!HN82)</f>
        <v>1985515003.8681331</v>
      </c>
      <c r="HR28" s="11">
        <f>SUM('Yearly emission'!HO53:'Yearly emission'!HO82)</f>
        <v>2365770123.1852956</v>
      </c>
      <c r="HS28" s="11">
        <f>SUM('Yearly emission'!HP53:'Yearly emission'!HP82)</f>
        <v>1944656740.4477687</v>
      </c>
      <c r="HT28" s="11">
        <f>SUM('Yearly emission'!HQ53:'Yearly emission'!HQ82)</f>
        <v>11012054491.84269</v>
      </c>
      <c r="HV28" s="11">
        <f>SUM('Yearly emission'!HS53:'Yearly emission'!HS82)</f>
        <v>0</v>
      </c>
      <c r="HW28" s="11">
        <f>SUM('Yearly emission'!HT53:'Yearly emission'!HT82)</f>
        <v>0</v>
      </c>
      <c r="HX28" s="11">
        <f>SUM('Yearly emission'!HU53:'Yearly emission'!HU82)</f>
        <v>0</v>
      </c>
      <c r="HY28" s="11">
        <f>SUM('Yearly emission'!HV53:'Yearly emission'!HV82)</f>
        <v>0</v>
      </c>
      <c r="HZ28" s="11">
        <f>SUM('Yearly emission'!HW53:'Yearly emission'!HW82)</f>
        <v>0</v>
      </c>
      <c r="IA28" s="11">
        <f>SUM('Yearly emission'!HX53:'Yearly emission'!HX82)</f>
        <v>0</v>
      </c>
      <c r="IB28" s="11">
        <f>SUM('Yearly emission'!HY53:'Yearly emission'!HY82)</f>
        <v>0</v>
      </c>
      <c r="IC28" s="11">
        <f>SUM('Yearly emission'!HZ53:'Yearly emission'!HZ82)</f>
        <v>0</v>
      </c>
      <c r="ID28" s="11">
        <f>SUM('Yearly emission'!IA53:'Yearly emission'!IA82)</f>
        <v>0</v>
      </c>
      <c r="IE28" s="11">
        <f>SUM('Yearly emission'!IB53:'Yearly emission'!IB82)</f>
        <v>0</v>
      </c>
      <c r="IF28" s="11">
        <f>SUM('Yearly emission'!IC53:'Yearly emission'!IC82)</f>
        <v>0</v>
      </c>
      <c r="IG28" s="11">
        <f>SUM('Yearly emission'!ID53:'Yearly emission'!ID82)</f>
        <v>0</v>
      </c>
      <c r="IH28" s="11">
        <f>SUM('Yearly emission'!IE53:'Yearly emission'!IE82)</f>
        <v>0</v>
      </c>
      <c r="II28" s="11">
        <f>SUM('Yearly emission'!IF53:'Yearly emission'!IF82)</f>
        <v>0</v>
      </c>
      <c r="IJ28" s="11">
        <f>SUM('Yearly emission'!IG53:'Yearly emission'!IG82)</f>
        <v>0</v>
      </c>
      <c r="IK28" s="11">
        <f>SUM('Yearly emission'!IH53:'Yearly emission'!IH82)</f>
        <v>0</v>
      </c>
      <c r="IM28" s="11">
        <f>SUM('Yearly emission'!IJ53:'Yearly emission'!IJ82)</f>
        <v>0</v>
      </c>
      <c r="IN28" s="11">
        <f>SUM('Yearly emission'!IK53:'Yearly emission'!IK82)</f>
        <v>0</v>
      </c>
      <c r="IO28" s="11">
        <f>SUM('Yearly emission'!IL53:'Yearly emission'!IL82)</f>
        <v>0</v>
      </c>
      <c r="IP28" s="11">
        <f>SUM('Yearly emission'!IM53:'Yearly emission'!IM82)</f>
        <v>0</v>
      </c>
      <c r="IQ28" s="11">
        <f>SUM('Yearly emission'!IN53:'Yearly emission'!IN82)</f>
        <v>0</v>
      </c>
      <c r="IR28" s="11">
        <f>SUM('Yearly emission'!IO53:'Yearly emission'!IO82)</f>
        <v>0</v>
      </c>
      <c r="IS28" s="11">
        <f>SUM('Yearly emission'!IP53:'Yearly emission'!IP82)</f>
        <v>0</v>
      </c>
      <c r="IT28" s="11">
        <f>SUM('Yearly emission'!IQ53:'Yearly emission'!IQ82)</f>
        <v>0</v>
      </c>
      <c r="IU28" s="11">
        <f>SUM('Yearly emission'!IR53:'Yearly emission'!IR82)</f>
        <v>0</v>
      </c>
      <c r="IV28" s="11">
        <f>SUM('Yearly emission'!IS53:'Yearly emission'!IS82)</f>
        <v>0</v>
      </c>
      <c r="IW28" s="11">
        <f>SUM('Yearly emission'!IT53:'Yearly emission'!IT82)</f>
        <v>0</v>
      </c>
      <c r="IX28" s="11">
        <f>SUM('Yearly emission'!IU53:'Yearly emission'!IU82)</f>
        <v>0</v>
      </c>
      <c r="IY28" s="11">
        <f>SUM('Yearly emission'!IV53:'Yearly emission'!IV82)</f>
        <v>0</v>
      </c>
      <c r="IZ28" s="11">
        <f>SUM('Yearly emission'!IW53:'Yearly emission'!IW82)</f>
        <v>0</v>
      </c>
      <c r="JA28" s="11">
        <f>SUM('Yearly emission'!IX53:'Yearly emission'!IX82)</f>
        <v>0</v>
      </c>
      <c r="JB28" s="11">
        <f>SUM('Yearly emission'!IY53:'Yearly emission'!IY82)</f>
        <v>0</v>
      </c>
    </row>
    <row r="29" spans="4:262" x14ac:dyDescent="0.25">
      <c r="D29" s="11">
        <v>2046</v>
      </c>
      <c r="E29" s="11">
        <f>SUM('Yearly emission'!B54:'Yearly emission'!B83)</f>
        <v>30243314050.113518</v>
      </c>
      <c r="F29" s="11">
        <f>SUM('Yearly emission'!C54:'Yearly emission'!C83)</f>
        <v>19747714016.270294</v>
      </c>
      <c r="G29" s="11">
        <f>SUM('Yearly emission'!D54:'Yearly emission'!D83)</f>
        <v>5427995282.4022579</v>
      </c>
      <c r="H29" s="11">
        <f>SUM('Yearly emission'!E54:'Yearly emission'!E83)</f>
        <v>2827162930.6776409</v>
      </c>
      <c r="I29" s="11">
        <f>SUM('Yearly emission'!F54:'Yearly emission'!F83)</f>
        <v>23844460133.556026</v>
      </c>
      <c r="J29" s="11">
        <f>SUM('Yearly emission'!G54:'Yearly emission'!G83)</f>
        <v>1857286264.1224601</v>
      </c>
      <c r="K29" s="11">
        <f>SUM('Yearly emission'!H54:'Yearly emission'!H83)</f>
        <v>2406394660.4000692</v>
      </c>
      <c r="L29" s="11">
        <f>SUM('Yearly emission'!I54:'Yearly emission'!I83)</f>
        <v>7807305884.9452934</v>
      </c>
      <c r="M29" s="11">
        <f>SUM('Yearly emission'!J54:'Yearly emission'!J83)</f>
        <v>46159932605.767273</v>
      </c>
      <c r="N29" s="11">
        <f>SUM('Yearly emission'!K54:'Yearly emission'!K83)</f>
        <v>7136682021.5227156</v>
      </c>
      <c r="O29" s="11">
        <f>SUM('Yearly emission'!L54:'Yearly emission'!L83)</f>
        <v>7410369649.5901003</v>
      </c>
      <c r="P29" s="11">
        <f>SUM('Yearly emission'!M54:'Yearly emission'!M83)</f>
        <v>1126386780.6723163</v>
      </c>
      <c r="Q29" s="11">
        <f>SUM('Yearly emission'!N54:'Yearly emission'!N83)</f>
        <v>4042992946.6486096</v>
      </c>
      <c r="R29" s="11">
        <f>SUM('Yearly emission'!O54:'Yearly emission'!O83)</f>
        <v>3561206612.7548866</v>
      </c>
      <c r="S29" s="11">
        <f>SUM('Yearly emission'!P54:'Yearly emission'!P83)</f>
        <v>3185747013.5776272</v>
      </c>
      <c r="T29" s="11">
        <f>SUM('Yearly emission'!Q54:'Yearly emission'!Q83)</f>
        <v>14071574189.935785</v>
      </c>
      <c r="V29" s="11">
        <f>SUM('Yearly emission'!S54:'Yearly emission'!S83)</f>
        <v>28080569144.13546</v>
      </c>
      <c r="W29" s="11">
        <f>SUM('Yearly emission'!T54:'Yearly emission'!T83)</f>
        <v>15754342884.031605</v>
      </c>
      <c r="X29" s="11">
        <f>SUM('Yearly emission'!U54:'Yearly emission'!U83)</f>
        <v>4395882280.2445278</v>
      </c>
      <c r="Y29" s="11">
        <f>SUM('Yearly emission'!V54:'Yearly emission'!V83)</f>
        <v>2262766809.8824668</v>
      </c>
      <c r="Z29" s="11">
        <f>SUM('Yearly emission'!W54:'Yearly emission'!W83)</f>
        <v>20089141779.94368</v>
      </c>
      <c r="AA29" s="11">
        <f>SUM('Yearly emission'!X54:'Yearly emission'!X83)</f>
        <v>1468848034.425329</v>
      </c>
      <c r="AB29" s="11">
        <f>SUM('Yearly emission'!Y54:'Yearly emission'!Y83)</f>
        <v>1913839951.2490265</v>
      </c>
      <c r="AC29" s="11">
        <f>SUM('Yearly emission'!Z54:'Yearly emission'!Z83)</f>
        <v>6233736708.9384365</v>
      </c>
      <c r="AD29" s="11">
        <f>SUM('Yearly emission'!AA54:'Yearly emission'!AA83)</f>
        <v>36770966650.586487</v>
      </c>
      <c r="AE29" s="11">
        <f>SUM('Yearly emission'!AB54:'Yearly emission'!AB83)</f>
        <v>5664182162.6854038</v>
      </c>
      <c r="AF29" s="11">
        <f>SUM('Yearly emission'!AC54:'Yearly emission'!AC83)</f>
        <v>5887947514.5146217</v>
      </c>
      <c r="AG29" s="11">
        <f>SUM('Yearly emission'!AD54:'Yearly emission'!AD83)</f>
        <v>899289084.45044434</v>
      </c>
      <c r="AH29" s="11">
        <f>SUM('Yearly emission'!AE54:'Yearly emission'!AE83)</f>
        <v>3224568713.6447339</v>
      </c>
      <c r="AI29" s="11">
        <f>SUM('Yearly emission'!AF54:'Yearly emission'!AF83)</f>
        <v>2816175694.8895636</v>
      </c>
      <c r="AJ29" s="11">
        <f>SUM('Yearly emission'!AG54:'Yearly emission'!AG83)</f>
        <v>2527840952.0832639</v>
      </c>
      <c r="AK29" s="11">
        <f>SUM('Yearly emission'!AH54:'Yearly emission'!AH83)</f>
        <v>11206713670.492069</v>
      </c>
      <c r="AM29" s="11">
        <f>SUM('Yearly emission'!AJ54:'Yearly emission'!AJ83)</f>
        <v>26659256212.604031</v>
      </c>
      <c r="AN29" s="11">
        <f>SUM('Yearly emission'!AK54:'Yearly emission'!AK83)</f>
        <v>11764302782.486855</v>
      </c>
      <c r="AO29" s="11">
        <f>SUM('Yearly emission'!AL54:'Yearly emission'!AL83)</f>
        <v>3401774539.2689061</v>
      </c>
      <c r="AP29" s="11">
        <f>SUM('Yearly emission'!AM54:'Yearly emission'!AM83)</f>
        <v>1701068290.3739128</v>
      </c>
      <c r="AQ29" s="11">
        <f>SUM('Yearly emission'!AN54:'Yearly emission'!AN83)</f>
        <v>17507393868.31216</v>
      </c>
      <c r="AR29" s="11">
        <f>SUM('Yearly emission'!AO54:'Yearly emission'!AO83)</f>
        <v>1080409804.7281973</v>
      </c>
      <c r="AS29" s="11">
        <f>SUM('Yearly emission'!AP54:'Yearly emission'!AP83)</f>
        <v>1422883694.6767011</v>
      </c>
      <c r="AT29" s="11">
        <f>SUM('Yearly emission'!AQ54:'Yearly emission'!AQ83)</f>
        <v>4661875293.1142244</v>
      </c>
      <c r="AU29" s="11">
        <f>SUM('Yearly emission'!AR54:'Yearly emission'!AR83)</f>
        <v>27626731198.256081</v>
      </c>
      <c r="AV29" s="11">
        <f>SUM('Yearly emission'!AS54:'Yearly emission'!AS83)</f>
        <v>4191682303.8480892</v>
      </c>
      <c r="AW29" s="11">
        <f>SUM('Yearly emission'!AT54:'Yearly emission'!AT83)</f>
        <v>4365525379.4391384</v>
      </c>
      <c r="AX29" s="11">
        <f>SUM('Yearly emission'!AU54:'Yearly emission'!AU83)</f>
        <v>672457733.01590252</v>
      </c>
      <c r="AY29" s="11">
        <f>SUM('Yearly emission'!AV54:'Yearly emission'!AV83)</f>
        <v>2406144480.6408582</v>
      </c>
      <c r="AZ29" s="11">
        <f>SUM('Yearly emission'!AW54:'Yearly emission'!AW83)</f>
        <v>2071144777.0242286</v>
      </c>
      <c r="BA29" s="11">
        <f>SUM('Yearly emission'!AX54:'Yearly emission'!AX83)</f>
        <v>1869934890.5888987</v>
      </c>
      <c r="BB29" s="11">
        <f>SUM('Yearly emission'!AY54:'Yearly emission'!AY83)</f>
        <v>8342016902.8345766</v>
      </c>
      <c r="BD29" s="11">
        <f>SUM('Yearly emission'!BA54:'Yearly emission'!BA83)</f>
        <v>0</v>
      </c>
      <c r="BE29" s="11">
        <f>SUM('Yearly emission'!BB54:'Yearly emission'!BB83)</f>
        <v>0</v>
      </c>
      <c r="BF29" s="11">
        <f>SUM('Yearly emission'!BC54:'Yearly emission'!BC83)</f>
        <v>0</v>
      </c>
      <c r="BG29" s="11">
        <f>SUM('Yearly emission'!BD54:'Yearly emission'!BD83)</f>
        <v>0</v>
      </c>
      <c r="BH29" s="11">
        <f>SUM('Yearly emission'!BE54:'Yearly emission'!BE83)</f>
        <v>0</v>
      </c>
      <c r="BI29" s="11">
        <f>SUM('Yearly emission'!BF54:'Yearly emission'!BF83)</f>
        <v>0</v>
      </c>
      <c r="BJ29" s="11">
        <f>SUM('Yearly emission'!BG54:'Yearly emission'!BG83)</f>
        <v>0</v>
      </c>
      <c r="BK29" s="11">
        <f>SUM('Yearly emission'!BH54:'Yearly emission'!BH83)</f>
        <v>0</v>
      </c>
      <c r="BL29" s="11">
        <f>SUM('Yearly emission'!BI54:'Yearly emission'!BI83)</f>
        <v>0</v>
      </c>
      <c r="BM29" s="11">
        <f>SUM('Yearly emission'!BJ54:'Yearly emission'!BJ83)</f>
        <v>0</v>
      </c>
      <c r="BN29" s="11">
        <f>SUM('Yearly emission'!BK54:'Yearly emission'!BK83)</f>
        <v>0</v>
      </c>
      <c r="BO29" s="11">
        <f>SUM('Yearly emission'!BL54:'Yearly emission'!BL83)</f>
        <v>0</v>
      </c>
      <c r="BP29" s="11">
        <f>SUM('Yearly emission'!BM54:'Yearly emission'!BM83)</f>
        <v>0</v>
      </c>
      <c r="BQ29" s="11">
        <f>SUM('Yearly emission'!BN54:'Yearly emission'!BN83)</f>
        <v>0</v>
      </c>
      <c r="BR29" s="11">
        <f>SUM('Yearly emission'!BO54:'Yearly emission'!BO83)</f>
        <v>0</v>
      </c>
      <c r="BS29" s="11">
        <f>SUM('Yearly emission'!BP54:'Yearly emission'!BP83)</f>
        <v>0</v>
      </c>
      <c r="BU29" s="11">
        <f>SUM('Yearly emission'!BR54:'Yearly emission'!BR83)</f>
        <v>0</v>
      </c>
      <c r="BV29" s="11">
        <f>SUM('Yearly emission'!BS54:'Yearly emission'!BS83)</f>
        <v>0</v>
      </c>
      <c r="BW29" s="11">
        <f>SUM('Yearly emission'!BT54:'Yearly emission'!BT83)</f>
        <v>0</v>
      </c>
      <c r="BX29" s="11">
        <f>SUM('Yearly emission'!BU54:'Yearly emission'!BU83)</f>
        <v>0</v>
      </c>
      <c r="BY29" s="11">
        <f>SUM('Yearly emission'!BV54:'Yearly emission'!BV83)</f>
        <v>0</v>
      </c>
      <c r="BZ29" s="11">
        <f>SUM('Yearly emission'!BW54:'Yearly emission'!BW83)</f>
        <v>0</v>
      </c>
      <c r="CA29" s="11">
        <f>SUM('Yearly emission'!BX54:'Yearly emission'!BX83)</f>
        <v>0</v>
      </c>
      <c r="CB29" s="11">
        <f>SUM('Yearly emission'!BY54:'Yearly emission'!BY83)</f>
        <v>0</v>
      </c>
      <c r="CC29" s="11">
        <f>SUM('Yearly emission'!BZ54:'Yearly emission'!BZ83)</f>
        <v>0</v>
      </c>
      <c r="CD29" s="11">
        <f>SUM('Yearly emission'!CA54:'Yearly emission'!CA83)</f>
        <v>0</v>
      </c>
      <c r="CE29" s="11">
        <f>SUM('Yearly emission'!CB54:'Yearly emission'!CB83)</f>
        <v>0</v>
      </c>
      <c r="CF29" s="11">
        <f>SUM('Yearly emission'!CC54:'Yearly emission'!CC83)</f>
        <v>0</v>
      </c>
      <c r="CG29" s="11">
        <f>SUM('Yearly emission'!CD54:'Yearly emission'!CD83)</f>
        <v>0</v>
      </c>
      <c r="CH29" s="11">
        <f>SUM('Yearly emission'!CE54:'Yearly emission'!CE83)</f>
        <v>0</v>
      </c>
      <c r="CI29" s="11">
        <f>SUM('Yearly emission'!CF54:'Yearly emission'!CF83)</f>
        <v>0</v>
      </c>
      <c r="CJ29" s="11">
        <f>SUM('Yearly emission'!CG54:'Yearly emission'!CG83)</f>
        <v>0</v>
      </c>
      <c r="CM29" s="11">
        <f>SUM('Yearly emission'!CJ54:'Yearly emission'!CJ83)</f>
        <v>2031.4999999999998</v>
      </c>
      <c r="CN29" s="11">
        <f>SUM('Yearly emission'!CK54:'Yearly emission'!CK83)</f>
        <v>47516635518.956978</v>
      </c>
      <c r="CO29" s="11">
        <f>SUM('Yearly emission'!CL54:'Yearly emission'!CL83)</f>
        <v>18387406218.753689</v>
      </c>
      <c r="CP29" s="11">
        <f>SUM('Yearly emission'!CM54:'Yearly emission'!CM83)</f>
        <v>5284250514.1813631</v>
      </c>
      <c r="CQ29" s="11">
        <f>SUM('Yearly emission'!CN54:'Yearly emission'!CN83)</f>
        <v>2874450844.1921096</v>
      </c>
      <c r="CR29" s="11">
        <f>SUM('Yearly emission'!CO54:'Yearly emission'!CO83)</f>
        <v>27421090561.738918</v>
      </c>
      <c r="CS29" s="11">
        <f>SUM('Yearly emission'!CP54:'Yearly emission'!CP83)</f>
        <v>2262631008.7565103</v>
      </c>
      <c r="CT29" s="11">
        <f>SUM('Yearly emission'!CQ54:'Yearly emission'!CQ83)</f>
        <v>2428743542.0854592</v>
      </c>
      <c r="CU29" s="11">
        <f>SUM('Yearly emission'!CR54:'Yearly emission'!CR83)</f>
        <v>9581464777.8830109</v>
      </c>
      <c r="CV29" s="11">
        <f>SUM('Yearly emission'!CS54:'Yearly emission'!CS83)</f>
        <v>45319686991.134285</v>
      </c>
      <c r="CW29" s="11">
        <f>SUM('Yearly emission'!CT54:'Yearly emission'!CT83)</f>
        <v>7005442285.9451952</v>
      </c>
      <c r="CX29" s="11">
        <f>SUM('Yearly emission'!CU54:'Yearly emission'!CU83)</f>
        <v>10824962092.382778</v>
      </c>
      <c r="CY29" s="11">
        <f>SUM('Yearly emission'!CV54:'Yearly emission'!CV83)</f>
        <v>1473845035.7239273</v>
      </c>
      <c r="CZ29" s="11">
        <f>SUM('Yearly emission'!CW54:'Yearly emission'!CW83)</f>
        <v>4166230261.8017344</v>
      </c>
      <c r="DA29" s="11">
        <f>SUM('Yearly emission'!CX54:'Yearly emission'!CX83)</f>
        <v>3856043372.4876003</v>
      </c>
      <c r="DB29" s="11">
        <f>SUM('Yearly emission'!CY54:'Yearly emission'!CY83)</f>
        <v>3403108299.804882</v>
      </c>
      <c r="DC29" s="11">
        <f>SUM('Yearly emission'!CZ54:'Yearly emission'!CZ83)</f>
        <v>13631849121.026043</v>
      </c>
      <c r="DE29" s="11">
        <f>SUM('Yearly emission'!DB54:'Yearly emission'!DB83)</f>
        <v>38037372321.053261</v>
      </c>
      <c r="DF29" s="11">
        <f>SUM('Yearly emission'!DC54:'Yearly emission'!DC83)</f>
        <v>14789849729.529613</v>
      </c>
      <c r="DG29" s="11">
        <f>SUM('Yearly emission'!DD54:'Yearly emission'!DD83)</f>
        <v>4496100221.3417463</v>
      </c>
      <c r="DH29" s="11">
        <f>SUM('Yearly emission'!DE54:'Yearly emission'!DE83)</f>
        <v>2293041666.4691958</v>
      </c>
      <c r="DI29" s="11">
        <f>SUM('Yearly emission'!DF54:'Yearly emission'!DF83)</f>
        <v>22421263227.69125</v>
      </c>
      <c r="DJ29" s="11">
        <f>SUM('Yearly emission'!DG54:'Yearly emission'!DG83)</f>
        <v>1759842880.3821902</v>
      </c>
      <c r="DK29" s="11">
        <f>SUM('Yearly emission'!DH54:'Yearly emission'!DH83)</f>
        <v>1957929511.7771797</v>
      </c>
      <c r="DL29" s="11">
        <f>SUM('Yearly emission'!DI54:'Yearly emission'!DI83)</f>
        <v>7630341363.6438208</v>
      </c>
      <c r="DM29" s="11">
        <f>SUM('Yearly emission'!DJ54:'Yearly emission'!DJ83)</f>
        <v>36101603316.158638</v>
      </c>
      <c r="DN29" s="11">
        <f>SUM('Yearly emission'!DK54:'Yearly emission'!DK83)</f>
        <v>5514901254.4921017</v>
      </c>
      <c r="DO29" s="11">
        <f>SUM('Yearly emission'!DL54:'Yearly emission'!DL83)</f>
        <v>8579857990.6814394</v>
      </c>
      <c r="DP29" s="11">
        <f>SUM('Yearly emission'!DM54:'Yearly emission'!DM83)</f>
        <v>1162419074.521419</v>
      </c>
      <c r="DQ29" s="11">
        <f>SUM('Yearly emission'!DN54:'Yearly emission'!DN83)</f>
        <v>3311605022.3909717</v>
      </c>
      <c r="DR29" s="11">
        <f>SUM('Yearly emission'!DO54:'Yearly emission'!DO83)</f>
        <v>3175146237.5129051</v>
      </c>
      <c r="DS29" s="11">
        <f>SUM('Yearly emission'!DP54:'Yearly emission'!DP83)</f>
        <v>2687551170.7601099</v>
      </c>
      <c r="DT29" s="11">
        <f>SUM('Yearly emission'!DQ54:'Yearly emission'!DQ83)</f>
        <v>10869821381.517103</v>
      </c>
      <c r="DV29" s="11">
        <f>SUM('Yearly emission'!DS54:'Yearly emission'!DS83)</f>
        <v>29051679820.939648</v>
      </c>
      <c r="DW29" s="11">
        <f>SUM('Yearly emission'!DT54:'Yearly emission'!DT83)</f>
        <v>11808940654.712044</v>
      </c>
      <c r="DX29" s="11">
        <f>SUM('Yearly emission'!DU54:'Yearly emission'!DU83)</f>
        <v>4222469367.5839028</v>
      </c>
      <c r="DY29" s="11">
        <f>SUM('Yearly emission'!DV54:'Yearly emission'!DV83)</f>
        <v>1782294437.1548676</v>
      </c>
      <c r="DZ29" s="11">
        <f>SUM('Yearly emission'!DW54:'Yearly emission'!DW83)</f>
        <v>17679437642.895195</v>
      </c>
      <c r="EA29" s="11">
        <f>SUM('Yearly emission'!DX54:'Yearly emission'!DX83)</f>
        <v>1257418370.2830873</v>
      </c>
      <c r="EB29" s="11">
        <f>SUM('Yearly emission'!DY54:'Yearly emission'!DY83)</f>
        <v>1511094931.2647789</v>
      </c>
      <c r="EC29" s="11">
        <f>SUM('Yearly emission'!DZ54:'Yearly emission'!DZ83)</f>
        <v>5679217949.4046345</v>
      </c>
      <c r="ED29" s="11">
        <f>SUM('Yearly emission'!EA54:'Yearly emission'!EA83)</f>
        <v>26883519641.182995</v>
      </c>
      <c r="EE29" s="11">
        <f>SUM('Yearly emission'!EB54:'Yearly emission'!EB83)</f>
        <v>4024360223.0390086</v>
      </c>
      <c r="EF29" s="11">
        <f>SUM('Yearly emission'!EC54:'Yearly emission'!EC83)</f>
        <v>6634499309.7267437</v>
      </c>
      <c r="EG29" s="11">
        <f>SUM('Yearly emission'!ED54:'Yearly emission'!ED83)</f>
        <v>851193869.54800153</v>
      </c>
      <c r="EH29" s="11">
        <f>SUM('Yearly emission'!EE54:'Yearly emission'!EE83)</f>
        <v>2459103912.5809045</v>
      </c>
      <c r="EI29" s="11">
        <f>SUM('Yearly emission'!EF54:'Yearly emission'!EF83)</f>
        <v>2726352805.693501</v>
      </c>
      <c r="EJ29" s="11">
        <f>SUM('Yearly emission'!EG54:'Yearly emission'!EG83)</f>
        <v>1975972285.807889</v>
      </c>
      <c r="EK29" s="11">
        <f>SUM('Yearly emission'!EH54:'Yearly emission'!EH83)</f>
        <v>8364488756.4293194</v>
      </c>
      <c r="EM29" s="11">
        <f>SUM('Yearly emission'!EJ54:'Yearly emission'!EJ83)</f>
        <v>0</v>
      </c>
      <c r="EN29" s="11">
        <f>SUM('Yearly emission'!EK54:'Yearly emission'!EK83)</f>
        <v>0</v>
      </c>
      <c r="EO29" s="11">
        <f>SUM('Yearly emission'!EL54:'Yearly emission'!EL83)</f>
        <v>0</v>
      </c>
      <c r="EP29" s="11">
        <f>SUM('Yearly emission'!EM54:'Yearly emission'!EM83)</f>
        <v>0</v>
      </c>
      <c r="EQ29" s="11">
        <f>SUM('Yearly emission'!EN54:'Yearly emission'!EN83)</f>
        <v>0</v>
      </c>
      <c r="ER29" s="11">
        <f>SUM('Yearly emission'!EO54:'Yearly emission'!EO83)</f>
        <v>0</v>
      </c>
      <c r="ES29" s="11">
        <f>SUM('Yearly emission'!EP54:'Yearly emission'!EP83)</f>
        <v>0</v>
      </c>
      <c r="ET29" s="11">
        <f>SUM('Yearly emission'!EQ54:'Yearly emission'!EQ83)</f>
        <v>0</v>
      </c>
      <c r="EU29" s="11">
        <f>SUM('Yearly emission'!ER54:'Yearly emission'!ER83)</f>
        <v>0</v>
      </c>
      <c r="EV29" s="11">
        <f>SUM('Yearly emission'!ES54:'Yearly emission'!ES83)</f>
        <v>0</v>
      </c>
      <c r="EW29" s="11">
        <f>SUM('Yearly emission'!ET54:'Yearly emission'!ET83)</f>
        <v>0</v>
      </c>
      <c r="EX29" s="11">
        <f>SUM('Yearly emission'!EU54:'Yearly emission'!EU83)</f>
        <v>0</v>
      </c>
      <c r="EY29" s="11">
        <f>SUM('Yearly emission'!EV54:'Yearly emission'!EV83)</f>
        <v>0</v>
      </c>
      <c r="EZ29" s="11">
        <f>SUM('Yearly emission'!EW54:'Yearly emission'!EW83)</f>
        <v>0</v>
      </c>
      <c r="FA29" s="11">
        <f>SUM('Yearly emission'!EX54:'Yearly emission'!EX83)</f>
        <v>0</v>
      </c>
      <c r="FB29" s="11">
        <f>SUM('Yearly emission'!EY54:'Yearly emission'!EY83)</f>
        <v>0</v>
      </c>
      <c r="FD29" s="11">
        <f>SUM('Yearly emission'!FA54:'Yearly emission'!FA83)</f>
        <v>0</v>
      </c>
      <c r="FE29" s="11">
        <f>SUM('Yearly emission'!FB54:'Yearly emission'!FB83)</f>
        <v>0</v>
      </c>
      <c r="FF29" s="11">
        <f>SUM('Yearly emission'!FC54:'Yearly emission'!FC83)</f>
        <v>0</v>
      </c>
      <c r="FG29" s="11">
        <f>SUM('Yearly emission'!FD54:'Yearly emission'!FD83)</f>
        <v>0</v>
      </c>
      <c r="FH29" s="11">
        <f>SUM('Yearly emission'!FE54:'Yearly emission'!FE83)</f>
        <v>0</v>
      </c>
      <c r="FI29" s="11">
        <f>SUM('Yearly emission'!FF54:'Yearly emission'!FF83)</f>
        <v>0</v>
      </c>
      <c r="FJ29" s="11">
        <f>SUM('Yearly emission'!FG54:'Yearly emission'!FG83)</f>
        <v>0</v>
      </c>
      <c r="FK29" s="11">
        <f>SUM('Yearly emission'!FH54:'Yearly emission'!FH83)</f>
        <v>0</v>
      </c>
      <c r="FL29" s="11">
        <f>SUM('Yearly emission'!FI54:'Yearly emission'!FI83)</f>
        <v>0</v>
      </c>
      <c r="FM29" s="11">
        <f>SUM('Yearly emission'!FJ54:'Yearly emission'!FJ83)</f>
        <v>0</v>
      </c>
      <c r="FN29" s="11">
        <f>SUM('Yearly emission'!FK54:'Yearly emission'!FK83)</f>
        <v>0</v>
      </c>
      <c r="FO29" s="11">
        <f>SUM('Yearly emission'!FL54:'Yearly emission'!FL83)</f>
        <v>0</v>
      </c>
      <c r="FP29" s="11">
        <f>SUM('Yearly emission'!FM54:'Yearly emission'!FM83)</f>
        <v>0</v>
      </c>
      <c r="FQ29" s="11">
        <f>SUM('Yearly emission'!FN54:'Yearly emission'!FN83)</f>
        <v>0</v>
      </c>
      <c r="FR29" s="11">
        <f>SUM('Yearly emission'!FO54:'Yearly emission'!FO83)</f>
        <v>0</v>
      </c>
      <c r="FS29" s="11">
        <f>SUM('Yearly emission'!FP54:'Yearly emission'!FP83)</f>
        <v>0</v>
      </c>
      <c r="FV29" s="11">
        <f>SUM('Yearly emission'!FS54:'Yearly emission'!FS83)</f>
        <v>2031.4999999999998</v>
      </c>
      <c r="FW29" s="11">
        <f>SUM('Yearly emission'!FT54:'Yearly emission'!FT83)</f>
        <v>40260114568.223824</v>
      </c>
      <c r="FX29" s="11">
        <f>SUM('Yearly emission'!FU54:'Yearly emission'!FU83)</f>
        <v>18243741613.483604</v>
      </c>
      <c r="FY29" s="11">
        <f>SUM('Yearly emission'!FV54:'Yearly emission'!FV83)</f>
        <v>5952519757.0109348</v>
      </c>
      <c r="FZ29" s="11">
        <f>SUM('Yearly emission'!FW54:'Yearly emission'!FW83)</f>
        <v>2957546200.6845679</v>
      </c>
      <c r="GA29" s="11">
        <f>SUM('Yearly emission'!FX54:'Yearly emission'!FX83)</f>
        <v>22817339835.497089</v>
      </c>
      <c r="GB29" s="11">
        <f>SUM('Yearly emission'!FY54:'Yearly emission'!FY83)</f>
        <v>1574478421.0464091</v>
      </c>
      <c r="GC29" s="11">
        <f>SUM('Yearly emission'!FZ54:'Yearly emission'!FZ83)</f>
        <v>2585743955.0104289</v>
      </c>
      <c r="GD29" s="11">
        <f>SUM('Yearly emission'!GA54:'Yearly emission'!GA83)</f>
        <v>13882938149.912928</v>
      </c>
      <c r="GE29" s="11">
        <f>SUM('Yearly emission'!GB54:'Yearly emission'!GB83)</f>
        <v>44838238997.681412</v>
      </c>
      <c r="GF29" s="11">
        <f>SUM('Yearly emission'!GC54:'Yearly emission'!GC83)</f>
        <v>6795269219.8586588</v>
      </c>
      <c r="GG29" s="11">
        <f>SUM('Yearly emission'!GD54:'Yearly emission'!GD83)</f>
        <v>7441663848.4452457</v>
      </c>
      <c r="GH29" s="11">
        <f>SUM('Yearly emission'!GE54:'Yearly emission'!GE83)</f>
        <v>1900127838.8817647</v>
      </c>
      <c r="GI29" s="11">
        <f>SUM('Yearly emission'!GF54:'Yearly emission'!GF83)</f>
        <v>3120157065.3952446</v>
      </c>
      <c r="GJ29" s="11">
        <f>SUM('Yearly emission'!GG54:'Yearly emission'!GG83)</f>
        <v>4048760183.8395863</v>
      </c>
      <c r="GK29" s="11">
        <f>SUM('Yearly emission'!GH54:'Yearly emission'!GH83)</f>
        <v>3066774470.626574</v>
      </c>
      <c r="GL29" s="11">
        <f>SUM('Yearly emission'!GI54:'Yearly emission'!GI83)</f>
        <v>18467683726.572102</v>
      </c>
      <c r="GN29" s="11">
        <f>SUM('Yearly emission'!GK54:'Yearly emission'!GK83)</f>
        <v>34578540052.610275</v>
      </c>
      <c r="GO29" s="11">
        <f>SUM('Yearly emission'!GL54:'Yearly emission'!GL83)</f>
        <v>15336968682.492346</v>
      </c>
      <c r="GP29" s="11">
        <f>SUM('Yearly emission'!GM54:'Yearly emission'!GM83)</f>
        <v>5019694635.9888811</v>
      </c>
      <c r="GQ29" s="11">
        <f>SUM('Yearly emission'!GN54:'Yearly emission'!GN83)</f>
        <v>2502057687.5983591</v>
      </c>
      <c r="GR29" s="11">
        <f>SUM('Yearly emission'!GO54:'Yearly emission'!GO83)</f>
        <v>19275584684.61776</v>
      </c>
      <c r="GS29" s="11">
        <f>SUM('Yearly emission'!GP54:'Yearly emission'!GP83)</f>
        <v>1229051579.2491052</v>
      </c>
      <c r="GT29" s="11">
        <f>SUM('Yearly emission'!GQ54:'Yearly emission'!GQ83)</f>
        <v>2112237442.0346181</v>
      </c>
      <c r="GU29" s="11">
        <f>SUM('Yearly emission'!GR54:'Yearly emission'!GR83)</f>
        <v>11538285506.109577</v>
      </c>
      <c r="GV29" s="11">
        <f>SUM('Yearly emission'!GS54:'Yearly emission'!GS83)</f>
        <v>36152551712.369843</v>
      </c>
      <c r="GW29" s="11">
        <f>SUM('Yearly emission'!GT54:'Yearly emission'!GT83)</f>
        <v>5458072267.891326</v>
      </c>
      <c r="GX29" s="11">
        <f>SUM('Yearly emission'!GU54:'Yearly emission'!GU83)</f>
        <v>6238785899.4985256</v>
      </c>
      <c r="GY29" s="11">
        <f>SUM('Yearly emission'!GV54:'Yearly emission'!GV83)</f>
        <v>1513152359.3595545</v>
      </c>
      <c r="GZ29" s="11">
        <f>SUM('Yearly emission'!GW54:'Yearly emission'!GW83)</f>
        <v>2570945303.6299615</v>
      </c>
      <c r="HA29" s="11">
        <f>SUM('Yearly emission'!GX54:'Yearly emission'!GX83)</f>
        <v>3213445717.3335447</v>
      </c>
      <c r="HB29" s="11">
        <f>SUM('Yearly emission'!GY54:'Yearly emission'!GY83)</f>
        <v>2503548219.0964069</v>
      </c>
      <c r="HC29" s="11">
        <f>SUM('Yearly emission'!GZ54:'Yearly emission'!GZ83)</f>
        <v>14895974693.83604</v>
      </c>
      <c r="HE29" s="11">
        <f>SUM('Yearly emission'!HB54:'Yearly emission'!HB83)</f>
        <v>32347857420.688148</v>
      </c>
      <c r="HF29" s="11">
        <f>SUM('Yearly emission'!HC54:'Yearly emission'!HC83)</f>
        <v>12439215878.216513</v>
      </c>
      <c r="HG29" s="11">
        <f>SUM('Yearly emission'!HD54:'Yearly emission'!HD83)</f>
        <v>4331556267.8749104</v>
      </c>
      <c r="HH29" s="11">
        <f>SUM('Yearly emission'!HE54:'Yearly emission'!HE83)</f>
        <v>2107001692.6773107</v>
      </c>
      <c r="HI29" s="11">
        <f>SUM('Yearly emission'!HF54:'Yearly emission'!HF83)</f>
        <v>15751417412.213915</v>
      </c>
      <c r="HJ29" s="11">
        <f>SUM('Yearly emission'!HG54:'Yearly emission'!HG83)</f>
        <v>883590719.64857888</v>
      </c>
      <c r="HK29" s="11">
        <f>SUM('Yearly emission'!HH54:'Yearly emission'!HH83)</f>
        <v>1638730929.0588045</v>
      </c>
      <c r="HL29" s="11">
        <f>SUM('Yearly emission'!HI54:'Yearly emission'!HI83)</f>
        <v>9196751259.6614342</v>
      </c>
      <c r="HM29" s="11">
        <f>SUM('Yearly emission'!HJ54:'Yearly emission'!HJ83)</f>
        <v>27466864427.058296</v>
      </c>
      <c r="HN29" s="11">
        <f>SUM('Yearly emission'!HK54:'Yearly emission'!HK83)</f>
        <v>4120875315.9240007</v>
      </c>
      <c r="HO29" s="11">
        <f>SUM('Yearly emission'!HL54:'Yearly emission'!HL83)</f>
        <v>5778687816.3029118</v>
      </c>
      <c r="HP29" s="11">
        <f>SUM('Yearly emission'!HM54:'Yearly emission'!HM83)</f>
        <v>1126175408.5481608</v>
      </c>
      <c r="HQ29" s="11">
        <f>SUM('Yearly emission'!HN54:'Yearly emission'!HN83)</f>
        <v>2021733541.8646793</v>
      </c>
      <c r="HR29" s="11">
        <f>SUM('Yearly emission'!HO54:'Yearly emission'!HO83)</f>
        <v>2378465912.185678</v>
      </c>
      <c r="HS29" s="11">
        <f>SUM('Yearly emission'!HP54:'Yearly emission'!HP83)</f>
        <v>1940429644.4084022</v>
      </c>
      <c r="HT29" s="11">
        <f>SUM('Yearly emission'!HQ54:'Yearly emission'!HQ83)</f>
        <v>11324265661.099983</v>
      </c>
      <c r="HV29" s="11">
        <f>SUM('Yearly emission'!HS54:'Yearly emission'!HS83)</f>
        <v>0</v>
      </c>
      <c r="HW29" s="11">
        <f>SUM('Yearly emission'!HT54:'Yearly emission'!HT83)</f>
        <v>0</v>
      </c>
      <c r="HX29" s="11">
        <f>SUM('Yearly emission'!HU54:'Yearly emission'!HU83)</f>
        <v>0</v>
      </c>
      <c r="HY29" s="11">
        <f>SUM('Yearly emission'!HV54:'Yearly emission'!HV83)</f>
        <v>0</v>
      </c>
      <c r="HZ29" s="11">
        <f>SUM('Yearly emission'!HW54:'Yearly emission'!HW83)</f>
        <v>0</v>
      </c>
      <c r="IA29" s="11">
        <f>SUM('Yearly emission'!HX54:'Yearly emission'!HX83)</f>
        <v>0</v>
      </c>
      <c r="IB29" s="11">
        <f>SUM('Yearly emission'!HY54:'Yearly emission'!HY83)</f>
        <v>0</v>
      </c>
      <c r="IC29" s="11">
        <f>SUM('Yearly emission'!HZ54:'Yearly emission'!HZ83)</f>
        <v>0</v>
      </c>
      <c r="ID29" s="11">
        <f>SUM('Yearly emission'!IA54:'Yearly emission'!IA83)</f>
        <v>0</v>
      </c>
      <c r="IE29" s="11">
        <f>SUM('Yearly emission'!IB54:'Yearly emission'!IB83)</f>
        <v>0</v>
      </c>
      <c r="IF29" s="11">
        <f>SUM('Yearly emission'!IC54:'Yearly emission'!IC83)</f>
        <v>0</v>
      </c>
      <c r="IG29" s="11">
        <f>SUM('Yearly emission'!ID54:'Yearly emission'!ID83)</f>
        <v>0</v>
      </c>
      <c r="IH29" s="11">
        <f>SUM('Yearly emission'!IE54:'Yearly emission'!IE83)</f>
        <v>0</v>
      </c>
      <c r="II29" s="11">
        <f>SUM('Yearly emission'!IF54:'Yearly emission'!IF83)</f>
        <v>0</v>
      </c>
      <c r="IJ29" s="11">
        <f>SUM('Yearly emission'!IG54:'Yearly emission'!IG83)</f>
        <v>0</v>
      </c>
      <c r="IK29" s="11">
        <f>SUM('Yearly emission'!IH54:'Yearly emission'!IH83)</f>
        <v>0</v>
      </c>
      <c r="IM29" s="11">
        <f>SUM('Yearly emission'!IJ54:'Yearly emission'!IJ83)</f>
        <v>0</v>
      </c>
      <c r="IN29" s="11">
        <f>SUM('Yearly emission'!IK54:'Yearly emission'!IK83)</f>
        <v>0</v>
      </c>
      <c r="IO29" s="11">
        <f>SUM('Yearly emission'!IL54:'Yearly emission'!IL83)</f>
        <v>0</v>
      </c>
      <c r="IP29" s="11">
        <f>SUM('Yearly emission'!IM54:'Yearly emission'!IM83)</f>
        <v>0</v>
      </c>
      <c r="IQ29" s="11">
        <f>SUM('Yearly emission'!IN54:'Yearly emission'!IN83)</f>
        <v>0</v>
      </c>
      <c r="IR29" s="11">
        <f>SUM('Yearly emission'!IO54:'Yearly emission'!IO83)</f>
        <v>0</v>
      </c>
      <c r="IS29" s="11">
        <f>SUM('Yearly emission'!IP54:'Yearly emission'!IP83)</f>
        <v>0</v>
      </c>
      <c r="IT29" s="11">
        <f>SUM('Yearly emission'!IQ54:'Yearly emission'!IQ83)</f>
        <v>0</v>
      </c>
      <c r="IU29" s="11">
        <f>SUM('Yearly emission'!IR54:'Yearly emission'!IR83)</f>
        <v>0</v>
      </c>
      <c r="IV29" s="11">
        <f>SUM('Yearly emission'!IS54:'Yearly emission'!IS83)</f>
        <v>0</v>
      </c>
      <c r="IW29" s="11">
        <f>SUM('Yearly emission'!IT54:'Yearly emission'!IT83)</f>
        <v>0</v>
      </c>
      <c r="IX29" s="11">
        <f>SUM('Yearly emission'!IU54:'Yearly emission'!IU83)</f>
        <v>0</v>
      </c>
      <c r="IY29" s="11">
        <f>SUM('Yearly emission'!IV54:'Yearly emission'!IV83)</f>
        <v>0</v>
      </c>
      <c r="IZ29" s="11">
        <f>SUM('Yearly emission'!IW54:'Yearly emission'!IW83)</f>
        <v>0</v>
      </c>
      <c r="JA29" s="11">
        <f>SUM('Yearly emission'!IX54:'Yearly emission'!IX83)</f>
        <v>0</v>
      </c>
      <c r="JB29" s="11">
        <f>SUM('Yearly emission'!IY54:'Yearly emission'!IY83)</f>
        <v>0</v>
      </c>
    </row>
    <row r="30" spans="4:262" x14ac:dyDescent="0.25">
      <c r="D30" s="11">
        <v>2047</v>
      </c>
      <c r="E30" s="11">
        <f>SUM('Yearly emission'!B55:'Yearly emission'!B84)</f>
        <v>29190586068.698658</v>
      </c>
      <c r="F30" s="11">
        <f>SUM('Yearly emission'!C55:'Yearly emission'!C84)</f>
        <v>19780169672.091831</v>
      </c>
      <c r="G30" s="11">
        <f>SUM('Yearly emission'!D55:'Yearly emission'!D84)</f>
        <v>5353272475.1077347</v>
      </c>
      <c r="H30" s="11">
        <f>SUM('Yearly emission'!E55:'Yearly emission'!E84)</f>
        <v>2890017664.8260832</v>
      </c>
      <c r="I30" s="11">
        <f>SUM('Yearly emission'!F55:'Yearly emission'!F84)</f>
        <v>24490361143.155605</v>
      </c>
      <c r="J30" s="11">
        <f>SUM('Yearly emission'!G55:'Yearly emission'!G84)</f>
        <v>2003618890.918483</v>
      </c>
      <c r="K30" s="11">
        <f>SUM('Yearly emission'!H55:'Yearly emission'!H84)</f>
        <v>2685506190.9987478</v>
      </c>
      <c r="L30" s="11">
        <f>SUM('Yearly emission'!I55:'Yearly emission'!I84)</f>
        <v>8120561991.2657003</v>
      </c>
      <c r="M30" s="11">
        <f>SUM('Yearly emission'!J55:'Yearly emission'!J84)</f>
        <v>46098670364.491913</v>
      </c>
      <c r="N30" s="11">
        <f>SUM('Yearly emission'!K55:'Yearly emission'!K84)</f>
        <v>7718984765.1372709</v>
      </c>
      <c r="O30" s="11">
        <f>SUM('Yearly emission'!L55:'Yearly emission'!L84)</f>
        <v>7874105639.6917648</v>
      </c>
      <c r="P30" s="11">
        <f>SUM('Yearly emission'!M55:'Yearly emission'!M84)</f>
        <v>1230473775.9982905</v>
      </c>
      <c r="Q30" s="11">
        <f>SUM('Yearly emission'!N55:'Yearly emission'!N84)</f>
        <v>4083395222.3363819</v>
      </c>
      <c r="R30" s="11">
        <f>SUM('Yearly emission'!O55:'Yearly emission'!O84)</f>
        <v>3666217663.8994236</v>
      </c>
      <c r="S30" s="11">
        <f>SUM('Yearly emission'!P55:'Yearly emission'!P84)</f>
        <v>3327050424.1748838</v>
      </c>
      <c r="T30" s="11">
        <f>SUM('Yearly emission'!Q55:'Yearly emission'!Q84)</f>
        <v>14333040496.30925</v>
      </c>
      <c r="V30" s="11">
        <f>SUM('Yearly emission'!S55:'Yearly emission'!S84)</f>
        <v>26667284195.604828</v>
      </c>
      <c r="W30" s="11">
        <f>SUM('Yearly emission'!T55:'Yearly emission'!T84)</f>
        <v>15621015789.472708</v>
      </c>
      <c r="X30" s="11">
        <f>SUM('Yearly emission'!U55:'Yearly emission'!U84)</f>
        <v>4284582126.2664466</v>
      </c>
      <c r="Y30" s="11">
        <f>SUM('Yearly emission'!V55:'Yearly emission'!V84)</f>
        <v>2290065797.2662325</v>
      </c>
      <c r="Z30" s="11">
        <f>SUM('Yearly emission'!W55:'Yearly emission'!W84)</f>
        <v>19859409560.605663</v>
      </c>
      <c r="AA30" s="11">
        <f>SUM('Yearly emission'!X55:'Yearly emission'!X84)</f>
        <v>1567760399.5017009</v>
      </c>
      <c r="AB30" s="11">
        <f>SUM('Yearly emission'!Y55:'Yearly emission'!Y84)</f>
        <v>2110192956.1092758</v>
      </c>
      <c r="AC30" s="11">
        <f>SUM('Yearly emission'!Z55:'Yearly emission'!Z84)</f>
        <v>6419058822.5574131</v>
      </c>
      <c r="AD30" s="11">
        <f>SUM('Yearly emission'!AA55:'Yearly emission'!AA84)</f>
        <v>36526995210.751961</v>
      </c>
      <c r="AE30" s="11">
        <f>SUM('Yearly emission'!AB55:'Yearly emission'!AB84)</f>
        <v>6058360154.2373362</v>
      </c>
      <c r="AF30" s="11">
        <f>SUM('Yearly emission'!AC55:'Yearly emission'!AC84)</f>
        <v>6192010428.9781618</v>
      </c>
      <c r="AG30" s="11">
        <f>SUM('Yearly emission'!AD55:'Yearly emission'!AD84)</f>
        <v>968357514.34792614</v>
      </c>
      <c r="AH30" s="11">
        <f>SUM('Yearly emission'!AE55:'Yearly emission'!AE84)</f>
        <v>3223606159.1452918</v>
      </c>
      <c r="AI30" s="11">
        <f>SUM('Yearly emission'!AF55:'Yearly emission'!AF84)</f>
        <v>2870620944.6136875</v>
      </c>
      <c r="AJ30" s="11">
        <f>SUM('Yearly emission'!AG55:'Yearly emission'!AG84)</f>
        <v>2613163042.0796905</v>
      </c>
      <c r="AK30" s="11">
        <f>SUM('Yearly emission'!AH55:'Yearly emission'!AH84)</f>
        <v>11300438381.286852</v>
      </c>
      <c r="AM30" s="11">
        <f>SUM('Yearly emission'!AJ55:'Yearly emission'!AJ84)</f>
        <v>25245971264.073399</v>
      </c>
      <c r="AN30" s="11">
        <f>SUM('Yearly emission'!AK55:'Yearly emission'!AK84)</f>
        <v>11583086520.4389</v>
      </c>
      <c r="AO30" s="11">
        <f>SUM('Yearly emission'!AL55:'Yearly emission'!AL84)</f>
        <v>3234775240.085742</v>
      </c>
      <c r="AP30" s="11">
        <f>SUM('Yearly emission'!AM55:'Yearly emission'!AM84)</f>
        <v>1692811530.9930024</v>
      </c>
      <c r="AQ30" s="11">
        <f>SUM('Yearly emission'!AN55:'Yearly emission'!AN84)</f>
        <v>17277661648.97414</v>
      </c>
      <c r="AR30" s="11">
        <f>SUM('Yearly emission'!AO55:'Yearly emission'!AO84)</f>
        <v>1131901908.0849183</v>
      </c>
      <c r="AS30" s="11">
        <f>SUM('Yearly emission'!AP55:'Yearly emission'!AP84)</f>
        <v>1536478173.798522</v>
      </c>
      <c r="AT30" s="11">
        <f>SUM('Yearly emission'!AQ55:'Yearly emission'!AQ84)</f>
        <v>4719263414.0317669</v>
      </c>
      <c r="AU30" s="11">
        <f>SUM('Yearly emission'!AR55:'Yearly emission'!AR84)</f>
        <v>27382759758.421558</v>
      </c>
      <c r="AV30" s="11">
        <f>SUM('Yearly emission'!AS55:'Yearly emission'!AS84)</f>
        <v>4397735543.3373947</v>
      </c>
      <c r="AW30" s="11">
        <f>SUM('Yearly emission'!AT55:'Yearly emission'!AT84)</f>
        <v>4509915218.2645597</v>
      </c>
      <c r="AX30" s="11">
        <f>SUM('Yearly emission'!AU55:'Yearly emission'!AU84)</f>
        <v>706507597.48489165</v>
      </c>
      <c r="AY30" s="11">
        <f>SUM('Yearly emission'!AV55:'Yearly emission'!AV84)</f>
        <v>2367366776.6895628</v>
      </c>
      <c r="AZ30" s="11">
        <f>SUM('Yearly emission'!AW55:'Yearly emission'!AW84)</f>
        <v>2075024225.3279402</v>
      </c>
      <c r="BA30" s="11">
        <f>SUM('Yearly emission'!AX55:'Yearly emission'!AX84)</f>
        <v>1899275659.9844956</v>
      </c>
      <c r="BB30" s="11">
        <f>SUM('Yearly emission'!AY55:'Yearly emission'!AY84)</f>
        <v>8268000018.0506744</v>
      </c>
      <c r="BD30" s="11">
        <f>SUM('Yearly emission'!BA55:'Yearly emission'!BA84)</f>
        <v>0</v>
      </c>
      <c r="BE30" s="11">
        <f>SUM('Yearly emission'!BB55:'Yearly emission'!BB84)</f>
        <v>0</v>
      </c>
      <c r="BF30" s="11">
        <f>SUM('Yearly emission'!BC55:'Yearly emission'!BC84)</f>
        <v>0</v>
      </c>
      <c r="BG30" s="11">
        <f>SUM('Yearly emission'!BD55:'Yearly emission'!BD84)</f>
        <v>0</v>
      </c>
      <c r="BH30" s="11">
        <f>SUM('Yearly emission'!BE55:'Yearly emission'!BE84)</f>
        <v>0</v>
      </c>
      <c r="BI30" s="11">
        <f>SUM('Yearly emission'!BF55:'Yearly emission'!BF84)</f>
        <v>0</v>
      </c>
      <c r="BJ30" s="11">
        <f>SUM('Yearly emission'!BG55:'Yearly emission'!BG84)</f>
        <v>0</v>
      </c>
      <c r="BK30" s="11">
        <f>SUM('Yearly emission'!BH55:'Yearly emission'!BH84)</f>
        <v>0</v>
      </c>
      <c r="BL30" s="11">
        <f>SUM('Yearly emission'!BI55:'Yearly emission'!BI84)</f>
        <v>0</v>
      </c>
      <c r="BM30" s="11">
        <f>SUM('Yearly emission'!BJ55:'Yearly emission'!BJ84)</f>
        <v>0</v>
      </c>
      <c r="BN30" s="11">
        <f>SUM('Yearly emission'!BK55:'Yearly emission'!BK84)</f>
        <v>0</v>
      </c>
      <c r="BO30" s="11">
        <f>SUM('Yearly emission'!BL55:'Yearly emission'!BL84)</f>
        <v>0</v>
      </c>
      <c r="BP30" s="11">
        <f>SUM('Yearly emission'!BM55:'Yearly emission'!BM84)</f>
        <v>0</v>
      </c>
      <c r="BQ30" s="11">
        <f>SUM('Yearly emission'!BN55:'Yearly emission'!BN84)</f>
        <v>0</v>
      </c>
      <c r="BR30" s="11">
        <f>SUM('Yearly emission'!BO55:'Yearly emission'!BO84)</f>
        <v>0</v>
      </c>
      <c r="BS30" s="11">
        <f>SUM('Yearly emission'!BP55:'Yearly emission'!BP84)</f>
        <v>0</v>
      </c>
      <c r="BU30" s="11">
        <f>SUM('Yearly emission'!BR55:'Yearly emission'!BR84)</f>
        <v>0</v>
      </c>
      <c r="BV30" s="11">
        <f>SUM('Yearly emission'!BS55:'Yearly emission'!BS84)</f>
        <v>0</v>
      </c>
      <c r="BW30" s="11">
        <f>SUM('Yearly emission'!BT55:'Yearly emission'!BT84)</f>
        <v>0</v>
      </c>
      <c r="BX30" s="11">
        <f>SUM('Yearly emission'!BU55:'Yearly emission'!BU84)</f>
        <v>0</v>
      </c>
      <c r="BY30" s="11">
        <f>SUM('Yearly emission'!BV55:'Yearly emission'!BV84)</f>
        <v>0</v>
      </c>
      <c r="BZ30" s="11">
        <f>SUM('Yearly emission'!BW55:'Yearly emission'!BW84)</f>
        <v>0</v>
      </c>
      <c r="CA30" s="11">
        <f>SUM('Yearly emission'!BX55:'Yearly emission'!BX84)</f>
        <v>0</v>
      </c>
      <c r="CB30" s="11">
        <f>SUM('Yearly emission'!BY55:'Yearly emission'!BY84)</f>
        <v>0</v>
      </c>
      <c r="CC30" s="11">
        <f>SUM('Yearly emission'!BZ55:'Yearly emission'!BZ84)</f>
        <v>0</v>
      </c>
      <c r="CD30" s="11">
        <f>SUM('Yearly emission'!CA55:'Yearly emission'!CA84)</f>
        <v>0</v>
      </c>
      <c r="CE30" s="11">
        <f>SUM('Yearly emission'!CB55:'Yearly emission'!CB84)</f>
        <v>0</v>
      </c>
      <c r="CF30" s="11">
        <f>SUM('Yearly emission'!CC55:'Yearly emission'!CC84)</f>
        <v>0</v>
      </c>
      <c r="CG30" s="11">
        <f>SUM('Yearly emission'!CD55:'Yearly emission'!CD84)</f>
        <v>0</v>
      </c>
      <c r="CH30" s="11">
        <f>SUM('Yearly emission'!CE55:'Yearly emission'!CE84)</f>
        <v>0</v>
      </c>
      <c r="CI30" s="11">
        <f>SUM('Yearly emission'!CF55:'Yearly emission'!CF84)</f>
        <v>0</v>
      </c>
      <c r="CJ30" s="11">
        <f>SUM('Yearly emission'!CG55:'Yearly emission'!CG84)</f>
        <v>0</v>
      </c>
      <c r="CM30" s="11">
        <f>SUM('Yearly emission'!CJ55:'Yearly emission'!CJ84)</f>
        <v>2032.5</v>
      </c>
      <c r="CN30" s="11">
        <f>SUM('Yearly emission'!CK55:'Yearly emission'!CK84)</f>
        <v>47825922378.333168</v>
      </c>
      <c r="CO30" s="11">
        <f>SUM('Yearly emission'!CL55:'Yearly emission'!CL84)</f>
        <v>18307525759.679104</v>
      </c>
      <c r="CP30" s="11">
        <f>SUM('Yearly emission'!CM55:'Yearly emission'!CM84)</f>
        <v>5168098704.6828127</v>
      </c>
      <c r="CQ30" s="11">
        <f>SUM('Yearly emission'!CN55:'Yearly emission'!CN84)</f>
        <v>2977117603.6660862</v>
      </c>
      <c r="CR30" s="11">
        <f>SUM('Yearly emission'!CO55:'Yearly emission'!CO84)</f>
        <v>28731686074.126183</v>
      </c>
      <c r="CS30" s="11">
        <f>SUM('Yearly emission'!CP55:'Yearly emission'!CP84)</f>
        <v>2386549121.2367806</v>
      </c>
      <c r="CT30" s="11">
        <f>SUM('Yearly emission'!CQ55:'Yearly emission'!CQ84)</f>
        <v>2527369736.7008414</v>
      </c>
      <c r="CU30" s="11">
        <f>SUM('Yearly emission'!CR55:'Yearly emission'!CR84)</f>
        <v>9656135609.8580761</v>
      </c>
      <c r="CV30" s="11">
        <f>SUM('Yearly emission'!CS55:'Yearly emission'!CS84)</f>
        <v>45766256468.110039</v>
      </c>
      <c r="CW30" s="11">
        <f>SUM('Yearly emission'!CT55:'Yearly emission'!CT84)</f>
        <v>7282167663.0742674</v>
      </c>
      <c r="CX30" s="11">
        <f>SUM('Yearly emission'!CU55:'Yearly emission'!CU84)</f>
        <v>10899869943.774612</v>
      </c>
      <c r="CY30" s="11">
        <f>SUM('Yearly emission'!CV55:'Yearly emission'!CV84)</f>
        <v>1563559766.324152</v>
      </c>
      <c r="CZ30" s="11">
        <f>SUM('Yearly emission'!CW55:'Yearly emission'!CW84)</f>
        <v>4245344443.7580523</v>
      </c>
      <c r="DA30" s="11">
        <f>SUM('Yearly emission'!CX55:'Yearly emission'!CX84)</f>
        <v>3881691658.9577866</v>
      </c>
      <c r="DB30" s="11">
        <f>SUM('Yearly emission'!CY55:'Yearly emission'!CY84)</f>
        <v>3469679105.9801826</v>
      </c>
      <c r="DC30" s="11">
        <f>SUM('Yearly emission'!CZ55:'Yearly emission'!CZ84)</f>
        <v>13750273958.984837</v>
      </c>
      <c r="DE30" s="11">
        <f>SUM('Yearly emission'!DB55:'Yearly emission'!DB84)</f>
        <v>37966681948.873184</v>
      </c>
      <c r="DF30" s="11">
        <f>SUM('Yearly emission'!DC55:'Yearly emission'!DC84)</f>
        <v>14671257169.919046</v>
      </c>
      <c r="DG30" s="11">
        <f>SUM('Yearly emission'!DD55:'Yearly emission'!DD84)</f>
        <v>4329855962.1869831</v>
      </c>
      <c r="DH30" s="11">
        <f>SUM('Yearly emission'!DE55:'Yearly emission'!DE84)</f>
        <v>2363285718.6279364</v>
      </c>
      <c r="DI30" s="11">
        <f>SUM('Yearly emission'!DF55:'Yearly emission'!DF84)</f>
        <v>23331547385.734154</v>
      </c>
      <c r="DJ30" s="11">
        <f>SUM('Yearly emission'!DG55:'Yearly emission'!DG84)</f>
        <v>1847888980.5391231</v>
      </c>
      <c r="DK30" s="11">
        <f>SUM('Yearly emission'!DH55:'Yearly emission'!DH84)</f>
        <v>2022878323.3780918</v>
      </c>
      <c r="DL30" s="11">
        <f>SUM('Yearly emission'!DI55:'Yearly emission'!DI84)</f>
        <v>7668536527.8681898</v>
      </c>
      <c r="DM30" s="11">
        <f>SUM('Yearly emission'!DJ55:'Yearly emission'!DJ84)</f>
        <v>36314344477.538841</v>
      </c>
      <c r="DN30" s="11">
        <f>SUM('Yearly emission'!DK55:'Yearly emission'!DK84)</f>
        <v>5702289737.1649494</v>
      </c>
      <c r="DO30" s="11">
        <f>SUM('Yearly emission'!DL55:'Yearly emission'!DL84)</f>
        <v>8617338483.296217</v>
      </c>
      <c r="DP30" s="11">
        <f>SUM('Yearly emission'!DM55:'Yearly emission'!DM84)</f>
        <v>1220218629.7920089</v>
      </c>
      <c r="DQ30" s="11">
        <f>SUM('Yearly emission'!DN55:'Yearly emission'!DN84)</f>
        <v>3358401635.8396616</v>
      </c>
      <c r="DR30" s="11">
        <f>SUM('Yearly emission'!DO55:'Yearly emission'!DO84)</f>
        <v>3175003990.1499434</v>
      </c>
      <c r="DS30" s="11">
        <f>SUM('Yearly emission'!DP55:'Yearly emission'!DP84)</f>
        <v>2730924119.7156982</v>
      </c>
      <c r="DT30" s="11">
        <f>SUM('Yearly emission'!DQ55:'Yearly emission'!DQ84)</f>
        <v>10924932907.35491</v>
      </c>
      <c r="DV30" s="11">
        <f>SUM('Yearly emission'!DS55:'Yearly emission'!DS84)</f>
        <v>28601012217.203293</v>
      </c>
      <c r="DW30" s="11">
        <f>SUM('Yearly emission'!DT55:'Yearly emission'!DT84)</f>
        <v>11635214701.151995</v>
      </c>
      <c r="DX30" s="11">
        <f>SUM('Yearly emission'!DU55:'Yearly emission'!DU84)</f>
        <v>4056225108.4291401</v>
      </c>
      <c r="DY30" s="11">
        <f>SUM('Yearly emission'!DV55:'Yearly emission'!DV84)</f>
        <v>1820115781.9983721</v>
      </c>
      <c r="DZ30" s="11">
        <f>SUM('Yearly emission'!DW55:'Yearly emission'!DW84)</f>
        <v>18189410446.593731</v>
      </c>
      <c r="EA30" s="11">
        <f>SUM('Yearly emission'!DX55:'Yearly emission'!DX84)</f>
        <v>1309592458.1166813</v>
      </c>
      <c r="EB30" s="11">
        <f>SUM('Yearly emission'!DY55:'Yearly emission'!DY84)</f>
        <v>1542366359.8512199</v>
      </c>
      <c r="EC30" s="11">
        <f>SUM('Yearly emission'!DZ55:'Yearly emission'!DZ84)</f>
        <v>5680937445.8783064</v>
      </c>
      <c r="ED30" s="11">
        <f>SUM('Yearly emission'!EA55:'Yearly emission'!EA84)</f>
        <v>26862432486.967655</v>
      </c>
      <c r="EE30" s="11">
        <f>SUM('Yearly emission'!EB55:'Yearly emission'!EB84)</f>
        <v>4122411811.2556343</v>
      </c>
      <c r="EF30" s="11">
        <f>SUM('Yearly emission'!EC55:'Yearly emission'!EC84)</f>
        <v>6619212628.491828</v>
      </c>
      <c r="EG30" s="11">
        <f>SUM('Yearly emission'!ED55:'Yearly emission'!ED84)</f>
        <v>877078249.4889555</v>
      </c>
      <c r="EH30" s="11">
        <f>SUM('Yearly emission'!EE55:'Yearly emission'!EE84)</f>
        <v>2473582957.5219688</v>
      </c>
      <c r="EI30" s="11">
        <f>SUM('Yearly emission'!EF55:'Yearly emission'!EF84)</f>
        <v>2726210558.3305392</v>
      </c>
      <c r="EJ30" s="11">
        <f>SUM('Yearly emission'!EG55:'Yearly emission'!EG84)</f>
        <v>1996147377.5437648</v>
      </c>
      <c r="EK30" s="11">
        <f>SUM('Yearly emission'!EH55:'Yearly emission'!EH84)</f>
        <v>8283755540.8086233</v>
      </c>
      <c r="EM30" s="11">
        <f>SUM('Yearly emission'!EJ55:'Yearly emission'!EJ84)</f>
        <v>0</v>
      </c>
      <c r="EN30" s="11">
        <f>SUM('Yearly emission'!EK55:'Yearly emission'!EK84)</f>
        <v>0</v>
      </c>
      <c r="EO30" s="11">
        <f>SUM('Yearly emission'!EL55:'Yearly emission'!EL84)</f>
        <v>0</v>
      </c>
      <c r="EP30" s="11">
        <f>SUM('Yearly emission'!EM55:'Yearly emission'!EM84)</f>
        <v>0</v>
      </c>
      <c r="EQ30" s="11">
        <f>SUM('Yearly emission'!EN55:'Yearly emission'!EN84)</f>
        <v>0</v>
      </c>
      <c r="ER30" s="11">
        <f>SUM('Yearly emission'!EO55:'Yearly emission'!EO84)</f>
        <v>0</v>
      </c>
      <c r="ES30" s="11">
        <f>SUM('Yearly emission'!EP55:'Yearly emission'!EP84)</f>
        <v>0</v>
      </c>
      <c r="ET30" s="11">
        <f>SUM('Yearly emission'!EQ55:'Yearly emission'!EQ84)</f>
        <v>0</v>
      </c>
      <c r="EU30" s="11">
        <f>SUM('Yearly emission'!ER55:'Yearly emission'!ER84)</f>
        <v>0</v>
      </c>
      <c r="EV30" s="11">
        <f>SUM('Yearly emission'!ES55:'Yearly emission'!ES84)</f>
        <v>0</v>
      </c>
      <c r="EW30" s="11">
        <f>SUM('Yearly emission'!ET55:'Yearly emission'!ET84)</f>
        <v>0</v>
      </c>
      <c r="EX30" s="11">
        <f>SUM('Yearly emission'!EU55:'Yearly emission'!EU84)</f>
        <v>0</v>
      </c>
      <c r="EY30" s="11">
        <f>SUM('Yearly emission'!EV55:'Yearly emission'!EV84)</f>
        <v>0</v>
      </c>
      <c r="EZ30" s="11">
        <f>SUM('Yearly emission'!EW55:'Yearly emission'!EW84)</f>
        <v>0</v>
      </c>
      <c r="FA30" s="11">
        <f>SUM('Yearly emission'!EX55:'Yearly emission'!EX84)</f>
        <v>0</v>
      </c>
      <c r="FB30" s="11">
        <f>SUM('Yearly emission'!EY55:'Yearly emission'!EY84)</f>
        <v>0</v>
      </c>
      <c r="FD30" s="11">
        <f>SUM('Yearly emission'!FA55:'Yearly emission'!FA84)</f>
        <v>0</v>
      </c>
      <c r="FE30" s="11">
        <f>SUM('Yearly emission'!FB55:'Yearly emission'!FB84)</f>
        <v>0</v>
      </c>
      <c r="FF30" s="11">
        <f>SUM('Yearly emission'!FC55:'Yearly emission'!FC84)</f>
        <v>0</v>
      </c>
      <c r="FG30" s="11">
        <f>SUM('Yearly emission'!FD55:'Yearly emission'!FD84)</f>
        <v>0</v>
      </c>
      <c r="FH30" s="11">
        <f>SUM('Yearly emission'!FE55:'Yearly emission'!FE84)</f>
        <v>0</v>
      </c>
      <c r="FI30" s="11">
        <f>SUM('Yearly emission'!FF55:'Yearly emission'!FF84)</f>
        <v>0</v>
      </c>
      <c r="FJ30" s="11">
        <f>SUM('Yearly emission'!FG55:'Yearly emission'!FG84)</f>
        <v>0</v>
      </c>
      <c r="FK30" s="11">
        <f>SUM('Yearly emission'!FH55:'Yearly emission'!FH84)</f>
        <v>0</v>
      </c>
      <c r="FL30" s="11">
        <f>SUM('Yearly emission'!FI55:'Yearly emission'!FI84)</f>
        <v>0</v>
      </c>
      <c r="FM30" s="11">
        <f>SUM('Yearly emission'!FJ55:'Yearly emission'!FJ84)</f>
        <v>0</v>
      </c>
      <c r="FN30" s="11">
        <f>SUM('Yearly emission'!FK55:'Yearly emission'!FK84)</f>
        <v>0</v>
      </c>
      <c r="FO30" s="11">
        <f>SUM('Yearly emission'!FL55:'Yearly emission'!FL84)</f>
        <v>0</v>
      </c>
      <c r="FP30" s="11">
        <f>SUM('Yearly emission'!FM55:'Yearly emission'!FM84)</f>
        <v>0</v>
      </c>
      <c r="FQ30" s="11">
        <f>SUM('Yearly emission'!FN55:'Yearly emission'!FN84)</f>
        <v>0</v>
      </c>
      <c r="FR30" s="11">
        <f>SUM('Yearly emission'!FO55:'Yearly emission'!FO84)</f>
        <v>0</v>
      </c>
      <c r="FS30" s="11">
        <f>SUM('Yearly emission'!FP55:'Yearly emission'!FP84)</f>
        <v>0</v>
      </c>
      <c r="FV30" s="11">
        <f>SUM('Yearly emission'!FS55:'Yearly emission'!FS84)</f>
        <v>2032.5</v>
      </c>
      <c r="FW30" s="11">
        <f>SUM('Yearly emission'!FT55:'Yearly emission'!FT84)</f>
        <v>39617067318.760963</v>
      </c>
      <c r="FX30" s="11">
        <f>SUM('Yearly emission'!FU55:'Yearly emission'!FU84)</f>
        <v>18117144847.263855</v>
      </c>
      <c r="FY30" s="11">
        <f>SUM('Yearly emission'!FV55:'Yearly emission'!FV84)</f>
        <v>5841676879.9309893</v>
      </c>
      <c r="FZ30" s="11">
        <f>SUM('Yearly emission'!FW55:'Yearly emission'!FW84)</f>
        <v>3023281718.9957895</v>
      </c>
      <c r="GA30" s="11">
        <f>SUM('Yearly emission'!FX55:'Yearly emission'!FX84)</f>
        <v>24339220212.664341</v>
      </c>
      <c r="GB30" s="11">
        <f>SUM('Yearly emission'!FY55:'Yearly emission'!FY84)</f>
        <v>1719411114.5273614</v>
      </c>
      <c r="GC30" s="11">
        <f>SUM('Yearly emission'!FZ55:'Yearly emission'!FZ84)</f>
        <v>2601246109.5994225</v>
      </c>
      <c r="GD30" s="11">
        <f>SUM('Yearly emission'!GA55:'Yearly emission'!GA84)</f>
        <v>14008654906.847763</v>
      </c>
      <c r="GE30" s="11">
        <f>SUM('Yearly emission'!GB55:'Yearly emission'!GB84)</f>
        <v>45184296737.746574</v>
      </c>
      <c r="GF30" s="11">
        <f>SUM('Yearly emission'!GC55:'Yearly emission'!GC84)</f>
        <v>7086401071.5170717</v>
      </c>
      <c r="GG30" s="11">
        <f>SUM('Yearly emission'!GD55:'Yearly emission'!GD84)</f>
        <v>7534922022.8190536</v>
      </c>
      <c r="GH30" s="11">
        <f>SUM('Yearly emission'!GE55:'Yearly emission'!GE84)</f>
        <v>1927990673.8156555</v>
      </c>
      <c r="GI30" s="11">
        <f>SUM('Yearly emission'!GF55:'Yearly emission'!GF84)</f>
        <v>3160889771.3662586</v>
      </c>
      <c r="GJ30" s="11">
        <f>SUM('Yearly emission'!GG55:'Yearly emission'!GG84)</f>
        <v>4051584082.515101</v>
      </c>
      <c r="GK30" s="11">
        <f>SUM('Yearly emission'!GH55:'Yearly emission'!GH84)</f>
        <v>3058741656.379817</v>
      </c>
      <c r="GL30" s="11">
        <f>SUM('Yearly emission'!GI55:'Yearly emission'!GI84)</f>
        <v>19086063100.893253</v>
      </c>
      <c r="GN30" s="11">
        <f>SUM('Yearly emission'!GK55:'Yearly emission'!GK84)</f>
        <v>33810384163.176186</v>
      </c>
      <c r="GO30" s="11">
        <f>SUM('Yearly emission'!GL55:'Yearly emission'!GL84)</f>
        <v>15195989480.619505</v>
      </c>
      <c r="GP30" s="11">
        <f>SUM('Yearly emission'!GM55:'Yearly emission'!GM84)</f>
        <v>4903915003.3348694</v>
      </c>
      <c r="GQ30" s="11">
        <f>SUM('Yearly emission'!GN55:'Yearly emission'!GN84)</f>
        <v>2546940517.9037814</v>
      </c>
      <c r="GR30" s="11">
        <f>SUM('Yearly emission'!GO55:'Yearly emission'!GO84)</f>
        <v>20363535554.196617</v>
      </c>
      <c r="GS30" s="11">
        <f>SUM('Yearly emission'!GP55:'Yearly emission'!GP84)</f>
        <v>1335236276.9729378</v>
      </c>
      <c r="GT30" s="11">
        <f>SUM('Yearly emission'!GQ55:'Yearly emission'!GQ84)</f>
        <v>2116521886.6602666</v>
      </c>
      <c r="GU30" s="11">
        <f>SUM('Yearly emission'!GR55:'Yearly emission'!GR84)</f>
        <v>11622642800.23851</v>
      </c>
      <c r="GV30" s="11">
        <f>SUM('Yearly emission'!GS55:'Yearly emission'!GS84)</f>
        <v>36343619507.515625</v>
      </c>
      <c r="GW30" s="11">
        <f>SUM('Yearly emission'!GT55:'Yearly emission'!GT84)</f>
        <v>5661225884.2514496</v>
      </c>
      <c r="GX30" s="11">
        <f>SUM('Yearly emission'!GU55:'Yearly emission'!GU84)</f>
        <v>6302226675.7620373</v>
      </c>
      <c r="GY30" s="11">
        <f>SUM('Yearly emission'!GV55:'Yearly emission'!GV84)</f>
        <v>1524247293.7605491</v>
      </c>
      <c r="GZ30" s="11">
        <f>SUM('Yearly emission'!GW55:'Yearly emission'!GW84)</f>
        <v>2592594544.6229858</v>
      </c>
      <c r="HA30" s="11">
        <f>SUM('Yearly emission'!GX55:'Yearly emission'!GX84)</f>
        <v>3213303620.3322048</v>
      </c>
      <c r="HB30" s="11">
        <f>SUM('Yearly emission'!GY55:'Yearly emission'!GY84)</f>
        <v>2495515404.8496499</v>
      </c>
      <c r="HC30" s="11">
        <f>SUM('Yearly emission'!GZ55:'Yearly emission'!GZ84)</f>
        <v>15334169968.228991</v>
      </c>
      <c r="HE30" s="11">
        <f>SUM('Yearly emission'!HB55:'Yearly emission'!HB84)</f>
        <v>30940799056.879402</v>
      </c>
      <c r="HF30" s="11">
        <f>SUM('Yearly emission'!HC55:'Yearly emission'!HC84)</f>
        <v>12283854240.690584</v>
      </c>
      <c r="HG30" s="11">
        <f>SUM('Yearly emission'!HD55:'Yearly emission'!HD84)</f>
        <v>4165496362.8682623</v>
      </c>
      <c r="HH30" s="11">
        <f>SUM('Yearly emission'!HE55:'Yearly emission'!HE84)</f>
        <v>2090773358.8439264</v>
      </c>
      <c r="HI30" s="11">
        <f>SUM('Yearly emission'!HF55:'Yearly emission'!HF84)</f>
        <v>16405438774.204369</v>
      </c>
      <c r="HJ30" s="11">
        <f>SUM('Yearly emission'!HG55:'Yearly emission'!HG84)</f>
        <v>951027421.61529303</v>
      </c>
      <c r="HK30" s="11">
        <f>SUM('Yearly emission'!HH55:'Yearly emission'!HH84)</f>
        <v>1631797663.7211077</v>
      </c>
      <c r="HL30" s="11">
        <f>SUM('Yearly emission'!HI55:'Yearly emission'!HI84)</f>
        <v>9239749090.9844627</v>
      </c>
      <c r="HM30" s="11">
        <f>SUM('Yearly emission'!HJ55:'Yearly emission'!HJ84)</f>
        <v>27502942277.284702</v>
      </c>
      <c r="HN30" s="11">
        <f>SUM('Yearly emission'!HK55:'Yearly emission'!HK84)</f>
        <v>4236050696.9858379</v>
      </c>
      <c r="HO30" s="11">
        <f>SUM('Yearly emission'!HL55:'Yearly emission'!HL84)</f>
        <v>5763414010.8514671</v>
      </c>
      <c r="HP30" s="11">
        <f>SUM('Yearly emission'!HM55:'Yearly emission'!HM84)</f>
        <v>1120502442.4162595</v>
      </c>
      <c r="HQ30" s="11">
        <f>SUM('Yearly emission'!HN55:'Yearly emission'!HN84)</f>
        <v>2024299317.8797133</v>
      </c>
      <c r="HR30" s="11">
        <f>SUM('Yearly emission'!HO55:'Yearly emission'!HO84)</f>
        <v>2378323815.1843376</v>
      </c>
      <c r="HS30" s="11">
        <f>SUM('Yearly emission'!HP55:'Yearly emission'!HP84)</f>
        <v>1932396830.1616454</v>
      </c>
      <c r="HT30" s="11">
        <f>SUM('Yearly emission'!HQ55:'Yearly emission'!HQ84)</f>
        <v>11582276835.564735</v>
      </c>
      <c r="HV30" s="11">
        <f>SUM('Yearly emission'!HS55:'Yearly emission'!HS84)</f>
        <v>0</v>
      </c>
      <c r="HW30" s="11">
        <f>SUM('Yearly emission'!HT55:'Yearly emission'!HT84)</f>
        <v>0</v>
      </c>
      <c r="HX30" s="11">
        <f>SUM('Yearly emission'!HU55:'Yearly emission'!HU84)</f>
        <v>0</v>
      </c>
      <c r="HY30" s="11">
        <f>SUM('Yearly emission'!HV55:'Yearly emission'!HV84)</f>
        <v>0</v>
      </c>
      <c r="HZ30" s="11">
        <f>SUM('Yearly emission'!HW55:'Yearly emission'!HW84)</f>
        <v>0</v>
      </c>
      <c r="IA30" s="11">
        <f>SUM('Yearly emission'!HX55:'Yearly emission'!HX84)</f>
        <v>0</v>
      </c>
      <c r="IB30" s="11">
        <f>SUM('Yearly emission'!HY55:'Yearly emission'!HY84)</f>
        <v>0</v>
      </c>
      <c r="IC30" s="11">
        <f>SUM('Yearly emission'!HZ55:'Yearly emission'!HZ84)</f>
        <v>0</v>
      </c>
      <c r="ID30" s="11">
        <f>SUM('Yearly emission'!IA55:'Yearly emission'!IA84)</f>
        <v>0</v>
      </c>
      <c r="IE30" s="11">
        <f>SUM('Yearly emission'!IB55:'Yearly emission'!IB84)</f>
        <v>0</v>
      </c>
      <c r="IF30" s="11">
        <f>SUM('Yearly emission'!IC55:'Yearly emission'!IC84)</f>
        <v>0</v>
      </c>
      <c r="IG30" s="11">
        <f>SUM('Yearly emission'!ID55:'Yearly emission'!ID84)</f>
        <v>0</v>
      </c>
      <c r="IH30" s="11">
        <f>SUM('Yearly emission'!IE55:'Yearly emission'!IE84)</f>
        <v>0</v>
      </c>
      <c r="II30" s="11">
        <f>SUM('Yearly emission'!IF55:'Yearly emission'!IF84)</f>
        <v>0</v>
      </c>
      <c r="IJ30" s="11">
        <f>SUM('Yearly emission'!IG55:'Yearly emission'!IG84)</f>
        <v>0</v>
      </c>
      <c r="IK30" s="11">
        <f>SUM('Yearly emission'!IH55:'Yearly emission'!IH84)</f>
        <v>0</v>
      </c>
      <c r="IM30" s="11">
        <f>SUM('Yearly emission'!IJ55:'Yearly emission'!IJ84)</f>
        <v>0</v>
      </c>
      <c r="IN30" s="11">
        <f>SUM('Yearly emission'!IK55:'Yearly emission'!IK84)</f>
        <v>0</v>
      </c>
      <c r="IO30" s="11">
        <f>SUM('Yearly emission'!IL55:'Yearly emission'!IL84)</f>
        <v>0</v>
      </c>
      <c r="IP30" s="11">
        <f>SUM('Yearly emission'!IM55:'Yearly emission'!IM84)</f>
        <v>0</v>
      </c>
      <c r="IQ30" s="11">
        <f>SUM('Yearly emission'!IN55:'Yearly emission'!IN84)</f>
        <v>0</v>
      </c>
      <c r="IR30" s="11">
        <f>SUM('Yearly emission'!IO55:'Yearly emission'!IO84)</f>
        <v>0</v>
      </c>
      <c r="IS30" s="11">
        <f>SUM('Yearly emission'!IP55:'Yearly emission'!IP84)</f>
        <v>0</v>
      </c>
      <c r="IT30" s="11">
        <f>SUM('Yearly emission'!IQ55:'Yearly emission'!IQ84)</f>
        <v>0</v>
      </c>
      <c r="IU30" s="11">
        <f>SUM('Yearly emission'!IR55:'Yearly emission'!IR84)</f>
        <v>0</v>
      </c>
      <c r="IV30" s="11">
        <f>SUM('Yearly emission'!IS55:'Yearly emission'!IS84)</f>
        <v>0</v>
      </c>
      <c r="IW30" s="11">
        <f>SUM('Yearly emission'!IT55:'Yearly emission'!IT84)</f>
        <v>0</v>
      </c>
      <c r="IX30" s="11">
        <f>SUM('Yearly emission'!IU55:'Yearly emission'!IU84)</f>
        <v>0</v>
      </c>
      <c r="IY30" s="11">
        <f>SUM('Yearly emission'!IV55:'Yearly emission'!IV84)</f>
        <v>0</v>
      </c>
      <c r="IZ30" s="11">
        <f>SUM('Yearly emission'!IW55:'Yearly emission'!IW84)</f>
        <v>0</v>
      </c>
      <c r="JA30" s="11">
        <f>SUM('Yearly emission'!IX55:'Yearly emission'!IX84)</f>
        <v>0</v>
      </c>
      <c r="JB30" s="11">
        <f>SUM('Yearly emission'!IY55:'Yearly emission'!IY84)</f>
        <v>0</v>
      </c>
    </row>
    <row r="31" spans="4:262" x14ac:dyDescent="0.25">
      <c r="D31" s="11">
        <v>2048</v>
      </c>
      <c r="E31" s="11">
        <f>SUM('Yearly emission'!B56:'Yearly emission'!B85)</f>
        <v>30473996143.340229</v>
      </c>
      <c r="F31" s="11">
        <f>SUM('Yearly emission'!C56:'Yearly emission'!C85)</f>
        <v>20096123778.074276</v>
      </c>
      <c r="G31" s="11">
        <f>SUM('Yearly emission'!D56:'Yearly emission'!D85)</f>
        <v>5176608599.7855616</v>
      </c>
      <c r="H31" s="11">
        <f>SUM('Yearly emission'!E56:'Yearly emission'!E85)</f>
        <v>2914083170.8353324</v>
      </c>
      <c r="I31" s="11">
        <f>SUM('Yearly emission'!F56:'Yearly emission'!F85)</f>
        <v>25251386956.770275</v>
      </c>
      <c r="J31" s="11">
        <f>SUM('Yearly emission'!G56:'Yearly emission'!G85)</f>
        <v>2134657143.9848752</v>
      </c>
      <c r="K31" s="11">
        <f>SUM('Yearly emission'!H56:'Yearly emission'!H85)</f>
        <v>2876259461.9137058</v>
      </c>
      <c r="L31" s="11">
        <f>SUM('Yearly emission'!I56:'Yearly emission'!I85)</f>
        <v>8395547755.9524145</v>
      </c>
      <c r="M31" s="11">
        <f>SUM('Yearly emission'!J56:'Yearly emission'!J85)</f>
        <v>45826648806.443924</v>
      </c>
      <c r="N31" s="11">
        <f>SUM('Yearly emission'!K56:'Yearly emission'!K85)</f>
        <v>8294326742.5744314</v>
      </c>
      <c r="O31" s="11">
        <f>SUM('Yearly emission'!L56:'Yearly emission'!L85)</f>
        <v>8430937592.200243</v>
      </c>
      <c r="P31" s="11">
        <f>SUM('Yearly emission'!M56:'Yearly emission'!M85)</f>
        <v>1306746437.7216334</v>
      </c>
      <c r="Q31" s="11">
        <f>SUM('Yearly emission'!N56:'Yearly emission'!N85)</f>
        <v>4152320925.2906375</v>
      </c>
      <c r="R31" s="11">
        <f>SUM('Yearly emission'!O56:'Yearly emission'!O85)</f>
        <v>3747251505.124908</v>
      </c>
      <c r="S31" s="11">
        <f>SUM('Yearly emission'!P56:'Yearly emission'!P85)</f>
        <v>3396018739.2696214</v>
      </c>
      <c r="T31" s="11">
        <f>SUM('Yearly emission'!Q56:'Yearly emission'!Q85)</f>
        <v>14603894846.069906</v>
      </c>
      <c r="V31" s="11">
        <f>SUM('Yearly emission'!S56:'Yearly emission'!S85)</f>
        <v>25561077507.559395</v>
      </c>
      <c r="W31" s="11">
        <f>SUM('Yearly emission'!T56:'Yearly emission'!T85)</f>
        <v>15735586016.422649</v>
      </c>
      <c r="X31" s="11">
        <f>SUM('Yearly emission'!U56:'Yearly emission'!U85)</f>
        <v>4086629077.2448449</v>
      </c>
      <c r="Y31" s="11">
        <f>SUM('Yearly emission'!V56:'Yearly emission'!V85)</f>
        <v>2290538603.7243009</v>
      </c>
      <c r="Z31" s="11">
        <f>SUM('Yearly emission'!W56:'Yearly emission'!W85)</f>
        <v>20029559130.187588</v>
      </c>
      <c r="AA31" s="11">
        <f>SUM('Yearly emission'!X56:'Yearly emission'!X85)</f>
        <v>1656569145.9961255</v>
      </c>
      <c r="AB31" s="11">
        <f>SUM('Yearly emission'!Y56:'Yearly emission'!Y85)</f>
        <v>2239193478.6055293</v>
      </c>
      <c r="AC31" s="11">
        <f>SUM('Yearly emission'!Z56:'Yearly emission'!Z85)</f>
        <v>6583695423.865612</v>
      </c>
      <c r="AD31" s="11">
        <f>SUM('Yearly emission'!AA56:'Yearly emission'!AA85)</f>
        <v>36254973652.703972</v>
      </c>
      <c r="AE31" s="11">
        <f>SUM('Yearly emission'!AB56:'Yearly emission'!AB85)</f>
        <v>6449710136.9298115</v>
      </c>
      <c r="AF31" s="11">
        <f>SUM('Yearly emission'!AC56:'Yearly emission'!AC85)</f>
        <v>6573167384.727766</v>
      </c>
      <c r="AG31" s="11">
        <f>SUM('Yearly emission'!AD56:'Yearly emission'!AD85)</f>
        <v>1018089019.9196576</v>
      </c>
      <c r="AH31" s="11">
        <f>SUM('Yearly emission'!AE56:'Yearly emission'!AE85)</f>
        <v>3250985193.5218868</v>
      </c>
      <c r="AI31" s="11">
        <f>SUM('Yearly emission'!AF56:'Yearly emission'!AF85)</f>
        <v>2911519391.6793857</v>
      </c>
      <c r="AJ31" s="11">
        <f>SUM('Yearly emission'!AG56:'Yearly emission'!AG85)</f>
        <v>2642755261.3446488</v>
      </c>
      <c r="AK31" s="11">
        <f>SUM('Yearly emission'!AH56:'Yearly emission'!AH85)</f>
        <v>11420814229.950573</v>
      </c>
      <c r="AM31" s="11">
        <f>SUM('Yearly emission'!AJ56:'Yearly emission'!AJ85)</f>
        <v>24139764576.027962</v>
      </c>
      <c r="AN31" s="11">
        <f>SUM('Yearly emission'!AK56:'Yearly emission'!AK85)</f>
        <v>11381025399.026024</v>
      </c>
      <c r="AO31" s="11">
        <f>SUM('Yearly emission'!AL56:'Yearly emission'!AL85)</f>
        <v>3008672463.9654808</v>
      </c>
      <c r="AP31" s="11">
        <f>SUM('Yearly emission'!AM56:'Yearly emission'!AM85)</f>
        <v>1669691637.8998902</v>
      </c>
      <c r="AQ31" s="11">
        <f>SUM('Yearly emission'!AN56:'Yearly emission'!AN85)</f>
        <v>17043725637.802235</v>
      </c>
      <c r="AR31" s="11">
        <f>SUM('Yearly emission'!AO56:'Yearly emission'!AO85)</f>
        <v>1178481148.0073752</v>
      </c>
      <c r="AS31" s="11">
        <f>SUM('Yearly emission'!AP56:'Yearly emission'!AP85)</f>
        <v>1603725947.8760695</v>
      </c>
      <c r="AT31" s="11">
        <f>SUM('Yearly emission'!AQ56:'Yearly emission'!AQ85)</f>
        <v>4773550851.9614525</v>
      </c>
      <c r="AU31" s="11">
        <f>SUM('Yearly emission'!AR56:'Yearly emission'!AR85)</f>
        <v>27110738200.373569</v>
      </c>
      <c r="AV31" s="11">
        <f>SUM('Yearly emission'!AS56:'Yearly emission'!AS85)</f>
        <v>4605093531.2851858</v>
      </c>
      <c r="AW31" s="11">
        <f>SUM('Yearly emission'!AT56:'Yearly emission'!AT85)</f>
        <v>4715397177.2552862</v>
      </c>
      <c r="AX31" s="11">
        <f>SUM('Yearly emission'!AU56:'Yearly emission'!AU85)</f>
        <v>729697946.90501142</v>
      </c>
      <c r="AY31" s="11">
        <f>SUM('Yearly emission'!AV56:'Yearly emission'!AV85)</f>
        <v>2349717838.5513353</v>
      </c>
      <c r="AZ31" s="11">
        <f>SUM('Yearly emission'!AW56:'Yearly emission'!AW85)</f>
        <v>2075787278.2338512</v>
      </c>
      <c r="BA31" s="11">
        <f>SUM('Yearly emission'!AX56:'Yearly emission'!AX85)</f>
        <v>1889491783.4196746</v>
      </c>
      <c r="BB31" s="11">
        <f>SUM('Yearly emission'!AY56:'Yearly emission'!AY85)</f>
        <v>8237897365.6174583</v>
      </c>
      <c r="BD31" s="11">
        <f>SUM('Yearly emission'!BA56:'Yearly emission'!BA85)</f>
        <v>0</v>
      </c>
      <c r="BE31" s="11">
        <f>SUM('Yearly emission'!BB56:'Yearly emission'!BB85)</f>
        <v>0</v>
      </c>
      <c r="BF31" s="11">
        <f>SUM('Yearly emission'!BC56:'Yearly emission'!BC85)</f>
        <v>0</v>
      </c>
      <c r="BG31" s="11">
        <f>SUM('Yearly emission'!BD56:'Yearly emission'!BD85)</f>
        <v>0</v>
      </c>
      <c r="BH31" s="11">
        <f>SUM('Yearly emission'!BE56:'Yearly emission'!BE85)</f>
        <v>0</v>
      </c>
      <c r="BI31" s="11">
        <f>SUM('Yearly emission'!BF56:'Yearly emission'!BF85)</f>
        <v>0</v>
      </c>
      <c r="BJ31" s="11">
        <f>SUM('Yearly emission'!BG56:'Yearly emission'!BG85)</f>
        <v>0</v>
      </c>
      <c r="BK31" s="11">
        <f>SUM('Yearly emission'!BH56:'Yearly emission'!BH85)</f>
        <v>0</v>
      </c>
      <c r="BL31" s="11">
        <f>SUM('Yearly emission'!BI56:'Yearly emission'!BI85)</f>
        <v>0</v>
      </c>
      <c r="BM31" s="11">
        <f>SUM('Yearly emission'!BJ56:'Yearly emission'!BJ85)</f>
        <v>0</v>
      </c>
      <c r="BN31" s="11">
        <f>SUM('Yearly emission'!BK56:'Yearly emission'!BK85)</f>
        <v>0</v>
      </c>
      <c r="BO31" s="11">
        <f>SUM('Yearly emission'!BL56:'Yearly emission'!BL85)</f>
        <v>0</v>
      </c>
      <c r="BP31" s="11">
        <f>SUM('Yearly emission'!BM56:'Yearly emission'!BM85)</f>
        <v>0</v>
      </c>
      <c r="BQ31" s="11">
        <f>SUM('Yearly emission'!BN56:'Yearly emission'!BN85)</f>
        <v>0</v>
      </c>
      <c r="BR31" s="11">
        <f>SUM('Yearly emission'!BO56:'Yearly emission'!BO85)</f>
        <v>0</v>
      </c>
      <c r="BS31" s="11">
        <f>SUM('Yearly emission'!BP56:'Yearly emission'!BP85)</f>
        <v>0</v>
      </c>
      <c r="BU31" s="11">
        <f>SUM('Yearly emission'!BR56:'Yearly emission'!BR85)</f>
        <v>0</v>
      </c>
      <c r="BV31" s="11">
        <f>SUM('Yearly emission'!BS56:'Yearly emission'!BS85)</f>
        <v>0</v>
      </c>
      <c r="BW31" s="11">
        <f>SUM('Yearly emission'!BT56:'Yearly emission'!BT85)</f>
        <v>0</v>
      </c>
      <c r="BX31" s="11">
        <f>SUM('Yearly emission'!BU56:'Yearly emission'!BU85)</f>
        <v>0</v>
      </c>
      <c r="BY31" s="11">
        <f>SUM('Yearly emission'!BV56:'Yearly emission'!BV85)</f>
        <v>0</v>
      </c>
      <c r="BZ31" s="11">
        <f>SUM('Yearly emission'!BW56:'Yearly emission'!BW85)</f>
        <v>0</v>
      </c>
      <c r="CA31" s="11">
        <f>SUM('Yearly emission'!BX56:'Yearly emission'!BX85)</f>
        <v>0</v>
      </c>
      <c r="CB31" s="11">
        <f>SUM('Yearly emission'!BY56:'Yearly emission'!BY85)</f>
        <v>0</v>
      </c>
      <c r="CC31" s="11">
        <f>SUM('Yearly emission'!BZ56:'Yearly emission'!BZ85)</f>
        <v>0</v>
      </c>
      <c r="CD31" s="11">
        <f>SUM('Yearly emission'!CA56:'Yearly emission'!CA85)</f>
        <v>0</v>
      </c>
      <c r="CE31" s="11">
        <f>SUM('Yearly emission'!CB56:'Yearly emission'!CB85)</f>
        <v>0</v>
      </c>
      <c r="CF31" s="11">
        <f>SUM('Yearly emission'!CC56:'Yearly emission'!CC85)</f>
        <v>0</v>
      </c>
      <c r="CG31" s="11">
        <f>SUM('Yearly emission'!CD56:'Yearly emission'!CD85)</f>
        <v>0</v>
      </c>
      <c r="CH31" s="11">
        <f>SUM('Yearly emission'!CE56:'Yearly emission'!CE85)</f>
        <v>0</v>
      </c>
      <c r="CI31" s="11">
        <f>SUM('Yearly emission'!CF56:'Yearly emission'!CF85)</f>
        <v>0</v>
      </c>
      <c r="CJ31" s="11">
        <f>SUM('Yearly emission'!CG56:'Yearly emission'!CG85)</f>
        <v>0</v>
      </c>
      <c r="CM31" s="11">
        <f>SUM('Yearly emission'!CJ56:'Yearly emission'!CJ85)</f>
        <v>2033.5</v>
      </c>
      <c r="CN31" s="11">
        <f>SUM('Yearly emission'!CK56:'Yearly emission'!CK85)</f>
        <v>47963628128.526039</v>
      </c>
      <c r="CO31" s="11">
        <f>SUM('Yearly emission'!CL56:'Yearly emission'!CL85)</f>
        <v>18482687038.753792</v>
      </c>
      <c r="CP31" s="11">
        <f>SUM('Yearly emission'!CM56:'Yearly emission'!CM85)</f>
        <v>4970126044.4787054</v>
      </c>
      <c r="CQ31" s="11">
        <f>SUM('Yearly emission'!CN56:'Yearly emission'!CN85)</f>
        <v>3083149784.4211569</v>
      </c>
      <c r="CR31" s="11">
        <f>SUM('Yearly emission'!CO56:'Yearly emission'!CO85)</f>
        <v>29541393995.612419</v>
      </c>
      <c r="CS31" s="11">
        <f>SUM('Yearly emission'!CP56:'Yearly emission'!CP85)</f>
        <v>2512743435.325438</v>
      </c>
      <c r="CT31" s="11">
        <f>SUM('Yearly emission'!CQ56:'Yearly emission'!CQ85)</f>
        <v>2587151220.4957275</v>
      </c>
      <c r="CU31" s="11">
        <f>SUM('Yearly emission'!CR56:'Yearly emission'!CR85)</f>
        <v>9770038356.3667049</v>
      </c>
      <c r="CV31" s="11">
        <f>SUM('Yearly emission'!CS56:'Yearly emission'!CS85)</f>
        <v>46000155742.681061</v>
      </c>
      <c r="CW31" s="11">
        <f>SUM('Yearly emission'!CT56:'Yearly emission'!CT85)</f>
        <v>7548505012.0553799</v>
      </c>
      <c r="CX31" s="11">
        <f>SUM('Yearly emission'!CU56:'Yearly emission'!CU85)</f>
        <v>11005129090.078535</v>
      </c>
      <c r="CY31" s="11">
        <f>SUM('Yearly emission'!CV56:'Yearly emission'!CV85)</f>
        <v>1649631371.5565164</v>
      </c>
      <c r="CZ31" s="11">
        <f>SUM('Yearly emission'!CW56:'Yearly emission'!CW85)</f>
        <v>4330040202.9980698</v>
      </c>
      <c r="DA31" s="11">
        <f>SUM('Yearly emission'!CX56:'Yearly emission'!CX85)</f>
        <v>3945018244.9769812</v>
      </c>
      <c r="DB31" s="11">
        <f>SUM('Yearly emission'!CY56:'Yearly emission'!CY85)</f>
        <v>3507100263.9140272</v>
      </c>
      <c r="DC31" s="11">
        <f>SUM('Yearly emission'!CZ56:'Yearly emission'!CZ85)</f>
        <v>14071388972.50425</v>
      </c>
      <c r="DE31" s="11">
        <f>SUM('Yearly emission'!DB56:'Yearly emission'!DB85)</f>
        <v>37833552813.854675</v>
      </c>
      <c r="DF31" s="11">
        <f>SUM('Yearly emission'!DC56:'Yearly emission'!DC85)</f>
        <v>14749144812.176891</v>
      </c>
      <c r="DG31" s="11">
        <f>SUM('Yearly emission'!DD56:'Yearly emission'!DD85)</f>
        <v>4105613767.8673377</v>
      </c>
      <c r="DH31" s="11">
        <f>SUM('Yearly emission'!DE56:'Yearly emission'!DE85)</f>
        <v>2435712994.1458287</v>
      </c>
      <c r="DI31" s="11">
        <f>SUM('Yearly emission'!DF56:'Yearly emission'!DF85)</f>
        <v>23871240706.888729</v>
      </c>
      <c r="DJ31" s="11">
        <f>SUM('Yearly emission'!DG56:'Yearly emission'!DG85)</f>
        <v>1939361910.8937662</v>
      </c>
      <c r="DK31" s="11">
        <f>SUM('Yearly emission'!DH56:'Yearly emission'!DH85)</f>
        <v>2060068379.8641841</v>
      </c>
      <c r="DL31" s="11">
        <f>SUM('Yearly emission'!DI56:'Yearly emission'!DI85)</f>
        <v>7741039757.5659523</v>
      </c>
      <c r="DM31" s="11">
        <f>SUM('Yearly emission'!DJ56:'Yearly emission'!DJ85)</f>
        <v>36388935729.857712</v>
      </c>
      <c r="DN31" s="11">
        <f>SUM('Yearly emission'!DK56:'Yearly emission'!DK85)</f>
        <v>5880553711.0849648</v>
      </c>
      <c r="DO31" s="11">
        <f>SUM('Yearly emission'!DL56:'Yearly emission'!DL85)</f>
        <v>8680808651.9433231</v>
      </c>
      <c r="DP31" s="11">
        <f>SUM('Yearly emission'!DM56:'Yearly emission'!DM85)</f>
        <v>1279215996.8827624</v>
      </c>
      <c r="DQ31" s="11">
        <f>SUM('Yearly emission'!DN56:'Yearly emission'!DN85)</f>
        <v>3411906529.3536396</v>
      </c>
      <c r="DR31" s="11">
        <f>SUM('Yearly emission'!DO56:'Yearly emission'!DO85)</f>
        <v>3188808428.7887259</v>
      </c>
      <c r="DS31" s="11">
        <f>SUM('Yearly emission'!DP56:'Yearly emission'!DP85)</f>
        <v>2746180907.1553006</v>
      </c>
      <c r="DT31" s="11">
        <f>SUM('Yearly emission'!DQ56:'Yearly emission'!DQ85)</f>
        <v>11138112334.898392</v>
      </c>
      <c r="DV31" s="11">
        <f>SUM('Yearly emission'!DS56:'Yearly emission'!DS85)</f>
        <v>28197048196.973404</v>
      </c>
      <c r="DW31" s="11">
        <f>SUM('Yearly emission'!DT56:'Yearly emission'!DT85)</f>
        <v>11483323257.386507</v>
      </c>
      <c r="DX31" s="11">
        <f>SUM('Yearly emission'!DU56:'Yearly emission'!DU85)</f>
        <v>3731976181.7960277</v>
      </c>
      <c r="DY31" s="11">
        <f>SUM('Yearly emission'!DV56:'Yearly emission'!DV85)</f>
        <v>1858938152.2790859</v>
      </c>
      <c r="DZ31" s="11">
        <f>SUM('Yearly emission'!DW56:'Yearly emission'!DW85)</f>
        <v>18459089167.416653</v>
      </c>
      <c r="EA31" s="11">
        <f>SUM('Yearly emission'!DX56:'Yearly emission'!DX85)</f>
        <v>1366344004.7373104</v>
      </c>
      <c r="EB31" s="11">
        <f>SUM('Yearly emission'!DY56:'Yearly emission'!DY85)</f>
        <v>1556964989.0285182</v>
      </c>
      <c r="EC31" s="11">
        <f>SUM('Yearly emission'!DZ56:'Yearly emission'!DZ85)</f>
        <v>5712041158.7652035</v>
      </c>
      <c r="ED31" s="11">
        <f>SUM('Yearly emission'!EA56:'Yearly emission'!EA85)</f>
        <v>26777715717.034386</v>
      </c>
      <c r="EE31" s="11">
        <f>SUM('Yearly emission'!EB56:'Yearly emission'!EB85)</f>
        <v>4212602410.1145501</v>
      </c>
      <c r="EF31" s="11">
        <f>SUM('Yearly emission'!EC56:'Yearly emission'!EC85)</f>
        <v>6588170988.7887936</v>
      </c>
      <c r="EG31" s="11">
        <f>SUM('Yearly emission'!ED56:'Yearly emission'!ED85)</f>
        <v>909001378.43809783</v>
      </c>
      <c r="EH31" s="11">
        <f>SUM('Yearly emission'!EE56:'Yearly emission'!EE85)</f>
        <v>2495896985.3099051</v>
      </c>
      <c r="EI31" s="11">
        <f>SUM('Yearly emission'!EF56:'Yearly emission'!EF85)</f>
        <v>2726210558.3305392</v>
      </c>
      <c r="EJ31" s="11">
        <f>SUM('Yearly emission'!EG56:'Yearly emission'!EG85)</f>
        <v>1989239794.4891253</v>
      </c>
      <c r="EK31" s="11">
        <f>SUM('Yearly emission'!EH56:'Yearly emission'!EH85)</f>
        <v>8312565114.012826</v>
      </c>
      <c r="EM31" s="11">
        <f>SUM('Yearly emission'!EJ56:'Yearly emission'!EJ85)</f>
        <v>0</v>
      </c>
      <c r="EN31" s="11">
        <f>SUM('Yearly emission'!EK56:'Yearly emission'!EK85)</f>
        <v>0</v>
      </c>
      <c r="EO31" s="11">
        <f>SUM('Yearly emission'!EL56:'Yearly emission'!EL85)</f>
        <v>0</v>
      </c>
      <c r="EP31" s="11">
        <f>SUM('Yearly emission'!EM56:'Yearly emission'!EM85)</f>
        <v>0</v>
      </c>
      <c r="EQ31" s="11">
        <f>SUM('Yearly emission'!EN56:'Yearly emission'!EN85)</f>
        <v>0</v>
      </c>
      <c r="ER31" s="11">
        <f>SUM('Yearly emission'!EO56:'Yearly emission'!EO85)</f>
        <v>0</v>
      </c>
      <c r="ES31" s="11">
        <f>SUM('Yearly emission'!EP56:'Yearly emission'!EP85)</f>
        <v>0</v>
      </c>
      <c r="ET31" s="11">
        <f>SUM('Yearly emission'!EQ56:'Yearly emission'!EQ85)</f>
        <v>0</v>
      </c>
      <c r="EU31" s="11">
        <f>SUM('Yearly emission'!ER56:'Yearly emission'!ER85)</f>
        <v>0</v>
      </c>
      <c r="EV31" s="11">
        <f>SUM('Yearly emission'!ES56:'Yearly emission'!ES85)</f>
        <v>0</v>
      </c>
      <c r="EW31" s="11">
        <f>SUM('Yearly emission'!ET56:'Yearly emission'!ET85)</f>
        <v>0</v>
      </c>
      <c r="EX31" s="11">
        <f>SUM('Yearly emission'!EU56:'Yearly emission'!EU85)</f>
        <v>0</v>
      </c>
      <c r="EY31" s="11">
        <f>SUM('Yearly emission'!EV56:'Yearly emission'!EV85)</f>
        <v>0</v>
      </c>
      <c r="EZ31" s="11">
        <f>SUM('Yearly emission'!EW56:'Yearly emission'!EW85)</f>
        <v>0</v>
      </c>
      <c r="FA31" s="11">
        <f>SUM('Yearly emission'!EX56:'Yearly emission'!EX85)</f>
        <v>0</v>
      </c>
      <c r="FB31" s="11">
        <f>SUM('Yearly emission'!EY56:'Yearly emission'!EY85)</f>
        <v>0</v>
      </c>
      <c r="FD31" s="11">
        <f>SUM('Yearly emission'!FA56:'Yearly emission'!FA85)</f>
        <v>0</v>
      </c>
      <c r="FE31" s="11">
        <f>SUM('Yearly emission'!FB56:'Yearly emission'!FB85)</f>
        <v>0</v>
      </c>
      <c r="FF31" s="11">
        <f>SUM('Yearly emission'!FC56:'Yearly emission'!FC85)</f>
        <v>0</v>
      </c>
      <c r="FG31" s="11">
        <f>SUM('Yearly emission'!FD56:'Yearly emission'!FD85)</f>
        <v>0</v>
      </c>
      <c r="FH31" s="11">
        <f>SUM('Yearly emission'!FE56:'Yearly emission'!FE85)</f>
        <v>0</v>
      </c>
      <c r="FI31" s="11">
        <f>SUM('Yearly emission'!FF56:'Yearly emission'!FF85)</f>
        <v>0</v>
      </c>
      <c r="FJ31" s="11">
        <f>SUM('Yearly emission'!FG56:'Yearly emission'!FG85)</f>
        <v>0</v>
      </c>
      <c r="FK31" s="11">
        <f>SUM('Yearly emission'!FH56:'Yearly emission'!FH85)</f>
        <v>0</v>
      </c>
      <c r="FL31" s="11">
        <f>SUM('Yearly emission'!FI56:'Yearly emission'!FI85)</f>
        <v>0</v>
      </c>
      <c r="FM31" s="11">
        <f>SUM('Yearly emission'!FJ56:'Yearly emission'!FJ85)</f>
        <v>0</v>
      </c>
      <c r="FN31" s="11">
        <f>SUM('Yearly emission'!FK56:'Yearly emission'!FK85)</f>
        <v>0</v>
      </c>
      <c r="FO31" s="11">
        <f>SUM('Yearly emission'!FL56:'Yearly emission'!FL85)</f>
        <v>0</v>
      </c>
      <c r="FP31" s="11">
        <f>SUM('Yearly emission'!FM56:'Yearly emission'!FM85)</f>
        <v>0</v>
      </c>
      <c r="FQ31" s="11">
        <f>SUM('Yearly emission'!FN56:'Yearly emission'!FN85)</f>
        <v>0</v>
      </c>
      <c r="FR31" s="11">
        <f>SUM('Yearly emission'!FO56:'Yearly emission'!FO85)</f>
        <v>0</v>
      </c>
      <c r="FS31" s="11">
        <f>SUM('Yearly emission'!FP56:'Yearly emission'!FP85)</f>
        <v>0</v>
      </c>
      <c r="FV31" s="11">
        <f>SUM('Yearly emission'!FS56:'Yearly emission'!FS85)</f>
        <v>2033.5</v>
      </c>
      <c r="FW31" s="11">
        <f>SUM('Yearly emission'!FT56:'Yearly emission'!FT85)</f>
        <v>39271953621.675674</v>
      </c>
      <c r="FX31" s="11">
        <f>SUM('Yearly emission'!FU56:'Yearly emission'!FU85)</f>
        <v>17970013188.166618</v>
      </c>
      <c r="FY31" s="11">
        <f>SUM('Yearly emission'!FV56:'Yearly emission'!FV85)</f>
        <v>5675224084.8637104</v>
      </c>
      <c r="FZ31" s="11">
        <f>SUM('Yearly emission'!FW56:'Yearly emission'!FW85)</f>
        <v>3093315492.690155</v>
      </c>
      <c r="GA31" s="11">
        <f>SUM('Yearly emission'!FX56:'Yearly emission'!FX85)</f>
        <v>25280837878.141884</v>
      </c>
      <c r="GB31" s="11">
        <f>SUM('Yearly emission'!FY56:'Yearly emission'!FY85)</f>
        <v>1874191630.076148</v>
      </c>
      <c r="GC31" s="11">
        <f>SUM('Yearly emission'!FZ56:'Yearly emission'!FZ85)</f>
        <v>2628680313.5685377</v>
      </c>
      <c r="GD31" s="11">
        <f>SUM('Yearly emission'!GA56:'Yearly emission'!GA85)</f>
        <v>13989875832.472858</v>
      </c>
      <c r="GE31" s="11">
        <f>SUM('Yearly emission'!GB56:'Yearly emission'!GB85)</f>
        <v>45840893076.283188</v>
      </c>
      <c r="GF31" s="11">
        <f>SUM('Yearly emission'!GC56:'Yearly emission'!GC85)</f>
        <v>7459341152.3641844</v>
      </c>
      <c r="GG31" s="11">
        <f>SUM('Yearly emission'!GD56:'Yearly emission'!GD85)</f>
        <v>7705062240.0566053</v>
      </c>
      <c r="GH31" s="11">
        <f>SUM('Yearly emission'!GE56:'Yearly emission'!GE85)</f>
        <v>1956708446.0746441</v>
      </c>
      <c r="GI31" s="11">
        <f>SUM('Yearly emission'!GF56:'Yearly emission'!GF85)</f>
        <v>3219248613.4160957</v>
      </c>
      <c r="GJ31" s="11">
        <f>SUM('Yearly emission'!GG56:'Yearly emission'!GG85)</f>
        <v>4061266715.2466912</v>
      </c>
      <c r="GK31" s="11">
        <f>SUM('Yearly emission'!GH56:'Yearly emission'!GH85)</f>
        <v>3005246355.5358906</v>
      </c>
      <c r="GL31" s="11">
        <f>SUM('Yearly emission'!GI56:'Yearly emission'!GI85)</f>
        <v>19637118535.159439</v>
      </c>
      <c r="GN31" s="11">
        <f>SUM('Yearly emission'!GK56:'Yearly emission'!GK85)</f>
        <v>33330976624.296425</v>
      </c>
      <c r="GO31" s="11">
        <f>SUM('Yearly emission'!GL56:'Yearly emission'!GL85)</f>
        <v>15032401113.186205</v>
      </c>
      <c r="GP31" s="11">
        <f>SUM('Yearly emission'!GM56:'Yearly emission'!GM85)</f>
        <v>4719536076.9634666</v>
      </c>
      <c r="GQ31" s="11">
        <f>SUM('Yearly emission'!GN56:'Yearly emission'!GN85)</f>
        <v>2593795326.153357</v>
      </c>
      <c r="GR31" s="11">
        <f>SUM('Yearly emission'!GO56:'Yearly emission'!GO85)</f>
        <v>21017783560.197624</v>
      </c>
      <c r="GS31" s="11">
        <f>SUM('Yearly emission'!GP56:'Yearly emission'!GP85)</f>
        <v>1449859239.0339613</v>
      </c>
      <c r="GT31" s="11">
        <f>SUM('Yearly emission'!GQ56:'Yearly emission'!GQ85)</f>
        <v>2131002521.5538883</v>
      </c>
      <c r="GU31" s="11">
        <f>SUM('Yearly emission'!GR56:'Yearly emission'!GR85)</f>
        <v>11603863725.863605</v>
      </c>
      <c r="GV31" s="11">
        <f>SUM('Yearly emission'!GS56:'Yearly emission'!GS85)</f>
        <v>36773066050.926323</v>
      </c>
      <c r="GW31" s="11">
        <f>SUM('Yearly emission'!GT56:'Yearly emission'!GT85)</f>
        <v>5922498988.6710835</v>
      </c>
      <c r="GX31" s="11">
        <f>SUM('Yearly emission'!GU56:'Yearly emission'!GU85)</f>
        <v>6421808034.9130268</v>
      </c>
      <c r="GY31" s="11">
        <f>SUM('Yearly emission'!GV56:'Yearly emission'!GV85)</f>
        <v>1540536203.6813524</v>
      </c>
      <c r="GZ31" s="11">
        <f>SUM('Yearly emission'!GW56:'Yearly emission'!GW85)</f>
        <v>2628774800.7370486</v>
      </c>
      <c r="HA31" s="11">
        <f>SUM('Yearly emission'!GX56:'Yearly emission'!GX85)</f>
        <v>3218774911.1868873</v>
      </c>
      <c r="HB31" s="11">
        <f>SUM('Yearly emission'!GY56:'Yearly emission'!GY85)</f>
        <v>2442710749.5663319</v>
      </c>
      <c r="HC31" s="11">
        <f>SUM('Yearly emission'!GZ56:'Yearly emission'!GZ85)</f>
        <v>15723946637.603241</v>
      </c>
      <c r="HE31" s="11">
        <f>SUM('Yearly emission'!HB56:'Yearly emission'!HB85)</f>
        <v>29839157140.281437</v>
      </c>
      <c r="HF31" s="11">
        <f>SUM('Yearly emission'!HC56:'Yearly emission'!HC85)</f>
        <v>12103809164.921219</v>
      </c>
      <c r="HG31" s="11">
        <f>SUM('Yearly emission'!HD56:'Yearly emission'!HD85)</f>
        <v>3841520692.1372981</v>
      </c>
      <c r="HH31" s="11">
        <f>SUM('Yearly emission'!HE56:'Yearly emission'!HE85)</f>
        <v>2111798092.6888099</v>
      </c>
      <c r="HI31" s="11">
        <f>SUM('Yearly emission'!HF56:'Yearly emission'!HF85)</f>
        <v>16772317120.728857</v>
      </c>
      <c r="HJ31" s="11">
        <f>SUM('Yearly emission'!HG56:'Yearly emission'!HG85)</f>
        <v>1025492830.1885535</v>
      </c>
      <c r="HK31" s="11">
        <f>SUM('Yearly emission'!HH56:'Yearly emission'!HH85)</f>
        <v>1633324729.5392354</v>
      </c>
      <c r="HL31" s="11">
        <f>SUM('Yearly emission'!HI56:'Yearly emission'!HI85)</f>
        <v>9220970016.6095581</v>
      </c>
      <c r="HM31" s="11">
        <f>SUM('Yearly emission'!HJ56:'Yearly emission'!HJ85)</f>
        <v>27705239025.569477</v>
      </c>
      <c r="HN31" s="11">
        <f>SUM('Yearly emission'!HK56:'Yearly emission'!HK85)</f>
        <v>4385656824.9779892</v>
      </c>
      <c r="HO31" s="11">
        <f>SUM('Yearly emission'!HL56:'Yearly emission'!HL85)</f>
        <v>5732392325.7212353</v>
      </c>
      <c r="HP31" s="11">
        <f>SUM('Yearly emission'!HM56:'Yearly emission'!HM85)</f>
        <v>1124362489.9988766</v>
      </c>
      <c r="HQ31" s="11">
        <f>SUM('Yearly emission'!HN56:'Yearly emission'!HN85)</f>
        <v>2038300988.0580015</v>
      </c>
      <c r="HR31" s="11">
        <f>SUM('Yearly emission'!HO56:'Yearly emission'!HO85)</f>
        <v>2378323815.1843376</v>
      </c>
      <c r="HS31" s="11">
        <f>SUM('Yearly emission'!HP56:'Yearly emission'!HP85)</f>
        <v>1880282820.4389358</v>
      </c>
      <c r="HT31" s="11">
        <f>SUM('Yearly emission'!HQ56:'Yearly emission'!HQ85)</f>
        <v>11810774740.047054</v>
      </c>
      <c r="HV31" s="11">
        <f>SUM('Yearly emission'!HS56:'Yearly emission'!HS85)</f>
        <v>0</v>
      </c>
      <c r="HW31" s="11">
        <f>SUM('Yearly emission'!HT56:'Yearly emission'!HT85)</f>
        <v>0</v>
      </c>
      <c r="HX31" s="11">
        <f>SUM('Yearly emission'!HU56:'Yearly emission'!HU85)</f>
        <v>0</v>
      </c>
      <c r="HY31" s="11">
        <f>SUM('Yearly emission'!HV56:'Yearly emission'!HV85)</f>
        <v>0</v>
      </c>
      <c r="HZ31" s="11">
        <f>SUM('Yearly emission'!HW56:'Yearly emission'!HW85)</f>
        <v>0</v>
      </c>
      <c r="IA31" s="11">
        <f>SUM('Yearly emission'!HX56:'Yearly emission'!HX85)</f>
        <v>0</v>
      </c>
      <c r="IB31" s="11">
        <f>SUM('Yearly emission'!HY56:'Yearly emission'!HY85)</f>
        <v>0</v>
      </c>
      <c r="IC31" s="11">
        <f>SUM('Yearly emission'!HZ56:'Yearly emission'!HZ85)</f>
        <v>0</v>
      </c>
      <c r="ID31" s="11">
        <f>SUM('Yearly emission'!IA56:'Yearly emission'!IA85)</f>
        <v>0</v>
      </c>
      <c r="IE31" s="11">
        <f>SUM('Yearly emission'!IB56:'Yearly emission'!IB85)</f>
        <v>0</v>
      </c>
      <c r="IF31" s="11">
        <f>SUM('Yearly emission'!IC56:'Yearly emission'!IC85)</f>
        <v>0</v>
      </c>
      <c r="IG31" s="11">
        <f>SUM('Yearly emission'!ID56:'Yearly emission'!ID85)</f>
        <v>0</v>
      </c>
      <c r="IH31" s="11">
        <f>SUM('Yearly emission'!IE56:'Yearly emission'!IE85)</f>
        <v>0</v>
      </c>
      <c r="II31" s="11">
        <f>SUM('Yearly emission'!IF56:'Yearly emission'!IF85)</f>
        <v>0</v>
      </c>
      <c r="IJ31" s="11">
        <f>SUM('Yearly emission'!IG56:'Yearly emission'!IG85)</f>
        <v>0</v>
      </c>
      <c r="IK31" s="11">
        <f>SUM('Yearly emission'!IH56:'Yearly emission'!IH85)</f>
        <v>0</v>
      </c>
      <c r="IM31" s="11">
        <f>SUM('Yearly emission'!IJ56:'Yearly emission'!IJ85)</f>
        <v>0</v>
      </c>
      <c r="IN31" s="11">
        <f>SUM('Yearly emission'!IK56:'Yearly emission'!IK85)</f>
        <v>0</v>
      </c>
      <c r="IO31" s="11">
        <f>SUM('Yearly emission'!IL56:'Yearly emission'!IL85)</f>
        <v>0</v>
      </c>
      <c r="IP31" s="11">
        <f>SUM('Yearly emission'!IM56:'Yearly emission'!IM85)</f>
        <v>0</v>
      </c>
      <c r="IQ31" s="11">
        <f>SUM('Yearly emission'!IN56:'Yearly emission'!IN85)</f>
        <v>0</v>
      </c>
      <c r="IR31" s="11">
        <f>SUM('Yearly emission'!IO56:'Yearly emission'!IO85)</f>
        <v>0</v>
      </c>
      <c r="IS31" s="11">
        <f>SUM('Yearly emission'!IP56:'Yearly emission'!IP85)</f>
        <v>0</v>
      </c>
      <c r="IT31" s="11">
        <f>SUM('Yearly emission'!IQ56:'Yearly emission'!IQ85)</f>
        <v>0</v>
      </c>
      <c r="IU31" s="11">
        <f>SUM('Yearly emission'!IR56:'Yearly emission'!IR85)</f>
        <v>0</v>
      </c>
      <c r="IV31" s="11">
        <f>SUM('Yearly emission'!IS56:'Yearly emission'!IS85)</f>
        <v>0</v>
      </c>
      <c r="IW31" s="11">
        <f>SUM('Yearly emission'!IT56:'Yearly emission'!IT85)</f>
        <v>0</v>
      </c>
      <c r="IX31" s="11">
        <f>SUM('Yearly emission'!IU56:'Yearly emission'!IU85)</f>
        <v>0</v>
      </c>
      <c r="IY31" s="11">
        <f>SUM('Yearly emission'!IV56:'Yearly emission'!IV85)</f>
        <v>0</v>
      </c>
      <c r="IZ31" s="11">
        <f>SUM('Yearly emission'!IW56:'Yearly emission'!IW85)</f>
        <v>0</v>
      </c>
      <c r="JA31" s="11">
        <f>SUM('Yearly emission'!IX56:'Yearly emission'!IX85)</f>
        <v>0</v>
      </c>
      <c r="JB31" s="11">
        <f>SUM('Yearly emission'!IY56:'Yearly emission'!IY85)</f>
        <v>0</v>
      </c>
    </row>
    <row r="32" spans="4:262" x14ac:dyDescent="0.25">
      <c r="D32" s="11">
        <v>2049</v>
      </c>
      <c r="E32" s="11">
        <f>SUM('Yearly emission'!B57:'Yearly emission'!B86)</f>
        <v>31321321916.608524</v>
      </c>
      <c r="F32" s="11">
        <f>SUM('Yearly emission'!C57:'Yearly emission'!C86)</f>
        <v>20402692358.8862</v>
      </c>
      <c r="G32" s="11">
        <f>SUM('Yearly emission'!D57:'Yearly emission'!D86)</f>
        <v>5081765170.3022318</v>
      </c>
      <c r="H32" s="11">
        <f>SUM('Yearly emission'!E57:'Yearly emission'!E86)</f>
        <v>2916105663.4588671</v>
      </c>
      <c r="I32" s="11">
        <f>SUM('Yearly emission'!F57:'Yearly emission'!F86)</f>
        <v>25542327246.630375</v>
      </c>
      <c r="J32" s="11">
        <f>SUM('Yearly emission'!G57:'Yearly emission'!G86)</f>
        <v>2254311267.750711</v>
      </c>
      <c r="K32" s="11">
        <f>SUM('Yearly emission'!H57:'Yearly emission'!H86)</f>
        <v>3008824467.2979374</v>
      </c>
      <c r="L32" s="11">
        <f>SUM('Yearly emission'!I57:'Yearly emission'!I86)</f>
        <v>8597060397.4734192</v>
      </c>
      <c r="M32" s="11">
        <f>SUM('Yearly emission'!J57:'Yearly emission'!J86)</f>
        <v>45545847799.933304</v>
      </c>
      <c r="N32" s="11">
        <f>SUM('Yearly emission'!K57:'Yearly emission'!K86)</f>
        <v>8932856418.8220043</v>
      </c>
      <c r="O32" s="11">
        <f>SUM('Yearly emission'!L57:'Yearly emission'!L86)</f>
        <v>9087257728.279295</v>
      </c>
      <c r="P32" s="11">
        <f>SUM('Yearly emission'!M57:'Yearly emission'!M86)</f>
        <v>1394098831.6305256</v>
      </c>
      <c r="Q32" s="11">
        <f>SUM('Yearly emission'!N57:'Yearly emission'!N86)</f>
        <v>4199492917.1809869</v>
      </c>
      <c r="R32" s="11">
        <f>SUM('Yearly emission'!O57:'Yearly emission'!O86)</f>
        <v>3844257411.7622156</v>
      </c>
      <c r="S32" s="11">
        <f>SUM('Yearly emission'!P57:'Yearly emission'!P86)</f>
        <v>3498994058.5833969</v>
      </c>
      <c r="T32" s="11">
        <f>SUM('Yearly emission'!Q57:'Yearly emission'!Q86)</f>
        <v>14855679782.477116</v>
      </c>
      <c r="V32" s="11">
        <f>SUM('Yearly emission'!S57:'Yearly emission'!S86)</f>
        <v>24883456593.046646</v>
      </c>
      <c r="W32" s="11">
        <f>SUM('Yearly emission'!T57:'Yearly emission'!T86)</f>
        <v>15825219074.969881</v>
      </c>
      <c r="X32" s="11">
        <f>SUM('Yearly emission'!U57:'Yearly emission'!U86)</f>
        <v>3968726576.3947387</v>
      </c>
      <c r="Y32" s="11">
        <f>SUM('Yearly emission'!V57:'Yearly emission'!V86)</f>
        <v>2270120145.7434492</v>
      </c>
      <c r="Z32" s="11">
        <f>SUM('Yearly emission'!W57:'Yearly emission'!W86)</f>
        <v>20129061459.692261</v>
      </c>
      <c r="AA32" s="11">
        <f>SUM('Yearly emission'!X57:'Yearly emission'!X86)</f>
        <v>1737637714.8410535</v>
      </c>
      <c r="AB32" s="11">
        <f>SUM('Yearly emission'!Y57:'Yearly emission'!Y86)</f>
        <v>2320665867.1503124</v>
      </c>
      <c r="AC32" s="11">
        <f>SUM('Yearly emission'!Z57:'Yearly emission'!Z86)</f>
        <v>6681543699.4601412</v>
      </c>
      <c r="AD32" s="11">
        <f>SUM('Yearly emission'!AA57:'Yearly emission'!AA86)</f>
        <v>35974172646.193352</v>
      </c>
      <c r="AE32" s="11">
        <f>SUM('Yearly emission'!AB57:'Yearly emission'!AB86)</f>
        <v>6896895309.8845243</v>
      </c>
      <c r="AF32" s="11">
        <f>SUM('Yearly emission'!AC57:'Yearly emission'!AC86)</f>
        <v>7032249678.4823694</v>
      </c>
      <c r="AG32" s="11">
        <f>SUM('Yearly emission'!AD57:'Yearly emission'!AD86)</f>
        <v>1077601736.6269844</v>
      </c>
      <c r="AH32" s="11">
        <f>SUM('Yearly emission'!AE57:'Yearly emission'!AE86)</f>
        <v>3263164587.0744781</v>
      </c>
      <c r="AI32" s="11">
        <f>SUM('Yearly emission'!AF57:'Yearly emission'!AF86)</f>
        <v>2969005041.6635995</v>
      </c>
      <c r="AJ32" s="11">
        <f>SUM('Yearly emission'!AG57:'Yearly emission'!AG86)</f>
        <v>2702125984.3721051</v>
      </c>
      <c r="AK32" s="11">
        <f>SUM('Yearly emission'!AH57:'Yearly emission'!AH86)</f>
        <v>11533491468.963182</v>
      </c>
      <c r="AM32" s="11">
        <f>SUM('Yearly emission'!AJ57:'Yearly emission'!AJ86)</f>
        <v>23108942317.859444</v>
      </c>
      <c r="AN32" s="11">
        <f>SUM('Yearly emission'!AK57:'Yearly emission'!AK86)</f>
        <v>11252641726.659283</v>
      </c>
      <c r="AO32" s="11">
        <f>SUM('Yearly emission'!AL57:'Yearly emission'!AL86)</f>
        <v>2867710891.7485971</v>
      </c>
      <c r="AP32" s="11">
        <f>SUM('Yearly emission'!AM57:'Yearly emission'!AM86)</f>
        <v>1626832229.3146522</v>
      </c>
      <c r="AQ32" s="11">
        <f>SUM('Yearly emission'!AN57:'Yearly emission'!AN86)</f>
        <v>16802922208.754827</v>
      </c>
      <c r="AR32" s="11">
        <f>SUM('Yearly emission'!AO57:'Yearly emission'!AO86)</f>
        <v>1220964161.9313951</v>
      </c>
      <c r="AS32" s="11">
        <f>SUM('Yearly emission'!AP57:'Yearly emission'!AP86)</f>
        <v>1634105719.5814044</v>
      </c>
      <c r="AT32" s="11">
        <f>SUM('Yearly emission'!AQ57:'Yearly emission'!AQ86)</f>
        <v>4767734761.6295042</v>
      </c>
      <c r="AU32" s="11">
        <f>SUM('Yearly emission'!AR57:'Yearly emission'!AR86)</f>
        <v>26829937193.862938</v>
      </c>
      <c r="AV32" s="11">
        <f>SUM('Yearly emission'!AS57:'Yearly emission'!AS86)</f>
        <v>4860934200.9470387</v>
      </c>
      <c r="AW32" s="11">
        <f>SUM('Yearly emission'!AT57:'Yearly emission'!AT86)</f>
        <v>4977241628.6854429</v>
      </c>
      <c r="AX32" s="11">
        <f>SUM('Yearly emission'!AU57:'Yearly emission'!AU86)</f>
        <v>761370986.41077256</v>
      </c>
      <c r="AY32" s="11">
        <f>SUM('Yearly emission'!AV57:'Yearly emission'!AV86)</f>
        <v>2326904633.7661672</v>
      </c>
      <c r="AZ32" s="11">
        <f>SUM('Yearly emission'!AW57:'Yearly emission'!AW86)</f>
        <v>2093752671.5649714</v>
      </c>
      <c r="BA32" s="11">
        <f>SUM('Yearly emission'!AX57:'Yearly emission'!AX86)</f>
        <v>1905257910.1608119</v>
      </c>
      <c r="BB32" s="11">
        <f>SUM('Yearly emission'!AY57:'Yearly emission'!AY86)</f>
        <v>8211466907.2354708</v>
      </c>
      <c r="BD32" s="11">
        <f>SUM('Yearly emission'!BA57:'Yearly emission'!BA86)</f>
        <v>0</v>
      </c>
      <c r="BE32" s="11">
        <f>SUM('Yearly emission'!BB57:'Yearly emission'!BB86)</f>
        <v>0</v>
      </c>
      <c r="BF32" s="11">
        <f>SUM('Yearly emission'!BC57:'Yearly emission'!BC86)</f>
        <v>0</v>
      </c>
      <c r="BG32" s="11">
        <f>SUM('Yearly emission'!BD57:'Yearly emission'!BD86)</f>
        <v>0</v>
      </c>
      <c r="BH32" s="11">
        <f>SUM('Yearly emission'!BE57:'Yearly emission'!BE86)</f>
        <v>0</v>
      </c>
      <c r="BI32" s="11">
        <f>SUM('Yearly emission'!BF57:'Yearly emission'!BF86)</f>
        <v>0</v>
      </c>
      <c r="BJ32" s="11">
        <f>SUM('Yearly emission'!BG57:'Yearly emission'!BG86)</f>
        <v>0</v>
      </c>
      <c r="BK32" s="11">
        <f>SUM('Yearly emission'!BH57:'Yearly emission'!BH86)</f>
        <v>0</v>
      </c>
      <c r="BL32" s="11">
        <f>SUM('Yearly emission'!BI57:'Yearly emission'!BI86)</f>
        <v>0</v>
      </c>
      <c r="BM32" s="11">
        <f>SUM('Yearly emission'!BJ57:'Yearly emission'!BJ86)</f>
        <v>0</v>
      </c>
      <c r="BN32" s="11">
        <f>SUM('Yearly emission'!BK57:'Yearly emission'!BK86)</f>
        <v>0</v>
      </c>
      <c r="BO32" s="11">
        <f>SUM('Yearly emission'!BL57:'Yearly emission'!BL86)</f>
        <v>0</v>
      </c>
      <c r="BP32" s="11">
        <f>SUM('Yearly emission'!BM57:'Yearly emission'!BM86)</f>
        <v>0</v>
      </c>
      <c r="BQ32" s="11">
        <f>SUM('Yearly emission'!BN57:'Yearly emission'!BN86)</f>
        <v>0</v>
      </c>
      <c r="BR32" s="11">
        <f>SUM('Yearly emission'!BO57:'Yearly emission'!BO86)</f>
        <v>0</v>
      </c>
      <c r="BS32" s="11">
        <f>SUM('Yearly emission'!BP57:'Yearly emission'!BP86)</f>
        <v>0</v>
      </c>
      <c r="BU32" s="11">
        <f>SUM('Yearly emission'!BR57:'Yearly emission'!BR86)</f>
        <v>0</v>
      </c>
      <c r="BV32" s="11">
        <f>SUM('Yearly emission'!BS57:'Yearly emission'!BS86)</f>
        <v>0</v>
      </c>
      <c r="BW32" s="11">
        <f>SUM('Yearly emission'!BT57:'Yearly emission'!BT86)</f>
        <v>0</v>
      </c>
      <c r="BX32" s="11">
        <f>SUM('Yearly emission'!BU57:'Yearly emission'!BU86)</f>
        <v>0</v>
      </c>
      <c r="BY32" s="11">
        <f>SUM('Yearly emission'!BV57:'Yearly emission'!BV86)</f>
        <v>0</v>
      </c>
      <c r="BZ32" s="11">
        <f>SUM('Yearly emission'!BW57:'Yearly emission'!BW86)</f>
        <v>0</v>
      </c>
      <c r="CA32" s="11">
        <f>SUM('Yearly emission'!BX57:'Yearly emission'!BX86)</f>
        <v>0</v>
      </c>
      <c r="CB32" s="11">
        <f>SUM('Yearly emission'!BY57:'Yearly emission'!BY86)</f>
        <v>0</v>
      </c>
      <c r="CC32" s="11">
        <f>SUM('Yearly emission'!BZ57:'Yearly emission'!BZ86)</f>
        <v>0</v>
      </c>
      <c r="CD32" s="11">
        <f>SUM('Yearly emission'!CA57:'Yearly emission'!CA86)</f>
        <v>0</v>
      </c>
      <c r="CE32" s="11">
        <f>SUM('Yearly emission'!CB57:'Yearly emission'!CB86)</f>
        <v>0</v>
      </c>
      <c r="CF32" s="11">
        <f>SUM('Yearly emission'!CC57:'Yearly emission'!CC86)</f>
        <v>0</v>
      </c>
      <c r="CG32" s="11">
        <f>SUM('Yearly emission'!CD57:'Yearly emission'!CD86)</f>
        <v>0</v>
      </c>
      <c r="CH32" s="11">
        <f>SUM('Yearly emission'!CE57:'Yearly emission'!CE86)</f>
        <v>0</v>
      </c>
      <c r="CI32" s="11">
        <f>SUM('Yearly emission'!CF57:'Yearly emission'!CF86)</f>
        <v>0</v>
      </c>
      <c r="CJ32" s="11">
        <f>SUM('Yearly emission'!CG57:'Yearly emission'!CG86)</f>
        <v>0</v>
      </c>
      <c r="CM32" s="11">
        <f>SUM('Yearly emission'!CJ57:'Yearly emission'!CJ86)</f>
        <v>2034.5</v>
      </c>
      <c r="CN32" s="11">
        <f>SUM('Yearly emission'!CK57:'Yearly emission'!CK86)</f>
        <v>47902086673.336845</v>
      </c>
      <c r="CO32" s="11">
        <f>SUM('Yearly emission'!CL57:'Yearly emission'!CL86)</f>
        <v>18510149007.797741</v>
      </c>
      <c r="CP32" s="11">
        <f>SUM('Yearly emission'!CM57:'Yearly emission'!CM86)</f>
        <v>4926262469.5134697</v>
      </c>
      <c r="CQ32" s="11">
        <f>SUM('Yearly emission'!CN57:'Yearly emission'!CN86)</f>
        <v>3122503381.4282794</v>
      </c>
      <c r="CR32" s="11">
        <f>SUM('Yearly emission'!CO57:'Yearly emission'!CO86)</f>
        <v>30236755814.477661</v>
      </c>
      <c r="CS32" s="11">
        <f>SUM('Yearly emission'!CP57:'Yearly emission'!CP86)</f>
        <v>2623930008.7176242</v>
      </c>
      <c r="CT32" s="11">
        <f>SUM('Yearly emission'!CQ57:'Yearly emission'!CQ86)</f>
        <v>2594011296.7171826</v>
      </c>
      <c r="CU32" s="11">
        <f>SUM('Yearly emission'!CR57:'Yearly emission'!CR86)</f>
        <v>9788844703.3693657</v>
      </c>
      <c r="CV32" s="11">
        <f>SUM('Yearly emission'!CS57:'Yearly emission'!CS86)</f>
        <v>46039512446.374054</v>
      </c>
      <c r="CW32" s="11">
        <f>SUM('Yearly emission'!CT57:'Yearly emission'!CT86)</f>
        <v>7920713107.9752073</v>
      </c>
      <c r="CX32" s="11">
        <f>SUM('Yearly emission'!CU57:'Yearly emission'!CU86)</f>
        <v>11117534126.632845</v>
      </c>
      <c r="CY32" s="11">
        <f>SUM('Yearly emission'!CV57:'Yearly emission'!CV86)</f>
        <v>1745829743.5792923</v>
      </c>
      <c r="CZ32" s="11">
        <f>SUM('Yearly emission'!CW57:'Yearly emission'!CW86)</f>
        <v>4347433971.9616756</v>
      </c>
      <c r="DA32" s="11">
        <f>SUM('Yearly emission'!CX57:'Yearly emission'!CX86)</f>
        <v>4034310087.3433433</v>
      </c>
      <c r="DB32" s="11">
        <f>SUM('Yearly emission'!CY57:'Yearly emission'!CY86)</f>
        <v>3551121814.2919407</v>
      </c>
      <c r="DC32" s="11">
        <f>SUM('Yearly emission'!CZ57:'Yearly emission'!CZ86)</f>
        <v>14262128760.81391</v>
      </c>
      <c r="DE32" s="11">
        <f>SUM('Yearly emission'!DB57:'Yearly emission'!DB86)</f>
        <v>37573694488.231354</v>
      </c>
      <c r="DF32" s="11">
        <f>SUM('Yearly emission'!DC57:'Yearly emission'!DC86)</f>
        <v>14633325500.164164</v>
      </c>
      <c r="DG32" s="11">
        <f>SUM('Yearly emission'!DD57:'Yearly emission'!DD86)</f>
        <v>4030386498.9285483</v>
      </c>
      <c r="DH32" s="11">
        <f>SUM('Yearly emission'!DE57:'Yearly emission'!DE86)</f>
        <v>2443365949.3817463</v>
      </c>
      <c r="DI32" s="11">
        <f>SUM('Yearly emission'!DF57:'Yearly emission'!DF86)</f>
        <v>24330797699.252655</v>
      </c>
      <c r="DJ32" s="11">
        <f>SUM('Yearly emission'!DG57:'Yearly emission'!DG86)</f>
        <v>2019049809.8225801</v>
      </c>
      <c r="DK32" s="11">
        <f>SUM('Yearly emission'!DH57:'Yearly emission'!DH86)</f>
        <v>2047470298.4036379</v>
      </c>
      <c r="DL32" s="11">
        <f>SUM('Yearly emission'!DI57:'Yearly emission'!DI86)</f>
        <v>7706991059.3448219</v>
      </c>
      <c r="DM32" s="11">
        <f>SUM('Yearly emission'!DJ57:'Yearly emission'!DJ86)</f>
        <v>36334236494.016487</v>
      </c>
      <c r="DN32" s="11">
        <f>SUM('Yearly emission'!DK57:'Yearly emission'!DK86)</f>
        <v>6145831022.048811</v>
      </c>
      <c r="DO32" s="11">
        <f>SUM('Yearly emission'!DL57:'Yearly emission'!DL86)</f>
        <v>8746006412.2731228</v>
      </c>
      <c r="DP32" s="11">
        <f>SUM('Yearly emission'!DM57:'Yearly emission'!DM86)</f>
        <v>1347095581.5497611</v>
      </c>
      <c r="DQ32" s="11">
        <f>SUM('Yearly emission'!DN57:'Yearly emission'!DN86)</f>
        <v>3409081476.944972</v>
      </c>
      <c r="DR32" s="11">
        <f>SUM('Yearly emission'!DO57:'Yearly emission'!DO86)</f>
        <v>3252681079.7506256</v>
      </c>
      <c r="DS32" s="11">
        <f>SUM('Yearly emission'!DP57:'Yearly emission'!DP86)</f>
        <v>2767411443.3202286</v>
      </c>
      <c r="DT32" s="11">
        <f>SUM('Yearly emission'!DQ57:'Yearly emission'!DQ86)</f>
        <v>11236562314.729059</v>
      </c>
      <c r="DV32" s="11">
        <f>SUM('Yearly emission'!DS57:'Yearly emission'!DS86)</f>
        <v>27738873000.91597</v>
      </c>
      <c r="DW32" s="11">
        <f>SUM('Yearly emission'!DT57:'Yearly emission'!DT86)</f>
        <v>11224222664.317104</v>
      </c>
      <c r="DX32" s="11">
        <f>SUM('Yearly emission'!DU57:'Yearly emission'!DU86)</f>
        <v>3507653308.5796285</v>
      </c>
      <c r="DY32" s="11">
        <f>SUM('Yearly emission'!DV57:'Yearly emission'!DV86)</f>
        <v>1834890465.7437983</v>
      </c>
      <c r="DZ32" s="11">
        <f>SUM('Yearly emission'!DW57:'Yearly emission'!DW86)</f>
        <v>18682841333.279259</v>
      </c>
      <c r="EA32" s="11">
        <f>SUM('Yearly emission'!DX57:'Yearly emission'!DX86)</f>
        <v>1414533229.2027514</v>
      </c>
      <c r="EB32" s="11">
        <f>SUM('Yearly emission'!DY57:'Yearly emission'!DY86)</f>
        <v>1524908749.8859708</v>
      </c>
      <c r="EC32" s="11">
        <f>SUM('Yearly emission'!DZ57:'Yearly emission'!DZ86)</f>
        <v>5625137415.320282</v>
      </c>
      <c r="ED32" s="11">
        <f>SUM('Yearly emission'!EA57:'Yearly emission'!EA86)</f>
        <v>26628960541.658932</v>
      </c>
      <c r="EE32" s="11">
        <f>SUM('Yearly emission'!EB57:'Yearly emission'!EB86)</f>
        <v>4370948936.1224174</v>
      </c>
      <c r="EF32" s="11">
        <f>SUM('Yearly emission'!EC57:'Yearly emission'!EC86)</f>
        <v>6516323764.3420515</v>
      </c>
      <c r="EG32" s="11">
        <f>SUM('Yearly emission'!ED57:'Yearly emission'!ED86)</f>
        <v>948562175.74931931</v>
      </c>
      <c r="EH32" s="11">
        <f>SUM('Yearly emission'!EE57:'Yearly emission'!EE86)</f>
        <v>2472853111.5289636</v>
      </c>
      <c r="EI32" s="11">
        <f>SUM('Yearly emission'!EF57:'Yearly emission'!EF86)</f>
        <v>2725580554.0609465</v>
      </c>
      <c r="EJ32" s="11">
        <f>SUM('Yearly emission'!EG57:'Yearly emission'!EG86)</f>
        <v>1987679316.441067</v>
      </c>
      <c r="EK32" s="11">
        <f>SUM('Yearly emission'!EH57:'Yearly emission'!EH86)</f>
        <v>8318725285.3644991</v>
      </c>
      <c r="EM32" s="11">
        <f>SUM('Yearly emission'!EJ57:'Yearly emission'!EJ86)</f>
        <v>0</v>
      </c>
      <c r="EN32" s="11">
        <f>SUM('Yearly emission'!EK57:'Yearly emission'!EK86)</f>
        <v>0</v>
      </c>
      <c r="EO32" s="11">
        <f>SUM('Yearly emission'!EL57:'Yearly emission'!EL86)</f>
        <v>0</v>
      </c>
      <c r="EP32" s="11">
        <f>SUM('Yearly emission'!EM57:'Yearly emission'!EM86)</f>
        <v>0</v>
      </c>
      <c r="EQ32" s="11">
        <f>SUM('Yearly emission'!EN57:'Yearly emission'!EN86)</f>
        <v>0</v>
      </c>
      <c r="ER32" s="11">
        <f>SUM('Yearly emission'!EO57:'Yearly emission'!EO86)</f>
        <v>0</v>
      </c>
      <c r="ES32" s="11">
        <f>SUM('Yearly emission'!EP57:'Yearly emission'!EP86)</f>
        <v>0</v>
      </c>
      <c r="ET32" s="11">
        <f>SUM('Yearly emission'!EQ57:'Yearly emission'!EQ86)</f>
        <v>0</v>
      </c>
      <c r="EU32" s="11">
        <f>SUM('Yearly emission'!ER57:'Yearly emission'!ER86)</f>
        <v>0</v>
      </c>
      <c r="EV32" s="11">
        <f>SUM('Yearly emission'!ES57:'Yearly emission'!ES86)</f>
        <v>0</v>
      </c>
      <c r="EW32" s="11">
        <f>SUM('Yearly emission'!ET57:'Yearly emission'!ET86)</f>
        <v>0</v>
      </c>
      <c r="EX32" s="11">
        <f>SUM('Yearly emission'!EU57:'Yearly emission'!EU86)</f>
        <v>0</v>
      </c>
      <c r="EY32" s="11">
        <f>SUM('Yearly emission'!EV57:'Yearly emission'!EV86)</f>
        <v>0</v>
      </c>
      <c r="EZ32" s="11">
        <f>SUM('Yearly emission'!EW57:'Yearly emission'!EW86)</f>
        <v>0</v>
      </c>
      <c r="FA32" s="11">
        <f>SUM('Yearly emission'!EX57:'Yearly emission'!EX86)</f>
        <v>0</v>
      </c>
      <c r="FB32" s="11">
        <f>SUM('Yearly emission'!EY57:'Yearly emission'!EY86)</f>
        <v>0</v>
      </c>
      <c r="FD32" s="11">
        <f>SUM('Yearly emission'!FA57:'Yearly emission'!FA86)</f>
        <v>0</v>
      </c>
      <c r="FE32" s="11">
        <f>SUM('Yearly emission'!FB57:'Yearly emission'!FB86)</f>
        <v>0</v>
      </c>
      <c r="FF32" s="11">
        <f>SUM('Yearly emission'!FC57:'Yearly emission'!FC86)</f>
        <v>0</v>
      </c>
      <c r="FG32" s="11">
        <f>SUM('Yearly emission'!FD57:'Yearly emission'!FD86)</f>
        <v>0</v>
      </c>
      <c r="FH32" s="11">
        <f>SUM('Yearly emission'!FE57:'Yearly emission'!FE86)</f>
        <v>0</v>
      </c>
      <c r="FI32" s="11">
        <f>SUM('Yearly emission'!FF57:'Yearly emission'!FF86)</f>
        <v>0</v>
      </c>
      <c r="FJ32" s="11">
        <f>SUM('Yearly emission'!FG57:'Yearly emission'!FG86)</f>
        <v>0</v>
      </c>
      <c r="FK32" s="11">
        <f>SUM('Yearly emission'!FH57:'Yearly emission'!FH86)</f>
        <v>0</v>
      </c>
      <c r="FL32" s="11">
        <f>SUM('Yearly emission'!FI57:'Yearly emission'!FI86)</f>
        <v>0</v>
      </c>
      <c r="FM32" s="11">
        <f>SUM('Yearly emission'!FJ57:'Yearly emission'!FJ86)</f>
        <v>0</v>
      </c>
      <c r="FN32" s="11">
        <f>SUM('Yearly emission'!FK57:'Yearly emission'!FK86)</f>
        <v>0</v>
      </c>
      <c r="FO32" s="11">
        <f>SUM('Yearly emission'!FL57:'Yearly emission'!FL86)</f>
        <v>0</v>
      </c>
      <c r="FP32" s="11">
        <f>SUM('Yearly emission'!FM57:'Yearly emission'!FM86)</f>
        <v>0</v>
      </c>
      <c r="FQ32" s="11">
        <f>SUM('Yearly emission'!FN57:'Yearly emission'!FN86)</f>
        <v>0</v>
      </c>
      <c r="FR32" s="11">
        <f>SUM('Yearly emission'!FO57:'Yearly emission'!FO86)</f>
        <v>0</v>
      </c>
      <c r="FS32" s="11">
        <f>SUM('Yearly emission'!FP57:'Yearly emission'!FP86)</f>
        <v>0</v>
      </c>
      <c r="FV32" s="11">
        <f>SUM('Yearly emission'!FS57:'Yearly emission'!FS86)</f>
        <v>2034.5</v>
      </c>
      <c r="FW32" s="11">
        <f>SUM('Yearly emission'!FT57:'Yearly emission'!FT86)</f>
        <v>38923323979.661934</v>
      </c>
      <c r="FX32" s="11">
        <f>SUM('Yearly emission'!FU57:'Yearly emission'!FU86)</f>
        <v>17663379005.008495</v>
      </c>
      <c r="FY32" s="11">
        <f>SUM('Yearly emission'!FV57:'Yearly emission'!FV86)</f>
        <v>5579754714.7693977</v>
      </c>
      <c r="FZ32" s="11">
        <f>SUM('Yearly emission'!FW57:'Yearly emission'!FW86)</f>
        <v>3089688980.8878946</v>
      </c>
      <c r="GA32" s="11">
        <f>SUM('Yearly emission'!FX57:'Yearly emission'!FX86)</f>
        <v>26019026610.332035</v>
      </c>
      <c r="GB32" s="11">
        <f>SUM('Yearly emission'!FY57:'Yearly emission'!FY86)</f>
        <v>2005522347.6583853</v>
      </c>
      <c r="GC32" s="11">
        <f>SUM('Yearly emission'!FZ57:'Yearly emission'!FZ86)</f>
        <v>2607844229.1564116</v>
      </c>
      <c r="GD32" s="11">
        <f>SUM('Yearly emission'!GA57:'Yearly emission'!GA86)</f>
        <v>13872083192.970997</v>
      </c>
      <c r="GE32" s="11">
        <f>SUM('Yearly emission'!GB57:'Yearly emission'!GB86)</f>
        <v>46404143371.530266</v>
      </c>
      <c r="GF32" s="11">
        <f>SUM('Yearly emission'!GC57:'Yearly emission'!GC86)</f>
        <v>7883749445.1414061</v>
      </c>
      <c r="GG32" s="11">
        <f>SUM('Yearly emission'!GD57:'Yearly emission'!GD86)</f>
        <v>7848890616.8554974</v>
      </c>
      <c r="GH32" s="11">
        <f>SUM('Yearly emission'!GE57:'Yearly emission'!GE86)</f>
        <v>1984254866.7604291</v>
      </c>
      <c r="GI32" s="11">
        <f>SUM('Yearly emission'!GF57:'Yearly emission'!GF86)</f>
        <v>3274985809.0116076</v>
      </c>
      <c r="GJ32" s="11">
        <f>SUM('Yearly emission'!GG57:'Yearly emission'!GG86)</f>
        <v>4081316667.0296435</v>
      </c>
      <c r="GK32" s="11">
        <f>SUM('Yearly emission'!GH57:'Yearly emission'!GH86)</f>
        <v>2966539479.9717264</v>
      </c>
      <c r="GL32" s="11">
        <f>SUM('Yearly emission'!GI57:'Yearly emission'!GI86)</f>
        <v>20109390526.347301</v>
      </c>
      <c r="GN32" s="11">
        <f>SUM('Yearly emission'!GK57:'Yearly emission'!GK86)</f>
        <v>32867510004.521824</v>
      </c>
      <c r="GO32" s="11">
        <f>SUM('Yearly emission'!GL57:'Yearly emission'!GL86)</f>
        <v>14690095921.103281</v>
      </c>
      <c r="GP32" s="11">
        <f>SUM('Yearly emission'!GM57:'Yearly emission'!GM86)</f>
        <v>4607028278.2125759</v>
      </c>
      <c r="GQ32" s="11">
        <f>SUM('Yearly emission'!GN57:'Yearly emission'!GN86)</f>
        <v>2569289241.303267</v>
      </c>
      <c r="GR32" s="11">
        <f>SUM('Yearly emission'!GO57:'Yearly emission'!GO86)</f>
        <v>21520453800.842709</v>
      </c>
      <c r="GS32" s="11">
        <f>SUM('Yearly emission'!GP57:'Yearly emission'!GP86)</f>
        <v>1545763492.7820227</v>
      </c>
      <c r="GT32" s="11">
        <f>SUM('Yearly emission'!GQ57:'Yearly emission'!GQ86)</f>
        <v>2098155361.6961665</v>
      </c>
      <c r="GU32" s="11">
        <f>SUM('Yearly emission'!GR57:'Yearly emission'!GR86)</f>
        <v>11464977940.986519</v>
      </c>
      <c r="GV32" s="11">
        <f>SUM('Yearly emission'!GS57:'Yearly emission'!GS86)</f>
        <v>37136970974.955757</v>
      </c>
      <c r="GW32" s="11">
        <f>SUM('Yearly emission'!GT57:'Yearly emission'!GT86)</f>
        <v>6229164184.1132727</v>
      </c>
      <c r="GX32" s="11">
        <f>SUM('Yearly emission'!GU57:'Yearly emission'!GU86)</f>
        <v>6514771533.0450373</v>
      </c>
      <c r="GY32" s="11">
        <f>SUM('Yearly emission'!GV57:'Yearly emission'!GV86)</f>
        <v>1557254886.1930735</v>
      </c>
      <c r="GZ32" s="11">
        <f>SUM('Yearly emission'!GW57:'Yearly emission'!GW86)</f>
        <v>2656004460.375061</v>
      </c>
      <c r="HA32" s="11">
        <f>SUM('Yearly emission'!GX57:'Yearly emission'!GX86)</f>
        <v>3232797525.1407657</v>
      </c>
      <c r="HB32" s="11">
        <f>SUM('Yearly emission'!GY57:'Yearly emission'!GY86)</f>
        <v>2402836074.6761417</v>
      </c>
      <c r="HC32" s="11">
        <f>SUM('Yearly emission'!GZ57:'Yearly emission'!GZ86)</f>
        <v>16035405158.031218</v>
      </c>
      <c r="HE32" s="11">
        <f>SUM('Yearly emission'!HB57:'Yearly emission'!HB86)</f>
        <v>28812300668.431435</v>
      </c>
      <c r="HF32" s="11">
        <f>SUM('Yearly emission'!HC57:'Yearly emission'!HC86)</f>
        <v>11725832963.913492</v>
      </c>
      <c r="HG32" s="11">
        <f>SUM('Yearly emission'!HD57:'Yearly emission'!HD86)</f>
        <v>3660882362.5100141</v>
      </c>
      <c r="HH32" s="11">
        <f>SUM('Yearly emission'!HE57:'Yearly emission'!HE86)</f>
        <v>2066412434.79089</v>
      </c>
      <c r="HI32" s="11">
        <f>SUM('Yearly emission'!HF57:'Yearly emission'!HF86)</f>
        <v>17039468869.82888</v>
      </c>
      <c r="HJ32" s="11">
        <f>SUM('Yearly emission'!HG57:'Yearly emission'!HG86)</f>
        <v>1085970620.1024408</v>
      </c>
      <c r="HK32" s="11">
        <f>SUM('Yearly emission'!HH57:'Yearly emission'!HH86)</f>
        <v>1588466494.2359176</v>
      </c>
      <c r="HL32" s="11">
        <f>SUM('Yearly emission'!HI57:'Yearly emission'!HI86)</f>
        <v>9060991086.3572464</v>
      </c>
      <c r="HM32" s="11">
        <f>SUM('Yearly emission'!HJ57:'Yearly emission'!HJ86)</f>
        <v>27869798578.381264</v>
      </c>
      <c r="HN32" s="11">
        <f>SUM('Yearly emission'!HK57:'Yearly emission'!HK86)</f>
        <v>4574578923.0851479</v>
      </c>
      <c r="HO32" s="11">
        <f>SUM('Yearly emission'!HL57:'Yearly emission'!HL86)</f>
        <v>5660576956.1430273</v>
      </c>
      <c r="HP32" s="11">
        <f>SUM('Yearly emission'!HM57:'Yearly emission'!HM86)</f>
        <v>1130253434.3365345</v>
      </c>
      <c r="HQ32" s="11">
        <f>SUM('Yearly emission'!HN57:'Yearly emission'!HN86)</f>
        <v>2037023111.7385144</v>
      </c>
      <c r="HR32" s="11">
        <f>SUM('Yearly emission'!HO57:'Yearly emission'!HO86)</f>
        <v>2384629520.0094004</v>
      </c>
      <c r="HS32" s="11">
        <f>SUM('Yearly emission'!HP57:'Yearly emission'!HP86)</f>
        <v>1839240346.2227206</v>
      </c>
      <c r="HT32" s="11">
        <f>SUM('Yearly emission'!HQ57:'Yearly emission'!HQ86)</f>
        <v>11961419789.715149</v>
      </c>
      <c r="HV32" s="11">
        <f>SUM('Yearly emission'!HS57:'Yearly emission'!HS86)</f>
        <v>0</v>
      </c>
      <c r="HW32" s="11">
        <f>SUM('Yearly emission'!HT57:'Yearly emission'!HT86)</f>
        <v>0</v>
      </c>
      <c r="HX32" s="11">
        <f>SUM('Yearly emission'!HU57:'Yearly emission'!HU86)</f>
        <v>0</v>
      </c>
      <c r="HY32" s="11">
        <f>SUM('Yearly emission'!HV57:'Yearly emission'!HV86)</f>
        <v>0</v>
      </c>
      <c r="HZ32" s="11">
        <f>SUM('Yearly emission'!HW57:'Yearly emission'!HW86)</f>
        <v>0</v>
      </c>
      <c r="IA32" s="11">
        <f>SUM('Yearly emission'!HX57:'Yearly emission'!HX86)</f>
        <v>0</v>
      </c>
      <c r="IB32" s="11">
        <f>SUM('Yearly emission'!HY57:'Yearly emission'!HY86)</f>
        <v>0</v>
      </c>
      <c r="IC32" s="11">
        <f>SUM('Yearly emission'!HZ57:'Yearly emission'!HZ86)</f>
        <v>0</v>
      </c>
      <c r="ID32" s="11">
        <f>SUM('Yearly emission'!IA57:'Yearly emission'!IA86)</f>
        <v>0</v>
      </c>
      <c r="IE32" s="11">
        <f>SUM('Yearly emission'!IB57:'Yearly emission'!IB86)</f>
        <v>0</v>
      </c>
      <c r="IF32" s="11">
        <f>SUM('Yearly emission'!IC57:'Yearly emission'!IC86)</f>
        <v>0</v>
      </c>
      <c r="IG32" s="11">
        <f>SUM('Yearly emission'!ID57:'Yearly emission'!ID86)</f>
        <v>0</v>
      </c>
      <c r="IH32" s="11">
        <f>SUM('Yearly emission'!IE57:'Yearly emission'!IE86)</f>
        <v>0</v>
      </c>
      <c r="II32" s="11">
        <f>SUM('Yearly emission'!IF57:'Yearly emission'!IF86)</f>
        <v>0</v>
      </c>
      <c r="IJ32" s="11">
        <f>SUM('Yearly emission'!IG57:'Yearly emission'!IG86)</f>
        <v>0</v>
      </c>
      <c r="IK32" s="11">
        <f>SUM('Yearly emission'!IH57:'Yearly emission'!IH86)</f>
        <v>0</v>
      </c>
      <c r="IM32" s="11">
        <f>SUM('Yearly emission'!IJ57:'Yearly emission'!IJ86)</f>
        <v>0</v>
      </c>
      <c r="IN32" s="11">
        <f>SUM('Yearly emission'!IK57:'Yearly emission'!IK86)</f>
        <v>0</v>
      </c>
      <c r="IO32" s="11">
        <f>SUM('Yearly emission'!IL57:'Yearly emission'!IL86)</f>
        <v>0</v>
      </c>
      <c r="IP32" s="11">
        <f>SUM('Yearly emission'!IM57:'Yearly emission'!IM86)</f>
        <v>0</v>
      </c>
      <c r="IQ32" s="11">
        <f>SUM('Yearly emission'!IN57:'Yearly emission'!IN86)</f>
        <v>0</v>
      </c>
      <c r="IR32" s="11">
        <f>SUM('Yearly emission'!IO57:'Yearly emission'!IO86)</f>
        <v>0</v>
      </c>
      <c r="IS32" s="11">
        <f>SUM('Yearly emission'!IP57:'Yearly emission'!IP86)</f>
        <v>0</v>
      </c>
      <c r="IT32" s="11">
        <f>SUM('Yearly emission'!IQ57:'Yearly emission'!IQ86)</f>
        <v>0</v>
      </c>
      <c r="IU32" s="11">
        <f>SUM('Yearly emission'!IR57:'Yearly emission'!IR86)</f>
        <v>0</v>
      </c>
      <c r="IV32" s="11">
        <f>SUM('Yearly emission'!IS57:'Yearly emission'!IS86)</f>
        <v>0</v>
      </c>
      <c r="IW32" s="11">
        <f>SUM('Yearly emission'!IT57:'Yearly emission'!IT86)</f>
        <v>0</v>
      </c>
      <c r="IX32" s="11">
        <f>SUM('Yearly emission'!IU57:'Yearly emission'!IU86)</f>
        <v>0</v>
      </c>
      <c r="IY32" s="11">
        <f>SUM('Yearly emission'!IV57:'Yearly emission'!IV86)</f>
        <v>0</v>
      </c>
      <c r="IZ32" s="11">
        <f>SUM('Yearly emission'!IW57:'Yearly emission'!IW86)</f>
        <v>0</v>
      </c>
      <c r="JA32" s="11">
        <f>SUM('Yearly emission'!IX57:'Yearly emission'!IX86)</f>
        <v>0</v>
      </c>
      <c r="JB32" s="11">
        <f>SUM('Yearly emission'!IY57:'Yearly emission'!IY86)</f>
        <v>0</v>
      </c>
    </row>
    <row r="33" spans="4:262" x14ac:dyDescent="0.25">
      <c r="D33" s="11">
        <v>2050</v>
      </c>
      <c r="E33" s="11">
        <f>SUM('Yearly emission'!B58:'Yearly emission'!B87)</f>
        <v>31714863674.186256</v>
      </c>
      <c r="F33" s="11">
        <f>SUM('Yearly emission'!C58:'Yearly emission'!C87)</f>
        <v>20771410751.553452</v>
      </c>
      <c r="G33" s="11">
        <f>SUM('Yearly emission'!D58:'Yearly emission'!D87)</f>
        <v>5028690730.7898102</v>
      </c>
      <c r="H33" s="11">
        <f>SUM('Yearly emission'!E58:'Yearly emission'!E87)</f>
        <v>2935485222.5736489</v>
      </c>
      <c r="I33" s="11">
        <f>SUM('Yearly emission'!F58:'Yearly emission'!F87)</f>
        <v>25832342720.036087</v>
      </c>
      <c r="J33" s="11">
        <f>SUM('Yearly emission'!G58:'Yearly emission'!G87)</f>
        <v>2353576430.9652328</v>
      </c>
      <c r="K33" s="11">
        <f>SUM('Yearly emission'!H58:'Yearly emission'!H87)</f>
        <v>3097642584.3836055</v>
      </c>
      <c r="L33" s="11">
        <f>SUM('Yearly emission'!I58:'Yearly emission'!I87)</f>
        <v>8678835056.8265724</v>
      </c>
      <c r="M33" s="11">
        <f>SUM('Yearly emission'!J58:'Yearly emission'!J87)</f>
        <v>45175711690.725677</v>
      </c>
      <c r="N33" s="11">
        <f>SUM('Yearly emission'!K58:'Yearly emission'!K87)</f>
        <v>9523547750.9468689</v>
      </c>
      <c r="O33" s="11">
        <f>SUM('Yearly emission'!L58:'Yearly emission'!L87)</f>
        <v>9669042601.3418083</v>
      </c>
      <c r="P33" s="11">
        <f>SUM('Yearly emission'!M58:'Yearly emission'!M87)</f>
        <v>1488840874.4009318</v>
      </c>
      <c r="Q33" s="11">
        <f>SUM('Yearly emission'!N58:'Yearly emission'!N87)</f>
        <v>4210047967.9261904</v>
      </c>
      <c r="R33" s="11">
        <f>SUM('Yearly emission'!O58:'Yearly emission'!O87)</f>
        <v>3918618548.0671635</v>
      </c>
      <c r="S33" s="11">
        <f>SUM('Yearly emission'!P58:'Yearly emission'!P87)</f>
        <v>3561281801.748096</v>
      </c>
      <c r="T33" s="11">
        <f>SUM('Yearly emission'!Q58:'Yearly emission'!Q87)</f>
        <v>15104699803.669769</v>
      </c>
      <c r="V33" s="11">
        <f>SUM('Yearly emission'!S58:'Yearly emission'!S87)</f>
        <v>24946538163.524166</v>
      </c>
      <c r="W33" s="11">
        <f>SUM('Yearly emission'!T58:'Yearly emission'!T87)</f>
        <v>15988410029.096203</v>
      </c>
      <c r="X33" s="11">
        <f>SUM('Yearly emission'!U58:'Yearly emission'!U87)</f>
        <v>3898940298.1174731</v>
      </c>
      <c r="Y33" s="11">
        <f>SUM('Yearly emission'!V58:'Yearly emission'!V87)</f>
        <v>2266882346.4982491</v>
      </c>
      <c r="Z33" s="11">
        <f>SUM('Yearly emission'!W58:'Yearly emission'!W87)</f>
        <v>20261169594.620529</v>
      </c>
      <c r="AA33" s="11">
        <f>SUM('Yearly emission'!X58:'Yearly emission'!X87)</f>
        <v>1805396450.7276137</v>
      </c>
      <c r="AB33" s="11">
        <f>SUM('Yearly emission'!Y58:'Yearly emission'!Y87)</f>
        <v>2369646139.3718629</v>
      </c>
      <c r="AC33" s="11">
        <f>SUM('Yearly emission'!Z58:'Yearly emission'!Z87)</f>
        <v>6670396460.5839586</v>
      </c>
      <c r="AD33" s="11">
        <f>SUM('Yearly emission'!AA58:'Yearly emission'!AA87)</f>
        <v>35490841161.791519</v>
      </c>
      <c r="AE33" s="11">
        <f>SUM('Yearly emission'!AB58:'Yearly emission'!AB87)</f>
        <v>7312906098.107686</v>
      </c>
      <c r="AF33" s="11">
        <f>SUM('Yearly emission'!AC58:'Yearly emission'!AC87)</f>
        <v>7442977463.8650227</v>
      </c>
      <c r="AG33" s="11">
        <f>SUM('Yearly emission'!AD58:'Yearly emission'!AD87)</f>
        <v>1143923372.1761935</v>
      </c>
      <c r="AH33" s="11">
        <f>SUM('Yearly emission'!AE58:'Yearly emission'!AE87)</f>
        <v>3248230016.1272736</v>
      </c>
      <c r="AI33" s="11">
        <f>SUM('Yearly emission'!AF58:'Yearly emission'!AF87)</f>
        <v>3012736434.0333991</v>
      </c>
      <c r="AJ33" s="11">
        <f>SUM('Yearly emission'!AG58:'Yearly emission'!AG87)</f>
        <v>2735328958.8775349</v>
      </c>
      <c r="AK33" s="11">
        <f>SUM('Yearly emission'!AH58:'Yearly emission'!AH87)</f>
        <v>11664669119.174311</v>
      </c>
      <c r="AM33" s="11">
        <f>SUM('Yearly emission'!AJ58:'Yearly emission'!AJ87)</f>
        <v>21587217970.087204</v>
      </c>
      <c r="AN33" s="11">
        <f>SUM('Yearly emission'!AK58:'Yearly emission'!AK87)</f>
        <v>11210305242.244686</v>
      </c>
      <c r="AO33" s="11">
        <f>SUM('Yearly emission'!AL58:'Yearly emission'!AL87)</f>
        <v>2781212774.7064905</v>
      </c>
      <c r="AP33" s="11">
        <f>SUM('Yearly emission'!AM58:'Yearly emission'!AM87)</f>
        <v>1600977071.7094705</v>
      </c>
      <c r="AQ33" s="11">
        <f>SUM('Yearly emission'!AN58:'Yearly emission'!AN87)</f>
        <v>16678097175.778505</v>
      </c>
      <c r="AR33" s="11">
        <f>SUM('Yearly emission'!AO58:'Yearly emission'!AO87)</f>
        <v>1257216470.4899936</v>
      </c>
      <c r="AS33" s="11">
        <f>SUM('Yearly emission'!AP58:'Yearly emission'!AP87)</f>
        <v>1643248146.9388366</v>
      </c>
      <c r="AT33" s="11">
        <f>SUM('Yearly emission'!AQ58:'Yearly emission'!AQ87)</f>
        <v>4663665624.5239801</v>
      </c>
      <c r="AU33" s="11">
        <f>SUM('Yearly emission'!AR58:'Yearly emission'!AR87)</f>
        <v>26346605709.461113</v>
      </c>
      <c r="AV33" s="11">
        <f>SUM('Yearly emission'!AS58:'Yearly emission'!AS87)</f>
        <v>5102264445.2684956</v>
      </c>
      <c r="AW33" s="11">
        <f>SUM('Yearly emission'!AT58:'Yearly emission'!AT87)</f>
        <v>5216912326.388237</v>
      </c>
      <c r="AX33" s="11">
        <f>SUM('Yearly emission'!AU58:'Yearly emission'!AU87)</f>
        <v>799272214.73878407</v>
      </c>
      <c r="AY33" s="11">
        <f>SUM('Yearly emission'!AV58:'Yearly emission'!AV87)</f>
        <v>2286480441.1265559</v>
      </c>
      <c r="AZ33" s="11">
        <f>SUM('Yearly emission'!AW58:'Yearly emission'!AW87)</f>
        <v>2106854319.9996228</v>
      </c>
      <c r="BA33" s="11">
        <f>SUM('Yearly emission'!AX58:'Yearly emission'!AX87)</f>
        <v>1909376116.0069716</v>
      </c>
      <c r="BB33" s="11">
        <f>SUM('Yearly emission'!AY58:'Yearly emission'!AY87)</f>
        <v>8224802186.4650726</v>
      </c>
      <c r="BD33" s="11">
        <f>SUM('Yearly emission'!BA58:'Yearly emission'!BA87)</f>
        <v>0</v>
      </c>
      <c r="BE33" s="11">
        <f>SUM('Yearly emission'!BB58:'Yearly emission'!BB87)</f>
        <v>0</v>
      </c>
      <c r="BF33" s="11">
        <f>SUM('Yearly emission'!BC58:'Yearly emission'!BC87)</f>
        <v>0</v>
      </c>
      <c r="BG33" s="11">
        <f>SUM('Yearly emission'!BD58:'Yearly emission'!BD87)</f>
        <v>0</v>
      </c>
      <c r="BH33" s="11">
        <f>SUM('Yearly emission'!BE58:'Yearly emission'!BE87)</f>
        <v>0</v>
      </c>
      <c r="BI33" s="11">
        <f>SUM('Yearly emission'!BF58:'Yearly emission'!BF87)</f>
        <v>0</v>
      </c>
      <c r="BJ33" s="11">
        <f>SUM('Yearly emission'!BG58:'Yearly emission'!BG87)</f>
        <v>0</v>
      </c>
      <c r="BK33" s="11">
        <f>SUM('Yearly emission'!BH58:'Yearly emission'!BH87)</f>
        <v>0</v>
      </c>
      <c r="BL33" s="11">
        <f>SUM('Yearly emission'!BI58:'Yearly emission'!BI87)</f>
        <v>0</v>
      </c>
      <c r="BM33" s="11">
        <f>SUM('Yearly emission'!BJ58:'Yearly emission'!BJ87)</f>
        <v>0</v>
      </c>
      <c r="BN33" s="11">
        <f>SUM('Yearly emission'!BK58:'Yearly emission'!BK87)</f>
        <v>0</v>
      </c>
      <c r="BO33" s="11">
        <f>SUM('Yearly emission'!BL58:'Yearly emission'!BL87)</f>
        <v>0</v>
      </c>
      <c r="BP33" s="11">
        <f>SUM('Yearly emission'!BM58:'Yearly emission'!BM87)</f>
        <v>0</v>
      </c>
      <c r="BQ33" s="11">
        <f>SUM('Yearly emission'!BN58:'Yearly emission'!BN87)</f>
        <v>0</v>
      </c>
      <c r="BR33" s="11">
        <f>SUM('Yearly emission'!BO58:'Yearly emission'!BO87)</f>
        <v>0</v>
      </c>
      <c r="BS33" s="11">
        <f>SUM('Yearly emission'!BP58:'Yearly emission'!BP87)</f>
        <v>0</v>
      </c>
      <c r="BU33" s="11">
        <f>SUM('Yearly emission'!BR58:'Yearly emission'!BR87)</f>
        <v>0</v>
      </c>
      <c r="BV33" s="11">
        <f>SUM('Yearly emission'!BS58:'Yearly emission'!BS87)</f>
        <v>0</v>
      </c>
      <c r="BW33" s="11">
        <f>SUM('Yearly emission'!BT58:'Yearly emission'!BT87)</f>
        <v>0</v>
      </c>
      <c r="BX33" s="11">
        <f>SUM('Yearly emission'!BU58:'Yearly emission'!BU87)</f>
        <v>0</v>
      </c>
      <c r="BY33" s="11">
        <f>SUM('Yearly emission'!BV58:'Yearly emission'!BV87)</f>
        <v>0</v>
      </c>
      <c r="BZ33" s="11">
        <f>SUM('Yearly emission'!BW58:'Yearly emission'!BW87)</f>
        <v>0</v>
      </c>
      <c r="CA33" s="11">
        <f>SUM('Yearly emission'!BX58:'Yearly emission'!BX87)</f>
        <v>0</v>
      </c>
      <c r="CB33" s="11">
        <f>SUM('Yearly emission'!BY58:'Yearly emission'!BY87)</f>
        <v>0</v>
      </c>
      <c r="CC33" s="11">
        <f>SUM('Yearly emission'!BZ58:'Yearly emission'!BZ87)</f>
        <v>0</v>
      </c>
      <c r="CD33" s="11">
        <f>SUM('Yearly emission'!CA58:'Yearly emission'!CA87)</f>
        <v>0</v>
      </c>
      <c r="CE33" s="11">
        <f>SUM('Yearly emission'!CB58:'Yearly emission'!CB87)</f>
        <v>0</v>
      </c>
      <c r="CF33" s="11">
        <f>SUM('Yearly emission'!CC58:'Yearly emission'!CC87)</f>
        <v>0</v>
      </c>
      <c r="CG33" s="11">
        <f>SUM('Yearly emission'!CD58:'Yearly emission'!CD87)</f>
        <v>0</v>
      </c>
      <c r="CH33" s="11">
        <f>SUM('Yearly emission'!CE58:'Yearly emission'!CE87)</f>
        <v>0</v>
      </c>
      <c r="CI33" s="11">
        <f>SUM('Yearly emission'!CF58:'Yearly emission'!CF87)</f>
        <v>0</v>
      </c>
      <c r="CJ33" s="11">
        <f>SUM('Yearly emission'!CG58:'Yearly emission'!CG87)</f>
        <v>0</v>
      </c>
      <c r="CM33" s="11">
        <f>SUM('Yearly emission'!CJ58:'Yearly emission'!CJ87)</f>
        <v>2035.5</v>
      </c>
      <c r="CN33" s="11">
        <f>SUM('Yearly emission'!CK58:'Yearly emission'!CK87)</f>
        <v>46868288832.170921</v>
      </c>
      <c r="CO33" s="11">
        <f>SUM('Yearly emission'!CL58:'Yearly emission'!CL87)</f>
        <v>18603630767.4837</v>
      </c>
      <c r="CP33" s="11">
        <f>SUM('Yearly emission'!CM58:'Yearly emission'!CM87)</f>
        <v>4915602328.2967672</v>
      </c>
      <c r="CQ33" s="11">
        <f>SUM('Yearly emission'!CN58:'Yearly emission'!CN87)</f>
        <v>3177215084.4860344</v>
      </c>
      <c r="CR33" s="11">
        <f>SUM('Yearly emission'!CO58:'Yearly emission'!CO87)</f>
        <v>30838176367.033604</v>
      </c>
      <c r="CS33" s="11">
        <f>SUM('Yearly emission'!CP58:'Yearly emission'!CP87)</f>
        <v>2711812550.2247081</v>
      </c>
      <c r="CT33" s="11">
        <f>SUM('Yearly emission'!CQ58:'Yearly emission'!CQ87)</f>
        <v>2563974699.0773954</v>
      </c>
      <c r="CU33" s="11">
        <f>SUM('Yearly emission'!CR58:'Yearly emission'!CR87)</f>
        <v>9531558557.8917313</v>
      </c>
      <c r="CV33" s="11">
        <f>SUM('Yearly emission'!CS58:'Yearly emission'!CS87)</f>
        <v>45608808123.503609</v>
      </c>
      <c r="CW33" s="11">
        <f>SUM('Yearly emission'!CT58:'Yearly emission'!CT87)</f>
        <v>8247250555.662384</v>
      </c>
      <c r="CX33" s="11">
        <f>SUM('Yearly emission'!CU58:'Yearly emission'!CU87)</f>
        <v>11213613290.998238</v>
      </c>
      <c r="CY33" s="11">
        <f>SUM('Yearly emission'!CV58:'Yearly emission'!CV87)</f>
        <v>1827837211.9597239</v>
      </c>
      <c r="CZ33" s="11">
        <f>SUM('Yearly emission'!CW58:'Yearly emission'!CW87)</f>
        <v>4308589859.9032125</v>
      </c>
      <c r="DA33" s="11">
        <f>SUM('Yearly emission'!CX58:'Yearly emission'!CX87)</f>
        <v>4085876794.039638</v>
      </c>
      <c r="DB33" s="11">
        <f>SUM('Yearly emission'!CY58:'Yearly emission'!CY87)</f>
        <v>3572312740.771328</v>
      </c>
      <c r="DC33" s="11">
        <f>SUM('Yearly emission'!CZ58:'Yearly emission'!CZ87)</f>
        <v>14482703266.491539</v>
      </c>
      <c r="DE33" s="11">
        <f>SUM('Yearly emission'!DB58:'Yearly emission'!DB87)</f>
        <v>36498202215.062904</v>
      </c>
      <c r="DF33" s="11">
        <f>SUM('Yearly emission'!DC58:'Yearly emission'!DC87)</f>
        <v>14588172564.610733</v>
      </c>
      <c r="DG33" s="11">
        <f>SUM('Yearly emission'!DD58:'Yearly emission'!DD87)</f>
        <v>3998718678.8866086</v>
      </c>
      <c r="DH33" s="11">
        <f>SUM('Yearly emission'!DE58:'Yearly emission'!DE87)</f>
        <v>2465433319.1954179</v>
      </c>
      <c r="DI33" s="11">
        <f>SUM('Yearly emission'!DF58:'Yearly emission'!DF87)</f>
        <v>24746325494.615532</v>
      </c>
      <c r="DJ33" s="11">
        <f>SUM('Yearly emission'!DG58:'Yearly emission'!DG87)</f>
        <v>2083256250.356575</v>
      </c>
      <c r="DK33" s="11">
        <f>SUM('Yearly emission'!DH58:'Yearly emission'!DH87)</f>
        <v>2005234511.3946047</v>
      </c>
      <c r="DL33" s="11">
        <f>SUM('Yearly emission'!DI58:'Yearly emission'!DI87)</f>
        <v>7417458416.6666327</v>
      </c>
      <c r="DM33" s="11">
        <f>SUM('Yearly emission'!DJ58:'Yearly emission'!DJ87)</f>
        <v>35905382333.521301</v>
      </c>
      <c r="DN33" s="11">
        <f>SUM('Yearly emission'!DK58:'Yearly emission'!DK87)</f>
        <v>6379817565.2392807</v>
      </c>
      <c r="DO33" s="11">
        <f>SUM('Yearly emission'!DL58:'Yearly emission'!DL87)</f>
        <v>8809542793.2364502</v>
      </c>
      <c r="DP33" s="11">
        <f>SUM('Yearly emission'!DM58:'Yearly emission'!DM87)</f>
        <v>1405471378.7537291</v>
      </c>
      <c r="DQ33" s="11">
        <f>SUM('Yearly emission'!DN58:'Yearly emission'!DN87)</f>
        <v>3358266642.8694458</v>
      </c>
      <c r="DR33" s="11">
        <f>SUM('Yearly emission'!DO58:'Yearly emission'!DO87)</f>
        <v>3289146884.2693558</v>
      </c>
      <c r="DS33" s="11">
        <f>SUM('Yearly emission'!DP58:'Yearly emission'!DP87)</f>
        <v>2776218163.9915013</v>
      </c>
      <c r="DT33" s="11">
        <f>SUM('Yearly emission'!DQ58:'Yearly emission'!DQ87)</f>
        <v>11374848285.845936</v>
      </c>
      <c r="DV33" s="11">
        <f>SUM('Yearly emission'!DS58:'Yearly emission'!DS87)</f>
        <v>26621686295.744999</v>
      </c>
      <c r="DW33" s="11">
        <f>SUM('Yearly emission'!DT58:'Yearly emission'!DT87)</f>
        <v>11040435033.52429</v>
      </c>
      <c r="DX33" s="11">
        <f>SUM('Yearly emission'!DU58:'Yearly emission'!DU87)</f>
        <v>3385397043.1058698</v>
      </c>
      <c r="DY33" s="11">
        <f>SUM('Yearly emission'!DV58:'Yearly emission'!DV87)</f>
        <v>1824313502.3133883</v>
      </c>
      <c r="DZ33" s="11">
        <f>SUM('Yearly emission'!DW58:'Yearly emission'!DW87)</f>
        <v>18912476371.449078</v>
      </c>
      <c r="EA33" s="11">
        <f>SUM('Yearly emission'!DX58:'Yearly emission'!DX87)</f>
        <v>1455063568.7636576</v>
      </c>
      <c r="EB33" s="11">
        <f>SUM('Yearly emission'!DY58:'Yearly emission'!DY87)</f>
        <v>1470473773.5076914</v>
      </c>
      <c r="EC33" s="11">
        <f>SUM('Yearly emission'!DZ58:'Yearly emission'!DZ87)</f>
        <v>5303358275.4415379</v>
      </c>
      <c r="ED33" s="11">
        <f>SUM('Yearly emission'!EA58:'Yearly emission'!EA87)</f>
        <v>26201956543.53899</v>
      </c>
      <c r="EE33" s="11">
        <f>SUM('Yearly emission'!EB58:'Yearly emission'!EB87)</f>
        <v>4512384574.8161783</v>
      </c>
      <c r="EF33" s="11">
        <f>SUM('Yearly emission'!EC58:'Yearly emission'!EC87)</f>
        <v>6512378122.487031</v>
      </c>
      <c r="EG33" s="11">
        <f>SUM('Yearly emission'!ED58:'Yearly emission'!ED87)</f>
        <v>983306301.77682316</v>
      </c>
      <c r="EH33" s="11">
        <f>SUM('Yearly emission'!EE58:'Yearly emission'!EE87)</f>
        <v>2410067555.4363747</v>
      </c>
      <c r="EI33" s="11">
        <f>SUM('Yearly emission'!EF58:'Yearly emission'!EF87)</f>
        <v>2725089681.9317112</v>
      </c>
      <c r="EJ33" s="11">
        <f>SUM('Yearly emission'!EG58:'Yearly emission'!EG87)</f>
        <v>1984101831.3042262</v>
      </c>
      <c r="EK33" s="11">
        <f>SUM('Yearly emission'!EH58:'Yearly emission'!EH87)</f>
        <v>8374722721.9206238</v>
      </c>
      <c r="EM33" s="11">
        <f>SUM('Yearly emission'!EJ58:'Yearly emission'!EJ87)</f>
        <v>0</v>
      </c>
      <c r="EN33" s="11">
        <f>SUM('Yearly emission'!EK58:'Yearly emission'!EK87)</f>
        <v>0</v>
      </c>
      <c r="EO33" s="11">
        <f>SUM('Yearly emission'!EL58:'Yearly emission'!EL87)</f>
        <v>0</v>
      </c>
      <c r="EP33" s="11">
        <f>SUM('Yearly emission'!EM58:'Yearly emission'!EM87)</f>
        <v>0</v>
      </c>
      <c r="EQ33" s="11">
        <f>SUM('Yearly emission'!EN58:'Yearly emission'!EN87)</f>
        <v>0</v>
      </c>
      <c r="ER33" s="11">
        <f>SUM('Yearly emission'!EO58:'Yearly emission'!EO87)</f>
        <v>0</v>
      </c>
      <c r="ES33" s="11">
        <f>SUM('Yearly emission'!EP58:'Yearly emission'!EP87)</f>
        <v>0</v>
      </c>
      <c r="ET33" s="11">
        <f>SUM('Yearly emission'!EQ58:'Yearly emission'!EQ87)</f>
        <v>0</v>
      </c>
      <c r="EU33" s="11">
        <f>SUM('Yearly emission'!ER58:'Yearly emission'!ER87)</f>
        <v>0</v>
      </c>
      <c r="EV33" s="11">
        <f>SUM('Yearly emission'!ES58:'Yearly emission'!ES87)</f>
        <v>0</v>
      </c>
      <c r="EW33" s="11">
        <f>SUM('Yearly emission'!ET58:'Yearly emission'!ET87)</f>
        <v>0</v>
      </c>
      <c r="EX33" s="11">
        <f>SUM('Yearly emission'!EU58:'Yearly emission'!EU87)</f>
        <v>0</v>
      </c>
      <c r="EY33" s="11">
        <f>SUM('Yearly emission'!EV58:'Yearly emission'!EV87)</f>
        <v>0</v>
      </c>
      <c r="EZ33" s="11">
        <f>SUM('Yearly emission'!EW58:'Yearly emission'!EW87)</f>
        <v>0</v>
      </c>
      <c r="FA33" s="11">
        <f>SUM('Yearly emission'!EX58:'Yearly emission'!EX87)</f>
        <v>0</v>
      </c>
      <c r="FB33" s="11">
        <f>SUM('Yearly emission'!EY58:'Yearly emission'!EY87)</f>
        <v>0</v>
      </c>
      <c r="FD33" s="11">
        <f>SUM('Yearly emission'!FA58:'Yearly emission'!FA87)</f>
        <v>0</v>
      </c>
      <c r="FE33" s="11">
        <f>SUM('Yearly emission'!FB58:'Yearly emission'!FB87)</f>
        <v>0</v>
      </c>
      <c r="FF33" s="11">
        <f>SUM('Yearly emission'!FC58:'Yearly emission'!FC87)</f>
        <v>0</v>
      </c>
      <c r="FG33" s="11">
        <f>SUM('Yearly emission'!FD58:'Yearly emission'!FD87)</f>
        <v>0</v>
      </c>
      <c r="FH33" s="11">
        <f>SUM('Yearly emission'!FE58:'Yearly emission'!FE87)</f>
        <v>0</v>
      </c>
      <c r="FI33" s="11">
        <f>SUM('Yearly emission'!FF58:'Yearly emission'!FF87)</f>
        <v>0</v>
      </c>
      <c r="FJ33" s="11">
        <f>SUM('Yearly emission'!FG58:'Yearly emission'!FG87)</f>
        <v>0</v>
      </c>
      <c r="FK33" s="11">
        <f>SUM('Yearly emission'!FH58:'Yearly emission'!FH87)</f>
        <v>0</v>
      </c>
      <c r="FL33" s="11">
        <f>SUM('Yearly emission'!FI58:'Yearly emission'!FI87)</f>
        <v>0</v>
      </c>
      <c r="FM33" s="11">
        <f>SUM('Yearly emission'!FJ58:'Yearly emission'!FJ87)</f>
        <v>0</v>
      </c>
      <c r="FN33" s="11">
        <f>SUM('Yearly emission'!FK58:'Yearly emission'!FK87)</f>
        <v>0</v>
      </c>
      <c r="FO33" s="11">
        <f>SUM('Yearly emission'!FL58:'Yearly emission'!FL87)</f>
        <v>0</v>
      </c>
      <c r="FP33" s="11">
        <f>SUM('Yearly emission'!FM58:'Yearly emission'!FM87)</f>
        <v>0</v>
      </c>
      <c r="FQ33" s="11">
        <f>SUM('Yearly emission'!FN58:'Yearly emission'!FN87)</f>
        <v>0</v>
      </c>
      <c r="FR33" s="11">
        <f>SUM('Yearly emission'!FO58:'Yearly emission'!FO87)</f>
        <v>0</v>
      </c>
      <c r="FS33" s="11">
        <f>SUM('Yearly emission'!FP58:'Yearly emission'!FP87)</f>
        <v>0</v>
      </c>
      <c r="FV33" s="11">
        <f>SUM('Yearly emission'!FS58:'Yearly emission'!FS87)</f>
        <v>2035.5</v>
      </c>
      <c r="FW33" s="11">
        <f>SUM('Yearly emission'!FT58:'Yearly emission'!FT87)</f>
        <v>37878131269.733643</v>
      </c>
      <c r="FX33" s="11">
        <f>SUM('Yearly emission'!FU58:'Yearly emission'!FU87)</f>
        <v>17703202237.972198</v>
      </c>
      <c r="FY33" s="11">
        <f>SUM('Yearly emission'!FV58:'Yearly emission'!FV87)</f>
        <v>5555627726.3963976</v>
      </c>
      <c r="FZ33" s="11">
        <f>SUM('Yearly emission'!FW58:'Yearly emission'!FW87)</f>
        <v>3119278501.6519504</v>
      </c>
      <c r="GA33" s="11">
        <f>SUM('Yearly emission'!FX58:'Yearly emission'!FX87)</f>
        <v>26791804868.925888</v>
      </c>
      <c r="GB33" s="11">
        <f>SUM('Yearly emission'!FY58:'Yearly emission'!FY87)</f>
        <v>2142545116.6885037</v>
      </c>
      <c r="GC33" s="11">
        <f>SUM('Yearly emission'!FZ58:'Yearly emission'!FZ87)</f>
        <v>2570120330.257555</v>
      </c>
      <c r="GD33" s="11">
        <f>SUM('Yearly emission'!GA58:'Yearly emission'!GA87)</f>
        <v>13509457138.507683</v>
      </c>
      <c r="GE33" s="11">
        <f>SUM('Yearly emission'!GB58:'Yearly emission'!GB87)</f>
        <v>46973954958.740273</v>
      </c>
      <c r="GF33" s="11">
        <f>SUM('Yearly emission'!GC58:'Yearly emission'!GC87)</f>
        <v>8353460161.7537146</v>
      </c>
      <c r="GG33" s="11">
        <f>SUM('Yearly emission'!GD58:'Yearly emission'!GD87)</f>
        <v>8119544322.1302834</v>
      </c>
      <c r="GH33" s="11">
        <f>SUM('Yearly emission'!GE58:'Yearly emission'!GE87)</f>
        <v>2014628323.3620131</v>
      </c>
      <c r="GI33" s="11">
        <f>SUM('Yearly emission'!GF58:'Yearly emission'!GF87)</f>
        <v>3313754222.6926942</v>
      </c>
      <c r="GJ33" s="11">
        <f>SUM('Yearly emission'!GG58:'Yearly emission'!GG87)</f>
        <v>4080825930.1859612</v>
      </c>
      <c r="GK33" s="11">
        <f>SUM('Yearly emission'!GH58:'Yearly emission'!GH87)</f>
        <v>2963445835.5689774</v>
      </c>
      <c r="GL33" s="11">
        <f>SUM('Yearly emission'!GI58:'Yearly emission'!GI87)</f>
        <v>20720442944.598366</v>
      </c>
      <c r="GN33" s="11">
        <f>SUM('Yearly emission'!GK58:'Yearly emission'!GK87)</f>
        <v>31791332272.279907</v>
      </c>
      <c r="GO33" s="11">
        <f>SUM('Yearly emission'!GL58:'Yearly emission'!GL87)</f>
        <v>14606704944.233521</v>
      </c>
      <c r="GP33" s="11">
        <f>SUM('Yearly emission'!GM58:'Yearly emission'!GM87)</f>
        <v>4566650560.9827814</v>
      </c>
      <c r="GQ33" s="11">
        <f>SUM('Yearly emission'!GN58:'Yearly emission'!GN87)</f>
        <v>2572889085.9305358</v>
      </c>
      <c r="GR33" s="11">
        <f>SUM('Yearly emission'!GO58:'Yearly emission'!GO87)</f>
        <v>22073082112.677444</v>
      </c>
      <c r="GS33" s="11">
        <f>SUM('Yearly emission'!GP58:'Yearly emission'!GP87)</f>
        <v>1647689450.1186371</v>
      </c>
      <c r="GT33" s="11">
        <f>SUM('Yearly emission'!GQ58:'Yearly emission'!GQ87)</f>
        <v>2050385465.500546</v>
      </c>
      <c r="GU33" s="11">
        <f>SUM('Yearly emission'!GR58:'Yearly emission'!GR87)</f>
        <v>11096116409.409672</v>
      </c>
      <c r="GV33" s="11">
        <f>SUM('Yearly emission'!GS58:'Yearly emission'!GS87)</f>
        <v>37474468407.533699</v>
      </c>
      <c r="GW33" s="11">
        <f>SUM('Yearly emission'!GT58:'Yearly emission'!GT87)</f>
        <v>6572381873.0726013</v>
      </c>
      <c r="GX33" s="11">
        <f>SUM('Yearly emission'!GU58:'Yearly emission'!GU87)</f>
        <v>6712389981.4702959</v>
      </c>
      <c r="GY33" s="11">
        <f>SUM('Yearly emission'!GV58:'Yearly emission'!GV87)</f>
        <v>1577272515.1583447</v>
      </c>
      <c r="GZ33" s="11">
        <f>SUM('Yearly emission'!GW58:'Yearly emission'!GW87)</f>
        <v>2664235283.6158395</v>
      </c>
      <c r="HA33" s="11">
        <f>SUM('Yearly emission'!GX58:'Yearly emission'!GX87)</f>
        <v>3232306788.2970834</v>
      </c>
      <c r="HB33" s="11">
        <f>SUM('Yearly emission'!GY58:'Yearly emission'!GY87)</f>
        <v>2394364470.363925</v>
      </c>
      <c r="HC33" s="11">
        <f>SUM('Yearly emission'!GZ58:'Yearly emission'!GZ87)</f>
        <v>16468709889.866137</v>
      </c>
      <c r="HE33" s="11">
        <f>SUM('Yearly emission'!HB58:'Yearly emission'!HB87)</f>
        <v>27296005601.024635</v>
      </c>
      <c r="HF33" s="11">
        <f>SUM('Yearly emission'!HC58:'Yearly emission'!HC87)</f>
        <v>11519227777.210266</v>
      </c>
      <c r="HG33" s="11">
        <f>SUM('Yearly emission'!HD58:'Yearly emission'!HD87)</f>
        <v>3604253916.4234271</v>
      </c>
      <c r="HH33" s="11">
        <f>SUM('Yearly emission'!HE58:'Yearly emission'!HE87)</f>
        <v>2044022603.2813735</v>
      </c>
      <c r="HI33" s="11">
        <f>SUM('Yearly emission'!HF58:'Yearly emission'!HF87)</f>
        <v>17371947234.904499</v>
      </c>
      <c r="HJ33" s="11">
        <f>SUM('Yearly emission'!HG58:'Yearly emission'!HG87)</f>
        <v>1152799765.7455516</v>
      </c>
      <c r="HK33" s="11">
        <f>SUM('Yearly emission'!HH58:'Yearly emission'!HH87)</f>
        <v>1530650600.7435334</v>
      </c>
      <c r="HL33" s="11">
        <f>SUM('Yearly emission'!HI58:'Yearly emission'!HI87)</f>
        <v>8685894077.6668701</v>
      </c>
      <c r="HM33" s="11">
        <f>SUM('Yearly emission'!HJ58:'Yearly emission'!HJ87)</f>
        <v>27974981856.327126</v>
      </c>
      <c r="HN33" s="11">
        <f>SUM('Yearly emission'!HK58:'Yearly emission'!HK87)</f>
        <v>4791303584.3914967</v>
      </c>
      <c r="HO33" s="11">
        <f>SUM('Yearly emission'!HL58:'Yearly emission'!HL87)</f>
        <v>5636453448.9754515</v>
      </c>
      <c r="HP33" s="11">
        <f>SUM('Yearly emission'!HM58:'Yearly emission'!HM87)</f>
        <v>1139915235.665493</v>
      </c>
      <c r="HQ33" s="11">
        <f>SUM('Yearly emission'!HN58:'Yearly emission'!HN87)</f>
        <v>2014716344.5389862</v>
      </c>
      <c r="HR33" s="11">
        <f>SUM('Yearly emission'!HO58:'Yearly emission'!HO87)</f>
        <v>2384138783.1657176</v>
      </c>
      <c r="HS33" s="11">
        <f>SUM('Yearly emission'!HP58:'Yearly emission'!HP87)</f>
        <v>1825390782.0010357</v>
      </c>
      <c r="HT33" s="11">
        <f>SUM('Yearly emission'!HQ58:'Yearly emission'!HQ87)</f>
        <v>12216976835.133917</v>
      </c>
      <c r="HV33" s="11">
        <f>SUM('Yearly emission'!HS58:'Yearly emission'!HS87)</f>
        <v>0</v>
      </c>
      <c r="HW33" s="11">
        <f>SUM('Yearly emission'!HT58:'Yearly emission'!HT87)</f>
        <v>0</v>
      </c>
      <c r="HX33" s="11">
        <f>SUM('Yearly emission'!HU58:'Yearly emission'!HU87)</f>
        <v>0</v>
      </c>
      <c r="HY33" s="11">
        <f>SUM('Yearly emission'!HV58:'Yearly emission'!HV87)</f>
        <v>0</v>
      </c>
      <c r="HZ33" s="11">
        <f>SUM('Yearly emission'!HW58:'Yearly emission'!HW87)</f>
        <v>0</v>
      </c>
      <c r="IA33" s="11">
        <f>SUM('Yearly emission'!HX58:'Yearly emission'!HX87)</f>
        <v>0</v>
      </c>
      <c r="IB33" s="11">
        <f>SUM('Yearly emission'!HY58:'Yearly emission'!HY87)</f>
        <v>0</v>
      </c>
      <c r="IC33" s="11">
        <f>SUM('Yearly emission'!HZ58:'Yearly emission'!HZ87)</f>
        <v>0</v>
      </c>
      <c r="ID33" s="11">
        <f>SUM('Yearly emission'!IA58:'Yearly emission'!IA87)</f>
        <v>0</v>
      </c>
      <c r="IE33" s="11">
        <f>SUM('Yearly emission'!IB58:'Yearly emission'!IB87)</f>
        <v>0</v>
      </c>
      <c r="IF33" s="11">
        <f>SUM('Yearly emission'!IC58:'Yearly emission'!IC87)</f>
        <v>0</v>
      </c>
      <c r="IG33" s="11">
        <f>SUM('Yearly emission'!ID58:'Yearly emission'!ID87)</f>
        <v>0</v>
      </c>
      <c r="IH33" s="11">
        <f>SUM('Yearly emission'!IE58:'Yearly emission'!IE87)</f>
        <v>0</v>
      </c>
      <c r="II33" s="11">
        <f>SUM('Yearly emission'!IF58:'Yearly emission'!IF87)</f>
        <v>0</v>
      </c>
      <c r="IJ33" s="11">
        <f>SUM('Yearly emission'!IG58:'Yearly emission'!IG87)</f>
        <v>0</v>
      </c>
      <c r="IK33" s="11">
        <f>SUM('Yearly emission'!IH58:'Yearly emission'!IH87)</f>
        <v>0</v>
      </c>
      <c r="IM33" s="11">
        <f>SUM('Yearly emission'!IJ58:'Yearly emission'!IJ87)</f>
        <v>0</v>
      </c>
      <c r="IN33" s="11">
        <f>SUM('Yearly emission'!IK58:'Yearly emission'!IK87)</f>
        <v>0</v>
      </c>
      <c r="IO33" s="11">
        <f>SUM('Yearly emission'!IL58:'Yearly emission'!IL87)</f>
        <v>0</v>
      </c>
      <c r="IP33" s="11">
        <f>SUM('Yearly emission'!IM58:'Yearly emission'!IM87)</f>
        <v>0</v>
      </c>
      <c r="IQ33" s="11">
        <f>SUM('Yearly emission'!IN58:'Yearly emission'!IN87)</f>
        <v>0</v>
      </c>
      <c r="IR33" s="11">
        <f>SUM('Yearly emission'!IO58:'Yearly emission'!IO87)</f>
        <v>0</v>
      </c>
      <c r="IS33" s="11">
        <f>SUM('Yearly emission'!IP58:'Yearly emission'!IP87)</f>
        <v>0</v>
      </c>
      <c r="IT33" s="11">
        <f>SUM('Yearly emission'!IQ58:'Yearly emission'!IQ87)</f>
        <v>0</v>
      </c>
      <c r="IU33" s="11">
        <f>SUM('Yearly emission'!IR58:'Yearly emission'!IR87)</f>
        <v>0</v>
      </c>
      <c r="IV33" s="11">
        <f>SUM('Yearly emission'!IS58:'Yearly emission'!IS87)</f>
        <v>0</v>
      </c>
      <c r="IW33" s="11">
        <f>SUM('Yearly emission'!IT58:'Yearly emission'!IT87)</f>
        <v>0</v>
      </c>
      <c r="IX33" s="11">
        <f>SUM('Yearly emission'!IU58:'Yearly emission'!IU87)</f>
        <v>0</v>
      </c>
      <c r="IY33" s="11">
        <f>SUM('Yearly emission'!IV58:'Yearly emission'!IV87)</f>
        <v>0</v>
      </c>
      <c r="IZ33" s="11">
        <f>SUM('Yearly emission'!IW58:'Yearly emission'!IW87)</f>
        <v>0</v>
      </c>
      <c r="JA33" s="11">
        <f>SUM('Yearly emission'!IX58:'Yearly emission'!IX87)</f>
        <v>0</v>
      </c>
      <c r="JB33" s="11">
        <f>SUM('Yearly emission'!IY58:'Yearly emission'!IY87)</f>
        <v>0</v>
      </c>
    </row>
    <row r="36" spans="4:262" x14ac:dyDescent="0.25">
      <c r="E36" s="11" t="s">
        <v>6</v>
      </c>
      <c r="F36" s="11" t="s">
        <v>7</v>
      </c>
      <c r="G36" s="11" t="s">
        <v>8</v>
      </c>
      <c r="H36" s="11" t="s">
        <v>9</v>
      </c>
      <c r="I36" s="11" t="s">
        <v>10</v>
      </c>
      <c r="J36" s="11" t="s">
        <v>11</v>
      </c>
      <c r="K36" s="11" t="s">
        <v>12</v>
      </c>
      <c r="L36" s="11" t="s">
        <v>24</v>
      </c>
      <c r="M36" s="11" t="s">
        <v>13</v>
      </c>
      <c r="N36" s="11" t="s">
        <v>14</v>
      </c>
      <c r="O36" s="11" t="s">
        <v>15</v>
      </c>
      <c r="P36" s="11" t="s">
        <v>16</v>
      </c>
      <c r="Q36" s="11" t="s">
        <v>17</v>
      </c>
      <c r="R36" s="11" t="s">
        <v>18</v>
      </c>
      <c r="S36" s="11" t="s">
        <v>19</v>
      </c>
      <c r="T36" s="11" t="s">
        <v>20</v>
      </c>
      <c r="V36" s="11" t="s">
        <v>6</v>
      </c>
      <c r="W36" s="11" t="s">
        <v>7</v>
      </c>
      <c r="X36" s="11" t="s">
        <v>8</v>
      </c>
      <c r="Y36" s="11" t="s">
        <v>9</v>
      </c>
      <c r="Z36" s="11" t="s">
        <v>10</v>
      </c>
      <c r="AA36" s="11" t="s">
        <v>11</v>
      </c>
      <c r="AB36" s="11" t="s">
        <v>12</v>
      </c>
      <c r="AC36" s="11" t="s">
        <v>24</v>
      </c>
      <c r="AD36" s="11" t="s">
        <v>13</v>
      </c>
      <c r="AE36" s="11" t="s">
        <v>14</v>
      </c>
      <c r="AF36" s="11" t="s">
        <v>15</v>
      </c>
      <c r="AG36" s="11" t="s">
        <v>16</v>
      </c>
      <c r="AH36" s="11" t="s">
        <v>17</v>
      </c>
      <c r="AI36" s="11" t="s">
        <v>18</v>
      </c>
      <c r="AJ36" s="11" t="s">
        <v>19</v>
      </c>
      <c r="AK36" s="11" t="s">
        <v>20</v>
      </c>
      <c r="AM36" s="11" t="s">
        <v>6</v>
      </c>
      <c r="AN36" s="11" t="s">
        <v>7</v>
      </c>
      <c r="AO36" s="11" t="s">
        <v>8</v>
      </c>
      <c r="AP36" s="11" t="s">
        <v>9</v>
      </c>
      <c r="AQ36" s="11" t="s">
        <v>10</v>
      </c>
      <c r="AR36" s="11" t="s">
        <v>11</v>
      </c>
      <c r="AS36" s="11" t="s">
        <v>12</v>
      </c>
      <c r="AT36" s="11" t="s">
        <v>24</v>
      </c>
      <c r="AU36" s="11" t="s">
        <v>13</v>
      </c>
      <c r="AV36" s="11" t="s">
        <v>14</v>
      </c>
      <c r="AW36" s="11" t="s">
        <v>15</v>
      </c>
      <c r="AX36" s="11" t="s">
        <v>16</v>
      </c>
      <c r="AY36" s="11" t="s">
        <v>17</v>
      </c>
      <c r="AZ36" s="11" t="s">
        <v>18</v>
      </c>
      <c r="BA36" s="11" t="s">
        <v>19</v>
      </c>
      <c r="BB36" s="11" t="s">
        <v>20</v>
      </c>
      <c r="BD36" s="11" t="s">
        <v>6</v>
      </c>
      <c r="BE36" s="11" t="s">
        <v>7</v>
      </c>
      <c r="BF36" s="11" t="s">
        <v>8</v>
      </c>
      <c r="BG36" s="11" t="s">
        <v>9</v>
      </c>
      <c r="BH36" s="11" t="s">
        <v>10</v>
      </c>
      <c r="BI36" s="11" t="s">
        <v>11</v>
      </c>
      <c r="BJ36" s="11" t="s">
        <v>12</v>
      </c>
      <c r="BK36" s="11" t="s">
        <v>24</v>
      </c>
      <c r="BL36" s="11" t="s">
        <v>13</v>
      </c>
      <c r="BM36" s="11" t="s">
        <v>14</v>
      </c>
      <c r="BN36" s="11" t="s">
        <v>15</v>
      </c>
      <c r="BO36" s="11" t="s">
        <v>16</v>
      </c>
      <c r="BP36" s="11" t="s">
        <v>17</v>
      </c>
      <c r="BQ36" s="11" t="s">
        <v>18</v>
      </c>
      <c r="BR36" s="11" t="s">
        <v>19</v>
      </c>
      <c r="BS36" s="11" t="s">
        <v>20</v>
      </c>
      <c r="BU36" s="11" t="s">
        <v>6</v>
      </c>
      <c r="BV36" s="11" t="s">
        <v>7</v>
      </c>
      <c r="BW36" s="11" t="s">
        <v>8</v>
      </c>
      <c r="BX36" s="11" t="s">
        <v>9</v>
      </c>
      <c r="BY36" s="11" t="s">
        <v>10</v>
      </c>
      <c r="BZ36" s="11" t="s">
        <v>11</v>
      </c>
      <c r="CA36" s="11" t="s">
        <v>12</v>
      </c>
      <c r="CB36" s="11" t="s">
        <v>24</v>
      </c>
      <c r="CC36" s="11" t="s">
        <v>13</v>
      </c>
      <c r="CD36" s="11" t="s">
        <v>14</v>
      </c>
      <c r="CE36" s="11" t="s">
        <v>15</v>
      </c>
      <c r="CF36" s="11" t="s">
        <v>16</v>
      </c>
      <c r="CG36" s="11" t="s">
        <v>17</v>
      </c>
      <c r="CH36" s="11" t="s">
        <v>18</v>
      </c>
      <c r="CI36" s="11" t="s">
        <v>19</v>
      </c>
      <c r="CJ36" s="11" t="s">
        <v>20</v>
      </c>
      <c r="CN36" s="11" t="s">
        <v>6</v>
      </c>
      <c r="CO36" s="11" t="s">
        <v>7</v>
      </c>
      <c r="CP36" s="11" t="s">
        <v>8</v>
      </c>
      <c r="CQ36" s="11" t="s">
        <v>9</v>
      </c>
      <c r="CR36" s="11" t="s">
        <v>10</v>
      </c>
      <c r="CS36" s="11" t="s">
        <v>11</v>
      </c>
      <c r="CT36" s="11" t="s">
        <v>12</v>
      </c>
      <c r="CU36" s="11" t="s">
        <v>24</v>
      </c>
      <c r="CV36" s="11" t="s">
        <v>13</v>
      </c>
      <c r="CW36" s="11" t="s">
        <v>14</v>
      </c>
      <c r="CX36" s="11" t="s">
        <v>15</v>
      </c>
      <c r="CY36" s="11" t="s">
        <v>16</v>
      </c>
      <c r="CZ36" s="11" t="s">
        <v>17</v>
      </c>
      <c r="DA36" s="11" t="s">
        <v>18</v>
      </c>
      <c r="DB36" s="11" t="s">
        <v>19</v>
      </c>
      <c r="DC36" s="11" t="s">
        <v>20</v>
      </c>
      <c r="DE36" s="11" t="s">
        <v>6</v>
      </c>
      <c r="DF36" s="11" t="s">
        <v>7</v>
      </c>
      <c r="DG36" s="11" t="s">
        <v>8</v>
      </c>
      <c r="DH36" s="11" t="s">
        <v>9</v>
      </c>
      <c r="DI36" s="11" t="s">
        <v>10</v>
      </c>
      <c r="DJ36" s="11" t="s">
        <v>11</v>
      </c>
      <c r="DK36" s="11" t="s">
        <v>12</v>
      </c>
      <c r="DL36" s="11" t="s">
        <v>24</v>
      </c>
      <c r="DM36" s="11" t="s">
        <v>13</v>
      </c>
      <c r="DN36" s="11" t="s">
        <v>14</v>
      </c>
      <c r="DO36" s="11" t="s">
        <v>15</v>
      </c>
      <c r="DP36" s="11" t="s">
        <v>16</v>
      </c>
      <c r="DQ36" s="11" t="s">
        <v>17</v>
      </c>
      <c r="DR36" s="11" t="s">
        <v>18</v>
      </c>
      <c r="DS36" s="11" t="s">
        <v>19</v>
      </c>
      <c r="DT36" s="11" t="s">
        <v>20</v>
      </c>
      <c r="DV36" s="11" t="s">
        <v>6</v>
      </c>
      <c r="DW36" s="11" t="s">
        <v>7</v>
      </c>
      <c r="DX36" s="11" t="s">
        <v>8</v>
      </c>
      <c r="DY36" s="11" t="s">
        <v>9</v>
      </c>
      <c r="DZ36" s="11" t="s">
        <v>10</v>
      </c>
      <c r="EA36" s="11" t="s">
        <v>11</v>
      </c>
      <c r="EB36" s="11" t="s">
        <v>12</v>
      </c>
      <c r="EC36" s="11" t="s">
        <v>24</v>
      </c>
      <c r="ED36" s="11" t="s">
        <v>13</v>
      </c>
      <c r="EE36" s="11" t="s">
        <v>14</v>
      </c>
      <c r="EF36" s="11" t="s">
        <v>15</v>
      </c>
      <c r="EG36" s="11" t="s">
        <v>16</v>
      </c>
      <c r="EH36" s="11" t="s">
        <v>17</v>
      </c>
      <c r="EI36" s="11" t="s">
        <v>18</v>
      </c>
      <c r="EJ36" s="11" t="s">
        <v>19</v>
      </c>
      <c r="EK36" s="11" t="s">
        <v>20</v>
      </c>
      <c r="EM36" s="11" t="s">
        <v>6</v>
      </c>
      <c r="EN36" s="11" t="s">
        <v>7</v>
      </c>
      <c r="EO36" s="11" t="s">
        <v>8</v>
      </c>
      <c r="EP36" s="11" t="s">
        <v>9</v>
      </c>
      <c r="EQ36" s="11" t="s">
        <v>10</v>
      </c>
      <c r="ER36" s="11" t="s">
        <v>11</v>
      </c>
      <c r="ES36" s="11" t="s">
        <v>12</v>
      </c>
      <c r="ET36" s="11" t="s">
        <v>24</v>
      </c>
      <c r="EU36" s="11" t="s">
        <v>13</v>
      </c>
      <c r="EV36" s="11" t="s">
        <v>14</v>
      </c>
      <c r="EW36" s="11" t="s">
        <v>15</v>
      </c>
      <c r="EX36" s="11" t="s">
        <v>16</v>
      </c>
      <c r="EY36" s="11" t="s">
        <v>17</v>
      </c>
      <c r="EZ36" s="11" t="s">
        <v>18</v>
      </c>
      <c r="FA36" s="11" t="s">
        <v>19</v>
      </c>
      <c r="FB36" s="11" t="s">
        <v>20</v>
      </c>
      <c r="FD36" s="11" t="s">
        <v>6</v>
      </c>
      <c r="FE36" s="11" t="s">
        <v>7</v>
      </c>
      <c r="FF36" s="11" t="s">
        <v>8</v>
      </c>
      <c r="FG36" s="11" t="s">
        <v>9</v>
      </c>
      <c r="FH36" s="11" t="s">
        <v>10</v>
      </c>
      <c r="FI36" s="11" t="s">
        <v>11</v>
      </c>
      <c r="FJ36" s="11" t="s">
        <v>12</v>
      </c>
      <c r="FK36" s="11" t="s">
        <v>24</v>
      </c>
      <c r="FL36" s="11" t="s">
        <v>13</v>
      </c>
      <c r="FM36" s="11" t="s">
        <v>14</v>
      </c>
      <c r="FN36" s="11" t="s">
        <v>15</v>
      </c>
      <c r="FO36" s="11" t="s">
        <v>16</v>
      </c>
      <c r="FP36" s="11" t="s">
        <v>17</v>
      </c>
      <c r="FQ36" s="11" t="s">
        <v>18</v>
      </c>
      <c r="FR36" s="11" t="s">
        <v>19</v>
      </c>
      <c r="FS36" s="11" t="s">
        <v>20</v>
      </c>
      <c r="FW36" s="11" t="s">
        <v>6</v>
      </c>
      <c r="FX36" s="11" t="s">
        <v>7</v>
      </c>
      <c r="FY36" s="11" t="s">
        <v>8</v>
      </c>
      <c r="FZ36" s="11" t="s">
        <v>9</v>
      </c>
      <c r="GA36" s="11" t="s">
        <v>10</v>
      </c>
      <c r="GB36" s="11" t="s">
        <v>11</v>
      </c>
      <c r="GC36" s="11" t="s">
        <v>12</v>
      </c>
      <c r="GD36" s="11" t="s">
        <v>24</v>
      </c>
      <c r="GE36" s="11" t="s">
        <v>13</v>
      </c>
      <c r="GF36" s="11" t="s">
        <v>14</v>
      </c>
      <c r="GG36" s="11" t="s">
        <v>15</v>
      </c>
      <c r="GH36" s="11" t="s">
        <v>16</v>
      </c>
      <c r="GI36" s="11" t="s">
        <v>17</v>
      </c>
      <c r="GJ36" s="11" t="s">
        <v>18</v>
      </c>
      <c r="GK36" s="11" t="s">
        <v>19</v>
      </c>
      <c r="GL36" s="11" t="s">
        <v>20</v>
      </c>
      <c r="GN36" s="11" t="s">
        <v>6</v>
      </c>
      <c r="GO36" s="11" t="s">
        <v>7</v>
      </c>
      <c r="GP36" s="11" t="s">
        <v>8</v>
      </c>
      <c r="GQ36" s="11" t="s">
        <v>9</v>
      </c>
      <c r="GR36" s="11" t="s">
        <v>10</v>
      </c>
      <c r="GS36" s="11" t="s">
        <v>11</v>
      </c>
      <c r="GT36" s="11" t="s">
        <v>12</v>
      </c>
      <c r="GU36" s="11" t="s">
        <v>24</v>
      </c>
      <c r="GV36" s="11" t="s">
        <v>13</v>
      </c>
      <c r="GW36" s="11" t="s">
        <v>14</v>
      </c>
      <c r="GX36" s="11" t="s">
        <v>15</v>
      </c>
      <c r="GY36" s="11" t="s">
        <v>16</v>
      </c>
      <c r="GZ36" s="11" t="s">
        <v>17</v>
      </c>
      <c r="HA36" s="11" t="s">
        <v>18</v>
      </c>
      <c r="HB36" s="11" t="s">
        <v>19</v>
      </c>
      <c r="HC36" s="11" t="s">
        <v>20</v>
      </c>
      <c r="HE36" s="11" t="s">
        <v>6</v>
      </c>
      <c r="HF36" s="11" t="s">
        <v>7</v>
      </c>
      <c r="HG36" s="11" t="s">
        <v>8</v>
      </c>
      <c r="HH36" s="11" t="s">
        <v>9</v>
      </c>
      <c r="HI36" s="11" t="s">
        <v>10</v>
      </c>
      <c r="HJ36" s="11" t="s">
        <v>11</v>
      </c>
      <c r="HK36" s="11" t="s">
        <v>12</v>
      </c>
      <c r="HL36" s="11" t="s">
        <v>24</v>
      </c>
      <c r="HM36" s="11" t="s">
        <v>13</v>
      </c>
      <c r="HN36" s="11" t="s">
        <v>14</v>
      </c>
      <c r="HO36" s="11" t="s">
        <v>15</v>
      </c>
      <c r="HP36" s="11" t="s">
        <v>16</v>
      </c>
      <c r="HQ36" s="11" t="s">
        <v>17</v>
      </c>
      <c r="HR36" s="11" t="s">
        <v>18</v>
      </c>
      <c r="HS36" s="11" t="s">
        <v>19</v>
      </c>
      <c r="HT36" s="11" t="s">
        <v>20</v>
      </c>
      <c r="HV36" s="11" t="s">
        <v>6</v>
      </c>
      <c r="HW36" s="11" t="s">
        <v>7</v>
      </c>
      <c r="HX36" s="11" t="s">
        <v>8</v>
      </c>
      <c r="HY36" s="11" t="s">
        <v>9</v>
      </c>
      <c r="HZ36" s="11" t="s">
        <v>10</v>
      </c>
      <c r="IA36" s="11" t="s">
        <v>11</v>
      </c>
      <c r="IB36" s="11" t="s">
        <v>12</v>
      </c>
      <c r="IC36" s="11" t="s">
        <v>24</v>
      </c>
      <c r="ID36" s="11" t="s">
        <v>13</v>
      </c>
      <c r="IE36" s="11" t="s">
        <v>14</v>
      </c>
      <c r="IF36" s="11" t="s">
        <v>15</v>
      </c>
      <c r="IG36" s="11" t="s">
        <v>16</v>
      </c>
      <c r="IH36" s="11" t="s">
        <v>17</v>
      </c>
      <c r="II36" s="11" t="s">
        <v>18</v>
      </c>
      <c r="IJ36" s="11" t="s">
        <v>19</v>
      </c>
      <c r="IK36" s="11" t="s">
        <v>20</v>
      </c>
      <c r="IM36" s="11" t="s">
        <v>6</v>
      </c>
      <c r="IN36" s="11" t="s">
        <v>7</v>
      </c>
      <c r="IO36" s="11" t="s">
        <v>8</v>
      </c>
      <c r="IP36" s="11" t="s">
        <v>9</v>
      </c>
      <c r="IQ36" s="11" t="s">
        <v>10</v>
      </c>
      <c r="IR36" s="11" t="s">
        <v>11</v>
      </c>
      <c r="IS36" s="11" t="s">
        <v>12</v>
      </c>
      <c r="IT36" s="11" t="s">
        <v>24</v>
      </c>
      <c r="IU36" s="11" t="s">
        <v>13</v>
      </c>
      <c r="IV36" s="11" t="s">
        <v>14</v>
      </c>
      <c r="IW36" s="11" t="s">
        <v>15</v>
      </c>
      <c r="IX36" s="11" t="s">
        <v>16</v>
      </c>
      <c r="IY36" s="11" t="s">
        <v>17</v>
      </c>
      <c r="IZ36" s="11" t="s">
        <v>18</v>
      </c>
      <c r="JA36" s="11" t="s">
        <v>19</v>
      </c>
      <c r="JB36" s="11" t="s">
        <v>20</v>
      </c>
    </row>
    <row r="37" spans="4:262" x14ac:dyDescent="0.25">
      <c r="D37" s="11">
        <v>2020</v>
      </c>
      <c r="E37" s="11">
        <f>SUM('Yearly emission'!B$13:'Yearly emission'!B13)</f>
        <v>0</v>
      </c>
      <c r="F37" s="11">
        <f>SUM('Yearly emission'!C$13:'Yearly emission'!C13)</f>
        <v>0</v>
      </c>
      <c r="G37" s="11">
        <f>SUM('Yearly emission'!D$13:'Yearly emission'!D13)</f>
        <v>0</v>
      </c>
      <c r="H37" s="11">
        <f>SUM('Yearly emission'!E$13:'Yearly emission'!E13)</f>
        <v>0</v>
      </c>
      <c r="I37" s="11">
        <f>SUM('Yearly emission'!F$13:'Yearly emission'!F13)</f>
        <v>0</v>
      </c>
      <c r="J37" s="11">
        <f>SUM('Yearly emission'!G$13:'Yearly emission'!G13)</f>
        <v>0</v>
      </c>
      <c r="K37" s="11">
        <f>SUM('Yearly emission'!H$13:'Yearly emission'!H13)</f>
        <v>0</v>
      </c>
      <c r="L37" s="11">
        <f>SUM('Yearly emission'!I$13:'Yearly emission'!I13)</f>
        <v>0</v>
      </c>
      <c r="M37" s="11">
        <f>SUM('Yearly emission'!J$13:'Yearly emission'!J13)</f>
        <v>0</v>
      </c>
      <c r="N37" s="11">
        <f>SUM('Yearly emission'!K$13:'Yearly emission'!K13)</f>
        <v>0</v>
      </c>
      <c r="O37" s="11">
        <f>SUM('Yearly emission'!L$13:'Yearly emission'!L13)</f>
        <v>0</v>
      </c>
      <c r="P37" s="11">
        <f>SUM('Yearly emission'!M$13:'Yearly emission'!M13)</f>
        <v>0</v>
      </c>
      <c r="Q37" s="11">
        <f>SUM('Yearly emission'!N$13:'Yearly emission'!N13)</f>
        <v>0</v>
      </c>
      <c r="R37" s="11">
        <f>SUM('Yearly emission'!O$13:'Yearly emission'!O13)</f>
        <v>0</v>
      </c>
      <c r="S37" s="11">
        <f>SUM('Yearly emission'!P$13:'Yearly emission'!P13)</f>
        <v>0</v>
      </c>
      <c r="T37" s="11">
        <f>SUM('Yearly emission'!Q$13:'Yearly emission'!Q13)</f>
        <v>0</v>
      </c>
      <c r="V37" s="11">
        <f>SUM('Yearly emission'!S$13:'Yearly emission'!S13)</f>
        <v>0</v>
      </c>
      <c r="W37" s="11">
        <f>SUM('Yearly emission'!T$13:'Yearly emission'!T13)</f>
        <v>0</v>
      </c>
      <c r="X37" s="11">
        <f>SUM('Yearly emission'!U$13:'Yearly emission'!U13)</f>
        <v>0</v>
      </c>
      <c r="Y37" s="11">
        <f>SUM('Yearly emission'!V$13:'Yearly emission'!V13)</f>
        <v>0</v>
      </c>
      <c r="Z37" s="11">
        <f>SUM('Yearly emission'!W$13:'Yearly emission'!W13)</f>
        <v>0</v>
      </c>
      <c r="AA37" s="11">
        <f>SUM('Yearly emission'!X$13:'Yearly emission'!X13)</f>
        <v>0</v>
      </c>
      <c r="AB37" s="11">
        <f>SUM('Yearly emission'!Y$13:'Yearly emission'!Y13)</f>
        <v>0</v>
      </c>
      <c r="AC37" s="11">
        <f>SUM('Yearly emission'!Z$13:'Yearly emission'!Z13)</f>
        <v>0</v>
      </c>
      <c r="AD37" s="11">
        <f>SUM('Yearly emission'!AA$13:'Yearly emission'!AA13)</f>
        <v>0</v>
      </c>
      <c r="AE37" s="11">
        <f>SUM('Yearly emission'!AB$13:'Yearly emission'!AB13)</f>
        <v>0</v>
      </c>
      <c r="AF37" s="11">
        <f>SUM('Yearly emission'!AC$13:'Yearly emission'!AC13)</f>
        <v>0</v>
      </c>
      <c r="AG37" s="11">
        <f>SUM('Yearly emission'!AD$13:'Yearly emission'!AD13)</f>
        <v>0</v>
      </c>
      <c r="AH37" s="11">
        <f>SUM('Yearly emission'!AE$13:'Yearly emission'!AE13)</f>
        <v>0</v>
      </c>
      <c r="AI37" s="11">
        <f>SUM('Yearly emission'!AF$13:'Yearly emission'!AF13)</f>
        <v>0</v>
      </c>
      <c r="AJ37" s="11">
        <f>SUM('Yearly emission'!AG$13:'Yearly emission'!AG13)</f>
        <v>0</v>
      </c>
      <c r="AK37" s="11">
        <f>SUM('Yearly emission'!AH$13:'Yearly emission'!AH13)</f>
        <v>0</v>
      </c>
      <c r="AM37" s="11">
        <f>SUM('Yearly emission'!AJ$13:'Yearly emission'!AJ13)</f>
        <v>0</v>
      </c>
      <c r="AN37" s="11">
        <f>SUM('Yearly emission'!AK$13:'Yearly emission'!AK13)</f>
        <v>0</v>
      </c>
      <c r="AO37" s="11">
        <f>SUM('Yearly emission'!AL$13:'Yearly emission'!AL13)</f>
        <v>0</v>
      </c>
      <c r="AP37" s="11">
        <f>SUM('Yearly emission'!AM$13:'Yearly emission'!AM13)</f>
        <v>0</v>
      </c>
      <c r="AQ37" s="11">
        <f>SUM('Yearly emission'!AN$13:'Yearly emission'!AN13)</f>
        <v>0</v>
      </c>
      <c r="AR37" s="11">
        <f>SUM('Yearly emission'!AO$13:'Yearly emission'!AO13)</f>
        <v>0</v>
      </c>
      <c r="AS37" s="11">
        <f>SUM('Yearly emission'!AP$13:'Yearly emission'!AP13)</f>
        <v>0</v>
      </c>
      <c r="AT37" s="11">
        <f>SUM('Yearly emission'!AQ$13:'Yearly emission'!AQ13)</f>
        <v>0</v>
      </c>
      <c r="AU37" s="11">
        <f>SUM('Yearly emission'!AR$13:'Yearly emission'!AR13)</f>
        <v>0</v>
      </c>
      <c r="AV37" s="11">
        <f>SUM('Yearly emission'!AS$13:'Yearly emission'!AS13)</f>
        <v>0</v>
      </c>
      <c r="AW37" s="11">
        <f>SUM('Yearly emission'!AT$13:'Yearly emission'!AT13)</f>
        <v>0</v>
      </c>
      <c r="AX37" s="11">
        <f>SUM('Yearly emission'!AU$13:'Yearly emission'!AU13)</f>
        <v>0</v>
      </c>
      <c r="AY37" s="11">
        <f>SUM('Yearly emission'!AV$13:'Yearly emission'!AV13)</f>
        <v>0</v>
      </c>
      <c r="AZ37" s="11">
        <f>SUM('Yearly emission'!AW$13:'Yearly emission'!AW13)</f>
        <v>0</v>
      </c>
      <c r="BA37" s="11">
        <f>SUM('Yearly emission'!AX$13:'Yearly emission'!AX13)</f>
        <v>0</v>
      </c>
      <c r="BB37" s="11">
        <f>SUM('Yearly emission'!AY$13:'Yearly emission'!AY13)</f>
        <v>0</v>
      </c>
      <c r="BD37" s="11">
        <f>SUM('Yearly emission'!BA$13:'Yearly emission'!BA13)</f>
        <v>0</v>
      </c>
      <c r="BE37" s="11">
        <f>SUM('Yearly emission'!BB$13:'Yearly emission'!BB13)</f>
        <v>0</v>
      </c>
      <c r="BF37" s="11">
        <f>SUM('Yearly emission'!BC$13:'Yearly emission'!BC13)</f>
        <v>0</v>
      </c>
      <c r="BG37" s="11">
        <f>SUM('Yearly emission'!BD$13:'Yearly emission'!BD13)</f>
        <v>0</v>
      </c>
      <c r="BH37" s="11">
        <f>SUM('Yearly emission'!BE$13:'Yearly emission'!BE13)</f>
        <v>0</v>
      </c>
      <c r="BI37" s="11">
        <f>SUM('Yearly emission'!BF$13:'Yearly emission'!BF13)</f>
        <v>0</v>
      </c>
      <c r="BJ37" s="11">
        <f>SUM('Yearly emission'!BG$13:'Yearly emission'!BG13)</f>
        <v>0</v>
      </c>
      <c r="BK37" s="11">
        <f>SUM('Yearly emission'!BH$13:'Yearly emission'!BH13)</f>
        <v>0</v>
      </c>
      <c r="BL37" s="11">
        <f>SUM('Yearly emission'!BI$13:'Yearly emission'!BI13)</f>
        <v>0</v>
      </c>
      <c r="BM37" s="11">
        <f>SUM('Yearly emission'!BJ$13:'Yearly emission'!BJ13)</f>
        <v>0</v>
      </c>
      <c r="BN37" s="11">
        <f>SUM('Yearly emission'!BK$13:'Yearly emission'!BK13)</f>
        <v>0</v>
      </c>
      <c r="BO37" s="11">
        <f>SUM('Yearly emission'!BL$13:'Yearly emission'!BL13)</f>
        <v>0</v>
      </c>
      <c r="BP37" s="11">
        <f>SUM('Yearly emission'!BM$13:'Yearly emission'!BM13)</f>
        <v>0</v>
      </c>
      <c r="BQ37" s="11">
        <f>SUM('Yearly emission'!BN$13:'Yearly emission'!BN13)</f>
        <v>0</v>
      </c>
      <c r="BR37" s="11">
        <f>SUM('Yearly emission'!BO$13:'Yearly emission'!BO13)</f>
        <v>0</v>
      </c>
      <c r="BS37" s="11">
        <f>SUM('Yearly emission'!BP$13:'Yearly emission'!BP13)</f>
        <v>0</v>
      </c>
      <c r="BU37" s="11">
        <f>SUM('Yearly emission'!BR$13:'Yearly emission'!BR13)</f>
        <v>0</v>
      </c>
      <c r="BV37" s="11">
        <f>SUM('Yearly emission'!BS$13:'Yearly emission'!BS13)</f>
        <v>0</v>
      </c>
      <c r="BW37" s="11">
        <f>SUM('Yearly emission'!BT$13:'Yearly emission'!BT13)</f>
        <v>0</v>
      </c>
      <c r="BX37" s="11">
        <f>SUM('Yearly emission'!BU$13:'Yearly emission'!BU13)</f>
        <v>0</v>
      </c>
      <c r="BY37" s="11">
        <f>SUM('Yearly emission'!BV$13:'Yearly emission'!BV13)</f>
        <v>0</v>
      </c>
      <c r="BZ37" s="11">
        <f>SUM('Yearly emission'!BW$13:'Yearly emission'!BW13)</f>
        <v>0</v>
      </c>
      <c r="CA37" s="11">
        <f>SUM('Yearly emission'!BX$13:'Yearly emission'!BX13)</f>
        <v>0</v>
      </c>
      <c r="CB37" s="11">
        <f>SUM('Yearly emission'!BY$13:'Yearly emission'!BY13)</f>
        <v>0</v>
      </c>
      <c r="CC37" s="11">
        <f>SUM('Yearly emission'!BZ$13:'Yearly emission'!BZ13)</f>
        <v>0</v>
      </c>
      <c r="CD37" s="11">
        <f>SUM('Yearly emission'!CA$13:'Yearly emission'!CA13)</f>
        <v>0</v>
      </c>
      <c r="CE37" s="11">
        <f>SUM('Yearly emission'!CB$13:'Yearly emission'!CB13)</f>
        <v>0</v>
      </c>
      <c r="CF37" s="11">
        <f>SUM('Yearly emission'!CC$13:'Yearly emission'!CC13)</f>
        <v>0</v>
      </c>
      <c r="CG37" s="11">
        <f>SUM('Yearly emission'!CD$13:'Yearly emission'!CD13)</f>
        <v>0</v>
      </c>
      <c r="CH37" s="11">
        <f>SUM('Yearly emission'!CE$13:'Yearly emission'!CE13)</f>
        <v>0</v>
      </c>
      <c r="CI37" s="11">
        <f>SUM('Yearly emission'!CF$13:'Yearly emission'!CF13)</f>
        <v>0</v>
      </c>
      <c r="CJ37" s="11">
        <f>SUM('Yearly emission'!CG$13:'Yearly emission'!CG13)</f>
        <v>0</v>
      </c>
      <c r="CM37" s="11">
        <f>SUM('Yearly emission'!CJ$13:'Yearly emission'!CJ13)</f>
        <v>2020</v>
      </c>
      <c r="CN37" s="11">
        <f>SUM('Yearly emission'!CK$13:'Yearly emission'!CK13)</f>
        <v>0</v>
      </c>
      <c r="CO37" s="11">
        <f>SUM('Yearly emission'!CL$13:'Yearly emission'!CL13)</f>
        <v>0</v>
      </c>
      <c r="CP37" s="11">
        <f>SUM('Yearly emission'!CM$13:'Yearly emission'!CM13)</f>
        <v>0</v>
      </c>
      <c r="CQ37" s="11">
        <f>SUM('Yearly emission'!CN$13:'Yearly emission'!CN13)</f>
        <v>0</v>
      </c>
      <c r="CR37" s="11">
        <f>SUM('Yearly emission'!CO$13:'Yearly emission'!CO13)</f>
        <v>0</v>
      </c>
      <c r="CS37" s="11">
        <f>SUM('Yearly emission'!CP$13:'Yearly emission'!CP13)</f>
        <v>0</v>
      </c>
      <c r="CT37" s="11">
        <f>SUM('Yearly emission'!CQ$13:'Yearly emission'!CQ13)</f>
        <v>0</v>
      </c>
      <c r="CU37" s="11">
        <f>SUM('Yearly emission'!CR$13:'Yearly emission'!CR13)</f>
        <v>0</v>
      </c>
      <c r="CV37" s="11">
        <f>SUM('Yearly emission'!CS$13:'Yearly emission'!CS13)</f>
        <v>0</v>
      </c>
      <c r="CW37" s="11">
        <f>SUM('Yearly emission'!CT$13:'Yearly emission'!CT13)</f>
        <v>0</v>
      </c>
      <c r="CX37" s="11">
        <f>SUM('Yearly emission'!CU$13:'Yearly emission'!CU13)</f>
        <v>0</v>
      </c>
      <c r="CY37" s="11">
        <f>SUM('Yearly emission'!CV$13:'Yearly emission'!CV13)</f>
        <v>0</v>
      </c>
      <c r="CZ37" s="11">
        <f>SUM('Yearly emission'!CW$13:'Yearly emission'!CW13)</f>
        <v>0</v>
      </c>
      <c r="DA37" s="11">
        <f>SUM('Yearly emission'!CX$13:'Yearly emission'!CX13)</f>
        <v>0</v>
      </c>
      <c r="DB37" s="11">
        <f>SUM('Yearly emission'!CY$13:'Yearly emission'!CY13)</f>
        <v>0</v>
      </c>
      <c r="DC37" s="11">
        <f>SUM('Yearly emission'!CZ$13:'Yearly emission'!CZ13)</f>
        <v>0</v>
      </c>
      <c r="DE37" s="11">
        <f>SUM('Yearly emission'!DB$13:'Yearly emission'!DB13)</f>
        <v>0</v>
      </c>
      <c r="DF37" s="11">
        <f>SUM('Yearly emission'!DC$13:'Yearly emission'!DC13)</f>
        <v>0</v>
      </c>
      <c r="DG37" s="11">
        <f>SUM('Yearly emission'!DD$13:'Yearly emission'!DD13)</f>
        <v>0</v>
      </c>
      <c r="DH37" s="11">
        <f>SUM('Yearly emission'!DE$13:'Yearly emission'!DE13)</f>
        <v>0</v>
      </c>
      <c r="DI37" s="11">
        <f>SUM('Yearly emission'!DF$13:'Yearly emission'!DF13)</f>
        <v>0</v>
      </c>
      <c r="DJ37" s="11">
        <f>SUM('Yearly emission'!DG$13:'Yearly emission'!DG13)</f>
        <v>0</v>
      </c>
      <c r="DK37" s="11">
        <f>SUM('Yearly emission'!DH$13:'Yearly emission'!DH13)</f>
        <v>0</v>
      </c>
      <c r="DL37" s="11">
        <f>SUM('Yearly emission'!DI$13:'Yearly emission'!DI13)</f>
        <v>0</v>
      </c>
      <c r="DM37" s="11">
        <f>SUM('Yearly emission'!DJ$13:'Yearly emission'!DJ13)</f>
        <v>0</v>
      </c>
      <c r="DN37" s="11">
        <f>SUM('Yearly emission'!DK$13:'Yearly emission'!DK13)</f>
        <v>0</v>
      </c>
      <c r="DO37" s="11">
        <f>SUM('Yearly emission'!DL$13:'Yearly emission'!DL13)</f>
        <v>0</v>
      </c>
      <c r="DP37" s="11">
        <f>SUM('Yearly emission'!DM$13:'Yearly emission'!DM13)</f>
        <v>0</v>
      </c>
      <c r="DQ37" s="11">
        <f>SUM('Yearly emission'!DN$13:'Yearly emission'!DN13)</f>
        <v>0</v>
      </c>
      <c r="DR37" s="11">
        <f>SUM('Yearly emission'!DO$13:'Yearly emission'!DO13)</f>
        <v>0</v>
      </c>
      <c r="DS37" s="11">
        <f>SUM('Yearly emission'!DP$13:'Yearly emission'!DP13)</f>
        <v>0</v>
      </c>
      <c r="DT37" s="11">
        <f>SUM('Yearly emission'!DQ$13:'Yearly emission'!DQ13)</f>
        <v>0</v>
      </c>
      <c r="DV37" s="11">
        <f>SUM('Yearly emission'!DS$13:'Yearly emission'!DS13)</f>
        <v>0</v>
      </c>
      <c r="DW37" s="11">
        <f>SUM('Yearly emission'!DT$13:'Yearly emission'!DT13)</f>
        <v>0</v>
      </c>
      <c r="DX37" s="11">
        <f>SUM('Yearly emission'!DU$13:'Yearly emission'!DU13)</f>
        <v>0</v>
      </c>
      <c r="DY37" s="11">
        <f>SUM('Yearly emission'!DV$13:'Yearly emission'!DV13)</f>
        <v>0</v>
      </c>
      <c r="DZ37" s="11">
        <f>SUM('Yearly emission'!DW$13:'Yearly emission'!DW13)</f>
        <v>0</v>
      </c>
      <c r="EA37" s="11">
        <f>SUM('Yearly emission'!DX$13:'Yearly emission'!DX13)</f>
        <v>0</v>
      </c>
      <c r="EB37" s="11">
        <f>SUM('Yearly emission'!DY$13:'Yearly emission'!DY13)</f>
        <v>0</v>
      </c>
      <c r="EC37" s="11">
        <f>SUM('Yearly emission'!DZ$13:'Yearly emission'!DZ13)</f>
        <v>0</v>
      </c>
      <c r="ED37" s="11">
        <f>SUM('Yearly emission'!EA$13:'Yearly emission'!EA13)</f>
        <v>0</v>
      </c>
      <c r="EE37" s="11">
        <f>SUM('Yearly emission'!EB$13:'Yearly emission'!EB13)</f>
        <v>0</v>
      </c>
      <c r="EF37" s="11">
        <f>SUM('Yearly emission'!EC$13:'Yearly emission'!EC13)</f>
        <v>0</v>
      </c>
      <c r="EG37" s="11">
        <f>SUM('Yearly emission'!ED$13:'Yearly emission'!ED13)</f>
        <v>0</v>
      </c>
      <c r="EH37" s="11">
        <f>SUM('Yearly emission'!EE$13:'Yearly emission'!EE13)</f>
        <v>0</v>
      </c>
      <c r="EI37" s="11">
        <f>SUM('Yearly emission'!EF$13:'Yearly emission'!EF13)</f>
        <v>0</v>
      </c>
      <c r="EJ37" s="11">
        <f>SUM('Yearly emission'!EG$13:'Yearly emission'!EG13)</f>
        <v>0</v>
      </c>
      <c r="EK37" s="11">
        <f>SUM('Yearly emission'!EH$13:'Yearly emission'!EH13)</f>
        <v>0</v>
      </c>
      <c r="EM37" s="11">
        <f>SUM('Yearly emission'!EJ$13:'Yearly emission'!EJ13)</f>
        <v>0</v>
      </c>
      <c r="EN37" s="11">
        <f>SUM('Yearly emission'!EK$13:'Yearly emission'!EK13)</f>
        <v>0</v>
      </c>
      <c r="EO37" s="11">
        <f>SUM('Yearly emission'!EL$13:'Yearly emission'!EL13)</f>
        <v>0</v>
      </c>
      <c r="EP37" s="11">
        <f>SUM('Yearly emission'!EM$13:'Yearly emission'!EM13)</f>
        <v>0</v>
      </c>
      <c r="EQ37" s="11">
        <f>SUM('Yearly emission'!EN$13:'Yearly emission'!EN13)</f>
        <v>0</v>
      </c>
      <c r="ER37" s="11">
        <f>SUM('Yearly emission'!EO$13:'Yearly emission'!EO13)</f>
        <v>0</v>
      </c>
      <c r="ES37" s="11">
        <f>SUM('Yearly emission'!EP$13:'Yearly emission'!EP13)</f>
        <v>0</v>
      </c>
      <c r="ET37" s="11">
        <f>SUM('Yearly emission'!EQ$13:'Yearly emission'!EQ13)</f>
        <v>0</v>
      </c>
      <c r="EU37" s="11">
        <f>SUM('Yearly emission'!ER$13:'Yearly emission'!ER13)</f>
        <v>0</v>
      </c>
      <c r="EV37" s="11">
        <f>SUM('Yearly emission'!ES$13:'Yearly emission'!ES13)</f>
        <v>0</v>
      </c>
      <c r="EW37" s="11">
        <f>SUM('Yearly emission'!ET$13:'Yearly emission'!ET13)</f>
        <v>0</v>
      </c>
      <c r="EX37" s="11">
        <f>SUM('Yearly emission'!EU$13:'Yearly emission'!EU13)</f>
        <v>0</v>
      </c>
      <c r="EY37" s="11">
        <f>SUM('Yearly emission'!EV$13:'Yearly emission'!EV13)</f>
        <v>0</v>
      </c>
      <c r="EZ37" s="11">
        <f>SUM('Yearly emission'!EW$13:'Yearly emission'!EW13)</f>
        <v>0</v>
      </c>
      <c r="FA37" s="11">
        <f>SUM('Yearly emission'!EX$13:'Yearly emission'!EX13)</f>
        <v>0</v>
      </c>
      <c r="FB37" s="11">
        <f>SUM('Yearly emission'!EY$13:'Yearly emission'!EY13)</f>
        <v>0</v>
      </c>
      <c r="FD37" s="11">
        <f>SUM('Yearly emission'!FA$13:'Yearly emission'!FA13)</f>
        <v>0</v>
      </c>
      <c r="FE37" s="11">
        <f>SUM('Yearly emission'!FB$13:'Yearly emission'!FB13)</f>
        <v>0</v>
      </c>
      <c r="FF37" s="11">
        <f>SUM('Yearly emission'!FC$13:'Yearly emission'!FC13)</f>
        <v>0</v>
      </c>
      <c r="FG37" s="11">
        <f>SUM('Yearly emission'!FD$13:'Yearly emission'!FD13)</f>
        <v>0</v>
      </c>
      <c r="FH37" s="11">
        <f>SUM('Yearly emission'!FE$13:'Yearly emission'!FE13)</f>
        <v>0</v>
      </c>
      <c r="FI37" s="11">
        <f>SUM('Yearly emission'!FF$13:'Yearly emission'!FF13)</f>
        <v>0</v>
      </c>
      <c r="FJ37" s="11">
        <f>SUM('Yearly emission'!FG$13:'Yearly emission'!FG13)</f>
        <v>0</v>
      </c>
      <c r="FK37" s="11">
        <f>SUM('Yearly emission'!FH$13:'Yearly emission'!FH13)</f>
        <v>0</v>
      </c>
      <c r="FL37" s="11">
        <f>SUM('Yearly emission'!FI$13:'Yearly emission'!FI13)</f>
        <v>0</v>
      </c>
      <c r="FM37" s="11">
        <f>SUM('Yearly emission'!FJ$13:'Yearly emission'!FJ13)</f>
        <v>0</v>
      </c>
      <c r="FN37" s="11">
        <f>SUM('Yearly emission'!FK$13:'Yearly emission'!FK13)</f>
        <v>0</v>
      </c>
      <c r="FO37" s="11">
        <f>SUM('Yearly emission'!FL$13:'Yearly emission'!FL13)</f>
        <v>0</v>
      </c>
      <c r="FP37" s="11">
        <f>SUM('Yearly emission'!FM$13:'Yearly emission'!FM13)</f>
        <v>0</v>
      </c>
      <c r="FQ37" s="11">
        <f>SUM('Yearly emission'!FN$13:'Yearly emission'!FN13)</f>
        <v>0</v>
      </c>
      <c r="FR37" s="11">
        <f>SUM('Yearly emission'!FO$13:'Yearly emission'!FO13)</f>
        <v>0</v>
      </c>
      <c r="FS37" s="11">
        <f>SUM('Yearly emission'!FP$13:'Yearly emission'!FP13)</f>
        <v>0</v>
      </c>
      <c r="FV37" s="11">
        <f>SUM('Yearly emission'!FS$13:'Yearly emission'!FS13)</f>
        <v>2020</v>
      </c>
      <c r="FW37" s="11">
        <f>SUM('Yearly emission'!FT$13:'Yearly emission'!FT13)</f>
        <v>0</v>
      </c>
      <c r="FX37" s="11">
        <f>SUM('Yearly emission'!FU$13:'Yearly emission'!FU13)</f>
        <v>0</v>
      </c>
      <c r="FY37" s="11">
        <f>SUM('Yearly emission'!FV$13:'Yearly emission'!FV13)</f>
        <v>0</v>
      </c>
      <c r="FZ37" s="11">
        <f>SUM('Yearly emission'!FW$13:'Yearly emission'!FW13)</f>
        <v>0</v>
      </c>
      <c r="GA37" s="11">
        <f>SUM('Yearly emission'!FX$13:'Yearly emission'!FX13)</f>
        <v>0</v>
      </c>
      <c r="GB37" s="11">
        <f>SUM('Yearly emission'!FY$13:'Yearly emission'!FY13)</f>
        <v>0</v>
      </c>
      <c r="GC37" s="11">
        <f>SUM('Yearly emission'!FZ$13:'Yearly emission'!FZ13)</f>
        <v>0</v>
      </c>
      <c r="GD37" s="11">
        <f>SUM('Yearly emission'!GA$13:'Yearly emission'!GA13)</f>
        <v>0</v>
      </c>
      <c r="GE37" s="11">
        <f>SUM('Yearly emission'!GB$13:'Yearly emission'!GB13)</f>
        <v>0</v>
      </c>
      <c r="GF37" s="11">
        <f>SUM('Yearly emission'!GC$13:'Yearly emission'!GC13)</f>
        <v>0</v>
      </c>
      <c r="GG37" s="11">
        <f>SUM('Yearly emission'!GD$13:'Yearly emission'!GD13)</f>
        <v>0</v>
      </c>
      <c r="GH37" s="11">
        <f>SUM('Yearly emission'!GE$13:'Yearly emission'!GE13)</f>
        <v>0</v>
      </c>
      <c r="GI37" s="11">
        <f>SUM('Yearly emission'!GF$13:'Yearly emission'!GF13)</f>
        <v>0</v>
      </c>
      <c r="GJ37" s="11">
        <f>SUM('Yearly emission'!GG$13:'Yearly emission'!GG13)</f>
        <v>0</v>
      </c>
      <c r="GK37" s="11">
        <f>SUM('Yearly emission'!GH$13:'Yearly emission'!GH13)</f>
        <v>0</v>
      </c>
      <c r="GL37" s="11">
        <f>SUM('Yearly emission'!GI$13:'Yearly emission'!GI13)</f>
        <v>0</v>
      </c>
      <c r="GN37" s="11">
        <f>SUM('Yearly emission'!GK$13:'Yearly emission'!GK13)</f>
        <v>0</v>
      </c>
      <c r="GO37" s="11">
        <f>SUM('Yearly emission'!GL$13:'Yearly emission'!GL13)</f>
        <v>0</v>
      </c>
      <c r="GP37" s="11">
        <f>SUM('Yearly emission'!GM$13:'Yearly emission'!GM13)</f>
        <v>0</v>
      </c>
      <c r="GQ37" s="11">
        <f>SUM('Yearly emission'!GN$13:'Yearly emission'!GN13)</f>
        <v>0</v>
      </c>
      <c r="GR37" s="11">
        <f>SUM('Yearly emission'!GO$13:'Yearly emission'!GO13)</f>
        <v>0</v>
      </c>
      <c r="GS37" s="11">
        <f>SUM('Yearly emission'!GP$13:'Yearly emission'!GP13)</f>
        <v>0</v>
      </c>
      <c r="GT37" s="11">
        <f>SUM('Yearly emission'!GQ$13:'Yearly emission'!GQ13)</f>
        <v>0</v>
      </c>
      <c r="GU37" s="11">
        <f>SUM('Yearly emission'!GR$13:'Yearly emission'!GR13)</f>
        <v>0</v>
      </c>
      <c r="GV37" s="11">
        <f>SUM('Yearly emission'!GS$13:'Yearly emission'!GS13)</f>
        <v>0</v>
      </c>
      <c r="GW37" s="11">
        <f>SUM('Yearly emission'!GT$13:'Yearly emission'!GT13)</f>
        <v>0</v>
      </c>
      <c r="GX37" s="11">
        <f>SUM('Yearly emission'!GU$13:'Yearly emission'!GU13)</f>
        <v>0</v>
      </c>
      <c r="GY37" s="11">
        <f>SUM('Yearly emission'!GV$13:'Yearly emission'!GV13)</f>
        <v>0</v>
      </c>
      <c r="GZ37" s="11">
        <f>SUM('Yearly emission'!GW$13:'Yearly emission'!GW13)</f>
        <v>0</v>
      </c>
      <c r="HA37" s="11">
        <f>SUM('Yearly emission'!GX$13:'Yearly emission'!GX13)</f>
        <v>0</v>
      </c>
      <c r="HB37" s="11">
        <f>SUM('Yearly emission'!GY$13:'Yearly emission'!GY13)</f>
        <v>0</v>
      </c>
      <c r="HC37" s="11">
        <f>SUM('Yearly emission'!GZ$13:'Yearly emission'!GZ13)</f>
        <v>0</v>
      </c>
      <c r="HE37" s="11">
        <f>SUM('Yearly emission'!HB$13:'Yearly emission'!HB13)</f>
        <v>0</v>
      </c>
      <c r="HF37" s="11">
        <f>SUM('Yearly emission'!HC$13:'Yearly emission'!HC13)</f>
        <v>0</v>
      </c>
      <c r="HG37" s="11">
        <f>SUM('Yearly emission'!HD$13:'Yearly emission'!HD13)</f>
        <v>0</v>
      </c>
      <c r="HH37" s="11">
        <f>SUM('Yearly emission'!HE$13:'Yearly emission'!HE13)</f>
        <v>0</v>
      </c>
      <c r="HI37" s="11">
        <f>SUM('Yearly emission'!HF$13:'Yearly emission'!HF13)</f>
        <v>0</v>
      </c>
      <c r="HJ37" s="11">
        <f>SUM('Yearly emission'!HG$13:'Yearly emission'!HG13)</f>
        <v>0</v>
      </c>
      <c r="HK37" s="11">
        <f>SUM('Yearly emission'!HH$13:'Yearly emission'!HH13)</f>
        <v>0</v>
      </c>
      <c r="HL37" s="11">
        <f>SUM('Yearly emission'!HI$13:'Yearly emission'!HI13)</f>
        <v>0</v>
      </c>
      <c r="HM37" s="11">
        <f>SUM('Yearly emission'!HJ$13:'Yearly emission'!HJ13)</f>
        <v>0</v>
      </c>
      <c r="HN37" s="11">
        <f>SUM('Yearly emission'!HK$13:'Yearly emission'!HK13)</f>
        <v>0</v>
      </c>
      <c r="HO37" s="11">
        <f>SUM('Yearly emission'!HL$13:'Yearly emission'!HL13)</f>
        <v>0</v>
      </c>
      <c r="HP37" s="11">
        <f>SUM('Yearly emission'!HM$13:'Yearly emission'!HM13)</f>
        <v>0</v>
      </c>
      <c r="HQ37" s="11">
        <f>SUM('Yearly emission'!HN$13:'Yearly emission'!HN13)</f>
        <v>0</v>
      </c>
      <c r="HR37" s="11">
        <f>SUM('Yearly emission'!HO$13:'Yearly emission'!HO13)</f>
        <v>0</v>
      </c>
      <c r="HS37" s="11">
        <f>SUM('Yearly emission'!HP$13:'Yearly emission'!HP13)</f>
        <v>0</v>
      </c>
      <c r="HT37" s="11">
        <f>SUM('Yearly emission'!HQ$13:'Yearly emission'!HQ13)</f>
        <v>0</v>
      </c>
      <c r="HV37" s="11">
        <f>SUM('Yearly emission'!HS$13:'Yearly emission'!HS13)</f>
        <v>0</v>
      </c>
      <c r="HW37" s="11">
        <f>SUM('Yearly emission'!HT$13:'Yearly emission'!HT13)</f>
        <v>0</v>
      </c>
      <c r="HX37" s="11">
        <f>SUM('Yearly emission'!HU$13:'Yearly emission'!HU13)</f>
        <v>0</v>
      </c>
      <c r="HY37" s="11">
        <f>SUM('Yearly emission'!HV$13:'Yearly emission'!HV13)</f>
        <v>0</v>
      </c>
      <c r="HZ37" s="11">
        <f>SUM('Yearly emission'!HW$13:'Yearly emission'!HW13)</f>
        <v>0</v>
      </c>
      <c r="IA37" s="11">
        <f>SUM('Yearly emission'!HX$13:'Yearly emission'!HX13)</f>
        <v>0</v>
      </c>
      <c r="IB37" s="11">
        <f>SUM('Yearly emission'!HY$13:'Yearly emission'!HY13)</f>
        <v>0</v>
      </c>
      <c r="IC37" s="11">
        <f>SUM('Yearly emission'!HZ$13:'Yearly emission'!HZ13)</f>
        <v>0</v>
      </c>
      <c r="ID37" s="11">
        <f>SUM('Yearly emission'!IA$13:'Yearly emission'!IA13)</f>
        <v>0</v>
      </c>
      <c r="IE37" s="11">
        <f>SUM('Yearly emission'!IB$13:'Yearly emission'!IB13)</f>
        <v>0</v>
      </c>
      <c r="IF37" s="11">
        <f>SUM('Yearly emission'!IC$13:'Yearly emission'!IC13)</f>
        <v>0</v>
      </c>
      <c r="IG37" s="11">
        <f>SUM('Yearly emission'!ID$13:'Yearly emission'!ID13)</f>
        <v>0</v>
      </c>
      <c r="IH37" s="11">
        <f>SUM('Yearly emission'!IE$13:'Yearly emission'!IE13)</f>
        <v>0</v>
      </c>
      <c r="II37" s="11">
        <f>SUM('Yearly emission'!IF$13:'Yearly emission'!IF13)</f>
        <v>0</v>
      </c>
      <c r="IJ37" s="11">
        <f>SUM('Yearly emission'!IG$13:'Yearly emission'!IG13)</f>
        <v>0</v>
      </c>
      <c r="IK37" s="11">
        <f>SUM('Yearly emission'!IH$13:'Yearly emission'!IH13)</f>
        <v>0</v>
      </c>
      <c r="IM37" s="11">
        <f>SUM('Yearly emission'!IJ$13:'Yearly emission'!IJ13)</f>
        <v>0</v>
      </c>
      <c r="IN37" s="11">
        <f>SUM('Yearly emission'!IK$13:'Yearly emission'!IK13)</f>
        <v>0</v>
      </c>
      <c r="IO37" s="11">
        <f>SUM('Yearly emission'!IL$13:'Yearly emission'!IL13)</f>
        <v>0</v>
      </c>
      <c r="IP37" s="11">
        <f>SUM('Yearly emission'!IM$13:'Yearly emission'!IM13)</f>
        <v>0</v>
      </c>
      <c r="IQ37" s="11">
        <f>SUM('Yearly emission'!IN$13:'Yearly emission'!IN13)</f>
        <v>0</v>
      </c>
      <c r="IR37" s="11">
        <f>SUM('Yearly emission'!IO$13:'Yearly emission'!IO13)</f>
        <v>0</v>
      </c>
      <c r="IS37" s="11">
        <f>SUM('Yearly emission'!IP$13:'Yearly emission'!IP13)</f>
        <v>0</v>
      </c>
      <c r="IT37" s="11">
        <f>SUM('Yearly emission'!IQ$13:'Yearly emission'!IQ13)</f>
        <v>0</v>
      </c>
      <c r="IU37" s="11">
        <f>SUM('Yearly emission'!IR$13:'Yearly emission'!IR13)</f>
        <v>0</v>
      </c>
      <c r="IV37" s="11">
        <f>SUM('Yearly emission'!IS$13:'Yearly emission'!IS13)</f>
        <v>0</v>
      </c>
      <c r="IW37" s="11">
        <f>SUM('Yearly emission'!IT$13:'Yearly emission'!IT13)</f>
        <v>0</v>
      </c>
      <c r="IX37" s="11">
        <f>SUM('Yearly emission'!IU$13:'Yearly emission'!IU13)</f>
        <v>0</v>
      </c>
      <c r="IY37" s="11">
        <f>SUM('Yearly emission'!IV$13:'Yearly emission'!IV13)</f>
        <v>0</v>
      </c>
      <c r="IZ37" s="11">
        <f>SUM('Yearly emission'!IW$13:'Yearly emission'!IW13)</f>
        <v>0</v>
      </c>
      <c r="JA37" s="11">
        <f>SUM('Yearly emission'!IX$13:'Yearly emission'!IX13)</f>
        <v>0</v>
      </c>
      <c r="JB37" s="11">
        <f>SUM('Yearly emission'!IY$13:'Yearly emission'!IY13)</f>
        <v>0</v>
      </c>
    </row>
    <row r="38" spans="4:262" x14ac:dyDescent="0.25">
      <c r="D38" s="11">
        <v>2021</v>
      </c>
      <c r="E38" s="11">
        <f>SUM('Yearly emission'!B$13:'Yearly emission'!B14)</f>
        <v>0</v>
      </c>
      <c r="F38" s="11">
        <f>SUM('Yearly emission'!C$13:'Yearly emission'!C14)</f>
        <v>0</v>
      </c>
      <c r="G38" s="11">
        <f>SUM('Yearly emission'!D$13:'Yearly emission'!D14)</f>
        <v>0</v>
      </c>
      <c r="H38" s="11">
        <f>SUM('Yearly emission'!E$13:'Yearly emission'!E14)</f>
        <v>0</v>
      </c>
      <c r="I38" s="11">
        <f>SUM('Yearly emission'!F$13:'Yearly emission'!F14)</f>
        <v>0</v>
      </c>
      <c r="J38" s="11">
        <f>SUM('Yearly emission'!G$13:'Yearly emission'!G14)</f>
        <v>0</v>
      </c>
      <c r="K38" s="11">
        <f>SUM('Yearly emission'!H$13:'Yearly emission'!H14)</f>
        <v>0</v>
      </c>
      <c r="L38" s="11">
        <f>SUM('Yearly emission'!I$13:'Yearly emission'!I14)</f>
        <v>0</v>
      </c>
      <c r="M38" s="11">
        <f>SUM('Yearly emission'!J$13:'Yearly emission'!J14)</f>
        <v>0</v>
      </c>
      <c r="N38" s="11">
        <f>SUM('Yearly emission'!K$13:'Yearly emission'!K14)</f>
        <v>0</v>
      </c>
      <c r="O38" s="11">
        <f>SUM('Yearly emission'!L$13:'Yearly emission'!L14)</f>
        <v>0</v>
      </c>
      <c r="P38" s="11">
        <f>SUM('Yearly emission'!M$13:'Yearly emission'!M14)</f>
        <v>0</v>
      </c>
      <c r="Q38" s="11">
        <f>SUM('Yearly emission'!N$13:'Yearly emission'!N14)</f>
        <v>0</v>
      </c>
      <c r="R38" s="11">
        <f>SUM('Yearly emission'!O$13:'Yearly emission'!O14)</f>
        <v>0</v>
      </c>
      <c r="S38" s="11">
        <f>SUM('Yearly emission'!P$13:'Yearly emission'!P14)</f>
        <v>0</v>
      </c>
      <c r="T38" s="11">
        <f>SUM('Yearly emission'!Q$13:'Yearly emission'!Q14)</f>
        <v>0</v>
      </c>
      <c r="V38" s="11">
        <f>SUM('Yearly emission'!S$13:'Yearly emission'!S14)</f>
        <v>0</v>
      </c>
      <c r="W38" s="11">
        <f>SUM('Yearly emission'!T$13:'Yearly emission'!T14)</f>
        <v>0</v>
      </c>
      <c r="X38" s="11">
        <f>SUM('Yearly emission'!U$13:'Yearly emission'!U14)</f>
        <v>0</v>
      </c>
      <c r="Y38" s="11">
        <f>SUM('Yearly emission'!V$13:'Yearly emission'!V14)</f>
        <v>0</v>
      </c>
      <c r="Z38" s="11">
        <f>SUM('Yearly emission'!W$13:'Yearly emission'!W14)</f>
        <v>0</v>
      </c>
      <c r="AA38" s="11">
        <f>SUM('Yearly emission'!X$13:'Yearly emission'!X14)</f>
        <v>0</v>
      </c>
      <c r="AB38" s="11">
        <f>SUM('Yearly emission'!Y$13:'Yearly emission'!Y14)</f>
        <v>0</v>
      </c>
      <c r="AC38" s="11">
        <f>SUM('Yearly emission'!Z$13:'Yearly emission'!Z14)</f>
        <v>0</v>
      </c>
      <c r="AD38" s="11">
        <f>SUM('Yearly emission'!AA$13:'Yearly emission'!AA14)</f>
        <v>0</v>
      </c>
      <c r="AE38" s="11">
        <f>SUM('Yearly emission'!AB$13:'Yearly emission'!AB14)</f>
        <v>0</v>
      </c>
      <c r="AF38" s="11">
        <f>SUM('Yearly emission'!AC$13:'Yearly emission'!AC14)</f>
        <v>0</v>
      </c>
      <c r="AG38" s="11">
        <f>SUM('Yearly emission'!AD$13:'Yearly emission'!AD14)</f>
        <v>0</v>
      </c>
      <c r="AH38" s="11">
        <f>SUM('Yearly emission'!AE$13:'Yearly emission'!AE14)</f>
        <v>0</v>
      </c>
      <c r="AI38" s="11">
        <f>SUM('Yearly emission'!AF$13:'Yearly emission'!AF14)</f>
        <v>0</v>
      </c>
      <c r="AJ38" s="11">
        <f>SUM('Yearly emission'!AG$13:'Yearly emission'!AG14)</f>
        <v>0</v>
      </c>
      <c r="AK38" s="11">
        <f>SUM('Yearly emission'!AH$13:'Yearly emission'!AH14)</f>
        <v>0</v>
      </c>
      <c r="AM38" s="11">
        <f>SUM('Yearly emission'!AJ$13:'Yearly emission'!AJ14)</f>
        <v>0</v>
      </c>
      <c r="AN38" s="11">
        <f>SUM('Yearly emission'!AK$13:'Yearly emission'!AK14)</f>
        <v>0</v>
      </c>
      <c r="AO38" s="11">
        <f>SUM('Yearly emission'!AL$13:'Yearly emission'!AL14)</f>
        <v>0</v>
      </c>
      <c r="AP38" s="11">
        <f>SUM('Yearly emission'!AM$13:'Yearly emission'!AM14)</f>
        <v>0</v>
      </c>
      <c r="AQ38" s="11">
        <f>SUM('Yearly emission'!AN$13:'Yearly emission'!AN14)</f>
        <v>0</v>
      </c>
      <c r="AR38" s="11">
        <f>SUM('Yearly emission'!AO$13:'Yearly emission'!AO14)</f>
        <v>0</v>
      </c>
      <c r="AS38" s="11">
        <f>SUM('Yearly emission'!AP$13:'Yearly emission'!AP14)</f>
        <v>0</v>
      </c>
      <c r="AT38" s="11">
        <f>SUM('Yearly emission'!AQ$13:'Yearly emission'!AQ14)</f>
        <v>0</v>
      </c>
      <c r="AU38" s="11">
        <f>SUM('Yearly emission'!AR$13:'Yearly emission'!AR14)</f>
        <v>0</v>
      </c>
      <c r="AV38" s="11">
        <f>SUM('Yearly emission'!AS$13:'Yearly emission'!AS14)</f>
        <v>0</v>
      </c>
      <c r="AW38" s="11">
        <f>SUM('Yearly emission'!AT$13:'Yearly emission'!AT14)</f>
        <v>0</v>
      </c>
      <c r="AX38" s="11">
        <f>SUM('Yearly emission'!AU$13:'Yearly emission'!AU14)</f>
        <v>0</v>
      </c>
      <c r="AY38" s="11">
        <f>SUM('Yearly emission'!AV$13:'Yearly emission'!AV14)</f>
        <v>0</v>
      </c>
      <c r="AZ38" s="11">
        <f>SUM('Yearly emission'!AW$13:'Yearly emission'!AW14)</f>
        <v>0</v>
      </c>
      <c r="BA38" s="11">
        <f>SUM('Yearly emission'!AX$13:'Yearly emission'!AX14)</f>
        <v>0</v>
      </c>
      <c r="BB38" s="11">
        <f>SUM('Yearly emission'!AY$13:'Yearly emission'!AY14)</f>
        <v>0</v>
      </c>
      <c r="BD38" s="11">
        <f>SUM('Yearly emission'!BA$13:'Yearly emission'!BA14)</f>
        <v>0</v>
      </c>
      <c r="BE38" s="11">
        <f>SUM('Yearly emission'!BB$13:'Yearly emission'!BB14)</f>
        <v>0</v>
      </c>
      <c r="BF38" s="11">
        <f>SUM('Yearly emission'!BC$13:'Yearly emission'!BC14)</f>
        <v>0</v>
      </c>
      <c r="BG38" s="11">
        <f>SUM('Yearly emission'!BD$13:'Yearly emission'!BD14)</f>
        <v>0</v>
      </c>
      <c r="BH38" s="11">
        <f>SUM('Yearly emission'!BE$13:'Yearly emission'!BE14)</f>
        <v>0</v>
      </c>
      <c r="BI38" s="11">
        <f>SUM('Yearly emission'!BF$13:'Yearly emission'!BF14)</f>
        <v>0</v>
      </c>
      <c r="BJ38" s="11">
        <f>SUM('Yearly emission'!BG$13:'Yearly emission'!BG14)</f>
        <v>0</v>
      </c>
      <c r="BK38" s="11">
        <f>SUM('Yearly emission'!BH$13:'Yearly emission'!BH14)</f>
        <v>0</v>
      </c>
      <c r="BL38" s="11">
        <f>SUM('Yearly emission'!BI$13:'Yearly emission'!BI14)</f>
        <v>0</v>
      </c>
      <c r="BM38" s="11">
        <f>SUM('Yearly emission'!BJ$13:'Yearly emission'!BJ14)</f>
        <v>0</v>
      </c>
      <c r="BN38" s="11">
        <f>SUM('Yearly emission'!BK$13:'Yearly emission'!BK14)</f>
        <v>0</v>
      </c>
      <c r="BO38" s="11">
        <f>SUM('Yearly emission'!BL$13:'Yearly emission'!BL14)</f>
        <v>0</v>
      </c>
      <c r="BP38" s="11">
        <f>SUM('Yearly emission'!BM$13:'Yearly emission'!BM14)</f>
        <v>0</v>
      </c>
      <c r="BQ38" s="11">
        <f>SUM('Yearly emission'!BN$13:'Yearly emission'!BN14)</f>
        <v>0</v>
      </c>
      <c r="BR38" s="11">
        <f>SUM('Yearly emission'!BO$13:'Yearly emission'!BO14)</f>
        <v>0</v>
      </c>
      <c r="BS38" s="11">
        <f>SUM('Yearly emission'!BP$13:'Yearly emission'!BP14)</f>
        <v>0</v>
      </c>
      <c r="BU38" s="11">
        <f>SUM('Yearly emission'!BR$13:'Yearly emission'!BR14)</f>
        <v>0</v>
      </c>
      <c r="BV38" s="11">
        <f>SUM('Yearly emission'!BS$13:'Yearly emission'!BS14)</f>
        <v>0</v>
      </c>
      <c r="BW38" s="11">
        <f>SUM('Yearly emission'!BT$13:'Yearly emission'!BT14)</f>
        <v>0</v>
      </c>
      <c r="BX38" s="11">
        <f>SUM('Yearly emission'!BU$13:'Yearly emission'!BU14)</f>
        <v>0</v>
      </c>
      <c r="BY38" s="11">
        <f>SUM('Yearly emission'!BV$13:'Yearly emission'!BV14)</f>
        <v>0</v>
      </c>
      <c r="BZ38" s="11">
        <f>SUM('Yearly emission'!BW$13:'Yearly emission'!BW14)</f>
        <v>0</v>
      </c>
      <c r="CA38" s="11">
        <f>SUM('Yearly emission'!BX$13:'Yearly emission'!BX14)</f>
        <v>0</v>
      </c>
      <c r="CB38" s="11">
        <f>SUM('Yearly emission'!BY$13:'Yearly emission'!BY14)</f>
        <v>0</v>
      </c>
      <c r="CC38" s="11">
        <f>SUM('Yearly emission'!BZ$13:'Yearly emission'!BZ14)</f>
        <v>0</v>
      </c>
      <c r="CD38" s="11">
        <f>SUM('Yearly emission'!CA$13:'Yearly emission'!CA14)</f>
        <v>0</v>
      </c>
      <c r="CE38" s="11">
        <f>SUM('Yearly emission'!CB$13:'Yearly emission'!CB14)</f>
        <v>0</v>
      </c>
      <c r="CF38" s="11">
        <f>SUM('Yearly emission'!CC$13:'Yearly emission'!CC14)</f>
        <v>0</v>
      </c>
      <c r="CG38" s="11">
        <f>SUM('Yearly emission'!CD$13:'Yearly emission'!CD14)</f>
        <v>0</v>
      </c>
      <c r="CH38" s="11">
        <f>SUM('Yearly emission'!CE$13:'Yearly emission'!CE14)</f>
        <v>0</v>
      </c>
      <c r="CI38" s="11">
        <f>SUM('Yearly emission'!CF$13:'Yearly emission'!CF14)</f>
        <v>0</v>
      </c>
      <c r="CJ38" s="11">
        <f>SUM('Yearly emission'!CG$13:'Yearly emission'!CG14)</f>
        <v>0</v>
      </c>
      <c r="CM38" s="11">
        <f>SUM('Yearly emission'!CJ$13:'Yearly emission'!CJ14)</f>
        <v>4041</v>
      </c>
      <c r="CN38" s="11">
        <f>SUM('Yearly emission'!CK$13:'Yearly emission'!CK14)</f>
        <v>0</v>
      </c>
      <c r="CO38" s="11">
        <f>SUM('Yearly emission'!CL$13:'Yearly emission'!CL14)</f>
        <v>0</v>
      </c>
      <c r="CP38" s="11">
        <f>SUM('Yearly emission'!CM$13:'Yearly emission'!CM14)</f>
        <v>0</v>
      </c>
      <c r="CQ38" s="11">
        <f>SUM('Yearly emission'!CN$13:'Yearly emission'!CN14)</f>
        <v>0</v>
      </c>
      <c r="CR38" s="11">
        <f>SUM('Yearly emission'!CO$13:'Yearly emission'!CO14)</f>
        <v>0</v>
      </c>
      <c r="CS38" s="11">
        <f>SUM('Yearly emission'!CP$13:'Yearly emission'!CP14)</f>
        <v>0</v>
      </c>
      <c r="CT38" s="11">
        <f>SUM('Yearly emission'!CQ$13:'Yearly emission'!CQ14)</f>
        <v>0</v>
      </c>
      <c r="CU38" s="11">
        <f>SUM('Yearly emission'!CR$13:'Yearly emission'!CR14)</f>
        <v>0</v>
      </c>
      <c r="CV38" s="11">
        <f>SUM('Yearly emission'!CS$13:'Yearly emission'!CS14)</f>
        <v>0</v>
      </c>
      <c r="CW38" s="11">
        <f>SUM('Yearly emission'!CT$13:'Yearly emission'!CT14)</f>
        <v>0</v>
      </c>
      <c r="CX38" s="11">
        <f>SUM('Yearly emission'!CU$13:'Yearly emission'!CU14)</f>
        <v>0</v>
      </c>
      <c r="CY38" s="11">
        <f>SUM('Yearly emission'!CV$13:'Yearly emission'!CV14)</f>
        <v>0</v>
      </c>
      <c r="CZ38" s="11">
        <f>SUM('Yearly emission'!CW$13:'Yearly emission'!CW14)</f>
        <v>0</v>
      </c>
      <c r="DA38" s="11">
        <f>SUM('Yearly emission'!CX$13:'Yearly emission'!CX14)</f>
        <v>0</v>
      </c>
      <c r="DB38" s="11">
        <f>SUM('Yearly emission'!CY$13:'Yearly emission'!CY14)</f>
        <v>0</v>
      </c>
      <c r="DC38" s="11">
        <f>SUM('Yearly emission'!CZ$13:'Yearly emission'!CZ14)</f>
        <v>0</v>
      </c>
      <c r="DE38" s="11">
        <f>SUM('Yearly emission'!DB$13:'Yearly emission'!DB14)</f>
        <v>0</v>
      </c>
      <c r="DF38" s="11">
        <f>SUM('Yearly emission'!DC$13:'Yearly emission'!DC14)</f>
        <v>0</v>
      </c>
      <c r="DG38" s="11">
        <f>SUM('Yearly emission'!DD$13:'Yearly emission'!DD14)</f>
        <v>0</v>
      </c>
      <c r="DH38" s="11">
        <f>SUM('Yearly emission'!DE$13:'Yearly emission'!DE14)</f>
        <v>0</v>
      </c>
      <c r="DI38" s="11">
        <f>SUM('Yearly emission'!DF$13:'Yearly emission'!DF14)</f>
        <v>0</v>
      </c>
      <c r="DJ38" s="11">
        <f>SUM('Yearly emission'!DG$13:'Yearly emission'!DG14)</f>
        <v>0</v>
      </c>
      <c r="DK38" s="11">
        <f>SUM('Yearly emission'!DH$13:'Yearly emission'!DH14)</f>
        <v>0</v>
      </c>
      <c r="DL38" s="11">
        <f>SUM('Yearly emission'!DI$13:'Yearly emission'!DI14)</f>
        <v>0</v>
      </c>
      <c r="DM38" s="11">
        <f>SUM('Yearly emission'!DJ$13:'Yearly emission'!DJ14)</f>
        <v>0</v>
      </c>
      <c r="DN38" s="11">
        <f>SUM('Yearly emission'!DK$13:'Yearly emission'!DK14)</f>
        <v>0</v>
      </c>
      <c r="DO38" s="11">
        <f>SUM('Yearly emission'!DL$13:'Yearly emission'!DL14)</f>
        <v>0</v>
      </c>
      <c r="DP38" s="11">
        <f>SUM('Yearly emission'!DM$13:'Yearly emission'!DM14)</f>
        <v>0</v>
      </c>
      <c r="DQ38" s="11">
        <f>SUM('Yearly emission'!DN$13:'Yearly emission'!DN14)</f>
        <v>0</v>
      </c>
      <c r="DR38" s="11">
        <f>SUM('Yearly emission'!DO$13:'Yearly emission'!DO14)</f>
        <v>0</v>
      </c>
      <c r="DS38" s="11">
        <f>SUM('Yearly emission'!DP$13:'Yearly emission'!DP14)</f>
        <v>0</v>
      </c>
      <c r="DT38" s="11">
        <f>SUM('Yearly emission'!DQ$13:'Yearly emission'!DQ14)</f>
        <v>0</v>
      </c>
      <c r="DV38" s="11">
        <f>SUM('Yearly emission'!DS$13:'Yearly emission'!DS14)</f>
        <v>0</v>
      </c>
      <c r="DW38" s="11">
        <f>SUM('Yearly emission'!DT$13:'Yearly emission'!DT14)</f>
        <v>0</v>
      </c>
      <c r="DX38" s="11">
        <f>SUM('Yearly emission'!DU$13:'Yearly emission'!DU14)</f>
        <v>0</v>
      </c>
      <c r="DY38" s="11">
        <f>SUM('Yearly emission'!DV$13:'Yearly emission'!DV14)</f>
        <v>0</v>
      </c>
      <c r="DZ38" s="11">
        <f>SUM('Yearly emission'!DW$13:'Yearly emission'!DW14)</f>
        <v>0</v>
      </c>
      <c r="EA38" s="11">
        <f>SUM('Yearly emission'!DX$13:'Yearly emission'!DX14)</f>
        <v>0</v>
      </c>
      <c r="EB38" s="11">
        <f>SUM('Yearly emission'!DY$13:'Yearly emission'!DY14)</f>
        <v>0</v>
      </c>
      <c r="EC38" s="11">
        <f>SUM('Yearly emission'!DZ$13:'Yearly emission'!DZ14)</f>
        <v>0</v>
      </c>
      <c r="ED38" s="11">
        <f>SUM('Yearly emission'!EA$13:'Yearly emission'!EA14)</f>
        <v>0</v>
      </c>
      <c r="EE38" s="11">
        <f>SUM('Yearly emission'!EB$13:'Yearly emission'!EB14)</f>
        <v>0</v>
      </c>
      <c r="EF38" s="11">
        <f>SUM('Yearly emission'!EC$13:'Yearly emission'!EC14)</f>
        <v>0</v>
      </c>
      <c r="EG38" s="11">
        <f>SUM('Yearly emission'!ED$13:'Yearly emission'!ED14)</f>
        <v>0</v>
      </c>
      <c r="EH38" s="11">
        <f>SUM('Yearly emission'!EE$13:'Yearly emission'!EE14)</f>
        <v>0</v>
      </c>
      <c r="EI38" s="11">
        <f>SUM('Yearly emission'!EF$13:'Yearly emission'!EF14)</f>
        <v>0</v>
      </c>
      <c r="EJ38" s="11">
        <f>SUM('Yearly emission'!EG$13:'Yearly emission'!EG14)</f>
        <v>0</v>
      </c>
      <c r="EK38" s="11">
        <f>SUM('Yearly emission'!EH$13:'Yearly emission'!EH14)</f>
        <v>0</v>
      </c>
      <c r="EM38" s="11">
        <f>SUM('Yearly emission'!EJ$13:'Yearly emission'!EJ14)</f>
        <v>0</v>
      </c>
      <c r="EN38" s="11">
        <f>SUM('Yearly emission'!EK$13:'Yearly emission'!EK14)</f>
        <v>0</v>
      </c>
      <c r="EO38" s="11">
        <f>SUM('Yearly emission'!EL$13:'Yearly emission'!EL14)</f>
        <v>0</v>
      </c>
      <c r="EP38" s="11">
        <f>SUM('Yearly emission'!EM$13:'Yearly emission'!EM14)</f>
        <v>0</v>
      </c>
      <c r="EQ38" s="11">
        <f>SUM('Yearly emission'!EN$13:'Yearly emission'!EN14)</f>
        <v>0</v>
      </c>
      <c r="ER38" s="11">
        <f>SUM('Yearly emission'!EO$13:'Yearly emission'!EO14)</f>
        <v>0</v>
      </c>
      <c r="ES38" s="11">
        <f>SUM('Yearly emission'!EP$13:'Yearly emission'!EP14)</f>
        <v>0</v>
      </c>
      <c r="ET38" s="11">
        <f>SUM('Yearly emission'!EQ$13:'Yearly emission'!EQ14)</f>
        <v>0</v>
      </c>
      <c r="EU38" s="11">
        <f>SUM('Yearly emission'!ER$13:'Yearly emission'!ER14)</f>
        <v>0</v>
      </c>
      <c r="EV38" s="11">
        <f>SUM('Yearly emission'!ES$13:'Yearly emission'!ES14)</f>
        <v>0</v>
      </c>
      <c r="EW38" s="11">
        <f>SUM('Yearly emission'!ET$13:'Yearly emission'!ET14)</f>
        <v>0</v>
      </c>
      <c r="EX38" s="11">
        <f>SUM('Yearly emission'!EU$13:'Yearly emission'!EU14)</f>
        <v>0</v>
      </c>
      <c r="EY38" s="11">
        <f>SUM('Yearly emission'!EV$13:'Yearly emission'!EV14)</f>
        <v>0</v>
      </c>
      <c r="EZ38" s="11">
        <f>SUM('Yearly emission'!EW$13:'Yearly emission'!EW14)</f>
        <v>0</v>
      </c>
      <c r="FA38" s="11">
        <f>SUM('Yearly emission'!EX$13:'Yearly emission'!EX14)</f>
        <v>0</v>
      </c>
      <c r="FB38" s="11">
        <f>SUM('Yearly emission'!EY$13:'Yearly emission'!EY14)</f>
        <v>0</v>
      </c>
      <c r="FD38" s="11">
        <f>SUM('Yearly emission'!FA$13:'Yearly emission'!FA14)</f>
        <v>0</v>
      </c>
      <c r="FE38" s="11">
        <f>SUM('Yearly emission'!FB$13:'Yearly emission'!FB14)</f>
        <v>0</v>
      </c>
      <c r="FF38" s="11">
        <f>SUM('Yearly emission'!FC$13:'Yearly emission'!FC14)</f>
        <v>0</v>
      </c>
      <c r="FG38" s="11">
        <f>SUM('Yearly emission'!FD$13:'Yearly emission'!FD14)</f>
        <v>0</v>
      </c>
      <c r="FH38" s="11">
        <f>SUM('Yearly emission'!FE$13:'Yearly emission'!FE14)</f>
        <v>0</v>
      </c>
      <c r="FI38" s="11">
        <f>SUM('Yearly emission'!FF$13:'Yearly emission'!FF14)</f>
        <v>0</v>
      </c>
      <c r="FJ38" s="11">
        <f>SUM('Yearly emission'!FG$13:'Yearly emission'!FG14)</f>
        <v>0</v>
      </c>
      <c r="FK38" s="11">
        <f>SUM('Yearly emission'!FH$13:'Yearly emission'!FH14)</f>
        <v>0</v>
      </c>
      <c r="FL38" s="11">
        <f>SUM('Yearly emission'!FI$13:'Yearly emission'!FI14)</f>
        <v>0</v>
      </c>
      <c r="FM38" s="11">
        <f>SUM('Yearly emission'!FJ$13:'Yearly emission'!FJ14)</f>
        <v>0</v>
      </c>
      <c r="FN38" s="11">
        <f>SUM('Yearly emission'!FK$13:'Yearly emission'!FK14)</f>
        <v>0</v>
      </c>
      <c r="FO38" s="11">
        <f>SUM('Yearly emission'!FL$13:'Yearly emission'!FL14)</f>
        <v>0</v>
      </c>
      <c r="FP38" s="11">
        <f>SUM('Yearly emission'!FM$13:'Yearly emission'!FM14)</f>
        <v>0</v>
      </c>
      <c r="FQ38" s="11">
        <f>SUM('Yearly emission'!FN$13:'Yearly emission'!FN14)</f>
        <v>0</v>
      </c>
      <c r="FR38" s="11">
        <f>SUM('Yearly emission'!FO$13:'Yearly emission'!FO14)</f>
        <v>0</v>
      </c>
      <c r="FS38" s="11">
        <f>SUM('Yearly emission'!FP$13:'Yearly emission'!FP14)</f>
        <v>0</v>
      </c>
      <c r="FV38" s="11">
        <f>SUM('Yearly emission'!FS$13:'Yearly emission'!FS14)</f>
        <v>4041</v>
      </c>
      <c r="FW38" s="11">
        <f>SUM('Yearly emission'!FT$13:'Yearly emission'!FT14)</f>
        <v>0</v>
      </c>
      <c r="FX38" s="11">
        <f>SUM('Yearly emission'!FU$13:'Yearly emission'!FU14)</f>
        <v>0</v>
      </c>
      <c r="FY38" s="11">
        <f>SUM('Yearly emission'!FV$13:'Yearly emission'!FV14)</f>
        <v>0</v>
      </c>
      <c r="FZ38" s="11">
        <f>SUM('Yearly emission'!FW$13:'Yearly emission'!FW14)</f>
        <v>0</v>
      </c>
      <c r="GA38" s="11">
        <f>SUM('Yearly emission'!FX$13:'Yearly emission'!FX14)</f>
        <v>0</v>
      </c>
      <c r="GB38" s="11">
        <f>SUM('Yearly emission'!FY$13:'Yearly emission'!FY14)</f>
        <v>0</v>
      </c>
      <c r="GC38" s="11">
        <f>SUM('Yearly emission'!FZ$13:'Yearly emission'!FZ14)</f>
        <v>0</v>
      </c>
      <c r="GD38" s="11">
        <f>SUM('Yearly emission'!GA$13:'Yearly emission'!GA14)</f>
        <v>0</v>
      </c>
      <c r="GE38" s="11">
        <f>SUM('Yearly emission'!GB$13:'Yearly emission'!GB14)</f>
        <v>0</v>
      </c>
      <c r="GF38" s="11">
        <f>SUM('Yearly emission'!GC$13:'Yearly emission'!GC14)</f>
        <v>0</v>
      </c>
      <c r="GG38" s="11">
        <f>SUM('Yearly emission'!GD$13:'Yearly emission'!GD14)</f>
        <v>0</v>
      </c>
      <c r="GH38" s="11">
        <f>SUM('Yearly emission'!GE$13:'Yearly emission'!GE14)</f>
        <v>0</v>
      </c>
      <c r="GI38" s="11">
        <f>SUM('Yearly emission'!GF$13:'Yearly emission'!GF14)</f>
        <v>0</v>
      </c>
      <c r="GJ38" s="11">
        <f>SUM('Yearly emission'!GG$13:'Yearly emission'!GG14)</f>
        <v>0</v>
      </c>
      <c r="GK38" s="11">
        <f>SUM('Yearly emission'!GH$13:'Yearly emission'!GH14)</f>
        <v>0</v>
      </c>
      <c r="GL38" s="11">
        <f>SUM('Yearly emission'!GI$13:'Yearly emission'!GI14)</f>
        <v>0</v>
      </c>
      <c r="GN38" s="11">
        <f>SUM('Yearly emission'!GK$13:'Yearly emission'!GK14)</f>
        <v>0</v>
      </c>
      <c r="GO38" s="11">
        <f>SUM('Yearly emission'!GL$13:'Yearly emission'!GL14)</f>
        <v>0</v>
      </c>
      <c r="GP38" s="11">
        <f>SUM('Yearly emission'!GM$13:'Yearly emission'!GM14)</f>
        <v>0</v>
      </c>
      <c r="GQ38" s="11">
        <f>SUM('Yearly emission'!GN$13:'Yearly emission'!GN14)</f>
        <v>0</v>
      </c>
      <c r="GR38" s="11">
        <f>SUM('Yearly emission'!GO$13:'Yearly emission'!GO14)</f>
        <v>0</v>
      </c>
      <c r="GS38" s="11">
        <f>SUM('Yearly emission'!GP$13:'Yearly emission'!GP14)</f>
        <v>0</v>
      </c>
      <c r="GT38" s="11">
        <f>SUM('Yearly emission'!GQ$13:'Yearly emission'!GQ14)</f>
        <v>0</v>
      </c>
      <c r="GU38" s="11">
        <f>SUM('Yearly emission'!GR$13:'Yearly emission'!GR14)</f>
        <v>0</v>
      </c>
      <c r="GV38" s="11">
        <f>SUM('Yearly emission'!GS$13:'Yearly emission'!GS14)</f>
        <v>0</v>
      </c>
      <c r="GW38" s="11">
        <f>SUM('Yearly emission'!GT$13:'Yearly emission'!GT14)</f>
        <v>0</v>
      </c>
      <c r="GX38" s="11">
        <f>SUM('Yearly emission'!GU$13:'Yearly emission'!GU14)</f>
        <v>0</v>
      </c>
      <c r="GY38" s="11">
        <f>SUM('Yearly emission'!GV$13:'Yearly emission'!GV14)</f>
        <v>0</v>
      </c>
      <c r="GZ38" s="11">
        <f>SUM('Yearly emission'!GW$13:'Yearly emission'!GW14)</f>
        <v>0</v>
      </c>
      <c r="HA38" s="11">
        <f>SUM('Yearly emission'!GX$13:'Yearly emission'!GX14)</f>
        <v>0</v>
      </c>
      <c r="HB38" s="11">
        <f>SUM('Yearly emission'!GY$13:'Yearly emission'!GY14)</f>
        <v>0</v>
      </c>
      <c r="HC38" s="11">
        <f>SUM('Yearly emission'!GZ$13:'Yearly emission'!GZ14)</f>
        <v>0</v>
      </c>
      <c r="HE38" s="11">
        <f>SUM('Yearly emission'!HB$13:'Yearly emission'!HB14)</f>
        <v>0</v>
      </c>
      <c r="HF38" s="11">
        <f>SUM('Yearly emission'!HC$13:'Yearly emission'!HC14)</f>
        <v>0</v>
      </c>
      <c r="HG38" s="11">
        <f>SUM('Yearly emission'!HD$13:'Yearly emission'!HD14)</f>
        <v>0</v>
      </c>
      <c r="HH38" s="11">
        <f>SUM('Yearly emission'!HE$13:'Yearly emission'!HE14)</f>
        <v>0</v>
      </c>
      <c r="HI38" s="11">
        <f>SUM('Yearly emission'!HF$13:'Yearly emission'!HF14)</f>
        <v>0</v>
      </c>
      <c r="HJ38" s="11">
        <f>SUM('Yearly emission'!HG$13:'Yearly emission'!HG14)</f>
        <v>0</v>
      </c>
      <c r="HK38" s="11">
        <f>SUM('Yearly emission'!HH$13:'Yearly emission'!HH14)</f>
        <v>0</v>
      </c>
      <c r="HL38" s="11">
        <f>SUM('Yearly emission'!HI$13:'Yearly emission'!HI14)</f>
        <v>0</v>
      </c>
      <c r="HM38" s="11">
        <f>SUM('Yearly emission'!HJ$13:'Yearly emission'!HJ14)</f>
        <v>0</v>
      </c>
      <c r="HN38" s="11">
        <f>SUM('Yearly emission'!HK$13:'Yearly emission'!HK14)</f>
        <v>0</v>
      </c>
      <c r="HO38" s="11">
        <f>SUM('Yearly emission'!HL$13:'Yearly emission'!HL14)</f>
        <v>0</v>
      </c>
      <c r="HP38" s="11">
        <f>SUM('Yearly emission'!HM$13:'Yearly emission'!HM14)</f>
        <v>0</v>
      </c>
      <c r="HQ38" s="11">
        <f>SUM('Yearly emission'!HN$13:'Yearly emission'!HN14)</f>
        <v>0</v>
      </c>
      <c r="HR38" s="11">
        <f>SUM('Yearly emission'!HO$13:'Yearly emission'!HO14)</f>
        <v>0</v>
      </c>
      <c r="HS38" s="11">
        <f>SUM('Yearly emission'!HP$13:'Yearly emission'!HP14)</f>
        <v>0</v>
      </c>
      <c r="HT38" s="11">
        <f>SUM('Yearly emission'!HQ$13:'Yearly emission'!HQ14)</f>
        <v>0</v>
      </c>
      <c r="HV38" s="11">
        <f>SUM('Yearly emission'!HS$13:'Yearly emission'!HS14)</f>
        <v>0</v>
      </c>
      <c r="HW38" s="11">
        <f>SUM('Yearly emission'!HT$13:'Yearly emission'!HT14)</f>
        <v>0</v>
      </c>
      <c r="HX38" s="11">
        <f>SUM('Yearly emission'!HU$13:'Yearly emission'!HU14)</f>
        <v>0</v>
      </c>
      <c r="HY38" s="11">
        <f>SUM('Yearly emission'!HV$13:'Yearly emission'!HV14)</f>
        <v>0</v>
      </c>
      <c r="HZ38" s="11">
        <f>SUM('Yearly emission'!HW$13:'Yearly emission'!HW14)</f>
        <v>0</v>
      </c>
      <c r="IA38" s="11">
        <f>SUM('Yearly emission'!HX$13:'Yearly emission'!HX14)</f>
        <v>0</v>
      </c>
      <c r="IB38" s="11">
        <f>SUM('Yearly emission'!HY$13:'Yearly emission'!HY14)</f>
        <v>0</v>
      </c>
      <c r="IC38" s="11">
        <f>SUM('Yearly emission'!HZ$13:'Yearly emission'!HZ14)</f>
        <v>0</v>
      </c>
      <c r="ID38" s="11">
        <f>SUM('Yearly emission'!IA$13:'Yearly emission'!IA14)</f>
        <v>0</v>
      </c>
      <c r="IE38" s="11">
        <f>SUM('Yearly emission'!IB$13:'Yearly emission'!IB14)</f>
        <v>0</v>
      </c>
      <c r="IF38" s="11">
        <f>SUM('Yearly emission'!IC$13:'Yearly emission'!IC14)</f>
        <v>0</v>
      </c>
      <c r="IG38" s="11">
        <f>SUM('Yearly emission'!ID$13:'Yearly emission'!ID14)</f>
        <v>0</v>
      </c>
      <c r="IH38" s="11">
        <f>SUM('Yearly emission'!IE$13:'Yearly emission'!IE14)</f>
        <v>0</v>
      </c>
      <c r="II38" s="11">
        <f>SUM('Yearly emission'!IF$13:'Yearly emission'!IF14)</f>
        <v>0</v>
      </c>
      <c r="IJ38" s="11">
        <f>SUM('Yearly emission'!IG$13:'Yearly emission'!IG14)</f>
        <v>0</v>
      </c>
      <c r="IK38" s="11">
        <f>SUM('Yearly emission'!IH$13:'Yearly emission'!IH14)</f>
        <v>0</v>
      </c>
      <c r="IM38" s="11">
        <f>SUM('Yearly emission'!IJ$13:'Yearly emission'!IJ14)</f>
        <v>0</v>
      </c>
      <c r="IN38" s="11">
        <f>SUM('Yearly emission'!IK$13:'Yearly emission'!IK14)</f>
        <v>0</v>
      </c>
      <c r="IO38" s="11">
        <f>SUM('Yearly emission'!IL$13:'Yearly emission'!IL14)</f>
        <v>0</v>
      </c>
      <c r="IP38" s="11">
        <f>SUM('Yearly emission'!IM$13:'Yearly emission'!IM14)</f>
        <v>0</v>
      </c>
      <c r="IQ38" s="11">
        <f>SUM('Yearly emission'!IN$13:'Yearly emission'!IN14)</f>
        <v>0</v>
      </c>
      <c r="IR38" s="11">
        <f>SUM('Yearly emission'!IO$13:'Yearly emission'!IO14)</f>
        <v>0</v>
      </c>
      <c r="IS38" s="11">
        <f>SUM('Yearly emission'!IP$13:'Yearly emission'!IP14)</f>
        <v>0</v>
      </c>
      <c r="IT38" s="11">
        <f>SUM('Yearly emission'!IQ$13:'Yearly emission'!IQ14)</f>
        <v>0</v>
      </c>
      <c r="IU38" s="11">
        <f>SUM('Yearly emission'!IR$13:'Yearly emission'!IR14)</f>
        <v>0</v>
      </c>
      <c r="IV38" s="11">
        <f>SUM('Yearly emission'!IS$13:'Yearly emission'!IS14)</f>
        <v>0</v>
      </c>
      <c r="IW38" s="11">
        <f>SUM('Yearly emission'!IT$13:'Yearly emission'!IT14)</f>
        <v>0</v>
      </c>
      <c r="IX38" s="11">
        <f>SUM('Yearly emission'!IU$13:'Yearly emission'!IU14)</f>
        <v>0</v>
      </c>
      <c r="IY38" s="11">
        <f>SUM('Yearly emission'!IV$13:'Yearly emission'!IV14)</f>
        <v>0</v>
      </c>
      <c r="IZ38" s="11">
        <f>SUM('Yearly emission'!IW$13:'Yearly emission'!IW14)</f>
        <v>0</v>
      </c>
      <c r="JA38" s="11">
        <f>SUM('Yearly emission'!IX$13:'Yearly emission'!IX14)</f>
        <v>0</v>
      </c>
      <c r="JB38" s="11">
        <f>SUM('Yearly emission'!IY$13:'Yearly emission'!IY14)</f>
        <v>0</v>
      </c>
    </row>
    <row r="39" spans="4:262" x14ac:dyDescent="0.25">
      <c r="D39" s="11">
        <v>2022</v>
      </c>
      <c r="E39" s="11">
        <f>SUM('Yearly emission'!B$13:'Yearly emission'!B15)</f>
        <v>0</v>
      </c>
      <c r="F39" s="11">
        <f>SUM('Yearly emission'!C$13:'Yearly emission'!C15)</f>
        <v>0</v>
      </c>
      <c r="G39" s="11">
        <f>SUM('Yearly emission'!D$13:'Yearly emission'!D15)</f>
        <v>0</v>
      </c>
      <c r="H39" s="11">
        <f>SUM('Yearly emission'!E$13:'Yearly emission'!E15)</f>
        <v>0</v>
      </c>
      <c r="I39" s="11">
        <f>SUM('Yearly emission'!F$13:'Yearly emission'!F15)</f>
        <v>0</v>
      </c>
      <c r="J39" s="11">
        <f>SUM('Yearly emission'!G$13:'Yearly emission'!G15)</f>
        <v>0</v>
      </c>
      <c r="K39" s="11">
        <f>SUM('Yearly emission'!H$13:'Yearly emission'!H15)</f>
        <v>0</v>
      </c>
      <c r="L39" s="11">
        <f>SUM('Yearly emission'!I$13:'Yearly emission'!I15)</f>
        <v>0</v>
      </c>
      <c r="M39" s="11">
        <f>SUM('Yearly emission'!J$13:'Yearly emission'!J15)</f>
        <v>0</v>
      </c>
      <c r="N39" s="11">
        <f>SUM('Yearly emission'!K$13:'Yearly emission'!K15)</f>
        <v>0</v>
      </c>
      <c r="O39" s="11">
        <f>SUM('Yearly emission'!L$13:'Yearly emission'!L15)</f>
        <v>0</v>
      </c>
      <c r="P39" s="11">
        <f>SUM('Yearly emission'!M$13:'Yearly emission'!M15)</f>
        <v>0</v>
      </c>
      <c r="Q39" s="11">
        <f>SUM('Yearly emission'!N$13:'Yearly emission'!N15)</f>
        <v>0</v>
      </c>
      <c r="R39" s="11">
        <f>SUM('Yearly emission'!O$13:'Yearly emission'!O15)</f>
        <v>0</v>
      </c>
      <c r="S39" s="11">
        <f>SUM('Yearly emission'!P$13:'Yearly emission'!P15)</f>
        <v>0</v>
      </c>
      <c r="T39" s="11">
        <f>SUM('Yearly emission'!Q$13:'Yearly emission'!Q15)</f>
        <v>0</v>
      </c>
      <c r="V39" s="11">
        <f>SUM('Yearly emission'!S$13:'Yearly emission'!S15)</f>
        <v>0</v>
      </c>
      <c r="W39" s="11">
        <f>SUM('Yearly emission'!T$13:'Yearly emission'!T15)</f>
        <v>0</v>
      </c>
      <c r="X39" s="11">
        <f>SUM('Yearly emission'!U$13:'Yearly emission'!U15)</f>
        <v>0</v>
      </c>
      <c r="Y39" s="11">
        <f>SUM('Yearly emission'!V$13:'Yearly emission'!V15)</f>
        <v>0</v>
      </c>
      <c r="Z39" s="11">
        <f>SUM('Yearly emission'!W$13:'Yearly emission'!W15)</f>
        <v>0</v>
      </c>
      <c r="AA39" s="11">
        <f>SUM('Yearly emission'!X$13:'Yearly emission'!X15)</f>
        <v>0</v>
      </c>
      <c r="AB39" s="11">
        <f>SUM('Yearly emission'!Y$13:'Yearly emission'!Y15)</f>
        <v>0</v>
      </c>
      <c r="AC39" s="11">
        <f>SUM('Yearly emission'!Z$13:'Yearly emission'!Z15)</f>
        <v>0</v>
      </c>
      <c r="AD39" s="11">
        <f>SUM('Yearly emission'!AA$13:'Yearly emission'!AA15)</f>
        <v>0</v>
      </c>
      <c r="AE39" s="11">
        <f>SUM('Yearly emission'!AB$13:'Yearly emission'!AB15)</f>
        <v>0</v>
      </c>
      <c r="AF39" s="11">
        <f>SUM('Yearly emission'!AC$13:'Yearly emission'!AC15)</f>
        <v>0</v>
      </c>
      <c r="AG39" s="11">
        <f>SUM('Yearly emission'!AD$13:'Yearly emission'!AD15)</f>
        <v>0</v>
      </c>
      <c r="AH39" s="11">
        <f>SUM('Yearly emission'!AE$13:'Yearly emission'!AE15)</f>
        <v>0</v>
      </c>
      <c r="AI39" s="11">
        <f>SUM('Yearly emission'!AF$13:'Yearly emission'!AF15)</f>
        <v>0</v>
      </c>
      <c r="AJ39" s="11">
        <f>SUM('Yearly emission'!AG$13:'Yearly emission'!AG15)</f>
        <v>0</v>
      </c>
      <c r="AK39" s="11">
        <f>SUM('Yearly emission'!AH$13:'Yearly emission'!AH15)</f>
        <v>0</v>
      </c>
      <c r="AM39" s="11">
        <f>SUM('Yearly emission'!AJ$13:'Yearly emission'!AJ15)</f>
        <v>0</v>
      </c>
      <c r="AN39" s="11">
        <f>SUM('Yearly emission'!AK$13:'Yearly emission'!AK15)</f>
        <v>0</v>
      </c>
      <c r="AO39" s="11">
        <f>SUM('Yearly emission'!AL$13:'Yearly emission'!AL15)</f>
        <v>0</v>
      </c>
      <c r="AP39" s="11">
        <f>SUM('Yearly emission'!AM$13:'Yearly emission'!AM15)</f>
        <v>0</v>
      </c>
      <c r="AQ39" s="11">
        <f>SUM('Yearly emission'!AN$13:'Yearly emission'!AN15)</f>
        <v>0</v>
      </c>
      <c r="AR39" s="11">
        <f>SUM('Yearly emission'!AO$13:'Yearly emission'!AO15)</f>
        <v>0</v>
      </c>
      <c r="AS39" s="11">
        <f>SUM('Yearly emission'!AP$13:'Yearly emission'!AP15)</f>
        <v>0</v>
      </c>
      <c r="AT39" s="11">
        <f>SUM('Yearly emission'!AQ$13:'Yearly emission'!AQ15)</f>
        <v>0</v>
      </c>
      <c r="AU39" s="11">
        <f>SUM('Yearly emission'!AR$13:'Yearly emission'!AR15)</f>
        <v>0</v>
      </c>
      <c r="AV39" s="11">
        <f>SUM('Yearly emission'!AS$13:'Yearly emission'!AS15)</f>
        <v>0</v>
      </c>
      <c r="AW39" s="11">
        <f>SUM('Yearly emission'!AT$13:'Yearly emission'!AT15)</f>
        <v>0</v>
      </c>
      <c r="AX39" s="11">
        <f>SUM('Yearly emission'!AU$13:'Yearly emission'!AU15)</f>
        <v>0</v>
      </c>
      <c r="AY39" s="11">
        <f>SUM('Yearly emission'!AV$13:'Yearly emission'!AV15)</f>
        <v>0</v>
      </c>
      <c r="AZ39" s="11">
        <f>SUM('Yearly emission'!AW$13:'Yearly emission'!AW15)</f>
        <v>0</v>
      </c>
      <c r="BA39" s="11">
        <f>SUM('Yearly emission'!AX$13:'Yearly emission'!AX15)</f>
        <v>0</v>
      </c>
      <c r="BB39" s="11">
        <f>SUM('Yearly emission'!AY$13:'Yearly emission'!AY15)</f>
        <v>0</v>
      </c>
      <c r="BD39" s="11">
        <f>SUM('Yearly emission'!BA$13:'Yearly emission'!BA15)</f>
        <v>0</v>
      </c>
      <c r="BE39" s="11">
        <f>SUM('Yearly emission'!BB$13:'Yearly emission'!BB15)</f>
        <v>0</v>
      </c>
      <c r="BF39" s="11">
        <f>SUM('Yearly emission'!BC$13:'Yearly emission'!BC15)</f>
        <v>0</v>
      </c>
      <c r="BG39" s="11">
        <f>SUM('Yearly emission'!BD$13:'Yearly emission'!BD15)</f>
        <v>0</v>
      </c>
      <c r="BH39" s="11">
        <f>SUM('Yearly emission'!BE$13:'Yearly emission'!BE15)</f>
        <v>0</v>
      </c>
      <c r="BI39" s="11">
        <f>SUM('Yearly emission'!BF$13:'Yearly emission'!BF15)</f>
        <v>0</v>
      </c>
      <c r="BJ39" s="11">
        <f>SUM('Yearly emission'!BG$13:'Yearly emission'!BG15)</f>
        <v>0</v>
      </c>
      <c r="BK39" s="11">
        <f>SUM('Yearly emission'!BH$13:'Yearly emission'!BH15)</f>
        <v>0</v>
      </c>
      <c r="BL39" s="11">
        <f>SUM('Yearly emission'!BI$13:'Yearly emission'!BI15)</f>
        <v>0</v>
      </c>
      <c r="BM39" s="11">
        <f>SUM('Yearly emission'!BJ$13:'Yearly emission'!BJ15)</f>
        <v>0</v>
      </c>
      <c r="BN39" s="11">
        <f>SUM('Yearly emission'!BK$13:'Yearly emission'!BK15)</f>
        <v>0</v>
      </c>
      <c r="BO39" s="11">
        <f>SUM('Yearly emission'!BL$13:'Yearly emission'!BL15)</f>
        <v>0</v>
      </c>
      <c r="BP39" s="11">
        <f>SUM('Yearly emission'!BM$13:'Yearly emission'!BM15)</f>
        <v>0</v>
      </c>
      <c r="BQ39" s="11">
        <f>SUM('Yearly emission'!BN$13:'Yearly emission'!BN15)</f>
        <v>0</v>
      </c>
      <c r="BR39" s="11">
        <f>SUM('Yearly emission'!BO$13:'Yearly emission'!BO15)</f>
        <v>0</v>
      </c>
      <c r="BS39" s="11">
        <f>SUM('Yearly emission'!BP$13:'Yearly emission'!BP15)</f>
        <v>0</v>
      </c>
      <c r="BU39" s="11">
        <f>SUM('Yearly emission'!BR$13:'Yearly emission'!BR15)</f>
        <v>0</v>
      </c>
      <c r="BV39" s="11">
        <f>SUM('Yearly emission'!BS$13:'Yearly emission'!BS15)</f>
        <v>0</v>
      </c>
      <c r="BW39" s="11">
        <f>SUM('Yearly emission'!BT$13:'Yearly emission'!BT15)</f>
        <v>0</v>
      </c>
      <c r="BX39" s="11">
        <f>SUM('Yearly emission'!BU$13:'Yearly emission'!BU15)</f>
        <v>0</v>
      </c>
      <c r="BY39" s="11">
        <f>SUM('Yearly emission'!BV$13:'Yearly emission'!BV15)</f>
        <v>0</v>
      </c>
      <c r="BZ39" s="11">
        <f>SUM('Yearly emission'!BW$13:'Yearly emission'!BW15)</f>
        <v>0</v>
      </c>
      <c r="CA39" s="11">
        <f>SUM('Yearly emission'!BX$13:'Yearly emission'!BX15)</f>
        <v>0</v>
      </c>
      <c r="CB39" s="11">
        <f>SUM('Yearly emission'!BY$13:'Yearly emission'!BY15)</f>
        <v>0</v>
      </c>
      <c r="CC39" s="11">
        <f>SUM('Yearly emission'!BZ$13:'Yearly emission'!BZ15)</f>
        <v>0</v>
      </c>
      <c r="CD39" s="11">
        <f>SUM('Yearly emission'!CA$13:'Yearly emission'!CA15)</f>
        <v>0</v>
      </c>
      <c r="CE39" s="11">
        <f>SUM('Yearly emission'!CB$13:'Yearly emission'!CB15)</f>
        <v>0</v>
      </c>
      <c r="CF39" s="11">
        <f>SUM('Yearly emission'!CC$13:'Yearly emission'!CC15)</f>
        <v>0</v>
      </c>
      <c r="CG39" s="11">
        <f>SUM('Yearly emission'!CD$13:'Yearly emission'!CD15)</f>
        <v>0</v>
      </c>
      <c r="CH39" s="11">
        <f>SUM('Yearly emission'!CE$13:'Yearly emission'!CE15)</f>
        <v>0</v>
      </c>
      <c r="CI39" s="11">
        <f>SUM('Yearly emission'!CF$13:'Yearly emission'!CF15)</f>
        <v>0</v>
      </c>
      <c r="CJ39" s="11">
        <f>SUM('Yearly emission'!CG$13:'Yearly emission'!CG15)</f>
        <v>0</v>
      </c>
      <c r="CM39" s="11">
        <f>SUM('Yearly emission'!CJ$13:'Yearly emission'!CJ15)</f>
        <v>6063</v>
      </c>
      <c r="CN39" s="11">
        <f>SUM('Yearly emission'!CK$13:'Yearly emission'!CK15)</f>
        <v>0</v>
      </c>
      <c r="CO39" s="11">
        <f>SUM('Yearly emission'!CL$13:'Yearly emission'!CL15)</f>
        <v>0</v>
      </c>
      <c r="CP39" s="11">
        <f>SUM('Yearly emission'!CM$13:'Yearly emission'!CM15)</f>
        <v>0</v>
      </c>
      <c r="CQ39" s="11">
        <f>SUM('Yearly emission'!CN$13:'Yearly emission'!CN15)</f>
        <v>0</v>
      </c>
      <c r="CR39" s="11">
        <f>SUM('Yearly emission'!CO$13:'Yearly emission'!CO15)</f>
        <v>0</v>
      </c>
      <c r="CS39" s="11">
        <f>SUM('Yearly emission'!CP$13:'Yearly emission'!CP15)</f>
        <v>0</v>
      </c>
      <c r="CT39" s="11">
        <f>SUM('Yearly emission'!CQ$13:'Yearly emission'!CQ15)</f>
        <v>0</v>
      </c>
      <c r="CU39" s="11">
        <f>SUM('Yearly emission'!CR$13:'Yearly emission'!CR15)</f>
        <v>0</v>
      </c>
      <c r="CV39" s="11">
        <f>SUM('Yearly emission'!CS$13:'Yearly emission'!CS15)</f>
        <v>0</v>
      </c>
      <c r="CW39" s="11">
        <f>SUM('Yearly emission'!CT$13:'Yearly emission'!CT15)</f>
        <v>0</v>
      </c>
      <c r="CX39" s="11">
        <f>SUM('Yearly emission'!CU$13:'Yearly emission'!CU15)</f>
        <v>0</v>
      </c>
      <c r="CY39" s="11">
        <f>SUM('Yearly emission'!CV$13:'Yearly emission'!CV15)</f>
        <v>0</v>
      </c>
      <c r="CZ39" s="11">
        <f>SUM('Yearly emission'!CW$13:'Yearly emission'!CW15)</f>
        <v>0</v>
      </c>
      <c r="DA39" s="11">
        <f>SUM('Yearly emission'!CX$13:'Yearly emission'!CX15)</f>
        <v>0</v>
      </c>
      <c r="DB39" s="11">
        <f>SUM('Yearly emission'!CY$13:'Yearly emission'!CY15)</f>
        <v>0</v>
      </c>
      <c r="DC39" s="11">
        <f>SUM('Yearly emission'!CZ$13:'Yearly emission'!CZ15)</f>
        <v>0</v>
      </c>
      <c r="DE39" s="11">
        <f>SUM('Yearly emission'!DB$13:'Yearly emission'!DB15)</f>
        <v>0</v>
      </c>
      <c r="DF39" s="11">
        <f>SUM('Yearly emission'!DC$13:'Yearly emission'!DC15)</f>
        <v>0</v>
      </c>
      <c r="DG39" s="11">
        <f>SUM('Yearly emission'!DD$13:'Yearly emission'!DD15)</f>
        <v>0</v>
      </c>
      <c r="DH39" s="11">
        <f>SUM('Yearly emission'!DE$13:'Yearly emission'!DE15)</f>
        <v>0</v>
      </c>
      <c r="DI39" s="11">
        <f>SUM('Yearly emission'!DF$13:'Yearly emission'!DF15)</f>
        <v>0</v>
      </c>
      <c r="DJ39" s="11">
        <f>SUM('Yearly emission'!DG$13:'Yearly emission'!DG15)</f>
        <v>0</v>
      </c>
      <c r="DK39" s="11">
        <f>SUM('Yearly emission'!DH$13:'Yearly emission'!DH15)</f>
        <v>0</v>
      </c>
      <c r="DL39" s="11">
        <f>SUM('Yearly emission'!DI$13:'Yearly emission'!DI15)</f>
        <v>0</v>
      </c>
      <c r="DM39" s="11">
        <f>SUM('Yearly emission'!DJ$13:'Yearly emission'!DJ15)</f>
        <v>0</v>
      </c>
      <c r="DN39" s="11">
        <f>SUM('Yearly emission'!DK$13:'Yearly emission'!DK15)</f>
        <v>0</v>
      </c>
      <c r="DO39" s="11">
        <f>SUM('Yearly emission'!DL$13:'Yearly emission'!DL15)</f>
        <v>0</v>
      </c>
      <c r="DP39" s="11">
        <f>SUM('Yearly emission'!DM$13:'Yearly emission'!DM15)</f>
        <v>0</v>
      </c>
      <c r="DQ39" s="11">
        <f>SUM('Yearly emission'!DN$13:'Yearly emission'!DN15)</f>
        <v>0</v>
      </c>
      <c r="DR39" s="11">
        <f>SUM('Yearly emission'!DO$13:'Yearly emission'!DO15)</f>
        <v>0</v>
      </c>
      <c r="DS39" s="11">
        <f>SUM('Yearly emission'!DP$13:'Yearly emission'!DP15)</f>
        <v>0</v>
      </c>
      <c r="DT39" s="11">
        <f>SUM('Yearly emission'!DQ$13:'Yearly emission'!DQ15)</f>
        <v>0</v>
      </c>
      <c r="DV39" s="11">
        <f>SUM('Yearly emission'!DS$13:'Yearly emission'!DS15)</f>
        <v>0</v>
      </c>
      <c r="DW39" s="11">
        <f>SUM('Yearly emission'!DT$13:'Yearly emission'!DT15)</f>
        <v>0</v>
      </c>
      <c r="DX39" s="11">
        <f>SUM('Yearly emission'!DU$13:'Yearly emission'!DU15)</f>
        <v>0</v>
      </c>
      <c r="DY39" s="11">
        <f>SUM('Yearly emission'!DV$13:'Yearly emission'!DV15)</f>
        <v>0</v>
      </c>
      <c r="DZ39" s="11">
        <f>SUM('Yearly emission'!DW$13:'Yearly emission'!DW15)</f>
        <v>0</v>
      </c>
      <c r="EA39" s="11">
        <f>SUM('Yearly emission'!DX$13:'Yearly emission'!DX15)</f>
        <v>0</v>
      </c>
      <c r="EB39" s="11">
        <f>SUM('Yearly emission'!DY$13:'Yearly emission'!DY15)</f>
        <v>0</v>
      </c>
      <c r="EC39" s="11">
        <f>SUM('Yearly emission'!DZ$13:'Yearly emission'!DZ15)</f>
        <v>0</v>
      </c>
      <c r="ED39" s="11">
        <f>SUM('Yearly emission'!EA$13:'Yearly emission'!EA15)</f>
        <v>0</v>
      </c>
      <c r="EE39" s="11">
        <f>SUM('Yearly emission'!EB$13:'Yearly emission'!EB15)</f>
        <v>0</v>
      </c>
      <c r="EF39" s="11">
        <f>SUM('Yearly emission'!EC$13:'Yearly emission'!EC15)</f>
        <v>0</v>
      </c>
      <c r="EG39" s="11">
        <f>SUM('Yearly emission'!ED$13:'Yearly emission'!ED15)</f>
        <v>0</v>
      </c>
      <c r="EH39" s="11">
        <f>SUM('Yearly emission'!EE$13:'Yearly emission'!EE15)</f>
        <v>0</v>
      </c>
      <c r="EI39" s="11">
        <f>SUM('Yearly emission'!EF$13:'Yearly emission'!EF15)</f>
        <v>0</v>
      </c>
      <c r="EJ39" s="11">
        <f>SUM('Yearly emission'!EG$13:'Yearly emission'!EG15)</f>
        <v>0</v>
      </c>
      <c r="EK39" s="11">
        <f>SUM('Yearly emission'!EH$13:'Yearly emission'!EH15)</f>
        <v>0</v>
      </c>
      <c r="EM39" s="11">
        <f>SUM('Yearly emission'!EJ$13:'Yearly emission'!EJ15)</f>
        <v>0</v>
      </c>
      <c r="EN39" s="11">
        <f>SUM('Yearly emission'!EK$13:'Yearly emission'!EK15)</f>
        <v>0</v>
      </c>
      <c r="EO39" s="11">
        <f>SUM('Yearly emission'!EL$13:'Yearly emission'!EL15)</f>
        <v>0</v>
      </c>
      <c r="EP39" s="11">
        <f>SUM('Yearly emission'!EM$13:'Yearly emission'!EM15)</f>
        <v>0</v>
      </c>
      <c r="EQ39" s="11">
        <f>SUM('Yearly emission'!EN$13:'Yearly emission'!EN15)</f>
        <v>0</v>
      </c>
      <c r="ER39" s="11">
        <f>SUM('Yearly emission'!EO$13:'Yearly emission'!EO15)</f>
        <v>0</v>
      </c>
      <c r="ES39" s="11">
        <f>SUM('Yearly emission'!EP$13:'Yearly emission'!EP15)</f>
        <v>0</v>
      </c>
      <c r="ET39" s="11">
        <f>SUM('Yearly emission'!EQ$13:'Yearly emission'!EQ15)</f>
        <v>0</v>
      </c>
      <c r="EU39" s="11">
        <f>SUM('Yearly emission'!ER$13:'Yearly emission'!ER15)</f>
        <v>0</v>
      </c>
      <c r="EV39" s="11">
        <f>SUM('Yearly emission'!ES$13:'Yearly emission'!ES15)</f>
        <v>0</v>
      </c>
      <c r="EW39" s="11">
        <f>SUM('Yearly emission'!ET$13:'Yearly emission'!ET15)</f>
        <v>0</v>
      </c>
      <c r="EX39" s="11">
        <f>SUM('Yearly emission'!EU$13:'Yearly emission'!EU15)</f>
        <v>0</v>
      </c>
      <c r="EY39" s="11">
        <f>SUM('Yearly emission'!EV$13:'Yearly emission'!EV15)</f>
        <v>0</v>
      </c>
      <c r="EZ39" s="11">
        <f>SUM('Yearly emission'!EW$13:'Yearly emission'!EW15)</f>
        <v>0</v>
      </c>
      <c r="FA39" s="11">
        <f>SUM('Yearly emission'!EX$13:'Yearly emission'!EX15)</f>
        <v>0</v>
      </c>
      <c r="FB39" s="11">
        <f>SUM('Yearly emission'!EY$13:'Yearly emission'!EY15)</f>
        <v>0</v>
      </c>
      <c r="FD39" s="11">
        <f>SUM('Yearly emission'!FA$13:'Yearly emission'!FA15)</f>
        <v>0</v>
      </c>
      <c r="FE39" s="11">
        <f>SUM('Yearly emission'!FB$13:'Yearly emission'!FB15)</f>
        <v>0</v>
      </c>
      <c r="FF39" s="11">
        <f>SUM('Yearly emission'!FC$13:'Yearly emission'!FC15)</f>
        <v>0</v>
      </c>
      <c r="FG39" s="11">
        <f>SUM('Yearly emission'!FD$13:'Yearly emission'!FD15)</f>
        <v>0</v>
      </c>
      <c r="FH39" s="11">
        <f>SUM('Yearly emission'!FE$13:'Yearly emission'!FE15)</f>
        <v>0</v>
      </c>
      <c r="FI39" s="11">
        <f>SUM('Yearly emission'!FF$13:'Yearly emission'!FF15)</f>
        <v>0</v>
      </c>
      <c r="FJ39" s="11">
        <f>SUM('Yearly emission'!FG$13:'Yearly emission'!FG15)</f>
        <v>0</v>
      </c>
      <c r="FK39" s="11">
        <f>SUM('Yearly emission'!FH$13:'Yearly emission'!FH15)</f>
        <v>0</v>
      </c>
      <c r="FL39" s="11">
        <f>SUM('Yearly emission'!FI$13:'Yearly emission'!FI15)</f>
        <v>0</v>
      </c>
      <c r="FM39" s="11">
        <f>SUM('Yearly emission'!FJ$13:'Yearly emission'!FJ15)</f>
        <v>0</v>
      </c>
      <c r="FN39" s="11">
        <f>SUM('Yearly emission'!FK$13:'Yearly emission'!FK15)</f>
        <v>0</v>
      </c>
      <c r="FO39" s="11">
        <f>SUM('Yearly emission'!FL$13:'Yearly emission'!FL15)</f>
        <v>0</v>
      </c>
      <c r="FP39" s="11">
        <f>SUM('Yearly emission'!FM$13:'Yearly emission'!FM15)</f>
        <v>0</v>
      </c>
      <c r="FQ39" s="11">
        <f>SUM('Yearly emission'!FN$13:'Yearly emission'!FN15)</f>
        <v>0</v>
      </c>
      <c r="FR39" s="11">
        <f>SUM('Yearly emission'!FO$13:'Yearly emission'!FO15)</f>
        <v>0</v>
      </c>
      <c r="FS39" s="11">
        <f>SUM('Yearly emission'!FP$13:'Yearly emission'!FP15)</f>
        <v>0</v>
      </c>
      <c r="FV39" s="11">
        <f>SUM('Yearly emission'!FS$13:'Yearly emission'!FS15)</f>
        <v>6063</v>
      </c>
      <c r="FW39" s="11">
        <f>SUM('Yearly emission'!FT$13:'Yearly emission'!FT15)</f>
        <v>0</v>
      </c>
      <c r="FX39" s="11">
        <f>SUM('Yearly emission'!FU$13:'Yearly emission'!FU15)</f>
        <v>0</v>
      </c>
      <c r="FY39" s="11">
        <f>SUM('Yearly emission'!FV$13:'Yearly emission'!FV15)</f>
        <v>0</v>
      </c>
      <c r="FZ39" s="11">
        <f>SUM('Yearly emission'!FW$13:'Yearly emission'!FW15)</f>
        <v>0</v>
      </c>
      <c r="GA39" s="11">
        <f>SUM('Yearly emission'!FX$13:'Yearly emission'!FX15)</f>
        <v>0</v>
      </c>
      <c r="GB39" s="11">
        <f>SUM('Yearly emission'!FY$13:'Yearly emission'!FY15)</f>
        <v>0</v>
      </c>
      <c r="GC39" s="11">
        <f>SUM('Yearly emission'!FZ$13:'Yearly emission'!FZ15)</f>
        <v>0</v>
      </c>
      <c r="GD39" s="11">
        <f>SUM('Yearly emission'!GA$13:'Yearly emission'!GA15)</f>
        <v>0</v>
      </c>
      <c r="GE39" s="11">
        <f>SUM('Yearly emission'!GB$13:'Yearly emission'!GB15)</f>
        <v>0</v>
      </c>
      <c r="GF39" s="11">
        <f>SUM('Yearly emission'!GC$13:'Yearly emission'!GC15)</f>
        <v>0</v>
      </c>
      <c r="GG39" s="11">
        <f>SUM('Yearly emission'!GD$13:'Yearly emission'!GD15)</f>
        <v>0</v>
      </c>
      <c r="GH39" s="11">
        <f>SUM('Yearly emission'!GE$13:'Yearly emission'!GE15)</f>
        <v>0</v>
      </c>
      <c r="GI39" s="11">
        <f>SUM('Yearly emission'!GF$13:'Yearly emission'!GF15)</f>
        <v>0</v>
      </c>
      <c r="GJ39" s="11">
        <f>SUM('Yearly emission'!GG$13:'Yearly emission'!GG15)</f>
        <v>0</v>
      </c>
      <c r="GK39" s="11">
        <f>SUM('Yearly emission'!GH$13:'Yearly emission'!GH15)</f>
        <v>0</v>
      </c>
      <c r="GL39" s="11">
        <f>SUM('Yearly emission'!GI$13:'Yearly emission'!GI15)</f>
        <v>0</v>
      </c>
      <c r="GN39" s="11">
        <f>SUM('Yearly emission'!GK$13:'Yearly emission'!GK15)</f>
        <v>0</v>
      </c>
      <c r="GO39" s="11">
        <f>SUM('Yearly emission'!GL$13:'Yearly emission'!GL15)</f>
        <v>0</v>
      </c>
      <c r="GP39" s="11">
        <f>SUM('Yearly emission'!GM$13:'Yearly emission'!GM15)</f>
        <v>0</v>
      </c>
      <c r="GQ39" s="11">
        <f>SUM('Yearly emission'!GN$13:'Yearly emission'!GN15)</f>
        <v>0</v>
      </c>
      <c r="GR39" s="11">
        <f>SUM('Yearly emission'!GO$13:'Yearly emission'!GO15)</f>
        <v>0</v>
      </c>
      <c r="GS39" s="11">
        <f>SUM('Yearly emission'!GP$13:'Yearly emission'!GP15)</f>
        <v>0</v>
      </c>
      <c r="GT39" s="11">
        <f>SUM('Yearly emission'!GQ$13:'Yearly emission'!GQ15)</f>
        <v>0</v>
      </c>
      <c r="GU39" s="11">
        <f>SUM('Yearly emission'!GR$13:'Yearly emission'!GR15)</f>
        <v>0</v>
      </c>
      <c r="GV39" s="11">
        <f>SUM('Yearly emission'!GS$13:'Yearly emission'!GS15)</f>
        <v>0</v>
      </c>
      <c r="GW39" s="11">
        <f>SUM('Yearly emission'!GT$13:'Yearly emission'!GT15)</f>
        <v>0</v>
      </c>
      <c r="GX39" s="11">
        <f>SUM('Yearly emission'!GU$13:'Yearly emission'!GU15)</f>
        <v>0</v>
      </c>
      <c r="GY39" s="11">
        <f>SUM('Yearly emission'!GV$13:'Yearly emission'!GV15)</f>
        <v>0</v>
      </c>
      <c r="GZ39" s="11">
        <f>SUM('Yearly emission'!GW$13:'Yearly emission'!GW15)</f>
        <v>0</v>
      </c>
      <c r="HA39" s="11">
        <f>SUM('Yearly emission'!GX$13:'Yearly emission'!GX15)</f>
        <v>0</v>
      </c>
      <c r="HB39" s="11">
        <f>SUM('Yearly emission'!GY$13:'Yearly emission'!GY15)</f>
        <v>0</v>
      </c>
      <c r="HC39" s="11">
        <f>SUM('Yearly emission'!GZ$13:'Yearly emission'!GZ15)</f>
        <v>0</v>
      </c>
      <c r="HE39" s="11">
        <f>SUM('Yearly emission'!HB$13:'Yearly emission'!HB15)</f>
        <v>0</v>
      </c>
      <c r="HF39" s="11">
        <f>SUM('Yearly emission'!HC$13:'Yearly emission'!HC15)</f>
        <v>0</v>
      </c>
      <c r="HG39" s="11">
        <f>SUM('Yearly emission'!HD$13:'Yearly emission'!HD15)</f>
        <v>0</v>
      </c>
      <c r="HH39" s="11">
        <f>SUM('Yearly emission'!HE$13:'Yearly emission'!HE15)</f>
        <v>0</v>
      </c>
      <c r="HI39" s="11">
        <f>SUM('Yearly emission'!HF$13:'Yearly emission'!HF15)</f>
        <v>0</v>
      </c>
      <c r="HJ39" s="11">
        <f>SUM('Yearly emission'!HG$13:'Yearly emission'!HG15)</f>
        <v>0</v>
      </c>
      <c r="HK39" s="11">
        <f>SUM('Yearly emission'!HH$13:'Yearly emission'!HH15)</f>
        <v>0</v>
      </c>
      <c r="HL39" s="11">
        <f>SUM('Yearly emission'!HI$13:'Yearly emission'!HI15)</f>
        <v>0</v>
      </c>
      <c r="HM39" s="11">
        <f>SUM('Yearly emission'!HJ$13:'Yearly emission'!HJ15)</f>
        <v>0</v>
      </c>
      <c r="HN39" s="11">
        <f>SUM('Yearly emission'!HK$13:'Yearly emission'!HK15)</f>
        <v>0</v>
      </c>
      <c r="HO39" s="11">
        <f>SUM('Yearly emission'!HL$13:'Yearly emission'!HL15)</f>
        <v>0</v>
      </c>
      <c r="HP39" s="11">
        <f>SUM('Yearly emission'!HM$13:'Yearly emission'!HM15)</f>
        <v>0</v>
      </c>
      <c r="HQ39" s="11">
        <f>SUM('Yearly emission'!HN$13:'Yearly emission'!HN15)</f>
        <v>0</v>
      </c>
      <c r="HR39" s="11">
        <f>SUM('Yearly emission'!HO$13:'Yearly emission'!HO15)</f>
        <v>0</v>
      </c>
      <c r="HS39" s="11">
        <f>SUM('Yearly emission'!HP$13:'Yearly emission'!HP15)</f>
        <v>0</v>
      </c>
      <c r="HT39" s="11">
        <f>SUM('Yearly emission'!HQ$13:'Yearly emission'!HQ15)</f>
        <v>0</v>
      </c>
      <c r="HV39" s="11">
        <f>SUM('Yearly emission'!HS$13:'Yearly emission'!HS15)</f>
        <v>0</v>
      </c>
      <c r="HW39" s="11">
        <f>SUM('Yearly emission'!HT$13:'Yearly emission'!HT15)</f>
        <v>0</v>
      </c>
      <c r="HX39" s="11">
        <f>SUM('Yearly emission'!HU$13:'Yearly emission'!HU15)</f>
        <v>0</v>
      </c>
      <c r="HY39" s="11">
        <f>SUM('Yearly emission'!HV$13:'Yearly emission'!HV15)</f>
        <v>0</v>
      </c>
      <c r="HZ39" s="11">
        <f>SUM('Yearly emission'!HW$13:'Yearly emission'!HW15)</f>
        <v>0</v>
      </c>
      <c r="IA39" s="11">
        <f>SUM('Yearly emission'!HX$13:'Yearly emission'!HX15)</f>
        <v>0</v>
      </c>
      <c r="IB39" s="11">
        <f>SUM('Yearly emission'!HY$13:'Yearly emission'!HY15)</f>
        <v>0</v>
      </c>
      <c r="IC39" s="11">
        <f>SUM('Yearly emission'!HZ$13:'Yearly emission'!HZ15)</f>
        <v>0</v>
      </c>
      <c r="ID39" s="11">
        <f>SUM('Yearly emission'!IA$13:'Yearly emission'!IA15)</f>
        <v>0</v>
      </c>
      <c r="IE39" s="11">
        <f>SUM('Yearly emission'!IB$13:'Yearly emission'!IB15)</f>
        <v>0</v>
      </c>
      <c r="IF39" s="11">
        <f>SUM('Yearly emission'!IC$13:'Yearly emission'!IC15)</f>
        <v>0</v>
      </c>
      <c r="IG39" s="11">
        <f>SUM('Yearly emission'!ID$13:'Yearly emission'!ID15)</f>
        <v>0</v>
      </c>
      <c r="IH39" s="11">
        <f>SUM('Yearly emission'!IE$13:'Yearly emission'!IE15)</f>
        <v>0</v>
      </c>
      <c r="II39" s="11">
        <f>SUM('Yearly emission'!IF$13:'Yearly emission'!IF15)</f>
        <v>0</v>
      </c>
      <c r="IJ39" s="11">
        <f>SUM('Yearly emission'!IG$13:'Yearly emission'!IG15)</f>
        <v>0</v>
      </c>
      <c r="IK39" s="11">
        <f>SUM('Yearly emission'!IH$13:'Yearly emission'!IH15)</f>
        <v>0</v>
      </c>
      <c r="IM39" s="11">
        <f>SUM('Yearly emission'!IJ$13:'Yearly emission'!IJ15)</f>
        <v>0</v>
      </c>
      <c r="IN39" s="11">
        <f>SUM('Yearly emission'!IK$13:'Yearly emission'!IK15)</f>
        <v>0</v>
      </c>
      <c r="IO39" s="11">
        <f>SUM('Yearly emission'!IL$13:'Yearly emission'!IL15)</f>
        <v>0</v>
      </c>
      <c r="IP39" s="11">
        <f>SUM('Yearly emission'!IM$13:'Yearly emission'!IM15)</f>
        <v>0</v>
      </c>
      <c r="IQ39" s="11">
        <f>SUM('Yearly emission'!IN$13:'Yearly emission'!IN15)</f>
        <v>0</v>
      </c>
      <c r="IR39" s="11">
        <f>SUM('Yearly emission'!IO$13:'Yearly emission'!IO15)</f>
        <v>0</v>
      </c>
      <c r="IS39" s="11">
        <f>SUM('Yearly emission'!IP$13:'Yearly emission'!IP15)</f>
        <v>0</v>
      </c>
      <c r="IT39" s="11">
        <f>SUM('Yearly emission'!IQ$13:'Yearly emission'!IQ15)</f>
        <v>0</v>
      </c>
      <c r="IU39" s="11">
        <f>SUM('Yearly emission'!IR$13:'Yearly emission'!IR15)</f>
        <v>0</v>
      </c>
      <c r="IV39" s="11">
        <f>SUM('Yearly emission'!IS$13:'Yearly emission'!IS15)</f>
        <v>0</v>
      </c>
      <c r="IW39" s="11">
        <f>SUM('Yearly emission'!IT$13:'Yearly emission'!IT15)</f>
        <v>0</v>
      </c>
      <c r="IX39" s="11">
        <f>SUM('Yearly emission'!IU$13:'Yearly emission'!IU15)</f>
        <v>0</v>
      </c>
      <c r="IY39" s="11">
        <f>SUM('Yearly emission'!IV$13:'Yearly emission'!IV15)</f>
        <v>0</v>
      </c>
      <c r="IZ39" s="11">
        <f>SUM('Yearly emission'!IW$13:'Yearly emission'!IW15)</f>
        <v>0</v>
      </c>
      <c r="JA39" s="11">
        <f>SUM('Yearly emission'!IX$13:'Yearly emission'!IX15)</f>
        <v>0</v>
      </c>
      <c r="JB39" s="11">
        <f>SUM('Yearly emission'!IY$13:'Yearly emission'!IY15)</f>
        <v>0</v>
      </c>
    </row>
    <row r="40" spans="4:262" x14ac:dyDescent="0.25">
      <c r="D40" s="11">
        <v>2023</v>
      </c>
      <c r="E40" s="11">
        <f>SUM('Yearly emission'!B$13:'Yearly emission'!B16)</f>
        <v>0</v>
      </c>
      <c r="F40" s="11">
        <f>SUM('Yearly emission'!C$13:'Yearly emission'!C16)</f>
        <v>0</v>
      </c>
      <c r="G40" s="11">
        <f>SUM('Yearly emission'!D$13:'Yearly emission'!D16)</f>
        <v>0</v>
      </c>
      <c r="H40" s="11">
        <f>SUM('Yearly emission'!E$13:'Yearly emission'!E16)</f>
        <v>0</v>
      </c>
      <c r="I40" s="11">
        <f>SUM('Yearly emission'!F$13:'Yearly emission'!F16)</f>
        <v>0</v>
      </c>
      <c r="J40" s="11">
        <f>SUM('Yearly emission'!G$13:'Yearly emission'!G16)</f>
        <v>0</v>
      </c>
      <c r="K40" s="11">
        <f>SUM('Yearly emission'!H$13:'Yearly emission'!H16)</f>
        <v>0</v>
      </c>
      <c r="L40" s="11">
        <f>SUM('Yearly emission'!I$13:'Yearly emission'!I16)</f>
        <v>0</v>
      </c>
      <c r="M40" s="11">
        <f>SUM('Yearly emission'!J$13:'Yearly emission'!J16)</f>
        <v>0</v>
      </c>
      <c r="N40" s="11">
        <f>SUM('Yearly emission'!K$13:'Yearly emission'!K16)</f>
        <v>0</v>
      </c>
      <c r="O40" s="11">
        <f>SUM('Yearly emission'!L$13:'Yearly emission'!L16)</f>
        <v>0</v>
      </c>
      <c r="P40" s="11">
        <f>SUM('Yearly emission'!M$13:'Yearly emission'!M16)</f>
        <v>0</v>
      </c>
      <c r="Q40" s="11">
        <f>SUM('Yearly emission'!N$13:'Yearly emission'!N16)</f>
        <v>0</v>
      </c>
      <c r="R40" s="11">
        <f>SUM('Yearly emission'!O$13:'Yearly emission'!O16)</f>
        <v>0</v>
      </c>
      <c r="S40" s="11">
        <f>SUM('Yearly emission'!P$13:'Yearly emission'!P16)</f>
        <v>0</v>
      </c>
      <c r="T40" s="11">
        <f>SUM('Yearly emission'!Q$13:'Yearly emission'!Q16)</f>
        <v>0</v>
      </c>
      <c r="V40" s="11">
        <f>SUM('Yearly emission'!S$13:'Yearly emission'!S16)</f>
        <v>0</v>
      </c>
      <c r="W40" s="11">
        <f>SUM('Yearly emission'!T$13:'Yearly emission'!T16)</f>
        <v>0</v>
      </c>
      <c r="X40" s="11">
        <f>SUM('Yearly emission'!U$13:'Yearly emission'!U16)</f>
        <v>0</v>
      </c>
      <c r="Y40" s="11">
        <f>SUM('Yearly emission'!V$13:'Yearly emission'!V16)</f>
        <v>0</v>
      </c>
      <c r="Z40" s="11">
        <f>SUM('Yearly emission'!W$13:'Yearly emission'!W16)</f>
        <v>0</v>
      </c>
      <c r="AA40" s="11">
        <f>SUM('Yearly emission'!X$13:'Yearly emission'!X16)</f>
        <v>0</v>
      </c>
      <c r="AB40" s="11">
        <f>SUM('Yearly emission'!Y$13:'Yearly emission'!Y16)</f>
        <v>0</v>
      </c>
      <c r="AC40" s="11">
        <f>SUM('Yearly emission'!Z$13:'Yearly emission'!Z16)</f>
        <v>0</v>
      </c>
      <c r="AD40" s="11">
        <f>SUM('Yearly emission'!AA$13:'Yearly emission'!AA16)</f>
        <v>0</v>
      </c>
      <c r="AE40" s="11">
        <f>SUM('Yearly emission'!AB$13:'Yearly emission'!AB16)</f>
        <v>0</v>
      </c>
      <c r="AF40" s="11">
        <f>SUM('Yearly emission'!AC$13:'Yearly emission'!AC16)</f>
        <v>0</v>
      </c>
      <c r="AG40" s="11">
        <f>SUM('Yearly emission'!AD$13:'Yearly emission'!AD16)</f>
        <v>0</v>
      </c>
      <c r="AH40" s="11">
        <f>SUM('Yearly emission'!AE$13:'Yearly emission'!AE16)</f>
        <v>0</v>
      </c>
      <c r="AI40" s="11">
        <f>SUM('Yearly emission'!AF$13:'Yearly emission'!AF16)</f>
        <v>0</v>
      </c>
      <c r="AJ40" s="11">
        <f>SUM('Yearly emission'!AG$13:'Yearly emission'!AG16)</f>
        <v>0</v>
      </c>
      <c r="AK40" s="11">
        <f>SUM('Yearly emission'!AH$13:'Yearly emission'!AH16)</f>
        <v>0</v>
      </c>
      <c r="AM40" s="11">
        <f>SUM('Yearly emission'!AJ$13:'Yearly emission'!AJ16)</f>
        <v>0</v>
      </c>
      <c r="AN40" s="11">
        <f>SUM('Yearly emission'!AK$13:'Yearly emission'!AK16)</f>
        <v>0</v>
      </c>
      <c r="AO40" s="11">
        <f>SUM('Yearly emission'!AL$13:'Yearly emission'!AL16)</f>
        <v>0</v>
      </c>
      <c r="AP40" s="11">
        <f>SUM('Yearly emission'!AM$13:'Yearly emission'!AM16)</f>
        <v>0</v>
      </c>
      <c r="AQ40" s="11">
        <f>SUM('Yearly emission'!AN$13:'Yearly emission'!AN16)</f>
        <v>0</v>
      </c>
      <c r="AR40" s="11">
        <f>SUM('Yearly emission'!AO$13:'Yearly emission'!AO16)</f>
        <v>0</v>
      </c>
      <c r="AS40" s="11">
        <f>SUM('Yearly emission'!AP$13:'Yearly emission'!AP16)</f>
        <v>0</v>
      </c>
      <c r="AT40" s="11">
        <f>SUM('Yearly emission'!AQ$13:'Yearly emission'!AQ16)</f>
        <v>0</v>
      </c>
      <c r="AU40" s="11">
        <f>SUM('Yearly emission'!AR$13:'Yearly emission'!AR16)</f>
        <v>0</v>
      </c>
      <c r="AV40" s="11">
        <f>SUM('Yearly emission'!AS$13:'Yearly emission'!AS16)</f>
        <v>0</v>
      </c>
      <c r="AW40" s="11">
        <f>SUM('Yearly emission'!AT$13:'Yearly emission'!AT16)</f>
        <v>0</v>
      </c>
      <c r="AX40" s="11">
        <f>SUM('Yearly emission'!AU$13:'Yearly emission'!AU16)</f>
        <v>0</v>
      </c>
      <c r="AY40" s="11">
        <f>SUM('Yearly emission'!AV$13:'Yearly emission'!AV16)</f>
        <v>0</v>
      </c>
      <c r="AZ40" s="11">
        <f>SUM('Yearly emission'!AW$13:'Yearly emission'!AW16)</f>
        <v>0</v>
      </c>
      <c r="BA40" s="11">
        <f>SUM('Yearly emission'!AX$13:'Yearly emission'!AX16)</f>
        <v>0</v>
      </c>
      <c r="BB40" s="11">
        <f>SUM('Yearly emission'!AY$13:'Yearly emission'!AY16)</f>
        <v>0</v>
      </c>
      <c r="BD40" s="11">
        <f>SUM('Yearly emission'!BA$13:'Yearly emission'!BA16)</f>
        <v>0</v>
      </c>
      <c r="BE40" s="11">
        <f>SUM('Yearly emission'!BB$13:'Yearly emission'!BB16)</f>
        <v>0</v>
      </c>
      <c r="BF40" s="11">
        <f>SUM('Yearly emission'!BC$13:'Yearly emission'!BC16)</f>
        <v>0</v>
      </c>
      <c r="BG40" s="11">
        <f>SUM('Yearly emission'!BD$13:'Yearly emission'!BD16)</f>
        <v>0</v>
      </c>
      <c r="BH40" s="11">
        <f>SUM('Yearly emission'!BE$13:'Yearly emission'!BE16)</f>
        <v>0</v>
      </c>
      <c r="BI40" s="11">
        <f>SUM('Yearly emission'!BF$13:'Yearly emission'!BF16)</f>
        <v>0</v>
      </c>
      <c r="BJ40" s="11">
        <f>SUM('Yearly emission'!BG$13:'Yearly emission'!BG16)</f>
        <v>0</v>
      </c>
      <c r="BK40" s="11">
        <f>SUM('Yearly emission'!BH$13:'Yearly emission'!BH16)</f>
        <v>0</v>
      </c>
      <c r="BL40" s="11">
        <f>SUM('Yearly emission'!BI$13:'Yearly emission'!BI16)</f>
        <v>0</v>
      </c>
      <c r="BM40" s="11">
        <f>SUM('Yearly emission'!BJ$13:'Yearly emission'!BJ16)</f>
        <v>0</v>
      </c>
      <c r="BN40" s="11">
        <f>SUM('Yearly emission'!BK$13:'Yearly emission'!BK16)</f>
        <v>0</v>
      </c>
      <c r="BO40" s="11">
        <f>SUM('Yearly emission'!BL$13:'Yearly emission'!BL16)</f>
        <v>0</v>
      </c>
      <c r="BP40" s="11">
        <f>SUM('Yearly emission'!BM$13:'Yearly emission'!BM16)</f>
        <v>0</v>
      </c>
      <c r="BQ40" s="11">
        <f>SUM('Yearly emission'!BN$13:'Yearly emission'!BN16)</f>
        <v>0</v>
      </c>
      <c r="BR40" s="11">
        <f>SUM('Yearly emission'!BO$13:'Yearly emission'!BO16)</f>
        <v>0</v>
      </c>
      <c r="BS40" s="11">
        <f>SUM('Yearly emission'!BP$13:'Yearly emission'!BP16)</f>
        <v>0</v>
      </c>
      <c r="BU40" s="11">
        <f>SUM('Yearly emission'!BR$13:'Yearly emission'!BR16)</f>
        <v>0</v>
      </c>
      <c r="BV40" s="11">
        <f>SUM('Yearly emission'!BS$13:'Yearly emission'!BS16)</f>
        <v>0</v>
      </c>
      <c r="BW40" s="11">
        <f>SUM('Yearly emission'!BT$13:'Yearly emission'!BT16)</f>
        <v>0</v>
      </c>
      <c r="BX40" s="11">
        <f>SUM('Yearly emission'!BU$13:'Yearly emission'!BU16)</f>
        <v>0</v>
      </c>
      <c r="BY40" s="11">
        <f>SUM('Yearly emission'!BV$13:'Yearly emission'!BV16)</f>
        <v>0</v>
      </c>
      <c r="BZ40" s="11">
        <f>SUM('Yearly emission'!BW$13:'Yearly emission'!BW16)</f>
        <v>0</v>
      </c>
      <c r="CA40" s="11">
        <f>SUM('Yearly emission'!BX$13:'Yearly emission'!BX16)</f>
        <v>0</v>
      </c>
      <c r="CB40" s="11">
        <f>SUM('Yearly emission'!BY$13:'Yearly emission'!BY16)</f>
        <v>0</v>
      </c>
      <c r="CC40" s="11">
        <f>SUM('Yearly emission'!BZ$13:'Yearly emission'!BZ16)</f>
        <v>0</v>
      </c>
      <c r="CD40" s="11">
        <f>SUM('Yearly emission'!CA$13:'Yearly emission'!CA16)</f>
        <v>0</v>
      </c>
      <c r="CE40" s="11">
        <f>SUM('Yearly emission'!CB$13:'Yearly emission'!CB16)</f>
        <v>0</v>
      </c>
      <c r="CF40" s="11">
        <f>SUM('Yearly emission'!CC$13:'Yearly emission'!CC16)</f>
        <v>0</v>
      </c>
      <c r="CG40" s="11">
        <f>SUM('Yearly emission'!CD$13:'Yearly emission'!CD16)</f>
        <v>0</v>
      </c>
      <c r="CH40" s="11">
        <f>SUM('Yearly emission'!CE$13:'Yearly emission'!CE16)</f>
        <v>0</v>
      </c>
      <c r="CI40" s="11">
        <f>SUM('Yearly emission'!CF$13:'Yearly emission'!CF16)</f>
        <v>0</v>
      </c>
      <c r="CJ40" s="11">
        <f>SUM('Yearly emission'!CG$13:'Yearly emission'!CG16)</f>
        <v>0</v>
      </c>
      <c r="CM40" s="11">
        <f>SUM('Yearly emission'!CJ$13:'Yearly emission'!CJ16)</f>
        <v>8086</v>
      </c>
      <c r="CN40" s="11">
        <f>SUM('Yearly emission'!CK$13:'Yearly emission'!CK16)</f>
        <v>0</v>
      </c>
      <c r="CO40" s="11">
        <f>SUM('Yearly emission'!CL$13:'Yearly emission'!CL16)</f>
        <v>0</v>
      </c>
      <c r="CP40" s="11">
        <f>SUM('Yearly emission'!CM$13:'Yearly emission'!CM16)</f>
        <v>0</v>
      </c>
      <c r="CQ40" s="11">
        <f>SUM('Yearly emission'!CN$13:'Yearly emission'!CN16)</f>
        <v>0</v>
      </c>
      <c r="CR40" s="11">
        <f>SUM('Yearly emission'!CO$13:'Yearly emission'!CO16)</f>
        <v>0</v>
      </c>
      <c r="CS40" s="11">
        <f>SUM('Yearly emission'!CP$13:'Yearly emission'!CP16)</f>
        <v>0</v>
      </c>
      <c r="CT40" s="11">
        <f>SUM('Yearly emission'!CQ$13:'Yearly emission'!CQ16)</f>
        <v>0</v>
      </c>
      <c r="CU40" s="11">
        <f>SUM('Yearly emission'!CR$13:'Yearly emission'!CR16)</f>
        <v>0</v>
      </c>
      <c r="CV40" s="11">
        <f>SUM('Yearly emission'!CS$13:'Yearly emission'!CS16)</f>
        <v>0</v>
      </c>
      <c r="CW40" s="11">
        <f>SUM('Yearly emission'!CT$13:'Yearly emission'!CT16)</f>
        <v>0</v>
      </c>
      <c r="CX40" s="11">
        <f>SUM('Yearly emission'!CU$13:'Yearly emission'!CU16)</f>
        <v>0</v>
      </c>
      <c r="CY40" s="11">
        <f>SUM('Yearly emission'!CV$13:'Yearly emission'!CV16)</f>
        <v>0</v>
      </c>
      <c r="CZ40" s="11">
        <f>SUM('Yearly emission'!CW$13:'Yearly emission'!CW16)</f>
        <v>0</v>
      </c>
      <c r="DA40" s="11">
        <f>SUM('Yearly emission'!CX$13:'Yearly emission'!CX16)</f>
        <v>0</v>
      </c>
      <c r="DB40" s="11">
        <f>SUM('Yearly emission'!CY$13:'Yearly emission'!CY16)</f>
        <v>0</v>
      </c>
      <c r="DC40" s="11">
        <f>SUM('Yearly emission'!CZ$13:'Yearly emission'!CZ16)</f>
        <v>0</v>
      </c>
      <c r="DE40" s="11">
        <f>SUM('Yearly emission'!DB$13:'Yearly emission'!DB16)</f>
        <v>0</v>
      </c>
      <c r="DF40" s="11">
        <f>SUM('Yearly emission'!DC$13:'Yearly emission'!DC16)</f>
        <v>0</v>
      </c>
      <c r="DG40" s="11">
        <f>SUM('Yearly emission'!DD$13:'Yearly emission'!DD16)</f>
        <v>0</v>
      </c>
      <c r="DH40" s="11">
        <f>SUM('Yearly emission'!DE$13:'Yearly emission'!DE16)</f>
        <v>0</v>
      </c>
      <c r="DI40" s="11">
        <f>SUM('Yearly emission'!DF$13:'Yearly emission'!DF16)</f>
        <v>0</v>
      </c>
      <c r="DJ40" s="11">
        <f>SUM('Yearly emission'!DG$13:'Yearly emission'!DG16)</f>
        <v>0</v>
      </c>
      <c r="DK40" s="11">
        <f>SUM('Yearly emission'!DH$13:'Yearly emission'!DH16)</f>
        <v>0</v>
      </c>
      <c r="DL40" s="11">
        <f>SUM('Yearly emission'!DI$13:'Yearly emission'!DI16)</f>
        <v>0</v>
      </c>
      <c r="DM40" s="11">
        <f>SUM('Yearly emission'!DJ$13:'Yearly emission'!DJ16)</f>
        <v>0</v>
      </c>
      <c r="DN40" s="11">
        <f>SUM('Yearly emission'!DK$13:'Yearly emission'!DK16)</f>
        <v>0</v>
      </c>
      <c r="DO40" s="11">
        <f>SUM('Yearly emission'!DL$13:'Yearly emission'!DL16)</f>
        <v>0</v>
      </c>
      <c r="DP40" s="11">
        <f>SUM('Yearly emission'!DM$13:'Yearly emission'!DM16)</f>
        <v>0</v>
      </c>
      <c r="DQ40" s="11">
        <f>SUM('Yearly emission'!DN$13:'Yearly emission'!DN16)</f>
        <v>0</v>
      </c>
      <c r="DR40" s="11">
        <f>SUM('Yearly emission'!DO$13:'Yearly emission'!DO16)</f>
        <v>0</v>
      </c>
      <c r="DS40" s="11">
        <f>SUM('Yearly emission'!DP$13:'Yearly emission'!DP16)</f>
        <v>0</v>
      </c>
      <c r="DT40" s="11">
        <f>SUM('Yearly emission'!DQ$13:'Yearly emission'!DQ16)</f>
        <v>0</v>
      </c>
      <c r="DV40" s="11">
        <f>SUM('Yearly emission'!DS$13:'Yearly emission'!DS16)</f>
        <v>0</v>
      </c>
      <c r="DW40" s="11">
        <f>SUM('Yearly emission'!DT$13:'Yearly emission'!DT16)</f>
        <v>0</v>
      </c>
      <c r="DX40" s="11">
        <f>SUM('Yearly emission'!DU$13:'Yearly emission'!DU16)</f>
        <v>0</v>
      </c>
      <c r="DY40" s="11">
        <f>SUM('Yearly emission'!DV$13:'Yearly emission'!DV16)</f>
        <v>0</v>
      </c>
      <c r="DZ40" s="11">
        <f>SUM('Yearly emission'!DW$13:'Yearly emission'!DW16)</f>
        <v>0</v>
      </c>
      <c r="EA40" s="11">
        <f>SUM('Yearly emission'!DX$13:'Yearly emission'!DX16)</f>
        <v>0</v>
      </c>
      <c r="EB40" s="11">
        <f>SUM('Yearly emission'!DY$13:'Yearly emission'!DY16)</f>
        <v>0</v>
      </c>
      <c r="EC40" s="11">
        <f>SUM('Yearly emission'!DZ$13:'Yearly emission'!DZ16)</f>
        <v>0</v>
      </c>
      <c r="ED40" s="11">
        <f>SUM('Yearly emission'!EA$13:'Yearly emission'!EA16)</f>
        <v>0</v>
      </c>
      <c r="EE40" s="11">
        <f>SUM('Yearly emission'!EB$13:'Yearly emission'!EB16)</f>
        <v>0</v>
      </c>
      <c r="EF40" s="11">
        <f>SUM('Yearly emission'!EC$13:'Yearly emission'!EC16)</f>
        <v>0</v>
      </c>
      <c r="EG40" s="11">
        <f>SUM('Yearly emission'!ED$13:'Yearly emission'!ED16)</f>
        <v>0</v>
      </c>
      <c r="EH40" s="11">
        <f>SUM('Yearly emission'!EE$13:'Yearly emission'!EE16)</f>
        <v>0</v>
      </c>
      <c r="EI40" s="11">
        <f>SUM('Yearly emission'!EF$13:'Yearly emission'!EF16)</f>
        <v>0</v>
      </c>
      <c r="EJ40" s="11">
        <f>SUM('Yearly emission'!EG$13:'Yearly emission'!EG16)</f>
        <v>0</v>
      </c>
      <c r="EK40" s="11">
        <f>SUM('Yearly emission'!EH$13:'Yearly emission'!EH16)</f>
        <v>0</v>
      </c>
      <c r="EM40" s="11">
        <f>SUM('Yearly emission'!EJ$13:'Yearly emission'!EJ16)</f>
        <v>0</v>
      </c>
      <c r="EN40" s="11">
        <f>SUM('Yearly emission'!EK$13:'Yearly emission'!EK16)</f>
        <v>0</v>
      </c>
      <c r="EO40" s="11">
        <f>SUM('Yearly emission'!EL$13:'Yearly emission'!EL16)</f>
        <v>0</v>
      </c>
      <c r="EP40" s="11">
        <f>SUM('Yearly emission'!EM$13:'Yearly emission'!EM16)</f>
        <v>0</v>
      </c>
      <c r="EQ40" s="11">
        <f>SUM('Yearly emission'!EN$13:'Yearly emission'!EN16)</f>
        <v>0</v>
      </c>
      <c r="ER40" s="11">
        <f>SUM('Yearly emission'!EO$13:'Yearly emission'!EO16)</f>
        <v>0</v>
      </c>
      <c r="ES40" s="11">
        <f>SUM('Yearly emission'!EP$13:'Yearly emission'!EP16)</f>
        <v>0</v>
      </c>
      <c r="ET40" s="11">
        <f>SUM('Yearly emission'!EQ$13:'Yearly emission'!EQ16)</f>
        <v>0</v>
      </c>
      <c r="EU40" s="11">
        <f>SUM('Yearly emission'!ER$13:'Yearly emission'!ER16)</f>
        <v>0</v>
      </c>
      <c r="EV40" s="11">
        <f>SUM('Yearly emission'!ES$13:'Yearly emission'!ES16)</f>
        <v>0</v>
      </c>
      <c r="EW40" s="11">
        <f>SUM('Yearly emission'!ET$13:'Yearly emission'!ET16)</f>
        <v>0</v>
      </c>
      <c r="EX40" s="11">
        <f>SUM('Yearly emission'!EU$13:'Yearly emission'!EU16)</f>
        <v>0</v>
      </c>
      <c r="EY40" s="11">
        <f>SUM('Yearly emission'!EV$13:'Yearly emission'!EV16)</f>
        <v>0</v>
      </c>
      <c r="EZ40" s="11">
        <f>SUM('Yearly emission'!EW$13:'Yearly emission'!EW16)</f>
        <v>0</v>
      </c>
      <c r="FA40" s="11">
        <f>SUM('Yearly emission'!EX$13:'Yearly emission'!EX16)</f>
        <v>0</v>
      </c>
      <c r="FB40" s="11">
        <f>SUM('Yearly emission'!EY$13:'Yearly emission'!EY16)</f>
        <v>0</v>
      </c>
      <c r="FD40" s="11">
        <f>SUM('Yearly emission'!FA$13:'Yearly emission'!FA16)</f>
        <v>0</v>
      </c>
      <c r="FE40" s="11">
        <f>SUM('Yearly emission'!FB$13:'Yearly emission'!FB16)</f>
        <v>0</v>
      </c>
      <c r="FF40" s="11">
        <f>SUM('Yearly emission'!FC$13:'Yearly emission'!FC16)</f>
        <v>0</v>
      </c>
      <c r="FG40" s="11">
        <f>SUM('Yearly emission'!FD$13:'Yearly emission'!FD16)</f>
        <v>0</v>
      </c>
      <c r="FH40" s="11">
        <f>SUM('Yearly emission'!FE$13:'Yearly emission'!FE16)</f>
        <v>0</v>
      </c>
      <c r="FI40" s="11">
        <f>SUM('Yearly emission'!FF$13:'Yearly emission'!FF16)</f>
        <v>0</v>
      </c>
      <c r="FJ40" s="11">
        <f>SUM('Yearly emission'!FG$13:'Yearly emission'!FG16)</f>
        <v>0</v>
      </c>
      <c r="FK40" s="11">
        <f>SUM('Yearly emission'!FH$13:'Yearly emission'!FH16)</f>
        <v>0</v>
      </c>
      <c r="FL40" s="11">
        <f>SUM('Yearly emission'!FI$13:'Yearly emission'!FI16)</f>
        <v>0</v>
      </c>
      <c r="FM40" s="11">
        <f>SUM('Yearly emission'!FJ$13:'Yearly emission'!FJ16)</f>
        <v>0</v>
      </c>
      <c r="FN40" s="11">
        <f>SUM('Yearly emission'!FK$13:'Yearly emission'!FK16)</f>
        <v>0</v>
      </c>
      <c r="FO40" s="11">
        <f>SUM('Yearly emission'!FL$13:'Yearly emission'!FL16)</f>
        <v>0</v>
      </c>
      <c r="FP40" s="11">
        <f>SUM('Yearly emission'!FM$13:'Yearly emission'!FM16)</f>
        <v>0</v>
      </c>
      <c r="FQ40" s="11">
        <f>SUM('Yearly emission'!FN$13:'Yearly emission'!FN16)</f>
        <v>0</v>
      </c>
      <c r="FR40" s="11">
        <f>SUM('Yearly emission'!FO$13:'Yearly emission'!FO16)</f>
        <v>0</v>
      </c>
      <c r="FS40" s="11">
        <f>SUM('Yearly emission'!FP$13:'Yearly emission'!FP16)</f>
        <v>0</v>
      </c>
      <c r="FV40" s="11">
        <f>SUM('Yearly emission'!FS$13:'Yearly emission'!FS16)</f>
        <v>8086</v>
      </c>
      <c r="FW40" s="11">
        <f>SUM('Yearly emission'!FT$13:'Yearly emission'!FT16)</f>
        <v>0</v>
      </c>
      <c r="FX40" s="11">
        <f>SUM('Yearly emission'!FU$13:'Yearly emission'!FU16)</f>
        <v>0</v>
      </c>
      <c r="FY40" s="11">
        <f>SUM('Yearly emission'!FV$13:'Yearly emission'!FV16)</f>
        <v>0</v>
      </c>
      <c r="FZ40" s="11">
        <f>SUM('Yearly emission'!FW$13:'Yearly emission'!FW16)</f>
        <v>0</v>
      </c>
      <c r="GA40" s="11">
        <f>SUM('Yearly emission'!FX$13:'Yearly emission'!FX16)</f>
        <v>0</v>
      </c>
      <c r="GB40" s="11">
        <f>SUM('Yearly emission'!FY$13:'Yearly emission'!FY16)</f>
        <v>0</v>
      </c>
      <c r="GC40" s="11">
        <f>SUM('Yearly emission'!FZ$13:'Yearly emission'!FZ16)</f>
        <v>0</v>
      </c>
      <c r="GD40" s="11">
        <f>SUM('Yearly emission'!GA$13:'Yearly emission'!GA16)</f>
        <v>0</v>
      </c>
      <c r="GE40" s="11">
        <f>SUM('Yearly emission'!GB$13:'Yearly emission'!GB16)</f>
        <v>0</v>
      </c>
      <c r="GF40" s="11">
        <f>SUM('Yearly emission'!GC$13:'Yearly emission'!GC16)</f>
        <v>0</v>
      </c>
      <c r="GG40" s="11">
        <f>SUM('Yearly emission'!GD$13:'Yearly emission'!GD16)</f>
        <v>0</v>
      </c>
      <c r="GH40" s="11">
        <f>SUM('Yearly emission'!GE$13:'Yearly emission'!GE16)</f>
        <v>0</v>
      </c>
      <c r="GI40" s="11">
        <f>SUM('Yearly emission'!GF$13:'Yearly emission'!GF16)</f>
        <v>0</v>
      </c>
      <c r="GJ40" s="11">
        <f>SUM('Yearly emission'!GG$13:'Yearly emission'!GG16)</f>
        <v>0</v>
      </c>
      <c r="GK40" s="11">
        <f>SUM('Yearly emission'!GH$13:'Yearly emission'!GH16)</f>
        <v>0</v>
      </c>
      <c r="GL40" s="11">
        <f>SUM('Yearly emission'!GI$13:'Yearly emission'!GI16)</f>
        <v>0</v>
      </c>
      <c r="GN40" s="11">
        <f>SUM('Yearly emission'!GK$13:'Yearly emission'!GK16)</f>
        <v>0</v>
      </c>
      <c r="GO40" s="11">
        <f>SUM('Yearly emission'!GL$13:'Yearly emission'!GL16)</f>
        <v>0</v>
      </c>
      <c r="GP40" s="11">
        <f>SUM('Yearly emission'!GM$13:'Yearly emission'!GM16)</f>
        <v>0</v>
      </c>
      <c r="GQ40" s="11">
        <f>SUM('Yearly emission'!GN$13:'Yearly emission'!GN16)</f>
        <v>0</v>
      </c>
      <c r="GR40" s="11">
        <f>SUM('Yearly emission'!GO$13:'Yearly emission'!GO16)</f>
        <v>0</v>
      </c>
      <c r="GS40" s="11">
        <f>SUM('Yearly emission'!GP$13:'Yearly emission'!GP16)</f>
        <v>0</v>
      </c>
      <c r="GT40" s="11">
        <f>SUM('Yearly emission'!GQ$13:'Yearly emission'!GQ16)</f>
        <v>0</v>
      </c>
      <c r="GU40" s="11">
        <f>SUM('Yearly emission'!GR$13:'Yearly emission'!GR16)</f>
        <v>0</v>
      </c>
      <c r="GV40" s="11">
        <f>SUM('Yearly emission'!GS$13:'Yearly emission'!GS16)</f>
        <v>0</v>
      </c>
      <c r="GW40" s="11">
        <f>SUM('Yearly emission'!GT$13:'Yearly emission'!GT16)</f>
        <v>0</v>
      </c>
      <c r="GX40" s="11">
        <f>SUM('Yearly emission'!GU$13:'Yearly emission'!GU16)</f>
        <v>0</v>
      </c>
      <c r="GY40" s="11">
        <f>SUM('Yearly emission'!GV$13:'Yearly emission'!GV16)</f>
        <v>0</v>
      </c>
      <c r="GZ40" s="11">
        <f>SUM('Yearly emission'!GW$13:'Yearly emission'!GW16)</f>
        <v>0</v>
      </c>
      <c r="HA40" s="11">
        <f>SUM('Yearly emission'!GX$13:'Yearly emission'!GX16)</f>
        <v>0</v>
      </c>
      <c r="HB40" s="11">
        <f>SUM('Yearly emission'!GY$13:'Yearly emission'!GY16)</f>
        <v>0</v>
      </c>
      <c r="HC40" s="11">
        <f>SUM('Yearly emission'!GZ$13:'Yearly emission'!GZ16)</f>
        <v>0</v>
      </c>
      <c r="HE40" s="11">
        <f>SUM('Yearly emission'!HB$13:'Yearly emission'!HB16)</f>
        <v>0</v>
      </c>
      <c r="HF40" s="11">
        <f>SUM('Yearly emission'!HC$13:'Yearly emission'!HC16)</f>
        <v>0</v>
      </c>
      <c r="HG40" s="11">
        <f>SUM('Yearly emission'!HD$13:'Yearly emission'!HD16)</f>
        <v>0</v>
      </c>
      <c r="HH40" s="11">
        <f>SUM('Yearly emission'!HE$13:'Yearly emission'!HE16)</f>
        <v>0</v>
      </c>
      <c r="HI40" s="11">
        <f>SUM('Yearly emission'!HF$13:'Yearly emission'!HF16)</f>
        <v>0</v>
      </c>
      <c r="HJ40" s="11">
        <f>SUM('Yearly emission'!HG$13:'Yearly emission'!HG16)</f>
        <v>0</v>
      </c>
      <c r="HK40" s="11">
        <f>SUM('Yearly emission'!HH$13:'Yearly emission'!HH16)</f>
        <v>0</v>
      </c>
      <c r="HL40" s="11">
        <f>SUM('Yearly emission'!HI$13:'Yearly emission'!HI16)</f>
        <v>0</v>
      </c>
      <c r="HM40" s="11">
        <f>SUM('Yearly emission'!HJ$13:'Yearly emission'!HJ16)</f>
        <v>0</v>
      </c>
      <c r="HN40" s="11">
        <f>SUM('Yearly emission'!HK$13:'Yearly emission'!HK16)</f>
        <v>0</v>
      </c>
      <c r="HO40" s="11">
        <f>SUM('Yearly emission'!HL$13:'Yearly emission'!HL16)</f>
        <v>0</v>
      </c>
      <c r="HP40" s="11">
        <f>SUM('Yearly emission'!HM$13:'Yearly emission'!HM16)</f>
        <v>0</v>
      </c>
      <c r="HQ40" s="11">
        <f>SUM('Yearly emission'!HN$13:'Yearly emission'!HN16)</f>
        <v>0</v>
      </c>
      <c r="HR40" s="11">
        <f>SUM('Yearly emission'!HO$13:'Yearly emission'!HO16)</f>
        <v>0</v>
      </c>
      <c r="HS40" s="11">
        <f>SUM('Yearly emission'!HP$13:'Yearly emission'!HP16)</f>
        <v>0</v>
      </c>
      <c r="HT40" s="11">
        <f>SUM('Yearly emission'!HQ$13:'Yearly emission'!HQ16)</f>
        <v>0</v>
      </c>
      <c r="HV40" s="11">
        <f>SUM('Yearly emission'!HS$13:'Yearly emission'!HS16)</f>
        <v>0</v>
      </c>
      <c r="HW40" s="11">
        <f>SUM('Yearly emission'!HT$13:'Yearly emission'!HT16)</f>
        <v>0</v>
      </c>
      <c r="HX40" s="11">
        <f>SUM('Yearly emission'!HU$13:'Yearly emission'!HU16)</f>
        <v>0</v>
      </c>
      <c r="HY40" s="11">
        <f>SUM('Yearly emission'!HV$13:'Yearly emission'!HV16)</f>
        <v>0</v>
      </c>
      <c r="HZ40" s="11">
        <f>SUM('Yearly emission'!HW$13:'Yearly emission'!HW16)</f>
        <v>0</v>
      </c>
      <c r="IA40" s="11">
        <f>SUM('Yearly emission'!HX$13:'Yearly emission'!HX16)</f>
        <v>0</v>
      </c>
      <c r="IB40" s="11">
        <f>SUM('Yearly emission'!HY$13:'Yearly emission'!HY16)</f>
        <v>0</v>
      </c>
      <c r="IC40" s="11">
        <f>SUM('Yearly emission'!HZ$13:'Yearly emission'!HZ16)</f>
        <v>0</v>
      </c>
      <c r="ID40" s="11">
        <f>SUM('Yearly emission'!IA$13:'Yearly emission'!IA16)</f>
        <v>0</v>
      </c>
      <c r="IE40" s="11">
        <f>SUM('Yearly emission'!IB$13:'Yearly emission'!IB16)</f>
        <v>0</v>
      </c>
      <c r="IF40" s="11">
        <f>SUM('Yearly emission'!IC$13:'Yearly emission'!IC16)</f>
        <v>0</v>
      </c>
      <c r="IG40" s="11">
        <f>SUM('Yearly emission'!ID$13:'Yearly emission'!ID16)</f>
        <v>0</v>
      </c>
      <c r="IH40" s="11">
        <f>SUM('Yearly emission'!IE$13:'Yearly emission'!IE16)</f>
        <v>0</v>
      </c>
      <c r="II40" s="11">
        <f>SUM('Yearly emission'!IF$13:'Yearly emission'!IF16)</f>
        <v>0</v>
      </c>
      <c r="IJ40" s="11">
        <f>SUM('Yearly emission'!IG$13:'Yearly emission'!IG16)</f>
        <v>0</v>
      </c>
      <c r="IK40" s="11">
        <f>SUM('Yearly emission'!IH$13:'Yearly emission'!IH16)</f>
        <v>0</v>
      </c>
      <c r="IM40" s="11">
        <f>SUM('Yearly emission'!IJ$13:'Yearly emission'!IJ16)</f>
        <v>0</v>
      </c>
      <c r="IN40" s="11">
        <f>SUM('Yearly emission'!IK$13:'Yearly emission'!IK16)</f>
        <v>0</v>
      </c>
      <c r="IO40" s="11">
        <f>SUM('Yearly emission'!IL$13:'Yearly emission'!IL16)</f>
        <v>0</v>
      </c>
      <c r="IP40" s="11">
        <f>SUM('Yearly emission'!IM$13:'Yearly emission'!IM16)</f>
        <v>0</v>
      </c>
      <c r="IQ40" s="11">
        <f>SUM('Yearly emission'!IN$13:'Yearly emission'!IN16)</f>
        <v>0</v>
      </c>
      <c r="IR40" s="11">
        <f>SUM('Yearly emission'!IO$13:'Yearly emission'!IO16)</f>
        <v>0</v>
      </c>
      <c r="IS40" s="11">
        <f>SUM('Yearly emission'!IP$13:'Yearly emission'!IP16)</f>
        <v>0</v>
      </c>
      <c r="IT40" s="11">
        <f>SUM('Yearly emission'!IQ$13:'Yearly emission'!IQ16)</f>
        <v>0</v>
      </c>
      <c r="IU40" s="11">
        <f>SUM('Yearly emission'!IR$13:'Yearly emission'!IR16)</f>
        <v>0</v>
      </c>
      <c r="IV40" s="11">
        <f>SUM('Yearly emission'!IS$13:'Yearly emission'!IS16)</f>
        <v>0</v>
      </c>
      <c r="IW40" s="11">
        <f>SUM('Yearly emission'!IT$13:'Yearly emission'!IT16)</f>
        <v>0</v>
      </c>
      <c r="IX40" s="11">
        <f>SUM('Yearly emission'!IU$13:'Yearly emission'!IU16)</f>
        <v>0</v>
      </c>
      <c r="IY40" s="11">
        <f>SUM('Yearly emission'!IV$13:'Yearly emission'!IV16)</f>
        <v>0</v>
      </c>
      <c r="IZ40" s="11">
        <f>SUM('Yearly emission'!IW$13:'Yearly emission'!IW16)</f>
        <v>0</v>
      </c>
      <c r="JA40" s="11">
        <f>SUM('Yearly emission'!IX$13:'Yearly emission'!IX16)</f>
        <v>0</v>
      </c>
      <c r="JB40" s="11">
        <f>SUM('Yearly emission'!IY$13:'Yearly emission'!IY16)</f>
        <v>0</v>
      </c>
    </row>
    <row r="41" spans="4:262" x14ac:dyDescent="0.25">
      <c r="D41" s="11">
        <v>2024</v>
      </c>
      <c r="E41" s="11">
        <f>SUM('Yearly emission'!B$13:'Yearly emission'!B17)</f>
        <v>0</v>
      </c>
      <c r="F41" s="11">
        <f>SUM('Yearly emission'!C$13:'Yearly emission'!C17)</f>
        <v>0</v>
      </c>
      <c r="G41" s="11">
        <f>SUM('Yearly emission'!D$13:'Yearly emission'!D17)</f>
        <v>0</v>
      </c>
      <c r="H41" s="11">
        <f>SUM('Yearly emission'!E$13:'Yearly emission'!E17)</f>
        <v>0</v>
      </c>
      <c r="I41" s="11">
        <f>SUM('Yearly emission'!F$13:'Yearly emission'!F17)</f>
        <v>0</v>
      </c>
      <c r="J41" s="11">
        <f>SUM('Yearly emission'!G$13:'Yearly emission'!G17)</f>
        <v>0</v>
      </c>
      <c r="K41" s="11">
        <f>SUM('Yearly emission'!H$13:'Yearly emission'!H17)</f>
        <v>0</v>
      </c>
      <c r="L41" s="11">
        <f>SUM('Yearly emission'!I$13:'Yearly emission'!I17)</f>
        <v>0</v>
      </c>
      <c r="M41" s="11">
        <f>SUM('Yearly emission'!J$13:'Yearly emission'!J17)</f>
        <v>0</v>
      </c>
      <c r="N41" s="11">
        <f>SUM('Yearly emission'!K$13:'Yearly emission'!K17)</f>
        <v>0</v>
      </c>
      <c r="O41" s="11">
        <f>SUM('Yearly emission'!L$13:'Yearly emission'!L17)</f>
        <v>0</v>
      </c>
      <c r="P41" s="11">
        <f>SUM('Yearly emission'!M$13:'Yearly emission'!M17)</f>
        <v>0</v>
      </c>
      <c r="Q41" s="11">
        <f>SUM('Yearly emission'!N$13:'Yearly emission'!N17)</f>
        <v>0</v>
      </c>
      <c r="R41" s="11">
        <f>SUM('Yearly emission'!O$13:'Yearly emission'!O17)</f>
        <v>0</v>
      </c>
      <c r="S41" s="11">
        <f>SUM('Yearly emission'!P$13:'Yearly emission'!P17)</f>
        <v>0</v>
      </c>
      <c r="T41" s="11">
        <f>SUM('Yearly emission'!Q$13:'Yearly emission'!Q17)</f>
        <v>0</v>
      </c>
      <c r="V41" s="11">
        <f>SUM('Yearly emission'!S$13:'Yearly emission'!S17)</f>
        <v>0</v>
      </c>
      <c r="W41" s="11">
        <f>SUM('Yearly emission'!T$13:'Yearly emission'!T17)</f>
        <v>0</v>
      </c>
      <c r="X41" s="11">
        <f>SUM('Yearly emission'!U$13:'Yearly emission'!U17)</f>
        <v>0</v>
      </c>
      <c r="Y41" s="11">
        <f>SUM('Yearly emission'!V$13:'Yearly emission'!V17)</f>
        <v>0</v>
      </c>
      <c r="Z41" s="11">
        <f>SUM('Yearly emission'!W$13:'Yearly emission'!W17)</f>
        <v>0</v>
      </c>
      <c r="AA41" s="11">
        <f>SUM('Yearly emission'!X$13:'Yearly emission'!X17)</f>
        <v>0</v>
      </c>
      <c r="AB41" s="11">
        <f>SUM('Yearly emission'!Y$13:'Yearly emission'!Y17)</f>
        <v>0</v>
      </c>
      <c r="AC41" s="11">
        <f>SUM('Yearly emission'!Z$13:'Yearly emission'!Z17)</f>
        <v>0</v>
      </c>
      <c r="AD41" s="11">
        <f>SUM('Yearly emission'!AA$13:'Yearly emission'!AA17)</f>
        <v>0</v>
      </c>
      <c r="AE41" s="11">
        <f>SUM('Yearly emission'!AB$13:'Yearly emission'!AB17)</f>
        <v>0</v>
      </c>
      <c r="AF41" s="11">
        <f>SUM('Yearly emission'!AC$13:'Yearly emission'!AC17)</f>
        <v>0</v>
      </c>
      <c r="AG41" s="11">
        <f>SUM('Yearly emission'!AD$13:'Yearly emission'!AD17)</f>
        <v>0</v>
      </c>
      <c r="AH41" s="11">
        <f>SUM('Yearly emission'!AE$13:'Yearly emission'!AE17)</f>
        <v>0</v>
      </c>
      <c r="AI41" s="11">
        <f>SUM('Yearly emission'!AF$13:'Yearly emission'!AF17)</f>
        <v>0</v>
      </c>
      <c r="AJ41" s="11">
        <f>SUM('Yearly emission'!AG$13:'Yearly emission'!AG17)</f>
        <v>0</v>
      </c>
      <c r="AK41" s="11">
        <f>SUM('Yearly emission'!AH$13:'Yearly emission'!AH17)</f>
        <v>0</v>
      </c>
      <c r="AM41" s="11">
        <f>SUM('Yearly emission'!AJ$13:'Yearly emission'!AJ17)</f>
        <v>0</v>
      </c>
      <c r="AN41" s="11">
        <f>SUM('Yearly emission'!AK$13:'Yearly emission'!AK17)</f>
        <v>0</v>
      </c>
      <c r="AO41" s="11">
        <f>SUM('Yearly emission'!AL$13:'Yearly emission'!AL17)</f>
        <v>0</v>
      </c>
      <c r="AP41" s="11">
        <f>SUM('Yearly emission'!AM$13:'Yearly emission'!AM17)</f>
        <v>0</v>
      </c>
      <c r="AQ41" s="11">
        <f>SUM('Yearly emission'!AN$13:'Yearly emission'!AN17)</f>
        <v>0</v>
      </c>
      <c r="AR41" s="11">
        <f>SUM('Yearly emission'!AO$13:'Yearly emission'!AO17)</f>
        <v>0</v>
      </c>
      <c r="AS41" s="11">
        <f>SUM('Yearly emission'!AP$13:'Yearly emission'!AP17)</f>
        <v>0</v>
      </c>
      <c r="AT41" s="11">
        <f>SUM('Yearly emission'!AQ$13:'Yearly emission'!AQ17)</f>
        <v>0</v>
      </c>
      <c r="AU41" s="11">
        <f>SUM('Yearly emission'!AR$13:'Yearly emission'!AR17)</f>
        <v>0</v>
      </c>
      <c r="AV41" s="11">
        <f>SUM('Yearly emission'!AS$13:'Yearly emission'!AS17)</f>
        <v>0</v>
      </c>
      <c r="AW41" s="11">
        <f>SUM('Yearly emission'!AT$13:'Yearly emission'!AT17)</f>
        <v>0</v>
      </c>
      <c r="AX41" s="11">
        <f>SUM('Yearly emission'!AU$13:'Yearly emission'!AU17)</f>
        <v>0</v>
      </c>
      <c r="AY41" s="11">
        <f>SUM('Yearly emission'!AV$13:'Yearly emission'!AV17)</f>
        <v>0</v>
      </c>
      <c r="AZ41" s="11">
        <f>SUM('Yearly emission'!AW$13:'Yearly emission'!AW17)</f>
        <v>0</v>
      </c>
      <c r="BA41" s="11">
        <f>SUM('Yearly emission'!AX$13:'Yearly emission'!AX17)</f>
        <v>0</v>
      </c>
      <c r="BB41" s="11">
        <f>SUM('Yearly emission'!AY$13:'Yearly emission'!AY17)</f>
        <v>0</v>
      </c>
      <c r="BD41" s="11">
        <f>SUM('Yearly emission'!BA$13:'Yearly emission'!BA17)</f>
        <v>0</v>
      </c>
      <c r="BE41" s="11">
        <f>SUM('Yearly emission'!BB$13:'Yearly emission'!BB17)</f>
        <v>0</v>
      </c>
      <c r="BF41" s="11">
        <f>SUM('Yearly emission'!BC$13:'Yearly emission'!BC17)</f>
        <v>0</v>
      </c>
      <c r="BG41" s="11">
        <f>SUM('Yearly emission'!BD$13:'Yearly emission'!BD17)</f>
        <v>0</v>
      </c>
      <c r="BH41" s="11">
        <f>SUM('Yearly emission'!BE$13:'Yearly emission'!BE17)</f>
        <v>0</v>
      </c>
      <c r="BI41" s="11">
        <f>SUM('Yearly emission'!BF$13:'Yearly emission'!BF17)</f>
        <v>0</v>
      </c>
      <c r="BJ41" s="11">
        <f>SUM('Yearly emission'!BG$13:'Yearly emission'!BG17)</f>
        <v>0</v>
      </c>
      <c r="BK41" s="11">
        <f>SUM('Yearly emission'!BH$13:'Yearly emission'!BH17)</f>
        <v>0</v>
      </c>
      <c r="BL41" s="11">
        <f>SUM('Yearly emission'!BI$13:'Yearly emission'!BI17)</f>
        <v>0</v>
      </c>
      <c r="BM41" s="11">
        <f>SUM('Yearly emission'!BJ$13:'Yearly emission'!BJ17)</f>
        <v>0</v>
      </c>
      <c r="BN41" s="11">
        <f>SUM('Yearly emission'!BK$13:'Yearly emission'!BK17)</f>
        <v>0</v>
      </c>
      <c r="BO41" s="11">
        <f>SUM('Yearly emission'!BL$13:'Yearly emission'!BL17)</f>
        <v>0</v>
      </c>
      <c r="BP41" s="11">
        <f>SUM('Yearly emission'!BM$13:'Yearly emission'!BM17)</f>
        <v>0</v>
      </c>
      <c r="BQ41" s="11">
        <f>SUM('Yearly emission'!BN$13:'Yearly emission'!BN17)</f>
        <v>0</v>
      </c>
      <c r="BR41" s="11">
        <f>SUM('Yearly emission'!BO$13:'Yearly emission'!BO17)</f>
        <v>0</v>
      </c>
      <c r="BS41" s="11">
        <f>SUM('Yearly emission'!BP$13:'Yearly emission'!BP17)</f>
        <v>0</v>
      </c>
      <c r="BU41" s="11">
        <f>SUM('Yearly emission'!BR$13:'Yearly emission'!BR17)</f>
        <v>0</v>
      </c>
      <c r="BV41" s="11">
        <f>SUM('Yearly emission'!BS$13:'Yearly emission'!BS17)</f>
        <v>0</v>
      </c>
      <c r="BW41" s="11">
        <f>SUM('Yearly emission'!BT$13:'Yearly emission'!BT17)</f>
        <v>0</v>
      </c>
      <c r="BX41" s="11">
        <f>SUM('Yearly emission'!BU$13:'Yearly emission'!BU17)</f>
        <v>0</v>
      </c>
      <c r="BY41" s="11">
        <f>SUM('Yearly emission'!BV$13:'Yearly emission'!BV17)</f>
        <v>0</v>
      </c>
      <c r="BZ41" s="11">
        <f>SUM('Yearly emission'!BW$13:'Yearly emission'!BW17)</f>
        <v>0</v>
      </c>
      <c r="CA41" s="11">
        <f>SUM('Yearly emission'!BX$13:'Yearly emission'!BX17)</f>
        <v>0</v>
      </c>
      <c r="CB41" s="11">
        <f>SUM('Yearly emission'!BY$13:'Yearly emission'!BY17)</f>
        <v>0</v>
      </c>
      <c r="CC41" s="11">
        <f>SUM('Yearly emission'!BZ$13:'Yearly emission'!BZ17)</f>
        <v>0</v>
      </c>
      <c r="CD41" s="11">
        <f>SUM('Yearly emission'!CA$13:'Yearly emission'!CA17)</f>
        <v>0</v>
      </c>
      <c r="CE41" s="11">
        <f>SUM('Yearly emission'!CB$13:'Yearly emission'!CB17)</f>
        <v>0</v>
      </c>
      <c r="CF41" s="11">
        <f>SUM('Yearly emission'!CC$13:'Yearly emission'!CC17)</f>
        <v>0</v>
      </c>
      <c r="CG41" s="11">
        <f>SUM('Yearly emission'!CD$13:'Yearly emission'!CD17)</f>
        <v>0</v>
      </c>
      <c r="CH41" s="11">
        <f>SUM('Yearly emission'!CE$13:'Yearly emission'!CE17)</f>
        <v>0</v>
      </c>
      <c r="CI41" s="11">
        <f>SUM('Yearly emission'!CF$13:'Yearly emission'!CF17)</f>
        <v>0</v>
      </c>
      <c r="CJ41" s="11">
        <f>SUM('Yearly emission'!CG$13:'Yearly emission'!CG17)</f>
        <v>0</v>
      </c>
      <c r="CM41" s="11">
        <f>SUM('Yearly emission'!CJ$13:'Yearly emission'!CJ17)</f>
        <v>10110</v>
      </c>
      <c r="CN41" s="11">
        <f>SUM('Yearly emission'!CK$13:'Yearly emission'!CK17)</f>
        <v>0</v>
      </c>
      <c r="CO41" s="11">
        <f>SUM('Yearly emission'!CL$13:'Yearly emission'!CL17)</f>
        <v>0</v>
      </c>
      <c r="CP41" s="11">
        <f>SUM('Yearly emission'!CM$13:'Yearly emission'!CM17)</f>
        <v>0</v>
      </c>
      <c r="CQ41" s="11">
        <f>SUM('Yearly emission'!CN$13:'Yearly emission'!CN17)</f>
        <v>0</v>
      </c>
      <c r="CR41" s="11">
        <f>SUM('Yearly emission'!CO$13:'Yearly emission'!CO17)</f>
        <v>0</v>
      </c>
      <c r="CS41" s="11">
        <f>SUM('Yearly emission'!CP$13:'Yearly emission'!CP17)</f>
        <v>0</v>
      </c>
      <c r="CT41" s="11">
        <f>SUM('Yearly emission'!CQ$13:'Yearly emission'!CQ17)</f>
        <v>0</v>
      </c>
      <c r="CU41" s="11">
        <f>SUM('Yearly emission'!CR$13:'Yearly emission'!CR17)</f>
        <v>0</v>
      </c>
      <c r="CV41" s="11">
        <f>SUM('Yearly emission'!CS$13:'Yearly emission'!CS17)</f>
        <v>0</v>
      </c>
      <c r="CW41" s="11">
        <f>SUM('Yearly emission'!CT$13:'Yearly emission'!CT17)</f>
        <v>0</v>
      </c>
      <c r="CX41" s="11">
        <f>SUM('Yearly emission'!CU$13:'Yearly emission'!CU17)</f>
        <v>0</v>
      </c>
      <c r="CY41" s="11">
        <f>SUM('Yearly emission'!CV$13:'Yearly emission'!CV17)</f>
        <v>0</v>
      </c>
      <c r="CZ41" s="11">
        <f>SUM('Yearly emission'!CW$13:'Yearly emission'!CW17)</f>
        <v>0</v>
      </c>
      <c r="DA41" s="11">
        <f>SUM('Yearly emission'!CX$13:'Yearly emission'!CX17)</f>
        <v>0</v>
      </c>
      <c r="DB41" s="11">
        <f>SUM('Yearly emission'!CY$13:'Yearly emission'!CY17)</f>
        <v>0</v>
      </c>
      <c r="DC41" s="11">
        <f>SUM('Yearly emission'!CZ$13:'Yearly emission'!CZ17)</f>
        <v>0</v>
      </c>
      <c r="DE41" s="11">
        <f>SUM('Yearly emission'!DB$13:'Yearly emission'!DB17)</f>
        <v>0</v>
      </c>
      <c r="DF41" s="11">
        <f>SUM('Yearly emission'!DC$13:'Yearly emission'!DC17)</f>
        <v>0</v>
      </c>
      <c r="DG41" s="11">
        <f>SUM('Yearly emission'!DD$13:'Yearly emission'!DD17)</f>
        <v>0</v>
      </c>
      <c r="DH41" s="11">
        <f>SUM('Yearly emission'!DE$13:'Yearly emission'!DE17)</f>
        <v>0</v>
      </c>
      <c r="DI41" s="11">
        <f>SUM('Yearly emission'!DF$13:'Yearly emission'!DF17)</f>
        <v>0</v>
      </c>
      <c r="DJ41" s="11">
        <f>SUM('Yearly emission'!DG$13:'Yearly emission'!DG17)</f>
        <v>0</v>
      </c>
      <c r="DK41" s="11">
        <f>SUM('Yearly emission'!DH$13:'Yearly emission'!DH17)</f>
        <v>0</v>
      </c>
      <c r="DL41" s="11">
        <f>SUM('Yearly emission'!DI$13:'Yearly emission'!DI17)</f>
        <v>0</v>
      </c>
      <c r="DM41" s="11">
        <f>SUM('Yearly emission'!DJ$13:'Yearly emission'!DJ17)</f>
        <v>0</v>
      </c>
      <c r="DN41" s="11">
        <f>SUM('Yearly emission'!DK$13:'Yearly emission'!DK17)</f>
        <v>0</v>
      </c>
      <c r="DO41" s="11">
        <f>SUM('Yearly emission'!DL$13:'Yearly emission'!DL17)</f>
        <v>0</v>
      </c>
      <c r="DP41" s="11">
        <f>SUM('Yearly emission'!DM$13:'Yearly emission'!DM17)</f>
        <v>0</v>
      </c>
      <c r="DQ41" s="11">
        <f>SUM('Yearly emission'!DN$13:'Yearly emission'!DN17)</f>
        <v>0</v>
      </c>
      <c r="DR41" s="11">
        <f>SUM('Yearly emission'!DO$13:'Yearly emission'!DO17)</f>
        <v>0</v>
      </c>
      <c r="DS41" s="11">
        <f>SUM('Yearly emission'!DP$13:'Yearly emission'!DP17)</f>
        <v>0</v>
      </c>
      <c r="DT41" s="11">
        <f>SUM('Yearly emission'!DQ$13:'Yearly emission'!DQ17)</f>
        <v>0</v>
      </c>
      <c r="DV41" s="11">
        <f>SUM('Yearly emission'!DS$13:'Yearly emission'!DS17)</f>
        <v>0</v>
      </c>
      <c r="DW41" s="11">
        <f>SUM('Yearly emission'!DT$13:'Yearly emission'!DT17)</f>
        <v>0</v>
      </c>
      <c r="DX41" s="11">
        <f>SUM('Yearly emission'!DU$13:'Yearly emission'!DU17)</f>
        <v>0</v>
      </c>
      <c r="DY41" s="11">
        <f>SUM('Yearly emission'!DV$13:'Yearly emission'!DV17)</f>
        <v>0</v>
      </c>
      <c r="DZ41" s="11">
        <f>SUM('Yearly emission'!DW$13:'Yearly emission'!DW17)</f>
        <v>0</v>
      </c>
      <c r="EA41" s="11">
        <f>SUM('Yearly emission'!DX$13:'Yearly emission'!DX17)</f>
        <v>0</v>
      </c>
      <c r="EB41" s="11">
        <f>SUM('Yearly emission'!DY$13:'Yearly emission'!DY17)</f>
        <v>0</v>
      </c>
      <c r="EC41" s="11">
        <f>SUM('Yearly emission'!DZ$13:'Yearly emission'!DZ17)</f>
        <v>0</v>
      </c>
      <c r="ED41" s="11">
        <f>SUM('Yearly emission'!EA$13:'Yearly emission'!EA17)</f>
        <v>0</v>
      </c>
      <c r="EE41" s="11">
        <f>SUM('Yearly emission'!EB$13:'Yearly emission'!EB17)</f>
        <v>0</v>
      </c>
      <c r="EF41" s="11">
        <f>SUM('Yearly emission'!EC$13:'Yearly emission'!EC17)</f>
        <v>0</v>
      </c>
      <c r="EG41" s="11">
        <f>SUM('Yearly emission'!ED$13:'Yearly emission'!ED17)</f>
        <v>0</v>
      </c>
      <c r="EH41" s="11">
        <f>SUM('Yearly emission'!EE$13:'Yearly emission'!EE17)</f>
        <v>0</v>
      </c>
      <c r="EI41" s="11">
        <f>SUM('Yearly emission'!EF$13:'Yearly emission'!EF17)</f>
        <v>0</v>
      </c>
      <c r="EJ41" s="11">
        <f>SUM('Yearly emission'!EG$13:'Yearly emission'!EG17)</f>
        <v>0</v>
      </c>
      <c r="EK41" s="11">
        <f>SUM('Yearly emission'!EH$13:'Yearly emission'!EH17)</f>
        <v>0</v>
      </c>
      <c r="EM41" s="11">
        <f>SUM('Yearly emission'!EJ$13:'Yearly emission'!EJ17)</f>
        <v>0</v>
      </c>
      <c r="EN41" s="11">
        <f>SUM('Yearly emission'!EK$13:'Yearly emission'!EK17)</f>
        <v>0</v>
      </c>
      <c r="EO41" s="11">
        <f>SUM('Yearly emission'!EL$13:'Yearly emission'!EL17)</f>
        <v>0</v>
      </c>
      <c r="EP41" s="11">
        <f>SUM('Yearly emission'!EM$13:'Yearly emission'!EM17)</f>
        <v>0</v>
      </c>
      <c r="EQ41" s="11">
        <f>SUM('Yearly emission'!EN$13:'Yearly emission'!EN17)</f>
        <v>0</v>
      </c>
      <c r="ER41" s="11">
        <f>SUM('Yearly emission'!EO$13:'Yearly emission'!EO17)</f>
        <v>0</v>
      </c>
      <c r="ES41" s="11">
        <f>SUM('Yearly emission'!EP$13:'Yearly emission'!EP17)</f>
        <v>0</v>
      </c>
      <c r="ET41" s="11">
        <f>SUM('Yearly emission'!EQ$13:'Yearly emission'!EQ17)</f>
        <v>0</v>
      </c>
      <c r="EU41" s="11">
        <f>SUM('Yearly emission'!ER$13:'Yearly emission'!ER17)</f>
        <v>0</v>
      </c>
      <c r="EV41" s="11">
        <f>SUM('Yearly emission'!ES$13:'Yearly emission'!ES17)</f>
        <v>0</v>
      </c>
      <c r="EW41" s="11">
        <f>SUM('Yearly emission'!ET$13:'Yearly emission'!ET17)</f>
        <v>0</v>
      </c>
      <c r="EX41" s="11">
        <f>SUM('Yearly emission'!EU$13:'Yearly emission'!EU17)</f>
        <v>0</v>
      </c>
      <c r="EY41" s="11">
        <f>SUM('Yearly emission'!EV$13:'Yearly emission'!EV17)</f>
        <v>0</v>
      </c>
      <c r="EZ41" s="11">
        <f>SUM('Yearly emission'!EW$13:'Yearly emission'!EW17)</f>
        <v>0</v>
      </c>
      <c r="FA41" s="11">
        <f>SUM('Yearly emission'!EX$13:'Yearly emission'!EX17)</f>
        <v>0</v>
      </c>
      <c r="FB41" s="11">
        <f>SUM('Yearly emission'!EY$13:'Yearly emission'!EY17)</f>
        <v>0</v>
      </c>
      <c r="FD41" s="11">
        <f>SUM('Yearly emission'!FA$13:'Yearly emission'!FA17)</f>
        <v>0</v>
      </c>
      <c r="FE41" s="11">
        <f>SUM('Yearly emission'!FB$13:'Yearly emission'!FB17)</f>
        <v>0</v>
      </c>
      <c r="FF41" s="11">
        <f>SUM('Yearly emission'!FC$13:'Yearly emission'!FC17)</f>
        <v>0</v>
      </c>
      <c r="FG41" s="11">
        <f>SUM('Yearly emission'!FD$13:'Yearly emission'!FD17)</f>
        <v>0</v>
      </c>
      <c r="FH41" s="11">
        <f>SUM('Yearly emission'!FE$13:'Yearly emission'!FE17)</f>
        <v>0</v>
      </c>
      <c r="FI41" s="11">
        <f>SUM('Yearly emission'!FF$13:'Yearly emission'!FF17)</f>
        <v>0</v>
      </c>
      <c r="FJ41" s="11">
        <f>SUM('Yearly emission'!FG$13:'Yearly emission'!FG17)</f>
        <v>0</v>
      </c>
      <c r="FK41" s="11">
        <f>SUM('Yearly emission'!FH$13:'Yearly emission'!FH17)</f>
        <v>0</v>
      </c>
      <c r="FL41" s="11">
        <f>SUM('Yearly emission'!FI$13:'Yearly emission'!FI17)</f>
        <v>0</v>
      </c>
      <c r="FM41" s="11">
        <f>SUM('Yearly emission'!FJ$13:'Yearly emission'!FJ17)</f>
        <v>0</v>
      </c>
      <c r="FN41" s="11">
        <f>SUM('Yearly emission'!FK$13:'Yearly emission'!FK17)</f>
        <v>0</v>
      </c>
      <c r="FO41" s="11">
        <f>SUM('Yearly emission'!FL$13:'Yearly emission'!FL17)</f>
        <v>0</v>
      </c>
      <c r="FP41" s="11">
        <f>SUM('Yearly emission'!FM$13:'Yearly emission'!FM17)</f>
        <v>0</v>
      </c>
      <c r="FQ41" s="11">
        <f>SUM('Yearly emission'!FN$13:'Yearly emission'!FN17)</f>
        <v>0</v>
      </c>
      <c r="FR41" s="11">
        <f>SUM('Yearly emission'!FO$13:'Yearly emission'!FO17)</f>
        <v>0</v>
      </c>
      <c r="FS41" s="11">
        <f>SUM('Yearly emission'!FP$13:'Yearly emission'!FP17)</f>
        <v>0</v>
      </c>
      <c r="FV41" s="11">
        <f>SUM('Yearly emission'!FS$13:'Yearly emission'!FS17)</f>
        <v>10110</v>
      </c>
      <c r="FW41" s="11">
        <f>SUM('Yearly emission'!FT$13:'Yearly emission'!FT17)</f>
        <v>0</v>
      </c>
      <c r="FX41" s="11">
        <f>SUM('Yearly emission'!FU$13:'Yearly emission'!FU17)</f>
        <v>0</v>
      </c>
      <c r="FY41" s="11">
        <f>SUM('Yearly emission'!FV$13:'Yearly emission'!FV17)</f>
        <v>0</v>
      </c>
      <c r="FZ41" s="11">
        <f>SUM('Yearly emission'!FW$13:'Yearly emission'!FW17)</f>
        <v>0</v>
      </c>
      <c r="GA41" s="11">
        <f>SUM('Yearly emission'!FX$13:'Yearly emission'!FX17)</f>
        <v>0</v>
      </c>
      <c r="GB41" s="11">
        <f>SUM('Yearly emission'!FY$13:'Yearly emission'!FY17)</f>
        <v>0</v>
      </c>
      <c r="GC41" s="11">
        <f>SUM('Yearly emission'!FZ$13:'Yearly emission'!FZ17)</f>
        <v>0</v>
      </c>
      <c r="GD41" s="11">
        <f>SUM('Yearly emission'!GA$13:'Yearly emission'!GA17)</f>
        <v>0</v>
      </c>
      <c r="GE41" s="11">
        <f>SUM('Yearly emission'!GB$13:'Yearly emission'!GB17)</f>
        <v>0</v>
      </c>
      <c r="GF41" s="11">
        <f>SUM('Yearly emission'!GC$13:'Yearly emission'!GC17)</f>
        <v>0</v>
      </c>
      <c r="GG41" s="11">
        <f>SUM('Yearly emission'!GD$13:'Yearly emission'!GD17)</f>
        <v>0</v>
      </c>
      <c r="GH41" s="11">
        <f>SUM('Yearly emission'!GE$13:'Yearly emission'!GE17)</f>
        <v>0</v>
      </c>
      <c r="GI41" s="11">
        <f>SUM('Yearly emission'!GF$13:'Yearly emission'!GF17)</f>
        <v>0</v>
      </c>
      <c r="GJ41" s="11">
        <f>SUM('Yearly emission'!GG$13:'Yearly emission'!GG17)</f>
        <v>0</v>
      </c>
      <c r="GK41" s="11">
        <f>SUM('Yearly emission'!GH$13:'Yearly emission'!GH17)</f>
        <v>0</v>
      </c>
      <c r="GL41" s="11">
        <f>SUM('Yearly emission'!GI$13:'Yearly emission'!GI17)</f>
        <v>0</v>
      </c>
      <c r="GN41" s="11">
        <f>SUM('Yearly emission'!GK$13:'Yearly emission'!GK17)</f>
        <v>0</v>
      </c>
      <c r="GO41" s="11">
        <f>SUM('Yearly emission'!GL$13:'Yearly emission'!GL17)</f>
        <v>0</v>
      </c>
      <c r="GP41" s="11">
        <f>SUM('Yearly emission'!GM$13:'Yearly emission'!GM17)</f>
        <v>0</v>
      </c>
      <c r="GQ41" s="11">
        <f>SUM('Yearly emission'!GN$13:'Yearly emission'!GN17)</f>
        <v>0</v>
      </c>
      <c r="GR41" s="11">
        <f>SUM('Yearly emission'!GO$13:'Yearly emission'!GO17)</f>
        <v>0</v>
      </c>
      <c r="GS41" s="11">
        <f>SUM('Yearly emission'!GP$13:'Yearly emission'!GP17)</f>
        <v>0</v>
      </c>
      <c r="GT41" s="11">
        <f>SUM('Yearly emission'!GQ$13:'Yearly emission'!GQ17)</f>
        <v>0</v>
      </c>
      <c r="GU41" s="11">
        <f>SUM('Yearly emission'!GR$13:'Yearly emission'!GR17)</f>
        <v>0</v>
      </c>
      <c r="GV41" s="11">
        <f>SUM('Yearly emission'!GS$13:'Yearly emission'!GS17)</f>
        <v>0</v>
      </c>
      <c r="GW41" s="11">
        <f>SUM('Yearly emission'!GT$13:'Yearly emission'!GT17)</f>
        <v>0</v>
      </c>
      <c r="GX41" s="11">
        <f>SUM('Yearly emission'!GU$13:'Yearly emission'!GU17)</f>
        <v>0</v>
      </c>
      <c r="GY41" s="11">
        <f>SUM('Yearly emission'!GV$13:'Yearly emission'!GV17)</f>
        <v>0</v>
      </c>
      <c r="GZ41" s="11">
        <f>SUM('Yearly emission'!GW$13:'Yearly emission'!GW17)</f>
        <v>0</v>
      </c>
      <c r="HA41" s="11">
        <f>SUM('Yearly emission'!GX$13:'Yearly emission'!GX17)</f>
        <v>0</v>
      </c>
      <c r="HB41" s="11">
        <f>SUM('Yearly emission'!GY$13:'Yearly emission'!GY17)</f>
        <v>0</v>
      </c>
      <c r="HC41" s="11">
        <f>SUM('Yearly emission'!GZ$13:'Yearly emission'!GZ17)</f>
        <v>0</v>
      </c>
      <c r="HE41" s="11">
        <f>SUM('Yearly emission'!HB$13:'Yearly emission'!HB17)</f>
        <v>0</v>
      </c>
      <c r="HF41" s="11">
        <f>SUM('Yearly emission'!HC$13:'Yearly emission'!HC17)</f>
        <v>0</v>
      </c>
      <c r="HG41" s="11">
        <f>SUM('Yearly emission'!HD$13:'Yearly emission'!HD17)</f>
        <v>0</v>
      </c>
      <c r="HH41" s="11">
        <f>SUM('Yearly emission'!HE$13:'Yearly emission'!HE17)</f>
        <v>0</v>
      </c>
      <c r="HI41" s="11">
        <f>SUM('Yearly emission'!HF$13:'Yearly emission'!HF17)</f>
        <v>0</v>
      </c>
      <c r="HJ41" s="11">
        <f>SUM('Yearly emission'!HG$13:'Yearly emission'!HG17)</f>
        <v>0</v>
      </c>
      <c r="HK41" s="11">
        <f>SUM('Yearly emission'!HH$13:'Yearly emission'!HH17)</f>
        <v>0</v>
      </c>
      <c r="HL41" s="11">
        <f>SUM('Yearly emission'!HI$13:'Yearly emission'!HI17)</f>
        <v>0</v>
      </c>
      <c r="HM41" s="11">
        <f>SUM('Yearly emission'!HJ$13:'Yearly emission'!HJ17)</f>
        <v>0</v>
      </c>
      <c r="HN41" s="11">
        <f>SUM('Yearly emission'!HK$13:'Yearly emission'!HK17)</f>
        <v>0</v>
      </c>
      <c r="HO41" s="11">
        <f>SUM('Yearly emission'!HL$13:'Yearly emission'!HL17)</f>
        <v>0</v>
      </c>
      <c r="HP41" s="11">
        <f>SUM('Yearly emission'!HM$13:'Yearly emission'!HM17)</f>
        <v>0</v>
      </c>
      <c r="HQ41" s="11">
        <f>SUM('Yearly emission'!HN$13:'Yearly emission'!HN17)</f>
        <v>0</v>
      </c>
      <c r="HR41" s="11">
        <f>SUM('Yearly emission'!HO$13:'Yearly emission'!HO17)</f>
        <v>0</v>
      </c>
      <c r="HS41" s="11">
        <f>SUM('Yearly emission'!HP$13:'Yearly emission'!HP17)</f>
        <v>0</v>
      </c>
      <c r="HT41" s="11">
        <f>SUM('Yearly emission'!HQ$13:'Yearly emission'!HQ17)</f>
        <v>0</v>
      </c>
      <c r="HV41" s="11">
        <f>SUM('Yearly emission'!HS$13:'Yearly emission'!HS17)</f>
        <v>0</v>
      </c>
      <c r="HW41" s="11">
        <f>SUM('Yearly emission'!HT$13:'Yearly emission'!HT17)</f>
        <v>0</v>
      </c>
      <c r="HX41" s="11">
        <f>SUM('Yearly emission'!HU$13:'Yearly emission'!HU17)</f>
        <v>0</v>
      </c>
      <c r="HY41" s="11">
        <f>SUM('Yearly emission'!HV$13:'Yearly emission'!HV17)</f>
        <v>0</v>
      </c>
      <c r="HZ41" s="11">
        <f>SUM('Yearly emission'!HW$13:'Yearly emission'!HW17)</f>
        <v>0</v>
      </c>
      <c r="IA41" s="11">
        <f>SUM('Yearly emission'!HX$13:'Yearly emission'!HX17)</f>
        <v>0</v>
      </c>
      <c r="IB41" s="11">
        <f>SUM('Yearly emission'!HY$13:'Yearly emission'!HY17)</f>
        <v>0</v>
      </c>
      <c r="IC41" s="11">
        <f>SUM('Yearly emission'!HZ$13:'Yearly emission'!HZ17)</f>
        <v>0</v>
      </c>
      <c r="ID41" s="11">
        <f>SUM('Yearly emission'!IA$13:'Yearly emission'!IA17)</f>
        <v>0</v>
      </c>
      <c r="IE41" s="11">
        <f>SUM('Yearly emission'!IB$13:'Yearly emission'!IB17)</f>
        <v>0</v>
      </c>
      <c r="IF41" s="11">
        <f>SUM('Yearly emission'!IC$13:'Yearly emission'!IC17)</f>
        <v>0</v>
      </c>
      <c r="IG41" s="11">
        <f>SUM('Yearly emission'!ID$13:'Yearly emission'!ID17)</f>
        <v>0</v>
      </c>
      <c r="IH41" s="11">
        <f>SUM('Yearly emission'!IE$13:'Yearly emission'!IE17)</f>
        <v>0</v>
      </c>
      <c r="II41" s="11">
        <f>SUM('Yearly emission'!IF$13:'Yearly emission'!IF17)</f>
        <v>0</v>
      </c>
      <c r="IJ41" s="11">
        <f>SUM('Yearly emission'!IG$13:'Yearly emission'!IG17)</f>
        <v>0</v>
      </c>
      <c r="IK41" s="11">
        <f>SUM('Yearly emission'!IH$13:'Yearly emission'!IH17)</f>
        <v>0</v>
      </c>
      <c r="IM41" s="11">
        <f>SUM('Yearly emission'!IJ$13:'Yearly emission'!IJ17)</f>
        <v>0</v>
      </c>
      <c r="IN41" s="11">
        <f>SUM('Yearly emission'!IK$13:'Yearly emission'!IK17)</f>
        <v>0</v>
      </c>
      <c r="IO41" s="11">
        <f>SUM('Yearly emission'!IL$13:'Yearly emission'!IL17)</f>
        <v>0</v>
      </c>
      <c r="IP41" s="11">
        <f>SUM('Yearly emission'!IM$13:'Yearly emission'!IM17)</f>
        <v>0</v>
      </c>
      <c r="IQ41" s="11">
        <f>SUM('Yearly emission'!IN$13:'Yearly emission'!IN17)</f>
        <v>0</v>
      </c>
      <c r="IR41" s="11">
        <f>SUM('Yearly emission'!IO$13:'Yearly emission'!IO17)</f>
        <v>0</v>
      </c>
      <c r="IS41" s="11">
        <f>SUM('Yearly emission'!IP$13:'Yearly emission'!IP17)</f>
        <v>0</v>
      </c>
      <c r="IT41" s="11">
        <f>SUM('Yearly emission'!IQ$13:'Yearly emission'!IQ17)</f>
        <v>0</v>
      </c>
      <c r="IU41" s="11">
        <f>SUM('Yearly emission'!IR$13:'Yearly emission'!IR17)</f>
        <v>0</v>
      </c>
      <c r="IV41" s="11">
        <f>SUM('Yearly emission'!IS$13:'Yearly emission'!IS17)</f>
        <v>0</v>
      </c>
      <c r="IW41" s="11">
        <f>SUM('Yearly emission'!IT$13:'Yearly emission'!IT17)</f>
        <v>0</v>
      </c>
      <c r="IX41" s="11">
        <f>SUM('Yearly emission'!IU$13:'Yearly emission'!IU17)</f>
        <v>0</v>
      </c>
      <c r="IY41" s="11">
        <f>SUM('Yearly emission'!IV$13:'Yearly emission'!IV17)</f>
        <v>0</v>
      </c>
      <c r="IZ41" s="11">
        <f>SUM('Yearly emission'!IW$13:'Yearly emission'!IW17)</f>
        <v>0</v>
      </c>
      <c r="JA41" s="11">
        <f>SUM('Yearly emission'!IX$13:'Yearly emission'!IX17)</f>
        <v>0</v>
      </c>
      <c r="JB41" s="11">
        <f>SUM('Yearly emission'!IY$13:'Yearly emission'!IY17)</f>
        <v>0</v>
      </c>
    </row>
    <row r="42" spans="4:262" x14ac:dyDescent="0.25">
      <c r="D42" s="11">
        <v>2025</v>
      </c>
      <c r="E42" s="11">
        <f>SUM('Yearly emission'!B$14:'Yearly emission'!B18)</f>
        <v>0</v>
      </c>
      <c r="F42" s="11">
        <f>SUM('Yearly emission'!C$14:'Yearly emission'!C18)</f>
        <v>0</v>
      </c>
      <c r="G42" s="11">
        <f>SUM('Yearly emission'!D$14:'Yearly emission'!D18)</f>
        <v>0</v>
      </c>
      <c r="H42" s="11">
        <f>SUM('Yearly emission'!E$14:'Yearly emission'!E18)</f>
        <v>0</v>
      </c>
      <c r="I42" s="11">
        <f>SUM('Yearly emission'!F$14:'Yearly emission'!F18)</f>
        <v>0</v>
      </c>
      <c r="J42" s="11">
        <f>SUM('Yearly emission'!G$14:'Yearly emission'!G18)</f>
        <v>0</v>
      </c>
      <c r="K42" s="11">
        <f>SUM('Yearly emission'!H$14:'Yearly emission'!H18)</f>
        <v>0</v>
      </c>
      <c r="L42" s="11">
        <f>SUM('Yearly emission'!I$14:'Yearly emission'!I18)</f>
        <v>0</v>
      </c>
      <c r="M42" s="11">
        <f>SUM('Yearly emission'!J$14:'Yearly emission'!J18)</f>
        <v>0</v>
      </c>
      <c r="N42" s="11">
        <f>SUM('Yearly emission'!K$14:'Yearly emission'!K18)</f>
        <v>0</v>
      </c>
      <c r="O42" s="11">
        <f>SUM('Yearly emission'!L$14:'Yearly emission'!L18)</f>
        <v>0</v>
      </c>
      <c r="P42" s="11">
        <f>SUM('Yearly emission'!M$14:'Yearly emission'!M18)</f>
        <v>0</v>
      </c>
      <c r="Q42" s="11">
        <f>SUM('Yearly emission'!N$14:'Yearly emission'!N18)</f>
        <v>0</v>
      </c>
      <c r="R42" s="11">
        <f>SUM('Yearly emission'!O$14:'Yearly emission'!O18)</f>
        <v>0</v>
      </c>
      <c r="S42" s="11">
        <f>SUM('Yearly emission'!P$14:'Yearly emission'!P18)</f>
        <v>0</v>
      </c>
      <c r="T42" s="11">
        <f>SUM('Yearly emission'!Q$14:'Yearly emission'!Q18)</f>
        <v>0</v>
      </c>
      <c r="V42" s="11">
        <f>SUM('Yearly emission'!S$14:'Yearly emission'!S18)</f>
        <v>0</v>
      </c>
      <c r="W42" s="11">
        <f>SUM('Yearly emission'!T$14:'Yearly emission'!T18)</f>
        <v>0</v>
      </c>
      <c r="X42" s="11">
        <f>SUM('Yearly emission'!U$14:'Yearly emission'!U18)</f>
        <v>0</v>
      </c>
      <c r="Y42" s="11">
        <f>SUM('Yearly emission'!V$14:'Yearly emission'!V18)</f>
        <v>0</v>
      </c>
      <c r="Z42" s="11">
        <f>SUM('Yearly emission'!W$14:'Yearly emission'!W18)</f>
        <v>0</v>
      </c>
      <c r="AA42" s="11">
        <f>SUM('Yearly emission'!X$14:'Yearly emission'!X18)</f>
        <v>0</v>
      </c>
      <c r="AB42" s="11">
        <f>SUM('Yearly emission'!Y$14:'Yearly emission'!Y18)</f>
        <v>0</v>
      </c>
      <c r="AC42" s="11">
        <f>SUM('Yearly emission'!Z$14:'Yearly emission'!Z18)</f>
        <v>0</v>
      </c>
      <c r="AD42" s="11">
        <f>SUM('Yearly emission'!AA$14:'Yearly emission'!AA18)</f>
        <v>0</v>
      </c>
      <c r="AE42" s="11">
        <f>SUM('Yearly emission'!AB$14:'Yearly emission'!AB18)</f>
        <v>0</v>
      </c>
      <c r="AF42" s="11">
        <f>SUM('Yearly emission'!AC$14:'Yearly emission'!AC18)</f>
        <v>0</v>
      </c>
      <c r="AG42" s="11">
        <f>SUM('Yearly emission'!AD$14:'Yearly emission'!AD18)</f>
        <v>0</v>
      </c>
      <c r="AH42" s="11">
        <f>SUM('Yearly emission'!AE$14:'Yearly emission'!AE18)</f>
        <v>0</v>
      </c>
      <c r="AI42" s="11">
        <f>SUM('Yearly emission'!AF$14:'Yearly emission'!AF18)</f>
        <v>0</v>
      </c>
      <c r="AJ42" s="11">
        <f>SUM('Yearly emission'!AG$14:'Yearly emission'!AG18)</f>
        <v>0</v>
      </c>
      <c r="AK42" s="11">
        <f>SUM('Yearly emission'!AH$14:'Yearly emission'!AH18)</f>
        <v>0</v>
      </c>
      <c r="AM42" s="11">
        <f>SUM('Yearly emission'!AJ$14:'Yearly emission'!AJ18)</f>
        <v>0</v>
      </c>
      <c r="AN42" s="11">
        <f>SUM('Yearly emission'!AK$14:'Yearly emission'!AK18)</f>
        <v>0</v>
      </c>
      <c r="AO42" s="11">
        <f>SUM('Yearly emission'!AL$14:'Yearly emission'!AL18)</f>
        <v>0</v>
      </c>
      <c r="AP42" s="11">
        <f>SUM('Yearly emission'!AM$14:'Yearly emission'!AM18)</f>
        <v>0</v>
      </c>
      <c r="AQ42" s="11">
        <f>SUM('Yearly emission'!AN$14:'Yearly emission'!AN18)</f>
        <v>0</v>
      </c>
      <c r="AR42" s="11">
        <f>SUM('Yearly emission'!AO$14:'Yearly emission'!AO18)</f>
        <v>0</v>
      </c>
      <c r="AS42" s="11">
        <f>SUM('Yearly emission'!AP$14:'Yearly emission'!AP18)</f>
        <v>0</v>
      </c>
      <c r="AT42" s="11">
        <f>SUM('Yearly emission'!AQ$14:'Yearly emission'!AQ18)</f>
        <v>0</v>
      </c>
      <c r="AU42" s="11">
        <f>SUM('Yearly emission'!AR$14:'Yearly emission'!AR18)</f>
        <v>0</v>
      </c>
      <c r="AV42" s="11">
        <f>SUM('Yearly emission'!AS$14:'Yearly emission'!AS18)</f>
        <v>0</v>
      </c>
      <c r="AW42" s="11">
        <f>SUM('Yearly emission'!AT$14:'Yearly emission'!AT18)</f>
        <v>0</v>
      </c>
      <c r="AX42" s="11">
        <f>SUM('Yearly emission'!AU$14:'Yearly emission'!AU18)</f>
        <v>0</v>
      </c>
      <c r="AY42" s="11">
        <f>SUM('Yearly emission'!AV$14:'Yearly emission'!AV18)</f>
        <v>0</v>
      </c>
      <c r="AZ42" s="11">
        <f>SUM('Yearly emission'!AW$14:'Yearly emission'!AW18)</f>
        <v>0</v>
      </c>
      <c r="BA42" s="11">
        <f>SUM('Yearly emission'!AX$14:'Yearly emission'!AX18)</f>
        <v>0</v>
      </c>
      <c r="BB42" s="11">
        <f>SUM('Yearly emission'!AY$14:'Yearly emission'!AY18)</f>
        <v>0</v>
      </c>
      <c r="BD42" s="11">
        <f>SUM('Yearly emission'!BA$14:'Yearly emission'!BA18)</f>
        <v>0</v>
      </c>
      <c r="BE42" s="11">
        <f>SUM('Yearly emission'!BB$14:'Yearly emission'!BB18)</f>
        <v>0</v>
      </c>
      <c r="BF42" s="11">
        <f>SUM('Yearly emission'!BC$14:'Yearly emission'!BC18)</f>
        <v>0</v>
      </c>
      <c r="BG42" s="11">
        <f>SUM('Yearly emission'!BD$14:'Yearly emission'!BD18)</f>
        <v>0</v>
      </c>
      <c r="BH42" s="11">
        <f>SUM('Yearly emission'!BE$14:'Yearly emission'!BE18)</f>
        <v>0</v>
      </c>
      <c r="BI42" s="11">
        <f>SUM('Yearly emission'!BF$14:'Yearly emission'!BF18)</f>
        <v>0</v>
      </c>
      <c r="BJ42" s="11">
        <f>SUM('Yearly emission'!BG$14:'Yearly emission'!BG18)</f>
        <v>0</v>
      </c>
      <c r="BK42" s="11">
        <f>SUM('Yearly emission'!BH$14:'Yearly emission'!BH18)</f>
        <v>0</v>
      </c>
      <c r="BL42" s="11">
        <f>SUM('Yearly emission'!BI$14:'Yearly emission'!BI18)</f>
        <v>0</v>
      </c>
      <c r="BM42" s="11">
        <f>SUM('Yearly emission'!BJ$14:'Yearly emission'!BJ18)</f>
        <v>0</v>
      </c>
      <c r="BN42" s="11">
        <f>SUM('Yearly emission'!BK$14:'Yearly emission'!BK18)</f>
        <v>0</v>
      </c>
      <c r="BO42" s="11">
        <f>SUM('Yearly emission'!BL$14:'Yearly emission'!BL18)</f>
        <v>0</v>
      </c>
      <c r="BP42" s="11">
        <f>SUM('Yearly emission'!BM$14:'Yearly emission'!BM18)</f>
        <v>0</v>
      </c>
      <c r="BQ42" s="11">
        <f>SUM('Yearly emission'!BN$14:'Yearly emission'!BN18)</f>
        <v>0</v>
      </c>
      <c r="BR42" s="11">
        <f>SUM('Yearly emission'!BO$14:'Yearly emission'!BO18)</f>
        <v>0</v>
      </c>
      <c r="BS42" s="11">
        <f>SUM('Yearly emission'!BP$14:'Yearly emission'!BP18)</f>
        <v>0</v>
      </c>
      <c r="BU42" s="11">
        <f>SUM('Yearly emission'!BR$14:'Yearly emission'!BR18)</f>
        <v>0</v>
      </c>
      <c r="BV42" s="11">
        <f>SUM('Yearly emission'!BS$14:'Yearly emission'!BS18)</f>
        <v>0</v>
      </c>
      <c r="BW42" s="11">
        <f>SUM('Yearly emission'!BT$14:'Yearly emission'!BT18)</f>
        <v>0</v>
      </c>
      <c r="BX42" s="11">
        <f>SUM('Yearly emission'!BU$14:'Yearly emission'!BU18)</f>
        <v>0</v>
      </c>
      <c r="BY42" s="11">
        <f>SUM('Yearly emission'!BV$14:'Yearly emission'!BV18)</f>
        <v>0</v>
      </c>
      <c r="BZ42" s="11">
        <f>SUM('Yearly emission'!BW$14:'Yearly emission'!BW18)</f>
        <v>0</v>
      </c>
      <c r="CA42" s="11">
        <f>SUM('Yearly emission'!BX$14:'Yearly emission'!BX18)</f>
        <v>0</v>
      </c>
      <c r="CB42" s="11">
        <f>SUM('Yearly emission'!BY$14:'Yearly emission'!BY18)</f>
        <v>0</v>
      </c>
      <c r="CC42" s="11">
        <f>SUM('Yearly emission'!BZ$14:'Yearly emission'!BZ18)</f>
        <v>0</v>
      </c>
      <c r="CD42" s="11">
        <f>SUM('Yearly emission'!CA$14:'Yearly emission'!CA18)</f>
        <v>0</v>
      </c>
      <c r="CE42" s="11">
        <f>SUM('Yearly emission'!CB$14:'Yearly emission'!CB18)</f>
        <v>0</v>
      </c>
      <c r="CF42" s="11">
        <f>SUM('Yearly emission'!CC$14:'Yearly emission'!CC18)</f>
        <v>0</v>
      </c>
      <c r="CG42" s="11">
        <f>SUM('Yearly emission'!CD$14:'Yearly emission'!CD18)</f>
        <v>0</v>
      </c>
      <c r="CH42" s="11">
        <f>SUM('Yearly emission'!CE$14:'Yearly emission'!CE18)</f>
        <v>0</v>
      </c>
      <c r="CI42" s="11">
        <f>SUM('Yearly emission'!CF$14:'Yearly emission'!CF18)</f>
        <v>0</v>
      </c>
      <c r="CJ42" s="11">
        <f>SUM('Yearly emission'!CG$14:'Yearly emission'!CG18)</f>
        <v>0</v>
      </c>
      <c r="CM42" s="11">
        <f>SUM('Yearly emission'!CJ$14:'Yearly emission'!CJ18)</f>
        <v>10115</v>
      </c>
      <c r="CN42" s="11">
        <f>SUM('Yearly emission'!CK$14:'Yearly emission'!CK18)</f>
        <v>0</v>
      </c>
      <c r="CO42" s="11">
        <f>SUM('Yearly emission'!CL$14:'Yearly emission'!CL18)</f>
        <v>0</v>
      </c>
      <c r="CP42" s="11">
        <f>SUM('Yearly emission'!CM$14:'Yearly emission'!CM18)</f>
        <v>0</v>
      </c>
      <c r="CQ42" s="11">
        <f>SUM('Yearly emission'!CN$14:'Yearly emission'!CN18)</f>
        <v>0</v>
      </c>
      <c r="CR42" s="11">
        <f>SUM('Yearly emission'!CO$14:'Yearly emission'!CO18)</f>
        <v>0</v>
      </c>
      <c r="CS42" s="11">
        <f>SUM('Yearly emission'!CP$14:'Yearly emission'!CP18)</f>
        <v>0</v>
      </c>
      <c r="CT42" s="11">
        <f>SUM('Yearly emission'!CQ$14:'Yearly emission'!CQ18)</f>
        <v>0</v>
      </c>
      <c r="CU42" s="11">
        <f>SUM('Yearly emission'!CR$14:'Yearly emission'!CR18)</f>
        <v>0</v>
      </c>
      <c r="CV42" s="11">
        <f>SUM('Yearly emission'!CS$14:'Yearly emission'!CS18)</f>
        <v>0</v>
      </c>
      <c r="CW42" s="11">
        <f>SUM('Yearly emission'!CT$14:'Yearly emission'!CT18)</f>
        <v>0</v>
      </c>
      <c r="CX42" s="11">
        <f>SUM('Yearly emission'!CU$14:'Yearly emission'!CU18)</f>
        <v>0</v>
      </c>
      <c r="CY42" s="11">
        <f>SUM('Yearly emission'!CV$14:'Yearly emission'!CV18)</f>
        <v>0</v>
      </c>
      <c r="CZ42" s="11">
        <f>SUM('Yearly emission'!CW$14:'Yearly emission'!CW18)</f>
        <v>0</v>
      </c>
      <c r="DA42" s="11">
        <f>SUM('Yearly emission'!CX$14:'Yearly emission'!CX18)</f>
        <v>0</v>
      </c>
      <c r="DB42" s="11">
        <f>SUM('Yearly emission'!CY$14:'Yearly emission'!CY18)</f>
        <v>0</v>
      </c>
      <c r="DC42" s="11">
        <f>SUM('Yearly emission'!CZ$14:'Yearly emission'!CZ18)</f>
        <v>0</v>
      </c>
      <c r="DE42" s="11">
        <f>SUM('Yearly emission'!DB$14:'Yearly emission'!DB18)</f>
        <v>0</v>
      </c>
      <c r="DF42" s="11">
        <f>SUM('Yearly emission'!DC$14:'Yearly emission'!DC18)</f>
        <v>0</v>
      </c>
      <c r="DG42" s="11">
        <f>SUM('Yearly emission'!DD$14:'Yearly emission'!DD18)</f>
        <v>0</v>
      </c>
      <c r="DH42" s="11">
        <f>SUM('Yearly emission'!DE$14:'Yearly emission'!DE18)</f>
        <v>0</v>
      </c>
      <c r="DI42" s="11">
        <f>SUM('Yearly emission'!DF$14:'Yearly emission'!DF18)</f>
        <v>0</v>
      </c>
      <c r="DJ42" s="11">
        <f>SUM('Yearly emission'!DG$14:'Yearly emission'!DG18)</f>
        <v>0</v>
      </c>
      <c r="DK42" s="11">
        <f>SUM('Yearly emission'!DH$14:'Yearly emission'!DH18)</f>
        <v>0</v>
      </c>
      <c r="DL42" s="11">
        <f>SUM('Yearly emission'!DI$14:'Yearly emission'!DI18)</f>
        <v>0</v>
      </c>
      <c r="DM42" s="11">
        <f>SUM('Yearly emission'!DJ$14:'Yearly emission'!DJ18)</f>
        <v>0</v>
      </c>
      <c r="DN42" s="11">
        <f>SUM('Yearly emission'!DK$14:'Yearly emission'!DK18)</f>
        <v>0</v>
      </c>
      <c r="DO42" s="11">
        <f>SUM('Yearly emission'!DL$14:'Yearly emission'!DL18)</f>
        <v>0</v>
      </c>
      <c r="DP42" s="11">
        <f>SUM('Yearly emission'!DM$14:'Yearly emission'!DM18)</f>
        <v>0</v>
      </c>
      <c r="DQ42" s="11">
        <f>SUM('Yearly emission'!DN$14:'Yearly emission'!DN18)</f>
        <v>0</v>
      </c>
      <c r="DR42" s="11">
        <f>SUM('Yearly emission'!DO$14:'Yearly emission'!DO18)</f>
        <v>0</v>
      </c>
      <c r="DS42" s="11">
        <f>SUM('Yearly emission'!DP$14:'Yearly emission'!DP18)</f>
        <v>0</v>
      </c>
      <c r="DT42" s="11">
        <f>SUM('Yearly emission'!DQ$14:'Yearly emission'!DQ18)</f>
        <v>0</v>
      </c>
      <c r="DV42" s="11">
        <f>SUM('Yearly emission'!DS$14:'Yearly emission'!DS18)</f>
        <v>0</v>
      </c>
      <c r="DW42" s="11">
        <f>SUM('Yearly emission'!DT$14:'Yearly emission'!DT18)</f>
        <v>0</v>
      </c>
      <c r="DX42" s="11">
        <f>SUM('Yearly emission'!DU$14:'Yearly emission'!DU18)</f>
        <v>0</v>
      </c>
      <c r="DY42" s="11">
        <f>SUM('Yearly emission'!DV$14:'Yearly emission'!DV18)</f>
        <v>0</v>
      </c>
      <c r="DZ42" s="11">
        <f>SUM('Yearly emission'!DW$14:'Yearly emission'!DW18)</f>
        <v>0</v>
      </c>
      <c r="EA42" s="11">
        <f>SUM('Yearly emission'!DX$14:'Yearly emission'!DX18)</f>
        <v>0</v>
      </c>
      <c r="EB42" s="11">
        <f>SUM('Yearly emission'!DY$14:'Yearly emission'!DY18)</f>
        <v>0</v>
      </c>
      <c r="EC42" s="11">
        <f>SUM('Yearly emission'!DZ$14:'Yearly emission'!DZ18)</f>
        <v>0</v>
      </c>
      <c r="ED42" s="11">
        <f>SUM('Yearly emission'!EA$14:'Yearly emission'!EA18)</f>
        <v>0</v>
      </c>
      <c r="EE42" s="11">
        <f>SUM('Yearly emission'!EB$14:'Yearly emission'!EB18)</f>
        <v>0</v>
      </c>
      <c r="EF42" s="11">
        <f>SUM('Yearly emission'!EC$14:'Yearly emission'!EC18)</f>
        <v>0</v>
      </c>
      <c r="EG42" s="11">
        <f>SUM('Yearly emission'!ED$14:'Yearly emission'!ED18)</f>
        <v>0</v>
      </c>
      <c r="EH42" s="11">
        <f>SUM('Yearly emission'!EE$14:'Yearly emission'!EE18)</f>
        <v>0</v>
      </c>
      <c r="EI42" s="11">
        <f>SUM('Yearly emission'!EF$14:'Yearly emission'!EF18)</f>
        <v>0</v>
      </c>
      <c r="EJ42" s="11">
        <f>SUM('Yearly emission'!EG$14:'Yearly emission'!EG18)</f>
        <v>0</v>
      </c>
      <c r="EK42" s="11">
        <f>SUM('Yearly emission'!EH$14:'Yearly emission'!EH18)</f>
        <v>0</v>
      </c>
      <c r="EM42" s="11">
        <f>SUM('Yearly emission'!EJ$14:'Yearly emission'!EJ18)</f>
        <v>0</v>
      </c>
      <c r="EN42" s="11">
        <f>SUM('Yearly emission'!EK$14:'Yearly emission'!EK18)</f>
        <v>0</v>
      </c>
      <c r="EO42" s="11">
        <f>SUM('Yearly emission'!EL$14:'Yearly emission'!EL18)</f>
        <v>0</v>
      </c>
      <c r="EP42" s="11">
        <f>SUM('Yearly emission'!EM$14:'Yearly emission'!EM18)</f>
        <v>0</v>
      </c>
      <c r="EQ42" s="11">
        <f>SUM('Yearly emission'!EN$14:'Yearly emission'!EN18)</f>
        <v>0</v>
      </c>
      <c r="ER42" s="11">
        <f>SUM('Yearly emission'!EO$14:'Yearly emission'!EO18)</f>
        <v>0</v>
      </c>
      <c r="ES42" s="11">
        <f>SUM('Yearly emission'!EP$14:'Yearly emission'!EP18)</f>
        <v>0</v>
      </c>
      <c r="ET42" s="11">
        <f>SUM('Yearly emission'!EQ$14:'Yearly emission'!EQ18)</f>
        <v>0</v>
      </c>
      <c r="EU42" s="11">
        <f>SUM('Yearly emission'!ER$14:'Yearly emission'!ER18)</f>
        <v>0</v>
      </c>
      <c r="EV42" s="11">
        <f>SUM('Yearly emission'!ES$14:'Yearly emission'!ES18)</f>
        <v>0</v>
      </c>
      <c r="EW42" s="11">
        <f>SUM('Yearly emission'!ET$14:'Yearly emission'!ET18)</f>
        <v>0</v>
      </c>
      <c r="EX42" s="11">
        <f>SUM('Yearly emission'!EU$14:'Yearly emission'!EU18)</f>
        <v>0</v>
      </c>
      <c r="EY42" s="11">
        <f>SUM('Yearly emission'!EV$14:'Yearly emission'!EV18)</f>
        <v>0</v>
      </c>
      <c r="EZ42" s="11">
        <f>SUM('Yearly emission'!EW$14:'Yearly emission'!EW18)</f>
        <v>0</v>
      </c>
      <c r="FA42" s="11">
        <f>SUM('Yearly emission'!EX$14:'Yearly emission'!EX18)</f>
        <v>0</v>
      </c>
      <c r="FB42" s="11">
        <f>SUM('Yearly emission'!EY$14:'Yearly emission'!EY18)</f>
        <v>0</v>
      </c>
      <c r="FD42" s="11">
        <f>SUM('Yearly emission'!FA$14:'Yearly emission'!FA18)</f>
        <v>0</v>
      </c>
      <c r="FE42" s="11">
        <f>SUM('Yearly emission'!FB$14:'Yearly emission'!FB18)</f>
        <v>0</v>
      </c>
      <c r="FF42" s="11">
        <f>SUM('Yearly emission'!FC$14:'Yearly emission'!FC18)</f>
        <v>0</v>
      </c>
      <c r="FG42" s="11">
        <f>SUM('Yearly emission'!FD$14:'Yearly emission'!FD18)</f>
        <v>0</v>
      </c>
      <c r="FH42" s="11">
        <f>SUM('Yearly emission'!FE$14:'Yearly emission'!FE18)</f>
        <v>0</v>
      </c>
      <c r="FI42" s="11">
        <f>SUM('Yearly emission'!FF$14:'Yearly emission'!FF18)</f>
        <v>0</v>
      </c>
      <c r="FJ42" s="11">
        <f>SUM('Yearly emission'!FG$14:'Yearly emission'!FG18)</f>
        <v>0</v>
      </c>
      <c r="FK42" s="11">
        <f>SUM('Yearly emission'!FH$14:'Yearly emission'!FH18)</f>
        <v>0</v>
      </c>
      <c r="FL42" s="11">
        <f>SUM('Yearly emission'!FI$14:'Yearly emission'!FI18)</f>
        <v>0</v>
      </c>
      <c r="FM42" s="11">
        <f>SUM('Yearly emission'!FJ$14:'Yearly emission'!FJ18)</f>
        <v>0</v>
      </c>
      <c r="FN42" s="11">
        <f>SUM('Yearly emission'!FK$14:'Yearly emission'!FK18)</f>
        <v>0</v>
      </c>
      <c r="FO42" s="11">
        <f>SUM('Yearly emission'!FL$14:'Yearly emission'!FL18)</f>
        <v>0</v>
      </c>
      <c r="FP42" s="11">
        <f>SUM('Yearly emission'!FM$14:'Yearly emission'!FM18)</f>
        <v>0</v>
      </c>
      <c r="FQ42" s="11">
        <f>SUM('Yearly emission'!FN$14:'Yearly emission'!FN18)</f>
        <v>0</v>
      </c>
      <c r="FR42" s="11">
        <f>SUM('Yearly emission'!FO$14:'Yearly emission'!FO18)</f>
        <v>0</v>
      </c>
      <c r="FS42" s="11">
        <f>SUM('Yearly emission'!FP$14:'Yearly emission'!FP18)</f>
        <v>0</v>
      </c>
      <c r="FV42" s="11">
        <f>SUM('Yearly emission'!FS$14:'Yearly emission'!FS18)</f>
        <v>10115</v>
      </c>
      <c r="FW42" s="11">
        <f>SUM('Yearly emission'!FT$14:'Yearly emission'!FT18)</f>
        <v>0</v>
      </c>
      <c r="FX42" s="11">
        <f>SUM('Yearly emission'!FU$14:'Yearly emission'!FU18)</f>
        <v>0</v>
      </c>
      <c r="FY42" s="11">
        <f>SUM('Yearly emission'!FV$14:'Yearly emission'!FV18)</f>
        <v>0</v>
      </c>
      <c r="FZ42" s="11">
        <f>SUM('Yearly emission'!FW$14:'Yearly emission'!FW18)</f>
        <v>0</v>
      </c>
      <c r="GA42" s="11">
        <f>SUM('Yearly emission'!FX$14:'Yearly emission'!FX18)</f>
        <v>0</v>
      </c>
      <c r="GB42" s="11">
        <f>SUM('Yearly emission'!FY$14:'Yearly emission'!FY18)</f>
        <v>0</v>
      </c>
      <c r="GC42" s="11">
        <f>SUM('Yearly emission'!FZ$14:'Yearly emission'!FZ18)</f>
        <v>0</v>
      </c>
      <c r="GD42" s="11">
        <f>SUM('Yearly emission'!GA$14:'Yearly emission'!GA18)</f>
        <v>0</v>
      </c>
      <c r="GE42" s="11">
        <f>SUM('Yearly emission'!GB$14:'Yearly emission'!GB18)</f>
        <v>0</v>
      </c>
      <c r="GF42" s="11">
        <f>SUM('Yearly emission'!GC$14:'Yearly emission'!GC18)</f>
        <v>0</v>
      </c>
      <c r="GG42" s="11">
        <f>SUM('Yearly emission'!GD$14:'Yearly emission'!GD18)</f>
        <v>0</v>
      </c>
      <c r="GH42" s="11">
        <f>SUM('Yearly emission'!GE$14:'Yearly emission'!GE18)</f>
        <v>0</v>
      </c>
      <c r="GI42" s="11">
        <f>SUM('Yearly emission'!GF$14:'Yearly emission'!GF18)</f>
        <v>0</v>
      </c>
      <c r="GJ42" s="11">
        <f>SUM('Yearly emission'!GG$14:'Yearly emission'!GG18)</f>
        <v>0</v>
      </c>
      <c r="GK42" s="11">
        <f>SUM('Yearly emission'!GH$14:'Yearly emission'!GH18)</f>
        <v>0</v>
      </c>
      <c r="GL42" s="11">
        <f>SUM('Yearly emission'!GI$14:'Yearly emission'!GI18)</f>
        <v>0</v>
      </c>
      <c r="GN42" s="11">
        <f>SUM('Yearly emission'!GK$14:'Yearly emission'!GK18)</f>
        <v>0</v>
      </c>
      <c r="GO42" s="11">
        <f>SUM('Yearly emission'!GL$14:'Yearly emission'!GL18)</f>
        <v>0</v>
      </c>
      <c r="GP42" s="11">
        <f>SUM('Yearly emission'!GM$14:'Yearly emission'!GM18)</f>
        <v>0</v>
      </c>
      <c r="GQ42" s="11">
        <f>SUM('Yearly emission'!GN$14:'Yearly emission'!GN18)</f>
        <v>0</v>
      </c>
      <c r="GR42" s="11">
        <f>SUM('Yearly emission'!GO$14:'Yearly emission'!GO18)</f>
        <v>0</v>
      </c>
      <c r="GS42" s="11">
        <f>SUM('Yearly emission'!GP$14:'Yearly emission'!GP18)</f>
        <v>0</v>
      </c>
      <c r="GT42" s="11">
        <f>SUM('Yearly emission'!GQ$14:'Yearly emission'!GQ18)</f>
        <v>0</v>
      </c>
      <c r="GU42" s="11">
        <f>SUM('Yearly emission'!GR$14:'Yearly emission'!GR18)</f>
        <v>0</v>
      </c>
      <c r="GV42" s="11">
        <f>SUM('Yearly emission'!GS$14:'Yearly emission'!GS18)</f>
        <v>0</v>
      </c>
      <c r="GW42" s="11">
        <f>SUM('Yearly emission'!GT$14:'Yearly emission'!GT18)</f>
        <v>0</v>
      </c>
      <c r="GX42" s="11">
        <f>SUM('Yearly emission'!GU$14:'Yearly emission'!GU18)</f>
        <v>0</v>
      </c>
      <c r="GY42" s="11">
        <f>SUM('Yearly emission'!GV$14:'Yearly emission'!GV18)</f>
        <v>0</v>
      </c>
      <c r="GZ42" s="11">
        <f>SUM('Yearly emission'!GW$14:'Yearly emission'!GW18)</f>
        <v>0</v>
      </c>
      <c r="HA42" s="11">
        <f>SUM('Yearly emission'!GX$14:'Yearly emission'!GX18)</f>
        <v>0</v>
      </c>
      <c r="HB42" s="11">
        <f>SUM('Yearly emission'!GY$14:'Yearly emission'!GY18)</f>
        <v>0</v>
      </c>
      <c r="HC42" s="11">
        <f>SUM('Yearly emission'!GZ$14:'Yearly emission'!GZ18)</f>
        <v>0</v>
      </c>
      <c r="HE42" s="11">
        <f>SUM('Yearly emission'!HB$14:'Yearly emission'!HB18)</f>
        <v>0</v>
      </c>
      <c r="HF42" s="11">
        <f>SUM('Yearly emission'!HC$14:'Yearly emission'!HC18)</f>
        <v>0</v>
      </c>
      <c r="HG42" s="11">
        <f>SUM('Yearly emission'!HD$14:'Yearly emission'!HD18)</f>
        <v>0</v>
      </c>
      <c r="HH42" s="11">
        <f>SUM('Yearly emission'!HE$14:'Yearly emission'!HE18)</f>
        <v>0</v>
      </c>
      <c r="HI42" s="11">
        <f>SUM('Yearly emission'!HF$14:'Yearly emission'!HF18)</f>
        <v>0</v>
      </c>
      <c r="HJ42" s="11">
        <f>SUM('Yearly emission'!HG$14:'Yearly emission'!HG18)</f>
        <v>0</v>
      </c>
      <c r="HK42" s="11">
        <f>SUM('Yearly emission'!HH$14:'Yearly emission'!HH18)</f>
        <v>0</v>
      </c>
      <c r="HL42" s="11">
        <f>SUM('Yearly emission'!HI$14:'Yearly emission'!HI18)</f>
        <v>0</v>
      </c>
      <c r="HM42" s="11">
        <f>SUM('Yearly emission'!HJ$14:'Yearly emission'!HJ18)</f>
        <v>0</v>
      </c>
      <c r="HN42" s="11">
        <f>SUM('Yearly emission'!HK$14:'Yearly emission'!HK18)</f>
        <v>0</v>
      </c>
      <c r="HO42" s="11">
        <f>SUM('Yearly emission'!HL$14:'Yearly emission'!HL18)</f>
        <v>0</v>
      </c>
      <c r="HP42" s="11">
        <f>SUM('Yearly emission'!HM$14:'Yearly emission'!HM18)</f>
        <v>0</v>
      </c>
      <c r="HQ42" s="11">
        <f>SUM('Yearly emission'!HN$14:'Yearly emission'!HN18)</f>
        <v>0</v>
      </c>
      <c r="HR42" s="11">
        <f>SUM('Yearly emission'!HO$14:'Yearly emission'!HO18)</f>
        <v>0</v>
      </c>
      <c r="HS42" s="11">
        <f>SUM('Yearly emission'!HP$14:'Yearly emission'!HP18)</f>
        <v>0</v>
      </c>
      <c r="HT42" s="11">
        <f>SUM('Yearly emission'!HQ$14:'Yearly emission'!HQ18)</f>
        <v>0</v>
      </c>
      <c r="HV42" s="11">
        <f>SUM('Yearly emission'!HS$14:'Yearly emission'!HS18)</f>
        <v>0</v>
      </c>
      <c r="HW42" s="11">
        <f>SUM('Yearly emission'!HT$14:'Yearly emission'!HT18)</f>
        <v>0</v>
      </c>
      <c r="HX42" s="11">
        <f>SUM('Yearly emission'!HU$14:'Yearly emission'!HU18)</f>
        <v>0</v>
      </c>
      <c r="HY42" s="11">
        <f>SUM('Yearly emission'!HV$14:'Yearly emission'!HV18)</f>
        <v>0</v>
      </c>
      <c r="HZ42" s="11">
        <f>SUM('Yearly emission'!HW$14:'Yearly emission'!HW18)</f>
        <v>0</v>
      </c>
      <c r="IA42" s="11">
        <f>SUM('Yearly emission'!HX$14:'Yearly emission'!HX18)</f>
        <v>0</v>
      </c>
      <c r="IB42" s="11">
        <f>SUM('Yearly emission'!HY$14:'Yearly emission'!HY18)</f>
        <v>0</v>
      </c>
      <c r="IC42" s="11">
        <f>SUM('Yearly emission'!HZ$14:'Yearly emission'!HZ18)</f>
        <v>0</v>
      </c>
      <c r="ID42" s="11">
        <f>SUM('Yearly emission'!IA$14:'Yearly emission'!IA18)</f>
        <v>0</v>
      </c>
      <c r="IE42" s="11">
        <f>SUM('Yearly emission'!IB$14:'Yearly emission'!IB18)</f>
        <v>0</v>
      </c>
      <c r="IF42" s="11">
        <f>SUM('Yearly emission'!IC$14:'Yearly emission'!IC18)</f>
        <v>0</v>
      </c>
      <c r="IG42" s="11">
        <f>SUM('Yearly emission'!ID$14:'Yearly emission'!ID18)</f>
        <v>0</v>
      </c>
      <c r="IH42" s="11">
        <f>SUM('Yearly emission'!IE$14:'Yearly emission'!IE18)</f>
        <v>0</v>
      </c>
      <c r="II42" s="11">
        <f>SUM('Yearly emission'!IF$14:'Yearly emission'!IF18)</f>
        <v>0</v>
      </c>
      <c r="IJ42" s="11">
        <f>SUM('Yearly emission'!IG$14:'Yearly emission'!IG18)</f>
        <v>0</v>
      </c>
      <c r="IK42" s="11">
        <f>SUM('Yearly emission'!IH$14:'Yearly emission'!IH18)</f>
        <v>0</v>
      </c>
      <c r="IM42" s="11">
        <f>SUM('Yearly emission'!IJ$14:'Yearly emission'!IJ18)</f>
        <v>0</v>
      </c>
      <c r="IN42" s="11">
        <f>SUM('Yearly emission'!IK$14:'Yearly emission'!IK18)</f>
        <v>0</v>
      </c>
      <c r="IO42" s="11">
        <f>SUM('Yearly emission'!IL$14:'Yearly emission'!IL18)</f>
        <v>0</v>
      </c>
      <c r="IP42" s="11">
        <f>SUM('Yearly emission'!IM$14:'Yearly emission'!IM18)</f>
        <v>0</v>
      </c>
      <c r="IQ42" s="11">
        <f>SUM('Yearly emission'!IN$14:'Yearly emission'!IN18)</f>
        <v>0</v>
      </c>
      <c r="IR42" s="11">
        <f>SUM('Yearly emission'!IO$14:'Yearly emission'!IO18)</f>
        <v>0</v>
      </c>
      <c r="IS42" s="11">
        <f>SUM('Yearly emission'!IP$14:'Yearly emission'!IP18)</f>
        <v>0</v>
      </c>
      <c r="IT42" s="11">
        <f>SUM('Yearly emission'!IQ$14:'Yearly emission'!IQ18)</f>
        <v>0</v>
      </c>
      <c r="IU42" s="11">
        <f>SUM('Yearly emission'!IR$14:'Yearly emission'!IR18)</f>
        <v>0</v>
      </c>
      <c r="IV42" s="11">
        <f>SUM('Yearly emission'!IS$14:'Yearly emission'!IS18)</f>
        <v>0</v>
      </c>
      <c r="IW42" s="11">
        <f>SUM('Yearly emission'!IT$14:'Yearly emission'!IT18)</f>
        <v>0</v>
      </c>
      <c r="IX42" s="11">
        <f>SUM('Yearly emission'!IU$14:'Yearly emission'!IU18)</f>
        <v>0</v>
      </c>
      <c r="IY42" s="11">
        <f>SUM('Yearly emission'!IV$14:'Yearly emission'!IV18)</f>
        <v>0</v>
      </c>
      <c r="IZ42" s="11">
        <f>SUM('Yearly emission'!IW$14:'Yearly emission'!IW18)</f>
        <v>0</v>
      </c>
      <c r="JA42" s="11">
        <f>SUM('Yearly emission'!IX$14:'Yearly emission'!IX18)</f>
        <v>0</v>
      </c>
      <c r="JB42" s="11">
        <f>SUM('Yearly emission'!IY$14:'Yearly emission'!IY18)</f>
        <v>0</v>
      </c>
    </row>
    <row r="43" spans="4:262" x14ac:dyDescent="0.25">
      <c r="D43" s="11">
        <v>2026</v>
      </c>
      <c r="E43" s="11">
        <f>SUM('Yearly emission'!B$14:'Yearly emission'!B19)</f>
        <v>0</v>
      </c>
      <c r="F43" s="11">
        <f>SUM('Yearly emission'!C$14:'Yearly emission'!C19)</f>
        <v>0</v>
      </c>
      <c r="G43" s="11">
        <f>SUM('Yearly emission'!D$14:'Yearly emission'!D19)</f>
        <v>0</v>
      </c>
      <c r="H43" s="11">
        <f>SUM('Yearly emission'!E$14:'Yearly emission'!E19)</f>
        <v>0</v>
      </c>
      <c r="I43" s="11">
        <f>SUM('Yearly emission'!F$14:'Yearly emission'!F19)</f>
        <v>0</v>
      </c>
      <c r="J43" s="11">
        <f>SUM('Yearly emission'!G$14:'Yearly emission'!G19)</f>
        <v>0</v>
      </c>
      <c r="K43" s="11">
        <f>SUM('Yearly emission'!H$14:'Yearly emission'!H19)</f>
        <v>0</v>
      </c>
      <c r="L43" s="11">
        <f>SUM('Yearly emission'!I$14:'Yearly emission'!I19)</f>
        <v>0</v>
      </c>
      <c r="M43" s="11">
        <f>SUM('Yearly emission'!J$14:'Yearly emission'!J19)</f>
        <v>0</v>
      </c>
      <c r="N43" s="11">
        <f>SUM('Yearly emission'!K$14:'Yearly emission'!K19)</f>
        <v>0</v>
      </c>
      <c r="O43" s="11">
        <f>SUM('Yearly emission'!L$14:'Yearly emission'!L19)</f>
        <v>0</v>
      </c>
      <c r="P43" s="11">
        <f>SUM('Yearly emission'!M$14:'Yearly emission'!M19)</f>
        <v>0</v>
      </c>
      <c r="Q43" s="11">
        <f>SUM('Yearly emission'!N$14:'Yearly emission'!N19)</f>
        <v>0</v>
      </c>
      <c r="R43" s="11">
        <f>SUM('Yearly emission'!O$14:'Yearly emission'!O19)</f>
        <v>0</v>
      </c>
      <c r="S43" s="11">
        <f>SUM('Yearly emission'!P$14:'Yearly emission'!P19)</f>
        <v>0</v>
      </c>
      <c r="T43" s="11">
        <f>SUM('Yearly emission'!Q$14:'Yearly emission'!Q19)</f>
        <v>0</v>
      </c>
      <c r="V43" s="11">
        <f>SUM('Yearly emission'!S$14:'Yearly emission'!S19)</f>
        <v>0</v>
      </c>
      <c r="W43" s="11">
        <f>SUM('Yearly emission'!T$14:'Yearly emission'!T19)</f>
        <v>0</v>
      </c>
      <c r="X43" s="11">
        <f>SUM('Yearly emission'!U$14:'Yearly emission'!U19)</f>
        <v>0</v>
      </c>
      <c r="Y43" s="11">
        <f>SUM('Yearly emission'!V$14:'Yearly emission'!V19)</f>
        <v>0</v>
      </c>
      <c r="Z43" s="11">
        <f>SUM('Yearly emission'!W$14:'Yearly emission'!W19)</f>
        <v>0</v>
      </c>
      <c r="AA43" s="11">
        <f>SUM('Yearly emission'!X$14:'Yearly emission'!X19)</f>
        <v>0</v>
      </c>
      <c r="AB43" s="11">
        <f>SUM('Yearly emission'!Y$14:'Yearly emission'!Y19)</f>
        <v>0</v>
      </c>
      <c r="AC43" s="11">
        <f>SUM('Yearly emission'!Z$14:'Yearly emission'!Z19)</f>
        <v>0</v>
      </c>
      <c r="AD43" s="11">
        <f>SUM('Yearly emission'!AA$14:'Yearly emission'!AA19)</f>
        <v>0</v>
      </c>
      <c r="AE43" s="11">
        <f>SUM('Yearly emission'!AB$14:'Yearly emission'!AB19)</f>
        <v>0</v>
      </c>
      <c r="AF43" s="11">
        <f>SUM('Yearly emission'!AC$14:'Yearly emission'!AC19)</f>
        <v>0</v>
      </c>
      <c r="AG43" s="11">
        <f>SUM('Yearly emission'!AD$14:'Yearly emission'!AD19)</f>
        <v>0</v>
      </c>
      <c r="AH43" s="11">
        <f>SUM('Yearly emission'!AE$14:'Yearly emission'!AE19)</f>
        <v>0</v>
      </c>
      <c r="AI43" s="11">
        <f>SUM('Yearly emission'!AF$14:'Yearly emission'!AF19)</f>
        <v>0</v>
      </c>
      <c r="AJ43" s="11">
        <f>SUM('Yearly emission'!AG$14:'Yearly emission'!AG19)</f>
        <v>0</v>
      </c>
      <c r="AK43" s="11">
        <f>SUM('Yearly emission'!AH$14:'Yearly emission'!AH19)</f>
        <v>0</v>
      </c>
      <c r="AM43" s="11">
        <f>SUM('Yearly emission'!AJ$14:'Yearly emission'!AJ19)</f>
        <v>0</v>
      </c>
      <c r="AN43" s="11">
        <f>SUM('Yearly emission'!AK$14:'Yearly emission'!AK19)</f>
        <v>0</v>
      </c>
      <c r="AO43" s="11">
        <f>SUM('Yearly emission'!AL$14:'Yearly emission'!AL19)</f>
        <v>0</v>
      </c>
      <c r="AP43" s="11">
        <f>SUM('Yearly emission'!AM$14:'Yearly emission'!AM19)</f>
        <v>0</v>
      </c>
      <c r="AQ43" s="11">
        <f>SUM('Yearly emission'!AN$14:'Yearly emission'!AN19)</f>
        <v>0</v>
      </c>
      <c r="AR43" s="11">
        <f>SUM('Yearly emission'!AO$14:'Yearly emission'!AO19)</f>
        <v>0</v>
      </c>
      <c r="AS43" s="11">
        <f>SUM('Yearly emission'!AP$14:'Yearly emission'!AP19)</f>
        <v>0</v>
      </c>
      <c r="AT43" s="11">
        <f>SUM('Yearly emission'!AQ$14:'Yearly emission'!AQ19)</f>
        <v>0</v>
      </c>
      <c r="AU43" s="11">
        <f>SUM('Yearly emission'!AR$14:'Yearly emission'!AR19)</f>
        <v>0</v>
      </c>
      <c r="AV43" s="11">
        <f>SUM('Yearly emission'!AS$14:'Yearly emission'!AS19)</f>
        <v>0</v>
      </c>
      <c r="AW43" s="11">
        <f>SUM('Yearly emission'!AT$14:'Yearly emission'!AT19)</f>
        <v>0</v>
      </c>
      <c r="AX43" s="11">
        <f>SUM('Yearly emission'!AU$14:'Yearly emission'!AU19)</f>
        <v>0</v>
      </c>
      <c r="AY43" s="11">
        <f>SUM('Yearly emission'!AV$14:'Yearly emission'!AV19)</f>
        <v>0</v>
      </c>
      <c r="AZ43" s="11">
        <f>SUM('Yearly emission'!AW$14:'Yearly emission'!AW19)</f>
        <v>0</v>
      </c>
      <c r="BA43" s="11">
        <f>SUM('Yearly emission'!AX$14:'Yearly emission'!AX19)</f>
        <v>0</v>
      </c>
      <c r="BB43" s="11">
        <f>SUM('Yearly emission'!AY$14:'Yearly emission'!AY19)</f>
        <v>0</v>
      </c>
      <c r="BD43" s="11">
        <f>SUM('Yearly emission'!BA$14:'Yearly emission'!BA19)</f>
        <v>0</v>
      </c>
      <c r="BE43" s="11">
        <f>SUM('Yearly emission'!BB$14:'Yearly emission'!BB19)</f>
        <v>0</v>
      </c>
      <c r="BF43" s="11">
        <f>SUM('Yearly emission'!BC$14:'Yearly emission'!BC19)</f>
        <v>0</v>
      </c>
      <c r="BG43" s="11">
        <f>SUM('Yearly emission'!BD$14:'Yearly emission'!BD19)</f>
        <v>0</v>
      </c>
      <c r="BH43" s="11">
        <f>SUM('Yearly emission'!BE$14:'Yearly emission'!BE19)</f>
        <v>0</v>
      </c>
      <c r="BI43" s="11">
        <f>SUM('Yearly emission'!BF$14:'Yearly emission'!BF19)</f>
        <v>0</v>
      </c>
      <c r="BJ43" s="11">
        <f>SUM('Yearly emission'!BG$14:'Yearly emission'!BG19)</f>
        <v>0</v>
      </c>
      <c r="BK43" s="11">
        <f>SUM('Yearly emission'!BH$14:'Yearly emission'!BH19)</f>
        <v>0</v>
      </c>
      <c r="BL43" s="11">
        <f>SUM('Yearly emission'!BI$14:'Yearly emission'!BI19)</f>
        <v>0</v>
      </c>
      <c r="BM43" s="11">
        <f>SUM('Yearly emission'!BJ$14:'Yearly emission'!BJ19)</f>
        <v>0</v>
      </c>
      <c r="BN43" s="11">
        <f>SUM('Yearly emission'!BK$14:'Yearly emission'!BK19)</f>
        <v>0</v>
      </c>
      <c r="BO43" s="11">
        <f>SUM('Yearly emission'!BL$14:'Yearly emission'!BL19)</f>
        <v>0</v>
      </c>
      <c r="BP43" s="11">
        <f>SUM('Yearly emission'!BM$14:'Yearly emission'!BM19)</f>
        <v>0</v>
      </c>
      <c r="BQ43" s="11">
        <f>SUM('Yearly emission'!BN$14:'Yearly emission'!BN19)</f>
        <v>0</v>
      </c>
      <c r="BR43" s="11">
        <f>SUM('Yearly emission'!BO$14:'Yearly emission'!BO19)</f>
        <v>0</v>
      </c>
      <c r="BS43" s="11">
        <f>SUM('Yearly emission'!BP$14:'Yearly emission'!BP19)</f>
        <v>0</v>
      </c>
      <c r="BU43" s="11">
        <f>SUM('Yearly emission'!BR$14:'Yearly emission'!BR19)</f>
        <v>0</v>
      </c>
      <c r="BV43" s="11">
        <f>SUM('Yearly emission'!BS$14:'Yearly emission'!BS19)</f>
        <v>0</v>
      </c>
      <c r="BW43" s="11">
        <f>SUM('Yearly emission'!BT$14:'Yearly emission'!BT19)</f>
        <v>0</v>
      </c>
      <c r="BX43" s="11">
        <f>SUM('Yearly emission'!BU$14:'Yearly emission'!BU19)</f>
        <v>0</v>
      </c>
      <c r="BY43" s="11">
        <f>SUM('Yearly emission'!BV$14:'Yearly emission'!BV19)</f>
        <v>0</v>
      </c>
      <c r="BZ43" s="11">
        <f>SUM('Yearly emission'!BW$14:'Yearly emission'!BW19)</f>
        <v>0</v>
      </c>
      <c r="CA43" s="11">
        <f>SUM('Yearly emission'!BX$14:'Yearly emission'!BX19)</f>
        <v>0</v>
      </c>
      <c r="CB43" s="11">
        <f>SUM('Yearly emission'!BY$14:'Yearly emission'!BY19)</f>
        <v>0</v>
      </c>
      <c r="CC43" s="11">
        <f>SUM('Yearly emission'!BZ$14:'Yearly emission'!BZ19)</f>
        <v>0</v>
      </c>
      <c r="CD43" s="11">
        <f>SUM('Yearly emission'!CA$14:'Yearly emission'!CA19)</f>
        <v>0</v>
      </c>
      <c r="CE43" s="11">
        <f>SUM('Yearly emission'!CB$14:'Yearly emission'!CB19)</f>
        <v>0</v>
      </c>
      <c r="CF43" s="11">
        <f>SUM('Yearly emission'!CC$14:'Yearly emission'!CC19)</f>
        <v>0</v>
      </c>
      <c r="CG43" s="11">
        <f>SUM('Yearly emission'!CD$14:'Yearly emission'!CD19)</f>
        <v>0</v>
      </c>
      <c r="CH43" s="11">
        <f>SUM('Yearly emission'!CE$14:'Yearly emission'!CE19)</f>
        <v>0</v>
      </c>
      <c r="CI43" s="11">
        <f>SUM('Yearly emission'!CF$14:'Yearly emission'!CF19)</f>
        <v>0</v>
      </c>
      <c r="CJ43" s="11">
        <f>SUM('Yearly emission'!CG$14:'Yearly emission'!CG19)</f>
        <v>0</v>
      </c>
      <c r="CM43" s="11">
        <f>SUM('Yearly emission'!CJ$14:'Yearly emission'!CJ19)</f>
        <v>12141</v>
      </c>
      <c r="CN43" s="11">
        <f>SUM('Yearly emission'!CK$14:'Yearly emission'!CK19)</f>
        <v>0</v>
      </c>
      <c r="CO43" s="11">
        <f>SUM('Yearly emission'!CL$14:'Yearly emission'!CL19)</f>
        <v>0</v>
      </c>
      <c r="CP43" s="11">
        <f>SUM('Yearly emission'!CM$14:'Yearly emission'!CM19)</f>
        <v>0</v>
      </c>
      <c r="CQ43" s="11">
        <f>SUM('Yearly emission'!CN$14:'Yearly emission'!CN19)</f>
        <v>0</v>
      </c>
      <c r="CR43" s="11">
        <f>SUM('Yearly emission'!CO$14:'Yearly emission'!CO19)</f>
        <v>0</v>
      </c>
      <c r="CS43" s="11">
        <f>SUM('Yearly emission'!CP$14:'Yearly emission'!CP19)</f>
        <v>0</v>
      </c>
      <c r="CT43" s="11">
        <f>SUM('Yearly emission'!CQ$14:'Yearly emission'!CQ19)</f>
        <v>0</v>
      </c>
      <c r="CU43" s="11">
        <f>SUM('Yearly emission'!CR$14:'Yearly emission'!CR19)</f>
        <v>0</v>
      </c>
      <c r="CV43" s="11">
        <f>SUM('Yearly emission'!CS$14:'Yearly emission'!CS19)</f>
        <v>0</v>
      </c>
      <c r="CW43" s="11">
        <f>SUM('Yearly emission'!CT$14:'Yearly emission'!CT19)</f>
        <v>0</v>
      </c>
      <c r="CX43" s="11">
        <f>SUM('Yearly emission'!CU$14:'Yearly emission'!CU19)</f>
        <v>0</v>
      </c>
      <c r="CY43" s="11">
        <f>SUM('Yearly emission'!CV$14:'Yearly emission'!CV19)</f>
        <v>0</v>
      </c>
      <c r="CZ43" s="11">
        <f>SUM('Yearly emission'!CW$14:'Yearly emission'!CW19)</f>
        <v>0</v>
      </c>
      <c r="DA43" s="11">
        <f>SUM('Yearly emission'!CX$14:'Yearly emission'!CX19)</f>
        <v>0</v>
      </c>
      <c r="DB43" s="11">
        <f>SUM('Yearly emission'!CY$14:'Yearly emission'!CY19)</f>
        <v>0</v>
      </c>
      <c r="DC43" s="11">
        <f>SUM('Yearly emission'!CZ$14:'Yearly emission'!CZ19)</f>
        <v>0</v>
      </c>
      <c r="DE43" s="11">
        <f>SUM('Yearly emission'!DB$14:'Yearly emission'!DB19)</f>
        <v>0</v>
      </c>
      <c r="DF43" s="11">
        <f>SUM('Yearly emission'!DC$14:'Yearly emission'!DC19)</f>
        <v>0</v>
      </c>
      <c r="DG43" s="11">
        <f>SUM('Yearly emission'!DD$14:'Yearly emission'!DD19)</f>
        <v>0</v>
      </c>
      <c r="DH43" s="11">
        <f>SUM('Yearly emission'!DE$14:'Yearly emission'!DE19)</f>
        <v>0</v>
      </c>
      <c r="DI43" s="11">
        <f>SUM('Yearly emission'!DF$14:'Yearly emission'!DF19)</f>
        <v>0</v>
      </c>
      <c r="DJ43" s="11">
        <f>SUM('Yearly emission'!DG$14:'Yearly emission'!DG19)</f>
        <v>0</v>
      </c>
      <c r="DK43" s="11">
        <f>SUM('Yearly emission'!DH$14:'Yearly emission'!DH19)</f>
        <v>0</v>
      </c>
      <c r="DL43" s="11">
        <f>SUM('Yearly emission'!DI$14:'Yearly emission'!DI19)</f>
        <v>0</v>
      </c>
      <c r="DM43" s="11">
        <f>SUM('Yearly emission'!DJ$14:'Yearly emission'!DJ19)</f>
        <v>0</v>
      </c>
      <c r="DN43" s="11">
        <f>SUM('Yearly emission'!DK$14:'Yearly emission'!DK19)</f>
        <v>0</v>
      </c>
      <c r="DO43" s="11">
        <f>SUM('Yearly emission'!DL$14:'Yearly emission'!DL19)</f>
        <v>0</v>
      </c>
      <c r="DP43" s="11">
        <f>SUM('Yearly emission'!DM$14:'Yearly emission'!DM19)</f>
        <v>0</v>
      </c>
      <c r="DQ43" s="11">
        <f>SUM('Yearly emission'!DN$14:'Yearly emission'!DN19)</f>
        <v>0</v>
      </c>
      <c r="DR43" s="11">
        <f>SUM('Yearly emission'!DO$14:'Yearly emission'!DO19)</f>
        <v>0</v>
      </c>
      <c r="DS43" s="11">
        <f>SUM('Yearly emission'!DP$14:'Yearly emission'!DP19)</f>
        <v>0</v>
      </c>
      <c r="DT43" s="11">
        <f>SUM('Yearly emission'!DQ$14:'Yearly emission'!DQ19)</f>
        <v>0</v>
      </c>
      <c r="DV43" s="11">
        <f>SUM('Yearly emission'!DS$14:'Yearly emission'!DS19)</f>
        <v>0</v>
      </c>
      <c r="DW43" s="11">
        <f>SUM('Yearly emission'!DT$14:'Yearly emission'!DT19)</f>
        <v>0</v>
      </c>
      <c r="DX43" s="11">
        <f>SUM('Yearly emission'!DU$14:'Yearly emission'!DU19)</f>
        <v>0</v>
      </c>
      <c r="DY43" s="11">
        <f>SUM('Yearly emission'!DV$14:'Yearly emission'!DV19)</f>
        <v>0</v>
      </c>
      <c r="DZ43" s="11">
        <f>SUM('Yearly emission'!DW$14:'Yearly emission'!DW19)</f>
        <v>0</v>
      </c>
      <c r="EA43" s="11">
        <f>SUM('Yearly emission'!DX$14:'Yearly emission'!DX19)</f>
        <v>0</v>
      </c>
      <c r="EB43" s="11">
        <f>SUM('Yearly emission'!DY$14:'Yearly emission'!DY19)</f>
        <v>0</v>
      </c>
      <c r="EC43" s="11">
        <f>SUM('Yearly emission'!DZ$14:'Yearly emission'!DZ19)</f>
        <v>0</v>
      </c>
      <c r="ED43" s="11">
        <f>SUM('Yearly emission'!EA$14:'Yearly emission'!EA19)</f>
        <v>0</v>
      </c>
      <c r="EE43" s="11">
        <f>SUM('Yearly emission'!EB$14:'Yearly emission'!EB19)</f>
        <v>0</v>
      </c>
      <c r="EF43" s="11">
        <f>SUM('Yearly emission'!EC$14:'Yearly emission'!EC19)</f>
        <v>0</v>
      </c>
      <c r="EG43" s="11">
        <f>SUM('Yearly emission'!ED$14:'Yearly emission'!ED19)</f>
        <v>0</v>
      </c>
      <c r="EH43" s="11">
        <f>SUM('Yearly emission'!EE$14:'Yearly emission'!EE19)</f>
        <v>0</v>
      </c>
      <c r="EI43" s="11">
        <f>SUM('Yearly emission'!EF$14:'Yearly emission'!EF19)</f>
        <v>0</v>
      </c>
      <c r="EJ43" s="11">
        <f>SUM('Yearly emission'!EG$14:'Yearly emission'!EG19)</f>
        <v>0</v>
      </c>
      <c r="EK43" s="11">
        <f>SUM('Yearly emission'!EH$14:'Yearly emission'!EH19)</f>
        <v>0</v>
      </c>
      <c r="EM43" s="11">
        <f>SUM('Yearly emission'!EJ$14:'Yearly emission'!EJ19)</f>
        <v>0</v>
      </c>
      <c r="EN43" s="11">
        <f>SUM('Yearly emission'!EK$14:'Yearly emission'!EK19)</f>
        <v>0</v>
      </c>
      <c r="EO43" s="11">
        <f>SUM('Yearly emission'!EL$14:'Yearly emission'!EL19)</f>
        <v>0</v>
      </c>
      <c r="EP43" s="11">
        <f>SUM('Yearly emission'!EM$14:'Yearly emission'!EM19)</f>
        <v>0</v>
      </c>
      <c r="EQ43" s="11">
        <f>SUM('Yearly emission'!EN$14:'Yearly emission'!EN19)</f>
        <v>0</v>
      </c>
      <c r="ER43" s="11">
        <f>SUM('Yearly emission'!EO$14:'Yearly emission'!EO19)</f>
        <v>0</v>
      </c>
      <c r="ES43" s="11">
        <f>SUM('Yearly emission'!EP$14:'Yearly emission'!EP19)</f>
        <v>0</v>
      </c>
      <c r="ET43" s="11">
        <f>SUM('Yearly emission'!EQ$14:'Yearly emission'!EQ19)</f>
        <v>0</v>
      </c>
      <c r="EU43" s="11">
        <f>SUM('Yearly emission'!ER$14:'Yearly emission'!ER19)</f>
        <v>0</v>
      </c>
      <c r="EV43" s="11">
        <f>SUM('Yearly emission'!ES$14:'Yearly emission'!ES19)</f>
        <v>0</v>
      </c>
      <c r="EW43" s="11">
        <f>SUM('Yearly emission'!ET$14:'Yearly emission'!ET19)</f>
        <v>0</v>
      </c>
      <c r="EX43" s="11">
        <f>SUM('Yearly emission'!EU$14:'Yearly emission'!EU19)</f>
        <v>0</v>
      </c>
      <c r="EY43" s="11">
        <f>SUM('Yearly emission'!EV$14:'Yearly emission'!EV19)</f>
        <v>0</v>
      </c>
      <c r="EZ43" s="11">
        <f>SUM('Yearly emission'!EW$14:'Yearly emission'!EW19)</f>
        <v>0</v>
      </c>
      <c r="FA43" s="11">
        <f>SUM('Yearly emission'!EX$14:'Yearly emission'!EX19)</f>
        <v>0</v>
      </c>
      <c r="FB43" s="11">
        <f>SUM('Yearly emission'!EY$14:'Yearly emission'!EY19)</f>
        <v>0</v>
      </c>
      <c r="FD43" s="11">
        <f>SUM('Yearly emission'!FA$14:'Yearly emission'!FA19)</f>
        <v>0</v>
      </c>
      <c r="FE43" s="11">
        <f>SUM('Yearly emission'!FB$14:'Yearly emission'!FB19)</f>
        <v>0</v>
      </c>
      <c r="FF43" s="11">
        <f>SUM('Yearly emission'!FC$14:'Yearly emission'!FC19)</f>
        <v>0</v>
      </c>
      <c r="FG43" s="11">
        <f>SUM('Yearly emission'!FD$14:'Yearly emission'!FD19)</f>
        <v>0</v>
      </c>
      <c r="FH43" s="11">
        <f>SUM('Yearly emission'!FE$14:'Yearly emission'!FE19)</f>
        <v>0</v>
      </c>
      <c r="FI43" s="11">
        <f>SUM('Yearly emission'!FF$14:'Yearly emission'!FF19)</f>
        <v>0</v>
      </c>
      <c r="FJ43" s="11">
        <f>SUM('Yearly emission'!FG$14:'Yearly emission'!FG19)</f>
        <v>0</v>
      </c>
      <c r="FK43" s="11">
        <f>SUM('Yearly emission'!FH$14:'Yearly emission'!FH19)</f>
        <v>0</v>
      </c>
      <c r="FL43" s="11">
        <f>SUM('Yearly emission'!FI$14:'Yearly emission'!FI19)</f>
        <v>0</v>
      </c>
      <c r="FM43" s="11">
        <f>SUM('Yearly emission'!FJ$14:'Yearly emission'!FJ19)</f>
        <v>0</v>
      </c>
      <c r="FN43" s="11">
        <f>SUM('Yearly emission'!FK$14:'Yearly emission'!FK19)</f>
        <v>0</v>
      </c>
      <c r="FO43" s="11">
        <f>SUM('Yearly emission'!FL$14:'Yearly emission'!FL19)</f>
        <v>0</v>
      </c>
      <c r="FP43" s="11">
        <f>SUM('Yearly emission'!FM$14:'Yearly emission'!FM19)</f>
        <v>0</v>
      </c>
      <c r="FQ43" s="11">
        <f>SUM('Yearly emission'!FN$14:'Yearly emission'!FN19)</f>
        <v>0</v>
      </c>
      <c r="FR43" s="11">
        <f>SUM('Yearly emission'!FO$14:'Yearly emission'!FO19)</f>
        <v>0</v>
      </c>
      <c r="FS43" s="11">
        <f>SUM('Yearly emission'!FP$14:'Yearly emission'!FP19)</f>
        <v>0</v>
      </c>
      <c r="FV43" s="11">
        <f>SUM('Yearly emission'!FS$14:'Yearly emission'!FS19)</f>
        <v>12141</v>
      </c>
      <c r="FW43" s="11">
        <f>SUM('Yearly emission'!FT$14:'Yearly emission'!FT19)</f>
        <v>0</v>
      </c>
      <c r="FX43" s="11">
        <f>SUM('Yearly emission'!FU$14:'Yearly emission'!FU19)</f>
        <v>0</v>
      </c>
      <c r="FY43" s="11">
        <f>SUM('Yearly emission'!FV$14:'Yearly emission'!FV19)</f>
        <v>0</v>
      </c>
      <c r="FZ43" s="11">
        <f>SUM('Yearly emission'!FW$14:'Yearly emission'!FW19)</f>
        <v>0</v>
      </c>
      <c r="GA43" s="11">
        <f>SUM('Yearly emission'!FX$14:'Yearly emission'!FX19)</f>
        <v>0</v>
      </c>
      <c r="GB43" s="11">
        <f>SUM('Yearly emission'!FY$14:'Yearly emission'!FY19)</f>
        <v>0</v>
      </c>
      <c r="GC43" s="11">
        <f>SUM('Yearly emission'!FZ$14:'Yearly emission'!FZ19)</f>
        <v>0</v>
      </c>
      <c r="GD43" s="11">
        <f>SUM('Yearly emission'!GA$14:'Yearly emission'!GA19)</f>
        <v>0</v>
      </c>
      <c r="GE43" s="11">
        <f>SUM('Yearly emission'!GB$14:'Yearly emission'!GB19)</f>
        <v>0</v>
      </c>
      <c r="GF43" s="11">
        <f>SUM('Yearly emission'!GC$14:'Yearly emission'!GC19)</f>
        <v>0</v>
      </c>
      <c r="GG43" s="11">
        <f>SUM('Yearly emission'!GD$14:'Yearly emission'!GD19)</f>
        <v>0</v>
      </c>
      <c r="GH43" s="11">
        <f>SUM('Yearly emission'!GE$14:'Yearly emission'!GE19)</f>
        <v>0</v>
      </c>
      <c r="GI43" s="11">
        <f>SUM('Yearly emission'!GF$14:'Yearly emission'!GF19)</f>
        <v>0</v>
      </c>
      <c r="GJ43" s="11">
        <f>SUM('Yearly emission'!GG$14:'Yearly emission'!GG19)</f>
        <v>0</v>
      </c>
      <c r="GK43" s="11">
        <f>SUM('Yearly emission'!GH$14:'Yearly emission'!GH19)</f>
        <v>0</v>
      </c>
      <c r="GL43" s="11">
        <f>SUM('Yearly emission'!GI$14:'Yearly emission'!GI19)</f>
        <v>0</v>
      </c>
      <c r="GN43" s="11">
        <f>SUM('Yearly emission'!GK$14:'Yearly emission'!GK19)</f>
        <v>0</v>
      </c>
      <c r="GO43" s="11">
        <f>SUM('Yearly emission'!GL$14:'Yearly emission'!GL19)</f>
        <v>0</v>
      </c>
      <c r="GP43" s="11">
        <f>SUM('Yearly emission'!GM$14:'Yearly emission'!GM19)</f>
        <v>0</v>
      </c>
      <c r="GQ43" s="11">
        <f>SUM('Yearly emission'!GN$14:'Yearly emission'!GN19)</f>
        <v>0</v>
      </c>
      <c r="GR43" s="11">
        <f>SUM('Yearly emission'!GO$14:'Yearly emission'!GO19)</f>
        <v>0</v>
      </c>
      <c r="GS43" s="11">
        <f>SUM('Yearly emission'!GP$14:'Yearly emission'!GP19)</f>
        <v>0</v>
      </c>
      <c r="GT43" s="11">
        <f>SUM('Yearly emission'!GQ$14:'Yearly emission'!GQ19)</f>
        <v>0</v>
      </c>
      <c r="GU43" s="11">
        <f>SUM('Yearly emission'!GR$14:'Yearly emission'!GR19)</f>
        <v>0</v>
      </c>
      <c r="GV43" s="11">
        <f>SUM('Yearly emission'!GS$14:'Yearly emission'!GS19)</f>
        <v>0</v>
      </c>
      <c r="GW43" s="11">
        <f>SUM('Yearly emission'!GT$14:'Yearly emission'!GT19)</f>
        <v>0</v>
      </c>
      <c r="GX43" s="11">
        <f>SUM('Yearly emission'!GU$14:'Yearly emission'!GU19)</f>
        <v>0</v>
      </c>
      <c r="GY43" s="11">
        <f>SUM('Yearly emission'!GV$14:'Yearly emission'!GV19)</f>
        <v>0</v>
      </c>
      <c r="GZ43" s="11">
        <f>SUM('Yearly emission'!GW$14:'Yearly emission'!GW19)</f>
        <v>0</v>
      </c>
      <c r="HA43" s="11">
        <f>SUM('Yearly emission'!GX$14:'Yearly emission'!GX19)</f>
        <v>0</v>
      </c>
      <c r="HB43" s="11">
        <f>SUM('Yearly emission'!GY$14:'Yearly emission'!GY19)</f>
        <v>0</v>
      </c>
      <c r="HC43" s="11">
        <f>SUM('Yearly emission'!GZ$14:'Yearly emission'!GZ19)</f>
        <v>0</v>
      </c>
      <c r="HE43" s="11">
        <f>SUM('Yearly emission'!HB$14:'Yearly emission'!HB19)</f>
        <v>0</v>
      </c>
      <c r="HF43" s="11">
        <f>SUM('Yearly emission'!HC$14:'Yearly emission'!HC19)</f>
        <v>0</v>
      </c>
      <c r="HG43" s="11">
        <f>SUM('Yearly emission'!HD$14:'Yearly emission'!HD19)</f>
        <v>0</v>
      </c>
      <c r="HH43" s="11">
        <f>SUM('Yearly emission'!HE$14:'Yearly emission'!HE19)</f>
        <v>0</v>
      </c>
      <c r="HI43" s="11">
        <f>SUM('Yearly emission'!HF$14:'Yearly emission'!HF19)</f>
        <v>0</v>
      </c>
      <c r="HJ43" s="11">
        <f>SUM('Yearly emission'!HG$14:'Yearly emission'!HG19)</f>
        <v>0</v>
      </c>
      <c r="HK43" s="11">
        <f>SUM('Yearly emission'!HH$14:'Yearly emission'!HH19)</f>
        <v>0</v>
      </c>
      <c r="HL43" s="11">
        <f>SUM('Yearly emission'!HI$14:'Yearly emission'!HI19)</f>
        <v>0</v>
      </c>
      <c r="HM43" s="11">
        <f>SUM('Yearly emission'!HJ$14:'Yearly emission'!HJ19)</f>
        <v>0</v>
      </c>
      <c r="HN43" s="11">
        <f>SUM('Yearly emission'!HK$14:'Yearly emission'!HK19)</f>
        <v>0</v>
      </c>
      <c r="HO43" s="11">
        <f>SUM('Yearly emission'!HL$14:'Yearly emission'!HL19)</f>
        <v>0</v>
      </c>
      <c r="HP43" s="11">
        <f>SUM('Yearly emission'!HM$14:'Yearly emission'!HM19)</f>
        <v>0</v>
      </c>
      <c r="HQ43" s="11">
        <f>SUM('Yearly emission'!HN$14:'Yearly emission'!HN19)</f>
        <v>0</v>
      </c>
      <c r="HR43" s="11">
        <f>SUM('Yearly emission'!HO$14:'Yearly emission'!HO19)</f>
        <v>0</v>
      </c>
      <c r="HS43" s="11">
        <f>SUM('Yearly emission'!HP$14:'Yearly emission'!HP19)</f>
        <v>0</v>
      </c>
      <c r="HT43" s="11">
        <f>SUM('Yearly emission'!HQ$14:'Yearly emission'!HQ19)</f>
        <v>0</v>
      </c>
      <c r="HV43" s="11">
        <f>SUM('Yearly emission'!HS$14:'Yearly emission'!HS19)</f>
        <v>0</v>
      </c>
      <c r="HW43" s="11">
        <f>SUM('Yearly emission'!HT$14:'Yearly emission'!HT19)</f>
        <v>0</v>
      </c>
      <c r="HX43" s="11">
        <f>SUM('Yearly emission'!HU$14:'Yearly emission'!HU19)</f>
        <v>0</v>
      </c>
      <c r="HY43" s="11">
        <f>SUM('Yearly emission'!HV$14:'Yearly emission'!HV19)</f>
        <v>0</v>
      </c>
      <c r="HZ43" s="11">
        <f>SUM('Yearly emission'!HW$14:'Yearly emission'!HW19)</f>
        <v>0</v>
      </c>
      <c r="IA43" s="11">
        <f>SUM('Yearly emission'!HX$14:'Yearly emission'!HX19)</f>
        <v>0</v>
      </c>
      <c r="IB43" s="11">
        <f>SUM('Yearly emission'!HY$14:'Yearly emission'!HY19)</f>
        <v>0</v>
      </c>
      <c r="IC43" s="11">
        <f>SUM('Yearly emission'!HZ$14:'Yearly emission'!HZ19)</f>
        <v>0</v>
      </c>
      <c r="ID43" s="11">
        <f>SUM('Yearly emission'!IA$14:'Yearly emission'!IA19)</f>
        <v>0</v>
      </c>
      <c r="IE43" s="11">
        <f>SUM('Yearly emission'!IB$14:'Yearly emission'!IB19)</f>
        <v>0</v>
      </c>
      <c r="IF43" s="11">
        <f>SUM('Yearly emission'!IC$14:'Yearly emission'!IC19)</f>
        <v>0</v>
      </c>
      <c r="IG43" s="11">
        <f>SUM('Yearly emission'!ID$14:'Yearly emission'!ID19)</f>
        <v>0</v>
      </c>
      <c r="IH43" s="11">
        <f>SUM('Yearly emission'!IE$14:'Yearly emission'!IE19)</f>
        <v>0</v>
      </c>
      <c r="II43" s="11">
        <f>SUM('Yearly emission'!IF$14:'Yearly emission'!IF19)</f>
        <v>0</v>
      </c>
      <c r="IJ43" s="11">
        <f>SUM('Yearly emission'!IG$14:'Yearly emission'!IG19)</f>
        <v>0</v>
      </c>
      <c r="IK43" s="11">
        <f>SUM('Yearly emission'!IH$14:'Yearly emission'!IH19)</f>
        <v>0</v>
      </c>
      <c r="IM43" s="11">
        <f>SUM('Yearly emission'!IJ$14:'Yearly emission'!IJ19)</f>
        <v>0</v>
      </c>
      <c r="IN43" s="11">
        <f>SUM('Yearly emission'!IK$14:'Yearly emission'!IK19)</f>
        <v>0</v>
      </c>
      <c r="IO43" s="11">
        <f>SUM('Yearly emission'!IL$14:'Yearly emission'!IL19)</f>
        <v>0</v>
      </c>
      <c r="IP43" s="11">
        <f>SUM('Yearly emission'!IM$14:'Yearly emission'!IM19)</f>
        <v>0</v>
      </c>
      <c r="IQ43" s="11">
        <f>SUM('Yearly emission'!IN$14:'Yearly emission'!IN19)</f>
        <v>0</v>
      </c>
      <c r="IR43" s="11">
        <f>SUM('Yearly emission'!IO$14:'Yearly emission'!IO19)</f>
        <v>0</v>
      </c>
      <c r="IS43" s="11">
        <f>SUM('Yearly emission'!IP$14:'Yearly emission'!IP19)</f>
        <v>0</v>
      </c>
      <c r="IT43" s="11">
        <f>SUM('Yearly emission'!IQ$14:'Yearly emission'!IQ19)</f>
        <v>0</v>
      </c>
      <c r="IU43" s="11">
        <f>SUM('Yearly emission'!IR$14:'Yearly emission'!IR19)</f>
        <v>0</v>
      </c>
      <c r="IV43" s="11">
        <f>SUM('Yearly emission'!IS$14:'Yearly emission'!IS19)</f>
        <v>0</v>
      </c>
      <c r="IW43" s="11">
        <f>SUM('Yearly emission'!IT$14:'Yearly emission'!IT19)</f>
        <v>0</v>
      </c>
      <c r="IX43" s="11">
        <f>SUM('Yearly emission'!IU$14:'Yearly emission'!IU19)</f>
        <v>0</v>
      </c>
      <c r="IY43" s="11">
        <f>SUM('Yearly emission'!IV$14:'Yearly emission'!IV19)</f>
        <v>0</v>
      </c>
      <c r="IZ43" s="11">
        <f>SUM('Yearly emission'!IW$14:'Yearly emission'!IW19)</f>
        <v>0</v>
      </c>
      <c r="JA43" s="11">
        <f>SUM('Yearly emission'!IX$14:'Yearly emission'!IX19)</f>
        <v>0</v>
      </c>
      <c r="JB43" s="11">
        <f>SUM('Yearly emission'!IY$14:'Yearly emission'!IY19)</f>
        <v>0</v>
      </c>
    </row>
    <row r="44" spans="4:262" x14ac:dyDescent="0.25">
      <c r="D44" s="11">
        <v>2027</v>
      </c>
      <c r="E44" s="11">
        <f>SUM('Yearly emission'!B$15:'Yearly emission'!B20)</f>
        <v>0</v>
      </c>
      <c r="F44" s="11">
        <f>SUM('Yearly emission'!C$15:'Yearly emission'!C20)</f>
        <v>0</v>
      </c>
      <c r="G44" s="11">
        <f>SUM('Yearly emission'!D$15:'Yearly emission'!D20)</f>
        <v>0</v>
      </c>
      <c r="H44" s="11">
        <f>SUM('Yearly emission'!E$15:'Yearly emission'!E20)</f>
        <v>0</v>
      </c>
      <c r="I44" s="11">
        <f>SUM('Yearly emission'!F$15:'Yearly emission'!F20)</f>
        <v>0</v>
      </c>
      <c r="J44" s="11">
        <f>SUM('Yearly emission'!G$15:'Yearly emission'!G20)</f>
        <v>0</v>
      </c>
      <c r="K44" s="11">
        <f>SUM('Yearly emission'!H$15:'Yearly emission'!H20)</f>
        <v>0</v>
      </c>
      <c r="L44" s="11">
        <f>SUM('Yearly emission'!I$15:'Yearly emission'!I20)</f>
        <v>0</v>
      </c>
      <c r="M44" s="11">
        <f>SUM('Yearly emission'!J$15:'Yearly emission'!J20)</f>
        <v>0</v>
      </c>
      <c r="N44" s="11">
        <f>SUM('Yearly emission'!K$15:'Yearly emission'!K20)</f>
        <v>0</v>
      </c>
      <c r="O44" s="11">
        <f>SUM('Yearly emission'!L$15:'Yearly emission'!L20)</f>
        <v>0</v>
      </c>
      <c r="P44" s="11">
        <f>SUM('Yearly emission'!M$15:'Yearly emission'!M20)</f>
        <v>0</v>
      </c>
      <c r="Q44" s="11">
        <f>SUM('Yearly emission'!N$15:'Yearly emission'!N20)</f>
        <v>0</v>
      </c>
      <c r="R44" s="11">
        <f>SUM('Yearly emission'!O$15:'Yearly emission'!O20)</f>
        <v>0</v>
      </c>
      <c r="S44" s="11">
        <f>SUM('Yearly emission'!P$15:'Yearly emission'!P20)</f>
        <v>0</v>
      </c>
      <c r="T44" s="11">
        <f>SUM('Yearly emission'!Q$15:'Yearly emission'!Q20)</f>
        <v>0</v>
      </c>
      <c r="V44" s="11">
        <f>SUM('Yearly emission'!S$15:'Yearly emission'!S20)</f>
        <v>0</v>
      </c>
      <c r="W44" s="11">
        <f>SUM('Yearly emission'!T$15:'Yearly emission'!T20)</f>
        <v>0</v>
      </c>
      <c r="X44" s="11">
        <f>SUM('Yearly emission'!U$15:'Yearly emission'!U20)</f>
        <v>0</v>
      </c>
      <c r="Y44" s="11">
        <f>SUM('Yearly emission'!V$15:'Yearly emission'!V20)</f>
        <v>0</v>
      </c>
      <c r="Z44" s="11">
        <f>SUM('Yearly emission'!W$15:'Yearly emission'!W20)</f>
        <v>0</v>
      </c>
      <c r="AA44" s="11">
        <f>SUM('Yearly emission'!X$15:'Yearly emission'!X20)</f>
        <v>0</v>
      </c>
      <c r="AB44" s="11">
        <f>SUM('Yearly emission'!Y$15:'Yearly emission'!Y20)</f>
        <v>0</v>
      </c>
      <c r="AC44" s="11">
        <f>SUM('Yearly emission'!Z$15:'Yearly emission'!Z20)</f>
        <v>0</v>
      </c>
      <c r="AD44" s="11">
        <f>SUM('Yearly emission'!AA$15:'Yearly emission'!AA20)</f>
        <v>0</v>
      </c>
      <c r="AE44" s="11">
        <f>SUM('Yearly emission'!AB$15:'Yearly emission'!AB20)</f>
        <v>0</v>
      </c>
      <c r="AF44" s="11">
        <f>SUM('Yearly emission'!AC$15:'Yearly emission'!AC20)</f>
        <v>0</v>
      </c>
      <c r="AG44" s="11">
        <f>SUM('Yearly emission'!AD$15:'Yearly emission'!AD20)</f>
        <v>0</v>
      </c>
      <c r="AH44" s="11">
        <f>SUM('Yearly emission'!AE$15:'Yearly emission'!AE20)</f>
        <v>0</v>
      </c>
      <c r="AI44" s="11">
        <f>SUM('Yearly emission'!AF$15:'Yearly emission'!AF20)</f>
        <v>0</v>
      </c>
      <c r="AJ44" s="11">
        <f>SUM('Yearly emission'!AG$15:'Yearly emission'!AG20)</f>
        <v>0</v>
      </c>
      <c r="AK44" s="11">
        <f>SUM('Yearly emission'!AH$15:'Yearly emission'!AH20)</f>
        <v>0</v>
      </c>
      <c r="AM44" s="11">
        <f>SUM('Yearly emission'!AJ$15:'Yearly emission'!AJ20)</f>
        <v>0</v>
      </c>
      <c r="AN44" s="11">
        <f>SUM('Yearly emission'!AK$15:'Yearly emission'!AK20)</f>
        <v>0</v>
      </c>
      <c r="AO44" s="11">
        <f>SUM('Yearly emission'!AL$15:'Yearly emission'!AL20)</f>
        <v>0</v>
      </c>
      <c r="AP44" s="11">
        <f>SUM('Yearly emission'!AM$15:'Yearly emission'!AM20)</f>
        <v>0</v>
      </c>
      <c r="AQ44" s="11">
        <f>SUM('Yearly emission'!AN$15:'Yearly emission'!AN20)</f>
        <v>0</v>
      </c>
      <c r="AR44" s="11">
        <f>SUM('Yearly emission'!AO$15:'Yearly emission'!AO20)</f>
        <v>0</v>
      </c>
      <c r="AS44" s="11">
        <f>SUM('Yearly emission'!AP$15:'Yearly emission'!AP20)</f>
        <v>0</v>
      </c>
      <c r="AT44" s="11">
        <f>SUM('Yearly emission'!AQ$15:'Yearly emission'!AQ20)</f>
        <v>0</v>
      </c>
      <c r="AU44" s="11">
        <f>SUM('Yearly emission'!AR$15:'Yearly emission'!AR20)</f>
        <v>0</v>
      </c>
      <c r="AV44" s="11">
        <f>SUM('Yearly emission'!AS$15:'Yearly emission'!AS20)</f>
        <v>0</v>
      </c>
      <c r="AW44" s="11">
        <f>SUM('Yearly emission'!AT$15:'Yearly emission'!AT20)</f>
        <v>0</v>
      </c>
      <c r="AX44" s="11">
        <f>SUM('Yearly emission'!AU$15:'Yearly emission'!AU20)</f>
        <v>0</v>
      </c>
      <c r="AY44" s="11">
        <f>SUM('Yearly emission'!AV$15:'Yearly emission'!AV20)</f>
        <v>0</v>
      </c>
      <c r="AZ44" s="11">
        <f>SUM('Yearly emission'!AW$15:'Yearly emission'!AW20)</f>
        <v>0</v>
      </c>
      <c r="BA44" s="11">
        <f>SUM('Yearly emission'!AX$15:'Yearly emission'!AX20)</f>
        <v>0</v>
      </c>
      <c r="BB44" s="11">
        <f>SUM('Yearly emission'!AY$15:'Yearly emission'!AY20)</f>
        <v>0</v>
      </c>
      <c r="BD44" s="11">
        <f>SUM('Yearly emission'!BA$15:'Yearly emission'!BA20)</f>
        <v>0</v>
      </c>
      <c r="BE44" s="11">
        <f>SUM('Yearly emission'!BB$15:'Yearly emission'!BB20)</f>
        <v>0</v>
      </c>
      <c r="BF44" s="11">
        <f>SUM('Yearly emission'!BC$15:'Yearly emission'!BC20)</f>
        <v>0</v>
      </c>
      <c r="BG44" s="11">
        <f>SUM('Yearly emission'!BD$15:'Yearly emission'!BD20)</f>
        <v>0</v>
      </c>
      <c r="BH44" s="11">
        <f>SUM('Yearly emission'!BE$15:'Yearly emission'!BE20)</f>
        <v>0</v>
      </c>
      <c r="BI44" s="11">
        <f>SUM('Yearly emission'!BF$15:'Yearly emission'!BF20)</f>
        <v>0</v>
      </c>
      <c r="BJ44" s="11">
        <f>SUM('Yearly emission'!BG$15:'Yearly emission'!BG20)</f>
        <v>0</v>
      </c>
      <c r="BK44" s="11">
        <f>SUM('Yearly emission'!BH$15:'Yearly emission'!BH20)</f>
        <v>0</v>
      </c>
      <c r="BL44" s="11">
        <f>SUM('Yearly emission'!BI$15:'Yearly emission'!BI20)</f>
        <v>0</v>
      </c>
      <c r="BM44" s="11">
        <f>SUM('Yearly emission'!BJ$15:'Yearly emission'!BJ20)</f>
        <v>0</v>
      </c>
      <c r="BN44" s="11">
        <f>SUM('Yearly emission'!BK$15:'Yearly emission'!BK20)</f>
        <v>0</v>
      </c>
      <c r="BO44" s="11">
        <f>SUM('Yearly emission'!BL$15:'Yearly emission'!BL20)</f>
        <v>0</v>
      </c>
      <c r="BP44" s="11">
        <f>SUM('Yearly emission'!BM$15:'Yearly emission'!BM20)</f>
        <v>0</v>
      </c>
      <c r="BQ44" s="11">
        <f>SUM('Yearly emission'!BN$15:'Yearly emission'!BN20)</f>
        <v>0</v>
      </c>
      <c r="BR44" s="11">
        <f>SUM('Yearly emission'!BO$15:'Yearly emission'!BO20)</f>
        <v>0</v>
      </c>
      <c r="BS44" s="11">
        <f>SUM('Yearly emission'!BP$15:'Yearly emission'!BP20)</f>
        <v>0</v>
      </c>
      <c r="BU44" s="11">
        <f>SUM('Yearly emission'!BR$15:'Yearly emission'!BR20)</f>
        <v>0</v>
      </c>
      <c r="BV44" s="11">
        <f>SUM('Yearly emission'!BS$15:'Yearly emission'!BS20)</f>
        <v>0</v>
      </c>
      <c r="BW44" s="11">
        <f>SUM('Yearly emission'!BT$15:'Yearly emission'!BT20)</f>
        <v>0</v>
      </c>
      <c r="BX44" s="11">
        <f>SUM('Yearly emission'!BU$15:'Yearly emission'!BU20)</f>
        <v>0</v>
      </c>
      <c r="BY44" s="11">
        <f>SUM('Yearly emission'!BV$15:'Yearly emission'!BV20)</f>
        <v>0</v>
      </c>
      <c r="BZ44" s="11">
        <f>SUM('Yearly emission'!BW$15:'Yearly emission'!BW20)</f>
        <v>0</v>
      </c>
      <c r="CA44" s="11">
        <f>SUM('Yearly emission'!BX$15:'Yearly emission'!BX20)</f>
        <v>0</v>
      </c>
      <c r="CB44" s="11">
        <f>SUM('Yearly emission'!BY$15:'Yearly emission'!BY20)</f>
        <v>0</v>
      </c>
      <c r="CC44" s="11">
        <f>SUM('Yearly emission'!BZ$15:'Yearly emission'!BZ20)</f>
        <v>0</v>
      </c>
      <c r="CD44" s="11">
        <f>SUM('Yearly emission'!CA$15:'Yearly emission'!CA20)</f>
        <v>0</v>
      </c>
      <c r="CE44" s="11">
        <f>SUM('Yearly emission'!CB$15:'Yearly emission'!CB20)</f>
        <v>0</v>
      </c>
      <c r="CF44" s="11">
        <f>SUM('Yearly emission'!CC$15:'Yearly emission'!CC20)</f>
        <v>0</v>
      </c>
      <c r="CG44" s="11">
        <f>SUM('Yearly emission'!CD$15:'Yearly emission'!CD20)</f>
        <v>0</v>
      </c>
      <c r="CH44" s="11">
        <f>SUM('Yearly emission'!CE$15:'Yearly emission'!CE20)</f>
        <v>0</v>
      </c>
      <c r="CI44" s="11">
        <f>SUM('Yearly emission'!CF$15:'Yearly emission'!CF20)</f>
        <v>0</v>
      </c>
      <c r="CJ44" s="11">
        <f>SUM('Yearly emission'!CG$15:'Yearly emission'!CG20)</f>
        <v>0</v>
      </c>
      <c r="CM44" s="11">
        <f>SUM('Yearly emission'!CJ$15:'Yearly emission'!CJ20)</f>
        <v>12147</v>
      </c>
      <c r="CN44" s="11">
        <f>SUM('Yearly emission'!CK$15:'Yearly emission'!CK20)</f>
        <v>0</v>
      </c>
      <c r="CO44" s="11">
        <f>SUM('Yearly emission'!CL$15:'Yearly emission'!CL20)</f>
        <v>0</v>
      </c>
      <c r="CP44" s="11">
        <f>SUM('Yearly emission'!CM$15:'Yearly emission'!CM20)</f>
        <v>0</v>
      </c>
      <c r="CQ44" s="11">
        <f>SUM('Yearly emission'!CN$15:'Yearly emission'!CN20)</f>
        <v>0</v>
      </c>
      <c r="CR44" s="11">
        <f>SUM('Yearly emission'!CO$15:'Yearly emission'!CO20)</f>
        <v>0</v>
      </c>
      <c r="CS44" s="11">
        <f>SUM('Yearly emission'!CP$15:'Yearly emission'!CP20)</f>
        <v>0</v>
      </c>
      <c r="CT44" s="11">
        <f>SUM('Yearly emission'!CQ$15:'Yearly emission'!CQ20)</f>
        <v>0</v>
      </c>
      <c r="CU44" s="11">
        <f>SUM('Yearly emission'!CR$15:'Yearly emission'!CR20)</f>
        <v>0</v>
      </c>
      <c r="CV44" s="11">
        <f>SUM('Yearly emission'!CS$15:'Yearly emission'!CS20)</f>
        <v>0</v>
      </c>
      <c r="CW44" s="11">
        <f>SUM('Yearly emission'!CT$15:'Yearly emission'!CT20)</f>
        <v>0</v>
      </c>
      <c r="CX44" s="11">
        <f>SUM('Yearly emission'!CU$15:'Yearly emission'!CU20)</f>
        <v>0</v>
      </c>
      <c r="CY44" s="11">
        <f>SUM('Yearly emission'!CV$15:'Yearly emission'!CV20)</f>
        <v>0</v>
      </c>
      <c r="CZ44" s="11">
        <f>SUM('Yearly emission'!CW$15:'Yearly emission'!CW20)</f>
        <v>0</v>
      </c>
      <c r="DA44" s="11">
        <f>SUM('Yearly emission'!CX$15:'Yearly emission'!CX20)</f>
        <v>0</v>
      </c>
      <c r="DB44" s="11">
        <f>SUM('Yearly emission'!CY$15:'Yearly emission'!CY20)</f>
        <v>0</v>
      </c>
      <c r="DC44" s="11">
        <f>SUM('Yearly emission'!CZ$15:'Yearly emission'!CZ20)</f>
        <v>0</v>
      </c>
      <c r="DE44" s="11">
        <f>SUM('Yearly emission'!DB$15:'Yearly emission'!DB20)</f>
        <v>0</v>
      </c>
      <c r="DF44" s="11">
        <f>SUM('Yearly emission'!DC$15:'Yearly emission'!DC20)</f>
        <v>0</v>
      </c>
      <c r="DG44" s="11">
        <f>SUM('Yearly emission'!DD$15:'Yearly emission'!DD20)</f>
        <v>0</v>
      </c>
      <c r="DH44" s="11">
        <f>SUM('Yearly emission'!DE$15:'Yearly emission'!DE20)</f>
        <v>0</v>
      </c>
      <c r="DI44" s="11">
        <f>SUM('Yearly emission'!DF$15:'Yearly emission'!DF20)</f>
        <v>0</v>
      </c>
      <c r="DJ44" s="11">
        <f>SUM('Yearly emission'!DG$15:'Yearly emission'!DG20)</f>
        <v>0</v>
      </c>
      <c r="DK44" s="11">
        <f>SUM('Yearly emission'!DH$15:'Yearly emission'!DH20)</f>
        <v>0</v>
      </c>
      <c r="DL44" s="11">
        <f>SUM('Yearly emission'!DI$15:'Yearly emission'!DI20)</f>
        <v>0</v>
      </c>
      <c r="DM44" s="11">
        <f>SUM('Yearly emission'!DJ$15:'Yearly emission'!DJ20)</f>
        <v>0</v>
      </c>
      <c r="DN44" s="11">
        <f>SUM('Yearly emission'!DK$15:'Yearly emission'!DK20)</f>
        <v>0</v>
      </c>
      <c r="DO44" s="11">
        <f>SUM('Yearly emission'!DL$15:'Yearly emission'!DL20)</f>
        <v>0</v>
      </c>
      <c r="DP44" s="11">
        <f>SUM('Yearly emission'!DM$15:'Yearly emission'!DM20)</f>
        <v>0</v>
      </c>
      <c r="DQ44" s="11">
        <f>SUM('Yearly emission'!DN$15:'Yearly emission'!DN20)</f>
        <v>0</v>
      </c>
      <c r="DR44" s="11">
        <f>SUM('Yearly emission'!DO$15:'Yearly emission'!DO20)</f>
        <v>0</v>
      </c>
      <c r="DS44" s="11">
        <f>SUM('Yearly emission'!DP$15:'Yearly emission'!DP20)</f>
        <v>0</v>
      </c>
      <c r="DT44" s="11">
        <f>SUM('Yearly emission'!DQ$15:'Yearly emission'!DQ20)</f>
        <v>0</v>
      </c>
      <c r="DV44" s="11">
        <f>SUM('Yearly emission'!DS$15:'Yearly emission'!DS20)</f>
        <v>0</v>
      </c>
      <c r="DW44" s="11">
        <f>SUM('Yearly emission'!DT$15:'Yearly emission'!DT20)</f>
        <v>0</v>
      </c>
      <c r="DX44" s="11">
        <f>SUM('Yearly emission'!DU$15:'Yearly emission'!DU20)</f>
        <v>0</v>
      </c>
      <c r="DY44" s="11">
        <f>SUM('Yearly emission'!DV$15:'Yearly emission'!DV20)</f>
        <v>0</v>
      </c>
      <c r="DZ44" s="11">
        <f>SUM('Yearly emission'!DW$15:'Yearly emission'!DW20)</f>
        <v>0</v>
      </c>
      <c r="EA44" s="11">
        <f>SUM('Yearly emission'!DX$15:'Yearly emission'!DX20)</f>
        <v>0</v>
      </c>
      <c r="EB44" s="11">
        <f>SUM('Yearly emission'!DY$15:'Yearly emission'!DY20)</f>
        <v>0</v>
      </c>
      <c r="EC44" s="11">
        <f>SUM('Yearly emission'!DZ$15:'Yearly emission'!DZ20)</f>
        <v>0</v>
      </c>
      <c r="ED44" s="11">
        <f>SUM('Yearly emission'!EA$15:'Yearly emission'!EA20)</f>
        <v>0</v>
      </c>
      <c r="EE44" s="11">
        <f>SUM('Yearly emission'!EB$15:'Yearly emission'!EB20)</f>
        <v>0</v>
      </c>
      <c r="EF44" s="11">
        <f>SUM('Yearly emission'!EC$15:'Yearly emission'!EC20)</f>
        <v>0</v>
      </c>
      <c r="EG44" s="11">
        <f>SUM('Yearly emission'!ED$15:'Yearly emission'!ED20)</f>
        <v>0</v>
      </c>
      <c r="EH44" s="11">
        <f>SUM('Yearly emission'!EE$15:'Yearly emission'!EE20)</f>
        <v>0</v>
      </c>
      <c r="EI44" s="11">
        <f>SUM('Yearly emission'!EF$15:'Yearly emission'!EF20)</f>
        <v>0</v>
      </c>
      <c r="EJ44" s="11">
        <f>SUM('Yearly emission'!EG$15:'Yearly emission'!EG20)</f>
        <v>0</v>
      </c>
      <c r="EK44" s="11">
        <f>SUM('Yearly emission'!EH$15:'Yearly emission'!EH20)</f>
        <v>0</v>
      </c>
      <c r="EM44" s="11">
        <f>SUM('Yearly emission'!EJ$15:'Yearly emission'!EJ20)</f>
        <v>0</v>
      </c>
      <c r="EN44" s="11">
        <f>SUM('Yearly emission'!EK$15:'Yearly emission'!EK20)</f>
        <v>0</v>
      </c>
      <c r="EO44" s="11">
        <f>SUM('Yearly emission'!EL$15:'Yearly emission'!EL20)</f>
        <v>0</v>
      </c>
      <c r="EP44" s="11">
        <f>SUM('Yearly emission'!EM$15:'Yearly emission'!EM20)</f>
        <v>0</v>
      </c>
      <c r="EQ44" s="11">
        <f>SUM('Yearly emission'!EN$15:'Yearly emission'!EN20)</f>
        <v>0</v>
      </c>
      <c r="ER44" s="11">
        <f>SUM('Yearly emission'!EO$15:'Yearly emission'!EO20)</f>
        <v>0</v>
      </c>
      <c r="ES44" s="11">
        <f>SUM('Yearly emission'!EP$15:'Yearly emission'!EP20)</f>
        <v>0</v>
      </c>
      <c r="ET44" s="11">
        <f>SUM('Yearly emission'!EQ$15:'Yearly emission'!EQ20)</f>
        <v>0</v>
      </c>
      <c r="EU44" s="11">
        <f>SUM('Yearly emission'!ER$15:'Yearly emission'!ER20)</f>
        <v>0</v>
      </c>
      <c r="EV44" s="11">
        <f>SUM('Yearly emission'!ES$15:'Yearly emission'!ES20)</f>
        <v>0</v>
      </c>
      <c r="EW44" s="11">
        <f>SUM('Yearly emission'!ET$15:'Yearly emission'!ET20)</f>
        <v>0</v>
      </c>
      <c r="EX44" s="11">
        <f>SUM('Yearly emission'!EU$15:'Yearly emission'!EU20)</f>
        <v>0</v>
      </c>
      <c r="EY44" s="11">
        <f>SUM('Yearly emission'!EV$15:'Yearly emission'!EV20)</f>
        <v>0</v>
      </c>
      <c r="EZ44" s="11">
        <f>SUM('Yearly emission'!EW$15:'Yearly emission'!EW20)</f>
        <v>0</v>
      </c>
      <c r="FA44" s="11">
        <f>SUM('Yearly emission'!EX$15:'Yearly emission'!EX20)</f>
        <v>0</v>
      </c>
      <c r="FB44" s="11">
        <f>SUM('Yearly emission'!EY$15:'Yearly emission'!EY20)</f>
        <v>0</v>
      </c>
      <c r="FD44" s="11">
        <f>SUM('Yearly emission'!FA$15:'Yearly emission'!FA20)</f>
        <v>0</v>
      </c>
      <c r="FE44" s="11">
        <f>SUM('Yearly emission'!FB$15:'Yearly emission'!FB20)</f>
        <v>0</v>
      </c>
      <c r="FF44" s="11">
        <f>SUM('Yearly emission'!FC$15:'Yearly emission'!FC20)</f>
        <v>0</v>
      </c>
      <c r="FG44" s="11">
        <f>SUM('Yearly emission'!FD$15:'Yearly emission'!FD20)</f>
        <v>0</v>
      </c>
      <c r="FH44" s="11">
        <f>SUM('Yearly emission'!FE$15:'Yearly emission'!FE20)</f>
        <v>0</v>
      </c>
      <c r="FI44" s="11">
        <f>SUM('Yearly emission'!FF$15:'Yearly emission'!FF20)</f>
        <v>0</v>
      </c>
      <c r="FJ44" s="11">
        <f>SUM('Yearly emission'!FG$15:'Yearly emission'!FG20)</f>
        <v>0</v>
      </c>
      <c r="FK44" s="11">
        <f>SUM('Yearly emission'!FH$15:'Yearly emission'!FH20)</f>
        <v>0</v>
      </c>
      <c r="FL44" s="11">
        <f>SUM('Yearly emission'!FI$15:'Yearly emission'!FI20)</f>
        <v>0</v>
      </c>
      <c r="FM44" s="11">
        <f>SUM('Yearly emission'!FJ$15:'Yearly emission'!FJ20)</f>
        <v>0</v>
      </c>
      <c r="FN44" s="11">
        <f>SUM('Yearly emission'!FK$15:'Yearly emission'!FK20)</f>
        <v>0</v>
      </c>
      <c r="FO44" s="11">
        <f>SUM('Yearly emission'!FL$15:'Yearly emission'!FL20)</f>
        <v>0</v>
      </c>
      <c r="FP44" s="11">
        <f>SUM('Yearly emission'!FM$15:'Yearly emission'!FM20)</f>
        <v>0</v>
      </c>
      <c r="FQ44" s="11">
        <f>SUM('Yearly emission'!FN$15:'Yearly emission'!FN20)</f>
        <v>0</v>
      </c>
      <c r="FR44" s="11">
        <f>SUM('Yearly emission'!FO$15:'Yearly emission'!FO20)</f>
        <v>0</v>
      </c>
      <c r="FS44" s="11">
        <f>SUM('Yearly emission'!FP$15:'Yearly emission'!FP20)</f>
        <v>0</v>
      </c>
      <c r="FV44" s="11">
        <f>SUM('Yearly emission'!FS$15:'Yearly emission'!FS20)</f>
        <v>12147</v>
      </c>
      <c r="FW44" s="11">
        <f>SUM('Yearly emission'!FT$15:'Yearly emission'!FT20)</f>
        <v>0</v>
      </c>
      <c r="FX44" s="11">
        <f>SUM('Yearly emission'!FU$15:'Yearly emission'!FU20)</f>
        <v>0</v>
      </c>
      <c r="FY44" s="11">
        <f>SUM('Yearly emission'!FV$15:'Yearly emission'!FV20)</f>
        <v>0</v>
      </c>
      <c r="FZ44" s="11">
        <f>SUM('Yearly emission'!FW$15:'Yearly emission'!FW20)</f>
        <v>0</v>
      </c>
      <c r="GA44" s="11">
        <f>SUM('Yearly emission'!FX$15:'Yearly emission'!FX20)</f>
        <v>0</v>
      </c>
      <c r="GB44" s="11">
        <f>SUM('Yearly emission'!FY$15:'Yearly emission'!FY20)</f>
        <v>0</v>
      </c>
      <c r="GC44" s="11">
        <f>SUM('Yearly emission'!FZ$15:'Yearly emission'!FZ20)</f>
        <v>0</v>
      </c>
      <c r="GD44" s="11">
        <f>SUM('Yearly emission'!GA$15:'Yearly emission'!GA20)</f>
        <v>0</v>
      </c>
      <c r="GE44" s="11">
        <f>SUM('Yearly emission'!GB$15:'Yearly emission'!GB20)</f>
        <v>0</v>
      </c>
      <c r="GF44" s="11">
        <f>SUM('Yearly emission'!GC$15:'Yearly emission'!GC20)</f>
        <v>0</v>
      </c>
      <c r="GG44" s="11">
        <f>SUM('Yearly emission'!GD$15:'Yearly emission'!GD20)</f>
        <v>0</v>
      </c>
      <c r="GH44" s="11">
        <f>SUM('Yearly emission'!GE$15:'Yearly emission'!GE20)</f>
        <v>0</v>
      </c>
      <c r="GI44" s="11">
        <f>SUM('Yearly emission'!GF$15:'Yearly emission'!GF20)</f>
        <v>0</v>
      </c>
      <c r="GJ44" s="11">
        <f>SUM('Yearly emission'!GG$15:'Yearly emission'!GG20)</f>
        <v>0</v>
      </c>
      <c r="GK44" s="11">
        <f>SUM('Yearly emission'!GH$15:'Yearly emission'!GH20)</f>
        <v>0</v>
      </c>
      <c r="GL44" s="11">
        <f>SUM('Yearly emission'!GI$15:'Yearly emission'!GI20)</f>
        <v>0</v>
      </c>
      <c r="GN44" s="11">
        <f>SUM('Yearly emission'!GK$15:'Yearly emission'!GK20)</f>
        <v>0</v>
      </c>
      <c r="GO44" s="11">
        <f>SUM('Yearly emission'!GL$15:'Yearly emission'!GL20)</f>
        <v>0</v>
      </c>
      <c r="GP44" s="11">
        <f>SUM('Yearly emission'!GM$15:'Yearly emission'!GM20)</f>
        <v>0</v>
      </c>
      <c r="GQ44" s="11">
        <f>SUM('Yearly emission'!GN$15:'Yearly emission'!GN20)</f>
        <v>0</v>
      </c>
      <c r="GR44" s="11">
        <f>SUM('Yearly emission'!GO$15:'Yearly emission'!GO20)</f>
        <v>0</v>
      </c>
      <c r="GS44" s="11">
        <f>SUM('Yearly emission'!GP$15:'Yearly emission'!GP20)</f>
        <v>0</v>
      </c>
      <c r="GT44" s="11">
        <f>SUM('Yearly emission'!GQ$15:'Yearly emission'!GQ20)</f>
        <v>0</v>
      </c>
      <c r="GU44" s="11">
        <f>SUM('Yearly emission'!GR$15:'Yearly emission'!GR20)</f>
        <v>0</v>
      </c>
      <c r="GV44" s="11">
        <f>SUM('Yearly emission'!GS$15:'Yearly emission'!GS20)</f>
        <v>0</v>
      </c>
      <c r="GW44" s="11">
        <f>SUM('Yearly emission'!GT$15:'Yearly emission'!GT20)</f>
        <v>0</v>
      </c>
      <c r="GX44" s="11">
        <f>SUM('Yearly emission'!GU$15:'Yearly emission'!GU20)</f>
        <v>0</v>
      </c>
      <c r="GY44" s="11">
        <f>SUM('Yearly emission'!GV$15:'Yearly emission'!GV20)</f>
        <v>0</v>
      </c>
      <c r="GZ44" s="11">
        <f>SUM('Yearly emission'!GW$15:'Yearly emission'!GW20)</f>
        <v>0</v>
      </c>
      <c r="HA44" s="11">
        <f>SUM('Yearly emission'!GX$15:'Yearly emission'!GX20)</f>
        <v>0</v>
      </c>
      <c r="HB44" s="11">
        <f>SUM('Yearly emission'!GY$15:'Yearly emission'!GY20)</f>
        <v>0</v>
      </c>
      <c r="HC44" s="11">
        <f>SUM('Yearly emission'!GZ$15:'Yearly emission'!GZ20)</f>
        <v>0</v>
      </c>
      <c r="HE44" s="11">
        <f>SUM('Yearly emission'!HB$15:'Yearly emission'!HB20)</f>
        <v>0</v>
      </c>
      <c r="HF44" s="11">
        <f>SUM('Yearly emission'!HC$15:'Yearly emission'!HC20)</f>
        <v>0</v>
      </c>
      <c r="HG44" s="11">
        <f>SUM('Yearly emission'!HD$15:'Yearly emission'!HD20)</f>
        <v>0</v>
      </c>
      <c r="HH44" s="11">
        <f>SUM('Yearly emission'!HE$15:'Yearly emission'!HE20)</f>
        <v>0</v>
      </c>
      <c r="HI44" s="11">
        <f>SUM('Yearly emission'!HF$15:'Yearly emission'!HF20)</f>
        <v>0</v>
      </c>
      <c r="HJ44" s="11">
        <f>SUM('Yearly emission'!HG$15:'Yearly emission'!HG20)</f>
        <v>0</v>
      </c>
      <c r="HK44" s="11">
        <f>SUM('Yearly emission'!HH$15:'Yearly emission'!HH20)</f>
        <v>0</v>
      </c>
      <c r="HL44" s="11">
        <f>SUM('Yearly emission'!HI$15:'Yearly emission'!HI20)</f>
        <v>0</v>
      </c>
      <c r="HM44" s="11">
        <f>SUM('Yearly emission'!HJ$15:'Yearly emission'!HJ20)</f>
        <v>0</v>
      </c>
      <c r="HN44" s="11">
        <f>SUM('Yearly emission'!HK$15:'Yearly emission'!HK20)</f>
        <v>0</v>
      </c>
      <c r="HO44" s="11">
        <f>SUM('Yearly emission'!HL$15:'Yearly emission'!HL20)</f>
        <v>0</v>
      </c>
      <c r="HP44" s="11">
        <f>SUM('Yearly emission'!HM$15:'Yearly emission'!HM20)</f>
        <v>0</v>
      </c>
      <c r="HQ44" s="11">
        <f>SUM('Yearly emission'!HN$15:'Yearly emission'!HN20)</f>
        <v>0</v>
      </c>
      <c r="HR44" s="11">
        <f>SUM('Yearly emission'!HO$15:'Yearly emission'!HO20)</f>
        <v>0</v>
      </c>
      <c r="HS44" s="11">
        <f>SUM('Yearly emission'!HP$15:'Yearly emission'!HP20)</f>
        <v>0</v>
      </c>
      <c r="HT44" s="11">
        <f>SUM('Yearly emission'!HQ$15:'Yearly emission'!HQ20)</f>
        <v>0</v>
      </c>
      <c r="HV44" s="11">
        <f>SUM('Yearly emission'!HS$15:'Yearly emission'!HS20)</f>
        <v>0</v>
      </c>
      <c r="HW44" s="11">
        <f>SUM('Yearly emission'!HT$15:'Yearly emission'!HT20)</f>
        <v>0</v>
      </c>
      <c r="HX44" s="11">
        <f>SUM('Yearly emission'!HU$15:'Yearly emission'!HU20)</f>
        <v>0</v>
      </c>
      <c r="HY44" s="11">
        <f>SUM('Yearly emission'!HV$15:'Yearly emission'!HV20)</f>
        <v>0</v>
      </c>
      <c r="HZ44" s="11">
        <f>SUM('Yearly emission'!HW$15:'Yearly emission'!HW20)</f>
        <v>0</v>
      </c>
      <c r="IA44" s="11">
        <f>SUM('Yearly emission'!HX$15:'Yearly emission'!HX20)</f>
        <v>0</v>
      </c>
      <c r="IB44" s="11">
        <f>SUM('Yearly emission'!HY$15:'Yearly emission'!HY20)</f>
        <v>0</v>
      </c>
      <c r="IC44" s="11">
        <f>SUM('Yearly emission'!HZ$15:'Yearly emission'!HZ20)</f>
        <v>0</v>
      </c>
      <c r="ID44" s="11">
        <f>SUM('Yearly emission'!IA$15:'Yearly emission'!IA20)</f>
        <v>0</v>
      </c>
      <c r="IE44" s="11">
        <f>SUM('Yearly emission'!IB$15:'Yearly emission'!IB20)</f>
        <v>0</v>
      </c>
      <c r="IF44" s="11">
        <f>SUM('Yearly emission'!IC$15:'Yearly emission'!IC20)</f>
        <v>0</v>
      </c>
      <c r="IG44" s="11">
        <f>SUM('Yearly emission'!ID$15:'Yearly emission'!ID20)</f>
        <v>0</v>
      </c>
      <c r="IH44" s="11">
        <f>SUM('Yearly emission'!IE$15:'Yearly emission'!IE20)</f>
        <v>0</v>
      </c>
      <c r="II44" s="11">
        <f>SUM('Yearly emission'!IF$15:'Yearly emission'!IF20)</f>
        <v>0</v>
      </c>
      <c r="IJ44" s="11">
        <f>SUM('Yearly emission'!IG$15:'Yearly emission'!IG20)</f>
        <v>0</v>
      </c>
      <c r="IK44" s="11">
        <f>SUM('Yearly emission'!IH$15:'Yearly emission'!IH20)</f>
        <v>0</v>
      </c>
      <c r="IM44" s="11">
        <f>SUM('Yearly emission'!IJ$15:'Yearly emission'!IJ20)</f>
        <v>0</v>
      </c>
      <c r="IN44" s="11">
        <f>SUM('Yearly emission'!IK$15:'Yearly emission'!IK20)</f>
        <v>0</v>
      </c>
      <c r="IO44" s="11">
        <f>SUM('Yearly emission'!IL$15:'Yearly emission'!IL20)</f>
        <v>0</v>
      </c>
      <c r="IP44" s="11">
        <f>SUM('Yearly emission'!IM$15:'Yearly emission'!IM20)</f>
        <v>0</v>
      </c>
      <c r="IQ44" s="11">
        <f>SUM('Yearly emission'!IN$15:'Yearly emission'!IN20)</f>
        <v>0</v>
      </c>
      <c r="IR44" s="11">
        <f>SUM('Yearly emission'!IO$15:'Yearly emission'!IO20)</f>
        <v>0</v>
      </c>
      <c r="IS44" s="11">
        <f>SUM('Yearly emission'!IP$15:'Yearly emission'!IP20)</f>
        <v>0</v>
      </c>
      <c r="IT44" s="11">
        <f>SUM('Yearly emission'!IQ$15:'Yearly emission'!IQ20)</f>
        <v>0</v>
      </c>
      <c r="IU44" s="11">
        <f>SUM('Yearly emission'!IR$15:'Yearly emission'!IR20)</f>
        <v>0</v>
      </c>
      <c r="IV44" s="11">
        <f>SUM('Yearly emission'!IS$15:'Yearly emission'!IS20)</f>
        <v>0</v>
      </c>
      <c r="IW44" s="11">
        <f>SUM('Yearly emission'!IT$15:'Yearly emission'!IT20)</f>
        <v>0</v>
      </c>
      <c r="IX44" s="11">
        <f>SUM('Yearly emission'!IU$15:'Yearly emission'!IU20)</f>
        <v>0</v>
      </c>
      <c r="IY44" s="11">
        <f>SUM('Yearly emission'!IV$15:'Yearly emission'!IV20)</f>
        <v>0</v>
      </c>
      <c r="IZ44" s="11">
        <f>SUM('Yearly emission'!IW$15:'Yearly emission'!IW20)</f>
        <v>0</v>
      </c>
      <c r="JA44" s="11">
        <f>SUM('Yearly emission'!IX$15:'Yearly emission'!IX20)</f>
        <v>0</v>
      </c>
      <c r="JB44" s="11">
        <f>SUM('Yearly emission'!IY$15:'Yearly emission'!IY20)</f>
        <v>0</v>
      </c>
    </row>
    <row r="45" spans="4:262" x14ac:dyDescent="0.25">
      <c r="D45" s="11">
        <v>2028</v>
      </c>
      <c r="E45" s="11">
        <f>SUM('Yearly emission'!B$16:'Yearly emission'!B21)</f>
        <v>0</v>
      </c>
      <c r="F45" s="11">
        <f>SUM('Yearly emission'!C$16:'Yearly emission'!C21)</f>
        <v>0</v>
      </c>
      <c r="G45" s="11">
        <f>SUM('Yearly emission'!D$16:'Yearly emission'!D21)</f>
        <v>0</v>
      </c>
      <c r="H45" s="11">
        <f>SUM('Yearly emission'!E$16:'Yearly emission'!E21)</f>
        <v>0</v>
      </c>
      <c r="I45" s="11">
        <f>SUM('Yearly emission'!F$16:'Yearly emission'!F21)</f>
        <v>0</v>
      </c>
      <c r="J45" s="11">
        <f>SUM('Yearly emission'!G$16:'Yearly emission'!G21)</f>
        <v>0</v>
      </c>
      <c r="K45" s="11">
        <f>SUM('Yearly emission'!H$16:'Yearly emission'!H21)</f>
        <v>0</v>
      </c>
      <c r="L45" s="11">
        <f>SUM('Yearly emission'!I$16:'Yearly emission'!I21)</f>
        <v>0</v>
      </c>
      <c r="M45" s="11">
        <f>SUM('Yearly emission'!J$16:'Yearly emission'!J21)</f>
        <v>0</v>
      </c>
      <c r="N45" s="11">
        <f>SUM('Yearly emission'!K$16:'Yearly emission'!K21)</f>
        <v>0</v>
      </c>
      <c r="O45" s="11">
        <f>SUM('Yearly emission'!L$16:'Yearly emission'!L21)</f>
        <v>0</v>
      </c>
      <c r="P45" s="11">
        <f>SUM('Yearly emission'!M$16:'Yearly emission'!M21)</f>
        <v>0</v>
      </c>
      <c r="Q45" s="11">
        <f>SUM('Yearly emission'!N$16:'Yearly emission'!N21)</f>
        <v>0</v>
      </c>
      <c r="R45" s="11">
        <f>SUM('Yearly emission'!O$16:'Yearly emission'!O21)</f>
        <v>0</v>
      </c>
      <c r="S45" s="11">
        <f>SUM('Yearly emission'!P$16:'Yearly emission'!P21)</f>
        <v>0</v>
      </c>
      <c r="T45" s="11">
        <f>SUM('Yearly emission'!Q$16:'Yearly emission'!Q21)</f>
        <v>0</v>
      </c>
      <c r="V45" s="11">
        <f>SUM('Yearly emission'!S$16:'Yearly emission'!S21)</f>
        <v>0</v>
      </c>
      <c r="W45" s="11">
        <f>SUM('Yearly emission'!T$16:'Yearly emission'!T21)</f>
        <v>0</v>
      </c>
      <c r="X45" s="11">
        <f>SUM('Yearly emission'!U$16:'Yearly emission'!U21)</f>
        <v>0</v>
      </c>
      <c r="Y45" s="11">
        <f>SUM('Yearly emission'!V$16:'Yearly emission'!V21)</f>
        <v>0</v>
      </c>
      <c r="Z45" s="11">
        <f>SUM('Yearly emission'!W$16:'Yearly emission'!W21)</f>
        <v>0</v>
      </c>
      <c r="AA45" s="11">
        <f>SUM('Yearly emission'!X$16:'Yearly emission'!X21)</f>
        <v>0</v>
      </c>
      <c r="AB45" s="11">
        <f>SUM('Yearly emission'!Y$16:'Yearly emission'!Y21)</f>
        <v>0</v>
      </c>
      <c r="AC45" s="11">
        <f>SUM('Yearly emission'!Z$16:'Yearly emission'!Z21)</f>
        <v>0</v>
      </c>
      <c r="AD45" s="11">
        <f>SUM('Yearly emission'!AA$16:'Yearly emission'!AA21)</f>
        <v>0</v>
      </c>
      <c r="AE45" s="11">
        <f>SUM('Yearly emission'!AB$16:'Yearly emission'!AB21)</f>
        <v>0</v>
      </c>
      <c r="AF45" s="11">
        <f>SUM('Yearly emission'!AC$16:'Yearly emission'!AC21)</f>
        <v>0</v>
      </c>
      <c r="AG45" s="11">
        <f>SUM('Yearly emission'!AD$16:'Yearly emission'!AD21)</f>
        <v>0</v>
      </c>
      <c r="AH45" s="11">
        <f>SUM('Yearly emission'!AE$16:'Yearly emission'!AE21)</f>
        <v>0</v>
      </c>
      <c r="AI45" s="11">
        <f>SUM('Yearly emission'!AF$16:'Yearly emission'!AF21)</f>
        <v>0</v>
      </c>
      <c r="AJ45" s="11">
        <f>SUM('Yearly emission'!AG$16:'Yearly emission'!AG21)</f>
        <v>0</v>
      </c>
      <c r="AK45" s="11">
        <f>SUM('Yearly emission'!AH$16:'Yearly emission'!AH21)</f>
        <v>0</v>
      </c>
      <c r="AM45" s="11">
        <f>SUM('Yearly emission'!AJ$16:'Yearly emission'!AJ21)</f>
        <v>0</v>
      </c>
      <c r="AN45" s="11">
        <f>SUM('Yearly emission'!AK$16:'Yearly emission'!AK21)</f>
        <v>0</v>
      </c>
      <c r="AO45" s="11">
        <f>SUM('Yearly emission'!AL$16:'Yearly emission'!AL21)</f>
        <v>0</v>
      </c>
      <c r="AP45" s="11">
        <f>SUM('Yearly emission'!AM$16:'Yearly emission'!AM21)</f>
        <v>0</v>
      </c>
      <c r="AQ45" s="11">
        <f>SUM('Yearly emission'!AN$16:'Yearly emission'!AN21)</f>
        <v>0</v>
      </c>
      <c r="AR45" s="11">
        <f>SUM('Yearly emission'!AO$16:'Yearly emission'!AO21)</f>
        <v>0</v>
      </c>
      <c r="AS45" s="11">
        <f>SUM('Yearly emission'!AP$16:'Yearly emission'!AP21)</f>
        <v>0</v>
      </c>
      <c r="AT45" s="11">
        <f>SUM('Yearly emission'!AQ$16:'Yearly emission'!AQ21)</f>
        <v>0</v>
      </c>
      <c r="AU45" s="11">
        <f>SUM('Yearly emission'!AR$16:'Yearly emission'!AR21)</f>
        <v>0</v>
      </c>
      <c r="AV45" s="11">
        <f>SUM('Yearly emission'!AS$16:'Yearly emission'!AS21)</f>
        <v>0</v>
      </c>
      <c r="AW45" s="11">
        <f>SUM('Yearly emission'!AT$16:'Yearly emission'!AT21)</f>
        <v>0</v>
      </c>
      <c r="AX45" s="11">
        <f>SUM('Yearly emission'!AU$16:'Yearly emission'!AU21)</f>
        <v>0</v>
      </c>
      <c r="AY45" s="11">
        <f>SUM('Yearly emission'!AV$16:'Yearly emission'!AV21)</f>
        <v>0</v>
      </c>
      <c r="AZ45" s="11">
        <f>SUM('Yearly emission'!AW$16:'Yearly emission'!AW21)</f>
        <v>0</v>
      </c>
      <c r="BA45" s="11">
        <f>SUM('Yearly emission'!AX$16:'Yearly emission'!AX21)</f>
        <v>0</v>
      </c>
      <c r="BB45" s="11">
        <f>SUM('Yearly emission'!AY$16:'Yearly emission'!AY21)</f>
        <v>0</v>
      </c>
      <c r="BD45" s="11">
        <f>SUM('Yearly emission'!BA$16:'Yearly emission'!BA21)</f>
        <v>0</v>
      </c>
      <c r="BE45" s="11">
        <f>SUM('Yearly emission'!BB$16:'Yearly emission'!BB21)</f>
        <v>0</v>
      </c>
      <c r="BF45" s="11">
        <f>SUM('Yearly emission'!BC$16:'Yearly emission'!BC21)</f>
        <v>0</v>
      </c>
      <c r="BG45" s="11">
        <f>SUM('Yearly emission'!BD$16:'Yearly emission'!BD21)</f>
        <v>0</v>
      </c>
      <c r="BH45" s="11">
        <f>SUM('Yearly emission'!BE$16:'Yearly emission'!BE21)</f>
        <v>0</v>
      </c>
      <c r="BI45" s="11">
        <f>SUM('Yearly emission'!BF$16:'Yearly emission'!BF21)</f>
        <v>0</v>
      </c>
      <c r="BJ45" s="11">
        <f>SUM('Yearly emission'!BG$16:'Yearly emission'!BG21)</f>
        <v>0</v>
      </c>
      <c r="BK45" s="11">
        <f>SUM('Yearly emission'!BH$16:'Yearly emission'!BH21)</f>
        <v>0</v>
      </c>
      <c r="BL45" s="11">
        <f>SUM('Yearly emission'!BI$16:'Yearly emission'!BI21)</f>
        <v>0</v>
      </c>
      <c r="BM45" s="11">
        <f>SUM('Yearly emission'!BJ$16:'Yearly emission'!BJ21)</f>
        <v>0</v>
      </c>
      <c r="BN45" s="11">
        <f>SUM('Yearly emission'!BK$16:'Yearly emission'!BK21)</f>
        <v>0</v>
      </c>
      <c r="BO45" s="11">
        <f>SUM('Yearly emission'!BL$16:'Yearly emission'!BL21)</f>
        <v>0</v>
      </c>
      <c r="BP45" s="11">
        <f>SUM('Yearly emission'!BM$16:'Yearly emission'!BM21)</f>
        <v>0</v>
      </c>
      <c r="BQ45" s="11">
        <f>SUM('Yearly emission'!BN$16:'Yearly emission'!BN21)</f>
        <v>0</v>
      </c>
      <c r="BR45" s="11">
        <f>SUM('Yearly emission'!BO$16:'Yearly emission'!BO21)</f>
        <v>0</v>
      </c>
      <c r="BS45" s="11">
        <f>SUM('Yearly emission'!BP$16:'Yearly emission'!BP21)</f>
        <v>0</v>
      </c>
      <c r="BU45" s="11">
        <f>SUM('Yearly emission'!BR$16:'Yearly emission'!BR21)</f>
        <v>0</v>
      </c>
      <c r="BV45" s="11">
        <f>SUM('Yearly emission'!BS$16:'Yearly emission'!BS21)</f>
        <v>0</v>
      </c>
      <c r="BW45" s="11">
        <f>SUM('Yearly emission'!BT$16:'Yearly emission'!BT21)</f>
        <v>0</v>
      </c>
      <c r="BX45" s="11">
        <f>SUM('Yearly emission'!BU$16:'Yearly emission'!BU21)</f>
        <v>0</v>
      </c>
      <c r="BY45" s="11">
        <f>SUM('Yearly emission'!BV$16:'Yearly emission'!BV21)</f>
        <v>0</v>
      </c>
      <c r="BZ45" s="11">
        <f>SUM('Yearly emission'!BW$16:'Yearly emission'!BW21)</f>
        <v>0</v>
      </c>
      <c r="CA45" s="11">
        <f>SUM('Yearly emission'!BX$16:'Yearly emission'!BX21)</f>
        <v>0</v>
      </c>
      <c r="CB45" s="11">
        <f>SUM('Yearly emission'!BY$16:'Yearly emission'!BY21)</f>
        <v>0</v>
      </c>
      <c r="CC45" s="11">
        <f>SUM('Yearly emission'!BZ$16:'Yearly emission'!BZ21)</f>
        <v>0</v>
      </c>
      <c r="CD45" s="11">
        <f>SUM('Yearly emission'!CA$16:'Yearly emission'!CA21)</f>
        <v>0</v>
      </c>
      <c r="CE45" s="11">
        <f>SUM('Yearly emission'!CB$16:'Yearly emission'!CB21)</f>
        <v>0</v>
      </c>
      <c r="CF45" s="11">
        <f>SUM('Yearly emission'!CC$16:'Yearly emission'!CC21)</f>
        <v>0</v>
      </c>
      <c r="CG45" s="11">
        <f>SUM('Yearly emission'!CD$16:'Yearly emission'!CD21)</f>
        <v>0</v>
      </c>
      <c r="CH45" s="11">
        <f>SUM('Yearly emission'!CE$16:'Yearly emission'!CE21)</f>
        <v>0</v>
      </c>
      <c r="CI45" s="11">
        <f>SUM('Yearly emission'!CF$16:'Yearly emission'!CF21)</f>
        <v>0</v>
      </c>
      <c r="CJ45" s="11">
        <f>SUM('Yearly emission'!CG$16:'Yearly emission'!CG21)</f>
        <v>0</v>
      </c>
      <c r="CM45" s="11">
        <f>SUM('Yearly emission'!CJ$16:'Yearly emission'!CJ21)</f>
        <v>12153</v>
      </c>
      <c r="CN45" s="11">
        <f>SUM('Yearly emission'!CK$16:'Yearly emission'!CK21)</f>
        <v>0</v>
      </c>
      <c r="CO45" s="11">
        <f>SUM('Yearly emission'!CL$16:'Yearly emission'!CL21)</f>
        <v>0</v>
      </c>
      <c r="CP45" s="11">
        <f>SUM('Yearly emission'!CM$16:'Yearly emission'!CM21)</f>
        <v>0</v>
      </c>
      <c r="CQ45" s="11">
        <f>SUM('Yearly emission'!CN$16:'Yearly emission'!CN21)</f>
        <v>0</v>
      </c>
      <c r="CR45" s="11">
        <f>SUM('Yearly emission'!CO$16:'Yearly emission'!CO21)</f>
        <v>0</v>
      </c>
      <c r="CS45" s="11">
        <f>SUM('Yearly emission'!CP$16:'Yearly emission'!CP21)</f>
        <v>0</v>
      </c>
      <c r="CT45" s="11">
        <f>SUM('Yearly emission'!CQ$16:'Yearly emission'!CQ21)</f>
        <v>0</v>
      </c>
      <c r="CU45" s="11">
        <f>SUM('Yearly emission'!CR$16:'Yearly emission'!CR21)</f>
        <v>0</v>
      </c>
      <c r="CV45" s="11">
        <f>SUM('Yearly emission'!CS$16:'Yearly emission'!CS21)</f>
        <v>0</v>
      </c>
      <c r="CW45" s="11">
        <f>SUM('Yearly emission'!CT$16:'Yearly emission'!CT21)</f>
        <v>0</v>
      </c>
      <c r="CX45" s="11">
        <f>SUM('Yearly emission'!CU$16:'Yearly emission'!CU21)</f>
        <v>0</v>
      </c>
      <c r="CY45" s="11">
        <f>SUM('Yearly emission'!CV$16:'Yearly emission'!CV21)</f>
        <v>0</v>
      </c>
      <c r="CZ45" s="11">
        <f>SUM('Yearly emission'!CW$16:'Yearly emission'!CW21)</f>
        <v>0</v>
      </c>
      <c r="DA45" s="11">
        <f>SUM('Yearly emission'!CX$16:'Yearly emission'!CX21)</f>
        <v>0</v>
      </c>
      <c r="DB45" s="11">
        <f>SUM('Yearly emission'!CY$16:'Yearly emission'!CY21)</f>
        <v>0</v>
      </c>
      <c r="DC45" s="11">
        <f>SUM('Yearly emission'!CZ$16:'Yearly emission'!CZ21)</f>
        <v>0</v>
      </c>
      <c r="DE45" s="11">
        <f>SUM('Yearly emission'!DB$16:'Yearly emission'!DB21)</f>
        <v>0</v>
      </c>
      <c r="DF45" s="11">
        <f>SUM('Yearly emission'!DC$16:'Yearly emission'!DC21)</f>
        <v>0</v>
      </c>
      <c r="DG45" s="11">
        <f>SUM('Yearly emission'!DD$16:'Yearly emission'!DD21)</f>
        <v>0</v>
      </c>
      <c r="DH45" s="11">
        <f>SUM('Yearly emission'!DE$16:'Yearly emission'!DE21)</f>
        <v>0</v>
      </c>
      <c r="DI45" s="11">
        <f>SUM('Yearly emission'!DF$16:'Yearly emission'!DF21)</f>
        <v>0</v>
      </c>
      <c r="DJ45" s="11">
        <f>SUM('Yearly emission'!DG$16:'Yearly emission'!DG21)</f>
        <v>0</v>
      </c>
      <c r="DK45" s="11">
        <f>SUM('Yearly emission'!DH$16:'Yearly emission'!DH21)</f>
        <v>0</v>
      </c>
      <c r="DL45" s="11">
        <f>SUM('Yearly emission'!DI$16:'Yearly emission'!DI21)</f>
        <v>0</v>
      </c>
      <c r="DM45" s="11">
        <f>SUM('Yearly emission'!DJ$16:'Yearly emission'!DJ21)</f>
        <v>0</v>
      </c>
      <c r="DN45" s="11">
        <f>SUM('Yearly emission'!DK$16:'Yearly emission'!DK21)</f>
        <v>0</v>
      </c>
      <c r="DO45" s="11">
        <f>SUM('Yearly emission'!DL$16:'Yearly emission'!DL21)</f>
        <v>0</v>
      </c>
      <c r="DP45" s="11">
        <f>SUM('Yearly emission'!DM$16:'Yearly emission'!DM21)</f>
        <v>0</v>
      </c>
      <c r="DQ45" s="11">
        <f>SUM('Yearly emission'!DN$16:'Yearly emission'!DN21)</f>
        <v>0</v>
      </c>
      <c r="DR45" s="11">
        <f>SUM('Yearly emission'!DO$16:'Yearly emission'!DO21)</f>
        <v>0</v>
      </c>
      <c r="DS45" s="11">
        <f>SUM('Yearly emission'!DP$16:'Yearly emission'!DP21)</f>
        <v>0</v>
      </c>
      <c r="DT45" s="11">
        <f>SUM('Yearly emission'!DQ$16:'Yearly emission'!DQ21)</f>
        <v>0</v>
      </c>
      <c r="DV45" s="11">
        <f>SUM('Yearly emission'!DS$16:'Yearly emission'!DS21)</f>
        <v>0</v>
      </c>
      <c r="DW45" s="11">
        <f>SUM('Yearly emission'!DT$16:'Yearly emission'!DT21)</f>
        <v>0</v>
      </c>
      <c r="DX45" s="11">
        <f>SUM('Yearly emission'!DU$16:'Yearly emission'!DU21)</f>
        <v>0</v>
      </c>
      <c r="DY45" s="11">
        <f>SUM('Yearly emission'!DV$16:'Yearly emission'!DV21)</f>
        <v>0</v>
      </c>
      <c r="DZ45" s="11">
        <f>SUM('Yearly emission'!DW$16:'Yearly emission'!DW21)</f>
        <v>0</v>
      </c>
      <c r="EA45" s="11">
        <f>SUM('Yearly emission'!DX$16:'Yearly emission'!DX21)</f>
        <v>0</v>
      </c>
      <c r="EB45" s="11">
        <f>SUM('Yearly emission'!DY$16:'Yearly emission'!DY21)</f>
        <v>0</v>
      </c>
      <c r="EC45" s="11">
        <f>SUM('Yearly emission'!DZ$16:'Yearly emission'!DZ21)</f>
        <v>0</v>
      </c>
      <c r="ED45" s="11">
        <f>SUM('Yearly emission'!EA$16:'Yearly emission'!EA21)</f>
        <v>0</v>
      </c>
      <c r="EE45" s="11">
        <f>SUM('Yearly emission'!EB$16:'Yearly emission'!EB21)</f>
        <v>0</v>
      </c>
      <c r="EF45" s="11">
        <f>SUM('Yearly emission'!EC$16:'Yearly emission'!EC21)</f>
        <v>0</v>
      </c>
      <c r="EG45" s="11">
        <f>SUM('Yearly emission'!ED$16:'Yearly emission'!ED21)</f>
        <v>0</v>
      </c>
      <c r="EH45" s="11">
        <f>SUM('Yearly emission'!EE$16:'Yearly emission'!EE21)</f>
        <v>0</v>
      </c>
      <c r="EI45" s="11">
        <f>SUM('Yearly emission'!EF$16:'Yearly emission'!EF21)</f>
        <v>0</v>
      </c>
      <c r="EJ45" s="11">
        <f>SUM('Yearly emission'!EG$16:'Yearly emission'!EG21)</f>
        <v>0</v>
      </c>
      <c r="EK45" s="11">
        <f>SUM('Yearly emission'!EH$16:'Yearly emission'!EH21)</f>
        <v>0</v>
      </c>
      <c r="EM45" s="11">
        <f>SUM('Yearly emission'!EJ$16:'Yearly emission'!EJ21)</f>
        <v>0</v>
      </c>
      <c r="EN45" s="11">
        <f>SUM('Yearly emission'!EK$16:'Yearly emission'!EK21)</f>
        <v>0</v>
      </c>
      <c r="EO45" s="11">
        <f>SUM('Yearly emission'!EL$16:'Yearly emission'!EL21)</f>
        <v>0</v>
      </c>
      <c r="EP45" s="11">
        <f>SUM('Yearly emission'!EM$16:'Yearly emission'!EM21)</f>
        <v>0</v>
      </c>
      <c r="EQ45" s="11">
        <f>SUM('Yearly emission'!EN$16:'Yearly emission'!EN21)</f>
        <v>0</v>
      </c>
      <c r="ER45" s="11">
        <f>SUM('Yearly emission'!EO$16:'Yearly emission'!EO21)</f>
        <v>0</v>
      </c>
      <c r="ES45" s="11">
        <f>SUM('Yearly emission'!EP$16:'Yearly emission'!EP21)</f>
        <v>0</v>
      </c>
      <c r="ET45" s="11">
        <f>SUM('Yearly emission'!EQ$16:'Yearly emission'!EQ21)</f>
        <v>0</v>
      </c>
      <c r="EU45" s="11">
        <f>SUM('Yearly emission'!ER$16:'Yearly emission'!ER21)</f>
        <v>0</v>
      </c>
      <c r="EV45" s="11">
        <f>SUM('Yearly emission'!ES$16:'Yearly emission'!ES21)</f>
        <v>0</v>
      </c>
      <c r="EW45" s="11">
        <f>SUM('Yearly emission'!ET$16:'Yearly emission'!ET21)</f>
        <v>0</v>
      </c>
      <c r="EX45" s="11">
        <f>SUM('Yearly emission'!EU$16:'Yearly emission'!EU21)</f>
        <v>0</v>
      </c>
      <c r="EY45" s="11">
        <f>SUM('Yearly emission'!EV$16:'Yearly emission'!EV21)</f>
        <v>0</v>
      </c>
      <c r="EZ45" s="11">
        <f>SUM('Yearly emission'!EW$16:'Yearly emission'!EW21)</f>
        <v>0</v>
      </c>
      <c r="FA45" s="11">
        <f>SUM('Yearly emission'!EX$16:'Yearly emission'!EX21)</f>
        <v>0</v>
      </c>
      <c r="FB45" s="11">
        <f>SUM('Yearly emission'!EY$16:'Yearly emission'!EY21)</f>
        <v>0</v>
      </c>
      <c r="FD45" s="11">
        <f>SUM('Yearly emission'!FA$16:'Yearly emission'!FA21)</f>
        <v>0</v>
      </c>
      <c r="FE45" s="11">
        <f>SUM('Yearly emission'!FB$16:'Yearly emission'!FB21)</f>
        <v>0</v>
      </c>
      <c r="FF45" s="11">
        <f>SUM('Yearly emission'!FC$16:'Yearly emission'!FC21)</f>
        <v>0</v>
      </c>
      <c r="FG45" s="11">
        <f>SUM('Yearly emission'!FD$16:'Yearly emission'!FD21)</f>
        <v>0</v>
      </c>
      <c r="FH45" s="11">
        <f>SUM('Yearly emission'!FE$16:'Yearly emission'!FE21)</f>
        <v>0</v>
      </c>
      <c r="FI45" s="11">
        <f>SUM('Yearly emission'!FF$16:'Yearly emission'!FF21)</f>
        <v>0</v>
      </c>
      <c r="FJ45" s="11">
        <f>SUM('Yearly emission'!FG$16:'Yearly emission'!FG21)</f>
        <v>0</v>
      </c>
      <c r="FK45" s="11">
        <f>SUM('Yearly emission'!FH$16:'Yearly emission'!FH21)</f>
        <v>0</v>
      </c>
      <c r="FL45" s="11">
        <f>SUM('Yearly emission'!FI$16:'Yearly emission'!FI21)</f>
        <v>0</v>
      </c>
      <c r="FM45" s="11">
        <f>SUM('Yearly emission'!FJ$16:'Yearly emission'!FJ21)</f>
        <v>0</v>
      </c>
      <c r="FN45" s="11">
        <f>SUM('Yearly emission'!FK$16:'Yearly emission'!FK21)</f>
        <v>0</v>
      </c>
      <c r="FO45" s="11">
        <f>SUM('Yearly emission'!FL$16:'Yearly emission'!FL21)</f>
        <v>0</v>
      </c>
      <c r="FP45" s="11">
        <f>SUM('Yearly emission'!FM$16:'Yearly emission'!FM21)</f>
        <v>0</v>
      </c>
      <c r="FQ45" s="11">
        <f>SUM('Yearly emission'!FN$16:'Yearly emission'!FN21)</f>
        <v>0</v>
      </c>
      <c r="FR45" s="11">
        <f>SUM('Yearly emission'!FO$16:'Yearly emission'!FO21)</f>
        <v>0</v>
      </c>
      <c r="FS45" s="11">
        <f>SUM('Yearly emission'!FP$16:'Yearly emission'!FP21)</f>
        <v>0</v>
      </c>
      <c r="FV45" s="11">
        <f>SUM('Yearly emission'!FS$16:'Yearly emission'!FS21)</f>
        <v>12153</v>
      </c>
      <c r="FW45" s="11">
        <f>SUM('Yearly emission'!FT$16:'Yearly emission'!FT21)</f>
        <v>0</v>
      </c>
      <c r="FX45" s="11">
        <f>SUM('Yearly emission'!FU$16:'Yearly emission'!FU21)</f>
        <v>0</v>
      </c>
      <c r="FY45" s="11">
        <f>SUM('Yearly emission'!FV$16:'Yearly emission'!FV21)</f>
        <v>0</v>
      </c>
      <c r="FZ45" s="11">
        <f>SUM('Yearly emission'!FW$16:'Yearly emission'!FW21)</f>
        <v>0</v>
      </c>
      <c r="GA45" s="11">
        <f>SUM('Yearly emission'!FX$16:'Yearly emission'!FX21)</f>
        <v>0</v>
      </c>
      <c r="GB45" s="11">
        <f>SUM('Yearly emission'!FY$16:'Yearly emission'!FY21)</f>
        <v>0</v>
      </c>
      <c r="GC45" s="11">
        <f>SUM('Yearly emission'!FZ$16:'Yearly emission'!FZ21)</f>
        <v>0</v>
      </c>
      <c r="GD45" s="11">
        <f>SUM('Yearly emission'!GA$16:'Yearly emission'!GA21)</f>
        <v>0</v>
      </c>
      <c r="GE45" s="11">
        <f>SUM('Yearly emission'!GB$16:'Yearly emission'!GB21)</f>
        <v>0</v>
      </c>
      <c r="GF45" s="11">
        <f>SUM('Yearly emission'!GC$16:'Yearly emission'!GC21)</f>
        <v>0</v>
      </c>
      <c r="GG45" s="11">
        <f>SUM('Yearly emission'!GD$16:'Yearly emission'!GD21)</f>
        <v>0</v>
      </c>
      <c r="GH45" s="11">
        <f>SUM('Yearly emission'!GE$16:'Yearly emission'!GE21)</f>
        <v>0</v>
      </c>
      <c r="GI45" s="11">
        <f>SUM('Yearly emission'!GF$16:'Yearly emission'!GF21)</f>
        <v>0</v>
      </c>
      <c r="GJ45" s="11">
        <f>SUM('Yearly emission'!GG$16:'Yearly emission'!GG21)</f>
        <v>0</v>
      </c>
      <c r="GK45" s="11">
        <f>SUM('Yearly emission'!GH$16:'Yearly emission'!GH21)</f>
        <v>0</v>
      </c>
      <c r="GL45" s="11">
        <f>SUM('Yearly emission'!GI$16:'Yearly emission'!GI21)</f>
        <v>0</v>
      </c>
      <c r="GN45" s="11">
        <f>SUM('Yearly emission'!GK$16:'Yearly emission'!GK21)</f>
        <v>0</v>
      </c>
      <c r="GO45" s="11">
        <f>SUM('Yearly emission'!GL$16:'Yearly emission'!GL21)</f>
        <v>0</v>
      </c>
      <c r="GP45" s="11">
        <f>SUM('Yearly emission'!GM$16:'Yearly emission'!GM21)</f>
        <v>0</v>
      </c>
      <c r="GQ45" s="11">
        <f>SUM('Yearly emission'!GN$16:'Yearly emission'!GN21)</f>
        <v>0</v>
      </c>
      <c r="GR45" s="11">
        <f>SUM('Yearly emission'!GO$16:'Yearly emission'!GO21)</f>
        <v>0</v>
      </c>
      <c r="GS45" s="11">
        <f>SUM('Yearly emission'!GP$16:'Yearly emission'!GP21)</f>
        <v>0</v>
      </c>
      <c r="GT45" s="11">
        <f>SUM('Yearly emission'!GQ$16:'Yearly emission'!GQ21)</f>
        <v>0</v>
      </c>
      <c r="GU45" s="11">
        <f>SUM('Yearly emission'!GR$16:'Yearly emission'!GR21)</f>
        <v>0</v>
      </c>
      <c r="GV45" s="11">
        <f>SUM('Yearly emission'!GS$16:'Yearly emission'!GS21)</f>
        <v>0</v>
      </c>
      <c r="GW45" s="11">
        <f>SUM('Yearly emission'!GT$16:'Yearly emission'!GT21)</f>
        <v>0</v>
      </c>
      <c r="GX45" s="11">
        <f>SUM('Yearly emission'!GU$16:'Yearly emission'!GU21)</f>
        <v>0</v>
      </c>
      <c r="GY45" s="11">
        <f>SUM('Yearly emission'!GV$16:'Yearly emission'!GV21)</f>
        <v>0</v>
      </c>
      <c r="GZ45" s="11">
        <f>SUM('Yearly emission'!GW$16:'Yearly emission'!GW21)</f>
        <v>0</v>
      </c>
      <c r="HA45" s="11">
        <f>SUM('Yearly emission'!GX$16:'Yearly emission'!GX21)</f>
        <v>0</v>
      </c>
      <c r="HB45" s="11">
        <f>SUM('Yearly emission'!GY$16:'Yearly emission'!GY21)</f>
        <v>0</v>
      </c>
      <c r="HC45" s="11">
        <f>SUM('Yearly emission'!GZ$16:'Yearly emission'!GZ21)</f>
        <v>0</v>
      </c>
      <c r="HE45" s="11">
        <f>SUM('Yearly emission'!HB$16:'Yearly emission'!HB21)</f>
        <v>0</v>
      </c>
      <c r="HF45" s="11">
        <f>SUM('Yearly emission'!HC$16:'Yearly emission'!HC21)</f>
        <v>0</v>
      </c>
      <c r="HG45" s="11">
        <f>SUM('Yearly emission'!HD$16:'Yearly emission'!HD21)</f>
        <v>0</v>
      </c>
      <c r="HH45" s="11">
        <f>SUM('Yearly emission'!HE$16:'Yearly emission'!HE21)</f>
        <v>0</v>
      </c>
      <c r="HI45" s="11">
        <f>SUM('Yearly emission'!HF$16:'Yearly emission'!HF21)</f>
        <v>0</v>
      </c>
      <c r="HJ45" s="11">
        <f>SUM('Yearly emission'!HG$16:'Yearly emission'!HG21)</f>
        <v>0</v>
      </c>
      <c r="HK45" s="11">
        <f>SUM('Yearly emission'!HH$16:'Yearly emission'!HH21)</f>
        <v>0</v>
      </c>
      <c r="HL45" s="11">
        <f>SUM('Yearly emission'!HI$16:'Yearly emission'!HI21)</f>
        <v>0</v>
      </c>
      <c r="HM45" s="11">
        <f>SUM('Yearly emission'!HJ$16:'Yearly emission'!HJ21)</f>
        <v>0</v>
      </c>
      <c r="HN45" s="11">
        <f>SUM('Yearly emission'!HK$16:'Yearly emission'!HK21)</f>
        <v>0</v>
      </c>
      <c r="HO45" s="11">
        <f>SUM('Yearly emission'!HL$16:'Yearly emission'!HL21)</f>
        <v>0</v>
      </c>
      <c r="HP45" s="11">
        <f>SUM('Yearly emission'!HM$16:'Yearly emission'!HM21)</f>
        <v>0</v>
      </c>
      <c r="HQ45" s="11">
        <f>SUM('Yearly emission'!HN$16:'Yearly emission'!HN21)</f>
        <v>0</v>
      </c>
      <c r="HR45" s="11">
        <f>SUM('Yearly emission'!HO$16:'Yearly emission'!HO21)</f>
        <v>0</v>
      </c>
      <c r="HS45" s="11">
        <f>SUM('Yearly emission'!HP$16:'Yearly emission'!HP21)</f>
        <v>0</v>
      </c>
      <c r="HT45" s="11">
        <f>SUM('Yearly emission'!HQ$16:'Yearly emission'!HQ21)</f>
        <v>0</v>
      </c>
      <c r="HV45" s="11">
        <f>SUM('Yearly emission'!HS$16:'Yearly emission'!HS21)</f>
        <v>0</v>
      </c>
      <c r="HW45" s="11">
        <f>SUM('Yearly emission'!HT$16:'Yearly emission'!HT21)</f>
        <v>0</v>
      </c>
      <c r="HX45" s="11">
        <f>SUM('Yearly emission'!HU$16:'Yearly emission'!HU21)</f>
        <v>0</v>
      </c>
      <c r="HY45" s="11">
        <f>SUM('Yearly emission'!HV$16:'Yearly emission'!HV21)</f>
        <v>0</v>
      </c>
      <c r="HZ45" s="11">
        <f>SUM('Yearly emission'!HW$16:'Yearly emission'!HW21)</f>
        <v>0</v>
      </c>
      <c r="IA45" s="11">
        <f>SUM('Yearly emission'!HX$16:'Yearly emission'!HX21)</f>
        <v>0</v>
      </c>
      <c r="IB45" s="11">
        <f>SUM('Yearly emission'!HY$16:'Yearly emission'!HY21)</f>
        <v>0</v>
      </c>
      <c r="IC45" s="11">
        <f>SUM('Yearly emission'!HZ$16:'Yearly emission'!HZ21)</f>
        <v>0</v>
      </c>
      <c r="ID45" s="11">
        <f>SUM('Yearly emission'!IA$16:'Yearly emission'!IA21)</f>
        <v>0</v>
      </c>
      <c r="IE45" s="11">
        <f>SUM('Yearly emission'!IB$16:'Yearly emission'!IB21)</f>
        <v>0</v>
      </c>
      <c r="IF45" s="11">
        <f>SUM('Yearly emission'!IC$16:'Yearly emission'!IC21)</f>
        <v>0</v>
      </c>
      <c r="IG45" s="11">
        <f>SUM('Yearly emission'!ID$16:'Yearly emission'!ID21)</f>
        <v>0</v>
      </c>
      <c r="IH45" s="11">
        <f>SUM('Yearly emission'!IE$16:'Yearly emission'!IE21)</f>
        <v>0</v>
      </c>
      <c r="II45" s="11">
        <f>SUM('Yearly emission'!IF$16:'Yearly emission'!IF21)</f>
        <v>0</v>
      </c>
      <c r="IJ45" s="11">
        <f>SUM('Yearly emission'!IG$16:'Yearly emission'!IG21)</f>
        <v>0</v>
      </c>
      <c r="IK45" s="11">
        <f>SUM('Yearly emission'!IH$16:'Yearly emission'!IH21)</f>
        <v>0</v>
      </c>
      <c r="IM45" s="11">
        <f>SUM('Yearly emission'!IJ$16:'Yearly emission'!IJ21)</f>
        <v>0</v>
      </c>
      <c r="IN45" s="11">
        <f>SUM('Yearly emission'!IK$16:'Yearly emission'!IK21)</f>
        <v>0</v>
      </c>
      <c r="IO45" s="11">
        <f>SUM('Yearly emission'!IL$16:'Yearly emission'!IL21)</f>
        <v>0</v>
      </c>
      <c r="IP45" s="11">
        <f>SUM('Yearly emission'!IM$16:'Yearly emission'!IM21)</f>
        <v>0</v>
      </c>
      <c r="IQ45" s="11">
        <f>SUM('Yearly emission'!IN$16:'Yearly emission'!IN21)</f>
        <v>0</v>
      </c>
      <c r="IR45" s="11">
        <f>SUM('Yearly emission'!IO$16:'Yearly emission'!IO21)</f>
        <v>0</v>
      </c>
      <c r="IS45" s="11">
        <f>SUM('Yearly emission'!IP$16:'Yearly emission'!IP21)</f>
        <v>0</v>
      </c>
      <c r="IT45" s="11">
        <f>SUM('Yearly emission'!IQ$16:'Yearly emission'!IQ21)</f>
        <v>0</v>
      </c>
      <c r="IU45" s="11">
        <f>SUM('Yearly emission'!IR$16:'Yearly emission'!IR21)</f>
        <v>0</v>
      </c>
      <c r="IV45" s="11">
        <f>SUM('Yearly emission'!IS$16:'Yearly emission'!IS21)</f>
        <v>0</v>
      </c>
      <c r="IW45" s="11">
        <f>SUM('Yearly emission'!IT$16:'Yearly emission'!IT21)</f>
        <v>0</v>
      </c>
      <c r="IX45" s="11">
        <f>SUM('Yearly emission'!IU$16:'Yearly emission'!IU21)</f>
        <v>0</v>
      </c>
      <c r="IY45" s="11">
        <f>SUM('Yearly emission'!IV$16:'Yearly emission'!IV21)</f>
        <v>0</v>
      </c>
      <c r="IZ45" s="11">
        <f>SUM('Yearly emission'!IW$16:'Yearly emission'!IW21)</f>
        <v>0</v>
      </c>
      <c r="JA45" s="11">
        <f>SUM('Yearly emission'!IX$16:'Yearly emission'!IX21)</f>
        <v>0</v>
      </c>
      <c r="JB45" s="11">
        <f>SUM('Yearly emission'!IY$16:'Yearly emission'!IY21)</f>
        <v>0</v>
      </c>
    </row>
    <row r="46" spans="4:262" x14ac:dyDescent="0.25">
      <c r="D46" s="11">
        <v>2029</v>
      </c>
      <c r="E46" s="11">
        <f>SUM('Yearly emission'!B$16:'Yearly emission'!B22)</f>
        <v>0</v>
      </c>
      <c r="F46" s="11">
        <f>SUM('Yearly emission'!C$16:'Yearly emission'!C22)</f>
        <v>0</v>
      </c>
      <c r="G46" s="11">
        <f>SUM('Yearly emission'!D$16:'Yearly emission'!D22)</f>
        <v>0</v>
      </c>
      <c r="H46" s="11">
        <f>SUM('Yearly emission'!E$16:'Yearly emission'!E22)</f>
        <v>0</v>
      </c>
      <c r="I46" s="11">
        <f>SUM('Yearly emission'!F$16:'Yearly emission'!F22)</f>
        <v>0</v>
      </c>
      <c r="J46" s="11">
        <f>SUM('Yearly emission'!G$16:'Yearly emission'!G22)</f>
        <v>0</v>
      </c>
      <c r="K46" s="11">
        <f>SUM('Yearly emission'!H$16:'Yearly emission'!H22)</f>
        <v>0</v>
      </c>
      <c r="L46" s="11">
        <f>SUM('Yearly emission'!I$16:'Yearly emission'!I22)</f>
        <v>0</v>
      </c>
      <c r="M46" s="11">
        <f>SUM('Yearly emission'!J$16:'Yearly emission'!J22)</f>
        <v>0</v>
      </c>
      <c r="N46" s="11">
        <f>SUM('Yearly emission'!K$16:'Yearly emission'!K22)</f>
        <v>0</v>
      </c>
      <c r="O46" s="11">
        <f>SUM('Yearly emission'!L$16:'Yearly emission'!L22)</f>
        <v>0</v>
      </c>
      <c r="P46" s="11">
        <f>SUM('Yearly emission'!M$16:'Yearly emission'!M22)</f>
        <v>0</v>
      </c>
      <c r="Q46" s="11">
        <f>SUM('Yearly emission'!N$16:'Yearly emission'!N22)</f>
        <v>0</v>
      </c>
      <c r="R46" s="11">
        <f>SUM('Yearly emission'!O$16:'Yearly emission'!O22)</f>
        <v>0</v>
      </c>
      <c r="S46" s="11">
        <f>SUM('Yearly emission'!P$16:'Yearly emission'!P22)</f>
        <v>0</v>
      </c>
      <c r="T46" s="11">
        <f>SUM('Yearly emission'!Q$16:'Yearly emission'!Q22)</f>
        <v>0</v>
      </c>
      <c r="V46" s="11">
        <f>SUM('Yearly emission'!S$16:'Yearly emission'!S22)</f>
        <v>0</v>
      </c>
      <c r="W46" s="11">
        <f>SUM('Yearly emission'!T$16:'Yearly emission'!T22)</f>
        <v>0</v>
      </c>
      <c r="X46" s="11">
        <f>SUM('Yearly emission'!U$16:'Yearly emission'!U22)</f>
        <v>0</v>
      </c>
      <c r="Y46" s="11">
        <f>SUM('Yearly emission'!V$16:'Yearly emission'!V22)</f>
        <v>0</v>
      </c>
      <c r="Z46" s="11">
        <f>SUM('Yearly emission'!W$16:'Yearly emission'!W22)</f>
        <v>0</v>
      </c>
      <c r="AA46" s="11">
        <f>SUM('Yearly emission'!X$16:'Yearly emission'!X22)</f>
        <v>0</v>
      </c>
      <c r="AB46" s="11">
        <f>SUM('Yearly emission'!Y$16:'Yearly emission'!Y22)</f>
        <v>0</v>
      </c>
      <c r="AC46" s="11">
        <f>SUM('Yearly emission'!Z$16:'Yearly emission'!Z22)</f>
        <v>0</v>
      </c>
      <c r="AD46" s="11">
        <f>SUM('Yearly emission'!AA$16:'Yearly emission'!AA22)</f>
        <v>0</v>
      </c>
      <c r="AE46" s="11">
        <f>SUM('Yearly emission'!AB$16:'Yearly emission'!AB22)</f>
        <v>0</v>
      </c>
      <c r="AF46" s="11">
        <f>SUM('Yearly emission'!AC$16:'Yearly emission'!AC22)</f>
        <v>0</v>
      </c>
      <c r="AG46" s="11">
        <f>SUM('Yearly emission'!AD$16:'Yearly emission'!AD22)</f>
        <v>0</v>
      </c>
      <c r="AH46" s="11">
        <f>SUM('Yearly emission'!AE$16:'Yearly emission'!AE22)</f>
        <v>0</v>
      </c>
      <c r="AI46" s="11">
        <f>SUM('Yearly emission'!AF$16:'Yearly emission'!AF22)</f>
        <v>0</v>
      </c>
      <c r="AJ46" s="11">
        <f>SUM('Yearly emission'!AG$16:'Yearly emission'!AG22)</f>
        <v>0</v>
      </c>
      <c r="AK46" s="11">
        <f>SUM('Yearly emission'!AH$16:'Yearly emission'!AH22)</f>
        <v>0</v>
      </c>
      <c r="AM46" s="11">
        <f>SUM('Yearly emission'!AJ$16:'Yearly emission'!AJ22)</f>
        <v>0</v>
      </c>
      <c r="AN46" s="11">
        <f>SUM('Yearly emission'!AK$16:'Yearly emission'!AK22)</f>
        <v>0</v>
      </c>
      <c r="AO46" s="11">
        <f>SUM('Yearly emission'!AL$16:'Yearly emission'!AL22)</f>
        <v>0</v>
      </c>
      <c r="AP46" s="11">
        <f>SUM('Yearly emission'!AM$16:'Yearly emission'!AM22)</f>
        <v>0</v>
      </c>
      <c r="AQ46" s="11">
        <f>SUM('Yearly emission'!AN$16:'Yearly emission'!AN22)</f>
        <v>0</v>
      </c>
      <c r="AR46" s="11">
        <f>SUM('Yearly emission'!AO$16:'Yearly emission'!AO22)</f>
        <v>0</v>
      </c>
      <c r="AS46" s="11">
        <f>SUM('Yearly emission'!AP$16:'Yearly emission'!AP22)</f>
        <v>0</v>
      </c>
      <c r="AT46" s="11">
        <f>SUM('Yearly emission'!AQ$16:'Yearly emission'!AQ22)</f>
        <v>0</v>
      </c>
      <c r="AU46" s="11">
        <f>SUM('Yearly emission'!AR$16:'Yearly emission'!AR22)</f>
        <v>0</v>
      </c>
      <c r="AV46" s="11">
        <f>SUM('Yearly emission'!AS$16:'Yearly emission'!AS22)</f>
        <v>0</v>
      </c>
      <c r="AW46" s="11">
        <f>SUM('Yearly emission'!AT$16:'Yearly emission'!AT22)</f>
        <v>0</v>
      </c>
      <c r="AX46" s="11">
        <f>SUM('Yearly emission'!AU$16:'Yearly emission'!AU22)</f>
        <v>0</v>
      </c>
      <c r="AY46" s="11">
        <f>SUM('Yearly emission'!AV$16:'Yearly emission'!AV22)</f>
        <v>0</v>
      </c>
      <c r="AZ46" s="11">
        <f>SUM('Yearly emission'!AW$16:'Yearly emission'!AW22)</f>
        <v>0</v>
      </c>
      <c r="BA46" s="11">
        <f>SUM('Yearly emission'!AX$16:'Yearly emission'!AX22)</f>
        <v>0</v>
      </c>
      <c r="BB46" s="11">
        <f>SUM('Yearly emission'!AY$16:'Yearly emission'!AY22)</f>
        <v>0</v>
      </c>
      <c r="BD46" s="11">
        <f>SUM('Yearly emission'!BA$16:'Yearly emission'!BA22)</f>
        <v>0</v>
      </c>
      <c r="BE46" s="11">
        <f>SUM('Yearly emission'!BB$16:'Yearly emission'!BB22)</f>
        <v>0</v>
      </c>
      <c r="BF46" s="11">
        <f>SUM('Yearly emission'!BC$16:'Yearly emission'!BC22)</f>
        <v>0</v>
      </c>
      <c r="BG46" s="11">
        <f>SUM('Yearly emission'!BD$16:'Yearly emission'!BD22)</f>
        <v>0</v>
      </c>
      <c r="BH46" s="11">
        <f>SUM('Yearly emission'!BE$16:'Yearly emission'!BE22)</f>
        <v>0</v>
      </c>
      <c r="BI46" s="11">
        <f>SUM('Yearly emission'!BF$16:'Yearly emission'!BF22)</f>
        <v>0</v>
      </c>
      <c r="BJ46" s="11">
        <f>SUM('Yearly emission'!BG$16:'Yearly emission'!BG22)</f>
        <v>0</v>
      </c>
      <c r="BK46" s="11">
        <f>SUM('Yearly emission'!BH$16:'Yearly emission'!BH22)</f>
        <v>0</v>
      </c>
      <c r="BL46" s="11">
        <f>SUM('Yearly emission'!BI$16:'Yearly emission'!BI22)</f>
        <v>0</v>
      </c>
      <c r="BM46" s="11">
        <f>SUM('Yearly emission'!BJ$16:'Yearly emission'!BJ22)</f>
        <v>0</v>
      </c>
      <c r="BN46" s="11">
        <f>SUM('Yearly emission'!BK$16:'Yearly emission'!BK22)</f>
        <v>0</v>
      </c>
      <c r="BO46" s="11">
        <f>SUM('Yearly emission'!BL$16:'Yearly emission'!BL22)</f>
        <v>0</v>
      </c>
      <c r="BP46" s="11">
        <f>SUM('Yearly emission'!BM$16:'Yearly emission'!BM22)</f>
        <v>0</v>
      </c>
      <c r="BQ46" s="11">
        <f>SUM('Yearly emission'!BN$16:'Yearly emission'!BN22)</f>
        <v>0</v>
      </c>
      <c r="BR46" s="11">
        <f>SUM('Yearly emission'!BO$16:'Yearly emission'!BO22)</f>
        <v>0</v>
      </c>
      <c r="BS46" s="11">
        <f>SUM('Yearly emission'!BP$16:'Yearly emission'!BP22)</f>
        <v>0</v>
      </c>
      <c r="BU46" s="11">
        <f>SUM('Yearly emission'!BR$16:'Yearly emission'!BR22)</f>
        <v>0</v>
      </c>
      <c r="BV46" s="11">
        <f>SUM('Yearly emission'!BS$16:'Yearly emission'!BS22)</f>
        <v>0</v>
      </c>
      <c r="BW46" s="11">
        <f>SUM('Yearly emission'!BT$16:'Yearly emission'!BT22)</f>
        <v>0</v>
      </c>
      <c r="BX46" s="11">
        <f>SUM('Yearly emission'!BU$16:'Yearly emission'!BU22)</f>
        <v>0</v>
      </c>
      <c r="BY46" s="11">
        <f>SUM('Yearly emission'!BV$16:'Yearly emission'!BV22)</f>
        <v>0</v>
      </c>
      <c r="BZ46" s="11">
        <f>SUM('Yearly emission'!BW$16:'Yearly emission'!BW22)</f>
        <v>0</v>
      </c>
      <c r="CA46" s="11">
        <f>SUM('Yearly emission'!BX$16:'Yearly emission'!BX22)</f>
        <v>0</v>
      </c>
      <c r="CB46" s="11">
        <f>SUM('Yearly emission'!BY$16:'Yearly emission'!BY22)</f>
        <v>0</v>
      </c>
      <c r="CC46" s="11">
        <f>SUM('Yearly emission'!BZ$16:'Yearly emission'!BZ22)</f>
        <v>0</v>
      </c>
      <c r="CD46" s="11">
        <f>SUM('Yearly emission'!CA$16:'Yearly emission'!CA22)</f>
        <v>0</v>
      </c>
      <c r="CE46" s="11">
        <f>SUM('Yearly emission'!CB$16:'Yearly emission'!CB22)</f>
        <v>0</v>
      </c>
      <c r="CF46" s="11">
        <f>SUM('Yearly emission'!CC$16:'Yearly emission'!CC22)</f>
        <v>0</v>
      </c>
      <c r="CG46" s="11">
        <f>SUM('Yearly emission'!CD$16:'Yearly emission'!CD22)</f>
        <v>0</v>
      </c>
      <c r="CH46" s="11">
        <f>SUM('Yearly emission'!CE$16:'Yearly emission'!CE22)</f>
        <v>0</v>
      </c>
      <c r="CI46" s="11">
        <f>SUM('Yearly emission'!CF$16:'Yearly emission'!CF22)</f>
        <v>0</v>
      </c>
      <c r="CJ46" s="11">
        <f>SUM('Yearly emission'!CG$16:'Yearly emission'!CG22)</f>
        <v>0</v>
      </c>
      <c r="CM46" s="11">
        <f>SUM('Yearly emission'!CJ$16:'Yearly emission'!CJ22)</f>
        <v>14182</v>
      </c>
      <c r="CN46" s="11">
        <f>SUM('Yearly emission'!CK$16:'Yearly emission'!CK22)</f>
        <v>0</v>
      </c>
      <c r="CO46" s="11">
        <f>SUM('Yearly emission'!CL$16:'Yearly emission'!CL22)</f>
        <v>0</v>
      </c>
      <c r="CP46" s="11">
        <f>SUM('Yearly emission'!CM$16:'Yearly emission'!CM22)</f>
        <v>0</v>
      </c>
      <c r="CQ46" s="11">
        <f>SUM('Yearly emission'!CN$16:'Yearly emission'!CN22)</f>
        <v>0</v>
      </c>
      <c r="CR46" s="11">
        <f>SUM('Yearly emission'!CO$16:'Yearly emission'!CO22)</f>
        <v>0</v>
      </c>
      <c r="CS46" s="11">
        <f>SUM('Yearly emission'!CP$16:'Yearly emission'!CP22)</f>
        <v>0</v>
      </c>
      <c r="CT46" s="11">
        <f>SUM('Yearly emission'!CQ$16:'Yearly emission'!CQ22)</f>
        <v>0</v>
      </c>
      <c r="CU46" s="11">
        <f>SUM('Yearly emission'!CR$16:'Yearly emission'!CR22)</f>
        <v>0</v>
      </c>
      <c r="CV46" s="11">
        <f>SUM('Yearly emission'!CS$16:'Yearly emission'!CS22)</f>
        <v>0</v>
      </c>
      <c r="CW46" s="11">
        <f>SUM('Yearly emission'!CT$16:'Yearly emission'!CT22)</f>
        <v>0</v>
      </c>
      <c r="CX46" s="11">
        <f>SUM('Yearly emission'!CU$16:'Yearly emission'!CU22)</f>
        <v>0</v>
      </c>
      <c r="CY46" s="11">
        <f>SUM('Yearly emission'!CV$16:'Yearly emission'!CV22)</f>
        <v>0</v>
      </c>
      <c r="CZ46" s="11">
        <f>SUM('Yearly emission'!CW$16:'Yearly emission'!CW22)</f>
        <v>0</v>
      </c>
      <c r="DA46" s="11">
        <f>SUM('Yearly emission'!CX$16:'Yearly emission'!CX22)</f>
        <v>0</v>
      </c>
      <c r="DB46" s="11">
        <f>SUM('Yearly emission'!CY$16:'Yearly emission'!CY22)</f>
        <v>0</v>
      </c>
      <c r="DC46" s="11">
        <f>SUM('Yearly emission'!CZ$16:'Yearly emission'!CZ22)</f>
        <v>0</v>
      </c>
      <c r="DE46" s="11">
        <f>SUM('Yearly emission'!DB$16:'Yearly emission'!DB22)</f>
        <v>0</v>
      </c>
      <c r="DF46" s="11">
        <f>SUM('Yearly emission'!DC$16:'Yearly emission'!DC22)</f>
        <v>0</v>
      </c>
      <c r="DG46" s="11">
        <f>SUM('Yearly emission'!DD$16:'Yearly emission'!DD22)</f>
        <v>0</v>
      </c>
      <c r="DH46" s="11">
        <f>SUM('Yearly emission'!DE$16:'Yearly emission'!DE22)</f>
        <v>0</v>
      </c>
      <c r="DI46" s="11">
        <f>SUM('Yearly emission'!DF$16:'Yearly emission'!DF22)</f>
        <v>0</v>
      </c>
      <c r="DJ46" s="11">
        <f>SUM('Yearly emission'!DG$16:'Yearly emission'!DG22)</f>
        <v>0</v>
      </c>
      <c r="DK46" s="11">
        <f>SUM('Yearly emission'!DH$16:'Yearly emission'!DH22)</f>
        <v>0</v>
      </c>
      <c r="DL46" s="11">
        <f>SUM('Yearly emission'!DI$16:'Yearly emission'!DI22)</f>
        <v>0</v>
      </c>
      <c r="DM46" s="11">
        <f>SUM('Yearly emission'!DJ$16:'Yearly emission'!DJ22)</f>
        <v>0</v>
      </c>
      <c r="DN46" s="11">
        <f>SUM('Yearly emission'!DK$16:'Yearly emission'!DK22)</f>
        <v>0</v>
      </c>
      <c r="DO46" s="11">
        <f>SUM('Yearly emission'!DL$16:'Yearly emission'!DL22)</f>
        <v>0</v>
      </c>
      <c r="DP46" s="11">
        <f>SUM('Yearly emission'!DM$16:'Yearly emission'!DM22)</f>
        <v>0</v>
      </c>
      <c r="DQ46" s="11">
        <f>SUM('Yearly emission'!DN$16:'Yearly emission'!DN22)</f>
        <v>0</v>
      </c>
      <c r="DR46" s="11">
        <f>SUM('Yearly emission'!DO$16:'Yearly emission'!DO22)</f>
        <v>0</v>
      </c>
      <c r="DS46" s="11">
        <f>SUM('Yearly emission'!DP$16:'Yearly emission'!DP22)</f>
        <v>0</v>
      </c>
      <c r="DT46" s="11">
        <f>SUM('Yearly emission'!DQ$16:'Yearly emission'!DQ22)</f>
        <v>0</v>
      </c>
      <c r="DV46" s="11">
        <f>SUM('Yearly emission'!DS$16:'Yearly emission'!DS22)</f>
        <v>0</v>
      </c>
      <c r="DW46" s="11">
        <f>SUM('Yearly emission'!DT$16:'Yearly emission'!DT22)</f>
        <v>0</v>
      </c>
      <c r="DX46" s="11">
        <f>SUM('Yearly emission'!DU$16:'Yearly emission'!DU22)</f>
        <v>0</v>
      </c>
      <c r="DY46" s="11">
        <f>SUM('Yearly emission'!DV$16:'Yearly emission'!DV22)</f>
        <v>0</v>
      </c>
      <c r="DZ46" s="11">
        <f>SUM('Yearly emission'!DW$16:'Yearly emission'!DW22)</f>
        <v>0</v>
      </c>
      <c r="EA46" s="11">
        <f>SUM('Yearly emission'!DX$16:'Yearly emission'!DX22)</f>
        <v>0</v>
      </c>
      <c r="EB46" s="11">
        <f>SUM('Yearly emission'!DY$16:'Yearly emission'!DY22)</f>
        <v>0</v>
      </c>
      <c r="EC46" s="11">
        <f>SUM('Yearly emission'!DZ$16:'Yearly emission'!DZ22)</f>
        <v>0</v>
      </c>
      <c r="ED46" s="11">
        <f>SUM('Yearly emission'!EA$16:'Yearly emission'!EA22)</f>
        <v>0</v>
      </c>
      <c r="EE46" s="11">
        <f>SUM('Yearly emission'!EB$16:'Yearly emission'!EB22)</f>
        <v>0</v>
      </c>
      <c r="EF46" s="11">
        <f>SUM('Yearly emission'!EC$16:'Yearly emission'!EC22)</f>
        <v>0</v>
      </c>
      <c r="EG46" s="11">
        <f>SUM('Yearly emission'!ED$16:'Yearly emission'!ED22)</f>
        <v>0</v>
      </c>
      <c r="EH46" s="11">
        <f>SUM('Yearly emission'!EE$16:'Yearly emission'!EE22)</f>
        <v>0</v>
      </c>
      <c r="EI46" s="11">
        <f>SUM('Yearly emission'!EF$16:'Yearly emission'!EF22)</f>
        <v>0</v>
      </c>
      <c r="EJ46" s="11">
        <f>SUM('Yearly emission'!EG$16:'Yearly emission'!EG22)</f>
        <v>0</v>
      </c>
      <c r="EK46" s="11">
        <f>SUM('Yearly emission'!EH$16:'Yearly emission'!EH22)</f>
        <v>0</v>
      </c>
      <c r="EM46" s="11">
        <f>SUM('Yearly emission'!EJ$16:'Yearly emission'!EJ22)</f>
        <v>0</v>
      </c>
      <c r="EN46" s="11">
        <f>SUM('Yearly emission'!EK$16:'Yearly emission'!EK22)</f>
        <v>0</v>
      </c>
      <c r="EO46" s="11">
        <f>SUM('Yearly emission'!EL$16:'Yearly emission'!EL22)</f>
        <v>0</v>
      </c>
      <c r="EP46" s="11">
        <f>SUM('Yearly emission'!EM$16:'Yearly emission'!EM22)</f>
        <v>0</v>
      </c>
      <c r="EQ46" s="11">
        <f>SUM('Yearly emission'!EN$16:'Yearly emission'!EN22)</f>
        <v>0</v>
      </c>
      <c r="ER46" s="11">
        <f>SUM('Yearly emission'!EO$16:'Yearly emission'!EO22)</f>
        <v>0</v>
      </c>
      <c r="ES46" s="11">
        <f>SUM('Yearly emission'!EP$16:'Yearly emission'!EP22)</f>
        <v>0</v>
      </c>
      <c r="ET46" s="11">
        <f>SUM('Yearly emission'!EQ$16:'Yearly emission'!EQ22)</f>
        <v>0</v>
      </c>
      <c r="EU46" s="11">
        <f>SUM('Yearly emission'!ER$16:'Yearly emission'!ER22)</f>
        <v>0</v>
      </c>
      <c r="EV46" s="11">
        <f>SUM('Yearly emission'!ES$16:'Yearly emission'!ES22)</f>
        <v>0</v>
      </c>
      <c r="EW46" s="11">
        <f>SUM('Yearly emission'!ET$16:'Yearly emission'!ET22)</f>
        <v>0</v>
      </c>
      <c r="EX46" s="11">
        <f>SUM('Yearly emission'!EU$16:'Yearly emission'!EU22)</f>
        <v>0</v>
      </c>
      <c r="EY46" s="11">
        <f>SUM('Yearly emission'!EV$16:'Yearly emission'!EV22)</f>
        <v>0</v>
      </c>
      <c r="EZ46" s="11">
        <f>SUM('Yearly emission'!EW$16:'Yearly emission'!EW22)</f>
        <v>0</v>
      </c>
      <c r="FA46" s="11">
        <f>SUM('Yearly emission'!EX$16:'Yearly emission'!EX22)</f>
        <v>0</v>
      </c>
      <c r="FB46" s="11">
        <f>SUM('Yearly emission'!EY$16:'Yearly emission'!EY22)</f>
        <v>0</v>
      </c>
      <c r="FD46" s="11">
        <f>SUM('Yearly emission'!FA$16:'Yearly emission'!FA22)</f>
        <v>0</v>
      </c>
      <c r="FE46" s="11">
        <f>SUM('Yearly emission'!FB$16:'Yearly emission'!FB22)</f>
        <v>0</v>
      </c>
      <c r="FF46" s="11">
        <f>SUM('Yearly emission'!FC$16:'Yearly emission'!FC22)</f>
        <v>0</v>
      </c>
      <c r="FG46" s="11">
        <f>SUM('Yearly emission'!FD$16:'Yearly emission'!FD22)</f>
        <v>0</v>
      </c>
      <c r="FH46" s="11">
        <f>SUM('Yearly emission'!FE$16:'Yearly emission'!FE22)</f>
        <v>0</v>
      </c>
      <c r="FI46" s="11">
        <f>SUM('Yearly emission'!FF$16:'Yearly emission'!FF22)</f>
        <v>0</v>
      </c>
      <c r="FJ46" s="11">
        <f>SUM('Yearly emission'!FG$16:'Yearly emission'!FG22)</f>
        <v>0</v>
      </c>
      <c r="FK46" s="11">
        <f>SUM('Yearly emission'!FH$16:'Yearly emission'!FH22)</f>
        <v>0</v>
      </c>
      <c r="FL46" s="11">
        <f>SUM('Yearly emission'!FI$16:'Yearly emission'!FI22)</f>
        <v>0</v>
      </c>
      <c r="FM46" s="11">
        <f>SUM('Yearly emission'!FJ$16:'Yearly emission'!FJ22)</f>
        <v>0</v>
      </c>
      <c r="FN46" s="11">
        <f>SUM('Yearly emission'!FK$16:'Yearly emission'!FK22)</f>
        <v>0</v>
      </c>
      <c r="FO46" s="11">
        <f>SUM('Yearly emission'!FL$16:'Yearly emission'!FL22)</f>
        <v>0</v>
      </c>
      <c r="FP46" s="11">
        <f>SUM('Yearly emission'!FM$16:'Yearly emission'!FM22)</f>
        <v>0</v>
      </c>
      <c r="FQ46" s="11">
        <f>SUM('Yearly emission'!FN$16:'Yearly emission'!FN22)</f>
        <v>0</v>
      </c>
      <c r="FR46" s="11">
        <f>SUM('Yearly emission'!FO$16:'Yearly emission'!FO22)</f>
        <v>0</v>
      </c>
      <c r="FS46" s="11">
        <f>SUM('Yearly emission'!FP$16:'Yearly emission'!FP22)</f>
        <v>0</v>
      </c>
      <c r="FV46" s="11">
        <f>SUM('Yearly emission'!FS$16:'Yearly emission'!FS22)</f>
        <v>14182</v>
      </c>
      <c r="FW46" s="11">
        <f>SUM('Yearly emission'!FT$16:'Yearly emission'!FT22)</f>
        <v>0</v>
      </c>
      <c r="FX46" s="11">
        <f>SUM('Yearly emission'!FU$16:'Yearly emission'!FU22)</f>
        <v>0</v>
      </c>
      <c r="FY46" s="11">
        <f>SUM('Yearly emission'!FV$16:'Yearly emission'!FV22)</f>
        <v>0</v>
      </c>
      <c r="FZ46" s="11">
        <f>SUM('Yearly emission'!FW$16:'Yearly emission'!FW22)</f>
        <v>0</v>
      </c>
      <c r="GA46" s="11">
        <f>SUM('Yearly emission'!FX$16:'Yearly emission'!FX22)</f>
        <v>0</v>
      </c>
      <c r="GB46" s="11">
        <f>SUM('Yearly emission'!FY$16:'Yearly emission'!FY22)</f>
        <v>0</v>
      </c>
      <c r="GC46" s="11">
        <f>SUM('Yearly emission'!FZ$16:'Yearly emission'!FZ22)</f>
        <v>0</v>
      </c>
      <c r="GD46" s="11">
        <f>SUM('Yearly emission'!GA$16:'Yearly emission'!GA22)</f>
        <v>0</v>
      </c>
      <c r="GE46" s="11">
        <f>SUM('Yearly emission'!GB$16:'Yearly emission'!GB22)</f>
        <v>0</v>
      </c>
      <c r="GF46" s="11">
        <f>SUM('Yearly emission'!GC$16:'Yearly emission'!GC22)</f>
        <v>0</v>
      </c>
      <c r="GG46" s="11">
        <f>SUM('Yearly emission'!GD$16:'Yearly emission'!GD22)</f>
        <v>0</v>
      </c>
      <c r="GH46" s="11">
        <f>SUM('Yearly emission'!GE$16:'Yearly emission'!GE22)</f>
        <v>0</v>
      </c>
      <c r="GI46" s="11">
        <f>SUM('Yearly emission'!GF$16:'Yearly emission'!GF22)</f>
        <v>0</v>
      </c>
      <c r="GJ46" s="11">
        <f>SUM('Yearly emission'!GG$16:'Yearly emission'!GG22)</f>
        <v>0</v>
      </c>
      <c r="GK46" s="11">
        <f>SUM('Yearly emission'!GH$16:'Yearly emission'!GH22)</f>
        <v>0</v>
      </c>
      <c r="GL46" s="11">
        <f>SUM('Yearly emission'!GI$16:'Yearly emission'!GI22)</f>
        <v>0</v>
      </c>
      <c r="GN46" s="11">
        <f>SUM('Yearly emission'!GK$16:'Yearly emission'!GK22)</f>
        <v>0</v>
      </c>
      <c r="GO46" s="11">
        <f>SUM('Yearly emission'!GL$16:'Yearly emission'!GL22)</f>
        <v>0</v>
      </c>
      <c r="GP46" s="11">
        <f>SUM('Yearly emission'!GM$16:'Yearly emission'!GM22)</f>
        <v>0</v>
      </c>
      <c r="GQ46" s="11">
        <f>SUM('Yearly emission'!GN$16:'Yearly emission'!GN22)</f>
        <v>0</v>
      </c>
      <c r="GR46" s="11">
        <f>SUM('Yearly emission'!GO$16:'Yearly emission'!GO22)</f>
        <v>0</v>
      </c>
      <c r="GS46" s="11">
        <f>SUM('Yearly emission'!GP$16:'Yearly emission'!GP22)</f>
        <v>0</v>
      </c>
      <c r="GT46" s="11">
        <f>SUM('Yearly emission'!GQ$16:'Yearly emission'!GQ22)</f>
        <v>0</v>
      </c>
      <c r="GU46" s="11">
        <f>SUM('Yearly emission'!GR$16:'Yearly emission'!GR22)</f>
        <v>0</v>
      </c>
      <c r="GV46" s="11">
        <f>SUM('Yearly emission'!GS$16:'Yearly emission'!GS22)</f>
        <v>0</v>
      </c>
      <c r="GW46" s="11">
        <f>SUM('Yearly emission'!GT$16:'Yearly emission'!GT22)</f>
        <v>0</v>
      </c>
      <c r="GX46" s="11">
        <f>SUM('Yearly emission'!GU$16:'Yearly emission'!GU22)</f>
        <v>0</v>
      </c>
      <c r="GY46" s="11">
        <f>SUM('Yearly emission'!GV$16:'Yearly emission'!GV22)</f>
        <v>0</v>
      </c>
      <c r="GZ46" s="11">
        <f>SUM('Yearly emission'!GW$16:'Yearly emission'!GW22)</f>
        <v>0</v>
      </c>
      <c r="HA46" s="11">
        <f>SUM('Yearly emission'!GX$16:'Yearly emission'!GX22)</f>
        <v>0</v>
      </c>
      <c r="HB46" s="11">
        <f>SUM('Yearly emission'!GY$16:'Yearly emission'!GY22)</f>
        <v>0</v>
      </c>
      <c r="HC46" s="11">
        <f>SUM('Yearly emission'!GZ$16:'Yearly emission'!GZ22)</f>
        <v>0</v>
      </c>
      <c r="HE46" s="11">
        <f>SUM('Yearly emission'!HB$16:'Yearly emission'!HB22)</f>
        <v>0</v>
      </c>
      <c r="HF46" s="11">
        <f>SUM('Yearly emission'!HC$16:'Yearly emission'!HC22)</f>
        <v>0</v>
      </c>
      <c r="HG46" s="11">
        <f>SUM('Yearly emission'!HD$16:'Yearly emission'!HD22)</f>
        <v>0</v>
      </c>
      <c r="HH46" s="11">
        <f>SUM('Yearly emission'!HE$16:'Yearly emission'!HE22)</f>
        <v>0</v>
      </c>
      <c r="HI46" s="11">
        <f>SUM('Yearly emission'!HF$16:'Yearly emission'!HF22)</f>
        <v>0</v>
      </c>
      <c r="HJ46" s="11">
        <f>SUM('Yearly emission'!HG$16:'Yearly emission'!HG22)</f>
        <v>0</v>
      </c>
      <c r="HK46" s="11">
        <f>SUM('Yearly emission'!HH$16:'Yearly emission'!HH22)</f>
        <v>0</v>
      </c>
      <c r="HL46" s="11">
        <f>SUM('Yearly emission'!HI$16:'Yearly emission'!HI22)</f>
        <v>0</v>
      </c>
      <c r="HM46" s="11">
        <f>SUM('Yearly emission'!HJ$16:'Yearly emission'!HJ22)</f>
        <v>0</v>
      </c>
      <c r="HN46" s="11">
        <f>SUM('Yearly emission'!HK$16:'Yearly emission'!HK22)</f>
        <v>0</v>
      </c>
      <c r="HO46" s="11">
        <f>SUM('Yearly emission'!HL$16:'Yearly emission'!HL22)</f>
        <v>0</v>
      </c>
      <c r="HP46" s="11">
        <f>SUM('Yearly emission'!HM$16:'Yearly emission'!HM22)</f>
        <v>0</v>
      </c>
      <c r="HQ46" s="11">
        <f>SUM('Yearly emission'!HN$16:'Yearly emission'!HN22)</f>
        <v>0</v>
      </c>
      <c r="HR46" s="11">
        <f>SUM('Yearly emission'!HO$16:'Yearly emission'!HO22)</f>
        <v>0</v>
      </c>
      <c r="HS46" s="11">
        <f>SUM('Yearly emission'!HP$16:'Yearly emission'!HP22)</f>
        <v>0</v>
      </c>
      <c r="HT46" s="11">
        <f>SUM('Yearly emission'!HQ$16:'Yearly emission'!HQ22)</f>
        <v>0</v>
      </c>
      <c r="HV46" s="11">
        <f>SUM('Yearly emission'!HS$16:'Yearly emission'!HS22)</f>
        <v>0</v>
      </c>
      <c r="HW46" s="11">
        <f>SUM('Yearly emission'!HT$16:'Yearly emission'!HT22)</f>
        <v>0</v>
      </c>
      <c r="HX46" s="11">
        <f>SUM('Yearly emission'!HU$16:'Yearly emission'!HU22)</f>
        <v>0</v>
      </c>
      <c r="HY46" s="11">
        <f>SUM('Yearly emission'!HV$16:'Yearly emission'!HV22)</f>
        <v>0</v>
      </c>
      <c r="HZ46" s="11">
        <f>SUM('Yearly emission'!HW$16:'Yearly emission'!HW22)</f>
        <v>0</v>
      </c>
      <c r="IA46" s="11">
        <f>SUM('Yearly emission'!HX$16:'Yearly emission'!HX22)</f>
        <v>0</v>
      </c>
      <c r="IB46" s="11">
        <f>SUM('Yearly emission'!HY$16:'Yearly emission'!HY22)</f>
        <v>0</v>
      </c>
      <c r="IC46" s="11">
        <f>SUM('Yearly emission'!HZ$16:'Yearly emission'!HZ22)</f>
        <v>0</v>
      </c>
      <c r="ID46" s="11">
        <f>SUM('Yearly emission'!IA$16:'Yearly emission'!IA22)</f>
        <v>0</v>
      </c>
      <c r="IE46" s="11">
        <f>SUM('Yearly emission'!IB$16:'Yearly emission'!IB22)</f>
        <v>0</v>
      </c>
      <c r="IF46" s="11">
        <f>SUM('Yearly emission'!IC$16:'Yearly emission'!IC22)</f>
        <v>0</v>
      </c>
      <c r="IG46" s="11">
        <f>SUM('Yearly emission'!ID$16:'Yearly emission'!ID22)</f>
        <v>0</v>
      </c>
      <c r="IH46" s="11">
        <f>SUM('Yearly emission'!IE$16:'Yearly emission'!IE22)</f>
        <v>0</v>
      </c>
      <c r="II46" s="11">
        <f>SUM('Yearly emission'!IF$16:'Yearly emission'!IF22)</f>
        <v>0</v>
      </c>
      <c r="IJ46" s="11">
        <f>SUM('Yearly emission'!IG$16:'Yearly emission'!IG22)</f>
        <v>0</v>
      </c>
      <c r="IK46" s="11">
        <f>SUM('Yearly emission'!IH$16:'Yearly emission'!IH22)</f>
        <v>0</v>
      </c>
      <c r="IM46" s="11">
        <f>SUM('Yearly emission'!IJ$16:'Yearly emission'!IJ22)</f>
        <v>0</v>
      </c>
      <c r="IN46" s="11">
        <f>SUM('Yearly emission'!IK$16:'Yearly emission'!IK22)</f>
        <v>0</v>
      </c>
      <c r="IO46" s="11">
        <f>SUM('Yearly emission'!IL$16:'Yearly emission'!IL22)</f>
        <v>0</v>
      </c>
      <c r="IP46" s="11">
        <f>SUM('Yearly emission'!IM$16:'Yearly emission'!IM22)</f>
        <v>0</v>
      </c>
      <c r="IQ46" s="11">
        <f>SUM('Yearly emission'!IN$16:'Yearly emission'!IN22)</f>
        <v>0</v>
      </c>
      <c r="IR46" s="11">
        <f>SUM('Yearly emission'!IO$16:'Yearly emission'!IO22)</f>
        <v>0</v>
      </c>
      <c r="IS46" s="11">
        <f>SUM('Yearly emission'!IP$16:'Yearly emission'!IP22)</f>
        <v>0</v>
      </c>
      <c r="IT46" s="11">
        <f>SUM('Yearly emission'!IQ$16:'Yearly emission'!IQ22)</f>
        <v>0</v>
      </c>
      <c r="IU46" s="11">
        <f>SUM('Yearly emission'!IR$16:'Yearly emission'!IR22)</f>
        <v>0</v>
      </c>
      <c r="IV46" s="11">
        <f>SUM('Yearly emission'!IS$16:'Yearly emission'!IS22)</f>
        <v>0</v>
      </c>
      <c r="IW46" s="11">
        <f>SUM('Yearly emission'!IT$16:'Yearly emission'!IT22)</f>
        <v>0</v>
      </c>
      <c r="IX46" s="11">
        <f>SUM('Yearly emission'!IU$16:'Yearly emission'!IU22)</f>
        <v>0</v>
      </c>
      <c r="IY46" s="11">
        <f>SUM('Yearly emission'!IV$16:'Yearly emission'!IV22)</f>
        <v>0</v>
      </c>
      <c r="IZ46" s="11">
        <f>SUM('Yearly emission'!IW$16:'Yearly emission'!IW22)</f>
        <v>0</v>
      </c>
      <c r="JA46" s="11">
        <f>SUM('Yearly emission'!IX$16:'Yearly emission'!IX22)</f>
        <v>0</v>
      </c>
      <c r="JB46" s="11">
        <f>SUM('Yearly emission'!IY$16:'Yearly emission'!IY22)</f>
        <v>0</v>
      </c>
    </row>
    <row r="47" spans="4:262" x14ac:dyDescent="0.25">
      <c r="D47" s="11">
        <v>2030</v>
      </c>
      <c r="E47" s="11">
        <f>SUM('Yearly emission'!B$17:'Yearly emission'!B23)</f>
        <v>0</v>
      </c>
      <c r="F47" s="11">
        <f>SUM('Yearly emission'!C$17:'Yearly emission'!C23)</f>
        <v>0</v>
      </c>
      <c r="G47" s="11">
        <f>SUM('Yearly emission'!D$17:'Yearly emission'!D23)</f>
        <v>0</v>
      </c>
      <c r="H47" s="11">
        <f>SUM('Yearly emission'!E$17:'Yearly emission'!E23)</f>
        <v>0</v>
      </c>
      <c r="I47" s="11">
        <f>SUM('Yearly emission'!F$17:'Yearly emission'!F23)</f>
        <v>0</v>
      </c>
      <c r="J47" s="11">
        <f>SUM('Yearly emission'!G$17:'Yearly emission'!G23)</f>
        <v>0</v>
      </c>
      <c r="K47" s="11">
        <f>SUM('Yearly emission'!H$17:'Yearly emission'!H23)</f>
        <v>0</v>
      </c>
      <c r="L47" s="11">
        <f>SUM('Yearly emission'!I$17:'Yearly emission'!I23)</f>
        <v>0</v>
      </c>
      <c r="M47" s="11">
        <f>SUM('Yearly emission'!J$17:'Yearly emission'!J23)</f>
        <v>0</v>
      </c>
      <c r="N47" s="11">
        <f>SUM('Yearly emission'!K$17:'Yearly emission'!K23)</f>
        <v>0</v>
      </c>
      <c r="O47" s="11">
        <f>SUM('Yearly emission'!L$17:'Yearly emission'!L23)</f>
        <v>0</v>
      </c>
      <c r="P47" s="11">
        <f>SUM('Yearly emission'!M$17:'Yearly emission'!M23)</f>
        <v>0</v>
      </c>
      <c r="Q47" s="11">
        <f>SUM('Yearly emission'!N$17:'Yearly emission'!N23)</f>
        <v>0</v>
      </c>
      <c r="R47" s="11">
        <f>SUM('Yearly emission'!O$17:'Yearly emission'!O23)</f>
        <v>0</v>
      </c>
      <c r="S47" s="11">
        <f>SUM('Yearly emission'!P$17:'Yearly emission'!P23)</f>
        <v>0</v>
      </c>
      <c r="T47" s="11">
        <f>SUM('Yearly emission'!Q$17:'Yearly emission'!Q23)</f>
        <v>0</v>
      </c>
      <c r="V47" s="11">
        <f>SUM('Yearly emission'!S$23:'Yearly emission'!S23)</f>
        <v>75462462.326322749</v>
      </c>
      <c r="W47" s="11">
        <f>SUM('Yearly emission'!T$23:'Yearly emission'!T23)</f>
        <v>29916076.165596768</v>
      </c>
      <c r="X47" s="11">
        <f>SUM('Yearly emission'!U$23:'Yearly emission'!U23)</f>
        <v>12144497.566895338</v>
      </c>
      <c r="Y47" s="11">
        <f>SUM('Yearly emission'!V$23:'Yearly emission'!V23)</f>
        <v>3719602.9224049612</v>
      </c>
      <c r="Z47" s="11">
        <f>SUM('Yearly emission'!W$23:'Yearly emission'!W23)</f>
        <v>40049817.56966579</v>
      </c>
      <c r="AA47" s="11">
        <f>SUM('Yearly emission'!X$23:'Yearly emission'!X23)</f>
        <v>756471.10797945247</v>
      </c>
      <c r="AB47" s="11">
        <f>SUM('Yearly emission'!Y$23:'Yearly emission'!Y23)</f>
        <v>3345453.2679174244</v>
      </c>
      <c r="AC47" s="11">
        <f>SUM('Yearly emission'!Z$23:'Yearly emission'!Z23)</f>
        <v>8544972.3825421818</v>
      </c>
      <c r="AD47" s="11">
        <f>SUM('Yearly emission'!AA$23:'Yearly emission'!AA23)</f>
        <v>44131361.583554737</v>
      </c>
      <c r="AE47" s="11">
        <f>SUM('Yearly emission'!AB$23:'Yearly emission'!AB23)</f>
        <v>4289579.451324298</v>
      </c>
      <c r="AF47" s="11">
        <f>SUM('Yearly emission'!AC$23:'Yearly emission'!AC23)</f>
        <v>4794307.5572145926</v>
      </c>
      <c r="AG47" s="11">
        <f>SUM('Yearly emission'!AD$23:'Yearly emission'!AD23)</f>
        <v>1036170.7601957123</v>
      </c>
      <c r="AH47" s="11">
        <f>SUM('Yearly emission'!AE$23:'Yearly emission'!AE23)</f>
        <v>3140328.7556563863</v>
      </c>
      <c r="AI47" s="11">
        <f>SUM('Yearly emission'!AF$23:'Yearly emission'!AF23)</f>
        <v>1048080.7283409913</v>
      </c>
      <c r="AJ47" s="11">
        <f>SUM('Yearly emission'!AG$23:'Yearly emission'!AG23)</f>
        <v>1551779.0253781311</v>
      </c>
      <c r="AK47" s="11">
        <f>SUM('Yearly emission'!AH$23:'Yearly emission'!AH23)</f>
        <v>11570466.457551651</v>
      </c>
      <c r="AL47" s="11">
        <f>SUM('Yearly emission'!AI$23:'Yearly emission'!AI23)</f>
        <v>0</v>
      </c>
      <c r="AM47" s="11">
        <f>SUM('Yearly emission'!AJ$23:'Yearly emission'!AJ23)</f>
        <v>150924924.6526455</v>
      </c>
      <c r="AN47" s="11">
        <f>SUM('Yearly emission'!AK$23:'Yearly emission'!AK23)</f>
        <v>59832152.331193559</v>
      </c>
      <c r="AO47" s="11">
        <f>SUM('Yearly emission'!AL$23:'Yearly emission'!AL23)</f>
        <v>24288995.133790534</v>
      </c>
      <c r="AP47" s="11">
        <f>SUM('Yearly emission'!AM$23:'Yearly emission'!AM23)</f>
        <v>7439205.8448099513</v>
      </c>
      <c r="AQ47" s="11">
        <f>SUM('Yearly emission'!AN$23:'Yearly emission'!AN23)</f>
        <v>80099635.139331952</v>
      </c>
      <c r="AR47" s="11">
        <f>SUM('Yearly emission'!AO$23:'Yearly emission'!AO23)</f>
        <v>1512942.2159589049</v>
      </c>
      <c r="AS47" s="11">
        <f>SUM('Yearly emission'!AP$23:'Yearly emission'!AP23)</f>
        <v>6690906.535834874</v>
      </c>
      <c r="AT47" s="11">
        <f>SUM('Yearly emission'!AQ$23:'Yearly emission'!AQ23)</f>
        <v>17089944.76508439</v>
      </c>
      <c r="AU47" s="11">
        <f>SUM('Yearly emission'!AR$23:'Yearly emission'!AR23)</f>
        <v>88262723.167109475</v>
      </c>
      <c r="AV47" s="11">
        <f>SUM('Yearly emission'!AS$23:'Yearly emission'!AS23)</f>
        <v>8579158.9026486222</v>
      </c>
      <c r="AW47" s="11">
        <f>SUM('Yearly emission'!AT$23:'Yearly emission'!AT23)</f>
        <v>9588615.1144291852</v>
      </c>
      <c r="AX47" s="11">
        <f>SUM('Yearly emission'!AU$23:'Yearly emission'!AU23)</f>
        <v>2072341.5203914274</v>
      </c>
      <c r="AY47" s="11">
        <f>SUM('Yearly emission'!AV$23:'Yearly emission'!AV23)</f>
        <v>6280657.5113127967</v>
      </c>
      <c r="AZ47" s="11">
        <f>SUM('Yearly emission'!AW$23:'Yearly emission'!AW23)</f>
        <v>2096161.4566819859</v>
      </c>
      <c r="BA47" s="11">
        <f>SUM('Yearly emission'!AX$23:'Yearly emission'!AX23)</f>
        <v>3103558.0507562519</v>
      </c>
      <c r="BB47" s="11">
        <f>SUM('Yearly emission'!AY$23:'Yearly emission'!AY23)</f>
        <v>23140932.915103327</v>
      </c>
      <c r="BC47" s="11">
        <f>SUM('Yearly emission'!AZ$23:'Yearly emission'!AZ23)</f>
        <v>0</v>
      </c>
      <c r="BD47" s="11">
        <f>SUM('Yearly emission'!BA$23:'Yearly emission'!BA23)</f>
        <v>0</v>
      </c>
      <c r="BE47" s="11">
        <f>SUM('Yearly emission'!BB$23:'Yearly emission'!BB23)</f>
        <v>0</v>
      </c>
      <c r="BF47" s="11">
        <f>SUM('Yearly emission'!BC$23:'Yearly emission'!BC23)</f>
        <v>0</v>
      </c>
      <c r="BG47" s="11">
        <f>SUM('Yearly emission'!BD$23:'Yearly emission'!BD23)</f>
        <v>0</v>
      </c>
      <c r="BH47" s="11">
        <f>SUM('Yearly emission'!BE$23:'Yearly emission'!BE23)</f>
        <v>0</v>
      </c>
      <c r="BI47" s="11">
        <f>SUM('Yearly emission'!BF$23:'Yearly emission'!BF23)</f>
        <v>0</v>
      </c>
      <c r="BJ47" s="11">
        <f>SUM('Yearly emission'!BG$23:'Yearly emission'!BG23)</f>
        <v>0</v>
      </c>
      <c r="BK47" s="11">
        <f>SUM('Yearly emission'!BH$23:'Yearly emission'!BH23)</f>
        <v>0</v>
      </c>
      <c r="BL47" s="11">
        <f>SUM('Yearly emission'!BI$23:'Yearly emission'!BI23)</f>
        <v>0</v>
      </c>
      <c r="BM47" s="11">
        <f>SUM('Yearly emission'!BJ$23:'Yearly emission'!BJ23)</f>
        <v>0</v>
      </c>
      <c r="BN47" s="11">
        <f>SUM('Yearly emission'!BK$23:'Yearly emission'!BK23)</f>
        <v>0</v>
      </c>
      <c r="BO47" s="11">
        <f>SUM('Yearly emission'!BL$23:'Yearly emission'!BL23)</f>
        <v>0</v>
      </c>
      <c r="BP47" s="11">
        <f>SUM('Yearly emission'!BM$23:'Yearly emission'!BM23)</f>
        <v>0</v>
      </c>
      <c r="BQ47" s="11">
        <f>SUM('Yearly emission'!BN$23:'Yearly emission'!BN23)</f>
        <v>0</v>
      </c>
      <c r="BR47" s="11">
        <f>SUM('Yearly emission'!BO$23:'Yearly emission'!BO23)</f>
        <v>0</v>
      </c>
      <c r="BS47" s="11">
        <f>SUM('Yearly emission'!BP$23:'Yearly emission'!BP23)</f>
        <v>0</v>
      </c>
      <c r="BT47" s="11">
        <f>SUM('Yearly emission'!BQ$23:'Yearly emission'!BQ23)</f>
        <v>0</v>
      </c>
      <c r="BU47" s="11">
        <f>SUM('Yearly emission'!BR$23:'Yearly emission'!BR23)</f>
        <v>0</v>
      </c>
      <c r="BV47" s="11">
        <f>SUM('Yearly emission'!BS$23:'Yearly emission'!BS23)</f>
        <v>0</v>
      </c>
      <c r="BW47" s="11">
        <f>SUM('Yearly emission'!BT$23:'Yearly emission'!BT23)</f>
        <v>0</v>
      </c>
      <c r="BX47" s="11">
        <f>SUM('Yearly emission'!BU$23:'Yearly emission'!BU23)</f>
        <v>0</v>
      </c>
      <c r="BY47" s="11">
        <f>SUM('Yearly emission'!BV$23:'Yearly emission'!BV23)</f>
        <v>0</v>
      </c>
      <c r="BZ47" s="11">
        <f>SUM('Yearly emission'!BW$23:'Yearly emission'!BW23)</f>
        <v>0</v>
      </c>
      <c r="CA47" s="11">
        <f>SUM('Yearly emission'!BX$23:'Yearly emission'!BX23)</f>
        <v>0</v>
      </c>
      <c r="CB47" s="11">
        <f>SUM('Yearly emission'!BY$23:'Yearly emission'!BY23)</f>
        <v>0</v>
      </c>
      <c r="CC47" s="11">
        <f>SUM('Yearly emission'!BZ$23:'Yearly emission'!BZ23)</f>
        <v>0</v>
      </c>
      <c r="CD47" s="11">
        <f>SUM('Yearly emission'!CA$23:'Yearly emission'!CA23)</f>
        <v>0</v>
      </c>
      <c r="CE47" s="11">
        <f>SUM('Yearly emission'!CB$23:'Yearly emission'!CB23)</f>
        <v>0</v>
      </c>
      <c r="CF47" s="11">
        <f>SUM('Yearly emission'!CC$23:'Yearly emission'!CC23)</f>
        <v>0</v>
      </c>
      <c r="CG47" s="11">
        <f>SUM('Yearly emission'!CD$23:'Yearly emission'!CD23)</f>
        <v>0</v>
      </c>
      <c r="CH47" s="11">
        <f>SUM('Yearly emission'!CE$23:'Yearly emission'!CE23)</f>
        <v>0</v>
      </c>
      <c r="CI47" s="11">
        <f>SUM('Yearly emission'!CF$23:'Yearly emission'!CF23)</f>
        <v>0</v>
      </c>
      <c r="CJ47" s="11">
        <f>SUM('Yearly emission'!CG$23:'Yearly emission'!CG23)</f>
        <v>0</v>
      </c>
      <c r="CK47" s="11">
        <f>SUM('Yearly emission'!CH$23:'Yearly emission'!CH23)</f>
        <v>0</v>
      </c>
      <c r="CL47" s="11">
        <f>SUM('Yearly emission'!CI$23:'Yearly emission'!CI23)</f>
        <v>0</v>
      </c>
      <c r="CM47" s="11">
        <f>SUM('Yearly emission'!CJ$23:'Yearly emission'!CJ23)</f>
        <v>2030</v>
      </c>
      <c r="CN47" s="11">
        <f>SUM('Yearly emission'!CK$23:'Yearly emission'!CK23)</f>
        <v>0</v>
      </c>
      <c r="CO47" s="11">
        <f>SUM('Yearly emission'!CL$23:'Yearly emission'!CL23)</f>
        <v>0</v>
      </c>
      <c r="CP47" s="11">
        <f>SUM('Yearly emission'!CM$23:'Yearly emission'!CM23)</f>
        <v>0</v>
      </c>
      <c r="CQ47" s="11">
        <f>SUM('Yearly emission'!CN$23:'Yearly emission'!CN23)</f>
        <v>0</v>
      </c>
      <c r="CR47" s="11">
        <f>SUM('Yearly emission'!CO$23:'Yearly emission'!CO23)</f>
        <v>0</v>
      </c>
      <c r="CS47" s="11">
        <f>SUM('Yearly emission'!CP$23:'Yearly emission'!CP23)</f>
        <v>0</v>
      </c>
      <c r="CT47" s="11">
        <f>SUM('Yearly emission'!CQ$23:'Yearly emission'!CQ23)</f>
        <v>0</v>
      </c>
      <c r="CU47" s="11">
        <f>SUM('Yearly emission'!CR$23:'Yearly emission'!CR23)</f>
        <v>0</v>
      </c>
      <c r="CV47" s="11">
        <f>SUM('Yearly emission'!CS$23:'Yearly emission'!CS23)</f>
        <v>0</v>
      </c>
      <c r="CW47" s="11">
        <f>SUM('Yearly emission'!CT$23:'Yearly emission'!CT23)</f>
        <v>0</v>
      </c>
      <c r="CX47" s="11">
        <f>SUM('Yearly emission'!CU$23:'Yearly emission'!CU23)</f>
        <v>0</v>
      </c>
      <c r="CY47" s="11">
        <f>SUM('Yearly emission'!CV$23:'Yearly emission'!CV23)</f>
        <v>0</v>
      </c>
      <c r="CZ47" s="11">
        <f>SUM('Yearly emission'!CW$23:'Yearly emission'!CW23)</f>
        <v>0</v>
      </c>
      <c r="DA47" s="11">
        <f>SUM('Yearly emission'!CX$23:'Yearly emission'!CX23)</f>
        <v>0</v>
      </c>
      <c r="DB47" s="11">
        <f>SUM('Yearly emission'!CY$23:'Yearly emission'!CY23)</f>
        <v>0</v>
      </c>
      <c r="DC47" s="11">
        <f>SUM('Yearly emission'!CZ$23:'Yearly emission'!CZ23)</f>
        <v>0</v>
      </c>
      <c r="DD47" s="11">
        <f>SUM('Yearly emission'!DA$23:'Yearly emission'!DA23)</f>
        <v>0</v>
      </c>
      <c r="DE47" s="11">
        <f>SUM('Yearly emission'!DB$23:'Yearly emission'!DB23)</f>
        <v>89822201.701046228</v>
      </c>
      <c r="DF47" s="11">
        <f>SUM('Yearly emission'!DC$23:'Yearly emission'!DC23)</f>
        <v>39128081.040522426</v>
      </c>
      <c r="DG47" s="11">
        <f>SUM('Yearly emission'!DD$23:'Yearly emission'!DD23)</f>
        <v>14471134.915781705</v>
      </c>
      <c r="DH47" s="11">
        <f>SUM('Yearly emission'!DE$23:'Yearly emission'!DE23)</f>
        <v>3862880.9685329339</v>
      </c>
      <c r="DI47" s="11">
        <f>SUM('Yearly emission'!DF$23:'Yearly emission'!DF23)</f>
        <v>46083289.226875097</v>
      </c>
      <c r="DJ47" s="11">
        <f>SUM('Yearly emission'!DG$23:'Yearly emission'!DG23)</f>
        <v>948012.11296779837</v>
      </c>
      <c r="DK47" s="11">
        <f>SUM('Yearly emission'!DH$23:'Yearly emission'!DH23)</f>
        <v>4031948.4873324516</v>
      </c>
      <c r="DL47" s="11">
        <f>SUM('Yearly emission'!DI$23:'Yearly emission'!DI23)</f>
        <v>11390156.234301586</v>
      </c>
      <c r="DM47" s="11">
        <f>SUM('Yearly emission'!DJ$23:'Yearly emission'!DJ23)</f>
        <v>30738771.555844605</v>
      </c>
      <c r="DN47" s="11">
        <f>SUM('Yearly emission'!DK$23:'Yearly emission'!DK23)</f>
        <v>5702582.5410997868</v>
      </c>
      <c r="DO47" s="11">
        <f>SUM('Yearly emission'!DL$23:'Yearly emission'!DL23)</f>
        <v>7881930.2374753589</v>
      </c>
      <c r="DP47" s="11">
        <f>SUM('Yearly emission'!DM$23:'Yearly emission'!DM23)</f>
        <v>1432800.3135175589</v>
      </c>
      <c r="DQ47" s="11">
        <f>SUM('Yearly emission'!DN$23:'Yearly emission'!DN23)</f>
        <v>4562883.31234839</v>
      </c>
      <c r="DR47" s="11">
        <f>SUM('Yearly emission'!DO$23:'Yearly emission'!DO23)</f>
        <v>3854099.9992381693</v>
      </c>
      <c r="DS47" s="11">
        <f>SUM('Yearly emission'!DP$23:'Yearly emission'!DP23)</f>
        <v>2322344.8082568599</v>
      </c>
      <c r="DT47" s="11">
        <f>SUM('Yearly emission'!DQ$23:'Yearly emission'!DQ23)</f>
        <v>15561611.630665708</v>
      </c>
      <c r="DU47" s="11">
        <f>SUM('Yearly emission'!DR$23:'Yearly emission'!DR23)</f>
        <v>0</v>
      </c>
      <c r="DV47" s="11">
        <f>SUM('Yearly emission'!DS$23:'Yearly emission'!DS23)</f>
        <v>179644403.40209246</v>
      </c>
      <c r="DW47" s="11">
        <f>SUM('Yearly emission'!DT$23:'Yearly emission'!DT23)</f>
        <v>78256162.081045076</v>
      </c>
      <c r="DX47" s="11">
        <f>SUM('Yearly emission'!DU$23:'Yearly emission'!DU23)</f>
        <v>28942269.83156329</v>
      </c>
      <c r="DY47" s="11">
        <f>SUM('Yearly emission'!DV$23:'Yearly emission'!DV23)</f>
        <v>7725761.9370658938</v>
      </c>
      <c r="DZ47" s="11">
        <f>SUM('Yearly emission'!DW$23:'Yearly emission'!DW23)</f>
        <v>92166578.453750566</v>
      </c>
      <c r="EA47" s="11">
        <f>SUM('Yearly emission'!DX$23:'Yearly emission'!DX23)</f>
        <v>1896024.2259355967</v>
      </c>
      <c r="EB47" s="11">
        <f>SUM('Yearly emission'!DY$23:'Yearly emission'!DY23)</f>
        <v>8063896.9746649247</v>
      </c>
      <c r="EC47" s="11">
        <f>SUM('Yearly emission'!DZ$23:'Yearly emission'!DZ23)</f>
        <v>22780312.468603194</v>
      </c>
      <c r="ED47" s="11">
        <f>SUM('Yearly emission'!EA$23:'Yearly emission'!EA23)</f>
        <v>61477543.11168921</v>
      </c>
      <c r="EE47" s="11">
        <f>SUM('Yearly emission'!EB$23:'Yearly emission'!EB23)</f>
        <v>11405165.0821996</v>
      </c>
      <c r="EF47" s="11">
        <f>SUM('Yearly emission'!EC$23:'Yearly emission'!EC23)</f>
        <v>15763860.474950718</v>
      </c>
      <c r="EG47" s="11">
        <f>SUM('Yearly emission'!ED$23:'Yearly emission'!ED23)</f>
        <v>2865600.6270351014</v>
      </c>
      <c r="EH47" s="11">
        <f>SUM('Yearly emission'!EE$23:'Yearly emission'!EE23)</f>
        <v>9125766.62469678</v>
      </c>
      <c r="EI47" s="11">
        <f>SUM('Yearly emission'!EF$23:'Yearly emission'!EF23)</f>
        <v>7708199.9984763656</v>
      </c>
      <c r="EJ47" s="11">
        <f>SUM('Yearly emission'!EG$23:'Yearly emission'!EG23)</f>
        <v>4644689.6165137105</v>
      </c>
      <c r="EK47" s="11">
        <f>SUM('Yearly emission'!EH$23:'Yearly emission'!EH23)</f>
        <v>31123223.261331357</v>
      </c>
      <c r="EL47" s="11">
        <f>SUM('Yearly emission'!EI$23:'Yearly emission'!EI23)</f>
        <v>0</v>
      </c>
      <c r="EM47" s="11">
        <f>SUM('Yearly emission'!EJ$23:'Yearly emission'!EJ23)</f>
        <v>0</v>
      </c>
      <c r="EN47" s="11">
        <f>SUM('Yearly emission'!EK$23:'Yearly emission'!EK23)</f>
        <v>0</v>
      </c>
      <c r="EO47" s="11">
        <f>SUM('Yearly emission'!EL$23:'Yearly emission'!EL23)</f>
        <v>0</v>
      </c>
      <c r="EP47" s="11">
        <f>SUM('Yearly emission'!EM$23:'Yearly emission'!EM23)</f>
        <v>0</v>
      </c>
      <c r="EQ47" s="11">
        <f>SUM('Yearly emission'!EN$23:'Yearly emission'!EN23)</f>
        <v>0</v>
      </c>
      <c r="ER47" s="11">
        <f>SUM('Yearly emission'!EO$23:'Yearly emission'!EO23)</f>
        <v>0</v>
      </c>
      <c r="ES47" s="11">
        <f>SUM('Yearly emission'!EP$23:'Yearly emission'!EP23)</f>
        <v>0</v>
      </c>
      <c r="ET47" s="11">
        <f>SUM('Yearly emission'!EQ$23:'Yearly emission'!EQ23)</f>
        <v>0</v>
      </c>
      <c r="EU47" s="11">
        <f>SUM('Yearly emission'!ER$23:'Yearly emission'!ER23)</f>
        <v>0</v>
      </c>
      <c r="EV47" s="11">
        <f>SUM('Yearly emission'!ES$23:'Yearly emission'!ES23)</f>
        <v>0</v>
      </c>
      <c r="EW47" s="11">
        <f>SUM('Yearly emission'!ET$23:'Yearly emission'!ET23)</f>
        <v>0</v>
      </c>
      <c r="EX47" s="11">
        <f>SUM('Yearly emission'!EU$23:'Yearly emission'!EU23)</f>
        <v>0</v>
      </c>
      <c r="EY47" s="11">
        <f>SUM('Yearly emission'!EV$23:'Yearly emission'!EV23)</f>
        <v>0</v>
      </c>
      <c r="EZ47" s="11">
        <f>SUM('Yearly emission'!EW$23:'Yearly emission'!EW23)</f>
        <v>0</v>
      </c>
      <c r="FA47" s="11">
        <f>SUM('Yearly emission'!EX$23:'Yearly emission'!EX23)</f>
        <v>0</v>
      </c>
      <c r="FB47" s="11">
        <f>SUM('Yearly emission'!EY$23:'Yearly emission'!EY23)</f>
        <v>0</v>
      </c>
      <c r="FC47" s="11">
        <f>SUM('Yearly emission'!EZ$23:'Yearly emission'!EZ23)</f>
        <v>0</v>
      </c>
      <c r="FD47" s="11">
        <f>SUM('Yearly emission'!FA$23:'Yearly emission'!FA23)</f>
        <v>0</v>
      </c>
      <c r="FE47" s="11">
        <f>SUM('Yearly emission'!FB$23:'Yearly emission'!FB23)</f>
        <v>0</v>
      </c>
      <c r="FF47" s="11">
        <f>SUM('Yearly emission'!FC$23:'Yearly emission'!FC23)</f>
        <v>0</v>
      </c>
      <c r="FG47" s="11">
        <f>SUM('Yearly emission'!FD$23:'Yearly emission'!FD23)</f>
        <v>0</v>
      </c>
      <c r="FH47" s="11">
        <f>SUM('Yearly emission'!FE$23:'Yearly emission'!FE23)</f>
        <v>0</v>
      </c>
      <c r="FI47" s="11">
        <f>SUM('Yearly emission'!FF$23:'Yearly emission'!FF23)</f>
        <v>0</v>
      </c>
      <c r="FJ47" s="11">
        <f>SUM('Yearly emission'!FG$23:'Yearly emission'!FG23)</f>
        <v>0</v>
      </c>
      <c r="FK47" s="11">
        <f>SUM('Yearly emission'!FH$23:'Yearly emission'!FH23)</f>
        <v>0</v>
      </c>
      <c r="FL47" s="11">
        <f>SUM('Yearly emission'!FI$23:'Yearly emission'!FI23)</f>
        <v>0</v>
      </c>
      <c r="FM47" s="11">
        <f>SUM('Yearly emission'!FJ$23:'Yearly emission'!FJ23)</f>
        <v>0</v>
      </c>
      <c r="FN47" s="11">
        <f>SUM('Yearly emission'!FK$23:'Yearly emission'!FK23)</f>
        <v>0</v>
      </c>
      <c r="FO47" s="11">
        <f>SUM('Yearly emission'!FL$23:'Yearly emission'!FL23)</f>
        <v>0</v>
      </c>
      <c r="FP47" s="11">
        <f>SUM('Yearly emission'!FM$23:'Yearly emission'!FM23)</f>
        <v>0</v>
      </c>
      <c r="FQ47" s="11">
        <f>SUM('Yearly emission'!FN$23:'Yearly emission'!FN23)</f>
        <v>0</v>
      </c>
      <c r="FR47" s="11">
        <f>SUM('Yearly emission'!FO$23:'Yearly emission'!FO23)</f>
        <v>0</v>
      </c>
      <c r="FS47" s="11">
        <f>SUM('Yearly emission'!FP$23:'Yearly emission'!FP23)</f>
        <v>0</v>
      </c>
      <c r="FT47" s="11">
        <f>SUM('Yearly emission'!FQ$23:'Yearly emission'!FQ23)</f>
        <v>0</v>
      </c>
      <c r="FU47" s="11">
        <f>SUM('Yearly emission'!FR$23:'Yearly emission'!FR23)</f>
        <v>0</v>
      </c>
      <c r="FV47" s="11">
        <f>SUM('Yearly emission'!FS$23:'Yearly emission'!FS23)</f>
        <v>2030</v>
      </c>
      <c r="FW47" s="11">
        <f>SUM('Yearly emission'!FT$23:'Yearly emission'!FT23)</f>
        <v>0</v>
      </c>
      <c r="FX47" s="11">
        <f>SUM('Yearly emission'!FU$23:'Yearly emission'!FU23)</f>
        <v>0</v>
      </c>
      <c r="FY47" s="11">
        <f>SUM('Yearly emission'!FV$23:'Yearly emission'!FV23)</f>
        <v>0</v>
      </c>
      <c r="FZ47" s="11">
        <f>SUM('Yearly emission'!FW$23:'Yearly emission'!FW23)</f>
        <v>0</v>
      </c>
      <c r="GA47" s="11">
        <f>SUM('Yearly emission'!FX$23:'Yearly emission'!FX23)</f>
        <v>0</v>
      </c>
      <c r="GB47" s="11">
        <f>SUM('Yearly emission'!FY$23:'Yearly emission'!FY23)</f>
        <v>0</v>
      </c>
      <c r="GC47" s="11">
        <f>SUM('Yearly emission'!FZ$23:'Yearly emission'!FZ23)</f>
        <v>0</v>
      </c>
      <c r="GD47" s="11">
        <f>SUM('Yearly emission'!GA$23:'Yearly emission'!GA23)</f>
        <v>0</v>
      </c>
      <c r="GE47" s="11">
        <f>SUM('Yearly emission'!GB$23:'Yearly emission'!GB23)</f>
        <v>0</v>
      </c>
      <c r="GF47" s="11">
        <f>SUM('Yearly emission'!GC$23:'Yearly emission'!GC23)</f>
        <v>0</v>
      </c>
      <c r="GG47" s="11">
        <f>SUM('Yearly emission'!GD$23:'Yearly emission'!GD23)</f>
        <v>0</v>
      </c>
      <c r="GH47" s="11">
        <f>SUM('Yearly emission'!GE$23:'Yearly emission'!GE23)</f>
        <v>0</v>
      </c>
      <c r="GI47" s="11">
        <f>SUM('Yearly emission'!GF$23:'Yearly emission'!GF23)</f>
        <v>0</v>
      </c>
      <c r="GJ47" s="11">
        <f>SUM('Yearly emission'!GG$23:'Yearly emission'!GG23)</f>
        <v>0</v>
      </c>
      <c r="GK47" s="11">
        <f>SUM('Yearly emission'!GH$23:'Yearly emission'!GH23)</f>
        <v>0</v>
      </c>
      <c r="GL47" s="11">
        <f>SUM('Yearly emission'!GI$23:'Yearly emission'!GI23)</f>
        <v>0</v>
      </c>
      <c r="GM47" s="11">
        <f>SUM('Yearly emission'!GJ$23:'Yearly emission'!GJ23)</f>
        <v>0</v>
      </c>
      <c r="GN47" s="11">
        <f>SUM('Yearly emission'!GK$23:'Yearly emission'!GK23)</f>
        <v>66435052.916352168</v>
      </c>
      <c r="GO47" s="11">
        <f>SUM('Yearly emission'!GL$23:'Yearly emission'!GL23)</f>
        <v>3018343.6860442427</v>
      </c>
      <c r="GP47" s="11">
        <f>SUM('Yearly emission'!GM$23:'Yearly emission'!GM23)</f>
        <v>11563156.850236204</v>
      </c>
      <c r="GQ47" s="11">
        <f>SUM('Yearly emission'!GN$23:'Yearly emission'!GN23)</f>
        <v>4685428.4151053838</v>
      </c>
      <c r="GR47" s="11">
        <f>SUM('Yearly emission'!GO$23:'Yearly emission'!GO23)</f>
        <v>28994320.085356161</v>
      </c>
      <c r="GS47" s="11">
        <f>SUM('Yearly emission'!GP$23:'Yearly emission'!GP23)</f>
        <v>809274.42884262849</v>
      </c>
      <c r="GT47" s="11">
        <f>SUM('Yearly emission'!GQ$23:'Yearly emission'!GQ23)</f>
        <v>2837606.5102473288</v>
      </c>
      <c r="GU47" s="11">
        <f>SUM('Yearly emission'!GR$23:'Yearly emission'!GR23)</f>
        <v>21764875.308433965</v>
      </c>
      <c r="GV47" s="11">
        <f>SUM('Yearly emission'!GS$23:'Yearly emission'!GS23)</f>
        <v>50190967.166126765</v>
      </c>
      <c r="GW47" s="11">
        <f>SUM('Yearly emission'!GT$23:'Yearly emission'!GT23)</f>
        <v>5988579.4307056088</v>
      </c>
      <c r="GX47" s="11">
        <f>SUM('Yearly emission'!GU$23:'Yearly emission'!GU23)</f>
        <v>12900361.978560565</v>
      </c>
      <c r="GY47" s="11">
        <f>SUM('Yearly emission'!GV$23:'Yearly emission'!GV23)</f>
        <v>1335129.213516074</v>
      </c>
      <c r="GZ47" s="11">
        <f>SUM('Yearly emission'!GW$23:'Yearly emission'!GW23)</f>
        <v>3170283.7696337337</v>
      </c>
      <c r="HA47" s="11">
        <f>SUM('Yearly emission'!GX$23:'Yearly emission'!GX23)</f>
        <v>4653381.8872449389</v>
      </c>
      <c r="HB47" s="11">
        <f>SUM('Yearly emission'!GY$23:'Yearly emission'!GY23)</f>
        <v>3187079.2484435337</v>
      </c>
      <c r="HC47" s="11">
        <f>SUM('Yearly emission'!GZ$23:'Yearly emission'!GZ23)</f>
        <v>17592797.518447593</v>
      </c>
      <c r="HD47" s="11">
        <f>SUM('Yearly emission'!HA$23:'Yearly emission'!HA23)</f>
        <v>0</v>
      </c>
      <c r="HE47" s="11">
        <f>SUM('Yearly emission'!HB$23:'Yearly emission'!HB23)</f>
        <v>132870105.8327045</v>
      </c>
      <c r="HF47" s="11">
        <f>SUM('Yearly emission'!HC$23:'Yearly emission'!HC23)</f>
        <v>6036687.3720884854</v>
      </c>
      <c r="HG47" s="11">
        <f>SUM('Yearly emission'!HD$23:'Yearly emission'!HD23)</f>
        <v>23126313.700472351</v>
      </c>
      <c r="HH47" s="11">
        <f>SUM('Yearly emission'!HE$23:'Yearly emission'!HE23)</f>
        <v>9370856.8302107677</v>
      </c>
      <c r="HI47" s="11">
        <f>SUM('Yearly emission'!HF$23:'Yearly emission'!HF23)</f>
        <v>57988640.170712508</v>
      </c>
      <c r="HJ47" s="11">
        <f>SUM('Yearly emission'!HG$23:'Yearly emission'!HG23)</f>
        <v>1618548.8576852507</v>
      </c>
      <c r="HK47" s="11">
        <f>SUM('Yearly emission'!HH$23:'Yearly emission'!HH23)</f>
        <v>5675213.0204946576</v>
      </c>
      <c r="HL47" s="11">
        <f>SUM('Yearly emission'!HI$23:'Yearly emission'!HI23)</f>
        <v>43529750.61686793</v>
      </c>
      <c r="HM47" s="11">
        <f>SUM('Yearly emission'!HJ$23:'Yearly emission'!HJ23)</f>
        <v>100381934.33225369</v>
      </c>
      <c r="HN47" s="11">
        <f>SUM('Yearly emission'!HK$23:'Yearly emission'!HK23)</f>
        <v>11977158.861411234</v>
      </c>
      <c r="HO47" s="11">
        <f>SUM('Yearly emission'!HL$23:'Yearly emission'!HL23)</f>
        <v>25800723.95712113</v>
      </c>
      <c r="HP47" s="11">
        <f>SUM('Yearly emission'!HM$23:'Yearly emission'!HM23)</f>
        <v>2670258.427032135</v>
      </c>
      <c r="HQ47" s="11">
        <f>SUM('Yearly emission'!HN$23:'Yearly emission'!HN23)</f>
        <v>6340567.5392674673</v>
      </c>
      <c r="HR47" s="11">
        <f>SUM('Yearly emission'!HO$23:'Yearly emission'!HO23)</f>
        <v>9306763.7744898777</v>
      </c>
      <c r="HS47" s="11">
        <f>SUM('Yearly emission'!HP$23:'Yearly emission'!HP23)</f>
        <v>6374158.4968870673</v>
      </c>
      <c r="HT47" s="11">
        <f>SUM('Yearly emission'!HQ$23:'Yearly emission'!HQ23)</f>
        <v>35185595.036895186</v>
      </c>
      <c r="HU47" s="11">
        <f>SUM('Yearly emission'!HR$23:'Yearly emission'!HR23)</f>
        <v>0</v>
      </c>
      <c r="HV47" s="11">
        <f>SUM('Yearly emission'!HS$23:'Yearly emission'!HS23)</f>
        <v>0</v>
      </c>
      <c r="HW47" s="11">
        <f>SUM('Yearly emission'!HT$23:'Yearly emission'!HT23)</f>
        <v>0</v>
      </c>
      <c r="HX47" s="11">
        <f>SUM('Yearly emission'!HU$23:'Yearly emission'!HU23)</f>
        <v>0</v>
      </c>
      <c r="HY47" s="11">
        <f>SUM('Yearly emission'!HV$23:'Yearly emission'!HV23)</f>
        <v>0</v>
      </c>
      <c r="HZ47" s="11">
        <f>SUM('Yearly emission'!HW$23:'Yearly emission'!HW23)</f>
        <v>0</v>
      </c>
      <c r="IA47" s="11">
        <f>SUM('Yearly emission'!HX$23:'Yearly emission'!HX23)</f>
        <v>0</v>
      </c>
      <c r="IB47" s="11">
        <f>SUM('Yearly emission'!HY$23:'Yearly emission'!HY23)</f>
        <v>0</v>
      </c>
      <c r="IC47" s="11">
        <f>SUM('Yearly emission'!HZ$23:'Yearly emission'!HZ23)</f>
        <v>0</v>
      </c>
      <c r="ID47" s="11">
        <f>SUM('Yearly emission'!IA$23:'Yearly emission'!IA23)</f>
        <v>0</v>
      </c>
      <c r="IE47" s="11">
        <f>SUM('Yearly emission'!IB$23:'Yearly emission'!IB23)</f>
        <v>0</v>
      </c>
      <c r="IF47" s="11">
        <f>SUM('Yearly emission'!IC$23:'Yearly emission'!IC23)</f>
        <v>0</v>
      </c>
      <c r="IG47" s="11">
        <f>SUM('Yearly emission'!ID$23:'Yearly emission'!ID23)</f>
        <v>0</v>
      </c>
      <c r="IH47" s="11">
        <f>SUM('Yearly emission'!IE$23:'Yearly emission'!IE23)</f>
        <v>0</v>
      </c>
      <c r="II47" s="11">
        <f>SUM('Yearly emission'!IF$23:'Yearly emission'!IF23)</f>
        <v>0</v>
      </c>
      <c r="IJ47" s="11">
        <f>SUM('Yearly emission'!IG$23:'Yearly emission'!IG23)</f>
        <v>0</v>
      </c>
      <c r="IK47" s="11">
        <f>SUM('Yearly emission'!IH$23:'Yearly emission'!IH23)</f>
        <v>0</v>
      </c>
      <c r="IL47" s="11">
        <f>SUM('Yearly emission'!II$23:'Yearly emission'!II23)</f>
        <v>0</v>
      </c>
      <c r="IM47" s="11">
        <f>SUM('Yearly emission'!IJ$23:'Yearly emission'!IJ23)</f>
        <v>0</v>
      </c>
      <c r="IN47" s="11">
        <f>SUM('Yearly emission'!IK$23:'Yearly emission'!IK23)</f>
        <v>0</v>
      </c>
      <c r="IO47" s="11">
        <f>SUM('Yearly emission'!IL$23:'Yearly emission'!IL23)</f>
        <v>0</v>
      </c>
      <c r="IP47" s="11">
        <f>SUM('Yearly emission'!IM$23:'Yearly emission'!IM23)</f>
        <v>0</v>
      </c>
      <c r="IQ47" s="11">
        <f>SUM('Yearly emission'!IN$23:'Yearly emission'!IN23)</f>
        <v>0</v>
      </c>
      <c r="IR47" s="11">
        <f>SUM('Yearly emission'!IO$23:'Yearly emission'!IO23)</f>
        <v>0</v>
      </c>
      <c r="IS47" s="11">
        <f>SUM('Yearly emission'!IP$23:'Yearly emission'!IP23)</f>
        <v>0</v>
      </c>
      <c r="IT47" s="11">
        <f>SUM('Yearly emission'!IQ$23:'Yearly emission'!IQ23)</f>
        <v>0</v>
      </c>
      <c r="IU47" s="11">
        <f>SUM('Yearly emission'!IR$23:'Yearly emission'!IR23)</f>
        <v>0</v>
      </c>
      <c r="IV47" s="11">
        <f>SUM('Yearly emission'!IS$23:'Yearly emission'!IS23)</f>
        <v>0</v>
      </c>
      <c r="IW47" s="11">
        <f>SUM('Yearly emission'!IT$23:'Yearly emission'!IT23)</f>
        <v>0</v>
      </c>
      <c r="IX47" s="11">
        <f>SUM('Yearly emission'!IU$23:'Yearly emission'!IU23)</f>
        <v>0</v>
      </c>
      <c r="IY47" s="11">
        <f>SUM('Yearly emission'!IV$23:'Yearly emission'!IV23)</f>
        <v>0</v>
      </c>
      <c r="IZ47" s="11">
        <f>SUM('Yearly emission'!IW$23:'Yearly emission'!IW23)</f>
        <v>0</v>
      </c>
      <c r="JA47" s="11">
        <f>SUM('Yearly emission'!IX$23:'Yearly emission'!IX23)</f>
        <v>0</v>
      </c>
      <c r="JB47" s="11">
        <f>SUM('Yearly emission'!IY$23:'Yearly emission'!IY23)</f>
        <v>0</v>
      </c>
    </row>
    <row r="48" spans="4:262" x14ac:dyDescent="0.25">
      <c r="D48" s="11">
        <v>2031</v>
      </c>
      <c r="E48" s="11">
        <f>SUM('Yearly emission'!B$18:'Yearly emission'!B24)</f>
        <v>0</v>
      </c>
      <c r="F48" s="11">
        <f>SUM('Yearly emission'!C$18:'Yearly emission'!C24)</f>
        <v>0</v>
      </c>
      <c r="G48" s="11">
        <f>SUM('Yearly emission'!D$18:'Yearly emission'!D24)</f>
        <v>0</v>
      </c>
      <c r="H48" s="11">
        <f>SUM('Yearly emission'!E$18:'Yearly emission'!E24)</f>
        <v>0</v>
      </c>
      <c r="I48" s="11">
        <f>SUM('Yearly emission'!F$18:'Yearly emission'!F24)</f>
        <v>0</v>
      </c>
      <c r="J48" s="11">
        <f>SUM('Yearly emission'!G$18:'Yearly emission'!G24)</f>
        <v>0</v>
      </c>
      <c r="K48" s="11">
        <f>SUM('Yearly emission'!H$18:'Yearly emission'!H24)</f>
        <v>0</v>
      </c>
      <c r="L48" s="11">
        <f>SUM('Yearly emission'!I$18:'Yearly emission'!I24)</f>
        <v>0</v>
      </c>
      <c r="M48" s="11">
        <f>SUM('Yearly emission'!J$18:'Yearly emission'!J24)</f>
        <v>0</v>
      </c>
      <c r="N48" s="11">
        <f>SUM('Yearly emission'!K$18:'Yearly emission'!K24)</f>
        <v>0</v>
      </c>
      <c r="O48" s="11">
        <f>SUM('Yearly emission'!L$18:'Yearly emission'!L24)</f>
        <v>0</v>
      </c>
      <c r="P48" s="11">
        <f>SUM('Yearly emission'!M$18:'Yearly emission'!M24)</f>
        <v>0</v>
      </c>
      <c r="Q48" s="11">
        <f>SUM('Yearly emission'!N$18:'Yearly emission'!N24)</f>
        <v>0</v>
      </c>
      <c r="R48" s="11">
        <f>SUM('Yearly emission'!O$18:'Yearly emission'!O24)</f>
        <v>0</v>
      </c>
      <c r="S48" s="11">
        <f>SUM('Yearly emission'!P$18:'Yearly emission'!P24)</f>
        <v>0</v>
      </c>
      <c r="T48" s="11">
        <f>SUM('Yearly emission'!Q$18:'Yearly emission'!Q24)</f>
        <v>0</v>
      </c>
      <c r="V48" s="11">
        <f>SUM('Yearly emission'!S$23:'Yearly emission'!S24)</f>
        <v>161681832.74397048</v>
      </c>
      <c r="W48" s="11">
        <f>SUM('Yearly emission'!T$23:'Yearly emission'!T24)</f>
        <v>62046044.10576421</v>
      </c>
      <c r="X48" s="11">
        <f>SUM('Yearly emission'!U$23:'Yearly emission'!U24)</f>
        <v>25512607.849313844</v>
      </c>
      <c r="Y48" s="11">
        <f>SUM('Yearly emission'!V$23:'Yearly emission'!V24)</f>
        <v>8274825.5355896149</v>
      </c>
      <c r="Z48" s="11">
        <f>SUM('Yearly emission'!W$23:'Yearly emission'!W24)</f>
        <v>88284045.759646177</v>
      </c>
      <c r="AA48" s="11">
        <f>SUM('Yearly emission'!X$23:'Yearly emission'!X24)</f>
        <v>1800407.2038932457</v>
      </c>
      <c r="AB48" s="11">
        <f>SUM('Yearly emission'!Y$23:'Yearly emission'!Y24)</f>
        <v>7076465.1670942055</v>
      </c>
      <c r="AC48" s="11">
        <f>SUM('Yearly emission'!Z$23:'Yearly emission'!Z24)</f>
        <v>18632929.932345495</v>
      </c>
      <c r="AD48" s="11">
        <f>SUM('Yearly emission'!AA$23:'Yearly emission'!AA24)</f>
        <v>96285933.434678808</v>
      </c>
      <c r="AE48" s="11">
        <f>SUM('Yearly emission'!AB$23:'Yearly emission'!AB24)</f>
        <v>9905202.3669331856</v>
      </c>
      <c r="AF48" s="11">
        <f>SUM('Yearly emission'!AC$23:'Yearly emission'!AC24)</f>
        <v>11233492.226940125</v>
      </c>
      <c r="AG48" s="11">
        <f>SUM('Yearly emission'!AD$23:'Yearly emission'!AD24)</f>
        <v>2292114.0360516794</v>
      </c>
      <c r="AH48" s="11">
        <f>SUM('Yearly emission'!AE$23:'Yearly emission'!AE24)</f>
        <v>6929838.7025987767</v>
      </c>
      <c r="AI48" s="11">
        <f>SUM('Yearly emission'!AF$23:'Yearly emission'!AF24)</f>
        <v>2775616.2263978766</v>
      </c>
      <c r="AJ48" s="11">
        <f>SUM('Yearly emission'!AG$23:'Yearly emission'!AG24)</f>
        <v>3591410.5428013466</v>
      </c>
      <c r="AK48" s="11">
        <f>SUM('Yearly emission'!AH$23:'Yearly emission'!AH24)</f>
        <v>25300837.630183056</v>
      </c>
      <c r="AL48" s="11">
        <f>SUM('Yearly emission'!AI$23:'Yearly emission'!AI24)</f>
        <v>0</v>
      </c>
      <c r="AM48" s="11">
        <f>SUM('Yearly emission'!AJ$23:'Yearly emission'!AJ24)</f>
        <v>323363665.48794121</v>
      </c>
      <c r="AN48" s="11">
        <f>SUM('Yearly emission'!AK$23:'Yearly emission'!AK24)</f>
        <v>124092088.21152845</v>
      </c>
      <c r="AO48" s="11">
        <f>SUM('Yearly emission'!AL$23:'Yearly emission'!AL24)</f>
        <v>51025215.698627502</v>
      </c>
      <c r="AP48" s="11">
        <f>SUM('Yearly emission'!AM$23:'Yearly emission'!AM24)</f>
        <v>16549651.07117926</v>
      </c>
      <c r="AQ48" s="11">
        <f>SUM('Yearly emission'!AN$23:'Yearly emission'!AN24)</f>
        <v>176568091.51929271</v>
      </c>
      <c r="AR48" s="11">
        <f>SUM('Yearly emission'!AO$23:'Yearly emission'!AO24)</f>
        <v>3600814.4077864839</v>
      </c>
      <c r="AS48" s="11">
        <f>SUM('Yearly emission'!AP$23:'Yearly emission'!AP24)</f>
        <v>14152930.334188454</v>
      </c>
      <c r="AT48" s="11">
        <f>SUM('Yearly emission'!AQ$23:'Yearly emission'!AQ24)</f>
        <v>37265859.864691019</v>
      </c>
      <c r="AU48" s="11">
        <f>SUM('Yearly emission'!AR$23:'Yearly emission'!AR24)</f>
        <v>192571866.86935762</v>
      </c>
      <c r="AV48" s="11">
        <f>SUM('Yearly emission'!AS$23:'Yearly emission'!AS24)</f>
        <v>19810404.733866423</v>
      </c>
      <c r="AW48" s="11">
        <f>SUM('Yearly emission'!AT$23:'Yearly emission'!AT24)</f>
        <v>22466984.45388025</v>
      </c>
      <c r="AX48" s="11">
        <f>SUM('Yearly emission'!AU$23:'Yearly emission'!AU24)</f>
        <v>4584228.0721033439</v>
      </c>
      <c r="AY48" s="11">
        <f>SUM('Yearly emission'!AV$23:'Yearly emission'!AV24)</f>
        <v>13859677.405197576</v>
      </c>
      <c r="AZ48" s="11">
        <f>SUM('Yearly emission'!AW$23:'Yearly emission'!AW24)</f>
        <v>5551232.4527957514</v>
      </c>
      <c r="BA48" s="11">
        <f>SUM('Yearly emission'!AX$23:'Yearly emission'!AX24)</f>
        <v>7182821.0856026839</v>
      </c>
      <c r="BB48" s="11">
        <f>SUM('Yearly emission'!AY$23:'Yearly emission'!AY24)</f>
        <v>50601675.260366052</v>
      </c>
      <c r="BC48" s="11">
        <f>SUM('Yearly emission'!AZ$23:'Yearly emission'!AZ24)</f>
        <v>0</v>
      </c>
      <c r="BD48" s="11">
        <f>SUM('Yearly emission'!BA$23:'Yearly emission'!BA24)</f>
        <v>0</v>
      </c>
      <c r="BE48" s="11">
        <f>SUM('Yearly emission'!BB$23:'Yearly emission'!BB24)</f>
        <v>0</v>
      </c>
      <c r="BF48" s="11">
        <f>SUM('Yearly emission'!BC$23:'Yearly emission'!BC24)</f>
        <v>0</v>
      </c>
      <c r="BG48" s="11">
        <f>SUM('Yearly emission'!BD$23:'Yearly emission'!BD24)</f>
        <v>0</v>
      </c>
      <c r="BH48" s="11">
        <f>SUM('Yearly emission'!BE$23:'Yearly emission'!BE24)</f>
        <v>0</v>
      </c>
      <c r="BI48" s="11">
        <f>SUM('Yearly emission'!BF$23:'Yearly emission'!BF24)</f>
        <v>0</v>
      </c>
      <c r="BJ48" s="11">
        <f>SUM('Yearly emission'!BG$23:'Yearly emission'!BG24)</f>
        <v>0</v>
      </c>
      <c r="BK48" s="11">
        <f>SUM('Yearly emission'!BH$23:'Yearly emission'!BH24)</f>
        <v>0</v>
      </c>
      <c r="BL48" s="11">
        <f>SUM('Yearly emission'!BI$23:'Yearly emission'!BI24)</f>
        <v>0</v>
      </c>
      <c r="BM48" s="11">
        <f>SUM('Yearly emission'!BJ$23:'Yearly emission'!BJ24)</f>
        <v>0</v>
      </c>
      <c r="BN48" s="11">
        <f>SUM('Yearly emission'!BK$23:'Yearly emission'!BK24)</f>
        <v>0</v>
      </c>
      <c r="BO48" s="11">
        <f>SUM('Yearly emission'!BL$23:'Yearly emission'!BL24)</f>
        <v>0</v>
      </c>
      <c r="BP48" s="11">
        <f>SUM('Yearly emission'!BM$23:'Yearly emission'!BM24)</f>
        <v>0</v>
      </c>
      <c r="BQ48" s="11">
        <f>SUM('Yearly emission'!BN$23:'Yearly emission'!BN24)</f>
        <v>0</v>
      </c>
      <c r="BR48" s="11">
        <f>SUM('Yearly emission'!BO$23:'Yearly emission'!BO24)</f>
        <v>0</v>
      </c>
      <c r="BS48" s="11">
        <f>SUM('Yearly emission'!BP$23:'Yearly emission'!BP24)</f>
        <v>0</v>
      </c>
      <c r="BT48" s="11">
        <f>SUM('Yearly emission'!BQ$23:'Yearly emission'!BQ24)</f>
        <v>0</v>
      </c>
      <c r="BU48" s="11">
        <f>SUM('Yearly emission'!BR$23:'Yearly emission'!BR24)</f>
        <v>0</v>
      </c>
      <c r="BV48" s="11">
        <f>SUM('Yearly emission'!BS$23:'Yearly emission'!BS24)</f>
        <v>0</v>
      </c>
      <c r="BW48" s="11">
        <f>SUM('Yearly emission'!BT$23:'Yearly emission'!BT24)</f>
        <v>0</v>
      </c>
      <c r="BX48" s="11">
        <f>SUM('Yearly emission'!BU$23:'Yearly emission'!BU24)</f>
        <v>0</v>
      </c>
      <c r="BY48" s="11">
        <f>SUM('Yearly emission'!BV$23:'Yearly emission'!BV24)</f>
        <v>0</v>
      </c>
      <c r="BZ48" s="11">
        <f>SUM('Yearly emission'!BW$23:'Yearly emission'!BW24)</f>
        <v>0</v>
      </c>
      <c r="CA48" s="11">
        <f>SUM('Yearly emission'!BX$23:'Yearly emission'!BX24)</f>
        <v>0</v>
      </c>
      <c r="CB48" s="11">
        <f>SUM('Yearly emission'!BY$23:'Yearly emission'!BY24)</f>
        <v>0</v>
      </c>
      <c r="CC48" s="11">
        <f>SUM('Yearly emission'!BZ$23:'Yearly emission'!BZ24)</f>
        <v>0</v>
      </c>
      <c r="CD48" s="11">
        <f>SUM('Yearly emission'!CA$23:'Yearly emission'!CA24)</f>
        <v>0</v>
      </c>
      <c r="CE48" s="11">
        <f>SUM('Yearly emission'!CB$23:'Yearly emission'!CB24)</f>
        <v>0</v>
      </c>
      <c r="CF48" s="11">
        <f>SUM('Yearly emission'!CC$23:'Yearly emission'!CC24)</f>
        <v>0</v>
      </c>
      <c r="CG48" s="11">
        <f>SUM('Yearly emission'!CD$23:'Yearly emission'!CD24)</f>
        <v>0</v>
      </c>
      <c r="CH48" s="11">
        <f>SUM('Yearly emission'!CE$23:'Yearly emission'!CE24)</f>
        <v>0</v>
      </c>
      <c r="CI48" s="11">
        <f>SUM('Yearly emission'!CF$23:'Yearly emission'!CF24)</f>
        <v>0</v>
      </c>
      <c r="CJ48" s="11">
        <f>SUM('Yearly emission'!CG$23:'Yearly emission'!CG24)</f>
        <v>0</v>
      </c>
      <c r="CK48" s="11">
        <f>SUM('Yearly emission'!CH$23:'Yearly emission'!CH24)</f>
        <v>0</v>
      </c>
      <c r="CL48" s="11">
        <f>SUM('Yearly emission'!CI$23:'Yearly emission'!CI24)</f>
        <v>0</v>
      </c>
      <c r="CM48" s="11">
        <f>SUM('Yearly emission'!CJ$23:'Yearly emission'!CJ24)</f>
        <v>4061</v>
      </c>
      <c r="CN48" s="11">
        <f>SUM('Yearly emission'!CK$23:'Yearly emission'!CK24)</f>
        <v>0</v>
      </c>
      <c r="CO48" s="11">
        <f>SUM('Yearly emission'!CL$23:'Yearly emission'!CL24)</f>
        <v>0</v>
      </c>
      <c r="CP48" s="11">
        <f>SUM('Yearly emission'!CM$23:'Yearly emission'!CM24)</f>
        <v>0</v>
      </c>
      <c r="CQ48" s="11">
        <f>SUM('Yearly emission'!CN$23:'Yearly emission'!CN24)</f>
        <v>0</v>
      </c>
      <c r="CR48" s="11">
        <f>SUM('Yearly emission'!CO$23:'Yearly emission'!CO24)</f>
        <v>0</v>
      </c>
      <c r="CS48" s="11">
        <f>SUM('Yearly emission'!CP$23:'Yearly emission'!CP24)</f>
        <v>0</v>
      </c>
      <c r="CT48" s="11">
        <f>SUM('Yearly emission'!CQ$23:'Yearly emission'!CQ24)</f>
        <v>0</v>
      </c>
      <c r="CU48" s="11">
        <f>SUM('Yearly emission'!CR$23:'Yearly emission'!CR24)</f>
        <v>0</v>
      </c>
      <c r="CV48" s="11">
        <f>SUM('Yearly emission'!CS$23:'Yearly emission'!CS24)</f>
        <v>0</v>
      </c>
      <c r="CW48" s="11">
        <f>SUM('Yearly emission'!CT$23:'Yearly emission'!CT24)</f>
        <v>0</v>
      </c>
      <c r="CX48" s="11">
        <f>SUM('Yearly emission'!CU$23:'Yearly emission'!CU24)</f>
        <v>0</v>
      </c>
      <c r="CY48" s="11">
        <f>SUM('Yearly emission'!CV$23:'Yearly emission'!CV24)</f>
        <v>0</v>
      </c>
      <c r="CZ48" s="11">
        <f>SUM('Yearly emission'!CW$23:'Yearly emission'!CW24)</f>
        <v>0</v>
      </c>
      <c r="DA48" s="11">
        <f>SUM('Yearly emission'!CX$23:'Yearly emission'!CX24)</f>
        <v>0</v>
      </c>
      <c r="DB48" s="11">
        <f>SUM('Yearly emission'!CY$23:'Yearly emission'!CY24)</f>
        <v>0</v>
      </c>
      <c r="DC48" s="11">
        <f>SUM('Yearly emission'!CZ$23:'Yearly emission'!CZ24)</f>
        <v>0</v>
      </c>
      <c r="DD48" s="11">
        <f>SUM('Yearly emission'!DA$23:'Yearly emission'!DA24)</f>
        <v>0</v>
      </c>
      <c r="DE48" s="11">
        <f>SUM('Yearly emission'!DB$23:'Yearly emission'!DB24)</f>
        <v>200968086.19193667</v>
      </c>
      <c r="DF48" s="11">
        <f>SUM('Yearly emission'!DC$23:'Yearly emission'!DC24)</f>
        <v>84212509.202218622</v>
      </c>
      <c r="DG48" s="11">
        <f>SUM('Yearly emission'!DD$23:'Yearly emission'!DD24)</f>
        <v>31583749.799826838</v>
      </c>
      <c r="DH48" s="11">
        <f>SUM('Yearly emission'!DE$23:'Yearly emission'!DE24)</f>
        <v>8789061.2704505119</v>
      </c>
      <c r="DI48" s="11">
        <f>SUM('Yearly emission'!DF$23:'Yearly emission'!DF24)</f>
        <v>102338877.58891638</v>
      </c>
      <c r="DJ48" s="11">
        <f>SUM('Yearly emission'!DG$23:'Yearly emission'!DG24)</f>
        <v>2485171.0276255743</v>
      </c>
      <c r="DK48" s="11">
        <f>SUM('Yearly emission'!DH$23:'Yearly emission'!DH24)</f>
        <v>8859601.074890025</v>
      </c>
      <c r="DL48" s="11">
        <f>SUM('Yearly emission'!DI$23:'Yearly emission'!DI24)</f>
        <v>25959175.422350861</v>
      </c>
      <c r="DM48" s="11">
        <f>SUM('Yearly emission'!DJ$23:'Yearly emission'!DJ24)</f>
        <v>75257492.11588563</v>
      </c>
      <c r="DN48" s="11">
        <f>SUM('Yearly emission'!DK$23:'Yearly emission'!DK24)</f>
        <v>13673264.631579598</v>
      </c>
      <c r="DO48" s="11">
        <f>SUM('Yearly emission'!DL$23:'Yearly emission'!DL24)</f>
        <v>21081524.691232547</v>
      </c>
      <c r="DP48" s="11">
        <f>SUM('Yearly emission'!DM$23:'Yearly emission'!DM24)</f>
        <v>3302424.5105998022</v>
      </c>
      <c r="DQ48" s="11">
        <f>SUM('Yearly emission'!DN$23:'Yearly emission'!DN24)</f>
        <v>10374780.74296052</v>
      </c>
      <c r="DR48" s="11">
        <f>SUM('Yearly emission'!DO$23:'Yearly emission'!DO24)</f>
        <v>11446321.635551644</v>
      </c>
      <c r="DS48" s="11">
        <f>SUM('Yearly emission'!DP$23:'Yearly emission'!DP24)</f>
        <v>5815162.9570328351</v>
      </c>
      <c r="DT48" s="11">
        <f>SUM('Yearly emission'!DQ$23:'Yearly emission'!DQ24)</f>
        <v>35288678.917811766</v>
      </c>
      <c r="DU48" s="11">
        <f>SUM('Yearly emission'!DR$23:'Yearly emission'!DR24)</f>
        <v>0</v>
      </c>
      <c r="DV48" s="11">
        <f>SUM('Yearly emission'!DS$23:'Yearly emission'!DS24)</f>
        <v>401936172.38387197</v>
      </c>
      <c r="DW48" s="11">
        <f>SUM('Yearly emission'!DT$23:'Yearly emission'!DT24)</f>
        <v>168425018.40443748</v>
      </c>
      <c r="DX48" s="11">
        <f>SUM('Yearly emission'!DU$23:'Yearly emission'!DU24)</f>
        <v>63167499.599653557</v>
      </c>
      <c r="DY48" s="11">
        <f>SUM('Yearly emission'!DV$23:'Yearly emission'!DV24)</f>
        <v>17578122.540901072</v>
      </c>
      <c r="DZ48" s="11">
        <f>SUM('Yearly emission'!DW$23:'Yearly emission'!DW24)</f>
        <v>204677755.17783314</v>
      </c>
      <c r="EA48" s="11">
        <f>SUM('Yearly emission'!DX$23:'Yearly emission'!DX24)</f>
        <v>4970342.0552511336</v>
      </c>
      <c r="EB48" s="11">
        <f>SUM('Yearly emission'!DY$23:'Yearly emission'!DY24)</f>
        <v>17719202.149780087</v>
      </c>
      <c r="EC48" s="11">
        <f>SUM('Yearly emission'!DZ$23:'Yearly emission'!DZ24)</f>
        <v>51918350.8447017</v>
      </c>
      <c r="ED48" s="11">
        <f>SUM('Yearly emission'!EA$23:'Yearly emission'!EA24)</f>
        <v>150514984.23177126</v>
      </c>
      <c r="EE48" s="11">
        <f>SUM('Yearly emission'!EB$23:'Yearly emission'!EB24)</f>
        <v>27346529.263159238</v>
      </c>
      <c r="EF48" s="11">
        <f>SUM('Yearly emission'!EC$23:'Yearly emission'!EC24)</f>
        <v>42163049.382464938</v>
      </c>
      <c r="EG48" s="11">
        <f>SUM('Yearly emission'!ED$23:'Yearly emission'!ED24)</f>
        <v>6604849.0211995877</v>
      </c>
      <c r="EH48" s="11">
        <f>SUM('Yearly emission'!EE$23:'Yearly emission'!EE24)</f>
        <v>20749561.485921055</v>
      </c>
      <c r="EI48" s="11">
        <f>SUM('Yearly emission'!EF$23:'Yearly emission'!EF24)</f>
        <v>22892643.271103315</v>
      </c>
      <c r="EJ48" s="11">
        <f>SUM('Yearly emission'!EG$23:'Yearly emission'!EG24)</f>
        <v>11630325.914065659</v>
      </c>
      <c r="EK48" s="11">
        <f>SUM('Yearly emission'!EH$23:'Yearly emission'!EH24)</f>
        <v>70577357.835623473</v>
      </c>
      <c r="EL48" s="11">
        <f>SUM('Yearly emission'!EI$23:'Yearly emission'!EI24)</f>
        <v>0</v>
      </c>
      <c r="EM48" s="11">
        <f>SUM('Yearly emission'!EJ$23:'Yearly emission'!EJ24)</f>
        <v>0</v>
      </c>
      <c r="EN48" s="11">
        <f>SUM('Yearly emission'!EK$23:'Yearly emission'!EK24)</f>
        <v>0</v>
      </c>
      <c r="EO48" s="11">
        <f>SUM('Yearly emission'!EL$23:'Yearly emission'!EL24)</f>
        <v>0</v>
      </c>
      <c r="EP48" s="11">
        <f>SUM('Yearly emission'!EM$23:'Yearly emission'!EM24)</f>
        <v>0</v>
      </c>
      <c r="EQ48" s="11">
        <f>SUM('Yearly emission'!EN$23:'Yearly emission'!EN24)</f>
        <v>0</v>
      </c>
      <c r="ER48" s="11">
        <f>SUM('Yearly emission'!EO$23:'Yearly emission'!EO24)</f>
        <v>0</v>
      </c>
      <c r="ES48" s="11">
        <f>SUM('Yearly emission'!EP$23:'Yearly emission'!EP24)</f>
        <v>0</v>
      </c>
      <c r="ET48" s="11">
        <f>SUM('Yearly emission'!EQ$23:'Yearly emission'!EQ24)</f>
        <v>0</v>
      </c>
      <c r="EU48" s="11">
        <f>SUM('Yearly emission'!ER$23:'Yearly emission'!ER24)</f>
        <v>0</v>
      </c>
      <c r="EV48" s="11">
        <f>SUM('Yearly emission'!ES$23:'Yearly emission'!ES24)</f>
        <v>0</v>
      </c>
      <c r="EW48" s="11">
        <f>SUM('Yearly emission'!ET$23:'Yearly emission'!ET24)</f>
        <v>0</v>
      </c>
      <c r="EX48" s="11">
        <f>SUM('Yearly emission'!EU$23:'Yearly emission'!EU24)</f>
        <v>0</v>
      </c>
      <c r="EY48" s="11">
        <f>SUM('Yearly emission'!EV$23:'Yearly emission'!EV24)</f>
        <v>0</v>
      </c>
      <c r="EZ48" s="11">
        <f>SUM('Yearly emission'!EW$23:'Yearly emission'!EW24)</f>
        <v>0</v>
      </c>
      <c r="FA48" s="11">
        <f>SUM('Yearly emission'!EX$23:'Yearly emission'!EX24)</f>
        <v>0</v>
      </c>
      <c r="FB48" s="11">
        <f>SUM('Yearly emission'!EY$23:'Yearly emission'!EY24)</f>
        <v>0</v>
      </c>
      <c r="FC48" s="11">
        <f>SUM('Yearly emission'!EZ$23:'Yearly emission'!EZ24)</f>
        <v>0</v>
      </c>
      <c r="FD48" s="11">
        <f>SUM('Yearly emission'!FA$23:'Yearly emission'!FA24)</f>
        <v>0</v>
      </c>
      <c r="FE48" s="11">
        <f>SUM('Yearly emission'!FB$23:'Yearly emission'!FB24)</f>
        <v>0</v>
      </c>
      <c r="FF48" s="11">
        <f>SUM('Yearly emission'!FC$23:'Yearly emission'!FC24)</f>
        <v>0</v>
      </c>
      <c r="FG48" s="11">
        <f>SUM('Yearly emission'!FD$23:'Yearly emission'!FD24)</f>
        <v>0</v>
      </c>
      <c r="FH48" s="11">
        <f>SUM('Yearly emission'!FE$23:'Yearly emission'!FE24)</f>
        <v>0</v>
      </c>
      <c r="FI48" s="11">
        <f>SUM('Yearly emission'!FF$23:'Yearly emission'!FF24)</f>
        <v>0</v>
      </c>
      <c r="FJ48" s="11">
        <f>SUM('Yearly emission'!FG$23:'Yearly emission'!FG24)</f>
        <v>0</v>
      </c>
      <c r="FK48" s="11">
        <f>SUM('Yearly emission'!FH$23:'Yearly emission'!FH24)</f>
        <v>0</v>
      </c>
      <c r="FL48" s="11">
        <f>SUM('Yearly emission'!FI$23:'Yearly emission'!FI24)</f>
        <v>0</v>
      </c>
      <c r="FM48" s="11">
        <f>SUM('Yearly emission'!FJ$23:'Yearly emission'!FJ24)</f>
        <v>0</v>
      </c>
      <c r="FN48" s="11">
        <f>SUM('Yearly emission'!FK$23:'Yearly emission'!FK24)</f>
        <v>0</v>
      </c>
      <c r="FO48" s="11">
        <f>SUM('Yearly emission'!FL$23:'Yearly emission'!FL24)</f>
        <v>0</v>
      </c>
      <c r="FP48" s="11">
        <f>SUM('Yearly emission'!FM$23:'Yearly emission'!FM24)</f>
        <v>0</v>
      </c>
      <c r="FQ48" s="11">
        <f>SUM('Yearly emission'!FN$23:'Yearly emission'!FN24)</f>
        <v>0</v>
      </c>
      <c r="FR48" s="11">
        <f>SUM('Yearly emission'!FO$23:'Yearly emission'!FO24)</f>
        <v>0</v>
      </c>
      <c r="FS48" s="11">
        <f>SUM('Yearly emission'!FP$23:'Yearly emission'!FP24)</f>
        <v>0</v>
      </c>
      <c r="FT48" s="11">
        <f>SUM('Yearly emission'!FQ$23:'Yearly emission'!FQ24)</f>
        <v>0</v>
      </c>
      <c r="FU48" s="11">
        <f>SUM('Yearly emission'!FR$23:'Yearly emission'!FR24)</f>
        <v>0</v>
      </c>
      <c r="FV48" s="11">
        <f>SUM('Yearly emission'!FS$23:'Yearly emission'!FS24)</f>
        <v>4061</v>
      </c>
      <c r="FW48" s="11">
        <f>SUM('Yearly emission'!FT$23:'Yearly emission'!FT24)</f>
        <v>0</v>
      </c>
      <c r="FX48" s="11">
        <f>SUM('Yearly emission'!FU$23:'Yearly emission'!FU24)</f>
        <v>0</v>
      </c>
      <c r="FY48" s="11">
        <f>SUM('Yearly emission'!FV$23:'Yearly emission'!FV24)</f>
        <v>0</v>
      </c>
      <c r="FZ48" s="11">
        <f>SUM('Yearly emission'!FW$23:'Yearly emission'!FW24)</f>
        <v>0</v>
      </c>
      <c r="GA48" s="11">
        <f>SUM('Yearly emission'!FX$23:'Yearly emission'!FX24)</f>
        <v>0</v>
      </c>
      <c r="GB48" s="11">
        <f>SUM('Yearly emission'!FY$23:'Yearly emission'!FY24)</f>
        <v>0</v>
      </c>
      <c r="GC48" s="11">
        <f>SUM('Yearly emission'!FZ$23:'Yearly emission'!FZ24)</f>
        <v>0</v>
      </c>
      <c r="GD48" s="11">
        <f>SUM('Yearly emission'!GA$23:'Yearly emission'!GA24)</f>
        <v>0</v>
      </c>
      <c r="GE48" s="11">
        <f>SUM('Yearly emission'!GB$23:'Yearly emission'!GB24)</f>
        <v>0</v>
      </c>
      <c r="GF48" s="11">
        <f>SUM('Yearly emission'!GC$23:'Yearly emission'!GC24)</f>
        <v>0</v>
      </c>
      <c r="GG48" s="11">
        <f>SUM('Yearly emission'!GD$23:'Yearly emission'!GD24)</f>
        <v>0</v>
      </c>
      <c r="GH48" s="11">
        <f>SUM('Yearly emission'!GE$23:'Yearly emission'!GE24)</f>
        <v>0</v>
      </c>
      <c r="GI48" s="11">
        <f>SUM('Yearly emission'!GF$23:'Yearly emission'!GF24)</f>
        <v>0</v>
      </c>
      <c r="GJ48" s="11">
        <f>SUM('Yearly emission'!GG$23:'Yearly emission'!GG24)</f>
        <v>0</v>
      </c>
      <c r="GK48" s="11">
        <f>SUM('Yearly emission'!GH$23:'Yearly emission'!GH24)</f>
        <v>0</v>
      </c>
      <c r="GL48" s="11">
        <f>SUM('Yearly emission'!GI$23:'Yearly emission'!GI24)</f>
        <v>0</v>
      </c>
      <c r="GM48" s="11">
        <f>SUM('Yearly emission'!GJ$23:'Yearly emission'!GJ24)</f>
        <v>0</v>
      </c>
      <c r="GN48" s="11">
        <f>SUM('Yearly emission'!GK$23:'Yearly emission'!GK24)</f>
        <v>155402960.37305599</v>
      </c>
      <c r="GO48" s="11">
        <f>SUM('Yearly emission'!GL$23:'Yearly emission'!GL24)</f>
        <v>55545258.89992179</v>
      </c>
      <c r="GP48" s="11">
        <f>SUM('Yearly emission'!GM$23:'Yearly emission'!GM24)</f>
        <v>26999729.990186378</v>
      </c>
      <c r="GQ48" s="11">
        <f>SUM('Yearly emission'!GN$23:'Yearly emission'!GN24)</f>
        <v>10912673.687111612</v>
      </c>
      <c r="GR48" s="11">
        <f>SUM('Yearly emission'!GO$23:'Yearly emission'!GO24)</f>
        <v>68260239.660081863</v>
      </c>
      <c r="GS48" s="11">
        <f>SUM('Yearly emission'!GP$23:'Yearly emission'!GP24)</f>
        <v>2012865.340193511</v>
      </c>
      <c r="GT48" s="11">
        <f>SUM('Yearly emission'!GQ$23:'Yearly emission'!GQ24)</f>
        <v>6653075.5662439428</v>
      </c>
      <c r="GU48" s="11">
        <f>SUM('Yearly emission'!GR$23:'Yearly emission'!GR24)</f>
        <v>49738203.467221804</v>
      </c>
      <c r="GV48" s="11">
        <f>SUM('Yearly emission'!GS$23:'Yearly emission'!GS24)</f>
        <v>129026687.20899421</v>
      </c>
      <c r="GW48" s="11">
        <f>SUM('Yearly emission'!GT$23:'Yearly emission'!GT24)</f>
        <v>15369510.266221829</v>
      </c>
      <c r="GX48" s="11">
        <f>SUM('Yearly emission'!GU$23:'Yearly emission'!GU24)</f>
        <v>32923328.640094392</v>
      </c>
      <c r="GY48" s="11">
        <f>SUM('Yearly emission'!GV$23:'Yearly emission'!GV24)</f>
        <v>3214483.212987137</v>
      </c>
      <c r="GZ48" s="11">
        <f>SUM('Yearly emission'!GW$23:'Yearly emission'!GW24)</f>
        <v>6954693.68788529</v>
      </c>
      <c r="HA48" s="11">
        <f>SUM('Yearly emission'!GX$23:'Yearly emission'!GX24)</f>
        <v>12233847.995629329</v>
      </c>
      <c r="HB48" s="11">
        <f>SUM('Yearly emission'!GY$23:'Yearly emission'!GY24)</f>
        <v>7226186.4438828724</v>
      </c>
      <c r="HC48" s="11">
        <f>SUM('Yearly emission'!GZ$23:'Yearly emission'!GZ24)</f>
        <v>43008580.655300111</v>
      </c>
      <c r="HD48" s="11">
        <f>SUM('Yearly emission'!HA$23:'Yearly emission'!HA24)</f>
        <v>0</v>
      </c>
      <c r="HE48" s="11">
        <f>SUM('Yearly emission'!HB$23:'Yearly emission'!HB24)</f>
        <v>310805920.74611115</v>
      </c>
      <c r="HF48" s="11">
        <f>SUM('Yearly emission'!HC$23:'Yearly emission'!HC24)</f>
        <v>111090517.79984358</v>
      </c>
      <c r="HG48" s="11">
        <f>SUM('Yearly emission'!HD$23:'Yearly emission'!HD24)</f>
        <v>53999459.980372697</v>
      </c>
      <c r="HH48" s="11">
        <f>SUM('Yearly emission'!HE$23:'Yearly emission'!HE24)</f>
        <v>21825347.374223202</v>
      </c>
      <c r="HI48" s="11">
        <f>SUM('Yearly emission'!HF$23:'Yearly emission'!HF24)</f>
        <v>136520479.32016405</v>
      </c>
      <c r="HJ48" s="11">
        <f>SUM('Yearly emission'!HG$23:'Yearly emission'!HG24)</f>
        <v>4025730.6803870159</v>
      </c>
      <c r="HK48" s="11">
        <f>SUM('Yearly emission'!HH$23:'Yearly emission'!HH24)</f>
        <v>13306151.132487899</v>
      </c>
      <c r="HL48" s="11">
        <f>SUM('Yearly emission'!HI$23:'Yearly emission'!HI24)</f>
        <v>99476406.934443608</v>
      </c>
      <c r="HM48" s="11">
        <f>SUM('Yearly emission'!HJ$23:'Yearly emission'!HJ24)</f>
        <v>258053374.41798836</v>
      </c>
      <c r="HN48" s="11">
        <f>SUM('Yearly emission'!HK$23:'Yearly emission'!HK24)</f>
        <v>30739020.532443583</v>
      </c>
      <c r="HO48" s="11">
        <f>SUM('Yearly emission'!HL$23:'Yearly emission'!HL24)</f>
        <v>65846657.280188903</v>
      </c>
      <c r="HP48" s="11">
        <f>SUM('Yearly emission'!HM$23:'Yearly emission'!HM24)</f>
        <v>6428966.425974261</v>
      </c>
      <c r="HQ48" s="11">
        <f>SUM('Yearly emission'!HN$23:'Yearly emission'!HN24)</f>
        <v>13909387.375770591</v>
      </c>
      <c r="HR48" s="11">
        <f>SUM('Yearly emission'!HO$23:'Yearly emission'!HO24)</f>
        <v>24467695.991258606</v>
      </c>
      <c r="HS48" s="11">
        <f>SUM('Yearly emission'!HP$23:'Yearly emission'!HP24)</f>
        <v>14452372.887765754</v>
      </c>
      <c r="HT48" s="11">
        <f>SUM('Yearly emission'!HQ$23:'Yearly emission'!HQ24)</f>
        <v>86017161.310600221</v>
      </c>
      <c r="HU48" s="11">
        <f>SUM('Yearly emission'!HR$23:'Yearly emission'!HR24)</f>
        <v>0</v>
      </c>
      <c r="HV48" s="11">
        <f>SUM('Yearly emission'!HS$23:'Yearly emission'!HS24)</f>
        <v>0</v>
      </c>
      <c r="HW48" s="11">
        <f>SUM('Yearly emission'!HT$23:'Yearly emission'!HT24)</f>
        <v>0</v>
      </c>
      <c r="HX48" s="11">
        <f>SUM('Yearly emission'!HU$23:'Yearly emission'!HU24)</f>
        <v>0</v>
      </c>
      <c r="HY48" s="11">
        <f>SUM('Yearly emission'!HV$23:'Yearly emission'!HV24)</f>
        <v>0</v>
      </c>
      <c r="HZ48" s="11">
        <f>SUM('Yearly emission'!HW$23:'Yearly emission'!HW24)</f>
        <v>0</v>
      </c>
      <c r="IA48" s="11">
        <f>SUM('Yearly emission'!HX$23:'Yearly emission'!HX24)</f>
        <v>0</v>
      </c>
      <c r="IB48" s="11">
        <f>SUM('Yearly emission'!HY$23:'Yearly emission'!HY24)</f>
        <v>0</v>
      </c>
      <c r="IC48" s="11">
        <f>SUM('Yearly emission'!HZ$23:'Yearly emission'!HZ24)</f>
        <v>0</v>
      </c>
      <c r="ID48" s="11">
        <f>SUM('Yearly emission'!IA$23:'Yearly emission'!IA24)</f>
        <v>0</v>
      </c>
      <c r="IE48" s="11">
        <f>SUM('Yearly emission'!IB$23:'Yearly emission'!IB24)</f>
        <v>0</v>
      </c>
      <c r="IF48" s="11">
        <f>SUM('Yearly emission'!IC$23:'Yearly emission'!IC24)</f>
        <v>0</v>
      </c>
      <c r="IG48" s="11">
        <f>SUM('Yearly emission'!ID$23:'Yearly emission'!ID24)</f>
        <v>0</v>
      </c>
      <c r="IH48" s="11">
        <f>SUM('Yearly emission'!IE$23:'Yearly emission'!IE24)</f>
        <v>0</v>
      </c>
      <c r="II48" s="11">
        <f>SUM('Yearly emission'!IF$23:'Yearly emission'!IF24)</f>
        <v>0</v>
      </c>
      <c r="IJ48" s="11">
        <f>SUM('Yearly emission'!IG$23:'Yearly emission'!IG24)</f>
        <v>0</v>
      </c>
      <c r="IK48" s="11">
        <f>SUM('Yearly emission'!IH$23:'Yearly emission'!IH24)</f>
        <v>0</v>
      </c>
      <c r="IL48" s="11">
        <f>SUM('Yearly emission'!II$23:'Yearly emission'!II24)</f>
        <v>0</v>
      </c>
      <c r="IM48" s="11">
        <f>SUM('Yearly emission'!IJ$23:'Yearly emission'!IJ24)</f>
        <v>0</v>
      </c>
      <c r="IN48" s="11">
        <f>SUM('Yearly emission'!IK$23:'Yearly emission'!IK24)</f>
        <v>0</v>
      </c>
      <c r="IO48" s="11">
        <f>SUM('Yearly emission'!IL$23:'Yearly emission'!IL24)</f>
        <v>0</v>
      </c>
      <c r="IP48" s="11">
        <f>SUM('Yearly emission'!IM$23:'Yearly emission'!IM24)</f>
        <v>0</v>
      </c>
      <c r="IQ48" s="11">
        <f>SUM('Yearly emission'!IN$23:'Yearly emission'!IN24)</f>
        <v>0</v>
      </c>
      <c r="IR48" s="11">
        <f>SUM('Yearly emission'!IO$23:'Yearly emission'!IO24)</f>
        <v>0</v>
      </c>
      <c r="IS48" s="11">
        <f>SUM('Yearly emission'!IP$23:'Yearly emission'!IP24)</f>
        <v>0</v>
      </c>
      <c r="IT48" s="11">
        <f>SUM('Yearly emission'!IQ$23:'Yearly emission'!IQ24)</f>
        <v>0</v>
      </c>
      <c r="IU48" s="11">
        <f>SUM('Yearly emission'!IR$23:'Yearly emission'!IR24)</f>
        <v>0</v>
      </c>
      <c r="IV48" s="11">
        <f>SUM('Yearly emission'!IS$23:'Yearly emission'!IS24)</f>
        <v>0</v>
      </c>
      <c r="IW48" s="11">
        <f>SUM('Yearly emission'!IT$23:'Yearly emission'!IT24)</f>
        <v>0</v>
      </c>
      <c r="IX48" s="11">
        <f>SUM('Yearly emission'!IU$23:'Yearly emission'!IU24)</f>
        <v>0</v>
      </c>
      <c r="IY48" s="11">
        <f>SUM('Yearly emission'!IV$23:'Yearly emission'!IV24)</f>
        <v>0</v>
      </c>
      <c r="IZ48" s="11">
        <f>SUM('Yearly emission'!IW$23:'Yearly emission'!IW24)</f>
        <v>0</v>
      </c>
      <c r="JA48" s="11">
        <f>SUM('Yearly emission'!IX$23:'Yearly emission'!IX24)</f>
        <v>0</v>
      </c>
      <c r="JB48" s="11">
        <f>SUM('Yearly emission'!IY$23:'Yearly emission'!IY24)</f>
        <v>0</v>
      </c>
    </row>
    <row r="49" spans="4:262" x14ac:dyDescent="0.25">
      <c r="D49" s="11">
        <v>2032</v>
      </c>
      <c r="E49" s="11">
        <f>SUM('Yearly emission'!B$18:'Yearly emission'!B25)</f>
        <v>0</v>
      </c>
      <c r="F49" s="11">
        <f>SUM('Yearly emission'!C$18:'Yearly emission'!C25)</f>
        <v>0</v>
      </c>
      <c r="G49" s="11">
        <f>SUM('Yearly emission'!D$18:'Yearly emission'!D25)</f>
        <v>0</v>
      </c>
      <c r="H49" s="11">
        <f>SUM('Yearly emission'!E$18:'Yearly emission'!E25)</f>
        <v>0</v>
      </c>
      <c r="I49" s="11">
        <f>SUM('Yearly emission'!F$18:'Yearly emission'!F25)</f>
        <v>0</v>
      </c>
      <c r="J49" s="11">
        <f>SUM('Yearly emission'!G$18:'Yearly emission'!G25)</f>
        <v>0</v>
      </c>
      <c r="K49" s="11">
        <f>SUM('Yearly emission'!H$18:'Yearly emission'!H25)</f>
        <v>0</v>
      </c>
      <c r="L49" s="11">
        <f>SUM('Yearly emission'!I$18:'Yearly emission'!I25)</f>
        <v>0</v>
      </c>
      <c r="M49" s="11">
        <f>SUM('Yearly emission'!J$18:'Yearly emission'!J25)</f>
        <v>0</v>
      </c>
      <c r="N49" s="11">
        <f>SUM('Yearly emission'!K$18:'Yearly emission'!K25)</f>
        <v>0</v>
      </c>
      <c r="O49" s="11">
        <f>SUM('Yearly emission'!L$18:'Yearly emission'!L25)</f>
        <v>0</v>
      </c>
      <c r="P49" s="11">
        <f>SUM('Yearly emission'!M$18:'Yearly emission'!M25)</f>
        <v>0</v>
      </c>
      <c r="Q49" s="11">
        <f>SUM('Yearly emission'!N$18:'Yearly emission'!N25)</f>
        <v>0</v>
      </c>
      <c r="R49" s="11">
        <f>SUM('Yearly emission'!O$18:'Yearly emission'!O25)</f>
        <v>0</v>
      </c>
      <c r="S49" s="11">
        <f>SUM('Yearly emission'!P$18:'Yearly emission'!P25)</f>
        <v>0</v>
      </c>
      <c r="T49" s="11">
        <f>SUM('Yearly emission'!Q$18:'Yearly emission'!Q25)</f>
        <v>0</v>
      </c>
      <c r="V49" s="11">
        <f>SUM('Yearly emission'!S$23:'Yearly emission'!S25)</f>
        <v>263842915.62836665</v>
      </c>
      <c r="W49" s="11">
        <f>SUM('Yearly emission'!T$23:'Yearly emission'!T25)</f>
        <v>97816961.379356295</v>
      </c>
      <c r="X49" s="11">
        <f>SUM('Yearly emission'!U$23:'Yearly emission'!U25)</f>
        <v>40852708.283709131</v>
      </c>
      <c r="Y49" s="11">
        <f>SUM('Yearly emission'!V$23:'Yearly emission'!V25)</f>
        <v>13978154.333165929</v>
      </c>
      <c r="Z49" s="11">
        <f>SUM('Yearly emission'!W$23:'Yearly emission'!W25)</f>
        <v>148224850.89315701</v>
      </c>
      <c r="AA49" s="11">
        <f>SUM('Yearly emission'!X$23:'Yearly emission'!X25)</f>
        <v>3280451.241011661</v>
      </c>
      <c r="AB49" s="11">
        <f>SUM('Yearly emission'!Y$23:'Yearly emission'!Y25)</f>
        <v>11407933.782387283</v>
      </c>
      <c r="AC49" s="11">
        <f>SUM('Yearly emission'!Z$23:'Yearly emission'!Z25)</f>
        <v>31010913.467981413</v>
      </c>
      <c r="AD49" s="11">
        <f>SUM('Yearly emission'!AA$23:'Yearly emission'!AA25)</f>
        <v>161706002.0531733</v>
      </c>
      <c r="AE49" s="11">
        <f>SUM('Yearly emission'!AB$23:'Yearly emission'!AB25)</f>
        <v>17365186.824907534</v>
      </c>
      <c r="AF49" s="11">
        <f>SUM('Yearly emission'!AC$23:'Yearly emission'!AC25)</f>
        <v>20055161.875268482</v>
      </c>
      <c r="AG49" s="11">
        <f>SUM('Yearly emission'!AD$23:'Yearly emission'!AD25)</f>
        <v>3880893.4037416391</v>
      </c>
      <c r="AH49" s="11">
        <f>SUM('Yearly emission'!AE$23:'Yearly emission'!AE25)</f>
        <v>11691520.135404445</v>
      </c>
      <c r="AI49" s="11">
        <f>SUM('Yearly emission'!AF$23:'Yearly emission'!AF25)</f>
        <v>5501814.3847086262</v>
      </c>
      <c r="AJ49" s="11">
        <f>SUM('Yearly emission'!AG$23:'Yearly emission'!AG25)</f>
        <v>6333534.8565438148</v>
      </c>
      <c r="AK49" s="11">
        <f>SUM('Yearly emission'!AH$23:'Yearly emission'!AH25)</f>
        <v>42672063.809181422</v>
      </c>
      <c r="AL49" s="11">
        <f>SUM('Yearly emission'!AI$23:'Yearly emission'!AI25)</f>
        <v>0</v>
      </c>
      <c r="AM49" s="11">
        <f>SUM('Yearly emission'!AJ$23:'Yearly emission'!AJ25)</f>
        <v>527685831.25673205</v>
      </c>
      <c r="AN49" s="11">
        <f>SUM('Yearly emission'!AK$23:'Yearly emission'!AK25)</f>
        <v>195633922.75871277</v>
      </c>
      <c r="AO49" s="11">
        <f>SUM('Yearly emission'!AL$23:'Yearly emission'!AL25)</f>
        <v>81705416.567418069</v>
      </c>
      <c r="AP49" s="11">
        <f>SUM('Yearly emission'!AM$23:'Yearly emission'!AM25)</f>
        <v>27956308.666331887</v>
      </c>
      <c r="AQ49" s="11">
        <f>SUM('Yearly emission'!AN$23:'Yearly emission'!AN25)</f>
        <v>296449701.78631437</v>
      </c>
      <c r="AR49" s="11">
        <f>SUM('Yearly emission'!AO$23:'Yearly emission'!AO25)</f>
        <v>6560902.4820233146</v>
      </c>
      <c r="AS49" s="11">
        <f>SUM('Yearly emission'!AP$23:'Yearly emission'!AP25)</f>
        <v>22815867.564774625</v>
      </c>
      <c r="AT49" s="11">
        <f>SUM('Yearly emission'!AQ$23:'Yearly emission'!AQ25)</f>
        <v>62021826.935962752</v>
      </c>
      <c r="AU49" s="11">
        <f>SUM('Yearly emission'!AR$23:'Yearly emission'!AR25)</f>
        <v>323412004.10634673</v>
      </c>
      <c r="AV49" s="11">
        <f>SUM('Yearly emission'!AS$23:'Yearly emission'!AS25)</f>
        <v>34730373.64981512</v>
      </c>
      <c r="AW49" s="11">
        <f>SUM('Yearly emission'!AT$23:'Yearly emission'!AT25)</f>
        <v>40110323.750536963</v>
      </c>
      <c r="AX49" s="11">
        <f>SUM('Yearly emission'!AU$23:'Yearly emission'!AU25)</f>
        <v>7761786.8074832559</v>
      </c>
      <c r="AY49" s="11">
        <f>SUM('Yearly emission'!AV$23:'Yearly emission'!AV25)</f>
        <v>23383040.270808928</v>
      </c>
      <c r="AZ49" s="11">
        <f>SUM('Yearly emission'!AW$23:'Yearly emission'!AW25)</f>
        <v>11003628.769417267</v>
      </c>
      <c r="BA49" s="11">
        <f>SUM('Yearly emission'!AX$23:'Yearly emission'!AX25)</f>
        <v>12667069.713087637</v>
      </c>
      <c r="BB49" s="11">
        <f>SUM('Yearly emission'!AY$23:'Yearly emission'!AY25)</f>
        <v>85344127.618362695</v>
      </c>
      <c r="BC49" s="11">
        <f>SUM('Yearly emission'!AZ$23:'Yearly emission'!AZ25)</f>
        <v>0</v>
      </c>
      <c r="BD49" s="11">
        <f>SUM('Yearly emission'!BA$23:'Yearly emission'!BA25)</f>
        <v>0</v>
      </c>
      <c r="BE49" s="11">
        <f>SUM('Yearly emission'!BB$23:'Yearly emission'!BB25)</f>
        <v>0</v>
      </c>
      <c r="BF49" s="11">
        <f>SUM('Yearly emission'!BC$23:'Yearly emission'!BC25)</f>
        <v>0</v>
      </c>
      <c r="BG49" s="11">
        <f>SUM('Yearly emission'!BD$23:'Yearly emission'!BD25)</f>
        <v>0</v>
      </c>
      <c r="BH49" s="11">
        <f>SUM('Yearly emission'!BE$23:'Yearly emission'!BE25)</f>
        <v>0</v>
      </c>
      <c r="BI49" s="11">
        <f>SUM('Yearly emission'!BF$23:'Yearly emission'!BF25)</f>
        <v>0</v>
      </c>
      <c r="BJ49" s="11">
        <f>SUM('Yearly emission'!BG$23:'Yearly emission'!BG25)</f>
        <v>0</v>
      </c>
      <c r="BK49" s="11">
        <f>SUM('Yearly emission'!BH$23:'Yearly emission'!BH25)</f>
        <v>0</v>
      </c>
      <c r="BL49" s="11">
        <f>SUM('Yearly emission'!BI$23:'Yearly emission'!BI25)</f>
        <v>0</v>
      </c>
      <c r="BM49" s="11">
        <f>SUM('Yearly emission'!BJ$23:'Yearly emission'!BJ25)</f>
        <v>0</v>
      </c>
      <c r="BN49" s="11">
        <f>SUM('Yearly emission'!BK$23:'Yearly emission'!BK25)</f>
        <v>0</v>
      </c>
      <c r="BO49" s="11">
        <f>SUM('Yearly emission'!BL$23:'Yearly emission'!BL25)</f>
        <v>0</v>
      </c>
      <c r="BP49" s="11">
        <f>SUM('Yearly emission'!BM$23:'Yearly emission'!BM25)</f>
        <v>0</v>
      </c>
      <c r="BQ49" s="11">
        <f>SUM('Yearly emission'!BN$23:'Yearly emission'!BN25)</f>
        <v>0</v>
      </c>
      <c r="BR49" s="11">
        <f>SUM('Yearly emission'!BO$23:'Yearly emission'!BO25)</f>
        <v>0</v>
      </c>
      <c r="BS49" s="11">
        <f>SUM('Yearly emission'!BP$23:'Yearly emission'!BP25)</f>
        <v>0</v>
      </c>
      <c r="BT49" s="11">
        <f>SUM('Yearly emission'!BQ$23:'Yearly emission'!BQ25)</f>
        <v>0</v>
      </c>
      <c r="BU49" s="11">
        <f>SUM('Yearly emission'!BR$23:'Yearly emission'!BR25)</f>
        <v>0</v>
      </c>
      <c r="BV49" s="11">
        <f>SUM('Yearly emission'!BS$23:'Yearly emission'!BS25)</f>
        <v>0</v>
      </c>
      <c r="BW49" s="11">
        <f>SUM('Yearly emission'!BT$23:'Yearly emission'!BT25)</f>
        <v>0</v>
      </c>
      <c r="BX49" s="11">
        <f>SUM('Yearly emission'!BU$23:'Yearly emission'!BU25)</f>
        <v>0</v>
      </c>
      <c r="BY49" s="11">
        <f>SUM('Yearly emission'!BV$23:'Yearly emission'!BV25)</f>
        <v>0</v>
      </c>
      <c r="BZ49" s="11">
        <f>SUM('Yearly emission'!BW$23:'Yearly emission'!BW25)</f>
        <v>0</v>
      </c>
      <c r="CA49" s="11">
        <f>SUM('Yearly emission'!BX$23:'Yearly emission'!BX25)</f>
        <v>0</v>
      </c>
      <c r="CB49" s="11">
        <f>SUM('Yearly emission'!BY$23:'Yearly emission'!BY25)</f>
        <v>0</v>
      </c>
      <c r="CC49" s="11">
        <f>SUM('Yearly emission'!BZ$23:'Yearly emission'!BZ25)</f>
        <v>0</v>
      </c>
      <c r="CD49" s="11">
        <f>SUM('Yearly emission'!CA$23:'Yearly emission'!CA25)</f>
        <v>0</v>
      </c>
      <c r="CE49" s="11">
        <f>SUM('Yearly emission'!CB$23:'Yearly emission'!CB25)</f>
        <v>0</v>
      </c>
      <c r="CF49" s="11">
        <f>SUM('Yearly emission'!CC$23:'Yearly emission'!CC25)</f>
        <v>0</v>
      </c>
      <c r="CG49" s="11">
        <f>SUM('Yearly emission'!CD$23:'Yearly emission'!CD25)</f>
        <v>0</v>
      </c>
      <c r="CH49" s="11">
        <f>SUM('Yearly emission'!CE$23:'Yearly emission'!CE25)</f>
        <v>0</v>
      </c>
      <c r="CI49" s="11">
        <f>SUM('Yearly emission'!CF$23:'Yearly emission'!CF25)</f>
        <v>0</v>
      </c>
      <c r="CJ49" s="11">
        <f>SUM('Yearly emission'!CG$23:'Yearly emission'!CG25)</f>
        <v>0</v>
      </c>
      <c r="CK49" s="11">
        <f>SUM('Yearly emission'!CH$23:'Yearly emission'!CH25)</f>
        <v>0</v>
      </c>
      <c r="CL49" s="11">
        <f>SUM('Yearly emission'!CI$23:'Yearly emission'!CI25)</f>
        <v>0</v>
      </c>
      <c r="CM49" s="11">
        <f>SUM('Yearly emission'!CJ$23:'Yearly emission'!CJ25)</f>
        <v>6093</v>
      </c>
      <c r="CN49" s="11">
        <f>SUM('Yearly emission'!CK$23:'Yearly emission'!CK25)</f>
        <v>0</v>
      </c>
      <c r="CO49" s="11">
        <f>SUM('Yearly emission'!CL$23:'Yearly emission'!CL25)</f>
        <v>0</v>
      </c>
      <c r="CP49" s="11">
        <f>SUM('Yearly emission'!CM$23:'Yearly emission'!CM25)</f>
        <v>0</v>
      </c>
      <c r="CQ49" s="11">
        <f>SUM('Yearly emission'!CN$23:'Yearly emission'!CN25)</f>
        <v>0</v>
      </c>
      <c r="CR49" s="11">
        <f>SUM('Yearly emission'!CO$23:'Yearly emission'!CO25)</f>
        <v>0</v>
      </c>
      <c r="CS49" s="11">
        <f>SUM('Yearly emission'!CP$23:'Yearly emission'!CP25)</f>
        <v>0</v>
      </c>
      <c r="CT49" s="11">
        <f>SUM('Yearly emission'!CQ$23:'Yearly emission'!CQ25)</f>
        <v>0</v>
      </c>
      <c r="CU49" s="11">
        <f>SUM('Yearly emission'!CR$23:'Yearly emission'!CR25)</f>
        <v>0</v>
      </c>
      <c r="CV49" s="11">
        <f>SUM('Yearly emission'!CS$23:'Yearly emission'!CS25)</f>
        <v>0</v>
      </c>
      <c r="CW49" s="11">
        <f>SUM('Yearly emission'!CT$23:'Yearly emission'!CT25)</f>
        <v>0</v>
      </c>
      <c r="CX49" s="11">
        <f>SUM('Yearly emission'!CU$23:'Yearly emission'!CU25)</f>
        <v>0</v>
      </c>
      <c r="CY49" s="11">
        <f>SUM('Yearly emission'!CV$23:'Yearly emission'!CV25)</f>
        <v>0</v>
      </c>
      <c r="CZ49" s="11">
        <f>SUM('Yearly emission'!CW$23:'Yearly emission'!CW25)</f>
        <v>0</v>
      </c>
      <c r="DA49" s="11">
        <f>SUM('Yearly emission'!CX$23:'Yearly emission'!CX25)</f>
        <v>0</v>
      </c>
      <c r="DB49" s="11">
        <f>SUM('Yearly emission'!CY$23:'Yearly emission'!CY25)</f>
        <v>0</v>
      </c>
      <c r="DC49" s="11">
        <f>SUM('Yearly emission'!CZ$23:'Yearly emission'!CZ25)</f>
        <v>0</v>
      </c>
      <c r="DD49" s="11">
        <f>SUM('Yearly emission'!DA$23:'Yearly emission'!DA25)</f>
        <v>0</v>
      </c>
      <c r="DE49" s="11">
        <f>SUM('Yearly emission'!DB$23:'Yearly emission'!DB25)</f>
        <v>341033750.88748288</v>
      </c>
      <c r="DF49" s="11">
        <f>SUM('Yearly emission'!DC$23:'Yearly emission'!DC25)</f>
        <v>137380677.66775697</v>
      </c>
      <c r="DG49" s="11">
        <f>SUM('Yearly emission'!DD$23:'Yearly emission'!DD25)</f>
        <v>53125692.808859855</v>
      </c>
      <c r="DH49" s="11">
        <f>SUM('Yearly emission'!DE$23:'Yearly emission'!DE25)</f>
        <v>15506759.5163773</v>
      </c>
      <c r="DI49" s="11">
        <f>SUM('Yearly emission'!DF$23:'Yearly emission'!DF25)</f>
        <v>172511885.17591587</v>
      </c>
      <c r="DJ49" s="11">
        <f>SUM('Yearly emission'!DG$23:'Yearly emission'!DG25)</f>
        <v>4793325.8567757662</v>
      </c>
      <c r="DK49" s="11">
        <f>SUM('Yearly emission'!DH$23:'Yearly emission'!DH25)</f>
        <v>14922541.281595204</v>
      </c>
      <c r="DL49" s="11">
        <f>SUM('Yearly emission'!DI$23:'Yearly emission'!DI25)</f>
        <v>45384202.458477661</v>
      </c>
      <c r="DM49" s="11">
        <f>SUM('Yearly emission'!DJ$23:'Yearly emission'!DJ25)</f>
        <v>145296896.63499931</v>
      </c>
      <c r="DN49" s="11">
        <f>SUM('Yearly emission'!DK$23:'Yearly emission'!DK25)</f>
        <v>24972217.367964648</v>
      </c>
      <c r="DO49" s="11">
        <f>SUM('Yearly emission'!DL$23:'Yearly emission'!DL25)</f>
        <v>42560258.015570506</v>
      </c>
      <c r="DP49" s="11">
        <f>SUM('Yearly emission'!DM$23:'Yearly emission'!DM25)</f>
        <v>5861810.0371061638</v>
      </c>
      <c r="DQ49" s="11">
        <f>SUM('Yearly emission'!DN$23:'Yearly emission'!DN25)</f>
        <v>18053417.402461436</v>
      </c>
      <c r="DR49" s="11">
        <f>SUM('Yearly emission'!DO$23:'Yearly emission'!DO25)</f>
        <v>23679868.821899619</v>
      </c>
      <c r="DS49" s="11">
        <f>SUM('Yearly emission'!DP$23:'Yearly emission'!DP25)</f>
        <v>11054995.528233889</v>
      </c>
      <c r="DT49" s="11">
        <f>SUM('Yearly emission'!DQ$23:'Yearly emission'!DQ25)</f>
        <v>61500686.988772273</v>
      </c>
      <c r="DU49" s="11">
        <f>SUM('Yearly emission'!DR$23:'Yearly emission'!DR25)</f>
        <v>0</v>
      </c>
      <c r="DV49" s="11">
        <f>SUM('Yearly emission'!DS$23:'Yearly emission'!DS25)</f>
        <v>682067501.77496326</v>
      </c>
      <c r="DW49" s="11">
        <f>SUM('Yearly emission'!DT$23:'Yearly emission'!DT25)</f>
        <v>271908039.10792267</v>
      </c>
      <c r="DX49" s="11">
        <f>SUM('Yearly emission'!DU$23:'Yearly emission'!DU25)</f>
        <v>106251385.61771959</v>
      </c>
      <c r="DY49" s="11">
        <f>SUM('Yearly emission'!DV$23:'Yearly emission'!DV25)</f>
        <v>31013519.03275466</v>
      </c>
      <c r="DZ49" s="11">
        <f>SUM('Yearly emission'!DW$23:'Yearly emission'!DW25)</f>
        <v>345023770.35183227</v>
      </c>
      <c r="EA49" s="11">
        <f>SUM('Yearly emission'!DX$23:'Yearly emission'!DX25)</f>
        <v>9586651.7135515325</v>
      </c>
      <c r="EB49" s="11">
        <f>SUM('Yearly emission'!DY$23:'Yearly emission'!DY25)</f>
        <v>29845082.56319046</v>
      </c>
      <c r="EC49" s="11">
        <f>SUM('Yearly emission'!DZ$23:'Yearly emission'!DZ25)</f>
        <v>90768404.916955292</v>
      </c>
      <c r="ED49" s="11">
        <f>SUM('Yearly emission'!EA$23:'Yearly emission'!EA25)</f>
        <v>290593793.26999831</v>
      </c>
      <c r="EE49" s="11">
        <f>SUM('Yearly emission'!EB$23:'Yearly emission'!EB25)</f>
        <v>49944434.735929213</v>
      </c>
      <c r="EF49" s="11">
        <f>SUM('Yearly emission'!EC$23:'Yearly emission'!EC25)</f>
        <v>85120516.031140849</v>
      </c>
      <c r="EG49" s="11">
        <f>SUM('Yearly emission'!ED$23:'Yearly emission'!ED25)</f>
        <v>11723620.074212328</v>
      </c>
      <c r="EH49" s="11">
        <f>SUM('Yearly emission'!EE$23:'Yearly emission'!EE25)</f>
        <v>36106834.804922886</v>
      </c>
      <c r="EI49" s="11">
        <f>SUM('Yearly emission'!EF$23:'Yearly emission'!EF25)</f>
        <v>47359737.64379926</v>
      </c>
      <c r="EJ49" s="11">
        <f>SUM('Yearly emission'!EG$23:'Yearly emission'!EG25)</f>
        <v>22109991.056467772</v>
      </c>
      <c r="EK49" s="11">
        <f>SUM('Yearly emission'!EH$23:'Yearly emission'!EH25)</f>
        <v>123001373.97754449</v>
      </c>
      <c r="EL49" s="11">
        <f>SUM('Yearly emission'!EI$23:'Yearly emission'!EI25)</f>
        <v>0</v>
      </c>
      <c r="EM49" s="11">
        <f>SUM('Yearly emission'!EJ$23:'Yearly emission'!EJ25)</f>
        <v>0</v>
      </c>
      <c r="EN49" s="11">
        <f>SUM('Yearly emission'!EK$23:'Yearly emission'!EK25)</f>
        <v>0</v>
      </c>
      <c r="EO49" s="11">
        <f>SUM('Yearly emission'!EL$23:'Yearly emission'!EL25)</f>
        <v>0</v>
      </c>
      <c r="EP49" s="11">
        <f>SUM('Yearly emission'!EM$23:'Yearly emission'!EM25)</f>
        <v>0</v>
      </c>
      <c r="EQ49" s="11">
        <f>SUM('Yearly emission'!EN$23:'Yearly emission'!EN25)</f>
        <v>0</v>
      </c>
      <c r="ER49" s="11">
        <f>SUM('Yearly emission'!EO$23:'Yearly emission'!EO25)</f>
        <v>0</v>
      </c>
      <c r="ES49" s="11">
        <f>SUM('Yearly emission'!EP$23:'Yearly emission'!EP25)</f>
        <v>0</v>
      </c>
      <c r="ET49" s="11">
        <f>SUM('Yearly emission'!EQ$23:'Yearly emission'!EQ25)</f>
        <v>0</v>
      </c>
      <c r="EU49" s="11">
        <f>SUM('Yearly emission'!ER$23:'Yearly emission'!ER25)</f>
        <v>0</v>
      </c>
      <c r="EV49" s="11">
        <f>SUM('Yearly emission'!ES$23:'Yearly emission'!ES25)</f>
        <v>0</v>
      </c>
      <c r="EW49" s="11">
        <f>SUM('Yearly emission'!ET$23:'Yearly emission'!ET25)</f>
        <v>0</v>
      </c>
      <c r="EX49" s="11">
        <f>SUM('Yearly emission'!EU$23:'Yearly emission'!EU25)</f>
        <v>0</v>
      </c>
      <c r="EY49" s="11">
        <f>SUM('Yearly emission'!EV$23:'Yearly emission'!EV25)</f>
        <v>0</v>
      </c>
      <c r="EZ49" s="11">
        <f>SUM('Yearly emission'!EW$23:'Yearly emission'!EW25)</f>
        <v>0</v>
      </c>
      <c r="FA49" s="11">
        <f>SUM('Yearly emission'!EX$23:'Yearly emission'!EX25)</f>
        <v>0</v>
      </c>
      <c r="FB49" s="11">
        <f>SUM('Yearly emission'!EY$23:'Yearly emission'!EY25)</f>
        <v>0</v>
      </c>
      <c r="FC49" s="11">
        <f>SUM('Yearly emission'!EZ$23:'Yearly emission'!EZ25)</f>
        <v>0</v>
      </c>
      <c r="FD49" s="11">
        <f>SUM('Yearly emission'!FA$23:'Yearly emission'!FA25)</f>
        <v>0</v>
      </c>
      <c r="FE49" s="11">
        <f>SUM('Yearly emission'!FB$23:'Yearly emission'!FB25)</f>
        <v>0</v>
      </c>
      <c r="FF49" s="11">
        <f>SUM('Yearly emission'!FC$23:'Yearly emission'!FC25)</f>
        <v>0</v>
      </c>
      <c r="FG49" s="11">
        <f>SUM('Yearly emission'!FD$23:'Yearly emission'!FD25)</f>
        <v>0</v>
      </c>
      <c r="FH49" s="11">
        <f>SUM('Yearly emission'!FE$23:'Yearly emission'!FE25)</f>
        <v>0</v>
      </c>
      <c r="FI49" s="11">
        <f>SUM('Yearly emission'!FF$23:'Yearly emission'!FF25)</f>
        <v>0</v>
      </c>
      <c r="FJ49" s="11">
        <f>SUM('Yearly emission'!FG$23:'Yearly emission'!FG25)</f>
        <v>0</v>
      </c>
      <c r="FK49" s="11">
        <f>SUM('Yearly emission'!FH$23:'Yearly emission'!FH25)</f>
        <v>0</v>
      </c>
      <c r="FL49" s="11">
        <f>SUM('Yearly emission'!FI$23:'Yearly emission'!FI25)</f>
        <v>0</v>
      </c>
      <c r="FM49" s="11">
        <f>SUM('Yearly emission'!FJ$23:'Yearly emission'!FJ25)</f>
        <v>0</v>
      </c>
      <c r="FN49" s="11">
        <f>SUM('Yearly emission'!FK$23:'Yearly emission'!FK25)</f>
        <v>0</v>
      </c>
      <c r="FO49" s="11">
        <f>SUM('Yearly emission'!FL$23:'Yearly emission'!FL25)</f>
        <v>0</v>
      </c>
      <c r="FP49" s="11">
        <f>SUM('Yearly emission'!FM$23:'Yearly emission'!FM25)</f>
        <v>0</v>
      </c>
      <c r="FQ49" s="11">
        <f>SUM('Yearly emission'!FN$23:'Yearly emission'!FN25)</f>
        <v>0</v>
      </c>
      <c r="FR49" s="11">
        <f>SUM('Yearly emission'!FO$23:'Yearly emission'!FO25)</f>
        <v>0</v>
      </c>
      <c r="FS49" s="11">
        <f>SUM('Yearly emission'!FP$23:'Yearly emission'!FP25)</f>
        <v>0</v>
      </c>
      <c r="FT49" s="11">
        <f>SUM('Yearly emission'!FQ$23:'Yearly emission'!FQ25)</f>
        <v>0</v>
      </c>
      <c r="FU49" s="11">
        <f>SUM('Yearly emission'!FR$23:'Yearly emission'!FR25)</f>
        <v>0</v>
      </c>
      <c r="FV49" s="11">
        <f>SUM('Yearly emission'!FS$23:'Yearly emission'!FS25)</f>
        <v>6093</v>
      </c>
      <c r="FW49" s="11">
        <f>SUM('Yearly emission'!FT$23:'Yearly emission'!FT25)</f>
        <v>0</v>
      </c>
      <c r="FX49" s="11">
        <f>SUM('Yearly emission'!FU$23:'Yearly emission'!FU25)</f>
        <v>0</v>
      </c>
      <c r="FY49" s="11">
        <f>SUM('Yearly emission'!FV$23:'Yearly emission'!FV25)</f>
        <v>0</v>
      </c>
      <c r="FZ49" s="11">
        <f>SUM('Yearly emission'!FW$23:'Yearly emission'!FW25)</f>
        <v>0</v>
      </c>
      <c r="GA49" s="11">
        <f>SUM('Yearly emission'!FX$23:'Yearly emission'!FX25)</f>
        <v>0</v>
      </c>
      <c r="GB49" s="11">
        <f>SUM('Yearly emission'!FY$23:'Yearly emission'!FY25)</f>
        <v>0</v>
      </c>
      <c r="GC49" s="11">
        <f>SUM('Yearly emission'!FZ$23:'Yearly emission'!FZ25)</f>
        <v>0</v>
      </c>
      <c r="GD49" s="11">
        <f>SUM('Yearly emission'!GA$23:'Yearly emission'!GA25)</f>
        <v>0</v>
      </c>
      <c r="GE49" s="11">
        <f>SUM('Yearly emission'!GB$23:'Yearly emission'!GB25)</f>
        <v>0</v>
      </c>
      <c r="GF49" s="11">
        <f>SUM('Yearly emission'!GC$23:'Yearly emission'!GC25)</f>
        <v>0</v>
      </c>
      <c r="GG49" s="11">
        <f>SUM('Yearly emission'!GD$23:'Yearly emission'!GD25)</f>
        <v>0</v>
      </c>
      <c r="GH49" s="11">
        <f>SUM('Yearly emission'!GE$23:'Yearly emission'!GE25)</f>
        <v>0</v>
      </c>
      <c r="GI49" s="11">
        <f>SUM('Yearly emission'!GF$23:'Yearly emission'!GF25)</f>
        <v>0</v>
      </c>
      <c r="GJ49" s="11">
        <f>SUM('Yearly emission'!GG$23:'Yearly emission'!GG25)</f>
        <v>0</v>
      </c>
      <c r="GK49" s="11">
        <f>SUM('Yearly emission'!GH$23:'Yearly emission'!GH25)</f>
        <v>0</v>
      </c>
      <c r="GL49" s="11">
        <f>SUM('Yearly emission'!GI$23:'Yearly emission'!GI25)</f>
        <v>0</v>
      </c>
      <c r="GM49" s="11">
        <f>SUM('Yearly emission'!GJ$23:'Yearly emission'!GJ25)</f>
        <v>0</v>
      </c>
      <c r="GN49" s="11">
        <f>SUM('Yearly emission'!GK$23:'Yearly emission'!GK25)</f>
        <v>288681894.82167119</v>
      </c>
      <c r="GO49" s="11">
        <f>SUM('Yearly emission'!GL$23:'Yearly emission'!GL25)</f>
        <v>101695861.9130426</v>
      </c>
      <c r="GP49" s="11">
        <f>SUM('Yearly emission'!GM$23:'Yearly emission'!GM25)</f>
        <v>48040160.988910973</v>
      </c>
      <c r="GQ49" s="11">
        <f>SUM('Yearly emission'!GN$23:'Yearly emission'!GN25)</f>
        <v>19438036.109649569</v>
      </c>
      <c r="GR49" s="11">
        <f>SUM('Yearly emission'!GO$23:'Yearly emission'!GO25)</f>
        <v>122791675.79556003</v>
      </c>
      <c r="GS49" s="11">
        <f>SUM('Yearly emission'!GP$23:'Yearly emission'!GP25)</f>
        <v>3677093.3078174135</v>
      </c>
      <c r="GT49" s="11">
        <f>SUM('Yearly emission'!GQ$23:'Yearly emission'!GQ25)</f>
        <v>12008191.316090167</v>
      </c>
      <c r="GU49" s="11">
        <f>SUM('Yearly emission'!GR$23:'Yearly emission'!GR25)</f>
        <v>87854340.071491495</v>
      </c>
      <c r="GV49" s="11">
        <f>SUM('Yearly emission'!GS$23:'Yearly emission'!GS25)</f>
        <v>245731845.79605329</v>
      </c>
      <c r="GW49" s="11">
        <f>SUM('Yearly emission'!GT$23:'Yearly emission'!GT25)</f>
        <v>29281927.256044447</v>
      </c>
      <c r="GX49" s="11">
        <f>SUM('Yearly emission'!GU$23:'Yearly emission'!GU25)</f>
        <v>60925955.076380119</v>
      </c>
      <c r="GY49" s="11">
        <f>SUM('Yearly emission'!GV$23:'Yearly emission'!GV25)</f>
        <v>6142648.9700354645</v>
      </c>
      <c r="GZ49" s="11">
        <f>SUM('Yearly emission'!GW$23:'Yearly emission'!GW25)</f>
        <v>12407718.875484992</v>
      </c>
      <c r="HA49" s="11">
        <f>SUM('Yearly emission'!GX$23:'Yearly emission'!GX25)</f>
        <v>24627620.374250542</v>
      </c>
      <c r="HB49" s="11">
        <f>SUM('Yearly emission'!GY$23:'Yearly emission'!GY25)</f>
        <v>12844964.536220506</v>
      </c>
      <c r="HC49" s="11">
        <f>SUM('Yearly emission'!GZ$23:'Yearly emission'!GZ25)</f>
        <v>78851151.491498798</v>
      </c>
      <c r="HD49" s="11">
        <f>SUM('Yearly emission'!HA$23:'Yearly emission'!HA25)</f>
        <v>0</v>
      </c>
      <c r="HE49" s="11">
        <f>SUM('Yearly emission'!HB$23:'Yearly emission'!HB25)</f>
        <v>577363789.64334238</v>
      </c>
      <c r="HF49" s="11">
        <f>SUM('Yearly emission'!HC$23:'Yearly emission'!HC25)</f>
        <v>203391723.82608527</v>
      </c>
      <c r="HG49" s="11">
        <f>SUM('Yearly emission'!HD$23:'Yearly emission'!HD25)</f>
        <v>96080321.977821946</v>
      </c>
      <c r="HH49" s="11">
        <f>SUM('Yearly emission'!HE$23:'Yearly emission'!HE25)</f>
        <v>38876072.219299123</v>
      </c>
      <c r="HI49" s="11">
        <f>SUM('Yearly emission'!HF$23:'Yearly emission'!HF25)</f>
        <v>245583351.5911198</v>
      </c>
      <c r="HJ49" s="11">
        <f>SUM('Yearly emission'!HG$23:'Yearly emission'!HG25)</f>
        <v>7354186.6156348204</v>
      </c>
      <c r="HK49" s="11">
        <f>SUM('Yearly emission'!HH$23:'Yearly emission'!HH25)</f>
        <v>24016382.632180329</v>
      </c>
      <c r="HL49" s="11">
        <f>SUM('Yearly emission'!HI$23:'Yearly emission'!HI25)</f>
        <v>175708680.14298299</v>
      </c>
      <c r="HM49" s="11">
        <f>SUM('Yearly emission'!HJ$23:'Yearly emission'!HJ25)</f>
        <v>491463691.59210652</v>
      </c>
      <c r="HN49" s="11">
        <f>SUM('Yearly emission'!HK$23:'Yearly emission'!HK25)</f>
        <v>58563854.51208882</v>
      </c>
      <c r="HO49" s="11">
        <f>SUM('Yearly emission'!HL$23:'Yearly emission'!HL25)</f>
        <v>121851910.15276036</v>
      </c>
      <c r="HP49" s="11">
        <f>SUM('Yearly emission'!HM$23:'Yearly emission'!HM25)</f>
        <v>12285297.940070916</v>
      </c>
      <c r="HQ49" s="11">
        <f>SUM('Yearly emission'!HN$23:'Yearly emission'!HN25)</f>
        <v>24815437.750969991</v>
      </c>
      <c r="HR49" s="11">
        <f>SUM('Yearly emission'!HO$23:'Yearly emission'!HO25)</f>
        <v>49255240.748501033</v>
      </c>
      <c r="HS49" s="11">
        <f>SUM('Yearly emission'!HP$23:'Yearly emission'!HP25)</f>
        <v>25689929.072441004</v>
      </c>
      <c r="HT49" s="11">
        <f>SUM('Yearly emission'!HQ$23:'Yearly emission'!HQ25)</f>
        <v>157702302.9829976</v>
      </c>
      <c r="HU49" s="11">
        <f>SUM('Yearly emission'!HR$23:'Yearly emission'!HR25)</f>
        <v>0</v>
      </c>
      <c r="HV49" s="11">
        <f>SUM('Yearly emission'!HS$23:'Yearly emission'!HS25)</f>
        <v>0</v>
      </c>
      <c r="HW49" s="11">
        <f>SUM('Yearly emission'!HT$23:'Yearly emission'!HT25)</f>
        <v>0</v>
      </c>
      <c r="HX49" s="11">
        <f>SUM('Yearly emission'!HU$23:'Yearly emission'!HU25)</f>
        <v>0</v>
      </c>
      <c r="HY49" s="11">
        <f>SUM('Yearly emission'!HV$23:'Yearly emission'!HV25)</f>
        <v>0</v>
      </c>
      <c r="HZ49" s="11">
        <f>SUM('Yearly emission'!HW$23:'Yearly emission'!HW25)</f>
        <v>0</v>
      </c>
      <c r="IA49" s="11">
        <f>SUM('Yearly emission'!HX$23:'Yearly emission'!HX25)</f>
        <v>0</v>
      </c>
      <c r="IB49" s="11">
        <f>SUM('Yearly emission'!HY$23:'Yearly emission'!HY25)</f>
        <v>0</v>
      </c>
      <c r="IC49" s="11">
        <f>SUM('Yearly emission'!HZ$23:'Yearly emission'!HZ25)</f>
        <v>0</v>
      </c>
      <c r="ID49" s="11">
        <f>SUM('Yearly emission'!IA$23:'Yearly emission'!IA25)</f>
        <v>0</v>
      </c>
      <c r="IE49" s="11">
        <f>SUM('Yearly emission'!IB$23:'Yearly emission'!IB25)</f>
        <v>0</v>
      </c>
      <c r="IF49" s="11">
        <f>SUM('Yearly emission'!IC$23:'Yearly emission'!IC25)</f>
        <v>0</v>
      </c>
      <c r="IG49" s="11">
        <f>SUM('Yearly emission'!ID$23:'Yearly emission'!ID25)</f>
        <v>0</v>
      </c>
      <c r="IH49" s="11">
        <f>SUM('Yearly emission'!IE$23:'Yearly emission'!IE25)</f>
        <v>0</v>
      </c>
      <c r="II49" s="11">
        <f>SUM('Yearly emission'!IF$23:'Yearly emission'!IF25)</f>
        <v>0</v>
      </c>
      <c r="IJ49" s="11">
        <f>SUM('Yearly emission'!IG$23:'Yearly emission'!IG25)</f>
        <v>0</v>
      </c>
      <c r="IK49" s="11">
        <f>SUM('Yearly emission'!IH$23:'Yearly emission'!IH25)</f>
        <v>0</v>
      </c>
      <c r="IL49" s="11">
        <f>SUM('Yearly emission'!II$23:'Yearly emission'!II25)</f>
        <v>0</v>
      </c>
      <c r="IM49" s="11">
        <f>SUM('Yearly emission'!IJ$23:'Yearly emission'!IJ25)</f>
        <v>0</v>
      </c>
      <c r="IN49" s="11">
        <f>SUM('Yearly emission'!IK$23:'Yearly emission'!IK25)</f>
        <v>0</v>
      </c>
      <c r="IO49" s="11">
        <f>SUM('Yearly emission'!IL$23:'Yearly emission'!IL25)</f>
        <v>0</v>
      </c>
      <c r="IP49" s="11">
        <f>SUM('Yearly emission'!IM$23:'Yearly emission'!IM25)</f>
        <v>0</v>
      </c>
      <c r="IQ49" s="11">
        <f>SUM('Yearly emission'!IN$23:'Yearly emission'!IN25)</f>
        <v>0</v>
      </c>
      <c r="IR49" s="11">
        <f>SUM('Yearly emission'!IO$23:'Yearly emission'!IO25)</f>
        <v>0</v>
      </c>
      <c r="IS49" s="11">
        <f>SUM('Yearly emission'!IP$23:'Yearly emission'!IP25)</f>
        <v>0</v>
      </c>
      <c r="IT49" s="11">
        <f>SUM('Yearly emission'!IQ$23:'Yearly emission'!IQ25)</f>
        <v>0</v>
      </c>
      <c r="IU49" s="11">
        <f>SUM('Yearly emission'!IR$23:'Yearly emission'!IR25)</f>
        <v>0</v>
      </c>
      <c r="IV49" s="11">
        <f>SUM('Yearly emission'!IS$23:'Yearly emission'!IS25)</f>
        <v>0</v>
      </c>
      <c r="IW49" s="11">
        <f>SUM('Yearly emission'!IT$23:'Yearly emission'!IT25)</f>
        <v>0</v>
      </c>
      <c r="IX49" s="11">
        <f>SUM('Yearly emission'!IU$23:'Yearly emission'!IU25)</f>
        <v>0</v>
      </c>
      <c r="IY49" s="11">
        <f>SUM('Yearly emission'!IV$23:'Yearly emission'!IV25)</f>
        <v>0</v>
      </c>
      <c r="IZ49" s="11">
        <f>SUM('Yearly emission'!IW$23:'Yearly emission'!IW25)</f>
        <v>0</v>
      </c>
      <c r="JA49" s="11">
        <f>SUM('Yearly emission'!IX$23:'Yearly emission'!IX25)</f>
        <v>0</v>
      </c>
      <c r="JB49" s="11">
        <f>SUM('Yearly emission'!IY$23:'Yearly emission'!IY25)</f>
        <v>0</v>
      </c>
    </row>
    <row r="50" spans="4:262" x14ac:dyDescent="0.25">
      <c r="D50" s="11">
        <v>2033</v>
      </c>
      <c r="E50" s="11">
        <f>SUM('Yearly emission'!B$19:'Yearly emission'!B26)</f>
        <v>0</v>
      </c>
      <c r="F50" s="11">
        <f>SUM('Yearly emission'!C$19:'Yearly emission'!C26)</f>
        <v>0</v>
      </c>
      <c r="G50" s="11">
        <f>SUM('Yearly emission'!D$19:'Yearly emission'!D26)</f>
        <v>0</v>
      </c>
      <c r="H50" s="11">
        <f>SUM('Yearly emission'!E$19:'Yearly emission'!E26)</f>
        <v>0</v>
      </c>
      <c r="I50" s="11">
        <f>SUM('Yearly emission'!F$19:'Yearly emission'!F26)</f>
        <v>0</v>
      </c>
      <c r="J50" s="11">
        <f>SUM('Yearly emission'!G$19:'Yearly emission'!G26)</f>
        <v>0</v>
      </c>
      <c r="K50" s="11">
        <f>SUM('Yearly emission'!H$19:'Yearly emission'!H26)</f>
        <v>0</v>
      </c>
      <c r="L50" s="11">
        <f>SUM('Yearly emission'!I$19:'Yearly emission'!I26)</f>
        <v>0</v>
      </c>
      <c r="M50" s="11">
        <f>SUM('Yearly emission'!J$19:'Yearly emission'!J26)</f>
        <v>0</v>
      </c>
      <c r="N50" s="11">
        <f>SUM('Yearly emission'!K$19:'Yearly emission'!K26)</f>
        <v>0</v>
      </c>
      <c r="O50" s="11">
        <f>SUM('Yearly emission'!L$19:'Yearly emission'!L26)</f>
        <v>0</v>
      </c>
      <c r="P50" s="11">
        <f>SUM('Yearly emission'!M$19:'Yearly emission'!M26)</f>
        <v>0</v>
      </c>
      <c r="Q50" s="11">
        <f>SUM('Yearly emission'!N$19:'Yearly emission'!N26)</f>
        <v>0</v>
      </c>
      <c r="R50" s="11">
        <f>SUM('Yearly emission'!O$19:'Yearly emission'!O26)</f>
        <v>0</v>
      </c>
      <c r="S50" s="11">
        <f>SUM('Yearly emission'!P$19:'Yearly emission'!P26)</f>
        <v>0</v>
      </c>
      <c r="T50" s="11">
        <f>SUM('Yearly emission'!Q$19:'Yearly emission'!Q26)</f>
        <v>0</v>
      </c>
      <c r="V50" s="11">
        <f>SUM('Yearly emission'!S$23:'Yearly emission'!S26)</f>
        <v>389534073.67279261</v>
      </c>
      <c r="W50" s="11">
        <f>SUM('Yearly emission'!T$23:'Yearly emission'!T26)</f>
        <v>140246905.0973081</v>
      </c>
      <c r="X50" s="11">
        <f>SUM('Yearly emission'!U$23:'Yearly emission'!U26)</f>
        <v>58994952.945684969</v>
      </c>
      <c r="Y50" s="11">
        <f>SUM('Yearly emission'!V$23:'Yearly emission'!V26)</f>
        <v>21191596.981427241</v>
      </c>
      <c r="Z50" s="11">
        <f>SUM('Yearly emission'!W$23:'Yearly emission'!W26)</f>
        <v>224441207.07355803</v>
      </c>
      <c r="AA50" s="11">
        <f>SUM('Yearly emission'!X$23:'Yearly emission'!X26)</f>
        <v>5431910.1292666793</v>
      </c>
      <c r="AB50" s="11">
        <f>SUM('Yearly emission'!Y$23:'Yearly emission'!Y26)</f>
        <v>16643400.705563396</v>
      </c>
      <c r="AC50" s="11">
        <f>SUM('Yearly emission'!Z$23:'Yearly emission'!Z26)</f>
        <v>46625734.223815791</v>
      </c>
      <c r="AD50" s="11">
        <f>SUM('Yearly emission'!AA$23:'Yearly emission'!AA26)</f>
        <v>246986218.22042251</v>
      </c>
      <c r="AE50" s="11">
        <f>SUM('Yearly emission'!AB$23:'Yearly emission'!AB26)</f>
        <v>27502469.845242053</v>
      </c>
      <c r="AF50" s="11">
        <f>SUM('Yearly emission'!AC$23:'Yearly emission'!AC26)</f>
        <v>32254678.495921329</v>
      </c>
      <c r="AG50" s="11">
        <f>SUM('Yearly emission'!AD$23:'Yearly emission'!AD26)</f>
        <v>5992975.6716261767</v>
      </c>
      <c r="AH50" s="11">
        <f>SUM('Yearly emission'!AE$23:'Yearly emission'!AE26)</f>
        <v>17741802.819818862</v>
      </c>
      <c r="AI50" s="11">
        <f>SUM('Yearly emission'!AF$23:'Yearly emission'!AF26)</f>
        <v>9812866.9150893148</v>
      </c>
      <c r="AJ50" s="11">
        <f>SUM('Yearly emission'!AG$23:'Yearly emission'!AG26)</f>
        <v>10139364.682474649</v>
      </c>
      <c r="AK50" s="11">
        <f>SUM('Yearly emission'!AH$23:'Yearly emission'!AH26)</f>
        <v>65651803.027826995</v>
      </c>
      <c r="AL50" s="11">
        <f>SUM('Yearly emission'!AI$23:'Yearly emission'!AI26)</f>
        <v>0</v>
      </c>
      <c r="AM50" s="11">
        <f>SUM('Yearly emission'!AJ$23:'Yearly emission'!AJ26)</f>
        <v>779068147.34558368</v>
      </c>
      <c r="AN50" s="11">
        <f>SUM('Yearly emission'!AK$23:'Yearly emission'!AK26)</f>
        <v>280493810.1946165</v>
      </c>
      <c r="AO50" s="11">
        <f>SUM('Yearly emission'!AL$23:'Yearly emission'!AL26)</f>
        <v>117989905.89136976</v>
      </c>
      <c r="AP50" s="11">
        <f>SUM('Yearly emission'!AM$23:'Yearly emission'!AM26)</f>
        <v>42383193.962854527</v>
      </c>
      <c r="AQ50" s="11">
        <f>SUM('Yearly emission'!AN$23:'Yearly emission'!AN26)</f>
        <v>448882414.1471166</v>
      </c>
      <c r="AR50" s="11">
        <f>SUM('Yearly emission'!AO$23:'Yearly emission'!AO26)</f>
        <v>10863820.258533362</v>
      </c>
      <c r="AS50" s="11">
        <f>SUM('Yearly emission'!AP$23:'Yearly emission'!AP26)</f>
        <v>33286801.411126867</v>
      </c>
      <c r="AT50" s="11">
        <f>SUM('Yearly emission'!AQ$23:'Yearly emission'!AQ26)</f>
        <v>93251468.447631478</v>
      </c>
      <c r="AU50" s="11">
        <f>SUM('Yearly emission'!AR$23:'Yearly emission'!AR26)</f>
        <v>493972436.44084477</v>
      </c>
      <c r="AV50" s="11">
        <f>SUM('Yearly emission'!AS$23:'Yearly emission'!AS26)</f>
        <v>55004939.690484062</v>
      </c>
      <c r="AW50" s="11">
        <f>SUM('Yearly emission'!AT$23:'Yearly emission'!AT26)</f>
        <v>64509356.991842598</v>
      </c>
      <c r="AX50" s="11">
        <f>SUM('Yearly emission'!AU$23:'Yearly emission'!AU26)</f>
        <v>11985951.343252331</v>
      </c>
      <c r="AY50" s="11">
        <f>SUM('Yearly emission'!AV$23:'Yearly emission'!AV26)</f>
        <v>35483605.639637761</v>
      </c>
      <c r="AZ50" s="11">
        <f>SUM('Yearly emission'!AW$23:'Yearly emission'!AW26)</f>
        <v>19625733.830178645</v>
      </c>
      <c r="BA50" s="11">
        <f>SUM('Yearly emission'!AX$23:'Yearly emission'!AX26)</f>
        <v>20278729.364949305</v>
      </c>
      <c r="BB50" s="11">
        <f>SUM('Yearly emission'!AY$23:'Yearly emission'!AY26)</f>
        <v>131303606.05565384</v>
      </c>
      <c r="BC50" s="11">
        <f>SUM('Yearly emission'!AZ$23:'Yearly emission'!AZ26)</f>
        <v>0</v>
      </c>
      <c r="BD50" s="11">
        <f>SUM('Yearly emission'!BA$23:'Yearly emission'!BA26)</f>
        <v>0</v>
      </c>
      <c r="BE50" s="11">
        <f>SUM('Yearly emission'!BB$23:'Yearly emission'!BB26)</f>
        <v>0</v>
      </c>
      <c r="BF50" s="11">
        <f>SUM('Yearly emission'!BC$23:'Yearly emission'!BC26)</f>
        <v>0</v>
      </c>
      <c r="BG50" s="11">
        <f>SUM('Yearly emission'!BD$23:'Yearly emission'!BD26)</f>
        <v>0</v>
      </c>
      <c r="BH50" s="11">
        <f>SUM('Yearly emission'!BE$23:'Yearly emission'!BE26)</f>
        <v>0</v>
      </c>
      <c r="BI50" s="11">
        <f>SUM('Yearly emission'!BF$23:'Yearly emission'!BF26)</f>
        <v>0</v>
      </c>
      <c r="BJ50" s="11">
        <f>SUM('Yearly emission'!BG$23:'Yearly emission'!BG26)</f>
        <v>0</v>
      </c>
      <c r="BK50" s="11">
        <f>SUM('Yearly emission'!BH$23:'Yearly emission'!BH26)</f>
        <v>0</v>
      </c>
      <c r="BL50" s="11">
        <f>SUM('Yearly emission'!BI$23:'Yearly emission'!BI26)</f>
        <v>0</v>
      </c>
      <c r="BM50" s="11">
        <f>SUM('Yearly emission'!BJ$23:'Yearly emission'!BJ26)</f>
        <v>0</v>
      </c>
      <c r="BN50" s="11">
        <f>SUM('Yearly emission'!BK$23:'Yearly emission'!BK26)</f>
        <v>0</v>
      </c>
      <c r="BO50" s="11">
        <f>SUM('Yearly emission'!BL$23:'Yearly emission'!BL26)</f>
        <v>0</v>
      </c>
      <c r="BP50" s="11">
        <f>SUM('Yearly emission'!BM$23:'Yearly emission'!BM26)</f>
        <v>0</v>
      </c>
      <c r="BQ50" s="11">
        <f>SUM('Yearly emission'!BN$23:'Yearly emission'!BN26)</f>
        <v>0</v>
      </c>
      <c r="BR50" s="11">
        <f>SUM('Yearly emission'!BO$23:'Yearly emission'!BO26)</f>
        <v>0</v>
      </c>
      <c r="BS50" s="11">
        <f>SUM('Yearly emission'!BP$23:'Yearly emission'!BP26)</f>
        <v>0</v>
      </c>
      <c r="BT50" s="11">
        <f>SUM('Yearly emission'!BQ$23:'Yearly emission'!BQ26)</f>
        <v>0</v>
      </c>
      <c r="BU50" s="11">
        <f>SUM('Yearly emission'!BR$23:'Yearly emission'!BR26)</f>
        <v>0</v>
      </c>
      <c r="BV50" s="11">
        <f>SUM('Yearly emission'!BS$23:'Yearly emission'!BS26)</f>
        <v>0</v>
      </c>
      <c r="BW50" s="11">
        <f>SUM('Yearly emission'!BT$23:'Yearly emission'!BT26)</f>
        <v>0</v>
      </c>
      <c r="BX50" s="11">
        <f>SUM('Yearly emission'!BU$23:'Yearly emission'!BU26)</f>
        <v>0</v>
      </c>
      <c r="BY50" s="11">
        <f>SUM('Yearly emission'!BV$23:'Yearly emission'!BV26)</f>
        <v>0</v>
      </c>
      <c r="BZ50" s="11">
        <f>SUM('Yearly emission'!BW$23:'Yearly emission'!BW26)</f>
        <v>0</v>
      </c>
      <c r="CA50" s="11">
        <f>SUM('Yearly emission'!BX$23:'Yearly emission'!BX26)</f>
        <v>0</v>
      </c>
      <c r="CB50" s="11">
        <f>SUM('Yearly emission'!BY$23:'Yearly emission'!BY26)</f>
        <v>0</v>
      </c>
      <c r="CC50" s="11">
        <f>SUM('Yearly emission'!BZ$23:'Yearly emission'!BZ26)</f>
        <v>0</v>
      </c>
      <c r="CD50" s="11">
        <f>SUM('Yearly emission'!CA$23:'Yearly emission'!CA26)</f>
        <v>0</v>
      </c>
      <c r="CE50" s="11">
        <f>SUM('Yearly emission'!CB$23:'Yearly emission'!CB26)</f>
        <v>0</v>
      </c>
      <c r="CF50" s="11">
        <f>SUM('Yearly emission'!CC$23:'Yearly emission'!CC26)</f>
        <v>0</v>
      </c>
      <c r="CG50" s="11">
        <f>SUM('Yearly emission'!CD$23:'Yearly emission'!CD26)</f>
        <v>0</v>
      </c>
      <c r="CH50" s="11">
        <f>SUM('Yearly emission'!CE$23:'Yearly emission'!CE26)</f>
        <v>0</v>
      </c>
      <c r="CI50" s="11">
        <f>SUM('Yearly emission'!CF$23:'Yearly emission'!CF26)</f>
        <v>0</v>
      </c>
      <c r="CJ50" s="11">
        <f>SUM('Yearly emission'!CG$23:'Yearly emission'!CG26)</f>
        <v>0</v>
      </c>
      <c r="CK50" s="11">
        <f>SUM('Yearly emission'!CH$23:'Yearly emission'!CH26)</f>
        <v>0</v>
      </c>
      <c r="CL50" s="11">
        <f>SUM('Yearly emission'!CI$23:'Yearly emission'!CI26)</f>
        <v>0</v>
      </c>
      <c r="CM50" s="11">
        <f>SUM('Yearly emission'!CJ$23:'Yearly emission'!CJ26)</f>
        <v>8126</v>
      </c>
      <c r="CN50" s="11">
        <f>SUM('Yearly emission'!CK$23:'Yearly emission'!CK26)</f>
        <v>0</v>
      </c>
      <c r="CO50" s="11">
        <f>SUM('Yearly emission'!CL$23:'Yearly emission'!CL26)</f>
        <v>0</v>
      </c>
      <c r="CP50" s="11">
        <f>SUM('Yearly emission'!CM$23:'Yearly emission'!CM26)</f>
        <v>0</v>
      </c>
      <c r="CQ50" s="11">
        <f>SUM('Yearly emission'!CN$23:'Yearly emission'!CN26)</f>
        <v>0</v>
      </c>
      <c r="CR50" s="11">
        <f>SUM('Yearly emission'!CO$23:'Yearly emission'!CO26)</f>
        <v>0</v>
      </c>
      <c r="CS50" s="11">
        <f>SUM('Yearly emission'!CP$23:'Yearly emission'!CP26)</f>
        <v>0</v>
      </c>
      <c r="CT50" s="11">
        <f>SUM('Yearly emission'!CQ$23:'Yearly emission'!CQ26)</f>
        <v>0</v>
      </c>
      <c r="CU50" s="11">
        <f>SUM('Yearly emission'!CR$23:'Yearly emission'!CR26)</f>
        <v>0</v>
      </c>
      <c r="CV50" s="11">
        <f>SUM('Yearly emission'!CS$23:'Yearly emission'!CS26)</f>
        <v>0</v>
      </c>
      <c r="CW50" s="11">
        <f>SUM('Yearly emission'!CT$23:'Yearly emission'!CT26)</f>
        <v>0</v>
      </c>
      <c r="CX50" s="11">
        <f>SUM('Yearly emission'!CU$23:'Yearly emission'!CU26)</f>
        <v>0</v>
      </c>
      <c r="CY50" s="11">
        <f>SUM('Yearly emission'!CV$23:'Yearly emission'!CV26)</f>
        <v>0</v>
      </c>
      <c r="CZ50" s="11">
        <f>SUM('Yearly emission'!CW$23:'Yearly emission'!CW26)</f>
        <v>0</v>
      </c>
      <c r="DA50" s="11">
        <f>SUM('Yearly emission'!CX$23:'Yearly emission'!CX26)</f>
        <v>0</v>
      </c>
      <c r="DB50" s="11">
        <f>SUM('Yearly emission'!CY$23:'Yearly emission'!CY26)</f>
        <v>0</v>
      </c>
      <c r="DC50" s="11">
        <f>SUM('Yearly emission'!CZ$23:'Yearly emission'!CZ26)</f>
        <v>0</v>
      </c>
      <c r="DD50" s="11">
        <f>SUM('Yearly emission'!DA$23:'Yearly emission'!DA26)</f>
        <v>0</v>
      </c>
      <c r="DE50" s="11">
        <f>SUM('Yearly emission'!DB$23:'Yearly emission'!DB26)</f>
        <v>524441546.94676197</v>
      </c>
      <c r="DF50" s="11">
        <f>SUM('Yearly emission'!DC$23:'Yearly emission'!DC26)</f>
        <v>203394716.00684464</v>
      </c>
      <c r="DG50" s="11">
        <f>SUM('Yearly emission'!DD$23:'Yearly emission'!DD26)</f>
        <v>80788302.150880605</v>
      </c>
      <c r="DH50" s="11">
        <f>SUM('Yearly emission'!DE$23:'Yearly emission'!DE26)</f>
        <v>24975702.891646445</v>
      </c>
      <c r="DI50" s="11">
        <f>SUM('Yearly emission'!DF$23:'Yearly emission'!DF26)</f>
        <v>266737427.2954405</v>
      </c>
      <c r="DJ50" s="11">
        <f>SUM('Yearly emission'!DG$23:'Yearly emission'!DG26)</f>
        <v>8431632.4910419285</v>
      </c>
      <c r="DK50" s="11">
        <f>SUM('Yearly emission'!DH$23:'Yearly emission'!DH26)</f>
        <v>22872277.782399796</v>
      </c>
      <c r="DL50" s="11">
        <f>SUM('Yearly emission'!DI$23:'Yearly emission'!DI26)</f>
        <v>71430481.102820158</v>
      </c>
      <c r="DM50" s="11">
        <f>SUM('Yearly emission'!DJ$23:'Yearly emission'!DJ26)</f>
        <v>256529221.60468</v>
      </c>
      <c r="DN50" s="11">
        <f>SUM('Yearly emission'!DK$23:'Yearly emission'!DK26)</f>
        <v>40830688.132850751</v>
      </c>
      <c r="DO50" s="11">
        <f>SUM('Yearly emission'!DL$23:'Yearly emission'!DL26)</f>
        <v>74498233.540934384</v>
      </c>
      <c r="DP50" s="11">
        <f>SUM('Yearly emission'!DM$23:'Yearly emission'!DM26)</f>
        <v>9397786.0788291506</v>
      </c>
      <c r="DQ50" s="11">
        <f>SUM('Yearly emission'!DN$23:'Yearly emission'!DN26)</f>
        <v>28159863.080896083</v>
      </c>
      <c r="DR50" s="11">
        <f>SUM('Yearly emission'!DO$23:'Yearly emission'!DO26)</f>
        <v>40690991.921567254</v>
      </c>
      <c r="DS50" s="11">
        <f>SUM('Yearly emission'!DP$23:'Yearly emission'!DP26)</f>
        <v>19069886.031757805</v>
      </c>
      <c r="DT50" s="11">
        <f>SUM('Yearly emission'!DQ$23:'Yearly emission'!DQ26)</f>
        <v>97733501.371622577</v>
      </c>
      <c r="DU50" s="11">
        <f>SUM('Yearly emission'!DR$23:'Yearly emission'!DR26)</f>
        <v>0</v>
      </c>
      <c r="DV50" s="11">
        <f>SUM('Yearly emission'!DS$23:'Yearly emission'!DS26)</f>
        <v>1048883093.8935232</v>
      </c>
      <c r="DW50" s="11">
        <f>SUM('Yearly emission'!DT$23:'Yearly emission'!DT26)</f>
        <v>356843498.17650187</v>
      </c>
      <c r="DX50" s="11">
        <f>SUM('Yearly emission'!DU$23:'Yearly emission'!DU26)</f>
        <v>161576604.30176118</v>
      </c>
      <c r="DY50" s="11">
        <f>SUM('Yearly emission'!DV$23:'Yearly emission'!DV26)</f>
        <v>49951405.783292845</v>
      </c>
      <c r="DZ50" s="11">
        <f>SUM('Yearly emission'!DW$23:'Yearly emission'!DW26)</f>
        <v>533474854.59088022</v>
      </c>
      <c r="EA50" s="11">
        <f>SUM('Yearly emission'!DX$23:'Yearly emission'!DX26)</f>
        <v>16863264.982083868</v>
      </c>
      <c r="EB50" s="11">
        <f>SUM('Yearly emission'!DY$23:'Yearly emission'!DY26)</f>
        <v>45744555.564799614</v>
      </c>
      <c r="EC50" s="11">
        <f>SUM('Yearly emission'!DZ$23:'Yearly emission'!DZ26)</f>
        <v>142860962.20564044</v>
      </c>
      <c r="ED50" s="11">
        <f>SUM('Yearly emission'!EA$23:'Yearly emission'!EA26)</f>
        <v>513058443.20935965</v>
      </c>
      <c r="EE50" s="11">
        <f>SUM('Yearly emission'!EB$23:'Yearly emission'!EB26)</f>
        <v>81661376.265701413</v>
      </c>
      <c r="EF50" s="11">
        <f>SUM('Yearly emission'!EC$23:'Yearly emission'!EC26)</f>
        <v>148996467.08186859</v>
      </c>
      <c r="EG50" s="11">
        <f>SUM('Yearly emission'!ED$23:'Yearly emission'!ED26)</f>
        <v>18795572.157658316</v>
      </c>
      <c r="EH50" s="11">
        <f>SUM('Yearly emission'!EE$23:'Yearly emission'!EE26)</f>
        <v>56319726.161792152</v>
      </c>
      <c r="EI50" s="11">
        <f>SUM('Yearly emission'!EF$23:'Yearly emission'!EF26)</f>
        <v>81381983.843134657</v>
      </c>
      <c r="EJ50" s="11">
        <f>SUM('Yearly emission'!EG$23:'Yearly emission'!EG26)</f>
        <v>38139772.063515507</v>
      </c>
      <c r="EK50" s="11">
        <f>SUM('Yearly emission'!EH$23:'Yearly emission'!EH26)</f>
        <v>195467002.7432451</v>
      </c>
      <c r="EL50" s="11">
        <f>SUM('Yearly emission'!EI$23:'Yearly emission'!EI26)</f>
        <v>0</v>
      </c>
      <c r="EM50" s="11">
        <f>SUM('Yearly emission'!EJ$23:'Yearly emission'!EJ26)</f>
        <v>0</v>
      </c>
      <c r="EN50" s="11">
        <f>SUM('Yearly emission'!EK$23:'Yearly emission'!EK26)</f>
        <v>0</v>
      </c>
      <c r="EO50" s="11">
        <f>SUM('Yearly emission'!EL$23:'Yearly emission'!EL26)</f>
        <v>0</v>
      </c>
      <c r="EP50" s="11">
        <f>SUM('Yearly emission'!EM$23:'Yearly emission'!EM26)</f>
        <v>0</v>
      </c>
      <c r="EQ50" s="11">
        <f>SUM('Yearly emission'!EN$23:'Yearly emission'!EN26)</f>
        <v>0</v>
      </c>
      <c r="ER50" s="11">
        <f>SUM('Yearly emission'!EO$23:'Yearly emission'!EO26)</f>
        <v>0</v>
      </c>
      <c r="ES50" s="11">
        <f>SUM('Yearly emission'!EP$23:'Yearly emission'!EP26)</f>
        <v>0</v>
      </c>
      <c r="ET50" s="11">
        <f>SUM('Yearly emission'!EQ$23:'Yearly emission'!EQ26)</f>
        <v>0</v>
      </c>
      <c r="EU50" s="11">
        <f>SUM('Yearly emission'!ER$23:'Yearly emission'!ER26)</f>
        <v>0</v>
      </c>
      <c r="EV50" s="11">
        <f>SUM('Yearly emission'!ES$23:'Yearly emission'!ES26)</f>
        <v>0</v>
      </c>
      <c r="EW50" s="11">
        <f>SUM('Yearly emission'!ET$23:'Yearly emission'!ET26)</f>
        <v>0</v>
      </c>
      <c r="EX50" s="11">
        <f>SUM('Yearly emission'!EU$23:'Yearly emission'!EU26)</f>
        <v>0</v>
      </c>
      <c r="EY50" s="11">
        <f>SUM('Yearly emission'!EV$23:'Yearly emission'!EV26)</f>
        <v>0</v>
      </c>
      <c r="EZ50" s="11">
        <f>SUM('Yearly emission'!EW$23:'Yearly emission'!EW26)</f>
        <v>0</v>
      </c>
      <c r="FA50" s="11">
        <f>SUM('Yearly emission'!EX$23:'Yearly emission'!EX26)</f>
        <v>0</v>
      </c>
      <c r="FB50" s="11">
        <f>SUM('Yearly emission'!EY$23:'Yearly emission'!EY26)</f>
        <v>0</v>
      </c>
      <c r="FC50" s="11">
        <f>SUM('Yearly emission'!EZ$23:'Yearly emission'!EZ26)</f>
        <v>0</v>
      </c>
      <c r="FD50" s="11">
        <f>SUM('Yearly emission'!FA$23:'Yearly emission'!FA26)</f>
        <v>0</v>
      </c>
      <c r="FE50" s="11">
        <f>SUM('Yearly emission'!FB$23:'Yearly emission'!FB26)</f>
        <v>0</v>
      </c>
      <c r="FF50" s="11">
        <f>SUM('Yearly emission'!FC$23:'Yearly emission'!FC26)</f>
        <v>0</v>
      </c>
      <c r="FG50" s="11">
        <f>SUM('Yearly emission'!FD$23:'Yearly emission'!FD26)</f>
        <v>0</v>
      </c>
      <c r="FH50" s="11">
        <f>SUM('Yearly emission'!FE$23:'Yearly emission'!FE26)</f>
        <v>0</v>
      </c>
      <c r="FI50" s="11">
        <f>SUM('Yearly emission'!FF$23:'Yearly emission'!FF26)</f>
        <v>0</v>
      </c>
      <c r="FJ50" s="11">
        <f>SUM('Yearly emission'!FG$23:'Yearly emission'!FG26)</f>
        <v>0</v>
      </c>
      <c r="FK50" s="11">
        <f>SUM('Yearly emission'!FH$23:'Yearly emission'!FH26)</f>
        <v>0</v>
      </c>
      <c r="FL50" s="11">
        <f>SUM('Yearly emission'!FI$23:'Yearly emission'!FI26)</f>
        <v>0</v>
      </c>
      <c r="FM50" s="11">
        <f>SUM('Yearly emission'!FJ$23:'Yearly emission'!FJ26)</f>
        <v>0</v>
      </c>
      <c r="FN50" s="11">
        <f>SUM('Yearly emission'!FK$23:'Yearly emission'!FK26)</f>
        <v>0</v>
      </c>
      <c r="FO50" s="11">
        <f>SUM('Yearly emission'!FL$23:'Yearly emission'!FL26)</f>
        <v>0</v>
      </c>
      <c r="FP50" s="11">
        <f>SUM('Yearly emission'!FM$23:'Yearly emission'!FM26)</f>
        <v>0</v>
      </c>
      <c r="FQ50" s="11">
        <f>SUM('Yearly emission'!FN$23:'Yearly emission'!FN26)</f>
        <v>0</v>
      </c>
      <c r="FR50" s="11">
        <f>SUM('Yearly emission'!FO$23:'Yearly emission'!FO26)</f>
        <v>0</v>
      </c>
      <c r="FS50" s="11">
        <f>SUM('Yearly emission'!FP$23:'Yearly emission'!FP26)</f>
        <v>0</v>
      </c>
      <c r="FT50" s="11">
        <f>SUM('Yearly emission'!FQ$23:'Yearly emission'!FQ26)</f>
        <v>0</v>
      </c>
      <c r="FU50" s="11">
        <f>SUM('Yearly emission'!FR$23:'Yearly emission'!FR26)</f>
        <v>0</v>
      </c>
      <c r="FV50" s="11">
        <f>SUM('Yearly emission'!FS$23:'Yearly emission'!FS26)</f>
        <v>8126</v>
      </c>
      <c r="FW50" s="11">
        <f>SUM('Yearly emission'!FT$23:'Yearly emission'!FT26)</f>
        <v>0</v>
      </c>
      <c r="FX50" s="11">
        <f>SUM('Yearly emission'!FU$23:'Yearly emission'!FU26)</f>
        <v>0</v>
      </c>
      <c r="FY50" s="11">
        <f>SUM('Yearly emission'!FV$23:'Yearly emission'!FV26)</f>
        <v>0</v>
      </c>
      <c r="FZ50" s="11">
        <f>SUM('Yearly emission'!FW$23:'Yearly emission'!FW26)</f>
        <v>0</v>
      </c>
      <c r="GA50" s="11">
        <f>SUM('Yearly emission'!FX$23:'Yearly emission'!FX26)</f>
        <v>0</v>
      </c>
      <c r="GB50" s="11">
        <f>SUM('Yearly emission'!FY$23:'Yearly emission'!FY26)</f>
        <v>0</v>
      </c>
      <c r="GC50" s="11">
        <f>SUM('Yearly emission'!FZ$23:'Yearly emission'!FZ26)</f>
        <v>0</v>
      </c>
      <c r="GD50" s="11">
        <f>SUM('Yearly emission'!GA$23:'Yearly emission'!GA26)</f>
        <v>0</v>
      </c>
      <c r="GE50" s="11">
        <f>SUM('Yearly emission'!GB$23:'Yearly emission'!GB26)</f>
        <v>0</v>
      </c>
      <c r="GF50" s="11">
        <f>SUM('Yearly emission'!GC$23:'Yearly emission'!GC26)</f>
        <v>0</v>
      </c>
      <c r="GG50" s="11">
        <f>SUM('Yearly emission'!GD$23:'Yearly emission'!GD26)</f>
        <v>0</v>
      </c>
      <c r="GH50" s="11">
        <f>SUM('Yearly emission'!GE$23:'Yearly emission'!GE26)</f>
        <v>0</v>
      </c>
      <c r="GI50" s="11">
        <f>SUM('Yearly emission'!GF$23:'Yearly emission'!GF26)</f>
        <v>0</v>
      </c>
      <c r="GJ50" s="11">
        <f>SUM('Yearly emission'!GG$23:'Yearly emission'!GG26)</f>
        <v>0</v>
      </c>
      <c r="GK50" s="11">
        <f>SUM('Yearly emission'!GH$23:'Yearly emission'!GH26)</f>
        <v>0</v>
      </c>
      <c r="GL50" s="11">
        <f>SUM('Yearly emission'!GI$23:'Yearly emission'!GI26)</f>
        <v>0</v>
      </c>
      <c r="GM50" s="11">
        <f>SUM('Yearly emission'!GJ$23:'Yearly emission'!GJ26)</f>
        <v>0</v>
      </c>
      <c r="GN50" s="11">
        <f>SUM('Yearly emission'!GK$23:'Yearly emission'!GK26)</f>
        <v>478263458.40842438</v>
      </c>
      <c r="GO50" s="11">
        <f>SUM('Yearly emission'!GL$23:'Yearly emission'!GL26)</f>
        <v>165919446.52498904</v>
      </c>
      <c r="GP50" s="11">
        <f>SUM('Yearly emission'!GM$23:'Yearly emission'!GM26)</f>
        <v>76959395.675279185</v>
      </c>
      <c r="GQ50" s="11">
        <f>SUM('Yearly emission'!GN$23:'Yearly emission'!GN26)</f>
        <v>31529207.262633011</v>
      </c>
      <c r="GR50" s="11">
        <f>SUM('Yearly emission'!GO$23:'Yearly emission'!GO26)</f>
        <v>199516945.048989</v>
      </c>
      <c r="GS50" s="11">
        <f>SUM('Yearly emission'!GP$23:'Yearly emission'!GP26)</f>
        <v>6011739.0384243699</v>
      </c>
      <c r="GT50" s="11">
        <f>SUM('Yearly emission'!GQ$23:'Yearly emission'!GQ26)</f>
        <v>19407692.373606235</v>
      </c>
      <c r="GU50" s="11">
        <f>SUM('Yearly emission'!GR$23:'Yearly emission'!GR26)</f>
        <v>142990635.75398225</v>
      </c>
      <c r="GV50" s="11">
        <f>SUM('Yearly emission'!GS$23:'Yearly emission'!GS26)</f>
        <v>416831449.27468085</v>
      </c>
      <c r="GW50" s="11">
        <f>SUM('Yearly emission'!GT$23:'Yearly emission'!GT26)</f>
        <v>50247131.820709199</v>
      </c>
      <c r="GX50" s="11">
        <f>SUM('Yearly emission'!GU$23:'Yearly emission'!GU26)</f>
        <v>101240264.48593894</v>
      </c>
      <c r="GY50" s="11">
        <f>SUM('Yearly emission'!GV$23:'Yearly emission'!GV26)</f>
        <v>10605590.19182549</v>
      </c>
      <c r="GZ50" s="11">
        <f>SUM('Yearly emission'!GW$23:'Yearly emission'!GW26)</f>
        <v>20115228.999679554</v>
      </c>
      <c r="HA50" s="11">
        <f>SUM('Yearly emission'!GX$23:'Yearly emission'!GX26)</f>
        <v>41917631.601832286</v>
      </c>
      <c r="HB50" s="11">
        <f>SUM('Yearly emission'!GY$23:'Yearly emission'!GY26)</f>
        <v>21923741.368100472</v>
      </c>
      <c r="HC50" s="11">
        <f>SUM('Yearly emission'!GZ$23:'Yearly emission'!GZ26)</f>
        <v>131136118.54476452</v>
      </c>
      <c r="HD50" s="11">
        <f>SUM('Yearly emission'!HA$23:'Yearly emission'!HA26)</f>
        <v>0</v>
      </c>
      <c r="HE50" s="11">
        <f>SUM('Yearly emission'!HB$23:'Yearly emission'!HB26)</f>
        <v>956526916.81684971</v>
      </c>
      <c r="HF50" s="11">
        <f>SUM('Yearly emission'!HC$23:'Yearly emission'!HC26)</f>
        <v>331838893.04997766</v>
      </c>
      <c r="HG50" s="11">
        <f>SUM('Yearly emission'!HD$23:'Yearly emission'!HD26)</f>
        <v>153918791.35055837</v>
      </c>
      <c r="HH50" s="11">
        <f>SUM('Yearly emission'!HE$23:'Yearly emission'!HE26)</f>
        <v>63058414.525266081</v>
      </c>
      <c r="HI50" s="11">
        <f>SUM('Yearly emission'!HF$23:'Yearly emission'!HF26)</f>
        <v>399033890.09797752</v>
      </c>
      <c r="HJ50" s="11">
        <f>SUM('Yearly emission'!HG$23:'Yearly emission'!HG26)</f>
        <v>12023478.076848742</v>
      </c>
      <c r="HK50" s="11">
        <f>SUM('Yearly emission'!HH$23:'Yearly emission'!HH26)</f>
        <v>38815384.74721247</v>
      </c>
      <c r="HL50" s="11">
        <f>SUM('Yearly emission'!HI$23:'Yearly emission'!HI26)</f>
        <v>285981271.50796419</v>
      </c>
      <c r="HM50" s="11">
        <f>SUM('Yearly emission'!HJ$23:'Yearly emission'!HJ26)</f>
        <v>833662898.54936171</v>
      </c>
      <c r="HN50" s="11">
        <f>SUM('Yearly emission'!HK$23:'Yearly emission'!HK26)</f>
        <v>100494263.6414184</v>
      </c>
      <c r="HO50" s="11">
        <f>SUM('Yearly emission'!HL$23:'Yearly emission'!HL26)</f>
        <v>202480528.97187781</v>
      </c>
      <c r="HP50" s="11">
        <f>SUM('Yearly emission'!HM$23:'Yearly emission'!HM26)</f>
        <v>21211180.383650951</v>
      </c>
      <c r="HQ50" s="11">
        <f>SUM('Yearly emission'!HN$23:'Yearly emission'!HN26)</f>
        <v>40230457.999359116</v>
      </c>
      <c r="HR50" s="11">
        <f>SUM('Yearly emission'!HO$23:'Yearly emission'!HO26)</f>
        <v>83835263.203664511</v>
      </c>
      <c r="HS50" s="11">
        <f>SUM('Yearly emission'!HP$23:'Yearly emission'!HP26)</f>
        <v>43847482.736201003</v>
      </c>
      <c r="HT50" s="11">
        <f>SUM('Yearly emission'!HQ$23:'Yearly emission'!HQ26)</f>
        <v>262272237.08952892</v>
      </c>
      <c r="HU50" s="11">
        <f>SUM('Yearly emission'!HR$23:'Yearly emission'!HR26)</f>
        <v>0</v>
      </c>
      <c r="HV50" s="11">
        <f>SUM('Yearly emission'!HS$23:'Yearly emission'!HS26)</f>
        <v>0</v>
      </c>
      <c r="HW50" s="11">
        <f>SUM('Yearly emission'!HT$23:'Yearly emission'!HT26)</f>
        <v>0</v>
      </c>
      <c r="HX50" s="11">
        <f>SUM('Yearly emission'!HU$23:'Yearly emission'!HU26)</f>
        <v>0</v>
      </c>
      <c r="HY50" s="11">
        <f>SUM('Yearly emission'!HV$23:'Yearly emission'!HV26)</f>
        <v>0</v>
      </c>
      <c r="HZ50" s="11">
        <f>SUM('Yearly emission'!HW$23:'Yearly emission'!HW26)</f>
        <v>0</v>
      </c>
      <c r="IA50" s="11">
        <f>SUM('Yearly emission'!HX$23:'Yearly emission'!HX26)</f>
        <v>0</v>
      </c>
      <c r="IB50" s="11">
        <f>SUM('Yearly emission'!HY$23:'Yearly emission'!HY26)</f>
        <v>0</v>
      </c>
      <c r="IC50" s="11">
        <f>SUM('Yearly emission'!HZ$23:'Yearly emission'!HZ26)</f>
        <v>0</v>
      </c>
      <c r="ID50" s="11">
        <f>SUM('Yearly emission'!IA$23:'Yearly emission'!IA26)</f>
        <v>0</v>
      </c>
      <c r="IE50" s="11">
        <f>SUM('Yearly emission'!IB$23:'Yearly emission'!IB26)</f>
        <v>0</v>
      </c>
      <c r="IF50" s="11">
        <f>SUM('Yearly emission'!IC$23:'Yearly emission'!IC26)</f>
        <v>0</v>
      </c>
      <c r="IG50" s="11">
        <f>SUM('Yearly emission'!ID$23:'Yearly emission'!ID26)</f>
        <v>0</v>
      </c>
      <c r="IH50" s="11">
        <f>SUM('Yearly emission'!IE$23:'Yearly emission'!IE26)</f>
        <v>0</v>
      </c>
      <c r="II50" s="11">
        <f>SUM('Yearly emission'!IF$23:'Yearly emission'!IF26)</f>
        <v>0</v>
      </c>
      <c r="IJ50" s="11">
        <f>SUM('Yearly emission'!IG$23:'Yearly emission'!IG26)</f>
        <v>0</v>
      </c>
      <c r="IK50" s="11">
        <f>SUM('Yearly emission'!IH$23:'Yearly emission'!IH26)</f>
        <v>0</v>
      </c>
      <c r="IL50" s="11">
        <f>SUM('Yearly emission'!II$23:'Yearly emission'!II26)</f>
        <v>0</v>
      </c>
      <c r="IM50" s="11">
        <f>SUM('Yearly emission'!IJ$23:'Yearly emission'!IJ26)</f>
        <v>0</v>
      </c>
      <c r="IN50" s="11">
        <f>SUM('Yearly emission'!IK$23:'Yearly emission'!IK26)</f>
        <v>0</v>
      </c>
      <c r="IO50" s="11">
        <f>SUM('Yearly emission'!IL$23:'Yearly emission'!IL26)</f>
        <v>0</v>
      </c>
      <c r="IP50" s="11">
        <f>SUM('Yearly emission'!IM$23:'Yearly emission'!IM26)</f>
        <v>0</v>
      </c>
      <c r="IQ50" s="11">
        <f>SUM('Yearly emission'!IN$23:'Yearly emission'!IN26)</f>
        <v>0</v>
      </c>
      <c r="IR50" s="11">
        <f>SUM('Yearly emission'!IO$23:'Yearly emission'!IO26)</f>
        <v>0</v>
      </c>
      <c r="IS50" s="11">
        <f>SUM('Yearly emission'!IP$23:'Yearly emission'!IP26)</f>
        <v>0</v>
      </c>
      <c r="IT50" s="11">
        <f>SUM('Yearly emission'!IQ$23:'Yearly emission'!IQ26)</f>
        <v>0</v>
      </c>
      <c r="IU50" s="11">
        <f>SUM('Yearly emission'!IR$23:'Yearly emission'!IR26)</f>
        <v>0</v>
      </c>
      <c r="IV50" s="11">
        <f>SUM('Yearly emission'!IS$23:'Yearly emission'!IS26)</f>
        <v>0</v>
      </c>
      <c r="IW50" s="11">
        <f>SUM('Yearly emission'!IT$23:'Yearly emission'!IT26)</f>
        <v>0</v>
      </c>
      <c r="IX50" s="11">
        <f>SUM('Yearly emission'!IU$23:'Yearly emission'!IU26)</f>
        <v>0</v>
      </c>
      <c r="IY50" s="11">
        <f>SUM('Yearly emission'!IV$23:'Yearly emission'!IV26)</f>
        <v>0</v>
      </c>
      <c r="IZ50" s="11">
        <f>SUM('Yearly emission'!IW$23:'Yearly emission'!IW26)</f>
        <v>0</v>
      </c>
      <c r="JA50" s="11">
        <f>SUM('Yearly emission'!IX$23:'Yearly emission'!IX26)</f>
        <v>0</v>
      </c>
      <c r="JB50" s="11">
        <f>SUM('Yearly emission'!IY$23:'Yearly emission'!IY26)</f>
        <v>0</v>
      </c>
    </row>
    <row r="51" spans="4:262" x14ac:dyDescent="0.25">
      <c r="D51" s="11">
        <v>2034</v>
      </c>
      <c r="E51" s="11">
        <f>SUM('Yearly emission'!B$20:'Yearly emission'!B27)</f>
        <v>0</v>
      </c>
      <c r="F51" s="11">
        <f>SUM('Yearly emission'!C$20:'Yearly emission'!C27)</f>
        <v>0</v>
      </c>
      <c r="G51" s="11">
        <f>SUM('Yearly emission'!D$20:'Yearly emission'!D27)</f>
        <v>0</v>
      </c>
      <c r="H51" s="11">
        <f>SUM('Yearly emission'!E$20:'Yearly emission'!E27)</f>
        <v>0</v>
      </c>
      <c r="I51" s="11">
        <f>SUM('Yearly emission'!F$20:'Yearly emission'!F27)</f>
        <v>0</v>
      </c>
      <c r="J51" s="11">
        <f>SUM('Yearly emission'!G$20:'Yearly emission'!G27)</f>
        <v>0</v>
      </c>
      <c r="K51" s="11">
        <f>SUM('Yearly emission'!H$20:'Yearly emission'!H27)</f>
        <v>0</v>
      </c>
      <c r="L51" s="11">
        <f>SUM('Yearly emission'!I$20:'Yearly emission'!I27)</f>
        <v>0</v>
      </c>
      <c r="M51" s="11">
        <f>SUM('Yearly emission'!J$20:'Yearly emission'!J27)</f>
        <v>0</v>
      </c>
      <c r="N51" s="11">
        <f>SUM('Yearly emission'!K$20:'Yearly emission'!K27)</f>
        <v>0</v>
      </c>
      <c r="O51" s="11">
        <f>SUM('Yearly emission'!L$20:'Yearly emission'!L27)</f>
        <v>0</v>
      </c>
      <c r="P51" s="11">
        <f>SUM('Yearly emission'!M$20:'Yearly emission'!M27)</f>
        <v>0</v>
      </c>
      <c r="Q51" s="11">
        <f>SUM('Yearly emission'!N$20:'Yearly emission'!N27)</f>
        <v>0</v>
      </c>
      <c r="R51" s="11">
        <f>SUM('Yearly emission'!O$20:'Yearly emission'!O27)</f>
        <v>0</v>
      </c>
      <c r="S51" s="11">
        <f>SUM('Yearly emission'!P$20:'Yearly emission'!P27)</f>
        <v>0</v>
      </c>
      <c r="T51" s="11">
        <f>SUM('Yearly emission'!Q$20:'Yearly emission'!Q27)</f>
        <v>0</v>
      </c>
      <c r="V51" s="11">
        <f>SUM('Yearly emission'!S$23:'Yearly emission'!S27)</f>
        <v>545379205.77010119</v>
      </c>
      <c r="W51" s="11">
        <f>SUM('Yearly emission'!T$23:'Yearly emission'!T27)</f>
        <v>191430816.11047858</v>
      </c>
      <c r="X51" s="11">
        <f>SUM('Yearly emission'!U$23:'Yearly emission'!U27)</f>
        <v>80610433.222649604</v>
      </c>
      <c r="Y51" s="11">
        <f>SUM('Yearly emission'!V$23:'Yearly emission'!V27)</f>
        <v>30162611.869420782</v>
      </c>
      <c r="Z51" s="11">
        <f>SUM('Yearly emission'!W$23:'Yearly emission'!W27)</f>
        <v>323973317.49387646</v>
      </c>
      <c r="AA51" s="11">
        <f>SUM('Yearly emission'!X$23:'Yearly emission'!X27)</f>
        <v>8442763.7275010608</v>
      </c>
      <c r="AB51" s="11">
        <f>SUM('Yearly emission'!Y$23:'Yearly emission'!Y27)</f>
        <v>23019809.168116003</v>
      </c>
      <c r="AC51" s="11">
        <f>SUM('Yearly emission'!Z$23:'Yearly emission'!Z27)</f>
        <v>66704692.594018742</v>
      </c>
      <c r="AD51" s="11">
        <f>SUM('Yearly emission'!AA$23:'Yearly emission'!AA27)</f>
        <v>360430492.64143813</v>
      </c>
      <c r="AE51" s="11">
        <f>SUM('Yearly emission'!AB$23:'Yearly emission'!AB27)</f>
        <v>41212929.70606789</v>
      </c>
      <c r="AF51" s="11">
        <f>SUM('Yearly emission'!AC$23:'Yearly emission'!AC27)</f>
        <v>49086728.339219034</v>
      </c>
      <c r="AG51" s="11">
        <f>SUM('Yearly emission'!AD$23:'Yearly emission'!AD27)</f>
        <v>8809954.860061517</v>
      </c>
      <c r="AH51" s="11">
        <f>SUM('Yearly emission'!AE$23:'Yearly emission'!AE27)</f>
        <v>25627340.008971151</v>
      </c>
      <c r="AI51" s="11">
        <f>SUM('Yearly emission'!AF$23:'Yearly emission'!AF27)</f>
        <v>16477062.783673264</v>
      </c>
      <c r="AJ51" s="11">
        <f>SUM('Yearly emission'!AG$23:'Yearly emission'!AG27)</f>
        <v>15360966.912485206</v>
      </c>
      <c r="AK51" s="11">
        <f>SUM('Yearly emission'!AH$23:'Yearly emission'!AH27)</f>
        <v>96539889.001662537</v>
      </c>
      <c r="AL51" s="11">
        <f>SUM('Yearly emission'!AI$23:'Yearly emission'!AI27)</f>
        <v>0</v>
      </c>
      <c r="AM51" s="11">
        <f>SUM('Yearly emission'!AJ$23:'Yearly emission'!AJ27)</f>
        <v>1090758411.5402024</v>
      </c>
      <c r="AN51" s="11">
        <f>SUM('Yearly emission'!AK$23:'Yearly emission'!AK27)</f>
        <v>382861632.22095752</v>
      </c>
      <c r="AO51" s="11">
        <f>SUM('Yearly emission'!AL$23:'Yearly emission'!AL27)</f>
        <v>161220866.44529903</v>
      </c>
      <c r="AP51" s="11">
        <f>SUM('Yearly emission'!AM$23:'Yearly emission'!AM27)</f>
        <v>60325223.738841549</v>
      </c>
      <c r="AQ51" s="11">
        <f>SUM('Yearly emission'!AN$23:'Yearly emission'!AN27)</f>
        <v>647946634.98775339</v>
      </c>
      <c r="AR51" s="11">
        <f>SUM('Yearly emission'!AO$23:'Yearly emission'!AO27)</f>
        <v>16885527.455002125</v>
      </c>
      <c r="AS51" s="11">
        <f>SUM('Yearly emission'!AP$23:'Yearly emission'!AP27)</f>
        <v>46039618.336232096</v>
      </c>
      <c r="AT51" s="11">
        <f>SUM('Yearly emission'!AQ$23:'Yearly emission'!AQ27)</f>
        <v>133409385.18803737</v>
      </c>
      <c r="AU51" s="11">
        <f>SUM('Yearly emission'!AR$23:'Yearly emission'!AR27)</f>
        <v>720860985.2828753</v>
      </c>
      <c r="AV51" s="11">
        <f>SUM('Yearly emission'!AS$23:'Yearly emission'!AS27)</f>
        <v>82425859.412135735</v>
      </c>
      <c r="AW51" s="11">
        <f>SUM('Yearly emission'!AT$23:'Yearly emission'!AT27)</f>
        <v>98173456.678438008</v>
      </c>
      <c r="AX51" s="11">
        <f>SUM('Yearly emission'!AU$23:'Yearly emission'!AU27)</f>
        <v>17619909.720123012</v>
      </c>
      <c r="AY51" s="11">
        <f>SUM('Yearly emission'!AV$23:'Yearly emission'!AV27)</f>
        <v>51254680.017942287</v>
      </c>
      <c r="AZ51" s="11">
        <f>SUM('Yearly emission'!AW$23:'Yearly emission'!AW27)</f>
        <v>32954125.567346543</v>
      </c>
      <c r="BA51" s="11">
        <f>SUM('Yearly emission'!AX$23:'Yearly emission'!AX27)</f>
        <v>30721933.824970432</v>
      </c>
      <c r="BB51" s="11">
        <f>SUM('Yearly emission'!AY$23:'Yearly emission'!AY27)</f>
        <v>193079778.00332493</v>
      </c>
      <c r="BC51" s="11">
        <f>SUM('Yearly emission'!AZ$23:'Yearly emission'!AZ27)</f>
        <v>0</v>
      </c>
      <c r="BD51" s="11">
        <f>SUM('Yearly emission'!BA$23:'Yearly emission'!BA27)</f>
        <v>0</v>
      </c>
      <c r="BE51" s="11">
        <f>SUM('Yearly emission'!BB$23:'Yearly emission'!BB27)</f>
        <v>0</v>
      </c>
      <c r="BF51" s="11">
        <f>SUM('Yearly emission'!BC$23:'Yearly emission'!BC27)</f>
        <v>0</v>
      </c>
      <c r="BG51" s="11">
        <f>SUM('Yearly emission'!BD$23:'Yearly emission'!BD27)</f>
        <v>0</v>
      </c>
      <c r="BH51" s="11">
        <f>SUM('Yearly emission'!BE$23:'Yearly emission'!BE27)</f>
        <v>0</v>
      </c>
      <c r="BI51" s="11">
        <f>SUM('Yearly emission'!BF$23:'Yearly emission'!BF27)</f>
        <v>0</v>
      </c>
      <c r="BJ51" s="11">
        <f>SUM('Yearly emission'!BG$23:'Yearly emission'!BG27)</f>
        <v>0</v>
      </c>
      <c r="BK51" s="11">
        <f>SUM('Yearly emission'!BH$23:'Yearly emission'!BH27)</f>
        <v>0</v>
      </c>
      <c r="BL51" s="11">
        <f>SUM('Yearly emission'!BI$23:'Yearly emission'!BI27)</f>
        <v>0</v>
      </c>
      <c r="BM51" s="11">
        <f>SUM('Yearly emission'!BJ$23:'Yearly emission'!BJ27)</f>
        <v>0</v>
      </c>
      <c r="BN51" s="11">
        <f>SUM('Yearly emission'!BK$23:'Yearly emission'!BK27)</f>
        <v>0</v>
      </c>
      <c r="BO51" s="11">
        <f>SUM('Yearly emission'!BL$23:'Yearly emission'!BL27)</f>
        <v>0</v>
      </c>
      <c r="BP51" s="11">
        <f>SUM('Yearly emission'!BM$23:'Yearly emission'!BM27)</f>
        <v>0</v>
      </c>
      <c r="BQ51" s="11">
        <f>SUM('Yearly emission'!BN$23:'Yearly emission'!BN27)</f>
        <v>0</v>
      </c>
      <c r="BR51" s="11">
        <f>SUM('Yearly emission'!BO$23:'Yearly emission'!BO27)</f>
        <v>0</v>
      </c>
      <c r="BS51" s="11">
        <f>SUM('Yearly emission'!BP$23:'Yearly emission'!BP27)</f>
        <v>0</v>
      </c>
      <c r="BT51" s="11">
        <f>SUM('Yearly emission'!BQ$23:'Yearly emission'!BQ27)</f>
        <v>0</v>
      </c>
      <c r="BU51" s="11">
        <f>SUM('Yearly emission'!BR$23:'Yearly emission'!BR27)</f>
        <v>0</v>
      </c>
      <c r="BV51" s="11">
        <f>SUM('Yearly emission'!BS$23:'Yearly emission'!BS27)</f>
        <v>0</v>
      </c>
      <c r="BW51" s="11">
        <f>SUM('Yearly emission'!BT$23:'Yearly emission'!BT27)</f>
        <v>0</v>
      </c>
      <c r="BX51" s="11">
        <f>SUM('Yearly emission'!BU$23:'Yearly emission'!BU27)</f>
        <v>0</v>
      </c>
      <c r="BY51" s="11">
        <f>SUM('Yearly emission'!BV$23:'Yearly emission'!BV27)</f>
        <v>0</v>
      </c>
      <c r="BZ51" s="11">
        <f>SUM('Yearly emission'!BW$23:'Yearly emission'!BW27)</f>
        <v>0</v>
      </c>
      <c r="CA51" s="11">
        <f>SUM('Yearly emission'!BX$23:'Yearly emission'!BX27)</f>
        <v>0</v>
      </c>
      <c r="CB51" s="11">
        <f>SUM('Yearly emission'!BY$23:'Yearly emission'!BY27)</f>
        <v>0</v>
      </c>
      <c r="CC51" s="11">
        <f>SUM('Yearly emission'!BZ$23:'Yearly emission'!BZ27)</f>
        <v>0</v>
      </c>
      <c r="CD51" s="11">
        <f>SUM('Yearly emission'!CA$23:'Yearly emission'!CA27)</f>
        <v>0</v>
      </c>
      <c r="CE51" s="11">
        <f>SUM('Yearly emission'!CB$23:'Yearly emission'!CB27)</f>
        <v>0</v>
      </c>
      <c r="CF51" s="11">
        <f>SUM('Yearly emission'!CC$23:'Yearly emission'!CC27)</f>
        <v>0</v>
      </c>
      <c r="CG51" s="11">
        <f>SUM('Yearly emission'!CD$23:'Yearly emission'!CD27)</f>
        <v>0</v>
      </c>
      <c r="CH51" s="11">
        <f>SUM('Yearly emission'!CE$23:'Yearly emission'!CE27)</f>
        <v>0</v>
      </c>
      <c r="CI51" s="11">
        <f>SUM('Yearly emission'!CF$23:'Yearly emission'!CF27)</f>
        <v>0</v>
      </c>
      <c r="CJ51" s="11">
        <f>SUM('Yearly emission'!CG$23:'Yearly emission'!CG27)</f>
        <v>0</v>
      </c>
      <c r="CK51" s="11">
        <f>SUM('Yearly emission'!CH$23:'Yearly emission'!CH27)</f>
        <v>0</v>
      </c>
      <c r="CL51" s="11">
        <f>SUM('Yearly emission'!CI$23:'Yearly emission'!CI27)</f>
        <v>0</v>
      </c>
      <c r="CM51" s="11">
        <f>SUM('Yearly emission'!CJ$23:'Yearly emission'!CJ27)</f>
        <v>10160</v>
      </c>
      <c r="CN51" s="11">
        <f>SUM('Yearly emission'!CK$23:'Yearly emission'!CK27)</f>
        <v>0</v>
      </c>
      <c r="CO51" s="11">
        <f>SUM('Yearly emission'!CL$23:'Yearly emission'!CL27)</f>
        <v>0</v>
      </c>
      <c r="CP51" s="11">
        <f>SUM('Yearly emission'!CM$23:'Yearly emission'!CM27)</f>
        <v>0</v>
      </c>
      <c r="CQ51" s="11">
        <f>SUM('Yearly emission'!CN$23:'Yearly emission'!CN27)</f>
        <v>0</v>
      </c>
      <c r="CR51" s="11">
        <f>SUM('Yearly emission'!CO$23:'Yearly emission'!CO27)</f>
        <v>0</v>
      </c>
      <c r="CS51" s="11">
        <f>SUM('Yearly emission'!CP$23:'Yearly emission'!CP27)</f>
        <v>0</v>
      </c>
      <c r="CT51" s="11">
        <f>SUM('Yearly emission'!CQ$23:'Yearly emission'!CQ27)</f>
        <v>0</v>
      </c>
      <c r="CU51" s="11">
        <f>SUM('Yearly emission'!CR$23:'Yearly emission'!CR27)</f>
        <v>0</v>
      </c>
      <c r="CV51" s="11">
        <f>SUM('Yearly emission'!CS$23:'Yearly emission'!CS27)</f>
        <v>0</v>
      </c>
      <c r="CW51" s="11">
        <f>SUM('Yearly emission'!CT$23:'Yearly emission'!CT27)</f>
        <v>0</v>
      </c>
      <c r="CX51" s="11">
        <f>SUM('Yearly emission'!CU$23:'Yearly emission'!CU27)</f>
        <v>0</v>
      </c>
      <c r="CY51" s="11">
        <f>SUM('Yearly emission'!CV$23:'Yearly emission'!CV27)</f>
        <v>0</v>
      </c>
      <c r="CZ51" s="11">
        <f>SUM('Yearly emission'!CW$23:'Yearly emission'!CW27)</f>
        <v>0</v>
      </c>
      <c r="DA51" s="11">
        <f>SUM('Yearly emission'!CX$23:'Yearly emission'!CX27)</f>
        <v>0</v>
      </c>
      <c r="DB51" s="11">
        <f>SUM('Yearly emission'!CY$23:'Yearly emission'!CY27)</f>
        <v>0</v>
      </c>
      <c r="DC51" s="11">
        <f>SUM('Yearly emission'!CZ$23:'Yearly emission'!CZ27)</f>
        <v>0</v>
      </c>
      <c r="DD51" s="11">
        <f>SUM('Yearly emission'!DA$23:'Yearly emission'!DA27)</f>
        <v>0</v>
      </c>
      <c r="DE51" s="11">
        <f>SUM('Yearly emission'!DB$23:'Yearly emission'!DB27)</f>
        <v>764996667.84005022</v>
      </c>
      <c r="DF51" s="11">
        <f>SUM('Yearly emission'!DC$23:'Yearly emission'!DC27)</f>
        <v>278549055.53538764</v>
      </c>
      <c r="DG51" s="11">
        <f>SUM('Yearly emission'!DD$23:'Yearly emission'!DD27)</f>
        <v>116712816.01249404</v>
      </c>
      <c r="DH51" s="11">
        <f>SUM('Yearly emission'!DE$23:'Yearly emission'!DE27)</f>
        <v>37330313.32207264</v>
      </c>
      <c r="DI51" s="11">
        <f>SUM('Yearly emission'!DF$23:'Yearly emission'!DF27)</f>
        <v>397514548.3869049</v>
      </c>
      <c r="DJ51" s="11">
        <f>SUM('Yearly emission'!DG$23:'Yearly emission'!DG27)</f>
        <v>13979651.387133598</v>
      </c>
      <c r="DK51" s="11">
        <f>SUM('Yearly emission'!DH$23:'Yearly emission'!DH27)</f>
        <v>33173276.835939504</v>
      </c>
      <c r="DL51" s="11">
        <f>SUM('Yearly emission'!DI$23:'Yearly emission'!DI27)</f>
        <v>106495167.56330116</v>
      </c>
      <c r="DM51" s="11">
        <f>SUM('Yearly emission'!DJ$23:'Yearly emission'!DJ27)</f>
        <v>421325028.89104944</v>
      </c>
      <c r="DN51" s="11">
        <f>SUM('Yearly emission'!DK$23:'Yearly emission'!DK27)</f>
        <v>62217738.393865541</v>
      </c>
      <c r="DO51" s="11">
        <f>SUM('Yearly emission'!DL$23:'Yearly emission'!DL27)</f>
        <v>120377225.72072479</v>
      </c>
      <c r="DP51" s="11">
        <f>SUM('Yearly emission'!DM$23:'Yearly emission'!DM27)</f>
        <v>14250900.899200896</v>
      </c>
      <c r="DQ51" s="11">
        <f>SUM('Yearly emission'!DN$23:'Yearly emission'!DN27)</f>
        <v>41405002.449357972</v>
      </c>
      <c r="DR51" s="11">
        <f>SUM('Yearly emission'!DO$23:'Yearly emission'!DO27)</f>
        <v>64925280.272592708</v>
      </c>
      <c r="DS51" s="11">
        <f>SUM('Yearly emission'!DP$23:'Yearly emission'!DP27)</f>
        <v>29837998.435597681</v>
      </c>
      <c r="DT51" s="11">
        <f>SUM('Yearly emission'!DQ$23:'Yearly emission'!DQ27)</f>
        <v>148415242.4432793</v>
      </c>
      <c r="DU51" s="11">
        <f>SUM('Yearly emission'!DR$23:'Yearly emission'!DR27)</f>
        <v>0</v>
      </c>
      <c r="DV51" s="11">
        <f>SUM('Yearly emission'!DS$23:'Yearly emission'!DS27)</f>
        <v>1529993335.6801012</v>
      </c>
      <c r="DW51" s="11">
        <f>SUM('Yearly emission'!DT$23:'Yearly emission'!DT27)</f>
        <v>432340039.8194198</v>
      </c>
      <c r="DX51" s="11">
        <f>SUM('Yearly emission'!DU$23:'Yearly emission'!DU27)</f>
        <v>233425632.02498806</v>
      </c>
      <c r="DY51" s="11">
        <f>SUM('Yearly emission'!DV$23:'Yearly emission'!DV27)</f>
        <v>74660626.644145235</v>
      </c>
      <c r="DZ51" s="11">
        <f>SUM('Yearly emission'!DW$23:'Yearly emission'!DW27)</f>
        <v>795029096.77380824</v>
      </c>
      <c r="EA51" s="11">
        <f>SUM('Yearly emission'!DX$23:'Yearly emission'!DX27)</f>
        <v>27959302.774267204</v>
      </c>
      <c r="EB51" s="11">
        <f>SUM('Yearly emission'!DY$23:'Yearly emission'!DY27)</f>
        <v>66346553.671878979</v>
      </c>
      <c r="EC51" s="11">
        <f>SUM('Yearly emission'!DZ$23:'Yearly emission'!DZ27)</f>
        <v>212990335.12660244</v>
      </c>
      <c r="ED51" s="11">
        <f>SUM('Yearly emission'!EA$23:'Yearly emission'!EA27)</f>
        <v>842650057.78209853</v>
      </c>
      <c r="EE51" s="11">
        <f>SUM('Yearly emission'!EB$23:'Yearly emission'!EB27)</f>
        <v>124435476.78773099</v>
      </c>
      <c r="EF51" s="11">
        <f>SUM('Yearly emission'!EC$23:'Yearly emission'!EC27)</f>
        <v>240754451.44144955</v>
      </c>
      <c r="EG51" s="11">
        <f>SUM('Yearly emission'!ED$23:'Yearly emission'!ED27)</f>
        <v>28501801.798401818</v>
      </c>
      <c r="EH51" s="11">
        <f>SUM('Yearly emission'!EE$23:'Yearly emission'!EE27)</f>
        <v>82810004.898716047</v>
      </c>
      <c r="EI51" s="11">
        <f>SUM('Yearly emission'!EF$23:'Yearly emission'!EF27)</f>
        <v>129850560.54518569</v>
      </c>
      <c r="EJ51" s="11">
        <f>SUM('Yearly emission'!EG$23:'Yearly emission'!EG27)</f>
        <v>59675996.87119516</v>
      </c>
      <c r="EK51" s="11">
        <f>SUM('Yearly emission'!EH$23:'Yearly emission'!EH27)</f>
        <v>296830484.88655865</v>
      </c>
      <c r="EL51" s="11">
        <f>SUM('Yearly emission'!EI$23:'Yearly emission'!EI27)</f>
        <v>0</v>
      </c>
      <c r="EM51" s="11">
        <f>SUM('Yearly emission'!EJ$23:'Yearly emission'!EJ27)</f>
        <v>0</v>
      </c>
      <c r="EN51" s="11">
        <f>SUM('Yearly emission'!EK$23:'Yearly emission'!EK27)</f>
        <v>0</v>
      </c>
      <c r="EO51" s="11">
        <f>SUM('Yearly emission'!EL$23:'Yearly emission'!EL27)</f>
        <v>0</v>
      </c>
      <c r="EP51" s="11">
        <f>SUM('Yearly emission'!EM$23:'Yearly emission'!EM27)</f>
        <v>0</v>
      </c>
      <c r="EQ51" s="11">
        <f>SUM('Yearly emission'!EN$23:'Yearly emission'!EN27)</f>
        <v>0</v>
      </c>
      <c r="ER51" s="11">
        <f>SUM('Yearly emission'!EO$23:'Yearly emission'!EO27)</f>
        <v>0</v>
      </c>
      <c r="ES51" s="11">
        <f>SUM('Yearly emission'!EP$23:'Yearly emission'!EP27)</f>
        <v>0</v>
      </c>
      <c r="ET51" s="11">
        <f>SUM('Yearly emission'!EQ$23:'Yearly emission'!EQ27)</f>
        <v>0</v>
      </c>
      <c r="EU51" s="11">
        <f>SUM('Yearly emission'!ER$23:'Yearly emission'!ER27)</f>
        <v>0</v>
      </c>
      <c r="EV51" s="11">
        <f>SUM('Yearly emission'!ES$23:'Yearly emission'!ES27)</f>
        <v>0</v>
      </c>
      <c r="EW51" s="11">
        <f>SUM('Yearly emission'!ET$23:'Yearly emission'!ET27)</f>
        <v>0</v>
      </c>
      <c r="EX51" s="11">
        <f>SUM('Yearly emission'!EU$23:'Yearly emission'!EU27)</f>
        <v>0</v>
      </c>
      <c r="EY51" s="11">
        <f>SUM('Yearly emission'!EV$23:'Yearly emission'!EV27)</f>
        <v>0</v>
      </c>
      <c r="EZ51" s="11">
        <f>SUM('Yearly emission'!EW$23:'Yearly emission'!EW27)</f>
        <v>0</v>
      </c>
      <c r="FA51" s="11">
        <f>SUM('Yearly emission'!EX$23:'Yearly emission'!EX27)</f>
        <v>0</v>
      </c>
      <c r="FB51" s="11">
        <f>SUM('Yearly emission'!EY$23:'Yearly emission'!EY27)</f>
        <v>0</v>
      </c>
      <c r="FC51" s="11">
        <f>SUM('Yearly emission'!EZ$23:'Yearly emission'!EZ27)</f>
        <v>0</v>
      </c>
      <c r="FD51" s="11">
        <f>SUM('Yearly emission'!FA$23:'Yearly emission'!FA27)</f>
        <v>0</v>
      </c>
      <c r="FE51" s="11">
        <f>SUM('Yearly emission'!FB$23:'Yearly emission'!FB27)</f>
        <v>0</v>
      </c>
      <c r="FF51" s="11">
        <f>SUM('Yearly emission'!FC$23:'Yearly emission'!FC27)</f>
        <v>0</v>
      </c>
      <c r="FG51" s="11">
        <f>SUM('Yearly emission'!FD$23:'Yearly emission'!FD27)</f>
        <v>0</v>
      </c>
      <c r="FH51" s="11">
        <f>SUM('Yearly emission'!FE$23:'Yearly emission'!FE27)</f>
        <v>0</v>
      </c>
      <c r="FI51" s="11">
        <f>SUM('Yearly emission'!FF$23:'Yearly emission'!FF27)</f>
        <v>0</v>
      </c>
      <c r="FJ51" s="11">
        <f>SUM('Yearly emission'!FG$23:'Yearly emission'!FG27)</f>
        <v>0</v>
      </c>
      <c r="FK51" s="11">
        <f>SUM('Yearly emission'!FH$23:'Yearly emission'!FH27)</f>
        <v>0</v>
      </c>
      <c r="FL51" s="11">
        <f>SUM('Yearly emission'!FI$23:'Yearly emission'!FI27)</f>
        <v>0</v>
      </c>
      <c r="FM51" s="11">
        <f>SUM('Yearly emission'!FJ$23:'Yearly emission'!FJ27)</f>
        <v>0</v>
      </c>
      <c r="FN51" s="11">
        <f>SUM('Yearly emission'!FK$23:'Yearly emission'!FK27)</f>
        <v>0</v>
      </c>
      <c r="FO51" s="11">
        <f>SUM('Yearly emission'!FL$23:'Yearly emission'!FL27)</f>
        <v>0</v>
      </c>
      <c r="FP51" s="11">
        <f>SUM('Yearly emission'!FM$23:'Yearly emission'!FM27)</f>
        <v>0</v>
      </c>
      <c r="FQ51" s="11">
        <f>SUM('Yearly emission'!FN$23:'Yearly emission'!FN27)</f>
        <v>0</v>
      </c>
      <c r="FR51" s="11">
        <f>SUM('Yearly emission'!FO$23:'Yearly emission'!FO27)</f>
        <v>0</v>
      </c>
      <c r="FS51" s="11">
        <f>SUM('Yearly emission'!FP$23:'Yearly emission'!FP27)</f>
        <v>0</v>
      </c>
      <c r="FT51" s="11">
        <f>SUM('Yearly emission'!FQ$23:'Yearly emission'!FQ27)</f>
        <v>0</v>
      </c>
      <c r="FU51" s="11">
        <f>SUM('Yearly emission'!FR$23:'Yearly emission'!FR27)</f>
        <v>0</v>
      </c>
      <c r="FV51" s="11">
        <f>SUM('Yearly emission'!FS$23:'Yearly emission'!FS27)</f>
        <v>10160</v>
      </c>
      <c r="FW51" s="11">
        <f>SUM('Yearly emission'!FT$23:'Yearly emission'!FT27)</f>
        <v>0</v>
      </c>
      <c r="FX51" s="11">
        <f>SUM('Yearly emission'!FU$23:'Yearly emission'!FU27)</f>
        <v>0</v>
      </c>
      <c r="FY51" s="11">
        <f>SUM('Yearly emission'!FV$23:'Yearly emission'!FV27)</f>
        <v>0</v>
      </c>
      <c r="FZ51" s="11">
        <f>SUM('Yearly emission'!FW$23:'Yearly emission'!FW27)</f>
        <v>0</v>
      </c>
      <c r="GA51" s="11">
        <f>SUM('Yearly emission'!FX$23:'Yearly emission'!FX27)</f>
        <v>0</v>
      </c>
      <c r="GB51" s="11">
        <f>SUM('Yearly emission'!FY$23:'Yearly emission'!FY27)</f>
        <v>0</v>
      </c>
      <c r="GC51" s="11">
        <f>SUM('Yearly emission'!FZ$23:'Yearly emission'!FZ27)</f>
        <v>0</v>
      </c>
      <c r="GD51" s="11">
        <f>SUM('Yearly emission'!GA$23:'Yearly emission'!GA27)</f>
        <v>0</v>
      </c>
      <c r="GE51" s="11">
        <f>SUM('Yearly emission'!GB$23:'Yearly emission'!GB27)</f>
        <v>0</v>
      </c>
      <c r="GF51" s="11">
        <f>SUM('Yearly emission'!GC$23:'Yearly emission'!GC27)</f>
        <v>0</v>
      </c>
      <c r="GG51" s="11">
        <f>SUM('Yearly emission'!GD$23:'Yearly emission'!GD27)</f>
        <v>0</v>
      </c>
      <c r="GH51" s="11">
        <f>SUM('Yearly emission'!GE$23:'Yearly emission'!GE27)</f>
        <v>0</v>
      </c>
      <c r="GI51" s="11">
        <f>SUM('Yearly emission'!GF$23:'Yearly emission'!GF27)</f>
        <v>0</v>
      </c>
      <c r="GJ51" s="11">
        <f>SUM('Yearly emission'!GG$23:'Yearly emission'!GG27)</f>
        <v>0</v>
      </c>
      <c r="GK51" s="11">
        <f>SUM('Yearly emission'!GH$23:'Yearly emission'!GH27)</f>
        <v>0</v>
      </c>
      <c r="GL51" s="11">
        <f>SUM('Yearly emission'!GI$23:'Yearly emission'!GI27)</f>
        <v>0</v>
      </c>
      <c r="GM51" s="11">
        <f>SUM('Yearly emission'!GJ$23:'Yearly emission'!GJ27)</f>
        <v>0</v>
      </c>
      <c r="GN51" s="11">
        <f>SUM('Yearly emission'!GK$23:'Yearly emission'!GK27)</f>
        <v>741932989.71022379</v>
      </c>
      <c r="GO51" s="11">
        <f>SUM('Yearly emission'!GL$23:'Yearly emission'!GL27)</f>
        <v>258604873.37091383</v>
      </c>
      <c r="GP51" s="11">
        <f>SUM('Yearly emission'!GM$23:'Yearly emission'!GM27)</f>
        <v>114605682.73872587</v>
      </c>
      <c r="GQ51" s="11">
        <f>SUM('Yearly emission'!GN$23:'Yearly emission'!GN27)</f>
        <v>47675370.876368672</v>
      </c>
      <c r="GR51" s="11">
        <f>SUM('Yearly emission'!GO$23:'Yearly emission'!GO27)</f>
        <v>306096376.18726397</v>
      </c>
      <c r="GS51" s="11">
        <f>SUM('Yearly emission'!GP$23:'Yearly emission'!GP27)</f>
        <v>9293955.792822279</v>
      </c>
      <c r="GT51" s="11">
        <f>SUM('Yearly emission'!GQ$23:'Yearly emission'!GQ27)</f>
        <v>29313169.431638431</v>
      </c>
      <c r="GU51" s="11">
        <f>SUM('Yearly emission'!GR$23:'Yearly emission'!GR27)</f>
        <v>218537877.34114981</v>
      </c>
      <c r="GV51" s="11">
        <f>SUM('Yearly emission'!GS$23:'Yearly emission'!GS27)</f>
        <v>661025934.1386025</v>
      </c>
      <c r="GW51" s="11">
        <f>SUM('Yearly emission'!GT$23:'Yearly emission'!GT27)</f>
        <v>80872797.813036799</v>
      </c>
      <c r="GX51" s="11">
        <f>SUM('Yearly emission'!GU$23:'Yearly emission'!GU27)</f>
        <v>153184294.10661933</v>
      </c>
      <c r="GY51" s="11">
        <f>SUM('Yearly emission'!GV$23:'Yearly emission'!GV27)</f>
        <v>17044718.006753553</v>
      </c>
      <c r="GZ51" s="11">
        <f>SUM('Yearly emission'!GW$23:'Yearly emission'!GW27)</f>
        <v>30684218.234315336</v>
      </c>
      <c r="HA51" s="11">
        <f>SUM('Yearly emission'!GX$23:'Yearly emission'!GX27)</f>
        <v>67088664.044068716</v>
      </c>
      <c r="HB51" s="11">
        <f>SUM('Yearly emission'!GY$23:'Yearly emission'!GY27)</f>
        <v>36545828.204817824</v>
      </c>
      <c r="HC51" s="11">
        <f>SUM('Yearly emission'!GZ$23:'Yearly emission'!GZ27)</f>
        <v>207622529.07171202</v>
      </c>
      <c r="HD51" s="11">
        <f>SUM('Yearly emission'!HA$23:'Yearly emission'!HA27)</f>
        <v>0</v>
      </c>
      <c r="HE51" s="11">
        <f>SUM('Yearly emission'!HB$23:'Yearly emission'!HB27)</f>
        <v>1483865979.4204493</v>
      </c>
      <c r="HF51" s="11">
        <f>SUM('Yearly emission'!HC$23:'Yearly emission'!HC27)</f>
        <v>516469830.66650409</v>
      </c>
      <c r="HG51" s="11">
        <f>SUM('Yearly emission'!HD$23:'Yearly emission'!HD27)</f>
        <v>212342306.41231263</v>
      </c>
      <c r="HH51" s="11">
        <f>SUM('Yearly emission'!HE$23:'Yearly emission'!HE27)</f>
        <v>95350741.752737463</v>
      </c>
      <c r="HI51" s="11">
        <f>SUM('Yearly emission'!HF$23:'Yearly emission'!HF27)</f>
        <v>612192752.37452745</v>
      </c>
      <c r="HJ51" s="11">
        <f>SUM('Yearly emission'!HG$23:'Yearly emission'!HG27)</f>
        <v>18587911.585644547</v>
      </c>
      <c r="HK51" s="11">
        <f>SUM('Yearly emission'!HH$23:'Yearly emission'!HH27)</f>
        <v>58626338.863276929</v>
      </c>
      <c r="HL51" s="11">
        <f>SUM('Yearly emission'!HI$23:'Yearly emission'!HI27)</f>
        <v>437075754.68229997</v>
      </c>
      <c r="HM51" s="11">
        <f>SUM('Yearly emission'!HJ$23:'Yearly emission'!HJ27)</f>
        <v>1322051868.2772057</v>
      </c>
      <c r="HN51" s="11">
        <f>SUM('Yearly emission'!HK$23:'Yearly emission'!HK27)</f>
        <v>161745595.6260736</v>
      </c>
      <c r="HO51" s="11">
        <f>SUM('Yearly emission'!HL$23:'Yearly emission'!HL27)</f>
        <v>306368588.21323806</v>
      </c>
      <c r="HP51" s="11">
        <f>SUM('Yearly emission'!HM$23:'Yearly emission'!HM27)</f>
        <v>34089436.013507076</v>
      </c>
      <c r="HQ51" s="11">
        <f>SUM('Yearly emission'!HN$23:'Yearly emission'!HN27)</f>
        <v>61368436.468630686</v>
      </c>
      <c r="HR51" s="11">
        <f>SUM('Yearly emission'!HO$23:'Yearly emission'!HO27)</f>
        <v>134177328.08813745</v>
      </c>
      <c r="HS51" s="11">
        <f>SUM('Yearly emission'!HP$23:'Yearly emission'!HP27)</f>
        <v>73091656.409635767</v>
      </c>
      <c r="HT51" s="11">
        <f>SUM('Yearly emission'!HQ$23:'Yearly emission'!HQ27)</f>
        <v>415245058.14342457</v>
      </c>
      <c r="HU51" s="11">
        <f>SUM('Yearly emission'!HR$23:'Yearly emission'!HR27)</f>
        <v>0</v>
      </c>
      <c r="HV51" s="11">
        <f>SUM('Yearly emission'!HS$23:'Yearly emission'!HS27)</f>
        <v>0</v>
      </c>
      <c r="HW51" s="11">
        <f>SUM('Yearly emission'!HT$23:'Yearly emission'!HT27)</f>
        <v>0</v>
      </c>
      <c r="HX51" s="11">
        <f>SUM('Yearly emission'!HU$23:'Yearly emission'!HU27)</f>
        <v>0</v>
      </c>
      <c r="HY51" s="11">
        <f>SUM('Yearly emission'!HV$23:'Yearly emission'!HV27)</f>
        <v>0</v>
      </c>
      <c r="HZ51" s="11">
        <f>SUM('Yearly emission'!HW$23:'Yearly emission'!HW27)</f>
        <v>0</v>
      </c>
      <c r="IA51" s="11">
        <f>SUM('Yearly emission'!HX$23:'Yearly emission'!HX27)</f>
        <v>0</v>
      </c>
      <c r="IB51" s="11">
        <f>SUM('Yearly emission'!HY$23:'Yearly emission'!HY27)</f>
        <v>0</v>
      </c>
      <c r="IC51" s="11">
        <f>SUM('Yearly emission'!HZ$23:'Yearly emission'!HZ27)</f>
        <v>0</v>
      </c>
      <c r="ID51" s="11">
        <f>SUM('Yearly emission'!IA$23:'Yearly emission'!IA27)</f>
        <v>0</v>
      </c>
      <c r="IE51" s="11">
        <f>SUM('Yearly emission'!IB$23:'Yearly emission'!IB27)</f>
        <v>0</v>
      </c>
      <c r="IF51" s="11">
        <f>SUM('Yearly emission'!IC$23:'Yearly emission'!IC27)</f>
        <v>0</v>
      </c>
      <c r="IG51" s="11">
        <f>SUM('Yearly emission'!ID$23:'Yearly emission'!ID27)</f>
        <v>0</v>
      </c>
      <c r="IH51" s="11">
        <f>SUM('Yearly emission'!IE$23:'Yearly emission'!IE27)</f>
        <v>0</v>
      </c>
      <c r="II51" s="11">
        <f>SUM('Yearly emission'!IF$23:'Yearly emission'!IF27)</f>
        <v>0</v>
      </c>
      <c r="IJ51" s="11">
        <f>SUM('Yearly emission'!IG$23:'Yearly emission'!IG27)</f>
        <v>0</v>
      </c>
      <c r="IK51" s="11">
        <f>SUM('Yearly emission'!IH$23:'Yearly emission'!IH27)</f>
        <v>0</v>
      </c>
      <c r="IL51" s="11">
        <f>SUM('Yearly emission'!II$23:'Yearly emission'!II27)</f>
        <v>0</v>
      </c>
      <c r="IM51" s="11">
        <f>SUM('Yearly emission'!IJ$23:'Yearly emission'!IJ27)</f>
        <v>0</v>
      </c>
      <c r="IN51" s="11">
        <f>SUM('Yearly emission'!IK$23:'Yearly emission'!IK27)</f>
        <v>0</v>
      </c>
      <c r="IO51" s="11">
        <f>SUM('Yearly emission'!IL$23:'Yearly emission'!IL27)</f>
        <v>0</v>
      </c>
      <c r="IP51" s="11">
        <f>SUM('Yearly emission'!IM$23:'Yearly emission'!IM27)</f>
        <v>0</v>
      </c>
      <c r="IQ51" s="11">
        <f>SUM('Yearly emission'!IN$23:'Yearly emission'!IN27)</f>
        <v>0</v>
      </c>
      <c r="IR51" s="11">
        <f>SUM('Yearly emission'!IO$23:'Yearly emission'!IO27)</f>
        <v>0</v>
      </c>
      <c r="IS51" s="11">
        <f>SUM('Yearly emission'!IP$23:'Yearly emission'!IP27)</f>
        <v>0</v>
      </c>
      <c r="IT51" s="11">
        <f>SUM('Yearly emission'!IQ$23:'Yearly emission'!IQ27)</f>
        <v>0</v>
      </c>
      <c r="IU51" s="11">
        <f>SUM('Yearly emission'!IR$23:'Yearly emission'!IR27)</f>
        <v>0</v>
      </c>
      <c r="IV51" s="11">
        <f>SUM('Yearly emission'!IS$23:'Yearly emission'!IS27)</f>
        <v>0</v>
      </c>
      <c r="IW51" s="11">
        <f>SUM('Yearly emission'!IT$23:'Yearly emission'!IT27)</f>
        <v>0</v>
      </c>
      <c r="IX51" s="11">
        <f>SUM('Yearly emission'!IU$23:'Yearly emission'!IU27)</f>
        <v>0</v>
      </c>
      <c r="IY51" s="11">
        <f>SUM('Yearly emission'!IV$23:'Yearly emission'!IV27)</f>
        <v>0</v>
      </c>
      <c r="IZ51" s="11">
        <f>SUM('Yearly emission'!IW$23:'Yearly emission'!IW27)</f>
        <v>0</v>
      </c>
      <c r="JA51" s="11">
        <f>SUM('Yearly emission'!IX$23:'Yearly emission'!IX27)</f>
        <v>0</v>
      </c>
      <c r="JB51" s="11">
        <f>SUM('Yearly emission'!IY$23:'Yearly emission'!IY27)</f>
        <v>0</v>
      </c>
    </row>
    <row r="52" spans="4:262" x14ac:dyDescent="0.25">
      <c r="D52" s="11">
        <v>2035</v>
      </c>
      <c r="E52" s="11">
        <f>SUM('Yearly emission'!B$20:'Yearly emission'!B28)</f>
        <v>0</v>
      </c>
      <c r="F52" s="11">
        <f>SUM('Yearly emission'!C$20:'Yearly emission'!C28)</f>
        <v>0</v>
      </c>
      <c r="G52" s="11">
        <f>SUM('Yearly emission'!D$20:'Yearly emission'!D28)</f>
        <v>0</v>
      </c>
      <c r="H52" s="11">
        <f>SUM('Yearly emission'!E$20:'Yearly emission'!E28)</f>
        <v>0</v>
      </c>
      <c r="I52" s="11">
        <f>SUM('Yearly emission'!F$20:'Yearly emission'!F28)</f>
        <v>0</v>
      </c>
      <c r="J52" s="11">
        <f>SUM('Yearly emission'!G$20:'Yearly emission'!G28)</f>
        <v>0</v>
      </c>
      <c r="K52" s="11">
        <f>SUM('Yearly emission'!H$20:'Yearly emission'!H28)</f>
        <v>0</v>
      </c>
      <c r="L52" s="11">
        <f>SUM('Yearly emission'!I$20:'Yearly emission'!I28)</f>
        <v>0</v>
      </c>
      <c r="M52" s="11">
        <f>SUM('Yearly emission'!J$20:'Yearly emission'!J28)</f>
        <v>0</v>
      </c>
      <c r="N52" s="11">
        <f>SUM('Yearly emission'!K$20:'Yearly emission'!K28)</f>
        <v>0</v>
      </c>
      <c r="O52" s="11">
        <f>SUM('Yearly emission'!L$20:'Yearly emission'!L28)</f>
        <v>0</v>
      </c>
      <c r="P52" s="11">
        <f>SUM('Yearly emission'!M$20:'Yearly emission'!M28)</f>
        <v>0</v>
      </c>
      <c r="Q52" s="11">
        <f>SUM('Yearly emission'!N$20:'Yearly emission'!N28)</f>
        <v>0</v>
      </c>
      <c r="R52" s="11">
        <f>SUM('Yearly emission'!O$20:'Yearly emission'!O28)</f>
        <v>0</v>
      </c>
      <c r="S52" s="11">
        <f>SUM('Yearly emission'!P$20:'Yearly emission'!P28)</f>
        <v>0</v>
      </c>
      <c r="T52" s="11">
        <f>SUM('Yearly emission'!Q$20:'Yearly emission'!Q28)</f>
        <v>0</v>
      </c>
      <c r="V52" s="11">
        <f>SUM('Yearly emission'!S$23:'Yearly emission'!S28)</f>
        <v>737663279.77950728</v>
      </c>
      <c r="W52" s="11">
        <f>SUM('Yearly emission'!T$23:'Yearly emission'!T28)</f>
        <v>260768683.67273298</v>
      </c>
      <c r="X52" s="11">
        <f>SUM('Yearly emission'!U$23:'Yearly emission'!U28)</f>
        <v>96995393.05324766</v>
      </c>
      <c r="Y52" s="11">
        <f>SUM('Yearly emission'!V$23:'Yearly emission'!V28)</f>
        <v>41039994.776903406</v>
      </c>
      <c r="Z52" s="11">
        <f>SUM('Yearly emission'!W$23:'Yearly emission'!W28)</f>
        <v>452352917.9660852</v>
      </c>
      <c r="AA52" s="11">
        <f>SUM('Yearly emission'!X$23:'Yearly emission'!X28)</f>
        <v>12366223.692264326</v>
      </c>
      <c r="AB52" s="11">
        <f>SUM('Yearly emission'!Y$23:'Yearly emission'!Y28)</f>
        <v>30700873.930278007</v>
      </c>
      <c r="AC52" s="11">
        <f>SUM('Yearly emission'!Z$23:'Yearly emission'!Z28)</f>
        <v>92710674.771175116</v>
      </c>
      <c r="AD52" s="11">
        <f>SUM('Yearly emission'!AA$23:'Yearly emission'!AA28)</f>
        <v>512735681.62685186</v>
      </c>
      <c r="AE52" s="11">
        <f>SUM('Yearly emission'!AB$23:'Yearly emission'!AB28)</f>
        <v>59592725.204716399</v>
      </c>
      <c r="AF52" s="11">
        <f>SUM('Yearly emission'!AC$23:'Yearly emission'!AC28)</f>
        <v>72075521.142634585</v>
      </c>
      <c r="AG52" s="11">
        <f>SUM('Yearly emission'!AD$23:'Yearly emission'!AD28)</f>
        <v>12556613.764569174</v>
      </c>
      <c r="AH52" s="11">
        <f>SUM('Yearly emission'!AE$23:'Yearly emission'!AE28)</f>
        <v>35624055.73994562</v>
      </c>
      <c r="AI52" s="11">
        <f>SUM('Yearly emission'!AF$23:'Yearly emission'!AF28)</f>
        <v>26483793.648643754</v>
      </c>
      <c r="AJ52" s="11">
        <f>SUM('Yearly emission'!AG$23:'Yearly emission'!AG28)</f>
        <v>22491438.215659764</v>
      </c>
      <c r="AK52" s="11">
        <f>SUM('Yearly emission'!AH$23:'Yearly emission'!AH28)</f>
        <v>140459808.62206212</v>
      </c>
      <c r="AL52" s="11">
        <f>SUM('Yearly emission'!AI$23:'Yearly emission'!AI28)</f>
        <v>0</v>
      </c>
      <c r="AM52" s="11">
        <f>SUM('Yearly emission'!AJ$23:'Yearly emission'!AJ28)</f>
        <v>1475326559.5590162</v>
      </c>
      <c r="AN52" s="11">
        <f>SUM('Yearly emission'!AK$23:'Yearly emission'!AK28)</f>
        <v>521537367.34546626</v>
      </c>
      <c r="AO52" s="11">
        <f>SUM('Yearly emission'!AL$23:'Yearly emission'!AL28)</f>
        <v>177726021.22132984</v>
      </c>
      <c r="AP52" s="11">
        <f>SUM('Yearly emission'!AM$23:'Yearly emission'!AM28)</f>
        <v>82079989.553806692</v>
      </c>
      <c r="AQ52" s="11">
        <f>SUM('Yearly emission'!AN$23:'Yearly emission'!AN28)</f>
        <v>904705835.93216944</v>
      </c>
      <c r="AR52" s="11">
        <f>SUM('Yearly emission'!AO$23:'Yearly emission'!AO28)</f>
        <v>24732447.384528659</v>
      </c>
      <c r="AS52" s="11">
        <f>SUM('Yearly emission'!AP$23:'Yearly emission'!AP28)</f>
        <v>60932077.302121289</v>
      </c>
      <c r="AT52" s="11">
        <f>SUM('Yearly emission'!AQ$23:'Yearly emission'!AQ28)</f>
        <v>185421349.54235011</v>
      </c>
      <c r="AU52" s="11">
        <f>SUM('Yearly emission'!AR$23:'Yearly emission'!AR28)</f>
        <v>1025471363.2537028</v>
      </c>
      <c r="AV52" s="11">
        <f>SUM('Yearly emission'!AS$23:'Yearly emission'!AS28)</f>
        <v>119185450.40943289</v>
      </c>
      <c r="AW52" s="11">
        <f>SUM('Yearly emission'!AT$23:'Yearly emission'!AT28)</f>
        <v>144151042.28526911</v>
      </c>
      <c r="AX52" s="11">
        <f>SUM('Yearly emission'!AU$23:'Yearly emission'!AU28)</f>
        <v>25113227.529138327</v>
      </c>
      <c r="AY52" s="11">
        <f>SUM('Yearly emission'!AV$23:'Yearly emission'!AV28)</f>
        <v>71248111.479891181</v>
      </c>
      <c r="AZ52" s="11">
        <f>SUM('Yearly emission'!AW$23:'Yearly emission'!AW28)</f>
        <v>52967587.297287464</v>
      </c>
      <c r="BA52" s="11">
        <f>SUM('Yearly emission'!AX$23:'Yearly emission'!AX28)</f>
        <v>44982876.431319475</v>
      </c>
      <c r="BB52" s="11">
        <f>SUM('Yearly emission'!AY$23:'Yearly emission'!AY28)</f>
        <v>280919617.24412405</v>
      </c>
      <c r="BC52" s="11">
        <f>SUM('Yearly emission'!AZ$23:'Yearly emission'!AZ28)</f>
        <v>0</v>
      </c>
      <c r="BD52" s="11">
        <f>SUM('Yearly emission'!BA$23:'Yearly emission'!BA28)</f>
        <v>0</v>
      </c>
      <c r="BE52" s="11">
        <f>SUM('Yearly emission'!BB$23:'Yearly emission'!BB28)</f>
        <v>0</v>
      </c>
      <c r="BF52" s="11">
        <f>SUM('Yearly emission'!BC$23:'Yearly emission'!BC28)</f>
        <v>0</v>
      </c>
      <c r="BG52" s="11">
        <f>SUM('Yearly emission'!BD$23:'Yearly emission'!BD28)</f>
        <v>0</v>
      </c>
      <c r="BH52" s="11">
        <f>SUM('Yearly emission'!BE$23:'Yearly emission'!BE28)</f>
        <v>0</v>
      </c>
      <c r="BI52" s="11">
        <f>SUM('Yearly emission'!BF$23:'Yearly emission'!BF28)</f>
        <v>0</v>
      </c>
      <c r="BJ52" s="11">
        <f>SUM('Yearly emission'!BG$23:'Yearly emission'!BG28)</f>
        <v>0</v>
      </c>
      <c r="BK52" s="11">
        <f>SUM('Yearly emission'!BH$23:'Yearly emission'!BH28)</f>
        <v>0</v>
      </c>
      <c r="BL52" s="11">
        <f>SUM('Yearly emission'!BI$23:'Yearly emission'!BI28)</f>
        <v>0</v>
      </c>
      <c r="BM52" s="11">
        <f>SUM('Yearly emission'!BJ$23:'Yearly emission'!BJ28)</f>
        <v>0</v>
      </c>
      <c r="BN52" s="11">
        <f>SUM('Yearly emission'!BK$23:'Yearly emission'!BK28)</f>
        <v>0</v>
      </c>
      <c r="BO52" s="11">
        <f>SUM('Yearly emission'!BL$23:'Yearly emission'!BL28)</f>
        <v>0</v>
      </c>
      <c r="BP52" s="11">
        <f>SUM('Yearly emission'!BM$23:'Yearly emission'!BM28)</f>
        <v>0</v>
      </c>
      <c r="BQ52" s="11">
        <f>SUM('Yearly emission'!BN$23:'Yearly emission'!BN28)</f>
        <v>0</v>
      </c>
      <c r="BR52" s="11">
        <f>SUM('Yearly emission'!BO$23:'Yearly emission'!BO28)</f>
        <v>0</v>
      </c>
      <c r="BS52" s="11">
        <f>SUM('Yearly emission'!BP$23:'Yearly emission'!BP28)</f>
        <v>0</v>
      </c>
      <c r="BT52" s="11">
        <f>SUM('Yearly emission'!BQ$23:'Yearly emission'!BQ28)</f>
        <v>0</v>
      </c>
      <c r="BU52" s="11">
        <f>SUM('Yearly emission'!BR$23:'Yearly emission'!BR28)</f>
        <v>0</v>
      </c>
      <c r="BV52" s="11">
        <f>SUM('Yearly emission'!BS$23:'Yearly emission'!BS28)</f>
        <v>0</v>
      </c>
      <c r="BW52" s="11">
        <f>SUM('Yearly emission'!BT$23:'Yearly emission'!BT28)</f>
        <v>0</v>
      </c>
      <c r="BX52" s="11">
        <f>SUM('Yearly emission'!BU$23:'Yearly emission'!BU28)</f>
        <v>0</v>
      </c>
      <c r="BY52" s="11">
        <f>SUM('Yearly emission'!BV$23:'Yearly emission'!BV28)</f>
        <v>0</v>
      </c>
      <c r="BZ52" s="11">
        <f>SUM('Yearly emission'!BW$23:'Yearly emission'!BW28)</f>
        <v>0</v>
      </c>
      <c r="CA52" s="11">
        <f>SUM('Yearly emission'!BX$23:'Yearly emission'!BX28)</f>
        <v>0</v>
      </c>
      <c r="CB52" s="11">
        <f>SUM('Yearly emission'!BY$23:'Yearly emission'!BY28)</f>
        <v>0</v>
      </c>
      <c r="CC52" s="11">
        <f>SUM('Yearly emission'!BZ$23:'Yearly emission'!BZ28)</f>
        <v>0</v>
      </c>
      <c r="CD52" s="11">
        <f>SUM('Yearly emission'!CA$23:'Yearly emission'!CA28)</f>
        <v>0</v>
      </c>
      <c r="CE52" s="11">
        <f>SUM('Yearly emission'!CB$23:'Yearly emission'!CB28)</f>
        <v>0</v>
      </c>
      <c r="CF52" s="11">
        <f>SUM('Yearly emission'!CC$23:'Yearly emission'!CC28)</f>
        <v>0</v>
      </c>
      <c r="CG52" s="11">
        <f>SUM('Yearly emission'!CD$23:'Yearly emission'!CD28)</f>
        <v>0</v>
      </c>
      <c r="CH52" s="11">
        <f>SUM('Yearly emission'!CE$23:'Yearly emission'!CE28)</f>
        <v>0</v>
      </c>
      <c r="CI52" s="11">
        <f>SUM('Yearly emission'!CF$23:'Yearly emission'!CF28)</f>
        <v>0</v>
      </c>
      <c r="CJ52" s="11">
        <f>SUM('Yearly emission'!CG$23:'Yearly emission'!CG28)</f>
        <v>0</v>
      </c>
      <c r="CK52" s="11">
        <f>SUM('Yearly emission'!CH$23:'Yearly emission'!CH28)</f>
        <v>0</v>
      </c>
      <c r="CL52" s="11">
        <f>SUM('Yearly emission'!CI$23:'Yearly emission'!CI28)</f>
        <v>0</v>
      </c>
      <c r="CM52" s="11">
        <f>SUM('Yearly emission'!CJ$23:'Yearly emission'!CJ28)</f>
        <v>12195</v>
      </c>
      <c r="CN52" s="11">
        <f>SUM('Yearly emission'!CK$23:'Yearly emission'!CK28)</f>
        <v>0</v>
      </c>
      <c r="CO52" s="11">
        <f>SUM('Yearly emission'!CL$23:'Yearly emission'!CL28)</f>
        <v>0</v>
      </c>
      <c r="CP52" s="11">
        <f>SUM('Yearly emission'!CM$23:'Yearly emission'!CM28)</f>
        <v>0</v>
      </c>
      <c r="CQ52" s="11">
        <f>SUM('Yearly emission'!CN$23:'Yearly emission'!CN28)</f>
        <v>0</v>
      </c>
      <c r="CR52" s="11">
        <f>SUM('Yearly emission'!CO$23:'Yearly emission'!CO28)</f>
        <v>0</v>
      </c>
      <c r="CS52" s="11">
        <f>SUM('Yearly emission'!CP$23:'Yearly emission'!CP28)</f>
        <v>0</v>
      </c>
      <c r="CT52" s="11">
        <f>SUM('Yearly emission'!CQ$23:'Yearly emission'!CQ28)</f>
        <v>0</v>
      </c>
      <c r="CU52" s="11">
        <f>SUM('Yearly emission'!CR$23:'Yearly emission'!CR28)</f>
        <v>0</v>
      </c>
      <c r="CV52" s="11">
        <f>SUM('Yearly emission'!CS$23:'Yearly emission'!CS28)</f>
        <v>0</v>
      </c>
      <c r="CW52" s="11">
        <f>SUM('Yearly emission'!CT$23:'Yearly emission'!CT28)</f>
        <v>0</v>
      </c>
      <c r="CX52" s="11">
        <f>SUM('Yearly emission'!CU$23:'Yearly emission'!CU28)</f>
        <v>0</v>
      </c>
      <c r="CY52" s="11">
        <f>SUM('Yearly emission'!CV$23:'Yearly emission'!CV28)</f>
        <v>0</v>
      </c>
      <c r="CZ52" s="11">
        <f>SUM('Yearly emission'!CW$23:'Yearly emission'!CW28)</f>
        <v>0</v>
      </c>
      <c r="DA52" s="11">
        <f>SUM('Yearly emission'!CX$23:'Yearly emission'!CX28)</f>
        <v>0</v>
      </c>
      <c r="DB52" s="11">
        <f>SUM('Yearly emission'!CY$23:'Yearly emission'!CY28)</f>
        <v>0</v>
      </c>
      <c r="DC52" s="11">
        <f>SUM('Yearly emission'!CZ$23:'Yearly emission'!CZ28)</f>
        <v>0</v>
      </c>
      <c r="DD52" s="11">
        <f>SUM('Yearly emission'!DA$23:'Yearly emission'!DA28)</f>
        <v>0</v>
      </c>
      <c r="DE52" s="11">
        <f>SUM('Yearly emission'!DB$23:'Yearly emission'!DB28)</f>
        <v>1077135263.827353</v>
      </c>
      <c r="DF52" s="11">
        <f>SUM('Yearly emission'!DC$23:'Yearly emission'!DC28)</f>
        <v>381593817.73501658</v>
      </c>
      <c r="DG52" s="11">
        <f>SUM('Yearly emission'!DD$23:'Yearly emission'!DD28)</f>
        <v>157653823.51418915</v>
      </c>
      <c r="DH52" s="11">
        <f>SUM('Yearly emission'!DE$23:'Yearly emission'!DE28)</f>
        <v>52824629.697044291</v>
      </c>
      <c r="DI52" s="11">
        <f>SUM('Yearly emission'!DF$23:'Yearly emission'!DF28)</f>
        <v>563085291.93408632</v>
      </c>
      <c r="DJ52" s="11">
        <f>SUM('Yearly emission'!DG$23:'Yearly emission'!DG28)</f>
        <v>21228237.201010864</v>
      </c>
      <c r="DK52" s="11">
        <f>SUM('Yearly emission'!DH$23:'Yearly emission'!DH28)</f>
        <v>46102209.629664525</v>
      </c>
      <c r="DL52" s="11">
        <f>SUM('Yearly emission'!DI$23:'Yearly emission'!DI28)</f>
        <v>151823228.79648685</v>
      </c>
      <c r="DM52" s="11">
        <f>SUM('Yearly emission'!DJ$23:'Yearly emission'!DJ28)</f>
        <v>661271567.15844011</v>
      </c>
      <c r="DN52" s="11">
        <f>SUM('Yearly emission'!DK$23:'Yearly emission'!DK28)</f>
        <v>90468385.998389438</v>
      </c>
      <c r="DO52" s="11">
        <f>SUM('Yearly emission'!DL$23:'Yearly emission'!DL28)</f>
        <v>182674636.61157215</v>
      </c>
      <c r="DP52" s="11">
        <f>SUM('Yearly emission'!DM$23:'Yearly emission'!DM28)</f>
        <v>20646280.752220318</v>
      </c>
      <c r="DQ52" s="11">
        <f>SUM('Yearly emission'!DN$23:'Yearly emission'!DN28)</f>
        <v>58063765.175789617</v>
      </c>
      <c r="DR52" s="11">
        <f>SUM('Yearly emission'!DO$23:'Yearly emission'!DO28)</f>
        <v>97584793.268518299</v>
      </c>
      <c r="DS52" s="11">
        <f>SUM('Yearly emission'!DP$23:'Yearly emission'!DP28)</f>
        <v>45775669.187256806</v>
      </c>
      <c r="DT52" s="11">
        <f>SUM('Yearly emission'!DQ$23:'Yearly emission'!DQ28)</f>
        <v>223545446.57276046</v>
      </c>
      <c r="DU52" s="11">
        <f>SUM('Yearly emission'!DR$23:'Yearly emission'!DR28)</f>
        <v>0</v>
      </c>
      <c r="DV52" s="11">
        <f>SUM('Yearly emission'!DS$23:'Yearly emission'!DS28)</f>
        <v>2154270527.6547065</v>
      </c>
      <c r="DW52" s="11">
        <f>SUM('Yearly emission'!DT$23:'Yearly emission'!DT28)</f>
        <v>650169309.68518126</v>
      </c>
      <c r="DX52" s="11">
        <f>SUM('Yearly emission'!DU$23:'Yearly emission'!DU28)</f>
        <v>274513440.38334066</v>
      </c>
      <c r="DY52" s="11">
        <f>SUM('Yearly emission'!DV$23:'Yearly emission'!DV28)</f>
        <v>105649259.39408854</v>
      </c>
      <c r="DZ52" s="11">
        <f>SUM('Yearly emission'!DW$23:'Yearly emission'!DW28)</f>
        <v>1126170583.8681724</v>
      </c>
      <c r="EA52" s="11">
        <f>SUM('Yearly emission'!DX$23:'Yearly emission'!DX28)</f>
        <v>42456474.402021721</v>
      </c>
      <c r="EB52" s="11">
        <f>SUM('Yearly emission'!DY$23:'Yearly emission'!DY28)</f>
        <v>87662292.084772795</v>
      </c>
      <c r="EC52" s="11">
        <f>SUM('Yearly emission'!DZ$23:'Yearly emission'!DZ28)</f>
        <v>303646457.59297395</v>
      </c>
      <c r="ED52" s="11">
        <f>SUM('Yearly emission'!EA$23:'Yearly emission'!EA28)</f>
        <v>1322543134.3168807</v>
      </c>
      <c r="EE52" s="11">
        <f>SUM('Yearly emission'!EB$23:'Yearly emission'!EB28)</f>
        <v>180936771.99677879</v>
      </c>
      <c r="EF52" s="11">
        <f>SUM('Yearly emission'!EC$23:'Yearly emission'!EC28)</f>
        <v>365349273.22314352</v>
      </c>
      <c r="EG52" s="11">
        <f>SUM('Yearly emission'!ED$23:'Yearly emission'!ED28)</f>
        <v>41292561.50444068</v>
      </c>
      <c r="EH52" s="11">
        <f>SUM('Yearly emission'!EE$23:'Yearly emission'!EE28)</f>
        <v>111567495.00496306</v>
      </c>
      <c r="EI52" s="11">
        <f>SUM('Yearly emission'!EF$23:'Yearly emission'!EF28)</f>
        <v>195169586.53703699</v>
      </c>
      <c r="EJ52" s="11">
        <f>SUM('Yearly emission'!EG$23:'Yearly emission'!EG28)</f>
        <v>91551338.374513403</v>
      </c>
      <c r="EK52" s="11">
        <f>SUM('Yearly emission'!EH$23:'Yearly emission'!EH28)</f>
        <v>447090893.14552021</v>
      </c>
      <c r="EL52" s="11">
        <f>SUM('Yearly emission'!EI$23:'Yearly emission'!EI28)</f>
        <v>0</v>
      </c>
      <c r="EM52" s="11">
        <f>SUM('Yearly emission'!EJ$23:'Yearly emission'!EJ28)</f>
        <v>0</v>
      </c>
      <c r="EN52" s="11">
        <f>SUM('Yearly emission'!EK$23:'Yearly emission'!EK28)</f>
        <v>0</v>
      </c>
      <c r="EO52" s="11">
        <f>SUM('Yearly emission'!EL$23:'Yearly emission'!EL28)</f>
        <v>0</v>
      </c>
      <c r="EP52" s="11">
        <f>SUM('Yearly emission'!EM$23:'Yearly emission'!EM28)</f>
        <v>0</v>
      </c>
      <c r="EQ52" s="11">
        <f>SUM('Yearly emission'!EN$23:'Yearly emission'!EN28)</f>
        <v>0</v>
      </c>
      <c r="ER52" s="11">
        <f>SUM('Yearly emission'!EO$23:'Yearly emission'!EO28)</f>
        <v>0</v>
      </c>
      <c r="ES52" s="11">
        <f>SUM('Yearly emission'!EP$23:'Yearly emission'!EP28)</f>
        <v>0</v>
      </c>
      <c r="ET52" s="11">
        <f>SUM('Yearly emission'!EQ$23:'Yearly emission'!EQ28)</f>
        <v>0</v>
      </c>
      <c r="EU52" s="11">
        <f>SUM('Yearly emission'!ER$23:'Yearly emission'!ER28)</f>
        <v>0</v>
      </c>
      <c r="EV52" s="11">
        <f>SUM('Yearly emission'!ES$23:'Yearly emission'!ES28)</f>
        <v>0</v>
      </c>
      <c r="EW52" s="11">
        <f>SUM('Yearly emission'!ET$23:'Yearly emission'!ET28)</f>
        <v>0</v>
      </c>
      <c r="EX52" s="11">
        <f>SUM('Yearly emission'!EU$23:'Yearly emission'!EU28)</f>
        <v>0</v>
      </c>
      <c r="EY52" s="11">
        <f>SUM('Yearly emission'!EV$23:'Yearly emission'!EV28)</f>
        <v>0</v>
      </c>
      <c r="EZ52" s="11">
        <f>SUM('Yearly emission'!EW$23:'Yearly emission'!EW28)</f>
        <v>0</v>
      </c>
      <c r="FA52" s="11">
        <f>SUM('Yearly emission'!EX$23:'Yearly emission'!EX28)</f>
        <v>0</v>
      </c>
      <c r="FB52" s="11">
        <f>SUM('Yearly emission'!EY$23:'Yearly emission'!EY28)</f>
        <v>0</v>
      </c>
      <c r="FC52" s="11">
        <f>SUM('Yearly emission'!EZ$23:'Yearly emission'!EZ28)</f>
        <v>0</v>
      </c>
      <c r="FD52" s="11">
        <f>SUM('Yearly emission'!FA$23:'Yearly emission'!FA28)</f>
        <v>0</v>
      </c>
      <c r="FE52" s="11">
        <f>SUM('Yearly emission'!FB$23:'Yearly emission'!FB28)</f>
        <v>0</v>
      </c>
      <c r="FF52" s="11">
        <f>SUM('Yearly emission'!FC$23:'Yearly emission'!FC28)</f>
        <v>0</v>
      </c>
      <c r="FG52" s="11">
        <f>SUM('Yearly emission'!FD$23:'Yearly emission'!FD28)</f>
        <v>0</v>
      </c>
      <c r="FH52" s="11">
        <f>SUM('Yearly emission'!FE$23:'Yearly emission'!FE28)</f>
        <v>0</v>
      </c>
      <c r="FI52" s="11">
        <f>SUM('Yearly emission'!FF$23:'Yearly emission'!FF28)</f>
        <v>0</v>
      </c>
      <c r="FJ52" s="11">
        <f>SUM('Yearly emission'!FG$23:'Yearly emission'!FG28)</f>
        <v>0</v>
      </c>
      <c r="FK52" s="11">
        <f>SUM('Yearly emission'!FH$23:'Yearly emission'!FH28)</f>
        <v>0</v>
      </c>
      <c r="FL52" s="11">
        <f>SUM('Yearly emission'!FI$23:'Yearly emission'!FI28)</f>
        <v>0</v>
      </c>
      <c r="FM52" s="11">
        <f>SUM('Yearly emission'!FJ$23:'Yearly emission'!FJ28)</f>
        <v>0</v>
      </c>
      <c r="FN52" s="11">
        <f>SUM('Yearly emission'!FK$23:'Yearly emission'!FK28)</f>
        <v>0</v>
      </c>
      <c r="FO52" s="11">
        <f>SUM('Yearly emission'!FL$23:'Yearly emission'!FL28)</f>
        <v>0</v>
      </c>
      <c r="FP52" s="11">
        <f>SUM('Yearly emission'!FM$23:'Yearly emission'!FM28)</f>
        <v>0</v>
      </c>
      <c r="FQ52" s="11">
        <f>SUM('Yearly emission'!FN$23:'Yearly emission'!FN28)</f>
        <v>0</v>
      </c>
      <c r="FR52" s="11">
        <f>SUM('Yearly emission'!FO$23:'Yearly emission'!FO28)</f>
        <v>0</v>
      </c>
      <c r="FS52" s="11">
        <f>SUM('Yearly emission'!FP$23:'Yearly emission'!FP28)</f>
        <v>0</v>
      </c>
      <c r="FT52" s="11">
        <f>SUM('Yearly emission'!FQ$23:'Yearly emission'!FQ28)</f>
        <v>0</v>
      </c>
      <c r="FU52" s="11">
        <f>SUM('Yearly emission'!FR$23:'Yearly emission'!FR28)</f>
        <v>0</v>
      </c>
      <c r="FV52" s="11">
        <f>SUM('Yearly emission'!FS$23:'Yearly emission'!FS28)</f>
        <v>12195</v>
      </c>
      <c r="FW52" s="11">
        <f>SUM('Yearly emission'!FT$23:'Yearly emission'!FT28)</f>
        <v>0</v>
      </c>
      <c r="FX52" s="11">
        <f>SUM('Yearly emission'!FU$23:'Yearly emission'!FU28)</f>
        <v>0</v>
      </c>
      <c r="FY52" s="11">
        <f>SUM('Yearly emission'!FV$23:'Yearly emission'!FV28)</f>
        <v>0</v>
      </c>
      <c r="FZ52" s="11">
        <f>SUM('Yearly emission'!FW$23:'Yearly emission'!FW28)</f>
        <v>0</v>
      </c>
      <c r="GA52" s="11">
        <f>SUM('Yearly emission'!FX$23:'Yearly emission'!FX28)</f>
        <v>0</v>
      </c>
      <c r="GB52" s="11">
        <f>SUM('Yearly emission'!FY$23:'Yearly emission'!FY28)</f>
        <v>0</v>
      </c>
      <c r="GC52" s="11">
        <f>SUM('Yearly emission'!FZ$23:'Yearly emission'!FZ28)</f>
        <v>0</v>
      </c>
      <c r="GD52" s="11">
        <f>SUM('Yearly emission'!GA$23:'Yearly emission'!GA28)</f>
        <v>0</v>
      </c>
      <c r="GE52" s="11">
        <f>SUM('Yearly emission'!GB$23:'Yearly emission'!GB28)</f>
        <v>0</v>
      </c>
      <c r="GF52" s="11">
        <f>SUM('Yearly emission'!GC$23:'Yearly emission'!GC28)</f>
        <v>0</v>
      </c>
      <c r="GG52" s="11">
        <f>SUM('Yearly emission'!GD$23:'Yearly emission'!GD28)</f>
        <v>0</v>
      </c>
      <c r="GH52" s="11">
        <f>SUM('Yearly emission'!GE$23:'Yearly emission'!GE28)</f>
        <v>0</v>
      </c>
      <c r="GI52" s="11">
        <f>SUM('Yearly emission'!GF$23:'Yearly emission'!GF28)</f>
        <v>0</v>
      </c>
      <c r="GJ52" s="11">
        <f>SUM('Yearly emission'!GG$23:'Yearly emission'!GG28)</f>
        <v>0</v>
      </c>
      <c r="GK52" s="11">
        <f>SUM('Yearly emission'!GH$23:'Yearly emission'!GH28)</f>
        <v>0</v>
      </c>
      <c r="GL52" s="11">
        <f>SUM('Yearly emission'!GI$23:'Yearly emission'!GI28)</f>
        <v>0</v>
      </c>
      <c r="GM52" s="11">
        <f>SUM('Yearly emission'!GJ$23:'Yearly emission'!GJ28)</f>
        <v>0</v>
      </c>
      <c r="GN52" s="11">
        <f>SUM('Yearly emission'!GK$23:'Yearly emission'!GK28)</f>
        <v>1083369727.442944</v>
      </c>
      <c r="GO52" s="11">
        <f>SUM('Yearly emission'!GL$23:'Yearly emission'!GL28)</f>
        <v>382649276.11425018</v>
      </c>
      <c r="GP52" s="11">
        <f>SUM('Yearly emission'!GM$23:'Yearly emission'!GM28)</f>
        <v>163322976.84113657</v>
      </c>
      <c r="GQ52" s="11">
        <f>SUM('Yearly emission'!GN$23:'Yearly emission'!GN28)</f>
        <v>68360831.23479341</v>
      </c>
      <c r="GR52" s="11">
        <f>SUM('Yearly emission'!GO$23:'Yearly emission'!GO28)</f>
        <v>443129996.43975568</v>
      </c>
      <c r="GS52" s="11">
        <f>SUM('Yearly emission'!GP$23:'Yearly emission'!GP28)</f>
        <v>13606416.939343568</v>
      </c>
      <c r="GT52" s="11">
        <f>SUM('Yearly emission'!GQ$23:'Yearly emission'!GQ28)</f>
        <v>42408538.216671087</v>
      </c>
      <c r="GU52" s="11">
        <f>SUM('Yearly emission'!GR$23:'Yearly emission'!GR28)</f>
        <v>319454409.19935143</v>
      </c>
      <c r="GV52" s="11">
        <f>SUM('Yearly emission'!GS$23:'Yearly emission'!GS28)</f>
        <v>1000543223.771113</v>
      </c>
      <c r="GW52" s="11">
        <f>SUM('Yearly emission'!GT$23:'Yearly emission'!GT28)</f>
        <v>124290659.43995744</v>
      </c>
      <c r="GX52" s="11">
        <f>SUM('Yearly emission'!GU$23:'Yearly emission'!GU28)</f>
        <v>220651115.5661366</v>
      </c>
      <c r="GY52" s="11">
        <f>SUM('Yearly emission'!GV$23:'Yearly emission'!GV28)</f>
        <v>26391707.002482109</v>
      </c>
      <c r="GZ52" s="11">
        <f>SUM('Yearly emission'!GW$23:'Yearly emission'!GW28)</f>
        <v>46745497.018935978</v>
      </c>
      <c r="HA52" s="11">
        <f>SUM('Yearly emission'!GX$23:'Yearly emission'!GX28)</f>
        <v>102761003.67015612</v>
      </c>
      <c r="HB52" s="11">
        <f>SUM('Yearly emission'!GY$23:'Yearly emission'!GY28)</f>
        <v>56538637.322230592</v>
      </c>
      <c r="HC52" s="11">
        <f>SUM('Yearly emission'!GZ$23:'Yearly emission'!GZ28)</f>
        <v>314332347.75651169</v>
      </c>
      <c r="HD52" s="11">
        <f>SUM('Yearly emission'!HA$23:'Yearly emission'!HA28)</f>
        <v>0</v>
      </c>
      <c r="HE52" s="11">
        <f>SUM('Yearly emission'!HB$23:'Yearly emission'!HB28)</f>
        <v>2166739454.8858876</v>
      </c>
      <c r="HF52" s="11">
        <f>SUM('Yearly emission'!HC$23:'Yearly emission'!HC28)</f>
        <v>765235354.7668376</v>
      </c>
      <c r="HG52" s="11">
        <f>SUM('Yearly emission'!HD$23:'Yearly emission'!HD28)</f>
        <v>268630524.97782063</v>
      </c>
      <c r="HH52" s="11">
        <f>SUM('Yearly emission'!HE$23:'Yearly emission'!HE28)</f>
        <v>134171920.02426758</v>
      </c>
      <c r="HI52" s="11">
        <f>SUM('Yearly emission'!HF$23:'Yearly emission'!HF28)</f>
        <v>886259992.87951088</v>
      </c>
      <c r="HJ52" s="11">
        <f>SUM('Yearly emission'!HG$23:'Yearly emission'!HG28)</f>
        <v>27212833.878687091</v>
      </c>
      <c r="HK52" s="11">
        <f>SUM('Yearly emission'!HH$23:'Yearly emission'!HH28)</f>
        <v>84817076.433342293</v>
      </c>
      <c r="HL52" s="11">
        <f>SUM('Yearly emission'!HI$23:'Yearly emission'!HI28)</f>
        <v>638908818.39870393</v>
      </c>
      <c r="HM52" s="11">
        <f>SUM('Yearly emission'!HJ$23:'Yearly emission'!HJ28)</f>
        <v>2001086447.5422268</v>
      </c>
      <c r="HN52" s="11">
        <f>SUM('Yearly emission'!HK$23:'Yearly emission'!HK28)</f>
        <v>248581318.87991488</v>
      </c>
      <c r="HO52" s="11">
        <f>SUM('Yearly emission'!HL$23:'Yearly emission'!HL28)</f>
        <v>441302231.1322732</v>
      </c>
      <c r="HP52" s="11">
        <f>SUM('Yearly emission'!HM$23:'Yearly emission'!HM28)</f>
        <v>52783414.004964255</v>
      </c>
      <c r="HQ52" s="11">
        <f>SUM('Yearly emission'!HN$23:'Yearly emission'!HN28)</f>
        <v>93490994.037871957</v>
      </c>
      <c r="HR52" s="11">
        <f>SUM('Yearly emission'!HO$23:'Yearly emission'!HO28)</f>
        <v>205522007.340312</v>
      </c>
      <c r="HS52" s="11">
        <f>SUM('Yearly emission'!HP$23:'Yearly emission'!HP28)</f>
        <v>113077274.6444613</v>
      </c>
      <c r="HT52" s="11">
        <f>SUM('Yearly emission'!HQ$23:'Yearly emission'!HQ28)</f>
        <v>628664695.51302385</v>
      </c>
      <c r="HU52" s="11">
        <f>SUM('Yearly emission'!HR$23:'Yearly emission'!HR28)</f>
        <v>0</v>
      </c>
      <c r="HV52" s="11">
        <f>SUM('Yearly emission'!HS$23:'Yearly emission'!HS28)</f>
        <v>0</v>
      </c>
      <c r="HW52" s="11">
        <f>SUM('Yearly emission'!HT$23:'Yearly emission'!HT28)</f>
        <v>0</v>
      </c>
      <c r="HX52" s="11">
        <f>SUM('Yearly emission'!HU$23:'Yearly emission'!HU28)</f>
        <v>0</v>
      </c>
      <c r="HY52" s="11">
        <f>SUM('Yearly emission'!HV$23:'Yearly emission'!HV28)</f>
        <v>0</v>
      </c>
      <c r="HZ52" s="11">
        <f>SUM('Yearly emission'!HW$23:'Yearly emission'!HW28)</f>
        <v>0</v>
      </c>
      <c r="IA52" s="11">
        <f>SUM('Yearly emission'!HX$23:'Yearly emission'!HX28)</f>
        <v>0</v>
      </c>
      <c r="IB52" s="11">
        <f>SUM('Yearly emission'!HY$23:'Yearly emission'!HY28)</f>
        <v>0</v>
      </c>
      <c r="IC52" s="11">
        <f>SUM('Yearly emission'!HZ$23:'Yearly emission'!HZ28)</f>
        <v>0</v>
      </c>
      <c r="ID52" s="11">
        <f>SUM('Yearly emission'!IA$23:'Yearly emission'!IA28)</f>
        <v>0</v>
      </c>
      <c r="IE52" s="11">
        <f>SUM('Yearly emission'!IB$23:'Yearly emission'!IB28)</f>
        <v>0</v>
      </c>
      <c r="IF52" s="11">
        <f>SUM('Yearly emission'!IC$23:'Yearly emission'!IC28)</f>
        <v>0</v>
      </c>
      <c r="IG52" s="11">
        <f>SUM('Yearly emission'!ID$23:'Yearly emission'!ID28)</f>
        <v>0</v>
      </c>
      <c r="IH52" s="11">
        <f>SUM('Yearly emission'!IE$23:'Yearly emission'!IE28)</f>
        <v>0</v>
      </c>
      <c r="II52" s="11">
        <f>SUM('Yearly emission'!IF$23:'Yearly emission'!IF28)</f>
        <v>0</v>
      </c>
      <c r="IJ52" s="11">
        <f>SUM('Yearly emission'!IG$23:'Yearly emission'!IG28)</f>
        <v>0</v>
      </c>
      <c r="IK52" s="11">
        <f>SUM('Yearly emission'!IH$23:'Yearly emission'!IH28)</f>
        <v>0</v>
      </c>
      <c r="IL52" s="11">
        <f>SUM('Yearly emission'!II$23:'Yearly emission'!II28)</f>
        <v>0</v>
      </c>
      <c r="IM52" s="11">
        <f>SUM('Yearly emission'!IJ$23:'Yearly emission'!IJ28)</f>
        <v>0</v>
      </c>
      <c r="IN52" s="11">
        <f>SUM('Yearly emission'!IK$23:'Yearly emission'!IK28)</f>
        <v>0</v>
      </c>
      <c r="IO52" s="11">
        <f>SUM('Yearly emission'!IL$23:'Yearly emission'!IL28)</f>
        <v>0</v>
      </c>
      <c r="IP52" s="11">
        <f>SUM('Yearly emission'!IM$23:'Yearly emission'!IM28)</f>
        <v>0</v>
      </c>
      <c r="IQ52" s="11">
        <f>SUM('Yearly emission'!IN$23:'Yearly emission'!IN28)</f>
        <v>0</v>
      </c>
      <c r="IR52" s="11">
        <f>SUM('Yearly emission'!IO$23:'Yearly emission'!IO28)</f>
        <v>0</v>
      </c>
      <c r="IS52" s="11">
        <f>SUM('Yearly emission'!IP$23:'Yearly emission'!IP28)</f>
        <v>0</v>
      </c>
      <c r="IT52" s="11">
        <f>SUM('Yearly emission'!IQ$23:'Yearly emission'!IQ28)</f>
        <v>0</v>
      </c>
      <c r="IU52" s="11">
        <f>SUM('Yearly emission'!IR$23:'Yearly emission'!IR28)</f>
        <v>0</v>
      </c>
      <c r="IV52" s="11">
        <f>SUM('Yearly emission'!IS$23:'Yearly emission'!IS28)</f>
        <v>0</v>
      </c>
      <c r="IW52" s="11">
        <f>SUM('Yearly emission'!IT$23:'Yearly emission'!IT28)</f>
        <v>0</v>
      </c>
      <c r="IX52" s="11">
        <f>SUM('Yearly emission'!IU$23:'Yearly emission'!IU28)</f>
        <v>0</v>
      </c>
      <c r="IY52" s="11">
        <f>SUM('Yearly emission'!IV$23:'Yearly emission'!IV28)</f>
        <v>0</v>
      </c>
      <c r="IZ52" s="11">
        <f>SUM('Yearly emission'!IW$23:'Yearly emission'!IW28)</f>
        <v>0</v>
      </c>
      <c r="JA52" s="11">
        <f>SUM('Yearly emission'!IX$23:'Yearly emission'!IX28)</f>
        <v>0</v>
      </c>
      <c r="JB52" s="11">
        <f>SUM('Yearly emission'!IY$23:'Yearly emission'!IY28)</f>
        <v>0</v>
      </c>
    </row>
    <row r="53" spans="4:262" x14ac:dyDescent="0.25">
      <c r="D53" s="11">
        <v>2036</v>
      </c>
      <c r="E53" s="11">
        <f>SUM('Yearly emission'!B$21:'Yearly emission'!B29)</f>
        <v>0</v>
      </c>
      <c r="F53" s="11">
        <f>SUM('Yearly emission'!C$21:'Yearly emission'!C29)</f>
        <v>0</v>
      </c>
      <c r="G53" s="11">
        <f>SUM('Yearly emission'!D$21:'Yearly emission'!D29)</f>
        <v>0</v>
      </c>
      <c r="H53" s="11">
        <f>SUM('Yearly emission'!E$21:'Yearly emission'!E29)</f>
        <v>0</v>
      </c>
      <c r="I53" s="11">
        <f>SUM('Yearly emission'!F$21:'Yearly emission'!F29)</f>
        <v>0</v>
      </c>
      <c r="J53" s="11">
        <f>SUM('Yearly emission'!G$21:'Yearly emission'!G29)</f>
        <v>0</v>
      </c>
      <c r="K53" s="11">
        <f>SUM('Yearly emission'!H$21:'Yearly emission'!H29)</f>
        <v>0</v>
      </c>
      <c r="L53" s="11">
        <f>SUM('Yearly emission'!I$21:'Yearly emission'!I29)</f>
        <v>0</v>
      </c>
      <c r="M53" s="11">
        <f>SUM('Yearly emission'!J$21:'Yearly emission'!J29)</f>
        <v>0</v>
      </c>
      <c r="N53" s="11">
        <f>SUM('Yearly emission'!K$21:'Yearly emission'!K29)</f>
        <v>0</v>
      </c>
      <c r="O53" s="11">
        <f>SUM('Yearly emission'!L$21:'Yearly emission'!L29)</f>
        <v>0</v>
      </c>
      <c r="P53" s="11">
        <f>SUM('Yearly emission'!M$21:'Yearly emission'!M29)</f>
        <v>0</v>
      </c>
      <c r="Q53" s="11">
        <f>SUM('Yearly emission'!N$21:'Yearly emission'!N29)</f>
        <v>0</v>
      </c>
      <c r="R53" s="11">
        <f>SUM('Yearly emission'!O$21:'Yearly emission'!O29)</f>
        <v>0</v>
      </c>
      <c r="S53" s="11">
        <f>SUM('Yearly emission'!P$21:'Yearly emission'!P29)</f>
        <v>0</v>
      </c>
      <c r="T53" s="11">
        <f>SUM('Yearly emission'!Q$21:'Yearly emission'!Q29)</f>
        <v>0</v>
      </c>
      <c r="V53" s="11">
        <f>SUM('Yearly emission'!S$23:'Yearly emission'!S29)</f>
        <v>969253337.70899773</v>
      </c>
      <c r="W53" s="11">
        <f>SUM('Yearly emission'!T$23:'Yearly emission'!T29)</f>
        <v>342241768.58920634</v>
      </c>
      <c r="X53" s="11">
        <f>SUM('Yearly emission'!U$23:'Yearly emission'!U29)</f>
        <v>96995393.05324766</v>
      </c>
      <c r="Y53" s="11">
        <f>SUM('Yearly emission'!V$23:'Yearly emission'!V29)</f>
        <v>54422553.884844892</v>
      </c>
      <c r="Z53" s="11">
        <f>SUM('Yearly emission'!W$23:'Yearly emission'!W29)</f>
        <v>617300499.30130684</v>
      </c>
      <c r="AA53" s="11">
        <f>SUM('Yearly emission'!X$23:'Yearly emission'!X29)</f>
        <v>17798445.417578254</v>
      </c>
      <c r="AB53" s="11">
        <f>SUM('Yearly emission'!Y$23:'Yearly emission'!Y29)</f>
        <v>39946638.863508672</v>
      </c>
      <c r="AC53" s="11">
        <f>SUM('Yearly emission'!Z$23:'Yearly emission'!Z29)</f>
        <v>126056949.34186442</v>
      </c>
      <c r="AD53" s="11">
        <f>SUM('Yearly emission'!AA$23:'Yearly emission'!AA29)</f>
        <v>714163670.64203167</v>
      </c>
      <c r="AE53" s="11">
        <f>SUM('Yearly emission'!AB$23:'Yearly emission'!AB29)</f>
        <v>84209737.296047956</v>
      </c>
      <c r="AF53" s="11">
        <f>SUM('Yearly emission'!AC$23:'Yearly emission'!AC29)</f>
        <v>103216864.3550283</v>
      </c>
      <c r="AG53" s="11">
        <f>SUM('Yearly emission'!AD$23:'Yearly emission'!AD29)</f>
        <v>17539690.844259501</v>
      </c>
      <c r="AH53" s="11">
        <f>SUM('Yearly emission'!AE$23:'Yearly emission'!AE29)</f>
        <v>49500944.150786221</v>
      </c>
      <c r="AI53" s="11">
        <f>SUM('Yearly emission'!AF$23:'Yearly emission'!AF29)</f>
        <v>41124673.292845532</v>
      </c>
      <c r="AJ53" s="11">
        <f>SUM('Yearly emission'!AG$23:'Yearly emission'!AG29)</f>
        <v>32230932.87275438</v>
      </c>
      <c r="AK53" s="11">
        <f>SUM('Yearly emission'!AH$23:'Yearly emission'!AH29)</f>
        <v>202029702.78008366</v>
      </c>
      <c r="AL53" s="11">
        <f>SUM('Yearly emission'!AI$23:'Yearly emission'!AI29)</f>
        <v>0</v>
      </c>
      <c r="AM53" s="11">
        <f>SUM('Yearly emission'!AJ$23:'Yearly emission'!AJ29)</f>
        <v>1938506675.4179983</v>
      </c>
      <c r="AN53" s="11">
        <f>SUM('Yearly emission'!AK$23:'Yearly emission'!AK29)</f>
        <v>682623396.28746819</v>
      </c>
      <c r="AO53" s="11">
        <f>SUM('Yearly emission'!AL$23:'Yearly emission'!AL29)</f>
        <v>177726021.22132984</v>
      </c>
      <c r="AP53" s="11">
        <f>SUM('Yearly emission'!AM$23:'Yearly emission'!AM29)</f>
        <v>108845107.7696898</v>
      </c>
      <c r="AQ53" s="11">
        <f>SUM('Yearly emission'!AN$23:'Yearly emission'!AN29)</f>
        <v>1234600998.6026115</v>
      </c>
      <c r="AR53" s="11">
        <f>SUM('Yearly emission'!AO$23:'Yearly emission'!AO29)</f>
        <v>35596890.835156515</v>
      </c>
      <c r="AS53" s="11">
        <f>SUM('Yearly emission'!AP$23:'Yearly emission'!AP29)</f>
        <v>73115962.651997358</v>
      </c>
      <c r="AT53" s="11">
        <f>SUM('Yearly emission'!AQ$23:'Yearly emission'!AQ29)</f>
        <v>252113898.68372872</v>
      </c>
      <c r="AU53" s="11">
        <f>SUM('Yearly emission'!AR$23:'Yearly emission'!AR29)</f>
        <v>1428327341.2840624</v>
      </c>
      <c r="AV53" s="11">
        <f>SUM('Yearly emission'!AS$23:'Yearly emission'!AS29)</f>
        <v>168419474.59209615</v>
      </c>
      <c r="AW53" s="11">
        <f>SUM('Yearly emission'!AT$23:'Yearly emission'!AT29)</f>
        <v>206433728.71005654</v>
      </c>
      <c r="AX53" s="11">
        <f>SUM('Yearly emission'!AU$23:'Yearly emission'!AU29)</f>
        <v>35079381.688518994</v>
      </c>
      <c r="AY53" s="11">
        <f>SUM('Yearly emission'!AV$23:'Yearly emission'!AV29)</f>
        <v>99001888.301572502</v>
      </c>
      <c r="AZ53" s="11">
        <f>SUM('Yearly emission'!AW$23:'Yearly emission'!AW29)</f>
        <v>82249346.58569102</v>
      </c>
      <c r="BA53" s="11">
        <f>SUM('Yearly emission'!AX$23:'Yearly emission'!AX29)</f>
        <v>64461865.745508678</v>
      </c>
      <c r="BB53" s="11">
        <f>SUM('Yearly emission'!AY$23:'Yearly emission'!AY29)</f>
        <v>404059405.56016725</v>
      </c>
      <c r="BC53" s="11">
        <f>SUM('Yearly emission'!AZ$23:'Yearly emission'!AZ29)</f>
        <v>0</v>
      </c>
      <c r="BD53" s="11">
        <f>SUM('Yearly emission'!BA$23:'Yearly emission'!BA29)</f>
        <v>0</v>
      </c>
      <c r="BE53" s="11">
        <f>SUM('Yearly emission'!BB$23:'Yearly emission'!BB29)</f>
        <v>0</v>
      </c>
      <c r="BF53" s="11">
        <f>SUM('Yearly emission'!BC$23:'Yearly emission'!BC29)</f>
        <v>0</v>
      </c>
      <c r="BG53" s="11">
        <f>SUM('Yearly emission'!BD$23:'Yearly emission'!BD29)</f>
        <v>0</v>
      </c>
      <c r="BH53" s="11">
        <f>SUM('Yearly emission'!BE$23:'Yearly emission'!BE29)</f>
        <v>0</v>
      </c>
      <c r="BI53" s="11">
        <f>SUM('Yearly emission'!BF$23:'Yearly emission'!BF29)</f>
        <v>0</v>
      </c>
      <c r="BJ53" s="11">
        <f>SUM('Yearly emission'!BG$23:'Yearly emission'!BG29)</f>
        <v>0</v>
      </c>
      <c r="BK53" s="11">
        <f>SUM('Yearly emission'!BH$23:'Yearly emission'!BH29)</f>
        <v>0</v>
      </c>
      <c r="BL53" s="11">
        <f>SUM('Yearly emission'!BI$23:'Yearly emission'!BI29)</f>
        <v>0</v>
      </c>
      <c r="BM53" s="11">
        <f>SUM('Yearly emission'!BJ$23:'Yearly emission'!BJ29)</f>
        <v>0</v>
      </c>
      <c r="BN53" s="11">
        <f>SUM('Yearly emission'!BK$23:'Yearly emission'!BK29)</f>
        <v>0</v>
      </c>
      <c r="BO53" s="11">
        <f>SUM('Yearly emission'!BL$23:'Yearly emission'!BL29)</f>
        <v>0</v>
      </c>
      <c r="BP53" s="11">
        <f>SUM('Yearly emission'!BM$23:'Yearly emission'!BM29)</f>
        <v>0</v>
      </c>
      <c r="BQ53" s="11">
        <f>SUM('Yearly emission'!BN$23:'Yearly emission'!BN29)</f>
        <v>0</v>
      </c>
      <c r="BR53" s="11">
        <f>SUM('Yearly emission'!BO$23:'Yearly emission'!BO29)</f>
        <v>0</v>
      </c>
      <c r="BS53" s="11">
        <f>SUM('Yearly emission'!BP$23:'Yearly emission'!BP29)</f>
        <v>0</v>
      </c>
      <c r="BT53" s="11">
        <f>SUM('Yearly emission'!BQ$23:'Yearly emission'!BQ29)</f>
        <v>0</v>
      </c>
      <c r="BU53" s="11">
        <f>SUM('Yearly emission'!BR$23:'Yearly emission'!BR29)</f>
        <v>0</v>
      </c>
      <c r="BV53" s="11">
        <f>SUM('Yearly emission'!BS$23:'Yearly emission'!BS29)</f>
        <v>0</v>
      </c>
      <c r="BW53" s="11">
        <f>SUM('Yearly emission'!BT$23:'Yearly emission'!BT29)</f>
        <v>0</v>
      </c>
      <c r="BX53" s="11">
        <f>SUM('Yearly emission'!BU$23:'Yearly emission'!BU29)</f>
        <v>0</v>
      </c>
      <c r="BY53" s="11">
        <f>SUM('Yearly emission'!BV$23:'Yearly emission'!BV29)</f>
        <v>0</v>
      </c>
      <c r="BZ53" s="11">
        <f>SUM('Yearly emission'!BW$23:'Yearly emission'!BW29)</f>
        <v>0</v>
      </c>
      <c r="CA53" s="11">
        <f>SUM('Yearly emission'!BX$23:'Yearly emission'!BX29)</f>
        <v>0</v>
      </c>
      <c r="CB53" s="11">
        <f>SUM('Yearly emission'!BY$23:'Yearly emission'!BY29)</f>
        <v>0</v>
      </c>
      <c r="CC53" s="11">
        <f>SUM('Yearly emission'!BZ$23:'Yearly emission'!BZ29)</f>
        <v>0</v>
      </c>
      <c r="CD53" s="11">
        <f>SUM('Yearly emission'!CA$23:'Yearly emission'!CA29)</f>
        <v>0</v>
      </c>
      <c r="CE53" s="11">
        <f>SUM('Yearly emission'!CB$23:'Yearly emission'!CB29)</f>
        <v>0</v>
      </c>
      <c r="CF53" s="11">
        <f>SUM('Yearly emission'!CC$23:'Yearly emission'!CC29)</f>
        <v>0</v>
      </c>
      <c r="CG53" s="11">
        <f>SUM('Yearly emission'!CD$23:'Yearly emission'!CD29)</f>
        <v>0</v>
      </c>
      <c r="CH53" s="11">
        <f>SUM('Yearly emission'!CE$23:'Yearly emission'!CE29)</f>
        <v>0</v>
      </c>
      <c r="CI53" s="11">
        <f>SUM('Yearly emission'!CF$23:'Yearly emission'!CF29)</f>
        <v>0</v>
      </c>
      <c r="CJ53" s="11">
        <f>SUM('Yearly emission'!CG$23:'Yearly emission'!CG29)</f>
        <v>0</v>
      </c>
      <c r="CK53" s="11">
        <f>SUM('Yearly emission'!CH$23:'Yearly emission'!CH29)</f>
        <v>0</v>
      </c>
      <c r="CL53" s="11">
        <f>SUM('Yearly emission'!CI$23:'Yearly emission'!CI29)</f>
        <v>0</v>
      </c>
      <c r="CM53" s="11">
        <f>SUM('Yearly emission'!CJ$23:'Yearly emission'!CJ29)</f>
        <v>14231</v>
      </c>
      <c r="CN53" s="11">
        <f>SUM('Yearly emission'!CK$23:'Yearly emission'!CK29)</f>
        <v>0</v>
      </c>
      <c r="CO53" s="11">
        <f>SUM('Yearly emission'!CL$23:'Yearly emission'!CL29)</f>
        <v>0</v>
      </c>
      <c r="CP53" s="11">
        <f>SUM('Yearly emission'!CM$23:'Yearly emission'!CM29)</f>
        <v>0</v>
      </c>
      <c r="CQ53" s="11">
        <f>SUM('Yearly emission'!CN$23:'Yearly emission'!CN29)</f>
        <v>0</v>
      </c>
      <c r="CR53" s="11">
        <f>SUM('Yearly emission'!CO$23:'Yearly emission'!CO29)</f>
        <v>0</v>
      </c>
      <c r="CS53" s="11">
        <f>SUM('Yearly emission'!CP$23:'Yearly emission'!CP29)</f>
        <v>0</v>
      </c>
      <c r="CT53" s="11">
        <f>SUM('Yearly emission'!CQ$23:'Yearly emission'!CQ29)</f>
        <v>0</v>
      </c>
      <c r="CU53" s="11">
        <f>SUM('Yearly emission'!CR$23:'Yearly emission'!CR29)</f>
        <v>0</v>
      </c>
      <c r="CV53" s="11">
        <f>SUM('Yearly emission'!CS$23:'Yearly emission'!CS29)</f>
        <v>0</v>
      </c>
      <c r="CW53" s="11">
        <f>SUM('Yearly emission'!CT$23:'Yearly emission'!CT29)</f>
        <v>0</v>
      </c>
      <c r="CX53" s="11">
        <f>SUM('Yearly emission'!CU$23:'Yearly emission'!CU29)</f>
        <v>0</v>
      </c>
      <c r="CY53" s="11">
        <f>SUM('Yearly emission'!CV$23:'Yearly emission'!CV29)</f>
        <v>0</v>
      </c>
      <c r="CZ53" s="11">
        <f>SUM('Yearly emission'!CW$23:'Yearly emission'!CW29)</f>
        <v>0</v>
      </c>
      <c r="DA53" s="11">
        <f>SUM('Yearly emission'!CX$23:'Yearly emission'!CX29)</f>
        <v>0</v>
      </c>
      <c r="DB53" s="11">
        <f>SUM('Yearly emission'!CY$23:'Yearly emission'!CY29)</f>
        <v>0</v>
      </c>
      <c r="DC53" s="11">
        <f>SUM('Yearly emission'!CZ$23:'Yearly emission'!CZ29)</f>
        <v>0</v>
      </c>
      <c r="DD53" s="11">
        <f>SUM('Yearly emission'!DA$23:'Yearly emission'!DA29)</f>
        <v>0</v>
      </c>
      <c r="DE53" s="11">
        <f>SUM('Yearly emission'!DB$23:'Yearly emission'!DB29)</f>
        <v>1465531880.1500781</v>
      </c>
      <c r="DF53" s="11">
        <f>SUM('Yearly emission'!DC$23:'Yearly emission'!DC29)</f>
        <v>518051895.47838026</v>
      </c>
      <c r="DG53" s="11">
        <f>SUM('Yearly emission'!DD$23:'Yearly emission'!DD29)</f>
        <v>157653823.51418915</v>
      </c>
      <c r="DH53" s="11">
        <f>SUM('Yearly emission'!DE$23:'Yearly emission'!DE29)</f>
        <v>71448305.507632732</v>
      </c>
      <c r="DI53" s="11">
        <f>SUM('Yearly emission'!DF$23:'Yearly emission'!DF29)</f>
        <v>773309096.78406918</v>
      </c>
      <c r="DJ53" s="11">
        <f>SUM('Yearly emission'!DG$23:'Yearly emission'!DG29)</f>
        <v>31088424.348494757</v>
      </c>
      <c r="DK53" s="11">
        <f>SUM('Yearly emission'!DH$23:'Yearly emission'!DH29)</f>
        <v>61831764.668152995</v>
      </c>
      <c r="DL53" s="11">
        <f>SUM('Yearly emission'!DI$23:'Yearly emission'!DI29)</f>
        <v>210084085.69755176</v>
      </c>
      <c r="DM53" s="11">
        <f>SUM('Yearly emission'!DJ$23:'Yearly emission'!DJ29)</f>
        <v>978936145.1677047</v>
      </c>
      <c r="DN53" s="11">
        <f>SUM('Yearly emission'!DK$23:'Yearly emission'!DK29)</f>
        <v>127314637.97348051</v>
      </c>
      <c r="DO53" s="11">
        <f>SUM('Yearly emission'!DL$23:'Yearly emission'!DL29)</f>
        <v>267345510.3838304</v>
      </c>
      <c r="DP53" s="11">
        <f>SUM('Yearly emission'!DM$23:'Yearly emission'!DM29)</f>
        <v>28903788.475105494</v>
      </c>
      <c r="DQ53" s="11">
        <f>SUM('Yearly emission'!DN$23:'Yearly emission'!DN29)</f>
        <v>80924262.034259498</v>
      </c>
      <c r="DR53" s="11">
        <f>SUM('Yearly emission'!DO$23:'Yearly emission'!DO29)</f>
        <v>139079983.76629704</v>
      </c>
      <c r="DS53" s="11">
        <f>SUM('Yearly emission'!DP$23:'Yearly emission'!DP29)</f>
        <v>69066086.111053482</v>
      </c>
      <c r="DT53" s="11">
        <f>SUM('Yearly emission'!DQ$23:'Yearly emission'!DQ29)</f>
        <v>334167444.28427863</v>
      </c>
      <c r="DU53" s="11">
        <f>SUM('Yearly emission'!DR$23:'Yearly emission'!DR29)</f>
        <v>0</v>
      </c>
      <c r="DV53" s="11">
        <f>SUM('Yearly emission'!DS$23:'Yearly emission'!DS29)</f>
        <v>2771423450.5428915</v>
      </c>
      <c r="DW53" s="11">
        <f>SUM('Yearly emission'!DT$23:'Yearly emission'!DT29)</f>
        <v>918879662.94710827</v>
      </c>
      <c r="DX53" s="11">
        <f>SUM('Yearly emission'!DU$23:'Yearly emission'!DU29)</f>
        <v>274513440.38334066</v>
      </c>
      <c r="DY53" s="11">
        <f>SUM('Yearly emission'!DV$23:'Yearly emission'!DV29)</f>
        <v>134212854.60682362</v>
      </c>
      <c r="DZ53" s="11">
        <f>SUM('Yearly emission'!DW$23:'Yearly emission'!DW29)</f>
        <v>1546618193.5681381</v>
      </c>
      <c r="EA53" s="11">
        <f>SUM('Yearly emission'!DX$23:'Yearly emission'!DX29)</f>
        <v>62176848.696989432</v>
      </c>
      <c r="EB53" s="11">
        <f>SUM('Yearly emission'!DY$23:'Yearly emission'!DY29)</f>
        <v>107411082.69686741</v>
      </c>
      <c r="EC53" s="11">
        <f>SUM('Yearly emission'!DZ$23:'Yearly emission'!DZ29)</f>
        <v>420168171.3951031</v>
      </c>
      <c r="ED53" s="11">
        <f>SUM('Yearly emission'!EA$23:'Yearly emission'!EA29)</f>
        <v>1957872290.3354106</v>
      </c>
      <c r="EE53" s="11">
        <f>SUM('Yearly emission'!EB$23:'Yearly emission'!EB29)</f>
        <v>254629275.94696093</v>
      </c>
      <c r="EF53" s="11">
        <f>SUM('Yearly emission'!EC$23:'Yearly emission'!EC29)</f>
        <v>534691020.76765931</v>
      </c>
      <c r="EG53" s="11">
        <f>SUM('Yearly emission'!ED$23:'Yearly emission'!ED29)</f>
        <v>57807576.950211003</v>
      </c>
      <c r="EH53" s="11">
        <f>SUM('Yearly emission'!EE$23:'Yearly emission'!EE29)</f>
        <v>161643222.37736282</v>
      </c>
      <c r="EI53" s="11">
        <f>SUM('Yearly emission'!EF$23:'Yearly emission'!EF29)</f>
        <v>278159967.53259456</v>
      </c>
      <c r="EJ53" s="11">
        <f>SUM('Yearly emission'!EG$23:'Yearly emission'!EG29)</f>
        <v>138132172.22210675</v>
      </c>
      <c r="EK53" s="11">
        <f>SUM('Yearly emission'!EH$23:'Yearly emission'!EH29)</f>
        <v>668334888.56855583</v>
      </c>
      <c r="EL53" s="11">
        <f>SUM('Yearly emission'!EI$23:'Yearly emission'!EI29)</f>
        <v>0</v>
      </c>
      <c r="EM53" s="11">
        <f>SUM('Yearly emission'!EJ$23:'Yearly emission'!EJ29)</f>
        <v>0</v>
      </c>
      <c r="EN53" s="11">
        <f>SUM('Yearly emission'!EK$23:'Yearly emission'!EK29)</f>
        <v>0</v>
      </c>
      <c r="EO53" s="11">
        <f>SUM('Yearly emission'!EL$23:'Yearly emission'!EL29)</f>
        <v>0</v>
      </c>
      <c r="EP53" s="11">
        <f>SUM('Yearly emission'!EM$23:'Yearly emission'!EM29)</f>
        <v>0</v>
      </c>
      <c r="EQ53" s="11">
        <f>SUM('Yearly emission'!EN$23:'Yearly emission'!EN29)</f>
        <v>0</v>
      </c>
      <c r="ER53" s="11">
        <f>SUM('Yearly emission'!EO$23:'Yearly emission'!EO29)</f>
        <v>0</v>
      </c>
      <c r="ES53" s="11">
        <f>SUM('Yearly emission'!EP$23:'Yearly emission'!EP29)</f>
        <v>0</v>
      </c>
      <c r="ET53" s="11">
        <f>SUM('Yearly emission'!EQ$23:'Yearly emission'!EQ29)</f>
        <v>0</v>
      </c>
      <c r="EU53" s="11">
        <f>SUM('Yearly emission'!ER$23:'Yearly emission'!ER29)</f>
        <v>0</v>
      </c>
      <c r="EV53" s="11">
        <f>SUM('Yearly emission'!ES$23:'Yearly emission'!ES29)</f>
        <v>0</v>
      </c>
      <c r="EW53" s="11">
        <f>SUM('Yearly emission'!ET$23:'Yearly emission'!ET29)</f>
        <v>0</v>
      </c>
      <c r="EX53" s="11">
        <f>SUM('Yearly emission'!EU$23:'Yearly emission'!EU29)</f>
        <v>0</v>
      </c>
      <c r="EY53" s="11">
        <f>SUM('Yearly emission'!EV$23:'Yearly emission'!EV29)</f>
        <v>0</v>
      </c>
      <c r="EZ53" s="11">
        <f>SUM('Yearly emission'!EW$23:'Yearly emission'!EW29)</f>
        <v>0</v>
      </c>
      <c r="FA53" s="11">
        <f>SUM('Yearly emission'!EX$23:'Yearly emission'!EX29)</f>
        <v>0</v>
      </c>
      <c r="FB53" s="11">
        <f>SUM('Yearly emission'!EY$23:'Yearly emission'!EY29)</f>
        <v>0</v>
      </c>
      <c r="FC53" s="11">
        <f>SUM('Yearly emission'!EZ$23:'Yearly emission'!EZ29)</f>
        <v>0</v>
      </c>
      <c r="FD53" s="11">
        <f>SUM('Yearly emission'!FA$23:'Yearly emission'!FA29)</f>
        <v>0</v>
      </c>
      <c r="FE53" s="11">
        <f>SUM('Yearly emission'!FB$23:'Yearly emission'!FB29)</f>
        <v>0</v>
      </c>
      <c r="FF53" s="11">
        <f>SUM('Yearly emission'!FC$23:'Yearly emission'!FC29)</f>
        <v>0</v>
      </c>
      <c r="FG53" s="11">
        <f>SUM('Yearly emission'!FD$23:'Yearly emission'!FD29)</f>
        <v>0</v>
      </c>
      <c r="FH53" s="11">
        <f>SUM('Yearly emission'!FE$23:'Yearly emission'!FE29)</f>
        <v>0</v>
      </c>
      <c r="FI53" s="11">
        <f>SUM('Yearly emission'!FF$23:'Yearly emission'!FF29)</f>
        <v>0</v>
      </c>
      <c r="FJ53" s="11">
        <f>SUM('Yearly emission'!FG$23:'Yearly emission'!FG29)</f>
        <v>0</v>
      </c>
      <c r="FK53" s="11">
        <f>SUM('Yearly emission'!FH$23:'Yearly emission'!FH29)</f>
        <v>0</v>
      </c>
      <c r="FL53" s="11">
        <f>SUM('Yearly emission'!FI$23:'Yearly emission'!FI29)</f>
        <v>0</v>
      </c>
      <c r="FM53" s="11">
        <f>SUM('Yearly emission'!FJ$23:'Yearly emission'!FJ29)</f>
        <v>0</v>
      </c>
      <c r="FN53" s="11">
        <f>SUM('Yearly emission'!FK$23:'Yearly emission'!FK29)</f>
        <v>0</v>
      </c>
      <c r="FO53" s="11">
        <f>SUM('Yearly emission'!FL$23:'Yearly emission'!FL29)</f>
        <v>0</v>
      </c>
      <c r="FP53" s="11">
        <f>SUM('Yearly emission'!FM$23:'Yearly emission'!FM29)</f>
        <v>0</v>
      </c>
      <c r="FQ53" s="11">
        <f>SUM('Yearly emission'!FN$23:'Yearly emission'!FN29)</f>
        <v>0</v>
      </c>
      <c r="FR53" s="11">
        <f>SUM('Yearly emission'!FO$23:'Yearly emission'!FO29)</f>
        <v>0</v>
      </c>
      <c r="FS53" s="11">
        <f>SUM('Yearly emission'!FP$23:'Yearly emission'!FP29)</f>
        <v>0</v>
      </c>
      <c r="FT53" s="11">
        <f>SUM('Yearly emission'!FQ$23:'Yearly emission'!FQ29)</f>
        <v>0</v>
      </c>
      <c r="FU53" s="11">
        <f>SUM('Yearly emission'!FR$23:'Yearly emission'!FR29)</f>
        <v>0</v>
      </c>
      <c r="FV53" s="11">
        <f>SUM('Yearly emission'!FS$23:'Yearly emission'!FS29)</f>
        <v>14231</v>
      </c>
      <c r="FW53" s="11">
        <f>SUM('Yearly emission'!FT$23:'Yearly emission'!FT29)</f>
        <v>0</v>
      </c>
      <c r="FX53" s="11">
        <f>SUM('Yearly emission'!FU$23:'Yearly emission'!FU29)</f>
        <v>0</v>
      </c>
      <c r="FY53" s="11">
        <f>SUM('Yearly emission'!FV$23:'Yearly emission'!FV29)</f>
        <v>0</v>
      </c>
      <c r="FZ53" s="11">
        <f>SUM('Yearly emission'!FW$23:'Yearly emission'!FW29)</f>
        <v>0</v>
      </c>
      <c r="GA53" s="11">
        <f>SUM('Yearly emission'!FX$23:'Yearly emission'!FX29)</f>
        <v>0</v>
      </c>
      <c r="GB53" s="11">
        <f>SUM('Yearly emission'!FY$23:'Yearly emission'!FY29)</f>
        <v>0</v>
      </c>
      <c r="GC53" s="11">
        <f>SUM('Yearly emission'!FZ$23:'Yearly emission'!FZ29)</f>
        <v>0</v>
      </c>
      <c r="GD53" s="11">
        <f>SUM('Yearly emission'!GA$23:'Yearly emission'!GA29)</f>
        <v>0</v>
      </c>
      <c r="GE53" s="11">
        <f>SUM('Yearly emission'!GB$23:'Yearly emission'!GB29)</f>
        <v>0</v>
      </c>
      <c r="GF53" s="11">
        <f>SUM('Yearly emission'!GC$23:'Yearly emission'!GC29)</f>
        <v>0</v>
      </c>
      <c r="GG53" s="11">
        <f>SUM('Yearly emission'!GD$23:'Yearly emission'!GD29)</f>
        <v>0</v>
      </c>
      <c r="GH53" s="11">
        <f>SUM('Yearly emission'!GE$23:'Yearly emission'!GE29)</f>
        <v>0</v>
      </c>
      <c r="GI53" s="11">
        <f>SUM('Yearly emission'!GF$23:'Yearly emission'!GF29)</f>
        <v>0</v>
      </c>
      <c r="GJ53" s="11">
        <f>SUM('Yearly emission'!GG$23:'Yearly emission'!GG29)</f>
        <v>0</v>
      </c>
      <c r="GK53" s="11">
        <f>SUM('Yearly emission'!GH$23:'Yearly emission'!GH29)</f>
        <v>0</v>
      </c>
      <c r="GL53" s="11">
        <f>SUM('Yearly emission'!GI$23:'Yearly emission'!GI29)</f>
        <v>0</v>
      </c>
      <c r="GM53" s="11">
        <f>SUM('Yearly emission'!GJ$23:'Yearly emission'!GJ29)</f>
        <v>0</v>
      </c>
      <c r="GN53" s="11">
        <f>SUM('Yearly emission'!GK$23:'Yearly emission'!GK29)</f>
        <v>1524808772.0191877</v>
      </c>
      <c r="GO53" s="11">
        <f>SUM('Yearly emission'!GL$23:'Yearly emission'!GL29)</f>
        <v>548901172.34338248</v>
      </c>
      <c r="GP53" s="11">
        <f>SUM('Yearly emission'!GM$23:'Yearly emission'!GM29)</f>
        <v>232794171.09555957</v>
      </c>
      <c r="GQ53" s="11">
        <f>SUM('Yearly emission'!GN$23:'Yearly emission'!GN29)</f>
        <v>94303801.568112463</v>
      </c>
      <c r="GR53" s="11">
        <f>SUM('Yearly emission'!GO$23:'Yearly emission'!GO29)</f>
        <v>621920468.34773135</v>
      </c>
      <c r="GS53" s="11">
        <f>SUM('Yearly emission'!GP$23:'Yearly emission'!GP29)</f>
        <v>19144964.525452606</v>
      </c>
      <c r="GT53" s="11">
        <f>SUM('Yearly emission'!GQ$23:'Yearly emission'!GQ29)</f>
        <v>60474964.782671213</v>
      </c>
      <c r="GU53" s="11">
        <f>SUM('Yearly emission'!GR$23:'Yearly emission'!GR29)</f>
        <v>451386087.40112609</v>
      </c>
      <c r="GV53" s="11">
        <f>SUM('Yearly emission'!GS$23:'Yearly emission'!GS29)</f>
        <v>1456098470.3277326</v>
      </c>
      <c r="GW53" s="11">
        <f>SUM('Yearly emission'!GT$23:'Yearly emission'!GT29)</f>
        <v>180304633.66212165</v>
      </c>
      <c r="GX53" s="11">
        <f>SUM('Yearly emission'!GU$23:'Yearly emission'!GU29)</f>
        <v>305192542.40254301</v>
      </c>
      <c r="GY53" s="11">
        <f>SUM('Yearly emission'!GV$23:'Yearly emission'!GV29)</f>
        <v>39407050.772986613</v>
      </c>
      <c r="GZ53" s="11">
        <f>SUM('Yearly emission'!GW$23:'Yearly emission'!GW29)</f>
        <v>71229932.751860633</v>
      </c>
      <c r="HA53" s="11">
        <f>SUM('Yearly emission'!GX$23:'Yearly emission'!GX29)</f>
        <v>147903427.04299971</v>
      </c>
      <c r="HB53" s="11">
        <f>SUM('Yearly emission'!GY$23:'Yearly emission'!GY29)</f>
        <v>86603999.916659445</v>
      </c>
      <c r="HC53" s="11">
        <f>SUM('Yearly emission'!GZ$23:'Yearly emission'!GZ29)</f>
        <v>462478941.11564434</v>
      </c>
      <c r="HD53" s="11">
        <f>SUM('Yearly emission'!HA$23:'Yearly emission'!HA29)</f>
        <v>0</v>
      </c>
      <c r="HE53" s="11">
        <f>SUM('Yearly emission'!HB$23:'Yearly emission'!HB29)</f>
        <v>3034934338.4438725</v>
      </c>
      <c r="HF53" s="11">
        <f>SUM('Yearly emission'!HC$23:'Yearly emission'!HC29)</f>
        <v>1097738969.7924342</v>
      </c>
      <c r="HG53" s="11">
        <f>SUM('Yearly emission'!HD$23:'Yearly emission'!HD29)</f>
        <v>414133007.80481601</v>
      </c>
      <c r="HH53" s="11">
        <f>SUM('Yearly emission'!HE$23:'Yearly emission'!HE29)</f>
        <v>167756036.30814236</v>
      </c>
      <c r="HI53" s="11">
        <f>SUM('Yearly emission'!HF$23:'Yearly emission'!HF29)</f>
        <v>1243840936.6954622</v>
      </c>
      <c r="HJ53" s="11">
        <f>SUM('Yearly emission'!HG$23:'Yearly emission'!HG29)</f>
        <v>36965508.015537426</v>
      </c>
      <c r="HK53" s="11">
        <f>SUM('Yearly emission'!HH$23:'Yearly emission'!HH29)</f>
        <v>120949929.56534261</v>
      </c>
      <c r="HL53" s="11">
        <f>SUM('Yearly emission'!HI$23:'Yearly emission'!HI29)</f>
        <v>896786115.24412298</v>
      </c>
      <c r="HM53" s="11">
        <f>SUM('Yearly emission'!HJ$23:'Yearly emission'!HJ29)</f>
        <v>2912196940.6554632</v>
      </c>
      <c r="HN53" s="11">
        <f>SUM('Yearly emission'!HK$23:'Yearly emission'!HK29)</f>
        <v>360609267.32424307</v>
      </c>
      <c r="HO53" s="11">
        <f>SUM('Yearly emission'!HL$23:'Yearly emission'!HL29)</f>
        <v>559141313.9896121</v>
      </c>
      <c r="HP53" s="11">
        <f>SUM('Yearly emission'!HM$23:'Yearly emission'!HM29)</f>
        <v>78814101.545973271</v>
      </c>
      <c r="HQ53" s="11">
        <f>SUM('Yearly emission'!HN$23:'Yearly emission'!HN29)</f>
        <v>142459865.50372136</v>
      </c>
      <c r="HR53" s="11">
        <f>SUM('Yearly emission'!HO$23:'Yearly emission'!HO29)</f>
        <v>295806854.08599907</v>
      </c>
      <c r="HS53" s="11">
        <f>SUM('Yearly emission'!HP$23:'Yearly emission'!HP29)</f>
        <v>173207999.83331877</v>
      </c>
      <c r="HT53" s="11">
        <f>SUM('Yearly emission'!HQ$23:'Yearly emission'!HQ29)</f>
        <v>924957882.23128974</v>
      </c>
      <c r="HU53" s="11">
        <f>SUM('Yearly emission'!HR$23:'Yearly emission'!HR29)</f>
        <v>0</v>
      </c>
      <c r="HV53" s="11">
        <f>SUM('Yearly emission'!HS$23:'Yearly emission'!HS29)</f>
        <v>0</v>
      </c>
      <c r="HW53" s="11">
        <f>SUM('Yearly emission'!HT$23:'Yearly emission'!HT29)</f>
        <v>0</v>
      </c>
      <c r="HX53" s="11">
        <f>SUM('Yearly emission'!HU$23:'Yearly emission'!HU29)</f>
        <v>0</v>
      </c>
      <c r="HY53" s="11">
        <f>SUM('Yearly emission'!HV$23:'Yearly emission'!HV29)</f>
        <v>0</v>
      </c>
      <c r="HZ53" s="11">
        <f>SUM('Yearly emission'!HW$23:'Yearly emission'!HW29)</f>
        <v>0</v>
      </c>
      <c r="IA53" s="11">
        <f>SUM('Yearly emission'!HX$23:'Yearly emission'!HX29)</f>
        <v>0</v>
      </c>
      <c r="IB53" s="11">
        <f>SUM('Yearly emission'!HY$23:'Yearly emission'!HY29)</f>
        <v>0</v>
      </c>
      <c r="IC53" s="11">
        <f>SUM('Yearly emission'!HZ$23:'Yearly emission'!HZ29)</f>
        <v>0</v>
      </c>
      <c r="ID53" s="11">
        <f>SUM('Yearly emission'!IA$23:'Yearly emission'!IA29)</f>
        <v>0</v>
      </c>
      <c r="IE53" s="11">
        <f>SUM('Yearly emission'!IB$23:'Yearly emission'!IB29)</f>
        <v>0</v>
      </c>
      <c r="IF53" s="11">
        <f>SUM('Yearly emission'!IC$23:'Yearly emission'!IC29)</f>
        <v>0</v>
      </c>
      <c r="IG53" s="11">
        <f>SUM('Yearly emission'!ID$23:'Yearly emission'!ID29)</f>
        <v>0</v>
      </c>
      <c r="IH53" s="11">
        <f>SUM('Yearly emission'!IE$23:'Yearly emission'!IE29)</f>
        <v>0</v>
      </c>
      <c r="II53" s="11">
        <f>SUM('Yearly emission'!IF$23:'Yearly emission'!IF29)</f>
        <v>0</v>
      </c>
      <c r="IJ53" s="11">
        <f>SUM('Yearly emission'!IG$23:'Yearly emission'!IG29)</f>
        <v>0</v>
      </c>
      <c r="IK53" s="11">
        <f>SUM('Yearly emission'!IH$23:'Yearly emission'!IH29)</f>
        <v>0</v>
      </c>
      <c r="IL53" s="11">
        <f>SUM('Yearly emission'!II$23:'Yearly emission'!II29)</f>
        <v>0</v>
      </c>
      <c r="IM53" s="11">
        <f>SUM('Yearly emission'!IJ$23:'Yearly emission'!IJ29)</f>
        <v>0</v>
      </c>
      <c r="IN53" s="11">
        <f>SUM('Yearly emission'!IK$23:'Yearly emission'!IK29)</f>
        <v>0</v>
      </c>
      <c r="IO53" s="11">
        <f>SUM('Yearly emission'!IL$23:'Yearly emission'!IL29)</f>
        <v>0</v>
      </c>
      <c r="IP53" s="11">
        <f>SUM('Yearly emission'!IM$23:'Yearly emission'!IM29)</f>
        <v>0</v>
      </c>
      <c r="IQ53" s="11">
        <f>SUM('Yearly emission'!IN$23:'Yearly emission'!IN29)</f>
        <v>0</v>
      </c>
      <c r="IR53" s="11">
        <f>SUM('Yearly emission'!IO$23:'Yearly emission'!IO29)</f>
        <v>0</v>
      </c>
      <c r="IS53" s="11">
        <f>SUM('Yearly emission'!IP$23:'Yearly emission'!IP29)</f>
        <v>0</v>
      </c>
      <c r="IT53" s="11">
        <f>SUM('Yearly emission'!IQ$23:'Yearly emission'!IQ29)</f>
        <v>0</v>
      </c>
      <c r="IU53" s="11">
        <f>SUM('Yearly emission'!IR$23:'Yearly emission'!IR29)</f>
        <v>0</v>
      </c>
      <c r="IV53" s="11">
        <f>SUM('Yearly emission'!IS$23:'Yearly emission'!IS29)</f>
        <v>0</v>
      </c>
      <c r="IW53" s="11">
        <f>SUM('Yearly emission'!IT$23:'Yearly emission'!IT29)</f>
        <v>0</v>
      </c>
      <c r="IX53" s="11">
        <f>SUM('Yearly emission'!IU$23:'Yearly emission'!IU29)</f>
        <v>0</v>
      </c>
      <c r="IY53" s="11">
        <f>SUM('Yearly emission'!IV$23:'Yearly emission'!IV29)</f>
        <v>0</v>
      </c>
      <c r="IZ53" s="11">
        <f>SUM('Yearly emission'!IW$23:'Yearly emission'!IW29)</f>
        <v>0</v>
      </c>
      <c r="JA53" s="11">
        <f>SUM('Yearly emission'!IX$23:'Yearly emission'!IX29)</f>
        <v>0</v>
      </c>
      <c r="JB53" s="11">
        <f>SUM('Yearly emission'!IY$23:'Yearly emission'!IY29)</f>
        <v>0</v>
      </c>
    </row>
    <row r="54" spans="4:262" x14ac:dyDescent="0.25">
      <c r="D54" s="11">
        <v>2037</v>
      </c>
      <c r="E54" s="11">
        <f>SUM('Yearly emission'!B$21:'Yearly emission'!B30)</f>
        <v>0</v>
      </c>
      <c r="F54" s="11">
        <f>SUM('Yearly emission'!C$21:'Yearly emission'!C30)</f>
        <v>0</v>
      </c>
      <c r="G54" s="11">
        <f>SUM('Yearly emission'!D$21:'Yearly emission'!D30)</f>
        <v>0</v>
      </c>
      <c r="H54" s="11">
        <f>SUM('Yearly emission'!E$21:'Yearly emission'!E30)</f>
        <v>0</v>
      </c>
      <c r="I54" s="11">
        <f>SUM('Yearly emission'!F$21:'Yearly emission'!F30)</f>
        <v>0</v>
      </c>
      <c r="J54" s="11">
        <f>SUM('Yearly emission'!G$21:'Yearly emission'!G30)</f>
        <v>0</v>
      </c>
      <c r="K54" s="11">
        <f>SUM('Yearly emission'!H$21:'Yearly emission'!H30)</f>
        <v>0</v>
      </c>
      <c r="L54" s="11">
        <f>SUM('Yearly emission'!I$21:'Yearly emission'!I30)</f>
        <v>0</v>
      </c>
      <c r="M54" s="11">
        <f>SUM('Yearly emission'!J$21:'Yearly emission'!J30)</f>
        <v>0</v>
      </c>
      <c r="N54" s="11">
        <f>SUM('Yearly emission'!K$21:'Yearly emission'!K30)</f>
        <v>0</v>
      </c>
      <c r="O54" s="11">
        <f>SUM('Yearly emission'!L$21:'Yearly emission'!L30)</f>
        <v>0</v>
      </c>
      <c r="P54" s="11">
        <f>SUM('Yearly emission'!M$21:'Yearly emission'!M30)</f>
        <v>0</v>
      </c>
      <c r="Q54" s="11">
        <f>SUM('Yearly emission'!N$21:'Yearly emission'!N30)</f>
        <v>0</v>
      </c>
      <c r="R54" s="11">
        <f>SUM('Yearly emission'!O$21:'Yearly emission'!O30)</f>
        <v>0</v>
      </c>
      <c r="S54" s="11">
        <f>SUM('Yearly emission'!P$21:'Yearly emission'!P30)</f>
        <v>0</v>
      </c>
      <c r="T54" s="11">
        <f>SUM('Yearly emission'!Q$21:'Yearly emission'!Q30)</f>
        <v>0</v>
      </c>
      <c r="V54" s="11">
        <f>SUM('Yearly emission'!S$23:'Yearly emission'!S30)</f>
        <v>1186240935.638494</v>
      </c>
      <c r="W54" s="11">
        <f>SUM('Yearly emission'!T$23:'Yearly emission'!T30)</f>
        <v>443414456.86390972</v>
      </c>
      <c r="X54" s="11">
        <f>SUM('Yearly emission'!U$23:'Yearly emission'!U30)</f>
        <v>96995393.05324766</v>
      </c>
      <c r="Y54" s="11">
        <f>SUM('Yearly emission'!V$23:'Yearly emission'!V30)</f>
        <v>68367698.621809542</v>
      </c>
      <c r="Z54" s="11">
        <f>SUM('Yearly emission'!W$23:'Yearly emission'!W30)</f>
        <v>789645276.50551343</v>
      </c>
      <c r="AA54" s="11">
        <f>SUM('Yearly emission'!X$23:'Yearly emission'!X30)</f>
        <v>23633204.144277919</v>
      </c>
      <c r="AB54" s="11">
        <f>SUM('Yearly emission'!Y$23:'Yearly emission'!Y30)</f>
        <v>46092257.348903939</v>
      </c>
      <c r="AC54" s="11">
        <f>SUM('Yearly emission'!Z$23:'Yearly emission'!Z30)</f>
        <v>161807938.10271341</v>
      </c>
      <c r="AD54" s="11">
        <f>SUM('Yearly emission'!AA$23:'Yearly emission'!AA30)</f>
        <v>933495864.47786999</v>
      </c>
      <c r="AE54" s="11">
        <f>SUM('Yearly emission'!AB$23:'Yearly emission'!AB30)</f>
        <v>111098782.33081536</v>
      </c>
      <c r="AF54" s="11">
        <f>SUM('Yearly emission'!AC$23:'Yearly emission'!AC30)</f>
        <v>137476535.98990515</v>
      </c>
      <c r="AG54" s="11">
        <f>SUM('Yearly emission'!AD$23:'Yearly emission'!AD30)</f>
        <v>22712089.097602032</v>
      </c>
      <c r="AH54" s="11">
        <f>SUM('Yearly emission'!AE$23:'Yearly emission'!AE30)</f>
        <v>65226044.306254014</v>
      </c>
      <c r="AI54" s="11">
        <f>SUM('Yearly emission'!AF$23:'Yearly emission'!AF30)</f>
        <v>58759549.524352998</v>
      </c>
      <c r="AJ54" s="11">
        <f>SUM('Yearly emission'!AG$23:'Yearly emission'!AG30)</f>
        <v>42275911.233802348</v>
      </c>
      <c r="AK54" s="11">
        <f>SUM('Yearly emission'!AH$23:'Yearly emission'!AH30)</f>
        <v>270657081.57192898</v>
      </c>
      <c r="AL54" s="11">
        <f>SUM('Yearly emission'!AI$23:'Yearly emission'!AI30)</f>
        <v>0</v>
      </c>
      <c r="AM54" s="11">
        <f>SUM('Yearly emission'!AJ$23:'Yearly emission'!AJ30)</f>
        <v>2156188276.9225755</v>
      </c>
      <c r="AN54" s="11">
        <f>SUM('Yearly emission'!AK$23:'Yearly emission'!AK30)</f>
        <v>886522222.27333498</v>
      </c>
      <c r="AO54" s="11">
        <f>SUM('Yearly emission'!AL$23:'Yearly emission'!AL30)</f>
        <v>177726021.22132984</v>
      </c>
      <c r="AP54" s="11">
        <f>SUM('Yearly emission'!AM$23:'Yearly emission'!AM30)</f>
        <v>136735397.24361911</v>
      </c>
      <c r="AQ54" s="11">
        <f>SUM('Yearly emission'!AN$23:'Yearly emission'!AN30)</f>
        <v>1579290553.0110247</v>
      </c>
      <c r="AR54" s="11">
        <f>SUM('Yearly emission'!AO$23:'Yearly emission'!AO30)</f>
        <v>47266408.288555846</v>
      </c>
      <c r="AS54" s="11">
        <f>SUM('Yearly emission'!AP$23:'Yearly emission'!AP30)</f>
        <v>79292262.794616744</v>
      </c>
      <c r="AT54" s="11">
        <f>SUM('Yearly emission'!AQ$23:'Yearly emission'!AQ30)</f>
        <v>323615876.20542669</v>
      </c>
      <c r="AU54" s="11">
        <f>SUM('Yearly emission'!AR$23:'Yearly emission'!AR30)</f>
        <v>1866991728.95574</v>
      </c>
      <c r="AV54" s="11">
        <f>SUM('Yearly emission'!AS$23:'Yearly emission'!AS30)</f>
        <v>222197564.66163108</v>
      </c>
      <c r="AW54" s="11">
        <f>SUM('Yearly emission'!AT$23:'Yearly emission'!AT30)</f>
        <v>274953071.97981036</v>
      </c>
      <c r="AX54" s="11">
        <f>SUM('Yearly emission'!AU$23:'Yearly emission'!AU30)</f>
        <v>45424178.195204064</v>
      </c>
      <c r="AY54" s="11">
        <f>SUM('Yearly emission'!AV$23:'Yearly emission'!AV30)</f>
        <v>130452088.61250809</v>
      </c>
      <c r="AZ54" s="11">
        <f>SUM('Yearly emission'!AW$23:'Yearly emission'!AW30)</f>
        <v>117519099.04870594</v>
      </c>
      <c r="BA54" s="11">
        <f>SUM('Yearly emission'!AX$23:'Yearly emission'!AX30)</f>
        <v>84551822.467604578</v>
      </c>
      <c r="BB54" s="11">
        <f>SUM('Yearly emission'!AY$23:'Yearly emission'!AY30)</f>
        <v>541314163.143857</v>
      </c>
      <c r="BC54" s="11">
        <f>SUM('Yearly emission'!AZ$23:'Yearly emission'!AZ30)</f>
        <v>0</v>
      </c>
      <c r="BD54" s="11">
        <f>SUM('Yearly emission'!BA$23:'Yearly emission'!BA30)</f>
        <v>0</v>
      </c>
      <c r="BE54" s="11">
        <f>SUM('Yearly emission'!BB$23:'Yearly emission'!BB30)</f>
        <v>0</v>
      </c>
      <c r="BF54" s="11">
        <f>SUM('Yearly emission'!BC$23:'Yearly emission'!BC30)</f>
        <v>0</v>
      </c>
      <c r="BG54" s="11">
        <f>SUM('Yearly emission'!BD$23:'Yearly emission'!BD30)</f>
        <v>0</v>
      </c>
      <c r="BH54" s="11">
        <f>SUM('Yearly emission'!BE$23:'Yearly emission'!BE30)</f>
        <v>0</v>
      </c>
      <c r="BI54" s="11">
        <f>SUM('Yearly emission'!BF$23:'Yearly emission'!BF30)</f>
        <v>0</v>
      </c>
      <c r="BJ54" s="11">
        <f>SUM('Yearly emission'!BG$23:'Yearly emission'!BG30)</f>
        <v>0</v>
      </c>
      <c r="BK54" s="11">
        <f>SUM('Yearly emission'!BH$23:'Yearly emission'!BH30)</f>
        <v>0</v>
      </c>
      <c r="BL54" s="11">
        <f>SUM('Yearly emission'!BI$23:'Yearly emission'!BI30)</f>
        <v>0</v>
      </c>
      <c r="BM54" s="11">
        <f>SUM('Yearly emission'!BJ$23:'Yearly emission'!BJ30)</f>
        <v>0</v>
      </c>
      <c r="BN54" s="11">
        <f>SUM('Yearly emission'!BK$23:'Yearly emission'!BK30)</f>
        <v>0</v>
      </c>
      <c r="BO54" s="11">
        <f>SUM('Yearly emission'!BL$23:'Yearly emission'!BL30)</f>
        <v>0</v>
      </c>
      <c r="BP54" s="11">
        <f>SUM('Yearly emission'!BM$23:'Yearly emission'!BM30)</f>
        <v>0</v>
      </c>
      <c r="BQ54" s="11">
        <f>SUM('Yearly emission'!BN$23:'Yearly emission'!BN30)</f>
        <v>0</v>
      </c>
      <c r="BR54" s="11">
        <f>SUM('Yearly emission'!BO$23:'Yearly emission'!BO30)</f>
        <v>0</v>
      </c>
      <c r="BS54" s="11">
        <f>SUM('Yearly emission'!BP$23:'Yearly emission'!BP30)</f>
        <v>0</v>
      </c>
      <c r="BT54" s="11">
        <f>SUM('Yearly emission'!BQ$23:'Yearly emission'!BQ30)</f>
        <v>0</v>
      </c>
      <c r="BU54" s="11">
        <f>SUM('Yearly emission'!BR$23:'Yearly emission'!BR30)</f>
        <v>0</v>
      </c>
      <c r="BV54" s="11">
        <f>SUM('Yearly emission'!BS$23:'Yearly emission'!BS30)</f>
        <v>0</v>
      </c>
      <c r="BW54" s="11">
        <f>SUM('Yearly emission'!BT$23:'Yearly emission'!BT30)</f>
        <v>0</v>
      </c>
      <c r="BX54" s="11">
        <f>SUM('Yearly emission'!BU$23:'Yearly emission'!BU30)</f>
        <v>0</v>
      </c>
      <c r="BY54" s="11">
        <f>SUM('Yearly emission'!BV$23:'Yearly emission'!BV30)</f>
        <v>0</v>
      </c>
      <c r="BZ54" s="11">
        <f>SUM('Yearly emission'!BW$23:'Yearly emission'!BW30)</f>
        <v>0</v>
      </c>
      <c r="CA54" s="11">
        <f>SUM('Yearly emission'!BX$23:'Yearly emission'!BX30)</f>
        <v>0</v>
      </c>
      <c r="CB54" s="11">
        <f>SUM('Yearly emission'!BY$23:'Yearly emission'!BY30)</f>
        <v>0</v>
      </c>
      <c r="CC54" s="11">
        <f>SUM('Yearly emission'!BZ$23:'Yearly emission'!BZ30)</f>
        <v>0</v>
      </c>
      <c r="CD54" s="11">
        <f>SUM('Yearly emission'!CA$23:'Yearly emission'!CA30)</f>
        <v>0</v>
      </c>
      <c r="CE54" s="11">
        <f>SUM('Yearly emission'!CB$23:'Yearly emission'!CB30)</f>
        <v>0</v>
      </c>
      <c r="CF54" s="11">
        <f>SUM('Yearly emission'!CC$23:'Yearly emission'!CC30)</f>
        <v>0</v>
      </c>
      <c r="CG54" s="11">
        <f>SUM('Yearly emission'!CD$23:'Yearly emission'!CD30)</f>
        <v>0</v>
      </c>
      <c r="CH54" s="11">
        <f>SUM('Yearly emission'!CE$23:'Yearly emission'!CE30)</f>
        <v>0</v>
      </c>
      <c r="CI54" s="11">
        <f>SUM('Yearly emission'!CF$23:'Yearly emission'!CF30)</f>
        <v>0</v>
      </c>
      <c r="CJ54" s="11">
        <f>SUM('Yearly emission'!CG$23:'Yearly emission'!CG30)</f>
        <v>0</v>
      </c>
      <c r="CK54" s="11">
        <f>SUM('Yearly emission'!CH$23:'Yearly emission'!CH30)</f>
        <v>0</v>
      </c>
      <c r="CL54" s="11">
        <f>SUM('Yearly emission'!CI$23:'Yearly emission'!CI30)</f>
        <v>0</v>
      </c>
      <c r="CM54" s="11">
        <f>SUM('Yearly emission'!CJ$23:'Yearly emission'!CJ30)</f>
        <v>16268</v>
      </c>
      <c r="CN54" s="11">
        <f>SUM('Yearly emission'!CK$23:'Yearly emission'!CK30)</f>
        <v>0</v>
      </c>
      <c r="CO54" s="11">
        <f>SUM('Yearly emission'!CL$23:'Yearly emission'!CL30)</f>
        <v>0</v>
      </c>
      <c r="CP54" s="11">
        <f>SUM('Yearly emission'!CM$23:'Yearly emission'!CM30)</f>
        <v>0</v>
      </c>
      <c r="CQ54" s="11">
        <f>SUM('Yearly emission'!CN$23:'Yearly emission'!CN30)</f>
        <v>0</v>
      </c>
      <c r="CR54" s="11">
        <f>SUM('Yearly emission'!CO$23:'Yearly emission'!CO30)</f>
        <v>0</v>
      </c>
      <c r="CS54" s="11">
        <f>SUM('Yearly emission'!CP$23:'Yearly emission'!CP30)</f>
        <v>0</v>
      </c>
      <c r="CT54" s="11">
        <f>SUM('Yearly emission'!CQ$23:'Yearly emission'!CQ30)</f>
        <v>0</v>
      </c>
      <c r="CU54" s="11">
        <f>SUM('Yearly emission'!CR$23:'Yearly emission'!CR30)</f>
        <v>0</v>
      </c>
      <c r="CV54" s="11">
        <f>SUM('Yearly emission'!CS$23:'Yearly emission'!CS30)</f>
        <v>0</v>
      </c>
      <c r="CW54" s="11">
        <f>SUM('Yearly emission'!CT$23:'Yearly emission'!CT30)</f>
        <v>0</v>
      </c>
      <c r="CX54" s="11">
        <f>SUM('Yearly emission'!CU$23:'Yearly emission'!CU30)</f>
        <v>0</v>
      </c>
      <c r="CY54" s="11">
        <f>SUM('Yearly emission'!CV$23:'Yearly emission'!CV30)</f>
        <v>0</v>
      </c>
      <c r="CZ54" s="11">
        <f>SUM('Yearly emission'!CW$23:'Yearly emission'!CW30)</f>
        <v>0</v>
      </c>
      <c r="DA54" s="11">
        <f>SUM('Yearly emission'!CX$23:'Yearly emission'!CX30)</f>
        <v>0</v>
      </c>
      <c r="DB54" s="11">
        <f>SUM('Yearly emission'!CY$23:'Yearly emission'!CY30)</f>
        <v>0</v>
      </c>
      <c r="DC54" s="11">
        <f>SUM('Yearly emission'!CZ$23:'Yearly emission'!CZ30)</f>
        <v>0</v>
      </c>
      <c r="DD54" s="11">
        <f>SUM('Yearly emission'!DA$23:'Yearly emission'!DA30)</f>
        <v>0</v>
      </c>
      <c r="DE54" s="11">
        <f>SUM('Yearly emission'!DB$23:'Yearly emission'!DB30)</f>
        <v>1866267494.0123153</v>
      </c>
      <c r="DF54" s="11">
        <f>SUM('Yearly emission'!DC$23:'Yearly emission'!DC30)</f>
        <v>687860309.04995668</v>
      </c>
      <c r="DG54" s="11">
        <f>SUM('Yearly emission'!DD$23:'Yearly emission'!DD30)</f>
        <v>157653823.51418915</v>
      </c>
      <c r="DH54" s="11">
        <f>SUM('Yearly emission'!DE$23:'Yearly emission'!DE30)</f>
        <v>87488929.957117826</v>
      </c>
      <c r="DI54" s="11">
        <f>SUM('Yearly emission'!DF$23:'Yearly emission'!DF30)</f>
        <v>976378245.72524261</v>
      </c>
      <c r="DJ54" s="11">
        <f>SUM('Yearly emission'!DG$23:'Yearly emission'!DG30)</f>
        <v>42552908.814151585</v>
      </c>
      <c r="DK54" s="11">
        <f>SUM('Yearly emission'!DH$23:'Yearly emission'!DH30)</f>
        <v>77698552.431249887</v>
      </c>
      <c r="DL54" s="11">
        <f>SUM('Yearly emission'!DI$23:'Yearly emission'!DI30)</f>
        <v>272649401.66879737</v>
      </c>
      <c r="DM54" s="11">
        <f>SUM('Yearly emission'!DJ$23:'Yearly emission'!DJ30)</f>
        <v>1322719436.8982394</v>
      </c>
      <c r="DN54" s="11">
        <f>SUM('Yearly emission'!DK$23:'Yearly emission'!DK30)</f>
        <v>166167485.44473618</v>
      </c>
      <c r="DO54" s="11">
        <f>SUM('Yearly emission'!DL$23:'Yearly emission'!DL30)</f>
        <v>358756994.03123152</v>
      </c>
      <c r="DP54" s="11">
        <f>SUM('Yearly emission'!DM$23:'Yearly emission'!DM30)</f>
        <v>37425352.478330649</v>
      </c>
      <c r="DQ54" s="11">
        <f>SUM('Yearly emission'!DN$23:'Yearly emission'!DN30)</f>
        <v>107699294.25116074</v>
      </c>
      <c r="DR54" s="11">
        <f>SUM('Yearly emission'!DO$23:'Yearly emission'!DO30)</f>
        <v>184083599.52627623</v>
      </c>
      <c r="DS54" s="11">
        <f>SUM('Yearly emission'!DP$23:'Yearly emission'!DP30)</f>
        <v>93202881.364333361</v>
      </c>
      <c r="DT54" s="11">
        <f>SUM('Yearly emission'!DQ$23:'Yearly emission'!DQ30)</f>
        <v>456387058.03193057</v>
      </c>
      <c r="DU54" s="11">
        <f>SUM('Yearly emission'!DR$23:'Yearly emission'!DR30)</f>
        <v>0</v>
      </c>
      <c r="DV54" s="11">
        <f>SUM('Yearly emission'!DS$23:'Yearly emission'!DS30)</f>
        <v>3395362907.020154</v>
      </c>
      <c r="DW54" s="11">
        <f>SUM('Yearly emission'!DT$23:'Yearly emission'!DT30)</f>
        <v>1218912813.9086359</v>
      </c>
      <c r="DX54" s="11">
        <f>SUM('Yearly emission'!DU$23:'Yearly emission'!DU30)</f>
        <v>274513440.38334066</v>
      </c>
      <c r="DY54" s="11">
        <f>SUM('Yearly emission'!DV$23:'Yearly emission'!DV30)</f>
        <v>150290526.24395043</v>
      </c>
      <c r="DZ54" s="11">
        <f>SUM('Yearly emission'!DW$23:'Yearly emission'!DW30)</f>
        <v>1952756491.4504859</v>
      </c>
      <c r="EA54" s="11">
        <f>SUM('Yearly emission'!DX$23:'Yearly emission'!DX30)</f>
        <v>85105817.62830317</v>
      </c>
      <c r="EB54" s="11">
        <f>SUM('Yearly emission'!DY$23:'Yearly emission'!DY30)</f>
        <v>124301421.00308955</v>
      </c>
      <c r="EC54" s="11">
        <f>SUM('Yearly emission'!DZ$23:'Yearly emission'!DZ30)</f>
        <v>545298803.33759379</v>
      </c>
      <c r="ED54" s="11">
        <f>SUM('Yearly emission'!EA$23:'Yearly emission'!EA30)</f>
        <v>2645438873.7964797</v>
      </c>
      <c r="EE54" s="11">
        <f>SUM('Yearly emission'!EB$23:'Yearly emission'!EB30)</f>
        <v>332334970.88947237</v>
      </c>
      <c r="EF54" s="11">
        <f>SUM('Yearly emission'!EC$23:'Yearly emission'!EC30)</f>
        <v>717513988.06246161</v>
      </c>
      <c r="EG54" s="11">
        <f>SUM('Yearly emission'!ED$23:'Yearly emission'!ED30)</f>
        <v>74850704.956661284</v>
      </c>
      <c r="EH54" s="11">
        <f>SUM('Yearly emission'!EE$23:'Yearly emission'!EE30)</f>
        <v>215193003.22013336</v>
      </c>
      <c r="EI54" s="11">
        <f>SUM('Yearly emission'!EF$23:'Yearly emission'!EF30)</f>
        <v>368167199.05255234</v>
      </c>
      <c r="EJ54" s="11">
        <f>SUM('Yearly emission'!EG$23:'Yearly emission'!EG30)</f>
        <v>186405762.72866651</v>
      </c>
      <c r="EK54" s="11">
        <f>SUM('Yearly emission'!EH$23:'Yearly emission'!EH30)</f>
        <v>912774116.0638597</v>
      </c>
      <c r="EL54" s="11">
        <f>SUM('Yearly emission'!EI$23:'Yearly emission'!EI30)</f>
        <v>0</v>
      </c>
      <c r="EM54" s="11">
        <f>SUM('Yearly emission'!EJ$23:'Yearly emission'!EJ30)</f>
        <v>0</v>
      </c>
      <c r="EN54" s="11">
        <f>SUM('Yearly emission'!EK$23:'Yearly emission'!EK30)</f>
        <v>0</v>
      </c>
      <c r="EO54" s="11">
        <f>SUM('Yearly emission'!EL$23:'Yearly emission'!EL30)</f>
        <v>0</v>
      </c>
      <c r="EP54" s="11">
        <f>SUM('Yearly emission'!EM$23:'Yearly emission'!EM30)</f>
        <v>0</v>
      </c>
      <c r="EQ54" s="11">
        <f>SUM('Yearly emission'!EN$23:'Yearly emission'!EN30)</f>
        <v>0</v>
      </c>
      <c r="ER54" s="11">
        <f>SUM('Yearly emission'!EO$23:'Yearly emission'!EO30)</f>
        <v>0</v>
      </c>
      <c r="ES54" s="11">
        <f>SUM('Yearly emission'!EP$23:'Yearly emission'!EP30)</f>
        <v>0</v>
      </c>
      <c r="ET54" s="11">
        <f>SUM('Yearly emission'!EQ$23:'Yearly emission'!EQ30)</f>
        <v>0</v>
      </c>
      <c r="EU54" s="11">
        <f>SUM('Yearly emission'!ER$23:'Yearly emission'!ER30)</f>
        <v>0</v>
      </c>
      <c r="EV54" s="11">
        <f>SUM('Yearly emission'!ES$23:'Yearly emission'!ES30)</f>
        <v>0</v>
      </c>
      <c r="EW54" s="11">
        <f>SUM('Yearly emission'!ET$23:'Yearly emission'!ET30)</f>
        <v>0</v>
      </c>
      <c r="EX54" s="11">
        <f>SUM('Yearly emission'!EU$23:'Yearly emission'!EU30)</f>
        <v>0</v>
      </c>
      <c r="EY54" s="11">
        <f>SUM('Yearly emission'!EV$23:'Yearly emission'!EV30)</f>
        <v>0</v>
      </c>
      <c r="EZ54" s="11">
        <f>SUM('Yearly emission'!EW$23:'Yearly emission'!EW30)</f>
        <v>0</v>
      </c>
      <c r="FA54" s="11">
        <f>SUM('Yearly emission'!EX$23:'Yearly emission'!EX30)</f>
        <v>0</v>
      </c>
      <c r="FB54" s="11">
        <f>SUM('Yearly emission'!EY$23:'Yearly emission'!EY30)</f>
        <v>0</v>
      </c>
      <c r="FC54" s="11">
        <f>SUM('Yearly emission'!EZ$23:'Yearly emission'!EZ30)</f>
        <v>0</v>
      </c>
      <c r="FD54" s="11">
        <f>SUM('Yearly emission'!FA$23:'Yearly emission'!FA30)</f>
        <v>0</v>
      </c>
      <c r="FE54" s="11">
        <f>SUM('Yearly emission'!FB$23:'Yearly emission'!FB30)</f>
        <v>0</v>
      </c>
      <c r="FF54" s="11">
        <f>SUM('Yearly emission'!FC$23:'Yearly emission'!FC30)</f>
        <v>0</v>
      </c>
      <c r="FG54" s="11">
        <f>SUM('Yearly emission'!FD$23:'Yearly emission'!FD30)</f>
        <v>0</v>
      </c>
      <c r="FH54" s="11">
        <f>SUM('Yearly emission'!FE$23:'Yearly emission'!FE30)</f>
        <v>0</v>
      </c>
      <c r="FI54" s="11">
        <f>SUM('Yearly emission'!FF$23:'Yearly emission'!FF30)</f>
        <v>0</v>
      </c>
      <c r="FJ54" s="11">
        <f>SUM('Yearly emission'!FG$23:'Yearly emission'!FG30)</f>
        <v>0</v>
      </c>
      <c r="FK54" s="11">
        <f>SUM('Yearly emission'!FH$23:'Yearly emission'!FH30)</f>
        <v>0</v>
      </c>
      <c r="FL54" s="11">
        <f>SUM('Yearly emission'!FI$23:'Yearly emission'!FI30)</f>
        <v>0</v>
      </c>
      <c r="FM54" s="11">
        <f>SUM('Yearly emission'!FJ$23:'Yearly emission'!FJ30)</f>
        <v>0</v>
      </c>
      <c r="FN54" s="11">
        <f>SUM('Yearly emission'!FK$23:'Yearly emission'!FK30)</f>
        <v>0</v>
      </c>
      <c r="FO54" s="11">
        <f>SUM('Yearly emission'!FL$23:'Yearly emission'!FL30)</f>
        <v>0</v>
      </c>
      <c r="FP54" s="11">
        <f>SUM('Yearly emission'!FM$23:'Yearly emission'!FM30)</f>
        <v>0</v>
      </c>
      <c r="FQ54" s="11">
        <f>SUM('Yearly emission'!FN$23:'Yearly emission'!FN30)</f>
        <v>0</v>
      </c>
      <c r="FR54" s="11">
        <f>SUM('Yearly emission'!FO$23:'Yearly emission'!FO30)</f>
        <v>0</v>
      </c>
      <c r="FS54" s="11">
        <f>SUM('Yearly emission'!FP$23:'Yearly emission'!FP30)</f>
        <v>0</v>
      </c>
      <c r="FT54" s="11">
        <f>SUM('Yearly emission'!FQ$23:'Yearly emission'!FQ30)</f>
        <v>0</v>
      </c>
      <c r="FU54" s="11">
        <f>SUM('Yearly emission'!FR$23:'Yearly emission'!FR30)</f>
        <v>0</v>
      </c>
      <c r="FV54" s="11">
        <f>SUM('Yearly emission'!FS$23:'Yearly emission'!FS30)</f>
        <v>16268</v>
      </c>
      <c r="FW54" s="11">
        <f>SUM('Yearly emission'!FT$23:'Yearly emission'!FT30)</f>
        <v>0</v>
      </c>
      <c r="FX54" s="11">
        <f>SUM('Yearly emission'!FU$23:'Yearly emission'!FU30)</f>
        <v>0</v>
      </c>
      <c r="FY54" s="11">
        <f>SUM('Yearly emission'!FV$23:'Yearly emission'!FV30)</f>
        <v>0</v>
      </c>
      <c r="FZ54" s="11">
        <f>SUM('Yearly emission'!FW$23:'Yearly emission'!FW30)</f>
        <v>0</v>
      </c>
      <c r="GA54" s="11">
        <f>SUM('Yearly emission'!FX$23:'Yearly emission'!FX30)</f>
        <v>0</v>
      </c>
      <c r="GB54" s="11">
        <f>SUM('Yearly emission'!FY$23:'Yearly emission'!FY30)</f>
        <v>0</v>
      </c>
      <c r="GC54" s="11">
        <f>SUM('Yearly emission'!FZ$23:'Yearly emission'!FZ30)</f>
        <v>0</v>
      </c>
      <c r="GD54" s="11">
        <f>SUM('Yearly emission'!GA$23:'Yearly emission'!GA30)</f>
        <v>0</v>
      </c>
      <c r="GE54" s="11">
        <f>SUM('Yearly emission'!GB$23:'Yearly emission'!GB30)</f>
        <v>0</v>
      </c>
      <c r="GF54" s="11">
        <f>SUM('Yearly emission'!GC$23:'Yearly emission'!GC30)</f>
        <v>0</v>
      </c>
      <c r="GG54" s="11">
        <f>SUM('Yearly emission'!GD$23:'Yearly emission'!GD30)</f>
        <v>0</v>
      </c>
      <c r="GH54" s="11">
        <f>SUM('Yearly emission'!GE$23:'Yearly emission'!GE30)</f>
        <v>0</v>
      </c>
      <c r="GI54" s="11">
        <f>SUM('Yearly emission'!GF$23:'Yearly emission'!GF30)</f>
        <v>0</v>
      </c>
      <c r="GJ54" s="11">
        <f>SUM('Yearly emission'!GG$23:'Yearly emission'!GG30)</f>
        <v>0</v>
      </c>
      <c r="GK54" s="11">
        <f>SUM('Yearly emission'!GH$23:'Yearly emission'!GH30)</f>
        <v>0</v>
      </c>
      <c r="GL54" s="11">
        <f>SUM('Yearly emission'!GI$23:'Yearly emission'!GI30)</f>
        <v>0</v>
      </c>
      <c r="GM54" s="11">
        <f>SUM('Yearly emission'!GJ$23:'Yearly emission'!GJ30)</f>
        <v>0</v>
      </c>
      <c r="GN54" s="11">
        <f>SUM('Yearly emission'!GK$23:'Yearly emission'!GK30)</f>
        <v>1948287046.0374818</v>
      </c>
      <c r="GO54" s="11">
        <f>SUM('Yearly emission'!GL$23:'Yearly emission'!GL30)</f>
        <v>734994578.0930953</v>
      </c>
      <c r="GP54" s="11">
        <f>SUM('Yearly emission'!GM$23:'Yearly emission'!GM30)</f>
        <v>311391629.20638591</v>
      </c>
      <c r="GQ54" s="11">
        <f>SUM('Yearly emission'!GN$23:'Yearly emission'!GN30)</f>
        <v>118136989.5328273</v>
      </c>
      <c r="GR54" s="11">
        <f>SUM('Yearly emission'!GO$23:'Yearly emission'!GO30)</f>
        <v>812227727.32837188</v>
      </c>
      <c r="GS54" s="11">
        <f>SUM('Yearly emission'!GP$23:'Yearly emission'!GP30)</f>
        <v>24877136.437414404</v>
      </c>
      <c r="GT54" s="11">
        <f>SUM('Yearly emission'!GQ$23:'Yearly emission'!GQ30)</f>
        <v>80558857.678384572</v>
      </c>
      <c r="GU54" s="11">
        <f>SUM('Yearly emission'!GR$23:'Yearly emission'!GR30)</f>
        <v>603442737.24203742</v>
      </c>
      <c r="GV54" s="11">
        <f>SUM('Yearly emission'!GS$23:'Yearly emission'!GS30)</f>
        <v>1954035835.6837571</v>
      </c>
      <c r="GW54" s="11">
        <f>SUM('Yearly emission'!GT$23:'Yearly emission'!GT30)</f>
        <v>241946437.27436167</v>
      </c>
      <c r="GX54" s="11">
        <f>SUM('Yearly emission'!GU$23:'Yearly emission'!GU30)</f>
        <v>390787232.76921827</v>
      </c>
      <c r="GY54" s="11">
        <f>SUM('Yearly emission'!GV$23:'Yearly emission'!GV30)</f>
        <v>52516239.930362403</v>
      </c>
      <c r="GZ54" s="11">
        <f>SUM('Yearly emission'!GW$23:'Yearly emission'!GW30)</f>
        <v>100442092.52056684</v>
      </c>
      <c r="HA54" s="11">
        <f>SUM('Yearly emission'!GX$23:'Yearly emission'!GX30)</f>
        <v>195703324.55740541</v>
      </c>
      <c r="HB54" s="11">
        <f>SUM('Yearly emission'!GY$23:'Yearly emission'!GY30)</f>
        <v>121633085.13787962</v>
      </c>
      <c r="HC54" s="11">
        <f>SUM('Yearly emission'!GZ$23:'Yearly emission'!GZ30)</f>
        <v>634352963.1011858</v>
      </c>
      <c r="HD54" s="11">
        <f>SUM('Yearly emission'!HA$23:'Yearly emission'!HA30)</f>
        <v>0</v>
      </c>
      <c r="HE54" s="11">
        <f>SUM('Yearly emission'!HB$23:'Yearly emission'!HB30)</f>
        <v>3478351559.1884303</v>
      </c>
      <c r="HF54" s="11">
        <f>SUM('Yearly emission'!HC$23:'Yearly emission'!HC30)</f>
        <v>1467515680.3219676</v>
      </c>
      <c r="HG54" s="11">
        <f>SUM('Yearly emission'!HD$23:'Yearly emission'!HD30)</f>
        <v>580087175.86025608</v>
      </c>
      <c r="HH54" s="11">
        <f>SUM('Yearly emission'!HE$23:'Yearly emission'!HE30)</f>
        <v>191637228.54606175</v>
      </c>
      <c r="HI54" s="11">
        <f>SUM('Yearly emission'!HF$23:'Yearly emission'!HF30)</f>
        <v>1590136027.3896363</v>
      </c>
      <c r="HJ54" s="11">
        <f>SUM('Yearly emission'!HG$23:'Yearly emission'!HG30)</f>
        <v>45095188.643524408</v>
      </c>
      <c r="HK54" s="11">
        <f>SUM('Yearly emission'!HH$23:'Yearly emission'!HH30)</f>
        <v>161117715.35676932</v>
      </c>
      <c r="HL54" s="11">
        <f>SUM('Yearly emission'!HI$23:'Yearly emission'!HI30)</f>
        <v>1206145980.5003901</v>
      </c>
      <c r="HM54" s="11">
        <f>SUM('Yearly emission'!HJ$23:'Yearly emission'!HJ30)</f>
        <v>3908071671.3675079</v>
      </c>
      <c r="HN54" s="11">
        <f>SUM('Yearly emission'!HK$23:'Yearly emission'!HK30)</f>
        <v>483892874.54872364</v>
      </c>
      <c r="HO54" s="11">
        <f>SUM('Yearly emission'!HL$23:'Yearly emission'!HL30)</f>
        <v>655488502.286762</v>
      </c>
      <c r="HP54" s="11">
        <f>SUM('Yearly emission'!HM$23:'Yearly emission'!HM30)</f>
        <v>104921001.86691691</v>
      </c>
      <c r="HQ54" s="11">
        <f>SUM('Yearly emission'!HN$23:'Yearly emission'!HN30)</f>
        <v>200884185.04113376</v>
      </c>
      <c r="HR54" s="11">
        <f>SUM('Yearly emission'!HO$23:'Yearly emission'!HO30)</f>
        <v>391169715.27056229</v>
      </c>
      <c r="HS54" s="11">
        <f>SUM('Yearly emission'!HP$23:'Yearly emission'!HP30)</f>
        <v>243266170.27575913</v>
      </c>
      <c r="HT54" s="11">
        <f>SUM('Yearly emission'!HQ$23:'Yearly emission'!HQ30)</f>
        <v>1268705926.2023726</v>
      </c>
      <c r="HU54" s="11">
        <f>SUM('Yearly emission'!HR$23:'Yearly emission'!HR30)</f>
        <v>0</v>
      </c>
      <c r="HV54" s="11">
        <f>SUM('Yearly emission'!HS$23:'Yearly emission'!HS30)</f>
        <v>0</v>
      </c>
      <c r="HW54" s="11">
        <f>SUM('Yearly emission'!HT$23:'Yearly emission'!HT30)</f>
        <v>0</v>
      </c>
      <c r="HX54" s="11">
        <f>SUM('Yearly emission'!HU$23:'Yearly emission'!HU30)</f>
        <v>0</v>
      </c>
      <c r="HY54" s="11">
        <f>SUM('Yearly emission'!HV$23:'Yearly emission'!HV30)</f>
        <v>0</v>
      </c>
      <c r="HZ54" s="11">
        <f>SUM('Yearly emission'!HW$23:'Yearly emission'!HW30)</f>
        <v>0</v>
      </c>
      <c r="IA54" s="11">
        <f>SUM('Yearly emission'!HX$23:'Yearly emission'!HX30)</f>
        <v>0</v>
      </c>
      <c r="IB54" s="11">
        <f>SUM('Yearly emission'!HY$23:'Yearly emission'!HY30)</f>
        <v>0</v>
      </c>
      <c r="IC54" s="11">
        <f>SUM('Yearly emission'!HZ$23:'Yearly emission'!HZ30)</f>
        <v>0</v>
      </c>
      <c r="ID54" s="11">
        <f>SUM('Yearly emission'!IA$23:'Yearly emission'!IA30)</f>
        <v>0</v>
      </c>
      <c r="IE54" s="11">
        <f>SUM('Yearly emission'!IB$23:'Yearly emission'!IB30)</f>
        <v>0</v>
      </c>
      <c r="IF54" s="11">
        <f>SUM('Yearly emission'!IC$23:'Yearly emission'!IC30)</f>
        <v>0</v>
      </c>
      <c r="IG54" s="11">
        <f>SUM('Yearly emission'!ID$23:'Yearly emission'!ID30)</f>
        <v>0</v>
      </c>
      <c r="IH54" s="11">
        <f>SUM('Yearly emission'!IE$23:'Yearly emission'!IE30)</f>
        <v>0</v>
      </c>
      <c r="II54" s="11">
        <f>SUM('Yearly emission'!IF$23:'Yearly emission'!IF30)</f>
        <v>0</v>
      </c>
      <c r="IJ54" s="11">
        <f>SUM('Yearly emission'!IG$23:'Yearly emission'!IG30)</f>
        <v>0</v>
      </c>
      <c r="IK54" s="11">
        <f>SUM('Yearly emission'!IH$23:'Yearly emission'!IH30)</f>
        <v>0</v>
      </c>
      <c r="IL54" s="11">
        <f>SUM('Yearly emission'!II$23:'Yearly emission'!II30)</f>
        <v>0</v>
      </c>
      <c r="IM54" s="11">
        <f>SUM('Yearly emission'!IJ$23:'Yearly emission'!IJ30)</f>
        <v>0</v>
      </c>
      <c r="IN54" s="11">
        <f>SUM('Yearly emission'!IK$23:'Yearly emission'!IK30)</f>
        <v>0</v>
      </c>
      <c r="IO54" s="11">
        <f>SUM('Yearly emission'!IL$23:'Yearly emission'!IL30)</f>
        <v>0</v>
      </c>
      <c r="IP54" s="11">
        <f>SUM('Yearly emission'!IM$23:'Yearly emission'!IM30)</f>
        <v>0</v>
      </c>
      <c r="IQ54" s="11">
        <f>SUM('Yearly emission'!IN$23:'Yearly emission'!IN30)</f>
        <v>0</v>
      </c>
      <c r="IR54" s="11">
        <f>SUM('Yearly emission'!IO$23:'Yearly emission'!IO30)</f>
        <v>0</v>
      </c>
      <c r="IS54" s="11">
        <f>SUM('Yearly emission'!IP$23:'Yearly emission'!IP30)</f>
        <v>0</v>
      </c>
      <c r="IT54" s="11">
        <f>SUM('Yearly emission'!IQ$23:'Yearly emission'!IQ30)</f>
        <v>0</v>
      </c>
      <c r="IU54" s="11">
        <f>SUM('Yearly emission'!IR$23:'Yearly emission'!IR30)</f>
        <v>0</v>
      </c>
      <c r="IV54" s="11">
        <f>SUM('Yearly emission'!IS$23:'Yearly emission'!IS30)</f>
        <v>0</v>
      </c>
      <c r="IW54" s="11">
        <f>SUM('Yearly emission'!IT$23:'Yearly emission'!IT30)</f>
        <v>0</v>
      </c>
      <c r="IX54" s="11">
        <f>SUM('Yearly emission'!IU$23:'Yearly emission'!IU30)</f>
        <v>0</v>
      </c>
      <c r="IY54" s="11">
        <f>SUM('Yearly emission'!IV$23:'Yearly emission'!IV30)</f>
        <v>0</v>
      </c>
      <c r="IZ54" s="11">
        <f>SUM('Yearly emission'!IW$23:'Yearly emission'!IW30)</f>
        <v>0</v>
      </c>
      <c r="JA54" s="11">
        <f>SUM('Yearly emission'!IX$23:'Yearly emission'!IX30)</f>
        <v>0</v>
      </c>
      <c r="JB54" s="11">
        <f>SUM('Yearly emission'!IY$23:'Yearly emission'!IY30)</f>
        <v>0</v>
      </c>
    </row>
    <row r="55" spans="4:262" x14ac:dyDescent="0.25">
      <c r="D55" s="11">
        <v>2038</v>
      </c>
      <c r="E55" s="11">
        <f>SUM('Yearly emission'!B$22:'Yearly emission'!B31)</f>
        <v>0</v>
      </c>
      <c r="F55" s="11">
        <f>SUM('Yearly emission'!C$22:'Yearly emission'!C31)</f>
        <v>0</v>
      </c>
      <c r="G55" s="11">
        <f>SUM('Yearly emission'!D$22:'Yearly emission'!D31)</f>
        <v>0</v>
      </c>
      <c r="H55" s="11">
        <f>SUM('Yearly emission'!E$22:'Yearly emission'!E31)</f>
        <v>0</v>
      </c>
      <c r="I55" s="11">
        <f>SUM('Yearly emission'!F$22:'Yearly emission'!F31)</f>
        <v>0</v>
      </c>
      <c r="J55" s="11">
        <f>SUM('Yearly emission'!G$22:'Yearly emission'!G31)</f>
        <v>0</v>
      </c>
      <c r="K55" s="11">
        <f>SUM('Yearly emission'!H$22:'Yearly emission'!H31)</f>
        <v>0</v>
      </c>
      <c r="L55" s="11">
        <f>SUM('Yearly emission'!I$22:'Yearly emission'!I31)</f>
        <v>0</v>
      </c>
      <c r="M55" s="11">
        <f>SUM('Yearly emission'!J$22:'Yearly emission'!J31)</f>
        <v>0</v>
      </c>
      <c r="N55" s="11">
        <f>SUM('Yearly emission'!K$22:'Yearly emission'!K31)</f>
        <v>0</v>
      </c>
      <c r="O55" s="11">
        <f>SUM('Yearly emission'!L$22:'Yearly emission'!L31)</f>
        <v>0</v>
      </c>
      <c r="P55" s="11">
        <f>SUM('Yearly emission'!M$22:'Yearly emission'!M31)</f>
        <v>0</v>
      </c>
      <c r="Q55" s="11">
        <f>SUM('Yearly emission'!N$22:'Yearly emission'!N31)</f>
        <v>0</v>
      </c>
      <c r="R55" s="11">
        <f>SUM('Yearly emission'!O$22:'Yearly emission'!O31)</f>
        <v>0</v>
      </c>
      <c r="S55" s="11">
        <f>SUM('Yearly emission'!P$22:'Yearly emission'!P31)</f>
        <v>0</v>
      </c>
      <c r="T55" s="11">
        <f>SUM('Yearly emission'!Q$22:'Yearly emission'!Q31)</f>
        <v>0</v>
      </c>
      <c r="V55" s="11">
        <f>SUM('Yearly emission'!S$23:'Yearly emission'!S31)</f>
        <v>1271147268.6839304</v>
      </c>
      <c r="W55" s="11">
        <f>SUM('Yearly emission'!T$23:'Yearly emission'!T31)</f>
        <v>513713318.17708886</v>
      </c>
      <c r="X55" s="11">
        <f>SUM('Yearly emission'!U$23:'Yearly emission'!U31)</f>
        <v>109285548.19310185</v>
      </c>
      <c r="Y55" s="11">
        <f>SUM('Yearly emission'!V$23:'Yearly emission'!V31)</f>
        <v>78777899.341593847</v>
      </c>
      <c r="Z55" s="11">
        <f>SUM('Yearly emission'!W$23:'Yearly emission'!W31)</f>
        <v>923409610.81091464</v>
      </c>
      <c r="AA55" s="11">
        <f>SUM('Yearly emission'!X$23:'Yearly emission'!X31)</f>
        <v>28217598.751327299</v>
      </c>
      <c r="AB55" s="11">
        <f>SUM('Yearly emission'!Y$23:'Yearly emission'!Y31)</f>
        <v>49022232.670922875</v>
      </c>
      <c r="AC55" s="11">
        <f>SUM('Yearly emission'!Z$23:'Yearly emission'!Z31)</f>
        <v>190471902.57006705</v>
      </c>
      <c r="AD55" s="11">
        <f>SUM('Yearly emission'!AA$23:'Yearly emission'!AA31)</f>
        <v>1108715045.0510578</v>
      </c>
      <c r="AE55" s="11">
        <f>SUM('Yearly emission'!AB$23:'Yearly emission'!AB31)</f>
        <v>132479154.97333956</v>
      </c>
      <c r="AF55" s="11">
        <f>SUM('Yearly emission'!AC$23:'Yearly emission'!AC31)</f>
        <v>164429594.89863756</v>
      </c>
      <c r="AG55" s="11">
        <f>SUM('Yearly emission'!AD$23:'Yearly emission'!AD31)</f>
        <v>26683315.030816741</v>
      </c>
      <c r="AH55" s="11">
        <f>SUM('Yearly emission'!AE$23:'Yearly emission'!AE31)</f>
        <v>77594307.923464552</v>
      </c>
      <c r="AI55" s="11">
        <f>SUM('Yearly emission'!AF$23:'Yearly emission'!AF31)</f>
        <v>74590913.524866655</v>
      </c>
      <c r="AJ55" s="11">
        <f>SUM('Yearly emission'!AG$23:'Yearly emission'!AG31)</f>
        <v>50517186.148623034</v>
      </c>
      <c r="AK55" s="11">
        <f>SUM('Yearly emission'!AH$23:'Yearly emission'!AH31)</f>
        <v>327335282.80533826</v>
      </c>
      <c r="AL55" s="11">
        <f>SUM('Yearly emission'!AI$23:'Yearly emission'!AI31)</f>
        <v>0</v>
      </c>
      <c r="AM55" s="11">
        <f>SUM('Yearly emission'!AJ$23:'Yearly emission'!AJ31)</f>
        <v>2241561421.0706658</v>
      </c>
      <c r="AN55" s="11">
        <f>SUM('Yearly emission'!AK$23:'Yearly emission'!AK31)</f>
        <v>1027119901.0003291</v>
      </c>
      <c r="AO55" s="11">
        <f>SUM('Yearly emission'!AL$23:'Yearly emission'!AL31)</f>
        <v>190216754.13965046</v>
      </c>
      <c r="AP55" s="11">
        <f>SUM('Yearly emission'!AM$23:'Yearly emission'!AM31)</f>
        <v>157555798.68318772</v>
      </c>
      <c r="AQ55" s="11">
        <f>SUM('Yearly emission'!AN$23:'Yearly emission'!AN31)</f>
        <v>1846819221.6218281</v>
      </c>
      <c r="AR55" s="11">
        <f>SUM('Yearly emission'!AO$23:'Yearly emission'!AO31)</f>
        <v>56435197.502654567</v>
      </c>
      <c r="AS55" s="11">
        <f>SUM('Yearly emission'!AP$23:'Yearly emission'!AP31)</f>
        <v>82243336.014415905</v>
      </c>
      <c r="AT55" s="11">
        <f>SUM('Yearly emission'!AQ$23:'Yearly emission'!AQ31)</f>
        <v>380943805.14013398</v>
      </c>
      <c r="AU55" s="11">
        <f>SUM('Yearly emission'!AR$23:'Yearly emission'!AR31)</f>
        <v>2217430090.1021156</v>
      </c>
      <c r="AV55" s="11">
        <f>SUM('Yearly emission'!AS$23:'Yearly emission'!AS31)</f>
        <v>264958309.94667953</v>
      </c>
      <c r="AW55" s="11">
        <f>SUM('Yearly emission'!AT$23:'Yearly emission'!AT31)</f>
        <v>328859189.79727525</v>
      </c>
      <c r="AX55" s="11">
        <f>SUM('Yearly emission'!AU$23:'Yearly emission'!AU31)</f>
        <v>53366630.061633483</v>
      </c>
      <c r="AY55" s="11">
        <f>SUM('Yearly emission'!AV$23:'Yearly emission'!AV31)</f>
        <v>155188615.84692922</v>
      </c>
      <c r="AZ55" s="11">
        <f>SUM('Yearly emission'!AW$23:'Yearly emission'!AW31)</f>
        <v>149181827.04973331</v>
      </c>
      <c r="BA55" s="11">
        <f>SUM('Yearly emission'!AX$23:'Yearly emission'!AX31)</f>
        <v>101034372.29724601</v>
      </c>
      <c r="BB55" s="11">
        <f>SUM('Yearly emission'!AY$23:'Yearly emission'!AY31)</f>
        <v>654670565.61067545</v>
      </c>
      <c r="BC55" s="11">
        <f>SUM('Yearly emission'!AZ$23:'Yearly emission'!AZ31)</f>
        <v>0</v>
      </c>
      <c r="BD55" s="11">
        <f>SUM('Yearly emission'!BA$23:'Yearly emission'!BA31)</f>
        <v>0</v>
      </c>
      <c r="BE55" s="11">
        <f>SUM('Yearly emission'!BB$23:'Yearly emission'!BB31)</f>
        <v>0</v>
      </c>
      <c r="BF55" s="11">
        <f>SUM('Yearly emission'!BC$23:'Yearly emission'!BC31)</f>
        <v>0</v>
      </c>
      <c r="BG55" s="11">
        <f>SUM('Yearly emission'!BD$23:'Yearly emission'!BD31)</f>
        <v>0</v>
      </c>
      <c r="BH55" s="11">
        <f>SUM('Yearly emission'!BE$23:'Yearly emission'!BE31)</f>
        <v>0</v>
      </c>
      <c r="BI55" s="11">
        <f>SUM('Yearly emission'!BF$23:'Yearly emission'!BF31)</f>
        <v>0</v>
      </c>
      <c r="BJ55" s="11">
        <f>SUM('Yearly emission'!BG$23:'Yearly emission'!BG31)</f>
        <v>0</v>
      </c>
      <c r="BK55" s="11">
        <f>SUM('Yearly emission'!BH$23:'Yearly emission'!BH31)</f>
        <v>0</v>
      </c>
      <c r="BL55" s="11">
        <f>SUM('Yearly emission'!BI$23:'Yearly emission'!BI31)</f>
        <v>0</v>
      </c>
      <c r="BM55" s="11">
        <f>SUM('Yearly emission'!BJ$23:'Yearly emission'!BJ31)</f>
        <v>0</v>
      </c>
      <c r="BN55" s="11">
        <f>SUM('Yearly emission'!BK$23:'Yearly emission'!BK31)</f>
        <v>0</v>
      </c>
      <c r="BO55" s="11">
        <f>SUM('Yearly emission'!BL$23:'Yearly emission'!BL31)</f>
        <v>0</v>
      </c>
      <c r="BP55" s="11">
        <f>SUM('Yearly emission'!BM$23:'Yearly emission'!BM31)</f>
        <v>0</v>
      </c>
      <c r="BQ55" s="11">
        <f>SUM('Yearly emission'!BN$23:'Yearly emission'!BN31)</f>
        <v>0</v>
      </c>
      <c r="BR55" s="11">
        <f>SUM('Yearly emission'!BO$23:'Yearly emission'!BO31)</f>
        <v>0</v>
      </c>
      <c r="BS55" s="11">
        <f>SUM('Yearly emission'!BP$23:'Yearly emission'!BP31)</f>
        <v>0</v>
      </c>
      <c r="BT55" s="11">
        <f>SUM('Yearly emission'!BQ$23:'Yearly emission'!BQ31)</f>
        <v>0</v>
      </c>
      <c r="BU55" s="11">
        <f>SUM('Yearly emission'!BR$23:'Yearly emission'!BR31)</f>
        <v>0</v>
      </c>
      <c r="BV55" s="11">
        <f>SUM('Yearly emission'!BS$23:'Yearly emission'!BS31)</f>
        <v>0</v>
      </c>
      <c r="BW55" s="11">
        <f>SUM('Yearly emission'!BT$23:'Yearly emission'!BT31)</f>
        <v>0</v>
      </c>
      <c r="BX55" s="11">
        <f>SUM('Yearly emission'!BU$23:'Yearly emission'!BU31)</f>
        <v>0</v>
      </c>
      <c r="BY55" s="11">
        <f>SUM('Yearly emission'!BV$23:'Yearly emission'!BV31)</f>
        <v>0</v>
      </c>
      <c r="BZ55" s="11">
        <f>SUM('Yearly emission'!BW$23:'Yearly emission'!BW31)</f>
        <v>0</v>
      </c>
      <c r="CA55" s="11">
        <f>SUM('Yearly emission'!BX$23:'Yearly emission'!BX31)</f>
        <v>0</v>
      </c>
      <c r="CB55" s="11">
        <f>SUM('Yearly emission'!BY$23:'Yearly emission'!BY31)</f>
        <v>0</v>
      </c>
      <c r="CC55" s="11">
        <f>SUM('Yearly emission'!BZ$23:'Yearly emission'!BZ31)</f>
        <v>0</v>
      </c>
      <c r="CD55" s="11">
        <f>SUM('Yearly emission'!CA$23:'Yearly emission'!CA31)</f>
        <v>0</v>
      </c>
      <c r="CE55" s="11">
        <f>SUM('Yearly emission'!CB$23:'Yearly emission'!CB31)</f>
        <v>0</v>
      </c>
      <c r="CF55" s="11">
        <f>SUM('Yearly emission'!CC$23:'Yearly emission'!CC31)</f>
        <v>0</v>
      </c>
      <c r="CG55" s="11">
        <f>SUM('Yearly emission'!CD$23:'Yearly emission'!CD31)</f>
        <v>0</v>
      </c>
      <c r="CH55" s="11">
        <f>SUM('Yearly emission'!CE$23:'Yearly emission'!CE31)</f>
        <v>0</v>
      </c>
      <c r="CI55" s="11">
        <f>SUM('Yearly emission'!CF$23:'Yearly emission'!CF31)</f>
        <v>0</v>
      </c>
      <c r="CJ55" s="11">
        <f>SUM('Yearly emission'!CG$23:'Yearly emission'!CG31)</f>
        <v>0</v>
      </c>
      <c r="CK55" s="11">
        <f>SUM('Yearly emission'!CH$23:'Yearly emission'!CH31)</f>
        <v>0</v>
      </c>
      <c r="CL55" s="11">
        <f>SUM('Yearly emission'!CI$23:'Yearly emission'!CI31)</f>
        <v>0</v>
      </c>
      <c r="CM55" s="11">
        <f>SUM('Yearly emission'!CJ$23:'Yearly emission'!CJ31)</f>
        <v>18306</v>
      </c>
      <c r="CN55" s="11">
        <f>SUM('Yearly emission'!CK$23:'Yearly emission'!CK31)</f>
        <v>0</v>
      </c>
      <c r="CO55" s="11">
        <f>SUM('Yearly emission'!CL$23:'Yearly emission'!CL31)</f>
        <v>0</v>
      </c>
      <c r="CP55" s="11">
        <f>SUM('Yearly emission'!CM$23:'Yearly emission'!CM31)</f>
        <v>0</v>
      </c>
      <c r="CQ55" s="11">
        <f>SUM('Yearly emission'!CN$23:'Yearly emission'!CN31)</f>
        <v>0</v>
      </c>
      <c r="CR55" s="11">
        <f>SUM('Yearly emission'!CO$23:'Yearly emission'!CO31)</f>
        <v>0</v>
      </c>
      <c r="CS55" s="11">
        <f>SUM('Yearly emission'!CP$23:'Yearly emission'!CP31)</f>
        <v>0</v>
      </c>
      <c r="CT55" s="11">
        <f>SUM('Yearly emission'!CQ$23:'Yearly emission'!CQ31)</f>
        <v>0</v>
      </c>
      <c r="CU55" s="11">
        <f>SUM('Yearly emission'!CR$23:'Yearly emission'!CR31)</f>
        <v>0</v>
      </c>
      <c r="CV55" s="11">
        <f>SUM('Yearly emission'!CS$23:'Yearly emission'!CS31)</f>
        <v>0</v>
      </c>
      <c r="CW55" s="11">
        <f>SUM('Yearly emission'!CT$23:'Yearly emission'!CT31)</f>
        <v>0</v>
      </c>
      <c r="CX55" s="11">
        <f>SUM('Yearly emission'!CU$23:'Yearly emission'!CU31)</f>
        <v>0</v>
      </c>
      <c r="CY55" s="11">
        <f>SUM('Yearly emission'!CV$23:'Yearly emission'!CV31)</f>
        <v>0</v>
      </c>
      <c r="CZ55" s="11">
        <f>SUM('Yearly emission'!CW$23:'Yearly emission'!CW31)</f>
        <v>0</v>
      </c>
      <c r="DA55" s="11">
        <f>SUM('Yearly emission'!CX$23:'Yearly emission'!CX31)</f>
        <v>0</v>
      </c>
      <c r="DB55" s="11">
        <f>SUM('Yearly emission'!CY$23:'Yearly emission'!CY31)</f>
        <v>0</v>
      </c>
      <c r="DC55" s="11">
        <f>SUM('Yearly emission'!CZ$23:'Yearly emission'!CZ31)</f>
        <v>0</v>
      </c>
      <c r="DD55" s="11">
        <f>SUM('Yearly emission'!DA$23:'Yearly emission'!DA31)</f>
        <v>0</v>
      </c>
      <c r="DE55" s="11">
        <f>SUM('Yearly emission'!DB$23:'Yearly emission'!DB31)</f>
        <v>2179544617.5182619</v>
      </c>
      <c r="DF55" s="11">
        <f>SUM('Yearly emission'!DC$23:'Yearly emission'!DC31)</f>
        <v>781757771.95506048</v>
      </c>
      <c r="DG55" s="11">
        <f>SUM('Yearly emission'!DD$23:'Yearly emission'!DD31)</f>
        <v>215988759.6410965</v>
      </c>
      <c r="DH55" s="11">
        <f>SUM('Yearly emission'!DE$23:'Yearly emission'!DE31)</f>
        <v>92536847.519164011</v>
      </c>
      <c r="DI55" s="11">
        <f>SUM('Yearly emission'!DF$23:'Yearly emission'!DF31)</f>
        <v>1110934524.7403507</v>
      </c>
      <c r="DJ55" s="11">
        <f>SUM('Yearly emission'!DG$23:'Yearly emission'!DG31)</f>
        <v>50032920.068804443</v>
      </c>
      <c r="DK55" s="11">
        <f>SUM('Yearly emission'!DH$23:'Yearly emission'!DH31)</f>
        <v>90971672.33144553</v>
      </c>
      <c r="DL55" s="11">
        <f>SUM('Yearly emission'!DI$23:'Yearly emission'!DI31)</f>
        <v>320114655.9798038</v>
      </c>
      <c r="DM55" s="11">
        <f>SUM('Yearly emission'!DJ$23:'Yearly emission'!DJ31)</f>
        <v>1596116827.2464321</v>
      </c>
      <c r="DN55" s="11">
        <f>SUM('Yearly emission'!DK$23:'Yearly emission'!DK31)</f>
        <v>195589139.58705273</v>
      </c>
      <c r="DO55" s="11">
        <f>SUM('Yearly emission'!DL$23:'Yearly emission'!DL31)</f>
        <v>428315276.28520203</v>
      </c>
      <c r="DP55" s="11">
        <f>SUM('Yearly emission'!DM$23:'Yearly emission'!DM31)</f>
        <v>43743131.384497799</v>
      </c>
      <c r="DQ55" s="11">
        <f>SUM('Yearly emission'!DN$23:'Yearly emission'!DN31)</f>
        <v>127313111.07104522</v>
      </c>
      <c r="DR55" s="11">
        <f>SUM('Yearly emission'!DO$23:'Yearly emission'!DO31)</f>
        <v>220912968.55146191</v>
      </c>
      <c r="DS55" s="11">
        <f>SUM('Yearly emission'!DP$23:'Yearly emission'!DP31)</f>
        <v>109460870.07790284</v>
      </c>
      <c r="DT55" s="11">
        <f>SUM('Yearly emission'!DQ$23:'Yearly emission'!DQ31)</f>
        <v>554783787.64816129</v>
      </c>
      <c r="DU55" s="11">
        <f>SUM('Yearly emission'!DR$23:'Yearly emission'!DR31)</f>
        <v>0</v>
      </c>
      <c r="DV55" s="11">
        <f>SUM('Yearly emission'!DS$23:'Yearly emission'!DS31)</f>
        <v>3979937001.7962046</v>
      </c>
      <c r="DW55" s="11">
        <f>SUM('Yearly emission'!DT$23:'Yearly emission'!DT31)</f>
        <v>1324882170.8432882</v>
      </c>
      <c r="DX55" s="11">
        <f>SUM('Yearly emission'!DU$23:'Yearly emission'!DU31)</f>
        <v>333098926.47969401</v>
      </c>
      <c r="DY55" s="11">
        <f>SUM('Yearly emission'!DV$23:'Yearly emission'!DV31)</f>
        <v>155361467.23444587</v>
      </c>
      <c r="DZ55" s="11">
        <f>SUM('Yearly emission'!DW$23:'Yearly emission'!DW31)</f>
        <v>2144394805.8917305</v>
      </c>
      <c r="EA55" s="11">
        <f>SUM('Yearly emission'!DX$23:'Yearly emission'!DX31)</f>
        <v>100065840.13760889</v>
      </c>
      <c r="EB55" s="11">
        <f>SUM('Yearly emission'!DY$23:'Yearly emission'!DY31)</f>
        <v>144396785.79818633</v>
      </c>
      <c r="EC55" s="11">
        <f>SUM('Yearly emission'!DZ$23:'Yearly emission'!DZ31)</f>
        <v>640229311.95960665</v>
      </c>
      <c r="ED55" s="11">
        <f>SUM('Yearly emission'!EA$23:'Yearly emission'!EA31)</f>
        <v>3192233654.4928613</v>
      </c>
      <c r="EE55" s="11">
        <f>SUM('Yearly emission'!EB$23:'Yearly emission'!EB31)</f>
        <v>391178279.17410529</v>
      </c>
      <c r="EF55" s="11">
        <f>SUM('Yearly emission'!EC$23:'Yearly emission'!EC31)</f>
        <v>856630552.5704031</v>
      </c>
      <c r="EG55" s="11">
        <f>SUM('Yearly emission'!ED$23:'Yearly emission'!ED31)</f>
        <v>87486262.768995643</v>
      </c>
      <c r="EH55" s="11">
        <f>SUM('Yearly emission'!EE$23:'Yearly emission'!EE31)</f>
        <v>254420467.39653921</v>
      </c>
      <c r="EI55" s="11">
        <f>SUM('Yearly emission'!EF$23:'Yearly emission'!EF31)</f>
        <v>441825937.10292351</v>
      </c>
      <c r="EJ55" s="11">
        <f>SUM('Yearly emission'!EG$23:'Yearly emission'!EG31)</f>
        <v>218921740.15580547</v>
      </c>
      <c r="EK55" s="11">
        <f>SUM('Yearly emission'!EH$23:'Yearly emission'!EH31)</f>
        <v>1109567575.2963216</v>
      </c>
      <c r="EL55" s="11">
        <f>SUM('Yearly emission'!EI$23:'Yearly emission'!EI31)</f>
        <v>0</v>
      </c>
      <c r="EM55" s="11">
        <f>SUM('Yearly emission'!EJ$23:'Yearly emission'!EJ31)</f>
        <v>0</v>
      </c>
      <c r="EN55" s="11">
        <f>SUM('Yearly emission'!EK$23:'Yearly emission'!EK31)</f>
        <v>0</v>
      </c>
      <c r="EO55" s="11">
        <f>SUM('Yearly emission'!EL$23:'Yearly emission'!EL31)</f>
        <v>0</v>
      </c>
      <c r="EP55" s="11">
        <f>SUM('Yearly emission'!EM$23:'Yearly emission'!EM31)</f>
        <v>0</v>
      </c>
      <c r="EQ55" s="11">
        <f>SUM('Yearly emission'!EN$23:'Yearly emission'!EN31)</f>
        <v>0</v>
      </c>
      <c r="ER55" s="11">
        <f>SUM('Yearly emission'!EO$23:'Yearly emission'!EO31)</f>
        <v>0</v>
      </c>
      <c r="ES55" s="11">
        <f>SUM('Yearly emission'!EP$23:'Yearly emission'!EP31)</f>
        <v>0</v>
      </c>
      <c r="ET55" s="11">
        <f>SUM('Yearly emission'!EQ$23:'Yearly emission'!EQ31)</f>
        <v>0</v>
      </c>
      <c r="EU55" s="11">
        <f>SUM('Yearly emission'!ER$23:'Yearly emission'!ER31)</f>
        <v>0</v>
      </c>
      <c r="EV55" s="11">
        <f>SUM('Yearly emission'!ES$23:'Yearly emission'!ES31)</f>
        <v>0</v>
      </c>
      <c r="EW55" s="11">
        <f>SUM('Yearly emission'!ET$23:'Yearly emission'!ET31)</f>
        <v>0</v>
      </c>
      <c r="EX55" s="11">
        <f>SUM('Yearly emission'!EU$23:'Yearly emission'!EU31)</f>
        <v>0</v>
      </c>
      <c r="EY55" s="11">
        <f>SUM('Yearly emission'!EV$23:'Yearly emission'!EV31)</f>
        <v>0</v>
      </c>
      <c r="EZ55" s="11">
        <f>SUM('Yearly emission'!EW$23:'Yearly emission'!EW31)</f>
        <v>0</v>
      </c>
      <c r="FA55" s="11">
        <f>SUM('Yearly emission'!EX$23:'Yearly emission'!EX31)</f>
        <v>0</v>
      </c>
      <c r="FB55" s="11">
        <f>SUM('Yearly emission'!EY$23:'Yearly emission'!EY31)</f>
        <v>0</v>
      </c>
      <c r="FC55" s="11">
        <f>SUM('Yearly emission'!EZ$23:'Yearly emission'!EZ31)</f>
        <v>0</v>
      </c>
      <c r="FD55" s="11">
        <f>SUM('Yearly emission'!FA$23:'Yearly emission'!FA31)</f>
        <v>0</v>
      </c>
      <c r="FE55" s="11">
        <f>SUM('Yearly emission'!FB$23:'Yearly emission'!FB31)</f>
        <v>0</v>
      </c>
      <c r="FF55" s="11">
        <f>SUM('Yearly emission'!FC$23:'Yearly emission'!FC31)</f>
        <v>0</v>
      </c>
      <c r="FG55" s="11">
        <f>SUM('Yearly emission'!FD$23:'Yearly emission'!FD31)</f>
        <v>0</v>
      </c>
      <c r="FH55" s="11">
        <f>SUM('Yearly emission'!FE$23:'Yearly emission'!FE31)</f>
        <v>0</v>
      </c>
      <c r="FI55" s="11">
        <f>SUM('Yearly emission'!FF$23:'Yearly emission'!FF31)</f>
        <v>0</v>
      </c>
      <c r="FJ55" s="11">
        <f>SUM('Yearly emission'!FG$23:'Yearly emission'!FG31)</f>
        <v>0</v>
      </c>
      <c r="FK55" s="11">
        <f>SUM('Yearly emission'!FH$23:'Yearly emission'!FH31)</f>
        <v>0</v>
      </c>
      <c r="FL55" s="11">
        <f>SUM('Yearly emission'!FI$23:'Yearly emission'!FI31)</f>
        <v>0</v>
      </c>
      <c r="FM55" s="11">
        <f>SUM('Yearly emission'!FJ$23:'Yearly emission'!FJ31)</f>
        <v>0</v>
      </c>
      <c r="FN55" s="11">
        <f>SUM('Yearly emission'!FK$23:'Yearly emission'!FK31)</f>
        <v>0</v>
      </c>
      <c r="FO55" s="11">
        <f>SUM('Yearly emission'!FL$23:'Yearly emission'!FL31)</f>
        <v>0</v>
      </c>
      <c r="FP55" s="11">
        <f>SUM('Yearly emission'!FM$23:'Yearly emission'!FM31)</f>
        <v>0</v>
      </c>
      <c r="FQ55" s="11">
        <f>SUM('Yearly emission'!FN$23:'Yearly emission'!FN31)</f>
        <v>0</v>
      </c>
      <c r="FR55" s="11">
        <f>SUM('Yearly emission'!FO$23:'Yearly emission'!FO31)</f>
        <v>0</v>
      </c>
      <c r="FS55" s="11">
        <f>SUM('Yearly emission'!FP$23:'Yearly emission'!FP31)</f>
        <v>0</v>
      </c>
      <c r="FT55" s="11">
        <f>SUM('Yearly emission'!FQ$23:'Yearly emission'!FQ31)</f>
        <v>0</v>
      </c>
      <c r="FU55" s="11">
        <f>SUM('Yearly emission'!FR$23:'Yearly emission'!FR31)</f>
        <v>0</v>
      </c>
      <c r="FV55" s="11">
        <f>SUM('Yearly emission'!FS$23:'Yearly emission'!FS31)</f>
        <v>18306</v>
      </c>
      <c r="FW55" s="11">
        <f>SUM('Yearly emission'!FT$23:'Yearly emission'!FT31)</f>
        <v>0</v>
      </c>
      <c r="FX55" s="11">
        <f>SUM('Yearly emission'!FU$23:'Yearly emission'!FU31)</f>
        <v>0</v>
      </c>
      <c r="FY55" s="11">
        <f>SUM('Yearly emission'!FV$23:'Yearly emission'!FV31)</f>
        <v>0</v>
      </c>
      <c r="FZ55" s="11">
        <f>SUM('Yearly emission'!FW$23:'Yearly emission'!FW31)</f>
        <v>0</v>
      </c>
      <c r="GA55" s="11">
        <f>SUM('Yearly emission'!FX$23:'Yearly emission'!FX31)</f>
        <v>0</v>
      </c>
      <c r="GB55" s="11">
        <f>SUM('Yearly emission'!FY$23:'Yearly emission'!FY31)</f>
        <v>0</v>
      </c>
      <c r="GC55" s="11">
        <f>SUM('Yearly emission'!FZ$23:'Yearly emission'!FZ31)</f>
        <v>0</v>
      </c>
      <c r="GD55" s="11">
        <f>SUM('Yearly emission'!GA$23:'Yearly emission'!GA31)</f>
        <v>0</v>
      </c>
      <c r="GE55" s="11">
        <f>SUM('Yearly emission'!GB$23:'Yearly emission'!GB31)</f>
        <v>0</v>
      </c>
      <c r="GF55" s="11">
        <f>SUM('Yearly emission'!GC$23:'Yearly emission'!GC31)</f>
        <v>0</v>
      </c>
      <c r="GG55" s="11">
        <f>SUM('Yearly emission'!GD$23:'Yearly emission'!GD31)</f>
        <v>0</v>
      </c>
      <c r="GH55" s="11">
        <f>SUM('Yearly emission'!GE$23:'Yearly emission'!GE31)</f>
        <v>0</v>
      </c>
      <c r="GI55" s="11">
        <f>SUM('Yearly emission'!GF$23:'Yearly emission'!GF31)</f>
        <v>0</v>
      </c>
      <c r="GJ55" s="11">
        <f>SUM('Yearly emission'!GG$23:'Yearly emission'!GG31)</f>
        <v>0</v>
      </c>
      <c r="GK55" s="11">
        <f>SUM('Yearly emission'!GH$23:'Yearly emission'!GH31)</f>
        <v>0</v>
      </c>
      <c r="GL55" s="11">
        <f>SUM('Yearly emission'!GI$23:'Yearly emission'!GI31)</f>
        <v>0</v>
      </c>
      <c r="GM55" s="11">
        <f>SUM('Yearly emission'!GJ$23:'Yearly emission'!GJ31)</f>
        <v>0</v>
      </c>
      <c r="GN55" s="11">
        <f>SUM('Yearly emission'!GK$23:'Yearly emission'!GK31)</f>
        <v>2168078830.9015269</v>
      </c>
      <c r="GO55" s="11">
        <f>SUM('Yearly emission'!GL$23:'Yearly emission'!GL31)</f>
        <v>880972363.68485498</v>
      </c>
      <c r="GP55" s="11">
        <f>SUM('Yearly emission'!GM$23:'Yearly emission'!GM31)</f>
        <v>374949778.54981285</v>
      </c>
      <c r="GQ55" s="11">
        <f>SUM('Yearly emission'!GN$23:'Yearly emission'!GN31)</f>
        <v>135432810.78483695</v>
      </c>
      <c r="GR55" s="11">
        <f>SUM('Yearly emission'!GO$23:'Yearly emission'!GO31)</f>
        <v>972782124.22940922</v>
      </c>
      <c r="GS55" s="11">
        <f>SUM('Yearly emission'!GP$23:'Yearly emission'!GP31)</f>
        <v>29403707.021557331</v>
      </c>
      <c r="GT55" s="11">
        <f>SUM('Yearly emission'!GQ$23:'Yearly emission'!GQ31)</f>
        <v>98930870.101440147</v>
      </c>
      <c r="GU55" s="11">
        <f>SUM('Yearly emission'!GR$23:'Yearly emission'!GR31)</f>
        <v>733549533.47187626</v>
      </c>
      <c r="GV55" s="11">
        <f>SUM('Yearly emission'!GS$23:'Yearly emission'!GS31)</f>
        <v>2374912470.1557837</v>
      </c>
      <c r="GW55" s="11">
        <f>SUM('Yearly emission'!GT$23:'Yearly emission'!GT31)</f>
        <v>298792519.38185441</v>
      </c>
      <c r="GX55" s="11">
        <f>SUM('Yearly emission'!GU$23:'Yearly emission'!GU31)</f>
        <v>457930025.63232571</v>
      </c>
      <c r="GY55" s="11">
        <f>SUM('Yearly emission'!GV$23:'Yearly emission'!GV31)</f>
        <v>63628605.762903675</v>
      </c>
      <c r="GZ55" s="11">
        <f>SUM('Yearly emission'!GW$23:'Yearly emission'!GW31)</f>
        <v>127061870.42578073</v>
      </c>
      <c r="HA55" s="11">
        <f>SUM('Yearly emission'!GX$23:'Yearly emission'!GX31)</f>
        <v>233457862.36783254</v>
      </c>
      <c r="HB55" s="11">
        <f>SUM('Yearly emission'!GY$23:'Yearly emission'!GY31)</f>
        <v>152492179.29687417</v>
      </c>
      <c r="HC55" s="11">
        <f>SUM('Yearly emission'!GZ$23:'Yearly emission'!GZ31)</f>
        <v>781409082.60851932</v>
      </c>
      <c r="HD55" s="11">
        <f>SUM('Yearly emission'!HA$23:'Yearly emission'!HA31)</f>
        <v>0</v>
      </c>
      <c r="HE55" s="11">
        <f>SUM('Yearly emission'!HB$23:'Yearly emission'!HB31)</f>
        <v>3698710536.1462107</v>
      </c>
      <c r="HF55" s="11">
        <f>SUM('Yearly emission'!HC$23:'Yearly emission'!HC31)</f>
        <v>1699667431.1231644</v>
      </c>
      <c r="HG55" s="11">
        <f>SUM('Yearly emission'!HD$23:'Yearly emission'!HD31)</f>
        <v>692718662.97936547</v>
      </c>
      <c r="HH55" s="11">
        <f>SUM('Yearly emission'!HE$23:'Yearly emission'!HE31)</f>
        <v>208971579.15997818</v>
      </c>
      <c r="HI55" s="11">
        <f>SUM('Yearly emission'!HF$23:'Yearly emission'!HF31)</f>
        <v>1880365333.0183969</v>
      </c>
      <c r="HJ55" s="11">
        <f>SUM('Yearly emission'!HG$23:'Yearly emission'!HG31)</f>
        <v>50946288.280559838</v>
      </c>
      <c r="HK55" s="11">
        <f>SUM('Yearly emission'!HH$23:'Yearly emission'!HH31)</f>
        <v>197861740.20288047</v>
      </c>
      <c r="HL55" s="11">
        <f>SUM('Yearly emission'!HI$23:'Yearly emission'!HI31)</f>
        <v>1466359395.5230861</v>
      </c>
      <c r="HM55" s="11">
        <f>SUM('Yearly emission'!HJ$23:'Yearly emission'!HJ31)</f>
        <v>4749824940.3115654</v>
      </c>
      <c r="HN55" s="11">
        <f>SUM('Yearly emission'!HK$23:'Yearly emission'!HK31)</f>
        <v>597585038.76370907</v>
      </c>
      <c r="HO55" s="11">
        <f>SUM('Yearly emission'!HL$23:'Yearly emission'!HL31)</f>
        <v>730407951.39056492</v>
      </c>
      <c r="HP55" s="11">
        <f>SUM('Yearly emission'!HM$23:'Yearly emission'!HM31)</f>
        <v>126633216.84749652</v>
      </c>
      <c r="HQ55" s="11">
        <f>SUM('Yearly emission'!HN$23:'Yearly emission'!HN31)</f>
        <v>254123740.85156155</v>
      </c>
      <c r="HR55" s="11">
        <f>SUM('Yearly emission'!HO$23:'Yearly emission'!HO31)</f>
        <v>460617426.95458341</v>
      </c>
      <c r="HS55" s="11">
        <f>SUM('Yearly emission'!HP$23:'Yearly emission'!HP31)</f>
        <v>304984358.59374791</v>
      </c>
      <c r="HT55" s="11">
        <f>SUM('Yearly emission'!HQ$23:'Yearly emission'!HQ31)</f>
        <v>1562818165.2170401</v>
      </c>
      <c r="HU55" s="11">
        <f>SUM('Yearly emission'!HR$23:'Yearly emission'!HR31)</f>
        <v>0</v>
      </c>
      <c r="HV55" s="11">
        <f>SUM('Yearly emission'!HS$23:'Yearly emission'!HS31)</f>
        <v>0</v>
      </c>
      <c r="HW55" s="11">
        <f>SUM('Yearly emission'!HT$23:'Yearly emission'!HT31)</f>
        <v>0</v>
      </c>
      <c r="HX55" s="11">
        <f>SUM('Yearly emission'!HU$23:'Yearly emission'!HU31)</f>
        <v>0</v>
      </c>
      <c r="HY55" s="11">
        <f>SUM('Yearly emission'!HV$23:'Yearly emission'!HV31)</f>
        <v>0</v>
      </c>
      <c r="HZ55" s="11">
        <f>SUM('Yearly emission'!HW$23:'Yearly emission'!HW31)</f>
        <v>0</v>
      </c>
      <c r="IA55" s="11">
        <f>SUM('Yearly emission'!HX$23:'Yearly emission'!HX31)</f>
        <v>0</v>
      </c>
      <c r="IB55" s="11">
        <f>SUM('Yearly emission'!HY$23:'Yearly emission'!HY31)</f>
        <v>0</v>
      </c>
      <c r="IC55" s="11">
        <f>SUM('Yearly emission'!HZ$23:'Yearly emission'!HZ31)</f>
        <v>0</v>
      </c>
      <c r="ID55" s="11">
        <f>SUM('Yearly emission'!IA$23:'Yearly emission'!IA31)</f>
        <v>0</v>
      </c>
      <c r="IE55" s="11">
        <f>SUM('Yearly emission'!IB$23:'Yearly emission'!IB31)</f>
        <v>0</v>
      </c>
      <c r="IF55" s="11">
        <f>SUM('Yearly emission'!IC$23:'Yearly emission'!IC31)</f>
        <v>0</v>
      </c>
      <c r="IG55" s="11">
        <f>SUM('Yearly emission'!ID$23:'Yearly emission'!ID31)</f>
        <v>0</v>
      </c>
      <c r="IH55" s="11">
        <f>SUM('Yearly emission'!IE$23:'Yearly emission'!IE31)</f>
        <v>0</v>
      </c>
      <c r="II55" s="11">
        <f>SUM('Yearly emission'!IF$23:'Yearly emission'!IF31)</f>
        <v>0</v>
      </c>
      <c r="IJ55" s="11">
        <f>SUM('Yearly emission'!IG$23:'Yearly emission'!IG31)</f>
        <v>0</v>
      </c>
      <c r="IK55" s="11">
        <f>SUM('Yearly emission'!IH$23:'Yearly emission'!IH31)</f>
        <v>0</v>
      </c>
      <c r="IL55" s="11">
        <f>SUM('Yearly emission'!II$23:'Yearly emission'!II31)</f>
        <v>0</v>
      </c>
      <c r="IM55" s="11">
        <f>SUM('Yearly emission'!IJ$23:'Yearly emission'!IJ31)</f>
        <v>0</v>
      </c>
      <c r="IN55" s="11">
        <f>SUM('Yearly emission'!IK$23:'Yearly emission'!IK31)</f>
        <v>0</v>
      </c>
      <c r="IO55" s="11">
        <f>SUM('Yearly emission'!IL$23:'Yearly emission'!IL31)</f>
        <v>0</v>
      </c>
      <c r="IP55" s="11">
        <f>SUM('Yearly emission'!IM$23:'Yearly emission'!IM31)</f>
        <v>0</v>
      </c>
      <c r="IQ55" s="11">
        <f>SUM('Yearly emission'!IN$23:'Yearly emission'!IN31)</f>
        <v>0</v>
      </c>
      <c r="IR55" s="11">
        <f>SUM('Yearly emission'!IO$23:'Yearly emission'!IO31)</f>
        <v>0</v>
      </c>
      <c r="IS55" s="11">
        <f>SUM('Yearly emission'!IP$23:'Yearly emission'!IP31)</f>
        <v>0</v>
      </c>
      <c r="IT55" s="11">
        <f>SUM('Yearly emission'!IQ$23:'Yearly emission'!IQ31)</f>
        <v>0</v>
      </c>
      <c r="IU55" s="11">
        <f>SUM('Yearly emission'!IR$23:'Yearly emission'!IR31)</f>
        <v>0</v>
      </c>
      <c r="IV55" s="11">
        <f>SUM('Yearly emission'!IS$23:'Yearly emission'!IS31)</f>
        <v>0</v>
      </c>
      <c r="IW55" s="11">
        <f>SUM('Yearly emission'!IT$23:'Yearly emission'!IT31)</f>
        <v>0</v>
      </c>
      <c r="IX55" s="11">
        <f>SUM('Yearly emission'!IU$23:'Yearly emission'!IU31)</f>
        <v>0</v>
      </c>
      <c r="IY55" s="11">
        <f>SUM('Yearly emission'!IV$23:'Yearly emission'!IV31)</f>
        <v>0</v>
      </c>
      <c r="IZ55" s="11">
        <f>SUM('Yearly emission'!IW$23:'Yearly emission'!IW31)</f>
        <v>0</v>
      </c>
      <c r="JA55" s="11">
        <f>SUM('Yearly emission'!IX$23:'Yearly emission'!IX31)</f>
        <v>0</v>
      </c>
      <c r="JB55" s="11">
        <f>SUM('Yearly emission'!IY$23:'Yearly emission'!IY31)</f>
        <v>0</v>
      </c>
    </row>
    <row r="56" spans="4:262" x14ac:dyDescent="0.25">
      <c r="D56" s="11">
        <v>2039</v>
      </c>
      <c r="E56" s="11">
        <f>SUM('Yearly emission'!B$23:'Yearly emission'!B32)</f>
        <v>0</v>
      </c>
      <c r="F56" s="11">
        <f>SUM('Yearly emission'!C$23:'Yearly emission'!C32)</f>
        <v>0</v>
      </c>
      <c r="G56" s="11">
        <f>SUM('Yearly emission'!D$23:'Yearly emission'!D32)</f>
        <v>0</v>
      </c>
      <c r="H56" s="11">
        <f>SUM('Yearly emission'!E$23:'Yearly emission'!E32)</f>
        <v>0</v>
      </c>
      <c r="I56" s="11">
        <f>SUM('Yearly emission'!F$23:'Yearly emission'!F32)</f>
        <v>0</v>
      </c>
      <c r="J56" s="11">
        <f>SUM('Yearly emission'!G$23:'Yearly emission'!G32)</f>
        <v>0</v>
      </c>
      <c r="K56" s="11">
        <f>SUM('Yearly emission'!H$23:'Yearly emission'!H32)</f>
        <v>0</v>
      </c>
      <c r="L56" s="11">
        <f>SUM('Yearly emission'!I$23:'Yearly emission'!I32)</f>
        <v>0</v>
      </c>
      <c r="M56" s="11">
        <f>SUM('Yearly emission'!J$23:'Yearly emission'!J32)</f>
        <v>0</v>
      </c>
      <c r="N56" s="11">
        <f>SUM('Yearly emission'!K$23:'Yearly emission'!K32)</f>
        <v>0</v>
      </c>
      <c r="O56" s="11">
        <f>SUM('Yearly emission'!L$23:'Yearly emission'!L32)</f>
        <v>0</v>
      </c>
      <c r="P56" s="11">
        <f>SUM('Yearly emission'!M$23:'Yearly emission'!M32)</f>
        <v>0</v>
      </c>
      <c r="Q56" s="11">
        <f>SUM('Yearly emission'!N$23:'Yearly emission'!N32)</f>
        <v>0</v>
      </c>
      <c r="R56" s="11">
        <f>SUM('Yearly emission'!O$23:'Yearly emission'!O32)</f>
        <v>0</v>
      </c>
      <c r="S56" s="11">
        <f>SUM('Yearly emission'!P$23:'Yearly emission'!P32)</f>
        <v>0</v>
      </c>
      <c r="T56" s="11">
        <f>SUM('Yearly emission'!Q$23:'Yearly emission'!Q32)</f>
        <v>0</v>
      </c>
      <c r="V56" s="11">
        <f>SUM('Yearly emission'!S$23:'Yearly emission'!S32)</f>
        <v>1284128552.6830397</v>
      </c>
      <c r="W56" s="11">
        <f>SUM('Yearly emission'!T$23:'Yearly emission'!T32)</f>
        <v>561329610.20151377</v>
      </c>
      <c r="X56" s="11">
        <f>SUM('Yearly emission'!U$23:'Yearly emission'!U32)</f>
        <v>178493292.0237096</v>
      </c>
      <c r="Y56" s="11">
        <f>SUM('Yearly emission'!V$23:'Yearly emission'!V32)</f>
        <v>88676082.053687468</v>
      </c>
      <c r="Z56" s="11">
        <f>SUM('Yearly emission'!W$23:'Yearly emission'!W32)</f>
        <v>1054718701.611565</v>
      </c>
      <c r="AA56" s="11">
        <f>SUM('Yearly emission'!X$23:'Yearly emission'!X32)</f>
        <v>32684891.405076601</v>
      </c>
      <c r="AB56" s="11">
        <f>SUM('Yearly emission'!Y$23:'Yearly emission'!Y32)</f>
        <v>49022232.670922875</v>
      </c>
      <c r="AC56" s="11">
        <f>SUM('Yearly emission'!Z$23:'Yearly emission'!Z32)</f>
        <v>218509666.92228812</v>
      </c>
      <c r="AD56" s="11">
        <f>SUM('Yearly emission'!AA$23:'Yearly emission'!AA32)</f>
        <v>1288595092.0184019</v>
      </c>
      <c r="AE56" s="11">
        <f>SUM('Yearly emission'!AB$23:'Yearly emission'!AB32)</f>
        <v>154128497.44024611</v>
      </c>
      <c r="AF56" s="11">
        <f>SUM('Yearly emission'!AC$23:'Yearly emission'!AC32)</f>
        <v>191561519.43668512</v>
      </c>
      <c r="AG56" s="11">
        <f>SUM('Yearly emission'!AD$23:'Yearly emission'!AD32)</f>
        <v>30471506.801551856</v>
      </c>
      <c r="AH56" s="11">
        <f>SUM('Yearly emission'!AE$23:'Yearly emission'!AE32)</f>
        <v>89609035.210321411</v>
      </c>
      <c r="AI56" s="11">
        <f>SUM('Yearly emission'!AF$23:'Yearly emission'!AF32)</f>
        <v>92167250.583681881</v>
      </c>
      <c r="AJ56" s="11">
        <f>SUM('Yearly emission'!AG$23:'Yearly emission'!AG32)</f>
        <v>58936398.343766972</v>
      </c>
      <c r="AK56" s="11">
        <f>SUM('Yearly emission'!AH$23:'Yearly emission'!AH32)</f>
        <v>386763432.13017863</v>
      </c>
      <c r="AL56" s="11">
        <f>SUM('Yearly emission'!AI$23:'Yearly emission'!AI32)</f>
        <v>0</v>
      </c>
      <c r="AM56" s="11">
        <f>SUM('Yearly emission'!AJ$23:'Yearly emission'!AJ32)</f>
        <v>2254954449.1776943</v>
      </c>
      <c r="AN56" s="11">
        <f>SUM('Yearly emission'!AK$23:'Yearly emission'!AK32)</f>
        <v>1083151087.384479</v>
      </c>
      <c r="AO56" s="11">
        <f>SUM('Yearly emission'!AL$23:'Yearly emission'!AL32)</f>
        <v>280355428.77502108</v>
      </c>
      <c r="AP56" s="11">
        <f>SUM('Yearly emission'!AM$23:'Yearly emission'!AM32)</f>
        <v>176332024.3960166</v>
      </c>
      <c r="AQ56" s="11">
        <f>SUM('Yearly emission'!AN$23:'Yearly emission'!AN32)</f>
        <v>2109437403.2231288</v>
      </c>
      <c r="AR56" s="11">
        <f>SUM('Yearly emission'!AO$23:'Yearly emission'!AO32)</f>
        <v>65369782.810153142</v>
      </c>
      <c r="AS56" s="11">
        <f>SUM('Yearly emission'!AP$23:'Yearly emission'!AP32)</f>
        <v>82243336.014415905</v>
      </c>
      <c r="AT56" s="11">
        <f>SUM('Yearly emission'!AQ$23:'Yearly emission'!AQ32)</f>
        <v>437019333.84457612</v>
      </c>
      <c r="AU56" s="11">
        <f>SUM('Yearly emission'!AR$23:'Yearly emission'!AR32)</f>
        <v>2577190184.0368037</v>
      </c>
      <c r="AV56" s="11">
        <f>SUM('Yearly emission'!AS$23:'Yearly emission'!AS32)</f>
        <v>308256994.88049269</v>
      </c>
      <c r="AW56" s="11">
        <f>SUM('Yearly emission'!AT$23:'Yearly emission'!AT32)</f>
        <v>383123038.87337041</v>
      </c>
      <c r="AX56" s="11">
        <f>SUM('Yearly emission'!AU$23:'Yearly emission'!AU32)</f>
        <v>60943013.603103667</v>
      </c>
      <c r="AY56" s="11">
        <f>SUM('Yearly emission'!AV$23:'Yearly emission'!AV32)</f>
        <v>179218070.42064294</v>
      </c>
      <c r="AZ56" s="11">
        <f>SUM('Yearly emission'!AW$23:'Yearly emission'!AW32)</f>
        <v>184334501.16736376</v>
      </c>
      <c r="BA56" s="11">
        <f>SUM('Yearly emission'!AX$23:'Yearly emission'!AX32)</f>
        <v>117872796.68753393</v>
      </c>
      <c r="BB56" s="11">
        <f>SUM('Yearly emission'!AY$23:'Yearly emission'!AY32)</f>
        <v>773526864.26035571</v>
      </c>
      <c r="BC56" s="11">
        <f>SUM('Yearly emission'!AZ$23:'Yearly emission'!AZ32)</f>
        <v>0</v>
      </c>
      <c r="BD56" s="11">
        <f>SUM('Yearly emission'!BA$23:'Yearly emission'!BA32)</f>
        <v>0</v>
      </c>
      <c r="BE56" s="11">
        <f>SUM('Yearly emission'!BB$23:'Yearly emission'!BB32)</f>
        <v>0</v>
      </c>
      <c r="BF56" s="11">
        <f>SUM('Yearly emission'!BC$23:'Yearly emission'!BC32)</f>
        <v>0</v>
      </c>
      <c r="BG56" s="11">
        <f>SUM('Yearly emission'!BD$23:'Yearly emission'!BD32)</f>
        <v>0</v>
      </c>
      <c r="BH56" s="11">
        <f>SUM('Yearly emission'!BE$23:'Yearly emission'!BE32)</f>
        <v>0</v>
      </c>
      <c r="BI56" s="11">
        <f>SUM('Yearly emission'!BF$23:'Yearly emission'!BF32)</f>
        <v>0</v>
      </c>
      <c r="BJ56" s="11">
        <f>SUM('Yearly emission'!BG$23:'Yearly emission'!BG32)</f>
        <v>0</v>
      </c>
      <c r="BK56" s="11">
        <f>SUM('Yearly emission'!BH$23:'Yearly emission'!BH32)</f>
        <v>0</v>
      </c>
      <c r="BL56" s="11">
        <f>SUM('Yearly emission'!BI$23:'Yearly emission'!BI32)</f>
        <v>0</v>
      </c>
      <c r="BM56" s="11">
        <f>SUM('Yearly emission'!BJ$23:'Yearly emission'!BJ32)</f>
        <v>0</v>
      </c>
      <c r="BN56" s="11">
        <f>SUM('Yearly emission'!BK$23:'Yearly emission'!BK32)</f>
        <v>0</v>
      </c>
      <c r="BO56" s="11">
        <f>SUM('Yearly emission'!BL$23:'Yearly emission'!BL32)</f>
        <v>0</v>
      </c>
      <c r="BP56" s="11">
        <f>SUM('Yearly emission'!BM$23:'Yearly emission'!BM32)</f>
        <v>0</v>
      </c>
      <c r="BQ56" s="11">
        <f>SUM('Yearly emission'!BN$23:'Yearly emission'!BN32)</f>
        <v>0</v>
      </c>
      <c r="BR56" s="11">
        <f>SUM('Yearly emission'!BO$23:'Yearly emission'!BO32)</f>
        <v>0</v>
      </c>
      <c r="BS56" s="11">
        <f>SUM('Yearly emission'!BP$23:'Yearly emission'!BP32)</f>
        <v>0</v>
      </c>
      <c r="BT56" s="11">
        <f>SUM('Yearly emission'!BQ$23:'Yearly emission'!BQ32)</f>
        <v>0</v>
      </c>
      <c r="BU56" s="11">
        <f>SUM('Yearly emission'!BR$23:'Yearly emission'!BR32)</f>
        <v>0</v>
      </c>
      <c r="BV56" s="11">
        <f>SUM('Yearly emission'!BS$23:'Yearly emission'!BS32)</f>
        <v>0</v>
      </c>
      <c r="BW56" s="11">
        <f>SUM('Yearly emission'!BT$23:'Yearly emission'!BT32)</f>
        <v>0</v>
      </c>
      <c r="BX56" s="11">
        <f>SUM('Yearly emission'!BU$23:'Yearly emission'!BU32)</f>
        <v>0</v>
      </c>
      <c r="BY56" s="11">
        <f>SUM('Yearly emission'!BV$23:'Yearly emission'!BV32)</f>
        <v>0</v>
      </c>
      <c r="BZ56" s="11">
        <f>SUM('Yearly emission'!BW$23:'Yearly emission'!BW32)</f>
        <v>0</v>
      </c>
      <c r="CA56" s="11">
        <f>SUM('Yearly emission'!BX$23:'Yearly emission'!BX32)</f>
        <v>0</v>
      </c>
      <c r="CB56" s="11">
        <f>SUM('Yearly emission'!BY$23:'Yearly emission'!BY32)</f>
        <v>0</v>
      </c>
      <c r="CC56" s="11">
        <f>SUM('Yearly emission'!BZ$23:'Yearly emission'!BZ32)</f>
        <v>0</v>
      </c>
      <c r="CD56" s="11">
        <f>SUM('Yearly emission'!CA$23:'Yearly emission'!CA32)</f>
        <v>0</v>
      </c>
      <c r="CE56" s="11">
        <f>SUM('Yearly emission'!CB$23:'Yearly emission'!CB32)</f>
        <v>0</v>
      </c>
      <c r="CF56" s="11">
        <f>SUM('Yearly emission'!CC$23:'Yearly emission'!CC32)</f>
        <v>0</v>
      </c>
      <c r="CG56" s="11">
        <f>SUM('Yearly emission'!CD$23:'Yearly emission'!CD32)</f>
        <v>0</v>
      </c>
      <c r="CH56" s="11">
        <f>SUM('Yearly emission'!CE$23:'Yearly emission'!CE32)</f>
        <v>0</v>
      </c>
      <c r="CI56" s="11">
        <f>SUM('Yearly emission'!CF$23:'Yearly emission'!CF32)</f>
        <v>0</v>
      </c>
      <c r="CJ56" s="11">
        <f>SUM('Yearly emission'!CG$23:'Yearly emission'!CG32)</f>
        <v>0</v>
      </c>
      <c r="CK56" s="11">
        <f>SUM('Yearly emission'!CH$23:'Yearly emission'!CH32)</f>
        <v>0</v>
      </c>
      <c r="CL56" s="11">
        <f>SUM('Yearly emission'!CI$23:'Yearly emission'!CI32)</f>
        <v>0</v>
      </c>
      <c r="CM56" s="11">
        <f>SUM('Yearly emission'!CJ$23:'Yearly emission'!CJ32)</f>
        <v>20345</v>
      </c>
      <c r="CN56" s="11">
        <f>SUM('Yearly emission'!CK$23:'Yearly emission'!CK32)</f>
        <v>0</v>
      </c>
      <c r="CO56" s="11">
        <f>SUM('Yearly emission'!CL$23:'Yearly emission'!CL32)</f>
        <v>0</v>
      </c>
      <c r="CP56" s="11">
        <f>SUM('Yearly emission'!CM$23:'Yearly emission'!CM32)</f>
        <v>0</v>
      </c>
      <c r="CQ56" s="11">
        <f>SUM('Yearly emission'!CN$23:'Yearly emission'!CN32)</f>
        <v>0</v>
      </c>
      <c r="CR56" s="11">
        <f>SUM('Yearly emission'!CO$23:'Yearly emission'!CO32)</f>
        <v>0</v>
      </c>
      <c r="CS56" s="11">
        <f>SUM('Yearly emission'!CP$23:'Yearly emission'!CP32)</f>
        <v>0</v>
      </c>
      <c r="CT56" s="11">
        <f>SUM('Yearly emission'!CQ$23:'Yearly emission'!CQ32)</f>
        <v>0</v>
      </c>
      <c r="CU56" s="11">
        <f>SUM('Yearly emission'!CR$23:'Yearly emission'!CR32)</f>
        <v>0</v>
      </c>
      <c r="CV56" s="11">
        <f>SUM('Yearly emission'!CS$23:'Yearly emission'!CS32)</f>
        <v>0</v>
      </c>
      <c r="CW56" s="11">
        <f>SUM('Yearly emission'!CT$23:'Yearly emission'!CT32)</f>
        <v>0</v>
      </c>
      <c r="CX56" s="11">
        <f>SUM('Yearly emission'!CU$23:'Yearly emission'!CU32)</f>
        <v>0</v>
      </c>
      <c r="CY56" s="11">
        <f>SUM('Yearly emission'!CV$23:'Yearly emission'!CV32)</f>
        <v>0</v>
      </c>
      <c r="CZ56" s="11">
        <f>SUM('Yearly emission'!CW$23:'Yearly emission'!CW32)</f>
        <v>0</v>
      </c>
      <c r="DA56" s="11">
        <f>SUM('Yearly emission'!CX$23:'Yearly emission'!CX32)</f>
        <v>0</v>
      </c>
      <c r="DB56" s="11">
        <f>SUM('Yearly emission'!CY$23:'Yearly emission'!CY32)</f>
        <v>0</v>
      </c>
      <c r="DC56" s="11">
        <f>SUM('Yearly emission'!CZ$23:'Yearly emission'!CZ32)</f>
        <v>0</v>
      </c>
      <c r="DD56" s="11">
        <f>SUM('Yearly emission'!DA$23:'Yearly emission'!DA32)</f>
        <v>0</v>
      </c>
      <c r="DE56" s="11">
        <f>SUM('Yearly emission'!DB$23:'Yearly emission'!DB32)</f>
        <v>2463911876.0095239</v>
      </c>
      <c r="DF56" s="11">
        <f>SUM('Yearly emission'!DC$23:'Yearly emission'!DC32)</f>
        <v>794259481.9720844</v>
      </c>
      <c r="DG56" s="11">
        <f>SUM('Yearly emission'!DD$23:'Yearly emission'!DD32)</f>
        <v>298001920.50502068</v>
      </c>
      <c r="DH56" s="11">
        <f>SUM('Yearly emission'!DE$23:'Yearly emission'!DE32)</f>
        <v>99597818.981984556</v>
      </c>
      <c r="DI56" s="11">
        <f>SUM('Yearly emission'!DF$23:'Yearly emission'!DF32)</f>
        <v>1222220265.1921399</v>
      </c>
      <c r="DJ56" s="11">
        <f>SUM('Yearly emission'!DG$23:'Yearly emission'!DG32)</f>
        <v>56143205.69919423</v>
      </c>
      <c r="DK56" s="11">
        <f>SUM('Yearly emission'!DH$23:'Yearly emission'!DH32)</f>
        <v>103140171.44479011</v>
      </c>
      <c r="DL56" s="11">
        <f>SUM('Yearly emission'!DI$23:'Yearly emission'!DI32)</f>
        <v>363159856.54935175</v>
      </c>
      <c r="DM56" s="11">
        <f>SUM('Yearly emission'!DJ$23:'Yearly emission'!DJ32)</f>
        <v>1864223585.2508004</v>
      </c>
      <c r="DN56" s="11">
        <f>SUM('Yearly emission'!DK$23:'Yearly emission'!DK32)</f>
        <v>224159821.56635854</v>
      </c>
      <c r="DO56" s="11">
        <f>SUM('Yearly emission'!DL$23:'Yearly emission'!DL32)</f>
        <v>489398702.37629342</v>
      </c>
      <c r="DP56" s="11">
        <f>SUM('Yearly emission'!DM$23:'Yearly emission'!DM32)</f>
        <v>49778191.018265598</v>
      </c>
      <c r="DQ56" s="11">
        <f>SUM('Yearly emission'!DN$23:'Yearly emission'!DN32)</f>
        <v>143895751.50589967</v>
      </c>
      <c r="DR56" s="11">
        <f>SUM('Yearly emission'!DO$23:'Yearly emission'!DO32)</f>
        <v>253838640.76215461</v>
      </c>
      <c r="DS56" s="11">
        <f>SUM('Yearly emission'!DP$23:'Yearly emission'!DP32)</f>
        <v>123611937.90514082</v>
      </c>
      <c r="DT56" s="11">
        <f>SUM('Yearly emission'!DQ$23:'Yearly emission'!DQ32)</f>
        <v>642245141.28208864</v>
      </c>
      <c r="DU56" s="11">
        <f>SUM('Yearly emission'!DR$23:'Yearly emission'!DR32)</f>
        <v>0</v>
      </c>
      <c r="DV56" s="11">
        <f>SUM('Yearly emission'!DS$23:'Yearly emission'!DS32)</f>
        <v>4465654985.3779736</v>
      </c>
      <c r="DW56" s="11">
        <f>SUM('Yearly emission'!DT$23:'Yearly emission'!DT32)</f>
        <v>1353013278.8728061</v>
      </c>
      <c r="DX56" s="11">
        <f>SUM('Yearly emission'!DU$23:'Yearly emission'!DU32)</f>
        <v>426443751.40437877</v>
      </c>
      <c r="DY56" s="11">
        <f>SUM('Yearly emission'!DV$23:'Yearly emission'!DV32)</f>
        <v>162441913.25980476</v>
      </c>
      <c r="DZ56" s="11">
        <f>SUM('Yearly emission'!DW$23:'Yearly emission'!DW32)</f>
        <v>2275605565.1364141</v>
      </c>
      <c r="EA56" s="11">
        <f>SUM('Yearly emission'!DX$23:'Yearly emission'!DX32)</f>
        <v>109918776.5415871</v>
      </c>
      <c r="EB56" s="11">
        <f>SUM('Yearly emission'!DY$23:'Yearly emission'!DY32)</f>
        <v>160697014.63708007</v>
      </c>
      <c r="EC56" s="11">
        <f>SUM('Yearly emission'!DZ$23:'Yearly emission'!DZ32)</f>
        <v>726319713.09870243</v>
      </c>
      <c r="ED56" s="11">
        <f>SUM('Yearly emission'!EA$23:'Yearly emission'!EA32)</f>
        <v>3728447170.5015945</v>
      </c>
      <c r="EE56" s="11">
        <f>SUM('Yearly emission'!EB$23:'Yearly emission'!EB32)</f>
        <v>448319643.1327166</v>
      </c>
      <c r="EF56" s="11">
        <f>SUM('Yearly emission'!EC$23:'Yearly emission'!EC32)</f>
        <v>978797404.75258589</v>
      </c>
      <c r="EG56" s="11">
        <f>SUM('Yearly emission'!ED$23:'Yearly emission'!ED32)</f>
        <v>99556382.03653124</v>
      </c>
      <c r="EH56" s="11">
        <f>SUM('Yearly emission'!EE$23:'Yearly emission'!EE32)</f>
        <v>286909247.39834213</v>
      </c>
      <c r="EI56" s="11">
        <f>SUM('Yearly emission'!EF$23:'Yearly emission'!EF32)</f>
        <v>493610205.39155489</v>
      </c>
      <c r="EJ56" s="11">
        <f>SUM('Yearly emission'!EG$23:'Yearly emission'!EG32)</f>
        <v>245953782.66473028</v>
      </c>
      <c r="EK56" s="11">
        <f>SUM('Yearly emission'!EH$23:'Yearly emission'!EH32)</f>
        <v>1284490282.5641768</v>
      </c>
      <c r="EL56" s="11">
        <f>SUM('Yearly emission'!EI$23:'Yearly emission'!EI32)</f>
        <v>0</v>
      </c>
      <c r="EM56" s="11">
        <f>SUM('Yearly emission'!EJ$23:'Yearly emission'!EJ32)</f>
        <v>0</v>
      </c>
      <c r="EN56" s="11">
        <f>SUM('Yearly emission'!EK$23:'Yearly emission'!EK32)</f>
        <v>0</v>
      </c>
      <c r="EO56" s="11">
        <f>SUM('Yearly emission'!EL$23:'Yearly emission'!EL32)</f>
        <v>0</v>
      </c>
      <c r="EP56" s="11">
        <f>SUM('Yearly emission'!EM$23:'Yearly emission'!EM32)</f>
        <v>0</v>
      </c>
      <c r="EQ56" s="11">
        <f>SUM('Yearly emission'!EN$23:'Yearly emission'!EN32)</f>
        <v>0</v>
      </c>
      <c r="ER56" s="11">
        <f>SUM('Yearly emission'!EO$23:'Yearly emission'!EO32)</f>
        <v>0</v>
      </c>
      <c r="ES56" s="11">
        <f>SUM('Yearly emission'!EP$23:'Yearly emission'!EP32)</f>
        <v>0</v>
      </c>
      <c r="ET56" s="11">
        <f>SUM('Yearly emission'!EQ$23:'Yearly emission'!EQ32)</f>
        <v>0</v>
      </c>
      <c r="EU56" s="11">
        <f>SUM('Yearly emission'!ER$23:'Yearly emission'!ER32)</f>
        <v>0</v>
      </c>
      <c r="EV56" s="11">
        <f>SUM('Yearly emission'!ES$23:'Yearly emission'!ES32)</f>
        <v>0</v>
      </c>
      <c r="EW56" s="11">
        <f>SUM('Yearly emission'!ET$23:'Yearly emission'!ET32)</f>
        <v>0</v>
      </c>
      <c r="EX56" s="11">
        <f>SUM('Yearly emission'!EU$23:'Yearly emission'!EU32)</f>
        <v>0</v>
      </c>
      <c r="EY56" s="11">
        <f>SUM('Yearly emission'!EV$23:'Yearly emission'!EV32)</f>
        <v>0</v>
      </c>
      <c r="EZ56" s="11">
        <f>SUM('Yearly emission'!EW$23:'Yearly emission'!EW32)</f>
        <v>0</v>
      </c>
      <c r="FA56" s="11">
        <f>SUM('Yearly emission'!EX$23:'Yearly emission'!EX32)</f>
        <v>0</v>
      </c>
      <c r="FB56" s="11">
        <f>SUM('Yearly emission'!EY$23:'Yearly emission'!EY32)</f>
        <v>0</v>
      </c>
      <c r="FC56" s="11">
        <f>SUM('Yearly emission'!EZ$23:'Yearly emission'!EZ32)</f>
        <v>0</v>
      </c>
      <c r="FD56" s="11">
        <f>SUM('Yearly emission'!FA$23:'Yearly emission'!FA32)</f>
        <v>0</v>
      </c>
      <c r="FE56" s="11">
        <f>SUM('Yearly emission'!FB$23:'Yearly emission'!FB32)</f>
        <v>0</v>
      </c>
      <c r="FF56" s="11">
        <f>SUM('Yearly emission'!FC$23:'Yearly emission'!FC32)</f>
        <v>0</v>
      </c>
      <c r="FG56" s="11">
        <f>SUM('Yearly emission'!FD$23:'Yearly emission'!FD32)</f>
        <v>0</v>
      </c>
      <c r="FH56" s="11">
        <f>SUM('Yearly emission'!FE$23:'Yearly emission'!FE32)</f>
        <v>0</v>
      </c>
      <c r="FI56" s="11">
        <f>SUM('Yearly emission'!FF$23:'Yearly emission'!FF32)</f>
        <v>0</v>
      </c>
      <c r="FJ56" s="11">
        <f>SUM('Yearly emission'!FG$23:'Yearly emission'!FG32)</f>
        <v>0</v>
      </c>
      <c r="FK56" s="11">
        <f>SUM('Yearly emission'!FH$23:'Yearly emission'!FH32)</f>
        <v>0</v>
      </c>
      <c r="FL56" s="11">
        <f>SUM('Yearly emission'!FI$23:'Yearly emission'!FI32)</f>
        <v>0</v>
      </c>
      <c r="FM56" s="11">
        <f>SUM('Yearly emission'!FJ$23:'Yearly emission'!FJ32)</f>
        <v>0</v>
      </c>
      <c r="FN56" s="11">
        <f>SUM('Yearly emission'!FK$23:'Yearly emission'!FK32)</f>
        <v>0</v>
      </c>
      <c r="FO56" s="11">
        <f>SUM('Yearly emission'!FL$23:'Yearly emission'!FL32)</f>
        <v>0</v>
      </c>
      <c r="FP56" s="11">
        <f>SUM('Yearly emission'!FM$23:'Yearly emission'!FM32)</f>
        <v>0</v>
      </c>
      <c r="FQ56" s="11">
        <f>SUM('Yearly emission'!FN$23:'Yearly emission'!FN32)</f>
        <v>0</v>
      </c>
      <c r="FR56" s="11">
        <f>SUM('Yearly emission'!FO$23:'Yearly emission'!FO32)</f>
        <v>0</v>
      </c>
      <c r="FS56" s="11">
        <f>SUM('Yearly emission'!FP$23:'Yearly emission'!FP32)</f>
        <v>0</v>
      </c>
      <c r="FT56" s="11">
        <f>SUM('Yearly emission'!FQ$23:'Yearly emission'!FQ32)</f>
        <v>0</v>
      </c>
      <c r="FU56" s="11">
        <f>SUM('Yearly emission'!FR$23:'Yearly emission'!FR32)</f>
        <v>0</v>
      </c>
      <c r="FV56" s="11">
        <f>SUM('Yearly emission'!FS$23:'Yearly emission'!FS32)</f>
        <v>20345</v>
      </c>
      <c r="FW56" s="11">
        <f>SUM('Yearly emission'!FT$23:'Yearly emission'!FT32)</f>
        <v>0</v>
      </c>
      <c r="FX56" s="11">
        <f>SUM('Yearly emission'!FU$23:'Yearly emission'!FU32)</f>
        <v>0</v>
      </c>
      <c r="FY56" s="11">
        <f>SUM('Yearly emission'!FV$23:'Yearly emission'!FV32)</f>
        <v>0</v>
      </c>
      <c r="FZ56" s="11">
        <f>SUM('Yearly emission'!FW$23:'Yearly emission'!FW32)</f>
        <v>0</v>
      </c>
      <c r="GA56" s="11">
        <f>SUM('Yearly emission'!FX$23:'Yearly emission'!FX32)</f>
        <v>0</v>
      </c>
      <c r="GB56" s="11">
        <f>SUM('Yearly emission'!FY$23:'Yearly emission'!FY32)</f>
        <v>0</v>
      </c>
      <c r="GC56" s="11">
        <f>SUM('Yearly emission'!FZ$23:'Yearly emission'!FZ32)</f>
        <v>0</v>
      </c>
      <c r="GD56" s="11">
        <f>SUM('Yearly emission'!GA$23:'Yearly emission'!GA32)</f>
        <v>0</v>
      </c>
      <c r="GE56" s="11">
        <f>SUM('Yearly emission'!GB$23:'Yearly emission'!GB32)</f>
        <v>0</v>
      </c>
      <c r="GF56" s="11">
        <f>SUM('Yearly emission'!GC$23:'Yearly emission'!GC32)</f>
        <v>0</v>
      </c>
      <c r="GG56" s="11">
        <f>SUM('Yearly emission'!GD$23:'Yearly emission'!GD32)</f>
        <v>0</v>
      </c>
      <c r="GH56" s="11">
        <f>SUM('Yearly emission'!GE$23:'Yearly emission'!GE32)</f>
        <v>0</v>
      </c>
      <c r="GI56" s="11">
        <f>SUM('Yearly emission'!GF$23:'Yearly emission'!GF32)</f>
        <v>0</v>
      </c>
      <c r="GJ56" s="11">
        <f>SUM('Yearly emission'!GG$23:'Yearly emission'!GG32)</f>
        <v>0</v>
      </c>
      <c r="GK56" s="11">
        <f>SUM('Yearly emission'!GH$23:'Yearly emission'!GH32)</f>
        <v>0</v>
      </c>
      <c r="GL56" s="11">
        <f>SUM('Yearly emission'!GI$23:'Yearly emission'!GI32)</f>
        <v>0</v>
      </c>
      <c r="GM56" s="11">
        <f>SUM('Yearly emission'!GJ$23:'Yearly emission'!GJ32)</f>
        <v>0</v>
      </c>
      <c r="GN56" s="11">
        <f>SUM('Yearly emission'!GK$23:'Yearly emission'!GK32)</f>
        <v>2345607390.9508591</v>
      </c>
      <c r="GO56" s="11">
        <f>SUM('Yearly emission'!GL$23:'Yearly emission'!GL32)</f>
        <v>1008539468.4747508</v>
      </c>
      <c r="GP56" s="11">
        <f>SUM('Yearly emission'!GM$23:'Yearly emission'!GM32)</f>
        <v>419632181.05540097</v>
      </c>
      <c r="GQ56" s="11">
        <f>SUM('Yearly emission'!GN$23:'Yearly emission'!GN32)</f>
        <v>147865156.14164639</v>
      </c>
      <c r="GR56" s="11">
        <f>SUM('Yearly emission'!GO$23:'Yearly emission'!GO32)</f>
        <v>1119875024.3727074</v>
      </c>
      <c r="GS56" s="11">
        <f>SUM('Yearly emission'!GP$23:'Yearly emission'!GP32)</f>
        <v>34605203.306514069</v>
      </c>
      <c r="GT56" s="11">
        <f>SUM('Yearly emission'!GQ$23:'Yearly emission'!GQ32)</f>
        <v>117350329.23736778</v>
      </c>
      <c r="GU56" s="11">
        <f>SUM('Yearly emission'!GR$23:'Yearly emission'!GR32)</f>
        <v>852525317.63734961</v>
      </c>
      <c r="GV56" s="11">
        <f>SUM('Yearly emission'!GS$23:'Yearly emission'!GS32)</f>
        <v>2769964909.4877286</v>
      </c>
      <c r="GW56" s="11">
        <f>SUM('Yearly emission'!GT$23:'Yearly emission'!GT32)</f>
        <v>350557970.21237177</v>
      </c>
      <c r="GX56" s="11">
        <f>SUM('Yearly emission'!GU$23:'Yearly emission'!GU32)</f>
        <v>513247317.34806204</v>
      </c>
      <c r="GY56" s="11">
        <f>SUM('Yearly emission'!GV$23:'Yearly emission'!GV32)</f>
        <v>78118354.603704423</v>
      </c>
      <c r="GZ56" s="11">
        <f>SUM('Yearly emission'!GW$23:'Yearly emission'!GW32)</f>
        <v>152584684.21782234</v>
      </c>
      <c r="HA56" s="11">
        <f>SUM('Yearly emission'!GX$23:'Yearly emission'!GX32)</f>
        <v>267998815.05965334</v>
      </c>
      <c r="HB56" s="11">
        <f>SUM('Yearly emission'!GY$23:'Yearly emission'!GY32)</f>
        <v>182180882.26905769</v>
      </c>
      <c r="HC56" s="11">
        <f>SUM('Yearly emission'!GZ$23:'Yearly emission'!GZ32)</f>
        <v>924408890.18222141</v>
      </c>
      <c r="HD56" s="11">
        <f>SUM('Yearly emission'!HA$23:'Yearly emission'!HA32)</f>
        <v>0</v>
      </c>
      <c r="HE56" s="11">
        <f>SUM('Yearly emission'!HB$23:'Yearly emission'!HB32)</f>
        <v>3876798295.970922</v>
      </c>
      <c r="HF56" s="11">
        <f>SUM('Yearly emission'!HC$23:'Yearly emission'!HC32)</f>
        <v>1900152559.9987781</v>
      </c>
      <c r="HG56" s="11">
        <f>SUM('Yearly emission'!HD$23:'Yearly emission'!HD32)</f>
        <v>737495546.45442891</v>
      </c>
      <c r="HH56" s="11">
        <f>SUM('Yearly emission'!HE$23:'Yearly emission'!HE32)</f>
        <v>221441032.70855901</v>
      </c>
      <c r="HI56" s="11">
        <f>SUM('Yearly emission'!HF$23:'Yearly emission'!HF32)</f>
        <v>2157398781.5784135</v>
      </c>
      <c r="HJ56" s="11">
        <f>SUM('Yearly emission'!HG$23:'Yearly emission'!HG32)</f>
        <v>63036382.400396474</v>
      </c>
      <c r="HK56" s="11">
        <f>SUM('Yearly emission'!HH$23:'Yearly emission'!HH32)</f>
        <v>234700658.4747355</v>
      </c>
      <c r="HL56" s="11">
        <f>SUM('Yearly emission'!HI$23:'Yearly emission'!HI32)</f>
        <v>1704310801.1216331</v>
      </c>
      <c r="HM56" s="11">
        <f>SUM('Yearly emission'!HJ$23:'Yearly emission'!HJ32)</f>
        <v>5539929818.9754553</v>
      </c>
      <c r="HN56" s="11">
        <f>SUM('Yearly emission'!HK$23:'Yearly emission'!HK32)</f>
        <v>701115940.42474413</v>
      </c>
      <c r="HO56" s="11">
        <f>SUM('Yearly emission'!HL$23:'Yearly emission'!HL32)</f>
        <v>789788603.55776632</v>
      </c>
      <c r="HP56" s="11">
        <f>SUM('Yearly emission'!HM$23:'Yearly emission'!HM32)</f>
        <v>156150440.58556083</v>
      </c>
      <c r="HQ56" s="11">
        <f>SUM('Yearly emission'!HN$23:'Yearly emission'!HN32)</f>
        <v>305169368.43564469</v>
      </c>
      <c r="HR56" s="11">
        <f>SUM('Yearly emission'!HO$23:'Yearly emission'!HO32)</f>
        <v>528657846.80585277</v>
      </c>
      <c r="HS56" s="11">
        <f>SUM('Yearly emission'!HP$23:'Yearly emission'!HP32)</f>
        <v>364361764.53811479</v>
      </c>
      <c r="HT56" s="11">
        <f>SUM('Yearly emission'!HQ$23:'Yearly emission'!HQ32)</f>
        <v>1848817780.3644447</v>
      </c>
      <c r="HU56" s="11">
        <f>SUM('Yearly emission'!HR$23:'Yearly emission'!HR32)</f>
        <v>0</v>
      </c>
      <c r="HV56" s="11">
        <f>SUM('Yearly emission'!HS$23:'Yearly emission'!HS32)</f>
        <v>0</v>
      </c>
      <c r="HW56" s="11">
        <f>SUM('Yearly emission'!HT$23:'Yearly emission'!HT32)</f>
        <v>0</v>
      </c>
      <c r="HX56" s="11">
        <f>SUM('Yearly emission'!HU$23:'Yearly emission'!HU32)</f>
        <v>0</v>
      </c>
      <c r="HY56" s="11">
        <f>SUM('Yearly emission'!HV$23:'Yearly emission'!HV32)</f>
        <v>0</v>
      </c>
      <c r="HZ56" s="11">
        <f>SUM('Yearly emission'!HW$23:'Yearly emission'!HW32)</f>
        <v>0</v>
      </c>
      <c r="IA56" s="11">
        <f>SUM('Yearly emission'!HX$23:'Yearly emission'!HX32)</f>
        <v>0</v>
      </c>
      <c r="IB56" s="11">
        <f>SUM('Yearly emission'!HY$23:'Yearly emission'!HY32)</f>
        <v>0</v>
      </c>
      <c r="IC56" s="11">
        <f>SUM('Yearly emission'!HZ$23:'Yearly emission'!HZ32)</f>
        <v>0</v>
      </c>
      <c r="ID56" s="11">
        <f>SUM('Yearly emission'!IA$23:'Yearly emission'!IA32)</f>
        <v>0</v>
      </c>
      <c r="IE56" s="11">
        <f>SUM('Yearly emission'!IB$23:'Yearly emission'!IB32)</f>
        <v>0</v>
      </c>
      <c r="IF56" s="11">
        <f>SUM('Yearly emission'!IC$23:'Yearly emission'!IC32)</f>
        <v>0</v>
      </c>
      <c r="IG56" s="11">
        <f>SUM('Yearly emission'!ID$23:'Yearly emission'!ID32)</f>
        <v>0</v>
      </c>
      <c r="IH56" s="11">
        <f>SUM('Yearly emission'!IE$23:'Yearly emission'!IE32)</f>
        <v>0</v>
      </c>
      <c r="II56" s="11">
        <f>SUM('Yearly emission'!IF$23:'Yearly emission'!IF32)</f>
        <v>0</v>
      </c>
      <c r="IJ56" s="11">
        <f>SUM('Yearly emission'!IG$23:'Yearly emission'!IG32)</f>
        <v>0</v>
      </c>
      <c r="IK56" s="11">
        <f>SUM('Yearly emission'!IH$23:'Yearly emission'!IH32)</f>
        <v>0</v>
      </c>
      <c r="IL56" s="11">
        <f>SUM('Yearly emission'!II$23:'Yearly emission'!II32)</f>
        <v>0</v>
      </c>
      <c r="IM56" s="11">
        <f>SUM('Yearly emission'!IJ$23:'Yearly emission'!IJ32)</f>
        <v>0</v>
      </c>
      <c r="IN56" s="11">
        <f>SUM('Yearly emission'!IK$23:'Yearly emission'!IK32)</f>
        <v>0</v>
      </c>
      <c r="IO56" s="11">
        <f>SUM('Yearly emission'!IL$23:'Yearly emission'!IL32)</f>
        <v>0</v>
      </c>
      <c r="IP56" s="11">
        <f>SUM('Yearly emission'!IM$23:'Yearly emission'!IM32)</f>
        <v>0</v>
      </c>
      <c r="IQ56" s="11">
        <f>SUM('Yearly emission'!IN$23:'Yearly emission'!IN32)</f>
        <v>0</v>
      </c>
      <c r="IR56" s="11">
        <f>SUM('Yearly emission'!IO$23:'Yearly emission'!IO32)</f>
        <v>0</v>
      </c>
      <c r="IS56" s="11">
        <f>SUM('Yearly emission'!IP$23:'Yearly emission'!IP32)</f>
        <v>0</v>
      </c>
      <c r="IT56" s="11">
        <f>SUM('Yearly emission'!IQ$23:'Yearly emission'!IQ32)</f>
        <v>0</v>
      </c>
      <c r="IU56" s="11">
        <f>SUM('Yearly emission'!IR$23:'Yearly emission'!IR32)</f>
        <v>0</v>
      </c>
      <c r="IV56" s="11">
        <f>SUM('Yearly emission'!IS$23:'Yearly emission'!IS32)</f>
        <v>0</v>
      </c>
      <c r="IW56" s="11">
        <f>SUM('Yearly emission'!IT$23:'Yearly emission'!IT32)</f>
        <v>0</v>
      </c>
      <c r="IX56" s="11">
        <f>SUM('Yearly emission'!IU$23:'Yearly emission'!IU32)</f>
        <v>0</v>
      </c>
      <c r="IY56" s="11">
        <f>SUM('Yearly emission'!IV$23:'Yearly emission'!IV32)</f>
        <v>0</v>
      </c>
      <c r="IZ56" s="11">
        <f>SUM('Yearly emission'!IW$23:'Yearly emission'!IW32)</f>
        <v>0</v>
      </c>
      <c r="JA56" s="11">
        <f>SUM('Yearly emission'!IX$23:'Yearly emission'!IX32)</f>
        <v>0</v>
      </c>
      <c r="JB56" s="11">
        <f>SUM('Yearly emission'!IY$23:'Yearly emission'!IY32)</f>
        <v>0</v>
      </c>
    </row>
    <row r="57" spans="4:262" x14ac:dyDescent="0.25">
      <c r="D57" s="11">
        <v>2040</v>
      </c>
      <c r="E57" s="11">
        <f>SUM('Yearly emission'!B$23:'Yearly emission'!B33)</f>
        <v>0</v>
      </c>
      <c r="F57" s="11">
        <f>SUM('Yearly emission'!C$23:'Yearly emission'!C33)</f>
        <v>0</v>
      </c>
      <c r="G57" s="11">
        <f>SUM('Yearly emission'!D$23:'Yearly emission'!D33)</f>
        <v>0</v>
      </c>
      <c r="H57" s="11">
        <f>SUM('Yearly emission'!E$23:'Yearly emission'!E33)</f>
        <v>0</v>
      </c>
      <c r="I57" s="11">
        <f>SUM('Yearly emission'!F$23:'Yearly emission'!F33)</f>
        <v>0</v>
      </c>
      <c r="J57" s="11">
        <f>SUM('Yearly emission'!G$23:'Yearly emission'!G33)</f>
        <v>0</v>
      </c>
      <c r="K57" s="11">
        <f>SUM('Yearly emission'!H$23:'Yearly emission'!H33)</f>
        <v>0</v>
      </c>
      <c r="L57" s="11">
        <f>SUM('Yearly emission'!I$23:'Yearly emission'!I33)</f>
        <v>0</v>
      </c>
      <c r="M57" s="11">
        <f>SUM('Yearly emission'!J$23:'Yearly emission'!J33)</f>
        <v>0</v>
      </c>
      <c r="N57" s="11">
        <f>SUM('Yearly emission'!K$23:'Yearly emission'!K33)</f>
        <v>0</v>
      </c>
      <c r="O57" s="11">
        <f>SUM('Yearly emission'!L$23:'Yearly emission'!L33)</f>
        <v>0</v>
      </c>
      <c r="P57" s="11">
        <f>SUM('Yearly emission'!M$23:'Yearly emission'!M33)</f>
        <v>0</v>
      </c>
      <c r="Q57" s="11">
        <f>SUM('Yearly emission'!N$23:'Yearly emission'!N33)</f>
        <v>0</v>
      </c>
      <c r="R57" s="11">
        <f>SUM('Yearly emission'!O$23:'Yearly emission'!O33)</f>
        <v>0</v>
      </c>
      <c r="S57" s="11">
        <f>SUM('Yearly emission'!P$23:'Yearly emission'!P33)</f>
        <v>0</v>
      </c>
      <c r="T57" s="11">
        <f>SUM('Yearly emission'!Q$23:'Yearly emission'!Q33)</f>
        <v>0</v>
      </c>
      <c r="V57" s="11">
        <f>SUM('Yearly emission'!S$23:'Yearly emission'!S33)</f>
        <v>1284128552.6830397</v>
      </c>
      <c r="W57" s="11">
        <f>SUM('Yearly emission'!T$23:'Yearly emission'!T33)</f>
        <v>641018753.9512074</v>
      </c>
      <c r="X57" s="11">
        <f>SUM('Yearly emission'!U$23:'Yearly emission'!U33)</f>
        <v>227579994.7693657</v>
      </c>
      <c r="Y57" s="11">
        <f>SUM('Yearly emission'!V$23:'Yearly emission'!V33)</f>
        <v>98237590.564107791</v>
      </c>
      <c r="Z57" s="11">
        <f>SUM('Yearly emission'!W$23:'Yearly emission'!W33)</f>
        <v>1185537047.454572</v>
      </c>
      <c r="AA57" s="11">
        <f>SUM('Yearly emission'!X$23:'Yearly emission'!X33)</f>
        <v>37577691.777741477</v>
      </c>
      <c r="AB57" s="11">
        <f>SUM('Yearly emission'!Y$23:'Yearly emission'!Y33)</f>
        <v>61910915.04388804</v>
      </c>
      <c r="AC57" s="11">
        <f>SUM('Yearly emission'!Z$23:'Yearly emission'!Z33)</f>
        <v>245207868.89758822</v>
      </c>
      <c r="AD57" s="11">
        <f>SUM('Yearly emission'!AA$23:'Yearly emission'!AA33)</f>
        <v>1490995930.0069625</v>
      </c>
      <c r="AE57" s="11">
        <f>SUM('Yearly emission'!AB$23:'Yearly emission'!AB33)</f>
        <v>177781466.55374655</v>
      </c>
      <c r="AF57" s="11">
        <f>SUM('Yearly emission'!AC$23:'Yearly emission'!AC33)</f>
        <v>220256405.33489326</v>
      </c>
      <c r="AG57" s="11">
        <f>SUM('Yearly emission'!AD$23:'Yearly emission'!AD33)</f>
        <v>34431639.780217379</v>
      </c>
      <c r="AH57" s="11">
        <f>SUM('Yearly emission'!AE$23:'Yearly emission'!AE33)</f>
        <v>102192667.87662022</v>
      </c>
      <c r="AI57" s="11">
        <f>SUM('Yearly emission'!AF$23:'Yearly emission'!AF33)</f>
        <v>112168508.54829824</v>
      </c>
      <c r="AJ57" s="11">
        <f>SUM('Yearly emission'!AG$23:'Yearly emission'!AG33)</f>
        <v>68323391.436496288</v>
      </c>
      <c r="AK57" s="11">
        <f>SUM('Yearly emission'!AH$23:'Yearly emission'!AH33)</f>
        <v>454314266.18996954</v>
      </c>
      <c r="AL57" s="11">
        <f>SUM('Yearly emission'!AI$23:'Yearly emission'!AI33)</f>
        <v>0</v>
      </c>
      <c r="AM57" s="11">
        <f>SUM('Yearly emission'!AJ$23:'Yearly emission'!AJ33)</f>
        <v>2254954449.1776943</v>
      </c>
      <c r="AN57" s="11">
        <f>SUM('Yearly emission'!AK$23:'Yearly emission'!AK33)</f>
        <v>1262117434.3337955</v>
      </c>
      <c r="AO57" s="11">
        <f>SUM('Yearly emission'!AL$23:'Yearly emission'!AL33)</f>
        <v>441958686.09087974</v>
      </c>
      <c r="AP57" s="11">
        <f>SUM('Yearly emission'!AM$23:'Yearly emission'!AM33)</f>
        <v>187254501.0666405</v>
      </c>
      <c r="AQ57" s="11">
        <f>SUM('Yearly emission'!AN$23:'Yearly emission'!AN33)</f>
        <v>2306336287.2105908</v>
      </c>
      <c r="AR57" s="11">
        <f>SUM('Yearly emission'!AO$23:'Yearly emission'!AO33)</f>
        <v>75155383.555482939</v>
      </c>
      <c r="AS57" s="11">
        <f>SUM('Yearly emission'!AP$23:'Yearly emission'!AP33)</f>
        <v>95169324.150361255</v>
      </c>
      <c r="AT57" s="11">
        <f>SUM('Yearly emission'!AQ$23:'Yearly emission'!AQ33)</f>
        <v>471719926.58372462</v>
      </c>
      <c r="AU57" s="11">
        <f>SUM('Yearly emission'!AR$23:'Yearly emission'!AR33)</f>
        <v>2981991860.0139251</v>
      </c>
      <c r="AV57" s="11">
        <f>SUM('Yearly emission'!AS$23:'Yearly emission'!AS33)</f>
        <v>355562933.10749358</v>
      </c>
      <c r="AW57" s="11">
        <f>SUM('Yearly emission'!AT$23:'Yearly emission'!AT33)</f>
        <v>440512810.66978657</v>
      </c>
      <c r="AX57" s="11">
        <f>SUM('Yearly emission'!AU$23:'Yearly emission'!AU33)</f>
        <v>67219437.472306341</v>
      </c>
      <c r="AY57" s="11">
        <f>SUM('Yearly emission'!AV$23:'Yearly emission'!AV33)</f>
        <v>204385335.75324062</v>
      </c>
      <c r="AZ57" s="11">
        <f>SUM('Yearly emission'!AW$23:'Yearly emission'!AW33)</f>
        <v>224337017.09659654</v>
      </c>
      <c r="BA57" s="11">
        <f>SUM('Yearly emission'!AX$23:'Yearly emission'!AX33)</f>
        <v>136646782.8729926</v>
      </c>
      <c r="BB57" s="11">
        <f>SUM('Yearly emission'!AY$23:'Yearly emission'!AY33)</f>
        <v>908628532.37993741</v>
      </c>
      <c r="BC57" s="11">
        <f>SUM('Yearly emission'!AZ$23:'Yearly emission'!AZ33)</f>
        <v>0</v>
      </c>
      <c r="BD57" s="11">
        <f>SUM('Yearly emission'!BA$23:'Yearly emission'!BA33)</f>
        <v>0</v>
      </c>
      <c r="BE57" s="11">
        <f>SUM('Yearly emission'!BB$23:'Yearly emission'!BB33)</f>
        <v>0</v>
      </c>
      <c r="BF57" s="11">
        <f>SUM('Yearly emission'!BC$23:'Yearly emission'!BC33)</f>
        <v>0</v>
      </c>
      <c r="BG57" s="11">
        <f>SUM('Yearly emission'!BD$23:'Yearly emission'!BD33)</f>
        <v>0</v>
      </c>
      <c r="BH57" s="11">
        <f>SUM('Yearly emission'!BE$23:'Yearly emission'!BE33)</f>
        <v>0</v>
      </c>
      <c r="BI57" s="11">
        <f>SUM('Yearly emission'!BF$23:'Yearly emission'!BF33)</f>
        <v>0</v>
      </c>
      <c r="BJ57" s="11">
        <f>SUM('Yearly emission'!BG$23:'Yearly emission'!BG33)</f>
        <v>0</v>
      </c>
      <c r="BK57" s="11">
        <f>SUM('Yearly emission'!BH$23:'Yearly emission'!BH33)</f>
        <v>0</v>
      </c>
      <c r="BL57" s="11">
        <f>SUM('Yearly emission'!BI$23:'Yearly emission'!BI33)</f>
        <v>0</v>
      </c>
      <c r="BM57" s="11">
        <f>SUM('Yearly emission'!BJ$23:'Yearly emission'!BJ33)</f>
        <v>0</v>
      </c>
      <c r="BN57" s="11">
        <f>SUM('Yearly emission'!BK$23:'Yearly emission'!BK33)</f>
        <v>0</v>
      </c>
      <c r="BO57" s="11">
        <f>SUM('Yearly emission'!BL$23:'Yearly emission'!BL33)</f>
        <v>0</v>
      </c>
      <c r="BP57" s="11">
        <f>SUM('Yearly emission'!BM$23:'Yearly emission'!BM33)</f>
        <v>0</v>
      </c>
      <c r="BQ57" s="11">
        <f>SUM('Yearly emission'!BN$23:'Yearly emission'!BN33)</f>
        <v>0</v>
      </c>
      <c r="BR57" s="11">
        <f>SUM('Yearly emission'!BO$23:'Yearly emission'!BO33)</f>
        <v>0</v>
      </c>
      <c r="BS57" s="11">
        <f>SUM('Yearly emission'!BP$23:'Yearly emission'!BP33)</f>
        <v>0</v>
      </c>
      <c r="BT57" s="11">
        <f>SUM('Yearly emission'!BQ$23:'Yearly emission'!BQ33)</f>
        <v>0</v>
      </c>
      <c r="BU57" s="11">
        <f>SUM('Yearly emission'!BR$23:'Yearly emission'!BR33)</f>
        <v>0</v>
      </c>
      <c r="BV57" s="11">
        <f>SUM('Yearly emission'!BS$23:'Yearly emission'!BS33)</f>
        <v>0</v>
      </c>
      <c r="BW57" s="11">
        <f>SUM('Yearly emission'!BT$23:'Yearly emission'!BT33)</f>
        <v>0</v>
      </c>
      <c r="BX57" s="11">
        <f>SUM('Yearly emission'!BU$23:'Yearly emission'!BU33)</f>
        <v>0</v>
      </c>
      <c r="BY57" s="11">
        <f>SUM('Yearly emission'!BV$23:'Yearly emission'!BV33)</f>
        <v>0</v>
      </c>
      <c r="BZ57" s="11">
        <f>SUM('Yearly emission'!BW$23:'Yearly emission'!BW33)</f>
        <v>0</v>
      </c>
      <c r="CA57" s="11">
        <f>SUM('Yearly emission'!BX$23:'Yearly emission'!BX33)</f>
        <v>0</v>
      </c>
      <c r="CB57" s="11">
        <f>SUM('Yearly emission'!BY$23:'Yearly emission'!BY33)</f>
        <v>0</v>
      </c>
      <c r="CC57" s="11">
        <f>SUM('Yearly emission'!BZ$23:'Yearly emission'!BZ33)</f>
        <v>0</v>
      </c>
      <c r="CD57" s="11">
        <f>SUM('Yearly emission'!CA$23:'Yearly emission'!CA33)</f>
        <v>0</v>
      </c>
      <c r="CE57" s="11">
        <f>SUM('Yearly emission'!CB$23:'Yearly emission'!CB33)</f>
        <v>0</v>
      </c>
      <c r="CF57" s="11">
        <f>SUM('Yearly emission'!CC$23:'Yearly emission'!CC33)</f>
        <v>0</v>
      </c>
      <c r="CG57" s="11">
        <f>SUM('Yearly emission'!CD$23:'Yearly emission'!CD33)</f>
        <v>0</v>
      </c>
      <c r="CH57" s="11">
        <f>SUM('Yearly emission'!CE$23:'Yearly emission'!CE33)</f>
        <v>0</v>
      </c>
      <c r="CI57" s="11">
        <f>SUM('Yearly emission'!CF$23:'Yearly emission'!CF33)</f>
        <v>0</v>
      </c>
      <c r="CJ57" s="11">
        <f>SUM('Yearly emission'!CG$23:'Yearly emission'!CG33)</f>
        <v>0</v>
      </c>
      <c r="CK57" s="11">
        <f>SUM('Yearly emission'!CH$23:'Yearly emission'!CH33)</f>
        <v>0</v>
      </c>
      <c r="CL57" s="11">
        <f>SUM('Yearly emission'!CI$23:'Yearly emission'!CI33)</f>
        <v>0</v>
      </c>
      <c r="CM57" s="11">
        <f>SUM('Yearly emission'!CJ$23:'Yearly emission'!CJ33)</f>
        <v>22385</v>
      </c>
      <c r="CN57" s="11">
        <f>SUM('Yearly emission'!CK$23:'Yearly emission'!CK33)</f>
        <v>0</v>
      </c>
      <c r="CO57" s="11">
        <f>SUM('Yearly emission'!CL$23:'Yearly emission'!CL33)</f>
        <v>0</v>
      </c>
      <c r="CP57" s="11">
        <f>SUM('Yearly emission'!CM$23:'Yearly emission'!CM33)</f>
        <v>0</v>
      </c>
      <c r="CQ57" s="11">
        <f>SUM('Yearly emission'!CN$23:'Yearly emission'!CN33)</f>
        <v>0</v>
      </c>
      <c r="CR57" s="11">
        <f>SUM('Yearly emission'!CO$23:'Yearly emission'!CO33)</f>
        <v>0</v>
      </c>
      <c r="CS57" s="11">
        <f>SUM('Yearly emission'!CP$23:'Yearly emission'!CP33)</f>
        <v>0</v>
      </c>
      <c r="CT57" s="11">
        <f>SUM('Yearly emission'!CQ$23:'Yearly emission'!CQ33)</f>
        <v>0</v>
      </c>
      <c r="CU57" s="11">
        <f>SUM('Yearly emission'!CR$23:'Yearly emission'!CR33)</f>
        <v>0</v>
      </c>
      <c r="CV57" s="11">
        <f>SUM('Yearly emission'!CS$23:'Yearly emission'!CS33)</f>
        <v>0</v>
      </c>
      <c r="CW57" s="11">
        <f>SUM('Yearly emission'!CT$23:'Yearly emission'!CT33)</f>
        <v>0</v>
      </c>
      <c r="CX57" s="11">
        <f>SUM('Yearly emission'!CU$23:'Yearly emission'!CU33)</f>
        <v>0</v>
      </c>
      <c r="CY57" s="11">
        <f>SUM('Yearly emission'!CV$23:'Yearly emission'!CV33)</f>
        <v>0</v>
      </c>
      <c r="CZ57" s="11">
        <f>SUM('Yearly emission'!CW$23:'Yearly emission'!CW33)</f>
        <v>0</v>
      </c>
      <c r="DA57" s="11">
        <f>SUM('Yearly emission'!CX$23:'Yearly emission'!CX33)</f>
        <v>0</v>
      </c>
      <c r="DB57" s="11">
        <f>SUM('Yearly emission'!CY$23:'Yearly emission'!CY33)</f>
        <v>0</v>
      </c>
      <c r="DC57" s="11">
        <f>SUM('Yearly emission'!CZ$23:'Yearly emission'!CZ33)</f>
        <v>0</v>
      </c>
      <c r="DD57" s="11">
        <f>SUM('Yearly emission'!DA$23:'Yearly emission'!DA33)</f>
        <v>0</v>
      </c>
      <c r="DE57" s="11">
        <f>SUM('Yearly emission'!DB$23:'Yearly emission'!DB33)</f>
        <v>2736194533.4240093</v>
      </c>
      <c r="DF57" s="11">
        <f>SUM('Yearly emission'!DC$23:'Yearly emission'!DC33)</f>
        <v>888022842.33574128</v>
      </c>
      <c r="DG57" s="11">
        <f>SUM('Yearly emission'!DD$23:'Yearly emission'!DD33)</f>
        <v>337795627.39784712</v>
      </c>
      <c r="DH57" s="11">
        <f>SUM('Yearly emission'!DE$23:'Yearly emission'!DE33)</f>
        <v>103909141.90109012</v>
      </c>
      <c r="DI57" s="11">
        <f>SUM('Yearly emission'!DF$23:'Yearly emission'!DF33)</f>
        <v>1325145092.0249865</v>
      </c>
      <c r="DJ57" s="11">
        <f>SUM('Yearly emission'!DG$23:'Yearly emission'!DG33)</f>
        <v>63427065.723868147</v>
      </c>
      <c r="DK57" s="11">
        <f>SUM('Yearly emission'!DH$23:'Yearly emission'!DH33)</f>
        <v>115183522.30464049</v>
      </c>
      <c r="DL57" s="11">
        <f>SUM('Yearly emission'!DI$23:'Yearly emission'!DI33)</f>
        <v>407548532.20289433</v>
      </c>
      <c r="DM57" s="11">
        <f>SUM('Yearly emission'!DJ$23:'Yearly emission'!DJ33)</f>
        <v>2141035157.6769423</v>
      </c>
      <c r="DN57" s="11">
        <f>SUM('Yearly emission'!DK$23:'Yearly emission'!DK33)</f>
        <v>254886875.53387326</v>
      </c>
      <c r="DO57" s="11">
        <f>SUM('Yearly emission'!DL$23:'Yearly emission'!DL33)</f>
        <v>547101045.65968144</v>
      </c>
      <c r="DP57" s="11">
        <f>SUM('Yearly emission'!DM$23:'Yearly emission'!DM33)</f>
        <v>55542492.807090752</v>
      </c>
      <c r="DQ57" s="11">
        <f>SUM('Yearly emission'!DN$23:'Yearly emission'!DN33)</f>
        <v>159940814.73420012</v>
      </c>
      <c r="DR57" s="11">
        <f>SUM('Yearly emission'!DO$23:'Yearly emission'!DO33)</f>
        <v>282231678.1100356</v>
      </c>
      <c r="DS57" s="11">
        <f>SUM('Yearly emission'!DP$23:'Yearly emission'!DP33)</f>
        <v>136659999.60959929</v>
      </c>
      <c r="DT57" s="11">
        <f>SUM('Yearly emission'!DQ$23:'Yearly emission'!DQ33)</f>
        <v>721293156.24894357</v>
      </c>
      <c r="DU57" s="11">
        <f>SUM('Yearly emission'!DR$23:'Yearly emission'!DR33)</f>
        <v>0</v>
      </c>
      <c r="DV57" s="11">
        <f>SUM('Yearly emission'!DS$23:'Yearly emission'!DS33)</f>
        <v>4895409118.5329189</v>
      </c>
      <c r="DW57" s="11">
        <f>SUM('Yearly emission'!DT$23:'Yearly emission'!DT33)</f>
        <v>1458073492.3715844</v>
      </c>
      <c r="DX57" s="11">
        <f>SUM('Yearly emission'!DU$23:'Yearly emission'!DU33)</f>
        <v>499403668.46831298</v>
      </c>
      <c r="DY57" s="11">
        <f>SUM('Yearly emission'!DV$23:'Yearly emission'!DV33)</f>
        <v>166772957.54078534</v>
      </c>
      <c r="DZ57" s="11">
        <f>SUM('Yearly emission'!DW$23:'Yearly emission'!DW33)</f>
        <v>2409799018.0258398</v>
      </c>
      <c r="EA57" s="11">
        <f>SUM('Yearly emission'!DX$23:'Yearly emission'!DX33)</f>
        <v>126770247.03504169</v>
      </c>
      <c r="EB57" s="11">
        <f>SUM('Yearly emission'!DY$23:'Yearly emission'!DY33)</f>
        <v>181292790.71966767</v>
      </c>
      <c r="EC57" s="11">
        <f>SUM('Yearly emission'!DZ$23:'Yearly emission'!DZ33)</f>
        <v>815097064.40578806</v>
      </c>
      <c r="ED57" s="11">
        <f>SUM('Yearly emission'!EA$23:'Yearly emission'!EA33)</f>
        <v>4282070315.3538752</v>
      </c>
      <c r="EE57" s="11">
        <f>SUM('Yearly emission'!EB$23:'Yearly emission'!EB33)</f>
        <v>509773751.06774592</v>
      </c>
      <c r="EF57" s="11">
        <f>SUM('Yearly emission'!EC$23:'Yearly emission'!EC33)</f>
        <v>1087810364.2123826</v>
      </c>
      <c r="EG57" s="11">
        <f>SUM('Yearly emission'!ED$23:'Yearly emission'!ED33)</f>
        <v>110407004.926346</v>
      </c>
      <c r="EH57" s="11">
        <f>SUM('Yearly emission'!EE$23:'Yearly emission'!EE33)</f>
        <v>314775685.42834479</v>
      </c>
      <c r="EI57" s="11">
        <f>SUM('Yearly emission'!EF$23:'Yearly emission'!EF33)</f>
        <v>524947097.4016332</v>
      </c>
      <c r="EJ57" s="11">
        <f>SUM('Yearly emission'!EG$23:'Yearly emission'!EG33)</f>
        <v>266052494.43533236</v>
      </c>
      <c r="EK57" s="11">
        <f>SUM('Yearly emission'!EH$23:'Yearly emission'!EH33)</f>
        <v>1432429350.6210873</v>
      </c>
      <c r="EL57" s="11">
        <f>SUM('Yearly emission'!EI$23:'Yearly emission'!EI33)</f>
        <v>0</v>
      </c>
      <c r="EM57" s="11">
        <f>SUM('Yearly emission'!EJ$23:'Yearly emission'!EJ33)</f>
        <v>0</v>
      </c>
      <c r="EN57" s="11">
        <f>SUM('Yearly emission'!EK$23:'Yearly emission'!EK33)</f>
        <v>0</v>
      </c>
      <c r="EO57" s="11">
        <f>SUM('Yearly emission'!EL$23:'Yearly emission'!EL33)</f>
        <v>0</v>
      </c>
      <c r="EP57" s="11">
        <f>SUM('Yearly emission'!EM$23:'Yearly emission'!EM33)</f>
        <v>0</v>
      </c>
      <c r="EQ57" s="11">
        <f>SUM('Yearly emission'!EN$23:'Yearly emission'!EN33)</f>
        <v>0</v>
      </c>
      <c r="ER57" s="11">
        <f>SUM('Yearly emission'!EO$23:'Yearly emission'!EO33)</f>
        <v>0</v>
      </c>
      <c r="ES57" s="11">
        <f>SUM('Yearly emission'!EP$23:'Yearly emission'!EP33)</f>
        <v>0</v>
      </c>
      <c r="ET57" s="11">
        <f>SUM('Yearly emission'!EQ$23:'Yearly emission'!EQ33)</f>
        <v>0</v>
      </c>
      <c r="EU57" s="11">
        <f>SUM('Yearly emission'!ER$23:'Yearly emission'!ER33)</f>
        <v>0</v>
      </c>
      <c r="EV57" s="11">
        <f>SUM('Yearly emission'!ES$23:'Yearly emission'!ES33)</f>
        <v>0</v>
      </c>
      <c r="EW57" s="11">
        <f>SUM('Yearly emission'!ET$23:'Yearly emission'!ET33)</f>
        <v>0</v>
      </c>
      <c r="EX57" s="11">
        <f>SUM('Yearly emission'!EU$23:'Yearly emission'!EU33)</f>
        <v>0</v>
      </c>
      <c r="EY57" s="11">
        <f>SUM('Yearly emission'!EV$23:'Yearly emission'!EV33)</f>
        <v>0</v>
      </c>
      <c r="EZ57" s="11">
        <f>SUM('Yearly emission'!EW$23:'Yearly emission'!EW33)</f>
        <v>0</v>
      </c>
      <c r="FA57" s="11">
        <f>SUM('Yearly emission'!EX$23:'Yearly emission'!EX33)</f>
        <v>0</v>
      </c>
      <c r="FB57" s="11">
        <f>SUM('Yearly emission'!EY$23:'Yearly emission'!EY33)</f>
        <v>0</v>
      </c>
      <c r="FC57" s="11">
        <f>SUM('Yearly emission'!EZ$23:'Yearly emission'!EZ33)</f>
        <v>0</v>
      </c>
      <c r="FD57" s="11">
        <f>SUM('Yearly emission'!FA$23:'Yearly emission'!FA33)</f>
        <v>0</v>
      </c>
      <c r="FE57" s="11">
        <f>SUM('Yearly emission'!FB$23:'Yearly emission'!FB33)</f>
        <v>0</v>
      </c>
      <c r="FF57" s="11">
        <f>SUM('Yearly emission'!FC$23:'Yearly emission'!FC33)</f>
        <v>0</v>
      </c>
      <c r="FG57" s="11">
        <f>SUM('Yearly emission'!FD$23:'Yearly emission'!FD33)</f>
        <v>0</v>
      </c>
      <c r="FH57" s="11">
        <f>SUM('Yearly emission'!FE$23:'Yearly emission'!FE33)</f>
        <v>0</v>
      </c>
      <c r="FI57" s="11">
        <f>SUM('Yearly emission'!FF$23:'Yearly emission'!FF33)</f>
        <v>0</v>
      </c>
      <c r="FJ57" s="11">
        <f>SUM('Yearly emission'!FG$23:'Yearly emission'!FG33)</f>
        <v>0</v>
      </c>
      <c r="FK57" s="11">
        <f>SUM('Yearly emission'!FH$23:'Yearly emission'!FH33)</f>
        <v>0</v>
      </c>
      <c r="FL57" s="11">
        <f>SUM('Yearly emission'!FI$23:'Yearly emission'!FI33)</f>
        <v>0</v>
      </c>
      <c r="FM57" s="11">
        <f>SUM('Yearly emission'!FJ$23:'Yearly emission'!FJ33)</f>
        <v>0</v>
      </c>
      <c r="FN57" s="11">
        <f>SUM('Yearly emission'!FK$23:'Yearly emission'!FK33)</f>
        <v>0</v>
      </c>
      <c r="FO57" s="11">
        <f>SUM('Yearly emission'!FL$23:'Yearly emission'!FL33)</f>
        <v>0</v>
      </c>
      <c r="FP57" s="11">
        <f>SUM('Yearly emission'!FM$23:'Yearly emission'!FM33)</f>
        <v>0</v>
      </c>
      <c r="FQ57" s="11">
        <f>SUM('Yearly emission'!FN$23:'Yearly emission'!FN33)</f>
        <v>0</v>
      </c>
      <c r="FR57" s="11">
        <f>SUM('Yearly emission'!FO$23:'Yearly emission'!FO33)</f>
        <v>0</v>
      </c>
      <c r="FS57" s="11">
        <f>SUM('Yearly emission'!FP$23:'Yearly emission'!FP33)</f>
        <v>0</v>
      </c>
      <c r="FT57" s="11">
        <f>SUM('Yearly emission'!FQ$23:'Yearly emission'!FQ33)</f>
        <v>0</v>
      </c>
      <c r="FU57" s="11">
        <f>SUM('Yearly emission'!FR$23:'Yearly emission'!FR33)</f>
        <v>0</v>
      </c>
      <c r="FV57" s="11">
        <f>SUM('Yearly emission'!FS$23:'Yearly emission'!FS33)</f>
        <v>22385</v>
      </c>
      <c r="FW57" s="11">
        <f>SUM('Yearly emission'!FT$23:'Yearly emission'!FT33)</f>
        <v>0</v>
      </c>
      <c r="FX57" s="11">
        <f>SUM('Yearly emission'!FU$23:'Yearly emission'!FU33)</f>
        <v>0</v>
      </c>
      <c r="FY57" s="11">
        <f>SUM('Yearly emission'!FV$23:'Yearly emission'!FV33)</f>
        <v>0</v>
      </c>
      <c r="FZ57" s="11">
        <f>SUM('Yearly emission'!FW$23:'Yearly emission'!FW33)</f>
        <v>0</v>
      </c>
      <c r="GA57" s="11">
        <f>SUM('Yearly emission'!FX$23:'Yearly emission'!FX33)</f>
        <v>0</v>
      </c>
      <c r="GB57" s="11">
        <f>SUM('Yearly emission'!FY$23:'Yearly emission'!FY33)</f>
        <v>0</v>
      </c>
      <c r="GC57" s="11">
        <f>SUM('Yearly emission'!FZ$23:'Yearly emission'!FZ33)</f>
        <v>0</v>
      </c>
      <c r="GD57" s="11">
        <f>SUM('Yearly emission'!GA$23:'Yearly emission'!GA33)</f>
        <v>0</v>
      </c>
      <c r="GE57" s="11">
        <f>SUM('Yearly emission'!GB$23:'Yearly emission'!GB33)</f>
        <v>0</v>
      </c>
      <c r="GF57" s="11">
        <f>SUM('Yearly emission'!GC$23:'Yearly emission'!GC33)</f>
        <v>0</v>
      </c>
      <c r="GG57" s="11">
        <f>SUM('Yearly emission'!GD$23:'Yearly emission'!GD33)</f>
        <v>0</v>
      </c>
      <c r="GH57" s="11">
        <f>SUM('Yearly emission'!GE$23:'Yearly emission'!GE33)</f>
        <v>0</v>
      </c>
      <c r="GI57" s="11">
        <f>SUM('Yearly emission'!GF$23:'Yearly emission'!GF33)</f>
        <v>0</v>
      </c>
      <c r="GJ57" s="11">
        <f>SUM('Yearly emission'!GG$23:'Yearly emission'!GG33)</f>
        <v>0</v>
      </c>
      <c r="GK57" s="11">
        <f>SUM('Yearly emission'!GH$23:'Yearly emission'!GH33)</f>
        <v>0</v>
      </c>
      <c r="GL57" s="11">
        <f>SUM('Yearly emission'!GI$23:'Yearly emission'!GI33)</f>
        <v>0</v>
      </c>
      <c r="GM57" s="11">
        <f>SUM('Yearly emission'!GJ$23:'Yearly emission'!GJ33)</f>
        <v>0</v>
      </c>
      <c r="GN57" s="11">
        <f>SUM('Yearly emission'!GK$23:'Yearly emission'!GK33)</f>
        <v>2440758261.062417</v>
      </c>
      <c r="GO57" s="11">
        <f>SUM('Yearly emission'!GL$23:'Yearly emission'!GL33)</f>
        <v>1127687267.0814977</v>
      </c>
      <c r="GP57" s="11">
        <f>SUM('Yearly emission'!GM$23:'Yearly emission'!GM33)</f>
        <v>461490811.33104837</v>
      </c>
      <c r="GQ57" s="11">
        <f>SUM('Yearly emission'!GN$23:'Yearly emission'!GN33)</f>
        <v>156808586.50715259</v>
      </c>
      <c r="GR57" s="11">
        <f>SUM('Yearly emission'!GO$23:'Yearly emission'!GO33)</f>
        <v>1248950846.96821</v>
      </c>
      <c r="GS57" s="11">
        <f>SUM('Yearly emission'!GP$23:'Yearly emission'!GP33)</f>
        <v>42844990.461794376</v>
      </c>
      <c r="GT57" s="11">
        <f>SUM('Yearly emission'!GQ$23:'Yearly emission'!GQ33)</f>
        <v>136308037.21102235</v>
      </c>
      <c r="GU57" s="11">
        <f>SUM('Yearly emission'!GR$23:'Yearly emission'!GR33)</f>
        <v>962817701.45208514</v>
      </c>
      <c r="GV57" s="11">
        <f>SUM('Yearly emission'!GS$23:'Yearly emission'!GS33)</f>
        <v>3153873041.5051327</v>
      </c>
      <c r="GW57" s="11">
        <f>SUM('Yearly emission'!GT$23:'Yearly emission'!GT33)</f>
        <v>402025829.35297722</v>
      </c>
      <c r="GX57" s="11">
        <f>SUM('Yearly emission'!GU$23:'Yearly emission'!GU33)</f>
        <v>560198242.30005097</v>
      </c>
      <c r="GY57" s="11">
        <f>SUM('Yearly emission'!GV$23:'Yearly emission'!GV33)</f>
        <v>94675690.850541964</v>
      </c>
      <c r="GZ57" s="11">
        <f>SUM('Yearly emission'!GW$23:'Yearly emission'!GW33)</f>
        <v>176075215.25033286</v>
      </c>
      <c r="HA57" s="11">
        <f>SUM('Yearly emission'!GX$23:'Yearly emission'!GX33)</f>
        <v>300480254.81175369</v>
      </c>
      <c r="HB57" s="11">
        <f>SUM('Yearly emission'!GY$23:'Yearly emission'!GY33)</f>
        <v>208931152.16011834</v>
      </c>
      <c r="HC57" s="11">
        <f>SUM('Yearly emission'!GZ$23:'Yearly emission'!GZ33)</f>
        <v>1064100518.6937953</v>
      </c>
      <c r="HD57" s="11">
        <f>SUM('Yearly emission'!HA$23:'Yearly emission'!HA33)</f>
        <v>0</v>
      </c>
      <c r="HE57" s="11">
        <f>SUM('Yearly emission'!HB$23:'Yearly emission'!HB33)</f>
        <v>3972545045.0475922</v>
      </c>
      <c r="HF57" s="11">
        <f>SUM('Yearly emission'!HC$23:'Yearly emission'!HC33)</f>
        <v>2206532148.7194614</v>
      </c>
      <c r="HG57" s="11">
        <f>SUM('Yearly emission'!HD$23:'Yearly emission'!HD33)</f>
        <v>803825051.19695568</v>
      </c>
      <c r="HH57" s="11">
        <f>SUM('Yearly emission'!HE$23:'Yearly emission'!HE33)</f>
        <v>230423190.7558327</v>
      </c>
      <c r="HI57" s="11">
        <f>SUM('Yearly emission'!HF$23:'Yearly emission'!HF33)</f>
        <v>2405271922.6309967</v>
      </c>
      <c r="HJ57" s="11">
        <f>SUM('Yearly emission'!HG$23:'Yearly emission'!HG33)</f>
        <v>83804044.497138724</v>
      </c>
      <c r="HK57" s="11">
        <f>SUM('Yearly emission'!HH$23:'Yearly emission'!HH33)</f>
        <v>272616074.42204434</v>
      </c>
      <c r="HL57" s="11">
        <f>SUM('Yearly emission'!HI$23:'Yearly emission'!HI33)</f>
        <v>1924895406.385582</v>
      </c>
      <c r="HM57" s="11">
        <f>SUM('Yearly emission'!HJ$23:'Yearly emission'!HJ33)</f>
        <v>6307746083.0102663</v>
      </c>
      <c r="HN57" s="11">
        <f>SUM('Yearly emission'!HK$23:'Yearly emission'!HK33)</f>
        <v>804051658.70595503</v>
      </c>
      <c r="HO57" s="11">
        <f>SUM('Yearly emission'!HL$23:'Yearly emission'!HL33)</f>
        <v>849825887.49010193</v>
      </c>
      <c r="HP57" s="11">
        <f>SUM('Yearly emission'!HM$23:'Yearly emission'!HM33)</f>
        <v>189265085.97870505</v>
      </c>
      <c r="HQ57" s="11">
        <f>SUM('Yearly emission'!HN$23:'Yearly emission'!HN33)</f>
        <v>352150430.50066549</v>
      </c>
      <c r="HR57" s="11">
        <f>SUM('Yearly emission'!HO$23:'Yearly emission'!HO33)</f>
        <v>599398633.02012849</v>
      </c>
      <c r="HS57" s="11">
        <f>SUM('Yearly emission'!HP$23:'Yearly emission'!HP33)</f>
        <v>417862304.32023609</v>
      </c>
      <c r="HT57" s="11">
        <f>SUM('Yearly emission'!HQ$23:'Yearly emission'!HQ33)</f>
        <v>2128201037.387593</v>
      </c>
      <c r="HU57" s="11">
        <f>SUM('Yearly emission'!HR$23:'Yearly emission'!HR33)</f>
        <v>0</v>
      </c>
      <c r="HV57" s="11">
        <f>SUM('Yearly emission'!HS$23:'Yearly emission'!HS33)</f>
        <v>0</v>
      </c>
      <c r="HW57" s="11">
        <f>SUM('Yearly emission'!HT$23:'Yearly emission'!HT33)</f>
        <v>0</v>
      </c>
      <c r="HX57" s="11">
        <f>SUM('Yearly emission'!HU$23:'Yearly emission'!HU33)</f>
        <v>0</v>
      </c>
      <c r="HY57" s="11">
        <f>SUM('Yearly emission'!HV$23:'Yearly emission'!HV33)</f>
        <v>0</v>
      </c>
      <c r="HZ57" s="11">
        <f>SUM('Yearly emission'!HW$23:'Yearly emission'!HW33)</f>
        <v>0</v>
      </c>
      <c r="IA57" s="11">
        <f>SUM('Yearly emission'!HX$23:'Yearly emission'!HX33)</f>
        <v>0</v>
      </c>
      <c r="IB57" s="11">
        <f>SUM('Yearly emission'!HY$23:'Yearly emission'!HY33)</f>
        <v>0</v>
      </c>
      <c r="IC57" s="11">
        <f>SUM('Yearly emission'!HZ$23:'Yearly emission'!HZ33)</f>
        <v>0</v>
      </c>
      <c r="ID57" s="11">
        <f>SUM('Yearly emission'!IA$23:'Yearly emission'!IA33)</f>
        <v>0</v>
      </c>
      <c r="IE57" s="11">
        <f>SUM('Yearly emission'!IB$23:'Yearly emission'!IB33)</f>
        <v>0</v>
      </c>
      <c r="IF57" s="11">
        <f>SUM('Yearly emission'!IC$23:'Yearly emission'!IC33)</f>
        <v>0</v>
      </c>
      <c r="IG57" s="11">
        <f>SUM('Yearly emission'!ID$23:'Yearly emission'!ID33)</f>
        <v>0</v>
      </c>
      <c r="IH57" s="11">
        <f>SUM('Yearly emission'!IE$23:'Yearly emission'!IE33)</f>
        <v>0</v>
      </c>
      <c r="II57" s="11">
        <f>SUM('Yearly emission'!IF$23:'Yearly emission'!IF33)</f>
        <v>0</v>
      </c>
      <c r="IJ57" s="11">
        <f>SUM('Yearly emission'!IG$23:'Yearly emission'!IG33)</f>
        <v>0</v>
      </c>
      <c r="IK57" s="11">
        <f>SUM('Yearly emission'!IH$23:'Yearly emission'!IH33)</f>
        <v>0</v>
      </c>
      <c r="IL57" s="11">
        <f>SUM('Yearly emission'!II$23:'Yearly emission'!II33)</f>
        <v>0</v>
      </c>
      <c r="IM57" s="11">
        <f>SUM('Yearly emission'!IJ$23:'Yearly emission'!IJ33)</f>
        <v>0</v>
      </c>
      <c r="IN57" s="11">
        <f>SUM('Yearly emission'!IK$23:'Yearly emission'!IK33)</f>
        <v>0</v>
      </c>
      <c r="IO57" s="11">
        <f>SUM('Yearly emission'!IL$23:'Yearly emission'!IL33)</f>
        <v>0</v>
      </c>
      <c r="IP57" s="11">
        <f>SUM('Yearly emission'!IM$23:'Yearly emission'!IM33)</f>
        <v>0</v>
      </c>
      <c r="IQ57" s="11">
        <f>SUM('Yearly emission'!IN$23:'Yearly emission'!IN33)</f>
        <v>0</v>
      </c>
      <c r="IR57" s="11">
        <f>SUM('Yearly emission'!IO$23:'Yearly emission'!IO33)</f>
        <v>0</v>
      </c>
      <c r="IS57" s="11">
        <f>SUM('Yearly emission'!IP$23:'Yearly emission'!IP33)</f>
        <v>0</v>
      </c>
      <c r="IT57" s="11">
        <f>SUM('Yearly emission'!IQ$23:'Yearly emission'!IQ33)</f>
        <v>0</v>
      </c>
      <c r="IU57" s="11">
        <f>SUM('Yearly emission'!IR$23:'Yearly emission'!IR33)</f>
        <v>0</v>
      </c>
      <c r="IV57" s="11">
        <f>SUM('Yearly emission'!IS$23:'Yearly emission'!IS33)</f>
        <v>0</v>
      </c>
      <c r="IW57" s="11">
        <f>SUM('Yearly emission'!IT$23:'Yearly emission'!IT33)</f>
        <v>0</v>
      </c>
      <c r="IX57" s="11">
        <f>SUM('Yearly emission'!IU$23:'Yearly emission'!IU33)</f>
        <v>0</v>
      </c>
      <c r="IY57" s="11">
        <f>SUM('Yearly emission'!IV$23:'Yearly emission'!IV33)</f>
        <v>0</v>
      </c>
      <c r="IZ57" s="11">
        <f>SUM('Yearly emission'!IW$23:'Yearly emission'!IW33)</f>
        <v>0</v>
      </c>
      <c r="JA57" s="11">
        <f>SUM('Yearly emission'!IX$23:'Yearly emission'!IX33)</f>
        <v>0</v>
      </c>
      <c r="JB57" s="11">
        <f>SUM('Yearly emission'!IY$23:'Yearly emission'!IY33)</f>
        <v>0</v>
      </c>
    </row>
    <row r="58" spans="4:262" x14ac:dyDescent="0.25">
      <c r="D58" s="11">
        <v>2041</v>
      </c>
      <c r="E58" s="11">
        <f>SUM('Yearly emission'!B$24:'Yearly emission'!B34)</f>
        <v>0</v>
      </c>
      <c r="F58" s="11">
        <f>SUM('Yearly emission'!C$24:'Yearly emission'!C34)</f>
        <v>0</v>
      </c>
      <c r="G58" s="11">
        <f>SUM('Yearly emission'!D$24:'Yearly emission'!D34)</f>
        <v>0</v>
      </c>
      <c r="H58" s="11">
        <f>SUM('Yearly emission'!E$24:'Yearly emission'!E34)</f>
        <v>0</v>
      </c>
      <c r="I58" s="11">
        <f>SUM('Yearly emission'!F$24:'Yearly emission'!F34)</f>
        <v>0</v>
      </c>
      <c r="J58" s="11">
        <f>SUM('Yearly emission'!G$24:'Yearly emission'!G34)</f>
        <v>0</v>
      </c>
      <c r="K58" s="11">
        <f>SUM('Yearly emission'!H$24:'Yearly emission'!H34)</f>
        <v>0</v>
      </c>
      <c r="L58" s="11">
        <f>SUM('Yearly emission'!I$24:'Yearly emission'!I34)</f>
        <v>0</v>
      </c>
      <c r="M58" s="11">
        <f>SUM('Yearly emission'!J$24:'Yearly emission'!J34)</f>
        <v>0</v>
      </c>
      <c r="N58" s="11">
        <f>SUM('Yearly emission'!K$24:'Yearly emission'!K34)</f>
        <v>0</v>
      </c>
      <c r="O58" s="11">
        <f>SUM('Yearly emission'!L$24:'Yearly emission'!L34)</f>
        <v>0</v>
      </c>
      <c r="P58" s="11">
        <f>SUM('Yearly emission'!M$24:'Yearly emission'!M34)</f>
        <v>0</v>
      </c>
      <c r="Q58" s="11">
        <f>SUM('Yearly emission'!N$24:'Yearly emission'!N34)</f>
        <v>0</v>
      </c>
      <c r="R58" s="11">
        <f>SUM('Yearly emission'!O$24:'Yearly emission'!O34)</f>
        <v>0</v>
      </c>
      <c r="S58" s="11">
        <f>SUM('Yearly emission'!P$24:'Yearly emission'!P34)</f>
        <v>0</v>
      </c>
      <c r="T58" s="11">
        <f>SUM('Yearly emission'!Q$24:'Yearly emission'!Q34)</f>
        <v>0</v>
      </c>
      <c r="V58" s="11">
        <f>SUM('Yearly emission'!S$23:'Yearly emission'!S34)</f>
        <v>1284128552.6830397</v>
      </c>
      <c r="W58" s="11">
        <f>SUM('Yearly emission'!T$23:'Yearly emission'!T34)</f>
        <v>711520754.81385362</v>
      </c>
      <c r="X58" s="11">
        <f>SUM('Yearly emission'!U$23:'Yearly emission'!U34)</f>
        <v>227579994.7693657</v>
      </c>
      <c r="Y58" s="11">
        <f>SUM('Yearly emission'!V$23:'Yearly emission'!V34)</f>
        <v>109063962.4512475</v>
      </c>
      <c r="Z58" s="11">
        <f>SUM('Yearly emission'!W$23:'Yearly emission'!W34)</f>
        <v>1327116844.8676257</v>
      </c>
      <c r="AA58" s="11">
        <f>SUM('Yearly emission'!X$23:'Yearly emission'!X34)</f>
        <v>43756128.682604723</v>
      </c>
      <c r="AB58" s="11">
        <f>SUM('Yearly emission'!Y$23:'Yearly emission'!Y34)</f>
        <v>78597184.273784161</v>
      </c>
      <c r="AC58" s="11">
        <f>SUM('Yearly emission'!Z$23:'Yearly emission'!Z34)</f>
        <v>277226678.1695326</v>
      </c>
      <c r="AD58" s="11">
        <f>SUM('Yearly emission'!AA$23:'Yearly emission'!AA34)</f>
        <v>1738498574.3217928</v>
      </c>
      <c r="AE58" s="11">
        <f>SUM('Yearly emission'!AB$23:'Yearly emission'!AB34)</f>
        <v>206496395.3994846</v>
      </c>
      <c r="AF58" s="11">
        <f>SUM('Yearly emission'!AC$23:'Yearly emission'!AC34)</f>
        <v>253669893.84739801</v>
      </c>
      <c r="AG58" s="11">
        <f>SUM('Yearly emission'!AD$23:'Yearly emission'!AD34)</f>
        <v>39031971.283879697</v>
      </c>
      <c r="AH58" s="11">
        <f>SUM('Yearly emission'!AE$23:'Yearly emission'!AE34)</f>
        <v>117356585.60088196</v>
      </c>
      <c r="AI58" s="11">
        <f>SUM('Yearly emission'!AF$23:'Yearly emission'!AF34)</f>
        <v>136635256.33278236</v>
      </c>
      <c r="AJ58" s="11">
        <f>SUM('Yearly emission'!AG$23:'Yearly emission'!AG34)</f>
        <v>79806034.969117165</v>
      </c>
      <c r="AK58" s="11">
        <f>SUM('Yearly emission'!AH$23:'Yearly emission'!AH34)</f>
        <v>529002608.10923553</v>
      </c>
      <c r="AL58" s="11">
        <f>SUM('Yearly emission'!AI$23:'Yearly emission'!AI34)</f>
        <v>0</v>
      </c>
      <c r="AM58" s="11">
        <f>SUM('Yearly emission'!AJ$23:'Yearly emission'!AJ34)</f>
        <v>2254954449.1776943</v>
      </c>
      <c r="AN58" s="11">
        <f>SUM('Yearly emission'!AK$23:'Yearly emission'!AK34)</f>
        <v>1385542390.9687691</v>
      </c>
      <c r="AO58" s="11">
        <f>SUM('Yearly emission'!AL$23:'Yearly emission'!AL34)</f>
        <v>441958686.09087974</v>
      </c>
      <c r="AP58" s="11">
        <f>SUM('Yearly emission'!AM$23:'Yearly emission'!AM34)</f>
        <v>206003231.84129506</v>
      </c>
      <c r="AQ58" s="11">
        <f>SUM('Yearly emission'!AN$23:'Yearly emission'!AN34)</f>
        <v>2536393433.1671286</v>
      </c>
      <c r="AR58" s="11">
        <f>SUM('Yearly emission'!AO$23:'Yearly emission'!AO34)</f>
        <v>87512257.36520943</v>
      </c>
      <c r="AS58" s="11">
        <f>SUM('Yearly emission'!AP$23:'Yearly emission'!AP34)</f>
        <v>128888861.30001472</v>
      </c>
      <c r="AT58" s="11">
        <f>SUM('Yearly emission'!AQ$23:'Yearly emission'!AQ34)</f>
        <v>535833694.36637342</v>
      </c>
      <c r="AU58" s="11">
        <f>SUM('Yearly emission'!AR$23:'Yearly emission'!AR34)</f>
        <v>3476997148.6435857</v>
      </c>
      <c r="AV58" s="11">
        <f>SUM('Yearly emission'!AS$23:'Yearly emission'!AS34)</f>
        <v>412992790.79896927</v>
      </c>
      <c r="AW58" s="11">
        <f>SUM('Yearly emission'!AT$23:'Yearly emission'!AT34)</f>
        <v>507339787.69479585</v>
      </c>
      <c r="AX58" s="11">
        <f>SUM('Yearly emission'!AU$23:'Yearly emission'!AU34)</f>
        <v>76379088.546669379</v>
      </c>
      <c r="AY58" s="11">
        <f>SUM('Yearly emission'!AV$23:'Yearly emission'!AV34)</f>
        <v>234713171.20176417</v>
      </c>
      <c r="AZ58" s="11">
        <f>SUM('Yearly emission'!AW$23:'Yearly emission'!AW34)</f>
        <v>273270512.66556478</v>
      </c>
      <c r="BA58" s="11">
        <f>SUM('Yearly emission'!AX$23:'Yearly emission'!AX34)</f>
        <v>159612069.93823436</v>
      </c>
      <c r="BB58" s="11">
        <f>SUM('Yearly emission'!AY$23:'Yearly emission'!AY34)</f>
        <v>1058005216.2184694</v>
      </c>
      <c r="BC58" s="11">
        <f>SUM('Yearly emission'!AZ$23:'Yearly emission'!AZ34)</f>
        <v>0</v>
      </c>
      <c r="BD58" s="11">
        <f>SUM('Yearly emission'!BA$23:'Yearly emission'!BA34)</f>
        <v>0</v>
      </c>
      <c r="BE58" s="11">
        <f>SUM('Yearly emission'!BB$23:'Yearly emission'!BB34)</f>
        <v>0</v>
      </c>
      <c r="BF58" s="11">
        <f>SUM('Yearly emission'!BC$23:'Yearly emission'!BC34)</f>
        <v>0</v>
      </c>
      <c r="BG58" s="11">
        <f>SUM('Yearly emission'!BD$23:'Yearly emission'!BD34)</f>
        <v>0</v>
      </c>
      <c r="BH58" s="11">
        <f>SUM('Yearly emission'!BE$23:'Yearly emission'!BE34)</f>
        <v>0</v>
      </c>
      <c r="BI58" s="11">
        <f>SUM('Yearly emission'!BF$23:'Yearly emission'!BF34)</f>
        <v>0</v>
      </c>
      <c r="BJ58" s="11">
        <f>SUM('Yearly emission'!BG$23:'Yearly emission'!BG34)</f>
        <v>0</v>
      </c>
      <c r="BK58" s="11">
        <f>SUM('Yearly emission'!BH$23:'Yearly emission'!BH34)</f>
        <v>0</v>
      </c>
      <c r="BL58" s="11">
        <f>SUM('Yearly emission'!BI$23:'Yearly emission'!BI34)</f>
        <v>0</v>
      </c>
      <c r="BM58" s="11">
        <f>SUM('Yearly emission'!BJ$23:'Yearly emission'!BJ34)</f>
        <v>0</v>
      </c>
      <c r="BN58" s="11">
        <f>SUM('Yearly emission'!BK$23:'Yearly emission'!BK34)</f>
        <v>0</v>
      </c>
      <c r="BO58" s="11">
        <f>SUM('Yearly emission'!BL$23:'Yearly emission'!BL34)</f>
        <v>0</v>
      </c>
      <c r="BP58" s="11">
        <f>SUM('Yearly emission'!BM$23:'Yearly emission'!BM34)</f>
        <v>0</v>
      </c>
      <c r="BQ58" s="11">
        <f>SUM('Yearly emission'!BN$23:'Yearly emission'!BN34)</f>
        <v>0</v>
      </c>
      <c r="BR58" s="11">
        <f>SUM('Yearly emission'!BO$23:'Yearly emission'!BO34)</f>
        <v>0</v>
      </c>
      <c r="BS58" s="11">
        <f>SUM('Yearly emission'!BP$23:'Yearly emission'!BP34)</f>
        <v>0</v>
      </c>
      <c r="BT58" s="11">
        <f>SUM('Yearly emission'!BQ$23:'Yearly emission'!BQ34)</f>
        <v>0</v>
      </c>
      <c r="BU58" s="11">
        <f>SUM('Yearly emission'!BR$23:'Yearly emission'!BR34)</f>
        <v>0</v>
      </c>
      <c r="BV58" s="11">
        <f>SUM('Yearly emission'!BS$23:'Yearly emission'!BS34)</f>
        <v>0</v>
      </c>
      <c r="BW58" s="11">
        <f>SUM('Yearly emission'!BT$23:'Yearly emission'!BT34)</f>
        <v>0</v>
      </c>
      <c r="BX58" s="11">
        <f>SUM('Yearly emission'!BU$23:'Yearly emission'!BU34)</f>
        <v>0</v>
      </c>
      <c r="BY58" s="11">
        <f>SUM('Yearly emission'!BV$23:'Yearly emission'!BV34)</f>
        <v>0</v>
      </c>
      <c r="BZ58" s="11">
        <f>SUM('Yearly emission'!BW$23:'Yearly emission'!BW34)</f>
        <v>0</v>
      </c>
      <c r="CA58" s="11">
        <f>SUM('Yearly emission'!BX$23:'Yearly emission'!BX34)</f>
        <v>0</v>
      </c>
      <c r="CB58" s="11">
        <f>SUM('Yearly emission'!BY$23:'Yearly emission'!BY34)</f>
        <v>0</v>
      </c>
      <c r="CC58" s="11">
        <f>SUM('Yearly emission'!BZ$23:'Yearly emission'!BZ34)</f>
        <v>0</v>
      </c>
      <c r="CD58" s="11">
        <f>SUM('Yearly emission'!CA$23:'Yearly emission'!CA34)</f>
        <v>0</v>
      </c>
      <c r="CE58" s="11">
        <f>SUM('Yearly emission'!CB$23:'Yearly emission'!CB34)</f>
        <v>0</v>
      </c>
      <c r="CF58" s="11">
        <f>SUM('Yearly emission'!CC$23:'Yearly emission'!CC34)</f>
        <v>0</v>
      </c>
      <c r="CG58" s="11">
        <f>SUM('Yearly emission'!CD$23:'Yearly emission'!CD34)</f>
        <v>0</v>
      </c>
      <c r="CH58" s="11">
        <f>SUM('Yearly emission'!CE$23:'Yearly emission'!CE34)</f>
        <v>0</v>
      </c>
      <c r="CI58" s="11">
        <f>SUM('Yearly emission'!CF$23:'Yearly emission'!CF34)</f>
        <v>0</v>
      </c>
      <c r="CJ58" s="11">
        <f>SUM('Yearly emission'!CG$23:'Yearly emission'!CG34)</f>
        <v>0</v>
      </c>
      <c r="CK58" s="11">
        <f>SUM('Yearly emission'!CH$23:'Yearly emission'!CH34)</f>
        <v>0</v>
      </c>
      <c r="CL58" s="11">
        <f>SUM('Yearly emission'!CI$23:'Yearly emission'!CI34)</f>
        <v>0</v>
      </c>
      <c r="CM58" s="11">
        <f>SUM('Yearly emission'!CJ$23:'Yearly emission'!CJ34)</f>
        <v>24426</v>
      </c>
      <c r="CN58" s="11">
        <f>SUM('Yearly emission'!CK$23:'Yearly emission'!CK34)</f>
        <v>0</v>
      </c>
      <c r="CO58" s="11">
        <f>SUM('Yearly emission'!CL$23:'Yearly emission'!CL34)</f>
        <v>0</v>
      </c>
      <c r="CP58" s="11">
        <f>SUM('Yearly emission'!CM$23:'Yearly emission'!CM34)</f>
        <v>0</v>
      </c>
      <c r="CQ58" s="11">
        <f>SUM('Yearly emission'!CN$23:'Yearly emission'!CN34)</f>
        <v>0</v>
      </c>
      <c r="CR58" s="11">
        <f>SUM('Yearly emission'!CO$23:'Yearly emission'!CO34)</f>
        <v>0</v>
      </c>
      <c r="CS58" s="11">
        <f>SUM('Yearly emission'!CP$23:'Yearly emission'!CP34)</f>
        <v>0</v>
      </c>
      <c r="CT58" s="11">
        <f>SUM('Yearly emission'!CQ$23:'Yearly emission'!CQ34)</f>
        <v>0</v>
      </c>
      <c r="CU58" s="11">
        <f>SUM('Yearly emission'!CR$23:'Yearly emission'!CR34)</f>
        <v>0</v>
      </c>
      <c r="CV58" s="11">
        <f>SUM('Yearly emission'!CS$23:'Yearly emission'!CS34)</f>
        <v>0</v>
      </c>
      <c r="CW58" s="11">
        <f>SUM('Yearly emission'!CT$23:'Yearly emission'!CT34)</f>
        <v>0</v>
      </c>
      <c r="CX58" s="11">
        <f>SUM('Yearly emission'!CU$23:'Yearly emission'!CU34)</f>
        <v>0</v>
      </c>
      <c r="CY58" s="11">
        <f>SUM('Yearly emission'!CV$23:'Yearly emission'!CV34)</f>
        <v>0</v>
      </c>
      <c r="CZ58" s="11">
        <f>SUM('Yearly emission'!CW$23:'Yearly emission'!CW34)</f>
        <v>0</v>
      </c>
      <c r="DA58" s="11">
        <f>SUM('Yearly emission'!CX$23:'Yearly emission'!CX34)</f>
        <v>0</v>
      </c>
      <c r="DB58" s="11">
        <f>SUM('Yearly emission'!CY$23:'Yearly emission'!CY34)</f>
        <v>0</v>
      </c>
      <c r="DC58" s="11">
        <f>SUM('Yearly emission'!CZ$23:'Yearly emission'!CZ34)</f>
        <v>0</v>
      </c>
      <c r="DD58" s="11">
        <f>SUM('Yearly emission'!DA$23:'Yearly emission'!DA34)</f>
        <v>0</v>
      </c>
      <c r="DE58" s="11">
        <f>SUM('Yearly emission'!DB$23:'Yearly emission'!DB34)</f>
        <v>3015572830.569644</v>
      </c>
      <c r="DF58" s="11">
        <f>SUM('Yearly emission'!DC$23:'Yearly emission'!DC34)</f>
        <v>983893777.91865551</v>
      </c>
      <c r="DG58" s="11">
        <f>SUM('Yearly emission'!DD$23:'Yearly emission'!DD34)</f>
        <v>337795627.39784712</v>
      </c>
      <c r="DH58" s="11">
        <f>SUM('Yearly emission'!DE$23:'Yearly emission'!DE34)</f>
        <v>124452497.8724339</v>
      </c>
      <c r="DI58" s="11">
        <f>SUM('Yearly emission'!DF$23:'Yearly emission'!DF34)</f>
        <v>1440328566.0943377</v>
      </c>
      <c r="DJ58" s="11">
        <f>SUM('Yearly emission'!DG$23:'Yearly emission'!DG34)</f>
        <v>72289670.525395751</v>
      </c>
      <c r="DK58" s="11">
        <f>SUM('Yearly emission'!DH$23:'Yearly emission'!DH34)</f>
        <v>129965462.06031051</v>
      </c>
      <c r="DL58" s="11">
        <f>SUM('Yearly emission'!DI$23:'Yearly emission'!DI34)</f>
        <v>461139006.9252212</v>
      </c>
      <c r="DM58" s="11">
        <f>SUM('Yearly emission'!DJ$23:'Yearly emission'!DJ34)</f>
        <v>2438426560.3369398</v>
      </c>
      <c r="DN58" s="11">
        <f>SUM('Yearly emission'!DK$23:'Yearly emission'!DK34)</f>
        <v>290193430.93466425</v>
      </c>
      <c r="DO58" s="11">
        <f>SUM('Yearly emission'!DL$23:'Yearly emission'!DL34)</f>
        <v>606010066.62378263</v>
      </c>
      <c r="DP58" s="11">
        <f>SUM('Yearly emission'!DM$23:'Yearly emission'!DM34)</f>
        <v>62009540.135089695</v>
      </c>
      <c r="DQ58" s="11">
        <f>SUM('Yearly emission'!DN$23:'Yearly emission'!DN34)</f>
        <v>177560780.73770547</v>
      </c>
      <c r="DR58" s="11">
        <f>SUM('Yearly emission'!DO$23:'Yearly emission'!DO34)</f>
        <v>310084974.56697309</v>
      </c>
      <c r="DS58" s="11">
        <f>SUM('Yearly emission'!DP$23:'Yearly emission'!DP34)</f>
        <v>151320883.80892047</v>
      </c>
      <c r="DT58" s="11">
        <f>SUM('Yearly emission'!DQ$23:'Yearly emission'!DQ34)</f>
        <v>790360195.36619234</v>
      </c>
      <c r="DU58" s="11">
        <f>SUM('Yearly emission'!DR$23:'Yearly emission'!DR34)</f>
        <v>0</v>
      </c>
      <c r="DV58" s="11">
        <f>SUM('Yearly emission'!DS$23:'Yearly emission'!DS34)</f>
        <v>5473745413.8503475</v>
      </c>
      <c r="DW58" s="11">
        <f>SUM('Yearly emission'!DT$23:'Yearly emission'!DT34)</f>
        <v>1574793919.9882243</v>
      </c>
      <c r="DX58" s="11">
        <f>SUM('Yearly emission'!DU$23:'Yearly emission'!DU34)</f>
        <v>499403668.46831298</v>
      </c>
      <c r="DY58" s="11">
        <f>SUM('Yearly emission'!DV$23:'Yearly emission'!DV34)</f>
        <v>187336582.73619363</v>
      </c>
      <c r="DZ58" s="11">
        <f>SUM('Yearly emission'!DW$23:'Yearly emission'!DW34)</f>
        <v>2653009201.6354718</v>
      </c>
      <c r="EA58" s="11">
        <f>SUM('Yearly emission'!DX$23:'Yearly emission'!DX34)</f>
        <v>144495356.68540969</v>
      </c>
      <c r="EB58" s="11">
        <f>SUM('Yearly emission'!DY$23:'Yearly emission'!DY34)</f>
        <v>218009844.56512585</v>
      </c>
      <c r="EC58" s="11">
        <f>SUM('Yearly emission'!DZ$23:'Yearly emission'!DZ34)</f>
        <v>922278013.85044217</v>
      </c>
      <c r="ED58" s="11">
        <f>SUM('Yearly emission'!EA$23:'Yearly emission'!EA34)</f>
        <v>4876853120.6738672</v>
      </c>
      <c r="EE58" s="11">
        <f>SUM('Yearly emission'!EB$23:'Yearly emission'!EB34)</f>
        <v>580386861.86932778</v>
      </c>
      <c r="EF58" s="11">
        <f>SUM('Yearly emission'!EC$23:'Yearly emission'!EC34)</f>
        <v>1211818828.1835341</v>
      </c>
      <c r="EG58" s="11">
        <f>SUM('Yearly emission'!ED$23:'Yearly emission'!ED34)</f>
        <v>123999734.67257705</v>
      </c>
      <c r="EH58" s="11">
        <f>SUM('Yearly emission'!EE$23:'Yearly emission'!EE34)</f>
        <v>354683662.17132133</v>
      </c>
      <c r="EI58" s="11">
        <f>SUM('Yearly emission'!EF$23:'Yearly emission'!EF34)</f>
        <v>568312660.01714194</v>
      </c>
      <c r="EJ58" s="11">
        <f>SUM('Yearly emission'!EG$23:'Yearly emission'!EG34)</f>
        <v>298817787.16808724</v>
      </c>
      <c r="EK58" s="11">
        <f>SUM('Yearly emission'!EH$23:'Yearly emission'!EH34)</f>
        <v>1547241130.5086231</v>
      </c>
      <c r="EL58" s="11">
        <f>SUM('Yearly emission'!EI$23:'Yearly emission'!EI34)</f>
        <v>0</v>
      </c>
      <c r="EM58" s="11">
        <f>SUM('Yearly emission'!EJ$23:'Yearly emission'!EJ34)</f>
        <v>0</v>
      </c>
      <c r="EN58" s="11">
        <f>SUM('Yearly emission'!EK$23:'Yearly emission'!EK34)</f>
        <v>0</v>
      </c>
      <c r="EO58" s="11">
        <f>SUM('Yearly emission'!EL$23:'Yearly emission'!EL34)</f>
        <v>0</v>
      </c>
      <c r="EP58" s="11">
        <f>SUM('Yearly emission'!EM$23:'Yearly emission'!EM34)</f>
        <v>0</v>
      </c>
      <c r="EQ58" s="11">
        <f>SUM('Yearly emission'!EN$23:'Yearly emission'!EN34)</f>
        <v>0</v>
      </c>
      <c r="ER58" s="11">
        <f>SUM('Yearly emission'!EO$23:'Yearly emission'!EO34)</f>
        <v>0</v>
      </c>
      <c r="ES58" s="11">
        <f>SUM('Yearly emission'!EP$23:'Yearly emission'!EP34)</f>
        <v>0</v>
      </c>
      <c r="ET58" s="11">
        <f>SUM('Yearly emission'!EQ$23:'Yearly emission'!EQ34)</f>
        <v>0</v>
      </c>
      <c r="EU58" s="11">
        <f>SUM('Yearly emission'!ER$23:'Yearly emission'!ER34)</f>
        <v>0</v>
      </c>
      <c r="EV58" s="11">
        <f>SUM('Yearly emission'!ES$23:'Yearly emission'!ES34)</f>
        <v>0</v>
      </c>
      <c r="EW58" s="11">
        <f>SUM('Yearly emission'!ET$23:'Yearly emission'!ET34)</f>
        <v>0</v>
      </c>
      <c r="EX58" s="11">
        <f>SUM('Yearly emission'!EU$23:'Yearly emission'!EU34)</f>
        <v>0</v>
      </c>
      <c r="EY58" s="11">
        <f>SUM('Yearly emission'!EV$23:'Yearly emission'!EV34)</f>
        <v>0</v>
      </c>
      <c r="EZ58" s="11">
        <f>SUM('Yearly emission'!EW$23:'Yearly emission'!EW34)</f>
        <v>0</v>
      </c>
      <c r="FA58" s="11">
        <f>SUM('Yearly emission'!EX$23:'Yearly emission'!EX34)</f>
        <v>0</v>
      </c>
      <c r="FB58" s="11">
        <f>SUM('Yearly emission'!EY$23:'Yearly emission'!EY34)</f>
        <v>0</v>
      </c>
      <c r="FC58" s="11">
        <f>SUM('Yearly emission'!EZ$23:'Yearly emission'!EZ34)</f>
        <v>0</v>
      </c>
      <c r="FD58" s="11">
        <f>SUM('Yearly emission'!FA$23:'Yearly emission'!FA34)</f>
        <v>0</v>
      </c>
      <c r="FE58" s="11">
        <f>SUM('Yearly emission'!FB$23:'Yearly emission'!FB34)</f>
        <v>0</v>
      </c>
      <c r="FF58" s="11">
        <f>SUM('Yearly emission'!FC$23:'Yearly emission'!FC34)</f>
        <v>0</v>
      </c>
      <c r="FG58" s="11">
        <f>SUM('Yearly emission'!FD$23:'Yearly emission'!FD34)</f>
        <v>0</v>
      </c>
      <c r="FH58" s="11">
        <f>SUM('Yearly emission'!FE$23:'Yearly emission'!FE34)</f>
        <v>0</v>
      </c>
      <c r="FI58" s="11">
        <f>SUM('Yearly emission'!FF$23:'Yearly emission'!FF34)</f>
        <v>0</v>
      </c>
      <c r="FJ58" s="11">
        <f>SUM('Yearly emission'!FG$23:'Yearly emission'!FG34)</f>
        <v>0</v>
      </c>
      <c r="FK58" s="11">
        <f>SUM('Yearly emission'!FH$23:'Yearly emission'!FH34)</f>
        <v>0</v>
      </c>
      <c r="FL58" s="11">
        <f>SUM('Yearly emission'!FI$23:'Yearly emission'!FI34)</f>
        <v>0</v>
      </c>
      <c r="FM58" s="11">
        <f>SUM('Yearly emission'!FJ$23:'Yearly emission'!FJ34)</f>
        <v>0</v>
      </c>
      <c r="FN58" s="11">
        <f>SUM('Yearly emission'!FK$23:'Yearly emission'!FK34)</f>
        <v>0</v>
      </c>
      <c r="FO58" s="11">
        <f>SUM('Yearly emission'!FL$23:'Yearly emission'!FL34)</f>
        <v>0</v>
      </c>
      <c r="FP58" s="11">
        <f>SUM('Yearly emission'!FM$23:'Yearly emission'!FM34)</f>
        <v>0</v>
      </c>
      <c r="FQ58" s="11">
        <f>SUM('Yearly emission'!FN$23:'Yearly emission'!FN34)</f>
        <v>0</v>
      </c>
      <c r="FR58" s="11">
        <f>SUM('Yearly emission'!FO$23:'Yearly emission'!FO34)</f>
        <v>0</v>
      </c>
      <c r="FS58" s="11">
        <f>SUM('Yearly emission'!FP$23:'Yearly emission'!FP34)</f>
        <v>0</v>
      </c>
      <c r="FT58" s="11">
        <f>SUM('Yearly emission'!FQ$23:'Yearly emission'!FQ34)</f>
        <v>0</v>
      </c>
      <c r="FU58" s="11">
        <f>SUM('Yearly emission'!FR$23:'Yearly emission'!FR34)</f>
        <v>0</v>
      </c>
      <c r="FV58" s="11">
        <f>SUM('Yearly emission'!FS$23:'Yearly emission'!FS34)</f>
        <v>24426</v>
      </c>
      <c r="FW58" s="11">
        <f>SUM('Yearly emission'!FT$23:'Yearly emission'!FT34)</f>
        <v>0</v>
      </c>
      <c r="FX58" s="11">
        <f>SUM('Yearly emission'!FU$23:'Yearly emission'!FU34)</f>
        <v>0</v>
      </c>
      <c r="FY58" s="11">
        <f>SUM('Yearly emission'!FV$23:'Yearly emission'!FV34)</f>
        <v>0</v>
      </c>
      <c r="FZ58" s="11">
        <f>SUM('Yearly emission'!FW$23:'Yearly emission'!FW34)</f>
        <v>0</v>
      </c>
      <c r="GA58" s="11">
        <f>SUM('Yearly emission'!FX$23:'Yearly emission'!FX34)</f>
        <v>0</v>
      </c>
      <c r="GB58" s="11">
        <f>SUM('Yearly emission'!FY$23:'Yearly emission'!FY34)</f>
        <v>0</v>
      </c>
      <c r="GC58" s="11">
        <f>SUM('Yearly emission'!FZ$23:'Yearly emission'!FZ34)</f>
        <v>0</v>
      </c>
      <c r="GD58" s="11">
        <f>SUM('Yearly emission'!GA$23:'Yearly emission'!GA34)</f>
        <v>0</v>
      </c>
      <c r="GE58" s="11">
        <f>SUM('Yearly emission'!GB$23:'Yearly emission'!GB34)</f>
        <v>0</v>
      </c>
      <c r="GF58" s="11">
        <f>SUM('Yearly emission'!GC$23:'Yearly emission'!GC34)</f>
        <v>0</v>
      </c>
      <c r="GG58" s="11">
        <f>SUM('Yearly emission'!GD$23:'Yearly emission'!GD34)</f>
        <v>0</v>
      </c>
      <c r="GH58" s="11">
        <f>SUM('Yearly emission'!GE$23:'Yearly emission'!GE34)</f>
        <v>0</v>
      </c>
      <c r="GI58" s="11">
        <f>SUM('Yearly emission'!GF$23:'Yearly emission'!GF34)</f>
        <v>0</v>
      </c>
      <c r="GJ58" s="11">
        <f>SUM('Yearly emission'!GG$23:'Yearly emission'!GG34)</f>
        <v>0</v>
      </c>
      <c r="GK58" s="11">
        <f>SUM('Yearly emission'!GH$23:'Yearly emission'!GH34)</f>
        <v>0</v>
      </c>
      <c r="GL58" s="11">
        <f>SUM('Yearly emission'!GI$23:'Yearly emission'!GI34)</f>
        <v>0</v>
      </c>
      <c r="GM58" s="11">
        <f>SUM('Yearly emission'!GJ$23:'Yearly emission'!GJ34)</f>
        <v>0</v>
      </c>
      <c r="GN58" s="11">
        <f>SUM('Yearly emission'!GK$23:'Yearly emission'!GK34)</f>
        <v>2455124392.21982</v>
      </c>
      <c r="GO58" s="11">
        <f>SUM('Yearly emission'!GL$23:'Yearly emission'!GL34)</f>
        <v>1199407379.3792026</v>
      </c>
      <c r="GP58" s="11">
        <f>SUM('Yearly emission'!GM$23:'Yearly emission'!GM34)</f>
        <v>461490811.33104837</v>
      </c>
      <c r="GQ58" s="11">
        <f>SUM('Yearly emission'!GN$23:'Yearly emission'!GN34)</f>
        <v>157923871.54515794</v>
      </c>
      <c r="GR58" s="11">
        <f>SUM('Yearly emission'!GO$23:'Yearly emission'!GO34)</f>
        <v>1336080146.406297</v>
      </c>
      <c r="GS58" s="11">
        <f>SUM('Yearly emission'!GP$23:'Yearly emission'!GP34)</f>
        <v>53058517.8433972</v>
      </c>
      <c r="GT58" s="11">
        <f>SUM('Yearly emission'!GQ$23:'Yearly emission'!GQ34)</f>
        <v>154098241.32604462</v>
      </c>
      <c r="GU58" s="11">
        <f>SUM('Yearly emission'!GR$23:'Yearly emission'!GR34)</f>
        <v>1043872732.403132</v>
      </c>
      <c r="GV58" s="11">
        <f>SUM('Yearly emission'!GS$23:'Yearly emission'!GS34)</f>
        <v>3428891202.5020285</v>
      </c>
      <c r="GW58" s="11">
        <f>SUM('Yearly emission'!GT$23:'Yearly emission'!GT34)</f>
        <v>443883857.96347678</v>
      </c>
      <c r="GX58" s="11">
        <f>SUM('Yearly emission'!GU$23:'Yearly emission'!GU34)</f>
        <v>569892229.59638774</v>
      </c>
      <c r="GY58" s="11">
        <f>SUM('Yearly emission'!GV$23:'Yearly emission'!GV34)</f>
        <v>112074713.86688611</v>
      </c>
      <c r="GZ58" s="11">
        <f>SUM('Yearly emission'!GW$23:'Yearly emission'!GW34)</f>
        <v>193817392.30577922</v>
      </c>
      <c r="HA58" s="11">
        <f>SUM('Yearly emission'!GX$23:'Yearly emission'!GX34)</f>
        <v>325552380.91064143</v>
      </c>
      <c r="HB58" s="11">
        <f>SUM('Yearly emission'!GY$23:'Yearly emission'!GY34)</f>
        <v>228229645.65305209</v>
      </c>
      <c r="HC58" s="11">
        <f>SUM('Yearly emission'!GZ$23:'Yearly emission'!GZ34)</f>
        <v>1185889013.3196375</v>
      </c>
      <c r="HD58" s="11">
        <f>SUM('Yearly emission'!HA$23:'Yearly emission'!HA34)</f>
        <v>0</v>
      </c>
      <c r="HE58" s="11">
        <f>SUM('Yearly emission'!HB$23:'Yearly emission'!HB34)</f>
        <v>3987539232.6599765</v>
      </c>
      <c r="HF58" s="11">
        <f>SUM('Yearly emission'!HC$23:'Yearly emission'!HC34)</f>
        <v>2321257523.703826</v>
      </c>
      <c r="HG58" s="11">
        <f>SUM('Yearly emission'!HD$23:'Yearly emission'!HD34)</f>
        <v>803825051.19695568</v>
      </c>
      <c r="HH58" s="11">
        <f>SUM('Yearly emission'!HE$23:'Yearly emission'!HE34)</f>
        <v>231578579.49401662</v>
      </c>
      <c r="HI58" s="11">
        <f>SUM('Yearly emission'!HF$23:'Yearly emission'!HF34)</f>
        <v>2540730030.1132956</v>
      </c>
      <c r="HJ58" s="11">
        <f>SUM('Yearly emission'!HG$23:'Yearly emission'!HG34)</f>
        <v>104230466.26714242</v>
      </c>
      <c r="HK58" s="11">
        <f>SUM('Yearly emission'!HH$23:'Yearly emission'!HH34)</f>
        <v>308196482.65208882</v>
      </c>
      <c r="HL58" s="11">
        <f>SUM('Yearly emission'!HI$23:'Yearly emission'!HI34)</f>
        <v>2087005307.1881506</v>
      </c>
      <c r="HM58" s="11">
        <f>SUM('Yearly emission'!HJ$23:'Yearly emission'!HJ34)</f>
        <v>6857782405.004055</v>
      </c>
      <c r="HN58" s="11">
        <f>SUM('Yearly emission'!HK$23:'Yearly emission'!HK34)</f>
        <v>887767715.92695415</v>
      </c>
      <c r="HO58" s="11">
        <f>SUM('Yearly emission'!HL$23:'Yearly emission'!HL34)</f>
        <v>859647603.65242803</v>
      </c>
      <c r="HP58" s="11">
        <f>SUM('Yearly emission'!HM$23:'Yearly emission'!HM34)</f>
        <v>224063105.04801056</v>
      </c>
      <c r="HQ58" s="11">
        <f>SUM('Yearly emission'!HN$23:'Yearly emission'!HN34)</f>
        <v>387634784.6115582</v>
      </c>
      <c r="HR58" s="11">
        <f>SUM('Yearly emission'!HO$23:'Yearly emission'!HO34)</f>
        <v>650241890.64133716</v>
      </c>
      <c r="HS58" s="11">
        <f>SUM('Yearly emission'!HP$23:'Yearly emission'!HP34)</f>
        <v>456459291.30610329</v>
      </c>
      <c r="HT58" s="11">
        <f>SUM('Yearly emission'!HQ$23:'Yearly emission'!HQ34)</f>
        <v>2371778026.6392775</v>
      </c>
      <c r="HU58" s="11">
        <f>SUM('Yearly emission'!HR$23:'Yearly emission'!HR34)</f>
        <v>0</v>
      </c>
      <c r="HV58" s="11">
        <f>SUM('Yearly emission'!HS$23:'Yearly emission'!HS34)</f>
        <v>0</v>
      </c>
      <c r="HW58" s="11">
        <f>SUM('Yearly emission'!HT$23:'Yearly emission'!HT34)</f>
        <v>0</v>
      </c>
      <c r="HX58" s="11">
        <f>SUM('Yearly emission'!HU$23:'Yearly emission'!HU34)</f>
        <v>0</v>
      </c>
      <c r="HY58" s="11">
        <f>SUM('Yearly emission'!HV$23:'Yearly emission'!HV34)</f>
        <v>0</v>
      </c>
      <c r="HZ58" s="11">
        <f>SUM('Yearly emission'!HW$23:'Yearly emission'!HW34)</f>
        <v>0</v>
      </c>
      <c r="IA58" s="11">
        <f>SUM('Yearly emission'!HX$23:'Yearly emission'!HX34)</f>
        <v>0</v>
      </c>
      <c r="IB58" s="11">
        <f>SUM('Yearly emission'!HY$23:'Yearly emission'!HY34)</f>
        <v>0</v>
      </c>
      <c r="IC58" s="11">
        <f>SUM('Yearly emission'!HZ$23:'Yearly emission'!HZ34)</f>
        <v>0</v>
      </c>
      <c r="ID58" s="11">
        <f>SUM('Yearly emission'!IA$23:'Yearly emission'!IA34)</f>
        <v>0</v>
      </c>
      <c r="IE58" s="11">
        <f>SUM('Yearly emission'!IB$23:'Yearly emission'!IB34)</f>
        <v>0</v>
      </c>
      <c r="IF58" s="11">
        <f>SUM('Yearly emission'!IC$23:'Yearly emission'!IC34)</f>
        <v>0</v>
      </c>
      <c r="IG58" s="11">
        <f>SUM('Yearly emission'!ID$23:'Yearly emission'!ID34)</f>
        <v>0</v>
      </c>
      <c r="IH58" s="11">
        <f>SUM('Yearly emission'!IE$23:'Yearly emission'!IE34)</f>
        <v>0</v>
      </c>
      <c r="II58" s="11">
        <f>SUM('Yearly emission'!IF$23:'Yearly emission'!IF34)</f>
        <v>0</v>
      </c>
      <c r="IJ58" s="11">
        <f>SUM('Yearly emission'!IG$23:'Yearly emission'!IG34)</f>
        <v>0</v>
      </c>
      <c r="IK58" s="11">
        <f>SUM('Yearly emission'!IH$23:'Yearly emission'!IH34)</f>
        <v>0</v>
      </c>
      <c r="IL58" s="11">
        <f>SUM('Yearly emission'!II$23:'Yearly emission'!II34)</f>
        <v>0</v>
      </c>
      <c r="IM58" s="11">
        <f>SUM('Yearly emission'!IJ$23:'Yearly emission'!IJ34)</f>
        <v>0</v>
      </c>
      <c r="IN58" s="11">
        <f>SUM('Yearly emission'!IK$23:'Yearly emission'!IK34)</f>
        <v>0</v>
      </c>
      <c r="IO58" s="11">
        <f>SUM('Yearly emission'!IL$23:'Yearly emission'!IL34)</f>
        <v>0</v>
      </c>
      <c r="IP58" s="11">
        <f>SUM('Yearly emission'!IM$23:'Yearly emission'!IM34)</f>
        <v>0</v>
      </c>
      <c r="IQ58" s="11">
        <f>SUM('Yearly emission'!IN$23:'Yearly emission'!IN34)</f>
        <v>0</v>
      </c>
      <c r="IR58" s="11">
        <f>SUM('Yearly emission'!IO$23:'Yearly emission'!IO34)</f>
        <v>0</v>
      </c>
      <c r="IS58" s="11">
        <f>SUM('Yearly emission'!IP$23:'Yearly emission'!IP34)</f>
        <v>0</v>
      </c>
      <c r="IT58" s="11">
        <f>SUM('Yearly emission'!IQ$23:'Yearly emission'!IQ34)</f>
        <v>0</v>
      </c>
      <c r="IU58" s="11">
        <f>SUM('Yearly emission'!IR$23:'Yearly emission'!IR34)</f>
        <v>0</v>
      </c>
      <c r="IV58" s="11">
        <f>SUM('Yearly emission'!IS$23:'Yearly emission'!IS34)</f>
        <v>0</v>
      </c>
      <c r="IW58" s="11">
        <f>SUM('Yearly emission'!IT$23:'Yearly emission'!IT34)</f>
        <v>0</v>
      </c>
      <c r="IX58" s="11">
        <f>SUM('Yearly emission'!IU$23:'Yearly emission'!IU34)</f>
        <v>0</v>
      </c>
      <c r="IY58" s="11">
        <f>SUM('Yearly emission'!IV$23:'Yearly emission'!IV34)</f>
        <v>0</v>
      </c>
      <c r="IZ58" s="11">
        <f>SUM('Yearly emission'!IW$23:'Yearly emission'!IW34)</f>
        <v>0</v>
      </c>
      <c r="JA58" s="11">
        <f>SUM('Yearly emission'!IX$23:'Yearly emission'!IX34)</f>
        <v>0</v>
      </c>
      <c r="JB58" s="11">
        <f>SUM('Yearly emission'!IY$23:'Yearly emission'!IY34)</f>
        <v>0</v>
      </c>
    </row>
    <row r="59" spans="4:262" x14ac:dyDescent="0.25">
      <c r="D59" s="11">
        <v>2042</v>
      </c>
      <c r="E59" s="11">
        <f>SUM('Yearly emission'!B$24:'Yearly emission'!B35)</f>
        <v>0</v>
      </c>
      <c r="F59" s="11">
        <f>SUM('Yearly emission'!C$24:'Yearly emission'!C35)</f>
        <v>0</v>
      </c>
      <c r="G59" s="11">
        <f>SUM('Yearly emission'!D$24:'Yearly emission'!D35)</f>
        <v>0</v>
      </c>
      <c r="H59" s="11">
        <f>SUM('Yearly emission'!E$24:'Yearly emission'!E35)</f>
        <v>0</v>
      </c>
      <c r="I59" s="11">
        <f>SUM('Yearly emission'!F$24:'Yearly emission'!F35)</f>
        <v>0</v>
      </c>
      <c r="J59" s="11">
        <f>SUM('Yearly emission'!G$24:'Yearly emission'!G35)</f>
        <v>0</v>
      </c>
      <c r="K59" s="11">
        <f>SUM('Yearly emission'!H$24:'Yearly emission'!H35)</f>
        <v>0</v>
      </c>
      <c r="L59" s="11">
        <f>SUM('Yearly emission'!I$24:'Yearly emission'!I35)</f>
        <v>0</v>
      </c>
      <c r="M59" s="11">
        <f>SUM('Yearly emission'!J$24:'Yearly emission'!J35)</f>
        <v>0</v>
      </c>
      <c r="N59" s="11">
        <f>SUM('Yearly emission'!K$24:'Yearly emission'!K35)</f>
        <v>0</v>
      </c>
      <c r="O59" s="11">
        <f>SUM('Yearly emission'!L$24:'Yearly emission'!L35)</f>
        <v>0</v>
      </c>
      <c r="P59" s="11">
        <f>SUM('Yearly emission'!M$24:'Yearly emission'!M35)</f>
        <v>0</v>
      </c>
      <c r="Q59" s="11">
        <f>SUM('Yearly emission'!N$24:'Yearly emission'!N35)</f>
        <v>0</v>
      </c>
      <c r="R59" s="11">
        <f>SUM('Yearly emission'!O$24:'Yearly emission'!O35)</f>
        <v>0</v>
      </c>
      <c r="S59" s="11">
        <f>SUM('Yearly emission'!P$24:'Yearly emission'!P35)</f>
        <v>0</v>
      </c>
      <c r="T59" s="11">
        <f>SUM('Yearly emission'!Q$24:'Yearly emission'!Q35)</f>
        <v>0</v>
      </c>
      <c r="V59" s="11">
        <f>SUM('Yearly emission'!S$23:'Yearly emission'!S35)</f>
        <v>1284128552.6830397</v>
      </c>
      <c r="W59" s="11">
        <f>SUM('Yearly emission'!T$23:'Yearly emission'!T35)</f>
        <v>783021354.63817775</v>
      </c>
      <c r="X59" s="11">
        <f>SUM('Yearly emission'!U$23:'Yearly emission'!U35)</f>
        <v>272931309.54696298</v>
      </c>
      <c r="Y59" s="11">
        <f>SUM('Yearly emission'!V$23:'Yearly emission'!V35)</f>
        <v>117176064.74192664</v>
      </c>
      <c r="Z59" s="11">
        <f>SUM('Yearly emission'!W$23:'Yearly emission'!W35)</f>
        <v>1418208957.4685113</v>
      </c>
      <c r="AA59" s="11">
        <f>SUM('Yearly emission'!X$23:'Yearly emission'!X35)</f>
        <v>51215847.387550779</v>
      </c>
      <c r="AB59" s="11">
        <f>SUM('Yearly emission'!Y$23:'Yearly emission'!Y35)</f>
        <v>92743613.01535809</v>
      </c>
      <c r="AC59" s="11">
        <f>SUM('Yearly emission'!Z$23:'Yearly emission'!Z35)</f>
        <v>311630239.9177053</v>
      </c>
      <c r="AD59" s="11">
        <f>SUM('Yearly emission'!AA$23:'Yearly emission'!AA35)</f>
        <v>2005518355.9617712</v>
      </c>
      <c r="AE59" s="11">
        <f>SUM('Yearly emission'!AB$23:'Yearly emission'!AB35)</f>
        <v>237181223.0706138</v>
      </c>
      <c r="AF59" s="11">
        <f>SUM('Yearly emission'!AC$23:'Yearly emission'!AC35)</f>
        <v>287589869.56169641</v>
      </c>
      <c r="AG59" s="11">
        <f>SUM('Yearly emission'!AD$23:'Yearly emission'!AD35)</f>
        <v>43404141.002692521</v>
      </c>
      <c r="AH59" s="11">
        <f>SUM('Yearly emission'!AE$23:'Yearly emission'!AE35)</f>
        <v>134146120.57955945</v>
      </c>
      <c r="AI59" s="11">
        <f>SUM('Yearly emission'!AF$23:'Yearly emission'!AF35)</f>
        <v>162143746.87913132</v>
      </c>
      <c r="AJ59" s="11">
        <f>SUM('Yearly emission'!AG$23:'Yearly emission'!AG35)</f>
        <v>92376890.638165832</v>
      </c>
      <c r="AK59" s="11">
        <f>SUM('Yearly emission'!AH$23:'Yearly emission'!AH35)</f>
        <v>607385362.60616732</v>
      </c>
      <c r="AL59" s="11">
        <f>SUM('Yearly emission'!AI$23:'Yearly emission'!AI35)</f>
        <v>0</v>
      </c>
      <c r="AM59" s="11">
        <f>SUM('Yearly emission'!AJ$23:'Yearly emission'!AJ35)</f>
        <v>2254954449.1776943</v>
      </c>
      <c r="AN59" s="11">
        <f>SUM('Yearly emission'!AK$23:'Yearly emission'!AK35)</f>
        <v>1523193436.3701031</v>
      </c>
      <c r="AO59" s="11">
        <f>SUM('Yearly emission'!AL$23:'Yearly emission'!AL35)</f>
        <v>487442575.78261971</v>
      </c>
      <c r="AP59" s="11">
        <f>SUM('Yearly emission'!AM$23:'Yearly emission'!AM35)</f>
        <v>214140929.87616265</v>
      </c>
      <c r="AQ59" s="11">
        <f>SUM('Yearly emission'!AN$23:'Yearly emission'!AN35)</f>
        <v>2627786925.3930197</v>
      </c>
      <c r="AR59" s="11">
        <f>SUM('Yearly emission'!AO$23:'Yearly emission'!AO35)</f>
        <v>102431694.77510154</v>
      </c>
      <c r="AS59" s="11">
        <f>SUM('Yearly emission'!AP$23:'Yearly emission'!AP35)</f>
        <v>175062663.9977282</v>
      </c>
      <c r="AT59" s="11">
        <f>SUM('Yearly emission'!AQ$23:'Yearly emission'!AQ35)</f>
        <v>608676352.48863888</v>
      </c>
      <c r="AU59" s="11">
        <f>SUM('Yearly emission'!AR$23:'Yearly emission'!AR35)</f>
        <v>4011036711.9235401</v>
      </c>
      <c r="AV59" s="11">
        <f>SUM('Yearly emission'!AS$23:'Yearly emission'!AS35)</f>
        <v>474362446.14122748</v>
      </c>
      <c r="AW59" s="11">
        <f>SUM('Yearly emission'!AT$23:'Yearly emission'!AT35)</f>
        <v>575179739.12339222</v>
      </c>
      <c r="AX59" s="11">
        <f>SUM('Yearly emission'!AU$23:'Yearly emission'!AU35)</f>
        <v>82959716.326957792</v>
      </c>
      <c r="AY59" s="11">
        <f>SUM('Yearly emission'!AV$23:'Yearly emission'!AV35)</f>
        <v>268292241.15911913</v>
      </c>
      <c r="AZ59" s="11">
        <f>SUM('Yearly emission'!AW$23:'Yearly emission'!AW35)</f>
        <v>324287493.75826269</v>
      </c>
      <c r="BA59" s="11">
        <f>SUM('Yearly emission'!AX$23:'Yearly emission'!AX35)</f>
        <v>184753781.27633169</v>
      </c>
      <c r="BB59" s="11">
        <f>SUM('Yearly emission'!AY$23:'Yearly emission'!AY35)</f>
        <v>1214770725.2123327</v>
      </c>
      <c r="BC59" s="11">
        <f>SUM('Yearly emission'!AZ$23:'Yearly emission'!AZ35)</f>
        <v>0</v>
      </c>
      <c r="BD59" s="11">
        <f>SUM('Yearly emission'!BA$23:'Yearly emission'!BA35)</f>
        <v>0</v>
      </c>
      <c r="BE59" s="11">
        <f>SUM('Yearly emission'!BB$23:'Yearly emission'!BB35)</f>
        <v>0</v>
      </c>
      <c r="BF59" s="11">
        <f>SUM('Yearly emission'!BC$23:'Yearly emission'!BC35)</f>
        <v>0</v>
      </c>
      <c r="BG59" s="11">
        <f>SUM('Yearly emission'!BD$23:'Yearly emission'!BD35)</f>
        <v>0</v>
      </c>
      <c r="BH59" s="11">
        <f>SUM('Yearly emission'!BE$23:'Yearly emission'!BE35)</f>
        <v>0</v>
      </c>
      <c r="BI59" s="11">
        <f>SUM('Yearly emission'!BF$23:'Yearly emission'!BF35)</f>
        <v>0</v>
      </c>
      <c r="BJ59" s="11">
        <f>SUM('Yearly emission'!BG$23:'Yearly emission'!BG35)</f>
        <v>0</v>
      </c>
      <c r="BK59" s="11">
        <f>SUM('Yearly emission'!BH$23:'Yearly emission'!BH35)</f>
        <v>0</v>
      </c>
      <c r="BL59" s="11">
        <f>SUM('Yearly emission'!BI$23:'Yearly emission'!BI35)</f>
        <v>0</v>
      </c>
      <c r="BM59" s="11">
        <f>SUM('Yearly emission'!BJ$23:'Yearly emission'!BJ35)</f>
        <v>0</v>
      </c>
      <c r="BN59" s="11">
        <f>SUM('Yearly emission'!BK$23:'Yearly emission'!BK35)</f>
        <v>0</v>
      </c>
      <c r="BO59" s="11">
        <f>SUM('Yearly emission'!BL$23:'Yearly emission'!BL35)</f>
        <v>0</v>
      </c>
      <c r="BP59" s="11">
        <f>SUM('Yearly emission'!BM$23:'Yearly emission'!BM35)</f>
        <v>0</v>
      </c>
      <c r="BQ59" s="11">
        <f>SUM('Yearly emission'!BN$23:'Yearly emission'!BN35)</f>
        <v>0</v>
      </c>
      <c r="BR59" s="11">
        <f>SUM('Yearly emission'!BO$23:'Yearly emission'!BO35)</f>
        <v>0</v>
      </c>
      <c r="BS59" s="11">
        <f>SUM('Yearly emission'!BP$23:'Yearly emission'!BP35)</f>
        <v>0</v>
      </c>
      <c r="BT59" s="11">
        <f>SUM('Yearly emission'!BQ$23:'Yearly emission'!BQ35)</f>
        <v>0</v>
      </c>
      <c r="BU59" s="11">
        <f>SUM('Yearly emission'!BR$23:'Yearly emission'!BR35)</f>
        <v>0</v>
      </c>
      <c r="BV59" s="11">
        <f>SUM('Yearly emission'!BS$23:'Yearly emission'!BS35)</f>
        <v>0</v>
      </c>
      <c r="BW59" s="11">
        <f>SUM('Yearly emission'!BT$23:'Yearly emission'!BT35)</f>
        <v>0</v>
      </c>
      <c r="BX59" s="11">
        <f>SUM('Yearly emission'!BU$23:'Yearly emission'!BU35)</f>
        <v>0</v>
      </c>
      <c r="BY59" s="11">
        <f>SUM('Yearly emission'!BV$23:'Yearly emission'!BV35)</f>
        <v>0</v>
      </c>
      <c r="BZ59" s="11">
        <f>SUM('Yearly emission'!BW$23:'Yearly emission'!BW35)</f>
        <v>0</v>
      </c>
      <c r="CA59" s="11">
        <f>SUM('Yearly emission'!BX$23:'Yearly emission'!BX35)</f>
        <v>0</v>
      </c>
      <c r="CB59" s="11">
        <f>SUM('Yearly emission'!BY$23:'Yearly emission'!BY35)</f>
        <v>0</v>
      </c>
      <c r="CC59" s="11">
        <f>SUM('Yearly emission'!BZ$23:'Yearly emission'!BZ35)</f>
        <v>0</v>
      </c>
      <c r="CD59" s="11">
        <f>SUM('Yearly emission'!CA$23:'Yearly emission'!CA35)</f>
        <v>0</v>
      </c>
      <c r="CE59" s="11">
        <f>SUM('Yearly emission'!CB$23:'Yearly emission'!CB35)</f>
        <v>0</v>
      </c>
      <c r="CF59" s="11">
        <f>SUM('Yearly emission'!CC$23:'Yearly emission'!CC35)</f>
        <v>0</v>
      </c>
      <c r="CG59" s="11">
        <f>SUM('Yearly emission'!CD$23:'Yearly emission'!CD35)</f>
        <v>0</v>
      </c>
      <c r="CH59" s="11">
        <f>SUM('Yearly emission'!CE$23:'Yearly emission'!CE35)</f>
        <v>0</v>
      </c>
      <c r="CI59" s="11">
        <f>SUM('Yearly emission'!CF$23:'Yearly emission'!CF35)</f>
        <v>0</v>
      </c>
      <c r="CJ59" s="11">
        <f>SUM('Yearly emission'!CG$23:'Yearly emission'!CG35)</f>
        <v>0</v>
      </c>
      <c r="CK59" s="11">
        <f>SUM('Yearly emission'!CH$23:'Yearly emission'!CH35)</f>
        <v>0</v>
      </c>
      <c r="CL59" s="11">
        <f>SUM('Yearly emission'!CI$23:'Yearly emission'!CI35)</f>
        <v>0</v>
      </c>
      <c r="CM59" s="11">
        <f>SUM('Yearly emission'!CJ$23:'Yearly emission'!CJ35)</f>
        <v>26468</v>
      </c>
      <c r="CN59" s="11">
        <f>SUM('Yearly emission'!CK$23:'Yearly emission'!CK35)</f>
        <v>0</v>
      </c>
      <c r="CO59" s="11">
        <f>SUM('Yearly emission'!CL$23:'Yearly emission'!CL35)</f>
        <v>0</v>
      </c>
      <c r="CP59" s="11">
        <f>SUM('Yearly emission'!CM$23:'Yearly emission'!CM35)</f>
        <v>0</v>
      </c>
      <c r="CQ59" s="11">
        <f>SUM('Yearly emission'!CN$23:'Yearly emission'!CN35)</f>
        <v>0</v>
      </c>
      <c r="CR59" s="11">
        <f>SUM('Yearly emission'!CO$23:'Yearly emission'!CO35)</f>
        <v>0</v>
      </c>
      <c r="CS59" s="11">
        <f>SUM('Yearly emission'!CP$23:'Yearly emission'!CP35)</f>
        <v>0</v>
      </c>
      <c r="CT59" s="11">
        <f>SUM('Yearly emission'!CQ$23:'Yearly emission'!CQ35)</f>
        <v>0</v>
      </c>
      <c r="CU59" s="11">
        <f>SUM('Yearly emission'!CR$23:'Yearly emission'!CR35)</f>
        <v>0</v>
      </c>
      <c r="CV59" s="11">
        <f>SUM('Yearly emission'!CS$23:'Yearly emission'!CS35)</f>
        <v>0</v>
      </c>
      <c r="CW59" s="11">
        <f>SUM('Yearly emission'!CT$23:'Yearly emission'!CT35)</f>
        <v>0</v>
      </c>
      <c r="CX59" s="11">
        <f>SUM('Yearly emission'!CU$23:'Yearly emission'!CU35)</f>
        <v>0</v>
      </c>
      <c r="CY59" s="11">
        <f>SUM('Yearly emission'!CV$23:'Yearly emission'!CV35)</f>
        <v>0</v>
      </c>
      <c r="CZ59" s="11">
        <f>SUM('Yearly emission'!CW$23:'Yearly emission'!CW35)</f>
        <v>0</v>
      </c>
      <c r="DA59" s="11">
        <f>SUM('Yearly emission'!CX$23:'Yearly emission'!CX35)</f>
        <v>0</v>
      </c>
      <c r="DB59" s="11">
        <f>SUM('Yearly emission'!CY$23:'Yearly emission'!CY35)</f>
        <v>0</v>
      </c>
      <c r="DC59" s="11">
        <f>SUM('Yearly emission'!CZ$23:'Yearly emission'!CZ35)</f>
        <v>0</v>
      </c>
      <c r="DD59" s="11">
        <f>SUM('Yearly emission'!DA$23:'Yearly emission'!DA35)</f>
        <v>0</v>
      </c>
      <c r="DE59" s="11">
        <f>SUM('Yearly emission'!DB$23:'Yearly emission'!DB35)</f>
        <v>3238845435.3741417</v>
      </c>
      <c r="DF59" s="11">
        <f>SUM('Yearly emission'!DC$23:'Yearly emission'!DC35)</f>
        <v>1048612361.4441543</v>
      </c>
      <c r="DG59" s="11">
        <f>SUM('Yearly emission'!DD$23:'Yearly emission'!DD35)</f>
        <v>337795627.39784712</v>
      </c>
      <c r="DH59" s="11">
        <f>SUM('Yearly emission'!DE$23:'Yearly emission'!DE35)</f>
        <v>133928243.32772775</v>
      </c>
      <c r="DI59" s="11">
        <f>SUM('Yearly emission'!DF$23:'Yearly emission'!DF35)</f>
        <v>1536247639.1142077</v>
      </c>
      <c r="DJ59" s="11">
        <f>SUM('Yearly emission'!DG$23:'Yearly emission'!DG35)</f>
        <v>82881049.295867607</v>
      </c>
      <c r="DK59" s="11">
        <f>SUM('Yearly emission'!DH$23:'Yearly emission'!DH35)</f>
        <v>143988141.52257851</v>
      </c>
      <c r="DL59" s="11">
        <f>SUM('Yearly emission'!DI$23:'Yearly emission'!DI35)</f>
        <v>501535273.37071085</v>
      </c>
      <c r="DM59" s="11">
        <f>SUM('Yearly emission'!DJ$23:'Yearly emission'!DJ35)</f>
        <v>2715944503.5850482</v>
      </c>
      <c r="DN59" s="11">
        <f>SUM('Yearly emission'!DK$23:'Yearly emission'!DK35)</f>
        <v>322908814.45540923</v>
      </c>
      <c r="DO59" s="11">
        <f>SUM('Yearly emission'!DL$23:'Yearly emission'!DL35)</f>
        <v>648372261.56327724</v>
      </c>
      <c r="DP59" s="11">
        <f>SUM('Yearly emission'!DM$23:'Yearly emission'!DM35)</f>
        <v>68413260.500161663</v>
      </c>
      <c r="DQ59" s="11">
        <f>SUM('Yearly emission'!DN$23:'Yearly emission'!DN35)</f>
        <v>193469123.4781082</v>
      </c>
      <c r="DR59" s="11">
        <f>SUM('Yearly emission'!DO$23:'Yearly emission'!DO35)</f>
        <v>323428103.11187887</v>
      </c>
      <c r="DS59" s="11">
        <f>SUM('Yearly emission'!DP$23:'Yearly emission'!DP35)</f>
        <v>164630913.42687118</v>
      </c>
      <c r="DT59" s="11">
        <f>SUM('Yearly emission'!DQ$23:'Yearly emission'!DQ35)</f>
        <v>850436797.81837237</v>
      </c>
      <c r="DU59" s="11">
        <f>SUM('Yearly emission'!DR$23:'Yearly emission'!DR35)</f>
        <v>0</v>
      </c>
      <c r="DV59" s="11">
        <f>SUM('Yearly emission'!DS$23:'Yearly emission'!DS35)</f>
        <v>5896713256.3144732</v>
      </c>
      <c r="DW59" s="11">
        <f>SUM('Yearly emission'!DT$23:'Yearly emission'!DT35)</f>
        <v>1641507453.0038683</v>
      </c>
      <c r="DX59" s="11">
        <f>SUM('Yearly emission'!DU$23:'Yearly emission'!DU35)</f>
        <v>499403668.46831298</v>
      </c>
      <c r="DY59" s="11">
        <f>SUM('Yearly emission'!DV$23:'Yearly emission'!DV35)</f>
        <v>206138218.0192326</v>
      </c>
      <c r="DZ59" s="11">
        <f>SUM('Yearly emission'!DW$23:'Yearly emission'!DW35)</f>
        <v>2841184839.6242151</v>
      </c>
      <c r="EA59" s="11">
        <f>SUM('Yearly emission'!DX$23:'Yearly emission'!DX35)</f>
        <v>165678015.70264134</v>
      </c>
      <c r="EB59" s="11">
        <f>SUM('Yearly emission'!DY$23:'Yearly emission'!DY35)</f>
        <v>254011302.80553606</v>
      </c>
      <c r="EC59" s="11">
        <f>SUM('Yearly emission'!DZ$23:'Yearly emission'!DZ35)</f>
        <v>1003070546.7414211</v>
      </c>
      <c r="ED59" s="11">
        <f>SUM('Yearly emission'!EA$23:'Yearly emission'!EA35)</f>
        <v>5431889007.1700802</v>
      </c>
      <c r="EE59" s="11">
        <f>SUM('Yearly emission'!EB$23:'Yearly emission'!EB35)</f>
        <v>645817628.91081774</v>
      </c>
      <c r="EF59" s="11">
        <f>SUM('Yearly emission'!EC$23:'Yearly emission'!EC35)</f>
        <v>1277275102.0687697</v>
      </c>
      <c r="EG59" s="11">
        <f>SUM('Yearly emission'!ED$23:'Yearly emission'!ED35)</f>
        <v>136807146.50258312</v>
      </c>
      <c r="EH59" s="11">
        <f>SUM('Yearly emission'!EE$23:'Yearly emission'!EE35)</f>
        <v>386595742.74448496</v>
      </c>
      <c r="EI59" s="11">
        <f>SUM('Yearly emission'!EF$23:'Yearly emission'!EF35)</f>
        <v>581708789.6751585</v>
      </c>
      <c r="EJ59" s="11">
        <f>SUM('Yearly emission'!EG$23:'Yearly emission'!EG35)</f>
        <v>328902651.93146223</v>
      </c>
      <c r="EK59" s="11">
        <f>SUM('Yearly emission'!EH$23:'Yearly emission'!EH35)</f>
        <v>1653978961.7920189</v>
      </c>
      <c r="EL59" s="11">
        <f>SUM('Yearly emission'!EI$23:'Yearly emission'!EI35)</f>
        <v>0</v>
      </c>
      <c r="EM59" s="11">
        <f>SUM('Yearly emission'!EJ$23:'Yearly emission'!EJ35)</f>
        <v>0</v>
      </c>
      <c r="EN59" s="11">
        <f>SUM('Yearly emission'!EK$23:'Yearly emission'!EK35)</f>
        <v>0</v>
      </c>
      <c r="EO59" s="11">
        <f>SUM('Yearly emission'!EL$23:'Yearly emission'!EL35)</f>
        <v>0</v>
      </c>
      <c r="EP59" s="11">
        <f>SUM('Yearly emission'!EM$23:'Yearly emission'!EM35)</f>
        <v>0</v>
      </c>
      <c r="EQ59" s="11">
        <f>SUM('Yearly emission'!EN$23:'Yearly emission'!EN35)</f>
        <v>0</v>
      </c>
      <c r="ER59" s="11">
        <f>SUM('Yearly emission'!EO$23:'Yearly emission'!EO35)</f>
        <v>0</v>
      </c>
      <c r="ES59" s="11">
        <f>SUM('Yearly emission'!EP$23:'Yearly emission'!EP35)</f>
        <v>0</v>
      </c>
      <c r="ET59" s="11">
        <f>SUM('Yearly emission'!EQ$23:'Yearly emission'!EQ35)</f>
        <v>0</v>
      </c>
      <c r="EU59" s="11">
        <f>SUM('Yearly emission'!ER$23:'Yearly emission'!ER35)</f>
        <v>0</v>
      </c>
      <c r="EV59" s="11">
        <f>SUM('Yearly emission'!ES$23:'Yearly emission'!ES35)</f>
        <v>0</v>
      </c>
      <c r="EW59" s="11">
        <f>SUM('Yearly emission'!ET$23:'Yearly emission'!ET35)</f>
        <v>0</v>
      </c>
      <c r="EX59" s="11">
        <f>SUM('Yearly emission'!EU$23:'Yearly emission'!EU35)</f>
        <v>0</v>
      </c>
      <c r="EY59" s="11">
        <f>SUM('Yearly emission'!EV$23:'Yearly emission'!EV35)</f>
        <v>0</v>
      </c>
      <c r="EZ59" s="11">
        <f>SUM('Yearly emission'!EW$23:'Yearly emission'!EW35)</f>
        <v>0</v>
      </c>
      <c r="FA59" s="11">
        <f>SUM('Yearly emission'!EX$23:'Yearly emission'!EX35)</f>
        <v>0</v>
      </c>
      <c r="FB59" s="11">
        <f>SUM('Yearly emission'!EY$23:'Yearly emission'!EY35)</f>
        <v>0</v>
      </c>
      <c r="FC59" s="11">
        <f>SUM('Yearly emission'!EZ$23:'Yearly emission'!EZ35)</f>
        <v>0</v>
      </c>
      <c r="FD59" s="11">
        <f>SUM('Yearly emission'!FA$23:'Yearly emission'!FA35)</f>
        <v>0</v>
      </c>
      <c r="FE59" s="11">
        <f>SUM('Yearly emission'!FB$23:'Yearly emission'!FB35)</f>
        <v>0</v>
      </c>
      <c r="FF59" s="11">
        <f>SUM('Yearly emission'!FC$23:'Yearly emission'!FC35)</f>
        <v>0</v>
      </c>
      <c r="FG59" s="11">
        <f>SUM('Yearly emission'!FD$23:'Yearly emission'!FD35)</f>
        <v>0</v>
      </c>
      <c r="FH59" s="11">
        <f>SUM('Yearly emission'!FE$23:'Yearly emission'!FE35)</f>
        <v>0</v>
      </c>
      <c r="FI59" s="11">
        <f>SUM('Yearly emission'!FF$23:'Yearly emission'!FF35)</f>
        <v>0</v>
      </c>
      <c r="FJ59" s="11">
        <f>SUM('Yearly emission'!FG$23:'Yearly emission'!FG35)</f>
        <v>0</v>
      </c>
      <c r="FK59" s="11">
        <f>SUM('Yearly emission'!FH$23:'Yearly emission'!FH35)</f>
        <v>0</v>
      </c>
      <c r="FL59" s="11">
        <f>SUM('Yearly emission'!FI$23:'Yearly emission'!FI35)</f>
        <v>0</v>
      </c>
      <c r="FM59" s="11">
        <f>SUM('Yearly emission'!FJ$23:'Yearly emission'!FJ35)</f>
        <v>0</v>
      </c>
      <c r="FN59" s="11">
        <f>SUM('Yearly emission'!FK$23:'Yearly emission'!FK35)</f>
        <v>0</v>
      </c>
      <c r="FO59" s="11">
        <f>SUM('Yearly emission'!FL$23:'Yearly emission'!FL35)</f>
        <v>0</v>
      </c>
      <c r="FP59" s="11">
        <f>SUM('Yearly emission'!FM$23:'Yearly emission'!FM35)</f>
        <v>0</v>
      </c>
      <c r="FQ59" s="11">
        <f>SUM('Yearly emission'!FN$23:'Yearly emission'!FN35)</f>
        <v>0</v>
      </c>
      <c r="FR59" s="11">
        <f>SUM('Yearly emission'!FO$23:'Yearly emission'!FO35)</f>
        <v>0</v>
      </c>
      <c r="FS59" s="11">
        <f>SUM('Yearly emission'!FP$23:'Yearly emission'!FP35)</f>
        <v>0</v>
      </c>
      <c r="FT59" s="11">
        <f>SUM('Yearly emission'!FQ$23:'Yearly emission'!FQ35)</f>
        <v>0</v>
      </c>
      <c r="FU59" s="11">
        <f>SUM('Yearly emission'!FR$23:'Yearly emission'!FR35)</f>
        <v>0</v>
      </c>
      <c r="FV59" s="11">
        <f>SUM('Yearly emission'!FS$23:'Yearly emission'!FS35)</f>
        <v>26468</v>
      </c>
      <c r="FW59" s="11">
        <f>SUM('Yearly emission'!FT$23:'Yearly emission'!FT35)</f>
        <v>0</v>
      </c>
      <c r="FX59" s="11">
        <f>SUM('Yearly emission'!FU$23:'Yearly emission'!FU35)</f>
        <v>0</v>
      </c>
      <c r="FY59" s="11">
        <f>SUM('Yearly emission'!FV$23:'Yearly emission'!FV35)</f>
        <v>0</v>
      </c>
      <c r="FZ59" s="11">
        <f>SUM('Yearly emission'!FW$23:'Yearly emission'!FW35)</f>
        <v>0</v>
      </c>
      <c r="GA59" s="11">
        <f>SUM('Yearly emission'!FX$23:'Yearly emission'!FX35)</f>
        <v>0</v>
      </c>
      <c r="GB59" s="11">
        <f>SUM('Yearly emission'!FY$23:'Yearly emission'!FY35)</f>
        <v>0</v>
      </c>
      <c r="GC59" s="11">
        <f>SUM('Yearly emission'!FZ$23:'Yearly emission'!FZ35)</f>
        <v>0</v>
      </c>
      <c r="GD59" s="11">
        <f>SUM('Yearly emission'!GA$23:'Yearly emission'!GA35)</f>
        <v>0</v>
      </c>
      <c r="GE59" s="11">
        <f>SUM('Yearly emission'!GB$23:'Yearly emission'!GB35)</f>
        <v>0</v>
      </c>
      <c r="GF59" s="11">
        <f>SUM('Yearly emission'!GC$23:'Yearly emission'!GC35)</f>
        <v>0</v>
      </c>
      <c r="GG59" s="11">
        <f>SUM('Yearly emission'!GD$23:'Yearly emission'!GD35)</f>
        <v>0</v>
      </c>
      <c r="GH59" s="11">
        <f>SUM('Yearly emission'!GE$23:'Yearly emission'!GE35)</f>
        <v>0</v>
      </c>
      <c r="GI59" s="11">
        <f>SUM('Yearly emission'!GF$23:'Yearly emission'!GF35)</f>
        <v>0</v>
      </c>
      <c r="GJ59" s="11">
        <f>SUM('Yearly emission'!GG$23:'Yearly emission'!GG35)</f>
        <v>0</v>
      </c>
      <c r="GK59" s="11">
        <f>SUM('Yearly emission'!GH$23:'Yearly emission'!GH35)</f>
        <v>0</v>
      </c>
      <c r="GL59" s="11">
        <f>SUM('Yearly emission'!GI$23:'Yearly emission'!GI35)</f>
        <v>0</v>
      </c>
      <c r="GM59" s="11">
        <f>SUM('Yearly emission'!GJ$23:'Yearly emission'!GJ35)</f>
        <v>0</v>
      </c>
      <c r="GN59" s="11">
        <f>SUM('Yearly emission'!GK$23:'Yearly emission'!GK35)</f>
        <v>2602528182.793479</v>
      </c>
      <c r="GO59" s="11">
        <f>SUM('Yearly emission'!GL$23:'Yearly emission'!GL35)</f>
        <v>1253034103.8422775</v>
      </c>
      <c r="GP59" s="11">
        <f>SUM('Yearly emission'!GM$23:'Yearly emission'!GM35)</f>
        <v>461490811.33104837</v>
      </c>
      <c r="GQ59" s="11">
        <f>SUM('Yearly emission'!GN$23:'Yearly emission'!GN35)</f>
        <v>167500372.14819023</v>
      </c>
      <c r="GR59" s="11">
        <f>SUM('Yearly emission'!GO$23:'Yearly emission'!GO35)</f>
        <v>1405386225.965152</v>
      </c>
      <c r="GS59" s="11">
        <f>SUM('Yearly emission'!GP$23:'Yearly emission'!GP35)</f>
        <v>68393756.405829266</v>
      </c>
      <c r="GT59" s="11">
        <f>SUM('Yearly emission'!GQ$23:'Yearly emission'!GQ35)</f>
        <v>172604889.56511497</v>
      </c>
      <c r="GU59" s="11">
        <f>SUM('Yearly emission'!GR$23:'Yearly emission'!GR35)</f>
        <v>1091475883.9730713</v>
      </c>
      <c r="GV59" s="11">
        <f>SUM('Yearly emission'!GS$23:'Yearly emission'!GS35)</f>
        <v>3637875244.7853646</v>
      </c>
      <c r="GW59" s="11">
        <f>SUM('Yearly emission'!GT$23:'Yearly emission'!GT35)</f>
        <v>483221720.07411313</v>
      </c>
      <c r="GX59" s="11">
        <f>SUM('Yearly emission'!GU$23:'Yearly emission'!GU35)</f>
        <v>574375845.9834733</v>
      </c>
      <c r="GY59" s="11">
        <f>SUM('Yearly emission'!GV$23:'Yearly emission'!GV35)</f>
        <v>132631025.86602733</v>
      </c>
      <c r="GZ59" s="11">
        <f>SUM('Yearly emission'!GW$23:'Yearly emission'!GW35)</f>
        <v>208254217.47020066</v>
      </c>
      <c r="HA59" s="11">
        <f>SUM('Yearly emission'!GX$23:'Yearly emission'!GX35)</f>
        <v>346236444.06784445</v>
      </c>
      <c r="HB59" s="11">
        <f>SUM('Yearly emission'!GY$23:'Yearly emission'!GY35)</f>
        <v>240594777.59041661</v>
      </c>
      <c r="HC59" s="11">
        <f>SUM('Yearly emission'!GZ$23:'Yearly emission'!GZ35)</f>
        <v>1304955721.2174416</v>
      </c>
      <c r="HD59" s="11">
        <f>SUM('Yearly emission'!HA$23:'Yearly emission'!HA35)</f>
        <v>0</v>
      </c>
      <c r="HE59" s="11">
        <f>SUM('Yearly emission'!HB$23:'Yearly emission'!HB35)</f>
        <v>4135603159.3808904</v>
      </c>
      <c r="HF59" s="11">
        <f>SUM('Yearly emission'!HC$23:'Yearly emission'!HC35)</f>
        <v>2439505682.3057451</v>
      </c>
      <c r="HG59" s="11">
        <f>SUM('Yearly emission'!HD$23:'Yearly emission'!HD35)</f>
        <v>803825051.19695568</v>
      </c>
      <c r="HH59" s="11">
        <f>SUM('Yearly emission'!HE$23:'Yearly emission'!HE35)</f>
        <v>241196563.73890319</v>
      </c>
      <c r="HI59" s="11">
        <f>SUM('Yearly emission'!HF$23:'Yearly emission'!HF35)</f>
        <v>2673339124.4431949</v>
      </c>
      <c r="HJ59" s="11">
        <f>SUM('Yearly emission'!HG$23:'Yearly emission'!HG35)</f>
        <v>134900313.54390886</v>
      </c>
      <c r="HK59" s="11">
        <f>SUM('Yearly emission'!HH$23:'Yearly emission'!HH35)</f>
        <v>345209779.13022953</v>
      </c>
      <c r="HL59" s="11">
        <f>SUM('Yearly emission'!HI$23:'Yearly emission'!HI35)</f>
        <v>2160635225.7686806</v>
      </c>
      <c r="HM59" s="11">
        <f>SUM('Yearly emission'!HJ$23:'Yearly emission'!HJ35)</f>
        <v>7275750489.5707254</v>
      </c>
      <c r="HN59" s="11">
        <f>SUM('Yearly emission'!HK$23:'Yearly emission'!HK35)</f>
        <v>966443440.14822686</v>
      </c>
      <c r="HO59" s="11">
        <f>SUM('Yearly emission'!HL$23:'Yearly emission'!HL35)</f>
        <v>864265191.92453551</v>
      </c>
      <c r="HP59" s="11">
        <f>SUM('Yearly emission'!HM$23:'Yearly emission'!HM35)</f>
        <v>265175702.19469339</v>
      </c>
      <c r="HQ59" s="11">
        <f>SUM('Yearly emission'!HN$23:'Yearly emission'!HN35)</f>
        <v>416508434.94040114</v>
      </c>
      <c r="HR59" s="11">
        <f>SUM('Yearly emission'!HO$23:'Yearly emission'!HO35)</f>
        <v>691609448.86682022</v>
      </c>
      <c r="HS59" s="11">
        <f>SUM('Yearly emission'!HP$23:'Yearly emission'!HP35)</f>
        <v>478998964.2043106</v>
      </c>
      <c r="HT59" s="11">
        <f>SUM('Yearly emission'!HQ$23:'Yearly emission'!HQ35)</f>
        <v>2609911442.4348855</v>
      </c>
      <c r="HU59" s="11">
        <f>SUM('Yearly emission'!HR$23:'Yearly emission'!HR35)</f>
        <v>0</v>
      </c>
      <c r="HV59" s="11">
        <f>SUM('Yearly emission'!HS$23:'Yearly emission'!HS35)</f>
        <v>0</v>
      </c>
      <c r="HW59" s="11">
        <f>SUM('Yearly emission'!HT$23:'Yearly emission'!HT35)</f>
        <v>0</v>
      </c>
      <c r="HX59" s="11">
        <f>SUM('Yearly emission'!HU$23:'Yearly emission'!HU35)</f>
        <v>0</v>
      </c>
      <c r="HY59" s="11">
        <f>SUM('Yearly emission'!HV$23:'Yearly emission'!HV35)</f>
        <v>0</v>
      </c>
      <c r="HZ59" s="11">
        <f>SUM('Yearly emission'!HW$23:'Yearly emission'!HW35)</f>
        <v>0</v>
      </c>
      <c r="IA59" s="11">
        <f>SUM('Yearly emission'!HX$23:'Yearly emission'!HX35)</f>
        <v>0</v>
      </c>
      <c r="IB59" s="11">
        <f>SUM('Yearly emission'!HY$23:'Yearly emission'!HY35)</f>
        <v>0</v>
      </c>
      <c r="IC59" s="11">
        <f>SUM('Yearly emission'!HZ$23:'Yearly emission'!HZ35)</f>
        <v>0</v>
      </c>
      <c r="ID59" s="11">
        <f>SUM('Yearly emission'!IA$23:'Yearly emission'!IA35)</f>
        <v>0</v>
      </c>
      <c r="IE59" s="11">
        <f>SUM('Yearly emission'!IB$23:'Yearly emission'!IB35)</f>
        <v>0</v>
      </c>
      <c r="IF59" s="11">
        <f>SUM('Yearly emission'!IC$23:'Yearly emission'!IC35)</f>
        <v>0</v>
      </c>
      <c r="IG59" s="11">
        <f>SUM('Yearly emission'!ID$23:'Yearly emission'!ID35)</f>
        <v>0</v>
      </c>
      <c r="IH59" s="11">
        <f>SUM('Yearly emission'!IE$23:'Yearly emission'!IE35)</f>
        <v>0</v>
      </c>
      <c r="II59" s="11">
        <f>SUM('Yearly emission'!IF$23:'Yearly emission'!IF35)</f>
        <v>0</v>
      </c>
      <c r="IJ59" s="11">
        <f>SUM('Yearly emission'!IG$23:'Yearly emission'!IG35)</f>
        <v>0</v>
      </c>
      <c r="IK59" s="11">
        <f>SUM('Yearly emission'!IH$23:'Yearly emission'!IH35)</f>
        <v>0</v>
      </c>
      <c r="IL59" s="11">
        <f>SUM('Yearly emission'!II$23:'Yearly emission'!II35)</f>
        <v>0</v>
      </c>
      <c r="IM59" s="11">
        <f>SUM('Yearly emission'!IJ$23:'Yearly emission'!IJ35)</f>
        <v>0</v>
      </c>
      <c r="IN59" s="11">
        <f>SUM('Yearly emission'!IK$23:'Yearly emission'!IK35)</f>
        <v>0</v>
      </c>
      <c r="IO59" s="11">
        <f>SUM('Yearly emission'!IL$23:'Yearly emission'!IL35)</f>
        <v>0</v>
      </c>
      <c r="IP59" s="11">
        <f>SUM('Yearly emission'!IM$23:'Yearly emission'!IM35)</f>
        <v>0</v>
      </c>
      <c r="IQ59" s="11">
        <f>SUM('Yearly emission'!IN$23:'Yearly emission'!IN35)</f>
        <v>0</v>
      </c>
      <c r="IR59" s="11">
        <f>SUM('Yearly emission'!IO$23:'Yearly emission'!IO35)</f>
        <v>0</v>
      </c>
      <c r="IS59" s="11">
        <f>SUM('Yearly emission'!IP$23:'Yearly emission'!IP35)</f>
        <v>0</v>
      </c>
      <c r="IT59" s="11">
        <f>SUM('Yearly emission'!IQ$23:'Yearly emission'!IQ35)</f>
        <v>0</v>
      </c>
      <c r="IU59" s="11">
        <f>SUM('Yearly emission'!IR$23:'Yearly emission'!IR35)</f>
        <v>0</v>
      </c>
      <c r="IV59" s="11">
        <f>SUM('Yearly emission'!IS$23:'Yearly emission'!IS35)</f>
        <v>0</v>
      </c>
      <c r="IW59" s="11">
        <f>SUM('Yearly emission'!IT$23:'Yearly emission'!IT35)</f>
        <v>0</v>
      </c>
      <c r="IX59" s="11">
        <f>SUM('Yearly emission'!IU$23:'Yearly emission'!IU35)</f>
        <v>0</v>
      </c>
      <c r="IY59" s="11">
        <f>SUM('Yearly emission'!IV$23:'Yearly emission'!IV35)</f>
        <v>0</v>
      </c>
      <c r="IZ59" s="11">
        <f>SUM('Yearly emission'!IW$23:'Yearly emission'!IW35)</f>
        <v>0</v>
      </c>
      <c r="JA59" s="11">
        <f>SUM('Yearly emission'!IX$23:'Yearly emission'!IX35)</f>
        <v>0</v>
      </c>
      <c r="JB59" s="11">
        <f>SUM('Yearly emission'!IY$23:'Yearly emission'!IY35)</f>
        <v>0</v>
      </c>
    </row>
    <row r="60" spans="4:262" x14ac:dyDescent="0.25">
      <c r="D60" s="11">
        <v>2043</v>
      </c>
      <c r="E60" s="11">
        <f>SUM('Yearly emission'!B$25:'Yearly emission'!B36)</f>
        <v>0</v>
      </c>
      <c r="F60" s="11">
        <f>SUM('Yearly emission'!C$25:'Yearly emission'!C36)</f>
        <v>0</v>
      </c>
      <c r="G60" s="11">
        <f>SUM('Yearly emission'!D$25:'Yearly emission'!D36)</f>
        <v>0</v>
      </c>
      <c r="H60" s="11">
        <f>SUM('Yearly emission'!E$25:'Yearly emission'!E36)</f>
        <v>0</v>
      </c>
      <c r="I60" s="11">
        <f>SUM('Yearly emission'!F$25:'Yearly emission'!F36)</f>
        <v>0</v>
      </c>
      <c r="J60" s="11">
        <f>SUM('Yearly emission'!G$25:'Yearly emission'!G36)</f>
        <v>0</v>
      </c>
      <c r="K60" s="11">
        <f>SUM('Yearly emission'!H$25:'Yearly emission'!H36)</f>
        <v>0</v>
      </c>
      <c r="L60" s="11">
        <f>SUM('Yearly emission'!I$25:'Yearly emission'!I36)</f>
        <v>0</v>
      </c>
      <c r="M60" s="11">
        <f>SUM('Yearly emission'!J$25:'Yearly emission'!J36)</f>
        <v>0</v>
      </c>
      <c r="N60" s="11">
        <f>SUM('Yearly emission'!K$25:'Yearly emission'!K36)</f>
        <v>0</v>
      </c>
      <c r="O60" s="11">
        <f>SUM('Yearly emission'!L$25:'Yearly emission'!L36)</f>
        <v>0</v>
      </c>
      <c r="P60" s="11">
        <f>SUM('Yearly emission'!M$25:'Yearly emission'!M36)</f>
        <v>0</v>
      </c>
      <c r="Q60" s="11">
        <f>SUM('Yearly emission'!N$25:'Yearly emission'!N36)</f>
        <v>0</v>
      </c>
      <c r="R60" s="11">
        <f>SUM('Yearly emission'!O$25:'Yearly emission'!O36)</f>
        <v>0</v>
      </c>
      <c r="S60" s="11">
        <f>SUM('Yearly emission'!P$25:'Yearly emission'!P36)</f>
        <v>0</v>
      </c>
      <c r="T60" s="11">
        <f>SUM('Yearly emission'!Q$25:'Yearly emission'!Q36)</f>
        <v>0</v>
      </c>
      <c r="V60" s="11">
        <f>SUM('Yearly emission'!S$23:'Yearly emission'!S36)</f>
        <v>1284128552.6830397</v>
      </c>
      <c r="W60" s="11">
        <f>SUM('Yearly emission'!T$23:'Yearly emission'!T36)</f>
        <v>866163407.12481105</v>
      </c>
      <c r="X60" s="11">
        <f>SUM('Yearly emission'!U$23:'Yearly emission'!U36)</f>
        <v>311450694.03056437</v>
      </c>
      <c r="Y60" s="11">
        <f>SUM('Yearly emission'!V$23:'Yearly emission'!V36)</f>
        <v>127417177.66305313</v>
      </c>
      <c r="Z60" s="11">
        <f>SUM('Yearly emission'!W$23:'Yearly emission'!W36)</f>
        <v>1433178545.004869</v>
      </c>
      <c r="AA60" s="11">
        <f>SUM('Yearly emission'!X$23:'Yearly emission'!X36)</f>
        <v>60153848.036244646</v>
      </c>
      <c r="AB60" s="11">
        <f>SUM('Yearly emission'!Y$23:'Yearly emission'!Y36)</f>
        <v>109575475.00983387</v>
      </c>
      <c r="AC60" s="11">
        <f>SUM('Yearly emission'!Z$23:'Yearly emission'!Z36)</f>
        <v>346166662.85471129</v>
      </c>
      <c r="AD60" s="11">
        <f>SUM('Yearly emission'!AA$23:'Yearly emission'!AA36)</f>
        <v>2276794987.9216528</v>
      </c>
      <c r="AE60" s="11">
        <f>SUM('Yearly emission'!AB$23:'Yearly emission'!AB36)</f>
        <v>272353966.456424</v>
      </c>
      <c r="AF60" s="11">
        <f>SUM('Yearly emission'!AC$23:'Yearly emission'!AC36)</f>
        <v>321395779.16306281</v>
      </c>
      <c r="AG60" s="11">
        <f>SUM('Yearly emission'!AD$23:'Yearly emission'!AD36)</f>
        <v>48683308.896848552</v>
      </c>
      <c r="AH60" s="11">
        <f>SUM('Yearly emission'!AE$23:'Yearly emission'!AE36)</f>
        <v>150594182.11338022</v>
      </c>
      <c r="AI60" s="11">
        <f>SUM('Yearly emission'!AF$23:'Yearly emission'!AF36)</f>
        <v>188281161.4375059</v>
      </c>
      <c r="AJ60" s="11">
        <f>SUM('Yearly emission'!AG$23:'Yearly emission'!AG36)</f>
        <v>106719928.18591574</v>
      </c>
      <c r="AK60" s="11">
        <f>SUM('Yearly emission'!AH$23:'Yearly emission'!AH36)</f>
        <v>687731625.95455515</v>
      </c>
      <c r="AL60" s="11">
        <f>SUM('Yearly emission'!AI$23:'Yearly emission'!AI36)</f>
        <v>0</v>
      </c>
      <c r="AM60" s="11">
        <f>SUM('Yearly emission'!AJ$23:'Yearly emission'!AJ36)</f>
        <v>2254954449.1776943</v>
      </c>
      <c r="AN60" s="11">
        <f>SUM('Yearly emission'!AK$23:'Yearly emission'!AK36)</f>
        <v>1727771586.3811376</v>
      </c>
      <c r="AO60" s="11">
        <f>SUM('Yearly emission'!AL$23:'Yearly emission'!AL36)</f>
        <v>534655792.34086907</v>
      </c>
      <c r="AP60" s="11">
        <f>SUM('Yearly emission'!AM$23:'Yearly emission'!AM36)</f>
        <v>225203796.89427352</v>
      </c>
      <c r="AQ60" s="11">
        <f>SUM('Yearly emission'!AN$23:'Yearly emission'!AN36)</f>
        <v>2643089547.1985974</v>
      </c>
      <c r="AR60" s="11">
        <f>SUM('Yearly emission'!AO$23:'Yearly emission'!AO36)</f>
        <v>120307696.07248928</v>
      </c>
      <c r="AS60" s="11">
        <f>SUM('Yearly emission'!AP$23:'Yearly emission'!AP36)</f>
        <v>211856423.60817635</v>
      </c>
      <c r="AT60" s="11">
        <f>SUM('Yearly emission'!AQ$23:'Yearly emission'!AQ36)</f>
        <v>681619853.57340729</v>
      </c>
      <c r="AU60" s="11">
        <f>SUM('Yearly emission'!AR$23:'Yearly emission'!AR36)</f>
        <v>4553589975.8432999</v>
      </c>
      <c r="AV60" s="11">
        <f>SUM('Yearly emission'!AS$23:'Yearly emission'!AS36)</f>
        <v>544707932.91284776</v>
      </c>
      <c r="AW60" s="11">
        <f>SUM('Yearly emission'!AT$23:'Yearly emission'!AT36)</f>
        <v>642791558.32612503</v>
      </c>
      <c r="AX60" s="11">
        <f>SUM('Yearly emission'!AU$23:'Yearly emission'!AU36)</f>
        <v>95072158.658676952</v>
      </c>
      <c r="AY60" s="11">
        <f>SUM('Yearly emission'!AV$23:'Yearly emission'!AV36)</f>
        <v>301188364.22676069</v>
      </c>
      <c r="AZ60" s="11">
        <f>SUM('Yearly emission'!AW$23:'Yearly emission'!AW36)</f>
        <v>376562322.87501192</v>
      </c>
      <c r="BA60" s="11">
        <f>SUM('Yearly emission'!AX$23:'Yearly emission'!AX36)</f>
        <v>213439856.37183148</v>
      </c>
      <c r="BB60" s="11">
        <f>SUM('Yearly emission'!AY$23:'Yearly emission'!AY36)</f>
        <v>1375463251.9091084</v>
      </c>
      <c r="BC60" s="11">
        <f>SUM('Yearly emission'!AZ$23:'Yearly emission'!AZ36)</f>
        <v>0</v>
      </c>
      <c r="BD60" s="11">
        <f>SUM('Yearly emission'!BA$23:'Yearly emission'!BA36)</f>
        <v>0</v>
      </c>
      <c r="BE60" s="11">
        <f>SUM('Yearly emission'!BB$23:'Yearly emission'!BB36)</f>
        <v>0</v>
      </c>
      <c r="BF60" s="11">
        <f>SUM('Yearly emission'!BC$23:'Yearly emission'!BC36)</f>
        <v>0</v>
      </c>
      <c r="BG60" s="11">
        <f>SUM('Yearly emission'!BD$23:'Yearly emission'!BD36)</f>
        <v>0</v>
      </c>
      <c r="BH60" s="11">
        <f>SUM('Yearly emission'!BE$23:'Yearly emission'!BE36)</f>
        <v>0</v>
      </c>
      <c r="BI60" s="11">
        <f>SUM('Yearly emission'!BF$23:'Yearly emission'!BF36)</f>
        <v>0</v>
      </c>
      <c r="BJ60" s="11">
        <f>SUM('Yearly emission'!BG$23:'Yearly emission'!BG36)</f>
        <v>0</v>
      </c>
      <c r="BK60" s="11">
        <f>SUM('Yearly emission'!BH$23:'Yearly emission'!BH36)</f>
        <v>0</v>
      </c>
      <c r="BL60" s="11">
        <f>SUM('Yearly emission'!BI$23:'Yearly emission'!BI36)</f>
        <v>0</v>
      </c>
      <c r="BM60" s="11">
        <f>SUM('Yearly emission'!BJ$23:'Yearly emission'!BJ36)</f>
        <v>0</v>
      </c>
      <c r="BN60" s="11">
        <f>SUM('Yearly emission'!BK$23:'Yearly emission'!BK36)</f>
        <v>0</v>
      </c>
      <c r="BO60" s="11">
        <f>SUM('Yearly emission'!BL$23:'Yearly emission'!BL36)</f>
        <v>0</v>
      </c>
      <c r="BP60" s="11">
        <f>SUM('Yearly emission'!BM$23:'Yearly emission'!BM36)</f>
        <v>0</v>
      </c>
      <c r="BQ60" s="11">
        <f>SUM('Yearly emission'!BN$23:'Yearly emission'!BN36)</f>
        <v>0</v>
      </c>
      <c r="BR60" s="11">
        <f>SUM('Yearly emission'!BO$23:'Yearly emission'!BO36)</f>
        <v>0</v>
      </c>
      <c r="BS60" s="11">
        <f>SUM('Yearly emission'!BP$23:'Yearly emission'!BP36)</f>
        <v>0</v>
      </c>
      <c r="BT60" s="11">
        <f>SUM('Yearly emission'!BQ$23:'Yearly emission'!BQ36)</f>
        <v>0</v>
      </c>
      <c r="BU60" s="11">
        <f>SUM('Yearly emission'!BR$23:'Yearly emission'!BR36)</f>
        <v>0</v>
      </c>
      <c r="BV60" s="11">
        <f>SUM('Yearly emission'!BS$23:'Yearly emission'!BS36)</f>
        <v>0</v>
      </c>
      <c r="BW60" s="11">
        <f>SUM('Yearly emission'!BT$23:'Yearly emission'!BT36)</f>
        <v>0</v>
      </c>
      <c r="BX60" s="11">
        <f>SUM('Yearly emission'!BU$23:'Yearly emission'!BU36)</f>
        <v>0</v>
      </c>
      <c r="BY60" s="11">
        <f>SUM('Yearly emission'!BV$23:'Yearly emission'!BV36)</f>
        <v>0</v>
      </c>
      <c r="BZ60" s="11">
        <f>SUM('Yearly emission'!BW$23:'Yearly emission'!BW36)</f>
        <v>0</v>
      </c>
      <c r="CA60" s="11">
        <f>SUM('Yearly emission'!BX$23:'Yearly emission'!BX36)</f>
        <v>0</v>
      </c>
      <c r="CB60" s="11">
        <f>SUM('Yearly emission'!BY$23:'Yearly emission'!BY36)</f>
        <v>0</v>
      </c>
      <c r="CC60" s="11">
        <f>SUM('Yearly emission'!BZ$23:'Yearly emission'!BZ36)</f>
        <v>0</v>
      </c>
      <c r="CD60" s="11">
        <f>SUM('Yearly emission'!CA$23:'Yearly emission'!CA36)</f>
        <v>0</v>
      </c>
      <c r="CE60" s="11">
        <f>SUM('Yearly emission'!CB$23:'Yearly emission'!CB36)</f>
        <v>0</v>
      </c>
      <c r="CF60" s="11">
        <f>SUM('Yearly emission'!CC$23:'Yearly emission'!CC36)</f>
        <v>0</v>
      </c>
      <c r="CG60" s="11">
        <f>SUM('Yearly emission'!CD$23:'Yearly emission'!CD36)</f>
        <v>0</v>
      </c>
      <c r="CH60" s="11">
        <f>SUM('Yearly emission'!CE$23:'Yearly emission'!CE36)</f>
        <v>0</v>
      </c>
      <c r="CI60" s="11">
        <f>SUM('Yearly emission'!CF$23:'Yearly emission'!CF36)</f>
        <v>0</v>
      </c>
      <c r="CJ60" s="11">
        <f>SUM('Yearly emission'!CG$23:'Yearly emission'!CG36)</f>
        <v>0</v>
      </c>
      <c r="CK60" s="11">
        <f>SUM('Yearly emission'!CH$23:'Yearly emission'!CH36)</f>
        <v>0</v>
      </c>
      <c r="CL60" s="11">
        <f>SUM('Yearly emission'!CI$23:'Yearly emission'!CI36)</f>
        <v>0</v>
      </c>
      <c r="CM60" s="11">
        <f>SUM('Yearly emission'!CJ$23:'Yearly emission'!CJ36)</f>
        <v>28511</v>
      </c>
      <c r="CN60" s="11">
        <f>SUM('Yearly emission'!CK$23:'Yearly emission'!CK36)</f>
        <v>0</v>
      </c>
      <c r="CO60" s="11">
        <f>SUM('Yearly emission'!CL$23:'Yearly emission'!CL36)</f>
        <v>0</v>
      </c>
      <c r="CP60" s="11">
        <f>SUM('Yearly emission'!CM$23:'Yearly emission'!CM36)</f>
        <v>0</v>
      </c>
      <c r="CQ60" s="11">
        <f>SUM('Yearly emission'!CN$23:'Yearly emission'!CN36)</f>
        <v>0</v>
      </c>
      <c r="CR60" s="11">
        <f>SUM('Yearly emission'!CO$23:'Yearly emission'!CO36)</f>
        <v>0</v>
      </c>
      <c r="CS60" s="11">
        <f>SUM('Yearly emission'!CP$23:'Yearly emission'!CP36)</f>
        <v>0</v>
      </c>
      <c r="CT60" s="11">
        <f>SUM('Yearly emission'!CQ$23:'Yearly emission'!CQ36)</f>
        <v>0</v>
      </c>
      <c r="CU60" s="11">
        <f>SUM('Yearly emission'!CR$23:'Yearly emission'!CR36)</f>
        <v>0</v>
      </c>
      <c r="CV60" s="11">
        <f>SUM('Yearly emission'!CS$23:'Yearly emission'!CS36)</f>
        <v>0</v>
      </c>
      <c r="CW60" s="11">
        <f>SUM('Yearly emission'!CT$23:'Yearly emission'!CT36)</f>
        <v>0</v>
      </c>
      <c r="CX60" s="11">
        <f>SUM('Yearly emission'!CU$23:'Yearly emission'!CU36)</f>
        <v>0</v>
      </c>
      <c r="CY60" s="11">
        <f>SUM('Yearly emission'!CV$23:'Yearly emission'!CV36)</f>
        <v>0</v>
      </c>
      <c r="CZ60" s="11">
        <f>SUM('Yearly emission'!CW$23:'Yearly emission'!CW36)</f>
        <v>0</v>
      </c>
      <c r="DA60" s="11">
        <f>SUM('Yearly emission'!CX$23:'Yearly emission'!CX36)</f>
        <v>0</v>
      </c>
      <c r="DB60" s="11">
        <f>SUM('Yearly emission'!CY$23:'Yearly emission'!CY36)</f>
        <v>0</v>
      </c>
      <c r="DC60" s="11">
        <f>SUM('Yearly emission'!CZ$23:'Yearly emission'!CZ36)</f>
        <v>0</v>
      </c>
      <c r="DD60" s="11">
        <f>SUM('Yearly emission'!DA$23:'Yearly emission'!DA36)</f>
        <v>0</v>
      </c>
      <c r="DE60" s="11">
        <f>SUM('Yearly emission'!DB$23:'Yearly emission'!DB36)</f>
        <v>3428369051.301703</v>
      </c>
      <c r="DF60" s="11">
        <f>SUM('Yearly emission'!DC$23:'Yearly emission'!DC36)</f>
        <v>1112412939.3270583</v>
      </c>
      <c r="DG60" s="11">
        <f>SUM('Yearly emission'!DD$23:'Yearly emission'!DD36)</f>
        <v>338329270.83579499</v>
      </c>
      <c r="DH60" s="11">
        <f>SUM('Yearly emission'!DE$23:'Yearly emission'!DE36)</f>
        <v>143238504.42032379</v>
      </c>
      <c r="DI60" s="11">
        <f>SUM('Yearly emission'!DF$23:'Yearly emission'!DF36)</f>
        <v>1633316667.2350397</v>
      </c>
      <c r="DJ60" s="11">
        <f>SUM('Yearly emission'!DG$23:'Yearly emission'!DG36)</f>
        <v>98461794.400266409</v>
      </c>
      <c r="DK60" s="11">
        <f>SUM('Yearly emission'!DH$23:'Yearly emission'!DH36)</f>
        <v>158647326.30593836</v>
      </c>
      <c r="DL60" s="11">
        <f>SUM('Yearly emission'!DI$23:'Yearly emission'!DI36)</f>
        <v>535995647.36038834</v>
      </c>
      <c r="DM60" s="11">
        <f>SUM('Yearly emission'!DJ$23:'Yearly emission'!DJ36)</f>
        <v>2951636618.8471117</v>
      </c>
      <c r="DN60" s="11">
        <f>SUM('Yearly emission'!DK$23:'Yearly emission'!DK36)</f>
        <v>355066142.58636969</v>
      </c>
      <c r="DO60" s="11">
        <f>SUM('Yearly emission'!DL$23:'Yearly emission'!DL36)</f>
        <v>676822616.41688585</v>
      </c>
      <c r="DP60" s="11">
        <f>SUM('Yearly emission'!DM$23:'Yearly emission'!DM36)</f>
        <v>76989502.826507419</v>
      </c>
      <c r="DQ60" s="11">
        <f>SUM('Yearly emission'!DN$23:'Yearly emission'!DN36)</f>
        <v>207771848.33450076</v>
      </c>
      <c r="DR60" s="11">
        <f>SUM('Yearly emission'!DO$23:'Yearly emission'!DO36)</f>
        <v>326299751.41587204</v>
      </c>
      <c r="DS60" s="11">
        <f>SUM('Yearly emission'!DP$23:'Yearly emission'!DP36)</f>
        <v>179449936.188281</v>
      </c>
      <c r="DT60" s="11">
        <f>SUM('Yearly emission'!DQ$23:'Yearly emission'!DQ36)</f>
        <v>885788969.84765673</v>
      </c>
      <c r="DU60" s="11">
        <f>SUM('Yearly emission'!DR$23:'Yearly emission'!DR36)</f>
        <v>0</v>
      </c>
      <c r="DV60" s="11">
        <f>SUM('Yearly emission'!DS$23:'Yearly emission'!DS36)</f>
        <v>6310377255.3405113</v>
      </c>
      <c r="DW60" s="11">
        <f>SUM('Yearly emission'!DT$23:'Yearly emission'!DT36)</f>
        <v>1763337914.0389071</v>
      </c>
      <c r="DX60" s="11">
        <f>SUM('Yearly emission'!DU$23:'Yearly emission'!DU36)</f>
        <v>500172069.05819619</v>
      </c>
      <c r="DY60" s="11">
        <f>SUM('Yearly emission'!DV$23:'Yearly emission'!DV36)</f>
        <v>231607906.75835937</v>
      </c>
      <c r="DZ60" s="11">
        <f>SUM('Yearly emission'!DW$23:'Yearly emission'!DW36)</f>
        <v>3082637005.9705968</v>
      </c>
      <c r="EA60" s="11">
        <f>SUM('Yearly emission'!DX$23:'Yearly emission'!DX36)</f>
        <v>196839408.84021127</v>
      </c>
      <c r="EB60" s="11">
        <f>SUM('Yearly emission'!DY$23:'Yearly emission'!DY36)</f>
        <v>297665972.88802749</v>
      </c>
      <c r="EC60" s="11">
        <f>SUM('Yearly emission'!DZ$23:'Yearly emission'!DZ36)</f>
        <v>1071991294.720776</v>
      </c>
      <c r="ED60" s="11">
        <f>SUM('Yearly emission'!EA$23:'Yearly emission'!EA36)</f>
        <v>5903273237.6942053</v>
      </c>
      <c r="EE60" s="11">
        <f>SUM('Yearly emission'!EB$23:'Yearly emission'!EB36)</f>
        <v>710132285.17273843</v>
      </c>
      <c r="EF60" s="11">
        <f>SUM('Yearly emission'!EC$23:'Yearly emission'!EC36)</f>
        <v>1306872808.4858146</v>
      </c>
      <c r="EG60" s="11">
        <f>SUM('Yearly emission'!ED$23:'Yearly emission'!ED36)</f>
        <v>153959602.66493443</v>
      </c>
      <c r="EH60" s="11">
        <f>SUM('Yearly emission'!EE$23:'Yearly emission'!EE36)</f>
        <v>415200818.5202601</v>
      </c>
      <c r="EI60" s="11">
        <f>SUM('Yearly emission'!EF$23:'Yearly emission'!EF36)</f>
        <v>584637924.91201258</v>
      </c>
      <c r="EJ60" s="11">
        <f>SUM('Yearly emission'!EG$23:'Yearly emission'!EG36)</f>
        <v>358540190.98808664</v>
      </c>
      <c r="EK60" s="11">
        <f>SUM('Yearly emission'!EH$23:'Yearly emission'!EH36)</f>
        <v>1689473772.2003224</v>
      </c>
      <c r="EL60" s="11">
        <f>SUM('Yearly emission'!EI$23:'Yearly emission'!EI36)</f>
        <v>0</v>
      </c>
      <c r="EM60" s="11">
        <f>SUM('Yearly emission'!EJ$23:'Yearly emission'!EJ36)</f>
        <v>0</v>
      </c>
      <c r="EN60" s="11">
        <f>SUM('Yearly emission'!EK$23:'Yearly emission'!EK36)</f>
        <v>0</v>
      </c>
      <c r="EO60" s="11">
        <f>SUM('Yearly emission'!EL$23:'Yearly emission'!EL36)</f>
        <v>0</v>
      </c>
      <c r="EP60" s="11">
        <f>SUM('Yearly emission'!EM$23:'Yearly emission'!EM36)</f>
        <v>0</v>
      </c>
      <c r="EQ60" s="11">
        <f>SUM('Yearly emission'!EN$23:'Yearly emission'!EN36)</f>
        <v>0</v>
      </c>
      <c r="ER60" s="11">
        <f>SUM('Yearly emission'!EO$23:'Yearly emission'!EO36)</f>
        <v>0</v>
      </c>
      <c r="ES60" s="11">
        <f>SUM('Yearly emission'!EP$23:'Yearly emission'!EP36)</f>
        <v>0</v>
      </c>
      <c r="ET60" s="11">
        <f>SUM('Yearly emission'!EQ$23:'Yearly emission'!EQ36)</f>
        <v>0</v>
      </c>
      <c r="EU60" s="11">
        <f>SUM('Yearly emission'!ER$23:'Yearly emission'!ER36)</f>
        <v>0</v>
      </c>
      <c r="EV60" s="11">
        <f>SUM('Yearly emission'!ES$23:'Yearly emission'!ES36)</f>
        <v>0</v>
      </c>
      <c r="EW60" s="11">
        <f>SUM('Yearly emission'!ET$23:'Yearly emission'!ET36)</f>
        <v>0</v>
      </c>
      <c r="EX60" s="11">
        <f>SUM('Yearly emission'!EU$23:'Yearly emission'!EU36)</f>
        <v>0</v>
      </c>
      <c r="EY60" s="11">
        <f>SUM('Yearly emission'!EV$23:'Yearly emission'!EV36)</f>
        <v>0</v>
      </c>
      <c r="EZ60" s="11">
        <f>SUM('Yearly emission'!EW$23:'Yearly emission'!EW36)</f>
        <v>0</v>
      </c>
      <c r="FA60" s="11">
        <f>SUM('Yearly emission'!EX$23:'Yearly emission'!EX36)</f>
        <v>0</v>
      </c>
      <c r="FB60" s="11">
        <f>SUM('Yearly emission'!EY$23:'Yearly emission'!EY36)</f>
        <v>0</v>
      </c>
      <c r="FC60" s="11">
        <f>SUM('Yearly emission'!EZ$23:'Yearly emission'!EZ36)</f>
        <v>0</v>
      </c>
      <c r="FD60" s="11">
        <f>SUM('Yearly emission'!FA$23:'Yearly emission'!FA36)</f>
        <v>0</v>
      </c>
      <c r="FE60" s="11">
        <f>SUM('Yearly emission'!FB$23:'Yearly emission'!FB36)</f>
        <v>0</v>
      </c>
      <c r="FF60" s="11">
        <f>SUM('Yearly emission'!FC$23:'Yearly emission'!FC36)</f>
        <v>0</v>
      </c>
      <c r="FG60" s="11">
        <f>SUM('Yearly emission'!FD$23:'Yearly emission'!FD36)</f>
        <v>0</v>
      </c>
      <c r="FH60" s="11">
        <f>SUM('Yearly emission'!FE$23:'Yearly emission'!FE36)</f>
        <v>0</v>
      </c>
      <c r="FI60" s="11">
        <f>SUM('Yearly emission'!FF$23:'Yearly emission'!FF36)</f>
        <v>0</v>
      </c>
      <c r="FJ60" s="11">
        <f>SUM('Yearly emission'!FG$23:'Yearly emission'!FG36)</f>
        <v>0</v>
      </c>
      <c r="FK60" s="11">
        <f>SUM('Yearly emission'!FH$23:'Yearly emission'!FH36)</f>
        <v>0</v>
      </c>
      <c r="FL60" s="11">
        <f>SUM('Yearly emission'!FI$23:'Yearly emission'!FI36)</f>
        <v>0</v>
      </c>
      <c r="FM60" s="11">
        <f>SUM('Yearly emission'!FJ$23:'Yearly emission'!FJ36)</f>
        <v>0</v>
      </c>
      <c r="FN60" s="11">
        <f>SUM('Yearly emission'!FK$23:'Yearly emission'!FK36)</f>
        <v>0</v>
      </c>
      <c r="FO60" s="11">
        <f>SUM('Yearly emission'!FL$23:'Yearly emission'!FL36)</f>
        <v>0</v>
      </c>
      <c r="FP60" s="11">
        <f>SUM('Yearly emission'!FM$23:'Yearly emission'!FM36)</f>
        <v>0</v>
      </c>
      <c r="FQ60" s="11">
        <f>SUM('Yearly emission'!FN$23:'Yearly emission'!FN36)</f>
        <v>0</v>
      </c>
      <c r="FR60" s="11">
        <f>SUM('Yearly emission'!FO$23:'Yearly emission'!FO36)</f>
        <v>0</v>
      </c>
      <c r="FS60" s="11">
        <f>SUM('Yearly emission'!FP$23:'Yearly emission'!FP36)</f>
        <v>0</v>
      </c>
      <c r="FT60" s="11">
        <f>SUM('Yearly emission'!FQ$23:'Yearly emission'!FQ36)</f>
        <v>0</v>
      </c>
      <c r="FU60" s="11">
        <f>SUM('Yearly emission'!FR$23:'Yearly emission'!FR36)</f>
        <v>0</v>
      </c>
      <c r="FV60" s="11">
        <f>SUM('Yearly emission'!FS$23:'Yearly emission'!FS36)</f>
        <v>28511</v>
      </c>
      <c r="FW60" s="11">
        <f>SUM('Yearly emission'!FT$23:'Yearly emission'!FT36)</f>
        <v>0</v>
      </c>
      <c r="FX60" s="11">
        <f>SUM('Yearly emission'!FU$23:'Yearly emission'!FU36)</f>
        <v>0</v>
      </c>
      <c r="FY60" s="11">
        <f>SUM('Yearly emission'!FV$23:'Yearly emission'!FV36)</f>
        <v>0</v>
      </c>
      <c r="FZ60" s="11">
        <f>SUM('Yearly emission'!FW$23:'Yearly emission'!FW36)</f>
        <v>0</v>
      </c>
      <c r="GA60" s="11">
        <f>SUM('Yearly emission'!FX$23:'Yearly emission'!FX36)</f>
        <v>0</v>
      </c>
      <c r="GB60" s="11">
        <f>SUM('Yearly emission'!FY$23:'Yearly emission'!FY36)</f>
        <v>0</v>
      </c>
      <c r="GC60" s="11">
        <f>SUM('Yearly emission'!FZ$23:'Yearly emission'!FZ36)</f>
        <v>0</v>
      </c>
      <c r="GD60" s="11">
        <f>SUM('Yearly emission'!GA$23:'Yearly emission'!GA36)</f>
        <v>0</v>
      </c>
      <c r="GE60" s="11">
        <f>SUM('Yearly emission'!GB$23:'Yearly emission'!GB36)</f>
        <v>0</v>
      </c>
      <c r="GF60" s="11">
        <f>SUM('Yearly emission'!GC$23:'Yearly emission'!GC36)</f>
        <v>0</v>
      </c>
      <c r="GG60" s="11">
        <f>SUM('Yearly emission'!GD$23:'Yearly emission'!GD36)</f>
        <v>0</v>
      </c>
      <c r="GH60" s="11">
        <f>SUM('Yearly emission'!GE$23:'Yearly emission'!GE36)</f>
        <v>0</v>
      </c>
      <c r="GI60" s="11">
        <f>SUM('Yearly emission'!GF$23:'Yearly emission'!GF36)</f>
        <v>0</v>
      </c>
      <c r="GJ60" s="11">
        <f>SUM('Yearly emission'!GG$23:'Yearly emission'!GG36)</f>
        <v>0</v>
      </c>
      <c r="GK60" s="11">
        <f>SUM('Yearly emission'!GH$23:'Yearly emission'!GH36)</f>
        <v>0</v>
      </c>
      <c r="GL60" s="11">
        <f>SUM('Yearly emission'!GI$23:'Yearly emission'!GI36)</f>
        <v>0</v>
      </c>
      <c r="GM60" s="11">
        <f>SUM('Yearly emission'!GJ$23:'Yearly emission'!GJ36)</f>
        <v>0</v>
      </c>
      <c r="GN60" s="11">
        <f>SUM('Yearly emission'!GK$23:'Yearly emission'!GK36)</f>
        <v>2775959830.0661774</v>
      </c>
      <c r="GO60" s="11">
        <f>SUM('Yearly emission'!GL$23:'Yearly emission'!GL36)</f>
        <v>1306637464.8760557</v>
      </c>
      <c r="GP60" s="11">
        <f>SUM('Yearly emission'!GM$23:'Yearly emission'!GM36)</f>
        <v>461490811.33104837</v>
      </c>
      <c r="GQ60" s="11">
        <f>SUM('Yearly emission'!GN$23:'Yearly emission'!GN36)</f>
        <v>189329610.1258032</v>
      </c>
      <c r="GR60" s="11">
        <f>SUM('Yearly emission'!GO$23:'Yearly emission'!GO36)</f>
        <v>1473269288.7772272</v>
      </c>
      <c r="GS60" s="11">
        <f>SUM('Yearly emission'!GP$23:'Yearly emission'!GP36)</f>
        <v>88914066.372165024</v>
      </c>
      <c r="GT60" s="11">
        <f>SUM('Yearly emission'!GQ$23:'Yearly emission'!GQ36)</f>
        <v>190985923.51378143</v>
      </c>
      <c r="GU60" s="11">
        <f>SUM('Yearly emission'!GR$23:'Yearly emission'!GR36)</f>
        <v>1124205785.9600956</v>
      </c>
      <c r="GV60" s="11">
        <f>SUM('Yearly emission'!GS$23:'Yearly emission'!GS36)</f>
        <v>3768058786.3595853</v>
      </c>
      <c r="GW60" s="11">
        <f>SUM('Yearly emission'!GT$23:'Yearly emission'!GT36)</f>
        <v>521769245.36453885</v>
      </c>
      <c r="GX60" s="11">
        <f>SUM('Yearly emission'!GU$23:'Yearly emission'!GU36)</f>
        <v>574375845.9834733</v>
      </c>
      <c r="GY60" s="11">
        <f>SUM('Yearly emission'!GV$23:'Yearly emission'!GV36)</f>
        <v>151588881.90866366</v>
      </c>
      <c r="GZ60" s="11">
        <f>SUM('Yearly emission'!GW$23:'Yearly emission'!GW36)</f>
        <v>222456013.14892942</v>
      </c>
      <c r="HA60" s="11">
        <f>SUM('Yearly emission'!GX$23:'Yearly emission'!GX36)</f>
        <v>362904510.20339453</v>
      </c>
      <c r="HB60" s="11">
        <f>SUM('Yearly emission'!GY$23:'Yearly emission'!GY36)</f>
        <v>252646027.12008083</v>
      </c>
      <c r="HC60" s="11">
        <f>SUM('Yearly emission'!GZ$23:'Yearly emission'!GZ36)</f>
        <v>1429800854.7662144</v>
      </c>
      <c r="HD60" s="11">
        <f>SUM('Yearly emission'!HA$23:'Yearly emission'!HA36)</f>
        <v>0</v>
      </c>
      <c r="HE60" s="11">
        <f>SUM('Yearly emission'!HB$23:'Yearly emission'!HB36)</f>
        <v>4309726304.7561655</v>
      </c>
      <c r="HF60" s="11">
        <f>SUM('Yearly emission'!HC$23:'Yearly emission'!HC36)</f>
        <v>2594793911.0343127</v>
      </c>
      <c r="HG60" s="11">
        <f>SUM('Yearly emission'!HD$23:'Yearly emission'!HD36)</f>
        <v>803825051.19695568</v>
      </c>
      <c r="HH60" s="11">
        <f>SUM('Yearly emission'!HE$23:'Yearly emission'!HE36)</f>
        <v>267949812.02426216</v>
      </c>
      <c r="HI60" s="11">
        <f>SUM('Yearly emission'!HF$23:'Yearly emission'!HF36)</f>
        <v>2852874921.0194068</v>
      </c>
      <c r="HJ60" s="11">
        <f>SUM('Yearly emission'!HG$23:'Yearly emission'!HG36)</f>
        <v>175940306.84370369</v>
      </c>
      <c r="HK60" s="11">
        <f>SUM('Yearly emission'!HH$23:'Yearly emission'!HH36)</f>
        <v>381971847.02756244</v>
      </c>
      <c r="HL60" s="11">
        <f>SUM('Yearly emission'!HI$23:'Yearly emission'!HI36)</f>
        <v>2216260344.0530906</v>
      </c>
      <c r="HM60" s="11">
        <f>SUM('Yearly emission'!HJ$23:'Yearly emission'!HJ36)</f>
        <v>7536117572.7191668</v>
      </c>
      <c r="HN60" s="11">
        <f>SUM('Yearly emission'!HK$23:'Yearly emission'!HK36)</f>
        <v>1043538490.7290787</v>
      </c>
      <c r="HO60" s="11">
        <f>SUM('Yearly emission'!HL$23:'Yearly emission'!HL36)</f>
        <v>864265191.92453551</v>
      </c>
      <c r="HP60" s="11">
        <f>SUM('Yearly emission'!HM$23:'Yearly emission'!HM36)</f>
        <v>303091387.54284072</v>
      </c>
      <c r="HQ60" s="11">
        <f>SUM('Yearly emission'!HN$23:'Yearly emission'!HN36)</f>
        <v>444912026.29785866</v>
      </c>
      <c r="HR60" s="11">
        <f>SUM('Yearly emission'!HO$23:'Yearly emission'!HO36)</f>
        <v>724945015.41544127</v>
      </c>
      <c r="HS60" s="11">
        <f>SUM('Yearly emission'!HP$23:'Yearly emission'!HP36)</f>
        <v>505256631.33054495</v>
      </c>
      <c r="HT60" s="11">
        <f>SUM('Yearly emission'!HQ$23:'Yearly emission'!HQ36)</f>
        <v>2859601709.5324316</v>
      </c>
      <c r="HU60" s="11">
        <f>SUM('Yearly emission'!HR$23:'Yearly emission'!HR36)</f>
        <v>0</v>
      </c>
      <c r="HV60" s="11">
        <f>SUM('Yearly emission'!HS$23:'Yearly emission'!HS36)</f>
        <v>0</v>
      </c>
      <c r="HW60" s="11">
        <f>SUM('Yearly emission'!HT$23:'Yearly emission'!HT36)</f>
        <v>0</v>
      </c>
      <c r="HX60" s="11">
        <f>SUM('Yearly emission'!HU$23:'Yearly emission'!HU36)</f>
        <v>0</v>
      </c>
      <c r="HY60" s="11">
        <f>SUM('Yearly emission'!HV$23:'Yearly emission'!HV36)</f>
        <v>0</v>
      </c>
      <c r="HZ60" s="11">
        <f>SUM('Yearly emission'!HW$23:'Yearly emission'!HW36)</f>
        <v>0</v>
      </c>
      <c r="IA60" s="11">
        <f>SUM('Yearly emission'!HX$23:'Yearly emission'!HX36)</f>
        <v>0</v>
      </c>
      <c r="IB60" s="11">
        <f>SUM('Yearly emission'!HY$23:'Yearly emission'!HY36)</f>
        <v>0</v>
      </c>
      <c r="IC60" s="11">
        <f>SUM('Yearly emission'!HZ$23:'Yearly emission'!HZ36)</f>
        <v>0</v>
      </c>
      <c r="ID60" s="11">
        <f>SUM('Yearly emission'!IA$23:'Yearly emission'!IA36)</f>
        <v>0</v>
      </c>
      <c r="IE60" s="11">
        <f>SUM('Yearly emission'!IB$23:'Yearly emission'!IB36)</f>
        <v>0</v>
      </c>
      <c r="IF60" s="11">
        <f>SUM('Yearly emission'!IC$23:'Yearly emission'!IC36)</f>
        <v>0</v>
      </c>
      <c r="IG60" s="11">
        <f>SUM('Yearly emission'!ID$23:'Yearly emission'!ID36)</f>
        <v>0</v>
      </c>
      <c r="IH60" s="11">
        <f>SUM('Yearly emission'!IE$23:'Yearly emission'!IE36)</f>
        <v>0</v>
      </c>
      <c r="II60" s="11">
        <f>SUM('Yearly emission'!IF$23:'Yearly emission'!IF36)</f>
        <v>0</v>
      </c>
      <c r="IJ60" s="11">
        <f>SUM('Yearly emission'!IG$23:'Yearly emission'!IG36)</f>
        <v>0</v>
      </c>
      <c r="IK60" s="11">
        <f>SUM('Yearly emission'!IH$23:'Yearly emission'!IH36)</f>
        <v>0</v>
      </c>
      <c r="IL60" s="11">
        <f>SUM('Yearly emission'!II$23:'Yearly emission'!II36)</f>
        <v>0</v>
      </c>
      <c r="IM60" s="11">
        <f>SUM('Yearly emission'!IJ$23:'Yearly emission'!IJ36)</f>
        <v>0</v>
      </c>
      <c r="IN60" s="11">
        <f>SUM('Yearly emission'!IK$23:'Yearly emission'!IK36)</f>
        <v>0</v>
      </c>
      <c r="IO60" s="11">
        <f>SUM('Yearly emission'!IL$23:'Yearly emission'!IL36)</f>
        <v>0</v>
      </c>
      <c r="IP60" s="11">
        <f>SUM('Yearly emission'!IM$23:'Yearly emission'!IM36)</f>
        <v>0</v>
      </c>
      <c r="IQ60" s="11">
        <f>SUM('Yearly emission'!IN$23:'Yearly emission'!IN36)</f>
        <v>0</v>
      </c>
      <c r="IR60" s="11">
        <f>SUM('Yearly emission'!IO$23:'Yearly emission'!IO36)</f>
        <v>0</v>
      </c>
      <c r="IS60" s="11">
        <f>SUM('Yearly emission'!IP$23:'Yearly emission'!IP36)</f>
        <v>0</v>
      </c>
      <c r="IT60" s="11">
        <f>SUM('Yearly emission'!IQ$23:'Yearly emission'!IQ36)</f>
        <v>0</v>
      </c>
      <c r="IU60" s="11">
        <f>SUM('Yearly emission'!IR$23:'Yearly emission'!IR36)</f>
        <v>0</v>
      </c>
      <c r="IV60" s="11">
        <f>SUM('Yearly emission'!IS$23:'Yearly emission'!IS36)</f>
        <v>0</v>
      </c>
      <c r="IW60" s="11">
        <f>SUM('Yearly emission'!IT$23:'Yearly emission'!IT36)</f>
        <v>0</v>
      </c>
      <c r="IX60" s="11">
        <f>SUM('Yearly emission'!IU$23:'Yearly emission'!IU36)</f>
        <v>0</v>
      </c>
      <c r="IY60" s="11">
        <f>SUM('Yearly emission'!IV$23:'Yearly emission'!IV36)</f>
        <v>0</v>
      </c>
      <c r="IZ60" s="11">
        <f>SUM('Yearly emission'!IW$23:'Yearly emission'!IW36)</f>
        <v>0</v>
      </c>
      <c r="JA60" s="11">
        <f>SUM('Yearly emission'!IX$23:'Yearly emission'!IX36)</f>
        <v>0</v>
      </c>
      <c r="JB60" s="11">
        <f>SUM('Yearly emission'!IY$23:'Yearly emission'!IY36)</f>
        <v>0</v>
      </c>
    </row>
    <row r="61" spans="4:262" x14ac:dyDescent="0.25">
      <c r="D61" s="11">
        <v>2044</v>
      </c>
      <c r="E61" s="11">
        <f>SUM('Yearly emission'!B$25:'Yearly emission'!B37)</f>
        <v>0</v>
      </c>
      <c r="F61" s="11">
        <f>SUM('Yearly emission'!C$25:'Yearly emission'!C37)</f>
        <v>0</v>
      </c>
      <c r="G61" s="11">
        <f>SUM('Yearly emission'!D$25:'Yearly emission'!D37)</f>
        <v>0</v>
      </c>
      <c r="H61" s="11">
        <f>SUM('Yearly emission'!E$25:'Yearly emission'!E37)</f>
        <v>0</v>
      </c>
      <c r="I61" s="11">
        <f>SUM('Yearly emission'!F$25:'Yearly emission'!F37)</f>
        <v>0</v>
      </c>
      <c r="J61" s="11">
        <f>SUM('Yearly emission'!G$25:'Yearly emission'!G37)</f>
        <v>0</v>
      </c>
      <c r="K61" s="11">
        <f>SUM('Yearly emission'!H$25:'Yearly emission'!H37)</f>
        <v>0</v>
      </c>
      <c r="L61" s="11">
        <f>SUM('Yearly emission'!I$25:'Yearly emission'!I37)</f>
        <v>0</v>
      </c>
      <c r="M61" s="11">
        <f>SUM('Yearly emission'!J$25:'Yearly emission'!J37)</f>
        <v>0</v>
      </c>
      <c r="N61" s="11">
        <f>SUM('Yearly emission'!K$25:'Yearly emission'!K37)</f>
        <v>0</v>
      </c>
      <c r="O61" s="11">
        <f>SUM('Yearly emission'!L$25:'Yearly emission'!L37)</f>
        <v>0</v>
      </c>
      <c r="P61" s="11">
        <f>SUM('Yearly emission'!M$25:'Yearly emission'!M37)</f>
        <v>0</v>
      </c>
      <c r="Q61" s="11">
        <f>SUM('Yearly emission'!N$25:'Yearly emission'!N37)</f>
        <v>0</v>
      </c>
      <c r="R61" s="11">
        <f>SUM('Yearly emission'!O$25:'Yearly emission'!O37)</f>
        <v>0</v>
      </c>
      <c r="S61" s="11">
        <f>SUM('Yearly emission'!P$25:'Yearly emission'!P37)</f>
        <v>0</v>
      </c>
      <c r="T61" s="11">
        <f>SUM('Yearly emission'!Q$25:'Yearly emission'!Q37)</f>
        <v>0</v>
      </c>
      <c r="V61" s="11">
        <f>SUM('Yearly emission'!S$23:'Yearly emission'!S37)</f>
        <v>1284128552.6830397</v>
      </c>
      <c r="W61" s="11">
        <f>SUM('Yearly emission'!T$23:'Yearly emission'!T37)</f>
        <v>989103336.35538483</v>
      </c>
      <c r="X61" s="11">
        <f>SUM('Yearly emission'!U$23:'Yearly emission'!U37)</f>
        <v>333339838.45598114</v>
      </c>
      <c r="Y61" s="11">
        <f>SUM('Yearly emission'!V$23:'Yearly emission'!V37)</f>
        <v>142706655.85090467</v>
      </c>
      <c r="Z61" s="11">
        <f>SUM('Yearly emission'!W$23:'Yearly emission'!W37)</f>
        <v>1433178545.004869</v>
      </c>
      <c r="AA61" s="11">
        <f>SUM('Yearly emission'!X$23:'Yearly emission'!X37)</f>
        <v>69649522.293383822</v>
      </c>
      <c r="AB61" s="11">
        <f>SUM('Yearly emission'!Y$23:'Yearly emission'!Y37)</f>
        <v>125972648.27517653</v>
      </c>
      <c r="AC61" s="11">
        <f>SUM('Yearly emission'!Z$23:'Yearly emission'!Z37)</f>
        <v>391925244.41804594</v>
      </c>
      <c r="AD61" s="11">
        <f>SUM('Yearly emission'!AA$23:'Yearly emission'!AA37)</f>
        <v>2495205225.6065536</v>
      </c>
      <c r="AE61" s="11">
        <f>SUM('Yearly emission'!AB$23:'Yearly emission'!AB37)</f>
        <v>311342391.04002053</v>
      </c>
      <c r="AF61" s="11">
        <f>SUM('Yearly emission'!AC$23:'Yearly emission'!AC37)</f>
        <v>354188425.22642475</v>
      </c>
      <c r="AG61" s="11">
        <f>SUM('Yearly emission'!AD$23:'Yearly emission'!AD37)</f>
        <v>55993669.170236304</v>
      </c>
      <c r="AH61" s="11">
        <f>SUM('Yearly emission'!AE$23:'Yearly emission'!AE37)</f>
        <v>168926692.87990463</v>
      </c>
      <c r="AI61" s="11">
        <f>SUM('Yearly emission'!AF$23:'Yearly emission'!AF37)</f>
        <v>213528883.75274932</v>
      </c>
      <c r="AJ61" s="11">
        <f>SUM('Yearly emission'!AG$23:'Yearly emission'!AG37)</f>
        <v>124438134.3175423</v>
      </c>
      <c r="AK61" s="11">
        <f>SUM('Yearly emission'!AH$23:'Yearly emission'!AH37)</f>
        <v>757003017.68558121</v>
      </c>
      <c r="AL61" s="11">
        <f>SUM('Yearly emission'!AI$23:'Yearly emission'!AI37)</f>
        <v>0</v>
      </c>
      <c r="AM61" s="11">
        <f>SUM('Yearly emission'!AJ$23:'Yearly emission'!AJ37)</f>
        <v>2254954449.1776943</v>
      </c>
      <c r="AN61" s="11">
        <f>SUM('Yearly emission'!AK$23:'Yearly emission'!AK37)</f>
        <v>1978115813.3761928</v>
      </c>
      <c r="AO61" s="11">
        <f>SUM('Yearly emission'!AL$23:'Yearly emission'!AL37)</f>
        <v>582708446.60441208</v>
      </c>
      <c r="AP61" s="11">
        <f>SUM('Yearly emission'!AM$23:'Yearly emission'!AM37)</f>
        <v>273291588.84204406</v>
      </c>
      <c r="AQ61" s="11">
        <f>SUM('Yearly emission'!AN$23:'Yearly emission'!AN37)</f>
        <v>2643089547.1985974</v>
      </c>
      <c r="AR61" s="11">
        <f>SUM('Yearly emission'!AO$23:'Yearly emission'!AO37)</f>
        <v>139299044.58676767</v>
      </c>
      <c r="AS61" s="11">
        <f>SUM('Yearly emission'!AP$23:'Yearly emission'!AP37)</f>
        <v>244647421.17666405</v>
      </c>
      <c r="AT61" s="11">
        <f>SUM('Yearly emission'!AQ$23:'Yearly emission'!AQ37)</f>
        <v>783384762.31108272</v>
      </c>
      <c r="AU61" s="11">
        <f>SUM('Yearly emission'!AR$23:'Yearly emission'!AR37)</f>
        <v>4987054322.0957556</v>
      </c>
      <c r="AV61" s="11">
        <f>SUM('Yearly emission'!AS$23:'Yearly emission'!AS37)</f>
        <v>622684782.08004069</v>
      </c>
      <c r="AW61" s="11">
        <f>SUM('Yearly emission'!AT$23:'Yearly emission'!AT37)</f>
        <v>708376850.45284891</v>
      </c>
      <c r="AX61" s="11">
        <f>SUM('Yearly emission'!AU$23:'Yearly emission'!AU37)</f>
        <v>111969056.45783024</v>
      </c>
      <c r="AY61" s="11">
        <f>SUM('Yearly emission'!AV$23:'Yearly emission'!AV37)</f>
        <v>337853385.75980955</v>
      </c>
      <c r="AZ61" s="11">
        <f>SUM('Yearly emission'!AW$23:'Yearly emission'!AW37)</f>
        <v>427057767.50549889</v>
      </c>
      <c r="BA61" s="11">
        <f>SUM('Yearly emission'!AX$23:'Yearly emission'!AX37)</f>
        <v>248876268.6350846</v>
      </c>
      <c r="BB61" s="11">
        <f>SUM('Yearly emission'!AY$23:'Yearly emission'!AY37)</f>
        <v>1514006035.3711605</v>
      </c>
      <c r="BC61" s="11">
        <f>SUM('Yearly emission'!AZ$23:'Yearly emission'!AZ37)</f>
        <v>0</v>
      </c>
      <c r="BD61" s="11">
        <f>SUM('Yearly emission'!BA$23:'Yearly emission'!BA37)</f>
        <v>0</v>
      </c>
      <c r="BE61" s="11">
        <f>SUM('Yearly emission'!BB$23:'Yearly emission'!BB37)</f>
        <v>0</v>
      </c>
      <c r="BF61" s="11">
        <f>SUM('Yearly emission'!BC$23:'Yearly emission'!BC37)</f>
        <v>0</v>
      </c>
      <c r="BG61" s="11">
        <f>SUM('Yearly emission'!BD$23:'Yearly emission'!BD37)</f>
        <v>0</v>
      </c>
      <c r="BH61" s="11">
        <f>SUM('Yearly emission'!BE$23:'Yearly emission'!BE37)</f>
        <v>0</v>
      </c>
      <c r="BI61" s="11">
        <f>SUM('Yearly emission'!BF$23:'Yearly emission'!BF37)</f>
        <v>0</v>
      </c>
      <c r="BJ61" s="11">
        <f>SUM('Yearly emission'!BG$23:'Yearly emission'!BG37)</f>
        <v>0</v>
      </c>
      <c r="BK61" s="11">
        <f>SUM('Yearly emission'!BH$23:'Yearly emission'!BH37)</f>
        <v>0</v>
      </c>
      <c r="BL61" s="11">
        <f>SUM('Yearly emission'!BI$23:'Yearly emission'!BI37)</f>
        <v>0</v>
      </c>
      <c r="BM61" s="11">
        <f>SUM('Yearly emission'!BJ$23:'Yearly emission'!BJ37)</f>
        <v>0</v>
      </c>
      <c r="BN61" s="11">
        <f>SUM('Yearly emission'!BK$23:'Yearly emission'!BK37)</f>
        <v>0</v>
      </c>
      <c r="BO61" s="11">
        <f>SUM('Yearly emission'!BL$23:'Yearly emission'!BL37)</f>
        <v>0</v>
      </c>
      <c r="BP61" s="11">
        <f>SUM('Yearly emission'!BM$23:'Yearly emission'!BM37)</f>
        <v>0</v>
      </c>
      <c r="BQ61" s="11">
        <f>SUM('Yearly emission'!BN$23:'Yearly emission'!BN37)</f>
        <v>0</v>
      </c>
      <c r="BR61" s="11">
        <f>SUM('Yearly emission'!BO$23:'Yearly emission'!BO37)</f>
        <v>0</v>
      </c>
      <c r="BS61" s="11">
        <f>SUM('Yearly emission'!BP$23:'Yearly emission'!BP37)</f>
        <v>0</v>
      </c>
      <c r="BT61" s="11">
        <f>SUM('Yearly emission'!BQ$23:'Yearly emission'!BQ37)</f>
        <v>0</v>
      </c>
      <c r="BU61" s="11">
        <f>SUM('Yearly emission'!BR$23:'Yearly emission'!BR37)</f>
        <v>0</v>
      </c>
      <c r="BV61" s="11">
        <f>SUM('Yearly emission'!BS$23:'Yearly emission'!BS37)</f>
        <v>0</v>
      </c>
      <c r="BW61" s="11">
        <f>SUM('Yearly emission'!BT$23:'Yearly emission'!BT37)</f>
        <v>0</v>
      </c>
      <c r="BX61" s="11">
        <f>SUM('Yearly emission'!BU$23:'Yearly emission'!BU37)</f>
        <v>0</v>
      </c>
      <c r="BY61" s="11">
        <f>SUM('Yearly emission'!BV$23:'Yearly emission'!BV37)</f>
        <v>0</v>
      </c>
      <c r="BZ61" s="11">
        <f>SUM('Yearly emission'!BW$23:'Yearly emission'!BW37)</f>
        <v>0</v>
      </c>
      <c r="CA61" s="11">
        <f>SUM('Yearly emission'!BX$23:'Yearly emission'!BX37)</f>
        <v>0</v>
      </c>
      <c r="CB61" s="11">
        <f>SUM('Yearly emission'!BY$23:'Yearly emission'!BY37)</f>
        <v>0</v>
      </c>
      <c r="CC61" s="11">
        <f>SUM('Yearly emission'!BZ$23:'Yearly emission'!BZ37)</f>
        <v>0</v>
      </c>
      <c r="CD61" s="11">
        <f>SUM('Yearly emission'!CA$23:'Yearly emission'!CA37)</f>
        <v>0</v>
      </c>
      <c r="CE61" s="11">
        <f>SUM('Yearly emission'!CB$23:'Yearly emission'!CB37)</f>
        <v>0</v>
      </c>
      <c r="CF61" s="11">
        <f>SUM('Yearly emission'!CC$23:'Yearly emission'!CC37)</f>
        <v>0</v>
      </c>
      <c r="CG61" s="11">
        <f>SUM('Yearly emission'!CD$23:'Yearly emission'!CD37)</f>
        <v>0</v>
      </c>
      <c r="CH61" s="11">
        <f>SUM('Yearly emission'!CE$23:'Yearly emission'!CE37)</f>
        <v>0</v>
      </c>
      <c r="CI61" s="11">
        <f>SUM('Yearly emission'!CF$23:'Yearly emission'!CF37)</f>
        <v>0</v>
      </c>
      <c r="CJ61" s="11">
        <f>SUM('Yearly emission'!CG$23:'Yearly emission'!CG37)</f>
        <v>0</v>
      </c>
      <c r="CK61" s="11">
        <f>SUM('Yearly emission'!CH$23:'Yearly emission'!CH37)</f>
        <v>0</v>
      </c>
      <c r="CL61" s="11">
        <f>SUM('Yearly emission'!CI$23:'Yearly emission'!CI37)</f>
        <v>0</v>
      </c>
      <c r="CM61" s="11">
        <f>SUM('Yearly emission'!CJ$23:'Yearly emission'!CJ37)</f>
        <v>30555</v>
      </c>
      <c r="CN61" s="11">
        <f>SUM('Yearly emission'!CK$23:'Yearly emission'!CK37)</f>
        <v>0</v>
      </c>
      <c r="CO61" s="11">
        <f>SUM('Yearly emission'!CL$23:'Yearly emission'!CL37)</f>
        <v>0</v>
      </c>
      <c r="CP61" s="11">
        <f>SUM('Yearly emission'!CM$23:'Yearly emission'!CM37)</f>
        <v>0</v>
      </c>
      <c r="CQ61" s="11">
        <f>SUM('Yearly emission'!CN$23:'Yearly emission'!CN37)</f>
        <v>0</v>
      </c>
      <c r="CR61" s="11">
        <f>SUM('Yearly emission'!CO$23:'Yearly emission'!CO37)</f>
        <v>0</v>
      </c>
      <c r="CS61" s="11">
        <f>SUM('Yearly emission'!CP$23:'Yearly emission'!CP37)</f>
        <v>0</v>
      </c>
      <c r="CT61" s="11">
        <f>SUM('Yearly emission'!CQ$23:'Yearly emission'!CQ37)</f>
        <v>0</v>
      </c>
      <c r="CU61" s="11">
        <f>SUM('Yearly emission'!CR$23:'Yearly emission'!CR37)</f>
        <v>0</v>
      </c>
      <c r="CV61" s="11">
        <f>SUM('Yearly emission'!CS$23:'Yearly emission'!CS37)</f>
        <v>0</v>
      </c>
      <c r="CW61" s="11">
        <f>SUM('Yearly emission'!CT$23:'Yearly emission'!CT37)</f>
        <v>0</v>
      </c>
      <c r="CX61" s="11">
        <f>SUM('Yearly emission'!CU$23:'Yearly emission'!CU37)</f>
        <v>0</v>
      </c>
      <c r="CY61" s="11">
        <f>SUM('Yearly emission'!CV$23:'Yearly emission'!CV37)</f>
        <v>0</v>
      </c>
      <c r="CZ61" s="11">
        <f>SUM('Yearly emission'!CW$23:'Yearly emission'!CW37)</f>
        <v>0</v>
      </c>
      <c r="DA61" s="11">
        <f>SUM('Yearly emission'!CX$23:'Yearly emission'!CX37)</f>
        <v>0</v>
      </c>
      <c r="DB61" s="11">
        <f>SUM('Yearly emission'!CY$23:'Yearly emission'!CY37)</f>
        <v>0</v>
      </c>
      <c r="DC61" s="11">
        <f>SUM('Yearly emission'!CZ$23:'Yearly emission'!CZ37)</f>
        <v>0</v>
      </c>
      <c r="DD61" s="11">
        <f>SUM('Yearly emission'!DA$23:'Yearly emission'!DA37)</f>
        <v>0</v>
      </c>
      <c r="DE61" s="11">
        <f>SUM('Yearly emission'!DB$23:'Yearly emission'!DB37)</f>
        <v>3591917826.4757881</v>
      </c>
      <c r="DF61" s="11">
        <f>SUM('Yearly emission'!DC$23:'Yearly emission'!DC37)</f>
        <v>1194195268.4824302</v>
      </c>
      <c r="DG61" s="11">
        <f>SUM('Yearly emission'!DD$23:'Yearly emission'!DD37)</f>
        <v>338329270.83579499</v>
      </c>
      <c r="DH61" s="11">
        <f>SUM('Yearly emission'!DE$23:'Yearly emission'!DE37)</f>
        <v>155314254.53472427</v>
      </c>
      <c r="DI61" s="11">
        <f>SUM('Yearly emission'!DF$23:'Yearly emission'!DF37)</f>
        <v>1722960817.1714056</v>
      </c>
      <c r="DJ61" s="11">
        <f>SUM('Yearly emission'!DG$23:'Yearly emission'!DG37)</f>
        <v>112671294.00871153</v>
      </c>
      <c r="DK61" s="11">
        <f>SUM('Yearly emission'!DH$23:'Yearly emission'!DH37)</f>
        <v>172047759.19682097</v>
      </c>
      <c r="DL61" s="11">
        <f>SUM('Yearly emission'!DI$23:'Yearly emission'!DI37)</f>
        <v>573485584.5790571</v>
      </c>
      <c r="DM61" s="11">
        <f>SUM('Yearly emission'!DJ$23:'Yearly emission'!DJ37)</f>
        <v>3103424782.8835883</v>
      </c>
      <c r="DN61" s="11">
        <f>SUM('Yearly emission'!DK$23:'Yearly emission'!DK37)</f>
        <v>386444277.66577625</v>
      </c>
      <c r="DO61" s="11">
        <f>SUM('Yearly emission'!DL$23:'Yearly emission'!DL37)</f>
        <v>698750945.14449966</v>
      </c>
      <c r="DP61" s="11">
        <f>SUM('Yearly emission'!DM$23:'Yearly emission'!DM37)</f>
        <v>88058352.265119135</v>
      </c>
      <c r="DQ61" s="11">
        <f>SUM('Yearly emission'!DN$23:'Yearly emission'!DN37)</f>
        <v>224235902.52248424</v>
      </c>
      <c r="DR61" s="11">
        <f>SUM('Yearly emission'!DO$23:'Yearly emission'!DO37)</f>
        <v>331199141.52293789</v>
      </c>
      <c r="DS61" s="11">
        <f>SUM('Yearly emission'!DP$23:'Yearly emission'!DP37)</f>
        <v>193341048.17866454</v>
      </c>
      <c r="DT61" s="11">
        <f>SUM('Yearly emission'!DQ$23:'Yearly emission'!DQ37)</f>
        <v>921649711.38068414</v>
      </c>
      <c r="DU61" s="11">
        <f>SUM('Yearly emission'!DR$23:'Yearly emission'!DR37)</f>
        <v>0</v>
      </c>
      <c r="DV61" s="11">
        <f>SUM('Yearly emission'!DS$23:'Yearly emission'!DS37)</f>
        <v>6738441651.7082348</v>
      </c>
      <c r="DW61" s="11">
        <f>SUM('Yearly emission'!DT$23:'Yearly emission'!DT37)</f>
        <v>2064855636.3430769</v>
      </c>
      <c r="DX61" s="11">
        <f>SUM('Yearly emission'!DU$23:'Yearly emission'!DU37)</f>
        <v>500172069.05819619</v>
      </c>
      <c r="DY61" s="11">
        <f>SUM('Yearly emission'!DV$23:'Yearly emission'!DV37)</f>
        <v>272790096.4869473</v>
      </c>
      <c r="DZ61" s="11">
        <f>SUM('Yearly emission'!DW$23:'Yearly emission'!DW37)</f>
        <v>3330761906.2982273</v>
      </c>
      <c r="EA61" s="11">
        <f>SUM('Yearly emission'!DX$23:'Yearly emission'!DX37)</f>
        <v>225258312.4621177</v>
      </c>
      <c r="EB61" s="11">
        <f>SUM('Yearly emission'!DY$23:'Yearly emission'!DY37)</f>
        <v>324460892.98614854</v>
      </c>
      <c r="EC61" s="11">
        <f>SUM('Yearly emission'!DZ$23:'Yearly emission'!DZ37)</f>
        <v>1146971169.1581135</v>
      </c>
      <c r="ED61" s="11">
        <f>SUM('Yearly emission'!EA$23:'Yearly emission'!EA37)</f>
        <v>6206849565.7671595</v>
      </c>
      <c r="EE61" s="11">
        <f>SUM('Yearly emission'!EB$23:'Yearly emission'!EB37)</f>
        <v>772888555.33155143</v>
      </c>
      <c r="EF61" s="11">
        <f>SUM('Yearly emission'!EC$23:'Yearly emission'!EC37)</f>
        <v>1334417872.4909406</v>
      </c>
      <c r="EG61" s="11">
        <f>SUM('Yearly emission'!ED$23:'Yearly emission'!ED37)</f>
        <v>176097273.46836779</v>
      </c>
      <c r="EH61" s="11">
        <f>SUM('Yearly emission'!EE$23:'Yearly emission'!EE37)</f>
        <v>448128556.01695228</v>
      </c>
      <c r="EI61" s="11">
        <f>SUM('Yearly emission'!EF$23:'Yearly emission'!EF37)</f>
        <v>589598854.91093552</v>
      </c>
      <c r="EJ61" s="11">
        <f>SUM('Yearly emission'!EG$23:'Yearly emission'!EG37)</f>
        <v>386321916.23126233</v>
      </c>
      <c r="EK61" s="11">
        <f>SUM('Yearly emission'!EH$23:'Yearly emission'!EH37)</f>
        <v>1752159792.590462</v>
      </c>
      <c r="EL61" s="11">
        <f>SUM('Yearly emission'!EI$23:'Yearly emission'!EI37)</f>
        <v>0</v>
      </c>
      <c r="EM61" s="11">
        <f>SUM('Yearly emission'!EJ$23:'Yearly emission'!EJ37)</f>
        <v>0</v>
      </c>
      <c r="EN61" s="11">
        <f>SUM('Yearly emission'!EK$23:'Yearly emission'!EK37)</f>
        <v>0</v>
      </c>
      <c r="EO61" s="11">
        <f>SUM('Yearly emission'!EL$23:'Yearly emission'!EL37)</f>
        <v>0</v>
      </c>
      <c r="EP61" s="11">
        <f>SUM('Yearly emission'!EM$23:'Yearly emission'!EM37)</f>
        <v>0</v>
      </c>
      <c r="EQ61" s="11">
        <f>SUM('Yearly emission'!EN$23:'Yearly emission'!EN37)</f>
        <v>0</v>
      </c>
      <c r="ER61" s="11">
        <f>SUM('Yearly emission'!EO$23:'Yearly emission'!EO37)</f>
        <v>0</v>
      </c>
      <c r="ES61" s="11">
        <f>SUM('Yearly emission'!EP$23:'Yearly emission'!EP37)</f>
        <v>0</v>
      </c>
      <c r="ET61" s="11">
        <f>SUM('Yearly emission'!EQ$23:'Yearly emission'!EQ37)</f>
        <v>0</v>
      </c>
      <c r="EU61" s="11">
        <f>SUM('Yearly emission'!ER$23:'Yearly emission'!ER37)</f>
        <v>0</v>
      </c>
      <c r="EV61" s="11">
        <f>SUM('Yearly emission'!ES$23:'Yearly emission'!ES37)</f>
        <v>0</v>
      </c>
      <c r="EW61" s="11">
        <f>SUM('Yearly emission'!ET$23:'Yearly emission'!ET37)</f>
        <v>0</v>
      </c>
      <c r="EX61" s="11">
        <f>SUM('Yearly emission'!EU$23:'Yearly emission'!EU37)</f>
        <v>0</v>
      </c>
      <c r="EY61" s="11">
        <f>SUM('Yearly emission'!EV$23:'Yearly emission'!EV37)</f>
        <v>0</v>
      </c>
      <c r="EZ61" s="11">
        <f>SUM('Yearly emission'!EW$23:'Yearly emission'!EW37)</f>
        <v>0</v>
      </c>
      <c r="FA61" s="11">
        <f>SUM('Yearly emission'!EX$23:'Yearly emission'!EX37)</f>
        <v>0</v>
      </c>
      <c r="FB61" s="11">
        <f>SUM('Yearly emission'!EY$23:'Yearly emission'!EY37)</f>
        <v>0</v>
      </c>
      <c r="FC61" s="11">
        <f>SUM('Yearly emission'!EZ$23:'Yearly emission'!EZ37)</f>
        <v>0</v>
      </c>
      <c r="FD61" s="11">
        <f>SUM('Yearly emission'!FA$23:'Yearly emission'!FA37)</f>
        <v>0</v>
      </c>
      <c r="FE61" s="11">
        <f>SUM('Yearly emission'!FB$23:'Yearly emission'!FB37)</f>
        <v>0</v>
      </c>
      <c r="FF61" s="11">
        <f>SUM('Yearly emission'!FC$23:'Yearly emission'!FC37)</f>
        <v>0</v>
      </c>
      <c r="FG61" s="11">
        <f>SUM('Yearly emission'!FD$23:'Yearly emission'!FD37)</f>
        <v>0</v>
      </c>
      <c r="FH61" s="11">
        <f>SUM('Yearly emission'!FE$23:'Yearly emission'!FE37)</f>
        <v>0</v>
      </c>
      <c r="FI61" s="11">
        <f>SUM('Yearly emission'!FF$23:'Yearly emission'!FF37)</f>
        <v>0</v>
      </c>
      <c r="FJ61" s="11">
        <f>SUM('Yearly emission'!FG$23:'Yearly emission'!FG37)</f>
        <v>0</v>
      </c>
      <c r="FK61" s="11">
        <f>SUM('Yearly emission'!FH$23:'Yearly emission'!FH37)</f>
        <v>0</v>
      </c>
      <c r="FL61" s="11">
        <f>SUM('Yearly emission'!FI$23:'Yearly emission'!FI37)</f>
        <v>0</v>
      </c>
      <c r="FM61" s="11">
        <f>SUM('Yearly emission'!FJ$23:'Yearly emission'!FJ37)</f>
        <v>0</v>
      </c>
      <c r="FN61" s="11">
        <f>SUM('Yearly emission'!FK$23:'Yearly emission'!FK37)</f>
        <v>0</v>
      </c>
      <c r="FO61" s="11">
        <f>SUM('Yearly emission'!FL$23:'Yearly emission'!FL37)</f>
        <v>0</v>
      </c>
      <c r="FP61" s="11">
        <f>SUM('Yearly emission'!FM$23:'Yearly emission'!FM37)</f>
        <v>0</v>
      </c>
      <c r="FQ61" s="11">
        <f>SUM('Yearly emission'!FN$23:'Yearly emission'!FN37)</f>
        <v>0</v>
      </c>
      <c r="FR61" s="11">
        <f>SUM('Yearly emission'!FO$23:'Yearly emission'!FO37)</f>
        <v>0</v>
      </c>
      <c r="FS61" s="11">
        <f>SUM('Yearly emission'!FP$23:'Yearly emission'!FP37)</f>
        <v>0</v>
      </c>
      <c r="FT61" s="11">
        <f>SUM('Yearly emission'!FQ$23:'Yearly emission'!FQ37)</f>
        <v>0</v>
      </c>
      <c r="FU61" s="11">
        <f>SUM('Yearly emission'!FR$23:'Yearly emission'!FR37)</f>
        <v>0</v>
      </c>
      <c r="FV61" s="11">
        <f>SUM('Yearly emission'!FS$23:'Yearly emission'!FS37)</f>
        <v>30555</v>
      </c>
      <c r="FW61" s="11">
        <f>SUM('Yearly emission'!FT$23:'Yearly emission'!FT37)</f>
        <v>0</v>
      </c>
      <c r="FX61" s="11">
        <f>SUM('Yearly emission'!FU$23:'Yearly emission'!FU37)</f>
        <v>0</v>
      </c>
      <c r="FY61" s="11">
        <f>SUM('Yearly emission'!FV$23:'Yearly emission'!FV37)</f>
        <v>0</v>
      </c>
      <c r="FZ61" s="11">
        <f>SUM('Yearly emission'!FW$23:'Yearly emission'!FW37)</f>
        <v>0</v>
      </c>
      <c r="GA61" s="11">
        <f>SUM('Yearly emission'!FX$23:'Yearly emission'!FX37)</f>
        <v>0</v>
      </c>
      <c r="GB61" s="11">
        <f>SUM('Yearly emission'!FY$23:'Yearly emission'!FY37)</f>
        <v>0</v>
      </c>
      <c r="GC61" s="11">
        <f>SUM('Yearly emission'!FZ$23:'Yearly emission'!FZ37)</f>
        <v>0</v>
      </c>
      <c r="GD61" s="11">
        <f>SUM('Yearly emission'!GA$23:'Yearly emission'!GA37)</f>
        <v>0</v>
      </c>
      <c r="GE61" s="11">
        <f>SUM('Yearly emission'!GB$23:'Yearly emission'!GB37)</f>
        <v>0</v>
      </c>
      <c r="GF61" s="11">
        <f>SUM('Yearly emission'!GC$23:'Yearly emission'!GC37)</f>
        <v>0</v>
      </c>
      <c r="GG61" s="11">
        <f>SUM('Yearly emission'!GD$23:'Yearly emission'!GD37)</f>
        <v>0</v>
      </c>
      <c r="GH61" s="11">
        <f>SUM('Yearly emission'!GE$23:'Yearly emission'!GE37)</f>
        <v>0</v>
      </c>
      <c r="GI61" s="11">
        <f>SUM('Yearly emission'!GF$23:'Yearly emission'!GF37)</f>
        <v>0</v>
      </c>
      <c r="GJ61" s="11">
        <f>SUM('Yearly emission'!GG$23:'Yearly emission'!GG37)</f>
        <v>0</v>
      </c>
      <c r="GK61" s="11">
        <f>SUM('Yearly emission'!GH$23:'Yearly emission'!GH37)</f>
        <v>0</v>
      </c>
      <c r="GL61" s="11">
        <f>SUM('Yearly emission'!GI$23:'Yearly emission'!GI37)</f>
        <v>0</v>
      </c>
      <c r="GM61" s="11">
        <f>SUM('Yearly emission'!GJ$23:'Yearly emission'!GJ37)</f>
        <v>0</v>
      </c>
      <c r="GN61" s="11">
        <f>SUM('Yearly emission'!GK$23:'Yearly emission'!GK37)</f>
        <v>2916168652.4281745</v>
      </c>
      <c r="GO61" s="11">
        <f>SUM('Yearly emission'!GL$23:'Yearly emission'!GL37)</f>
        <v>1381439202.6274295</v>
      </c>
      <c r="GP61" s="11">
        <f>SUM('Yearly emission'!GM$23:'Yearly emission'!GM37)</f>
        <v>471554036.84402382</v>
      </c>
      <c r="GQ61" s="11">
        <f>SUM('Yearly emission'!GN$23:'Yearly emission'!GN37)</f>
        <v>202224337.18463629</v>
      </c>
      <c r="GR61" s="11">
        <f>SUM('Yearly emission'!GO$23:'Yearly emission'!GO37)</f>
        <v>1544295294.9590509</v>
      </c>
      <c r="GS61" s="11">
        <f>SUM('Yearly emission'!GP$23:'Yearly emission'!GP37)</f>
        <v>108434221.23097496</v>
      </c>
      <c r="GT61" s="11">
        <f>SUM('Yearly emission'!GQ$23:'Yearly emission'!GQ37)</f>
        <v>208464910.69865143</v>
      </c>
      <c r="GU61" s="11">
        <f>SUM('Yearly emission'!GR$23:'Yearly emission'!GR37)</f>
        <v>1157748249.5607209</v>
      </c>
      <c r="GV61" s="11">
        <f>SUM('Yearly emission'!GS$23:'Yearly emission'!GS37)</f>
        <v>3854556420.0822396</v>
      </c>
      <c r="GW61" s="11">
        <f>SUM('Yearly emission'!GT$23:'Yearly emission'!GT37)</f>
        <v>559759497.1610831</v>
      </c>
      <c r="GX61" s="11">
        <f>SUM('Yearly emission'!GU$23:'Yearly emission'!GU37)</f>
        <v>592997553.39362228</v>
      </c>
      <c r="GY61" s="11">
        <f>SUM('Yearly emission'!GV$23:'Yearly emission'!GV37)</f>
        <v>164151357.48939341</v>
      </c>
      <c r="GZ61" s="11">
        <f>SUM('Yearly emission'!GW$23:'Yearly emission'!GW37)</f>
        <v>235779153.71214622</v>
      </c>
      <c r="HA61" s="11">
        <f>SUM('Yearly emission'!GX$23:'Yearly emission'!GX37)</f>
        <v>377360783.15504831</v>
      </c>
      <c r="HB61" s="11">
        <f>SUM('Yearly emission'!GY$23:'Yearly emission'!GY37)</f>
        <v>259039923.02084816</v>
      </c>
      <c r="HC61" s="11">
        <f>SUM('Yearly emission'!GZ$23:'Yearly emission'!GZ37)</f>
        <v>1523038823.9090559</v>
      </c>
      <c r="HD61" s="11">
        <f>SUM('Yearly emission'!HA$23:'Yearly emission'!HA37)</f>
        <v>0</v>
      </c>
      <c r="HE61" s="11">
        <f>SUM('Yearly emission'!HB$23:'Yearly emission'!HB37)</f>
        <v>4450657270.2885904</v>
      </c>
      <c r="HF61" s="11">
        <f>SUM('Yearly emission'!HC$23:'Yearly emission'!HC37)</f>
        <v>2752706871.5977159</v>
      </c>
      <c r="HG61" s="11">
        <f>SUM('Yearly emission'!HD$23:'Yearly emission'!HD37)</f>
        <v>814375698.37049603</v>
      </c>
      <c r="HH61" s="11">
        <f>SUM('Yearly emission'!HE$23:'Yearly emission'!HE37)</f>
        <v>314752167.98212427</v>
      </c>
      <c r="HI61" s="11">
        <f>SUM('Yearly emission'!HF$23:'Yearly emission'!HF37)</f>
        <v>3068421029.966238</v>
      </c>
      <c r="HJ61" s="11">
        <f>SUM('Yearly emission'!HG$23:'Yearly emission'!HG37)</f>
        <v>214979993.21458027</v>
      </c>
      <c r="HK61" s="11">
        <f>SUM('Yearly emission'!HH$23:'Yearly emission'!HH37)</f>
        <v>416929821.39730233</v>
      </c>
      <c r="HL61" s="11">
        <f>SUM('Yearly emission'!HI$23:'Yearly emission'!HI37)</f>
        <v>2304350998.9232068</v>
      </c>
      <c r="HM61" s="11">
        <f>SUM('Yearly emission'!HJ$23:'Yearly emission'!HJ37)</f>
        <v>7709112840.1644754</v>
      </c>
      <c r="HN61" s="11">
        <f>SUM('Yearly emission'!HK$23:'Yearly emission'!HK37)</f>
        <v>1119518994.3221672</v>
      </c>
      <c r="HO61" s="11">
        <f>SUM('Yearly emission'!HL$23:'Yearly emission'!HL37)</f>
        <v>883170641.89094245</v>
      </c>
      <c r="HP61" s="11">
        <f>SUM('Yearly emission'!HM$23:'Yearly emission'!HM37)</f>
        <v>328216312.08437109</v>
      </c>
      <c r="HQ61" s="11">
        <f>SUM('Yearly emission'!HN$23:'Yearly emission'!HN37)</f>
        <v>471558307.42429233</v>
      </c>
      <c r="HR61" s="11">
        <f>SUM('Yearly emission'!HO$23:'Yearly emission'!HO37)</f>
        <v>753856998.01955509</v>
      </c>
      <c r="HS61" s="11">
        <f>SUM('Yearly emission'!HP$23:'Yearly emission'!HP37)</f>
        <v>518044327.53930736</v>
      </c>
      <c r="HT61" s="11">
        <f>SUM('Yearly emission'!HQ$23:'Yearly emission'!HQ37)</f>
        <v>3046077647.8181152</v>
      </c>
      <c r="HU61" s="11">
        <f>SUM('Yearly emission'!HR$23:'Yearly emission'!HR37)</f>
        <v>0</v>
      </c>
      <c r="HV61" s="11">
        <f>SUM('Yearly emission'!HS$23:'Yearly emission'!HS37)</f>
        <v>0</v>
      </c>
      <c r="HW61" s="11">
        <f>SUM('Yearly emission'!HT$23:'Yearly emission'!HT37)</f>
        <v>0</v>
      </c>
      <c r="HX61" s="11">
        <f>SUM('Yearly emission'!HU$23:'Yearly emission'!HU37)</f>
        <v>0</v>
      </c>
      <c r="HY61" s="11">
        <f>SUM('Yearly emission'!HV$23:'Yearly emission'!HV37)</f>
        <v>0</v>
      </c>
      <c r="HZ61" s="11">
        <f>SUM('Yearly emission'!HW$23:'Yearly emission'!HW37)</f>
        <v>0</v>
      </c>
      <c r="IA61" s="11">
        <f>SUM('Yearly emission'!HX$23:'Yearly emission'!HX37)</f>
        <v>0</v>
      </c>
      <c r="IB61" s="11">
        <f>SUM('Yearly emission'!HY$23:'Yearly emission'!HY37)</f>
        <v>0</v>
      </c>
      <c r="IC61" s="11">
        <f>SUM('Yearly emission'!HZ$23:'Yearly emission'!HZ37)</f>
        <v>0</v>
      </c>
      <c r="ID61" s="11">
        <f>SUM('Yearly emission'!IA$23:'Yearly emission'!IA37)</f>
        <v>0</v>
      </c>
      <c r="IE61" s="11">
        <f>SUM('Yearly emission'!IB$23:'Yearly emission'!IB37)</f>
        <v>0</v>
      </c>
      <c r="IF61" s="11">
        <f>SUM('Yearly emission'!IC$23:'Yearly emission'!IC37)</f>
        <v>0</v>
      </c>
      <c r="IG61" s="11">
        <f>SUM('Yearly emission'!ID$23:'Yearly emission'!ID37)</f>
        <v>0</v>
      </c>
      <c r="IH61" s="11">
        <f>SUM('Yearly emission'!IE$23:'Yearly emission'!IE37)</f>
        <v>0</v>
      </c>
      <c r="II61" s="11">
        <f>SUM('Yearly emission'!IF$23:'Yearly emission'!IF37)</f>
        <v>0</v>
      </c>
      <c r="IJ61" s="11">
        <f>SUM('Yearly emission'!IG$23:'Yearly emission'!IG37)</f>
        <v>0</v>
      </c>
      <c r="IK61" s="11">
        <f>SUM('Yearly emission'!IH$23:'Yearly emission'!IH37)</f>
        <v>0</v>
      </c>
      <c r="IL61" s="11">
        <f>SUM('Yearly emission'!II$23:'Yearly emission'!II37)</f>
        <v>0</v>
      </c>
      <c r="IM61" s="11">
        <f>SUM('Yearly emission'!IJ$23:'Yearly emission'!IJ37)</f>
        <v>0</v>
      </c>
      <c r="IN61" s="11">
        <f>SUM('Yearly emission'!IK$23:'Yearly emission'!IK37)</f>
        <v>0</v>
      </c>
      <c r="IO61" s="11">
        <f>SUM('Yearly emission'!IL$23:'Yearly emission'!IL37)</f>
        <v>0</v>
      </c>
      <c r="IP61" s="11">
        <f>SUM('Yearly emission'!IM$23:'Yearly emission'!IM37)</f>
        <v>0</v>
      </c>
      <c r="IQ61" s="11">
        <f>SUM('Yearly emission'!IN$23:'Yearly emission'!IN37)</f>
        <v>0</v>
      </c>
      <c r="IR61" s="11">
        <f>SUM('Yearly emission'!IO$23:'Yearly emission'!IO37)</f>
        <v>0</v>
      </c>
      <c r="IS61" s="11">
        <f>SUM('Yearly emission'!IP$23:'Yearly emission'!IP37)</f>
        <v>0</v>
      </c>
      <c r="IT61" s="11">
        <f>SUM('Yearly emission'!IQ$23:'Yearly emission'!IQ37)</f>
        <v>0</v>
      </c>
      <c r="IU61" s="11">
        <f>SUM('Yearly emission'!IR$23:'Yearly emission'!IR37)</f>
        <v>0</v>
      </c>
      <c r="IV61" s="11">
        <f>SUM('Yearly emission'!IS$23:'Yearly emission'!IS37)</f>
        <v>0</v>
      </c>
      <c r="IW61" s="11">
        <f>SUM('Yearly emission'!IT$23:'Yearly emission'!IT37)</f>
        <v>0</v>
      </c>
      <c r="IX61" s="11">
        <f>SUM('Yearly emission'!IU$23:'Yearly emission'!IU37)</f>
        <v>0</v>
      </c>
      <c r="IY61" s="11">
        <f>SUM('Yearly emission'!IV$23:'Yearly emission'!IV37)</f>
        <v>0</v>
      </c>
      <c r="IZ61" s="11">
        <f>SUM('Yearly emission'!IW$23:'Yearly emission'!IW37)</f>
        <v>0</v>
      </c>
      <c r="JA61" s="11">
        <f>SUM('Yearly emission'!IX$23:'Yearly emission'!IX37)</f>
        <v>0</v>
      </c>
      <c r="JB61" s="11">
        <f>SUM('Yearly emission'!IY$23:'Yearly emission'!IY37)</f>
        <v>0</v>
      </c>
    </row>
    <row r="62" spans="4:262" x14ac:dyDescent="0.25">
      <c r="D62" s="11">
        <v>2045</v>
      </c>
      <c r="E62" s="11">
        <f>SUM('Yearly emission'!B$26:'Yearly emission'!B38)</f>
        <v>0</v>
      </c>
      <c r="F62" s="11">
        <f>SUM('Yearly emission'!C$26:'Yearly emission'!C38)</f>
        <v>0</v>
      </c>
      <c r="G62" s="11">
        <f>SUM('Yearly emission'!D$26:'Yearly emission'!D38)</f>
        <v>0</v>
      </c>
      <c r="H62" s="11">
        <f>SUM('Yearly emission'!E$26:'Yearly emission'!E38)</f>
        <v>0</v>
      </c>
      <c r="I62" s="11">
        <f>SUM('Yearly emission'!F$26:'Yearly emission'!F38)</f>
        <v>0</v>
      </c>
      <c r="J62" s="11">
        <f>SUM('Yearly emission'!G$26:'Yearly emission'!G38)</f>
        <v>0</v>
      </c>
      <c r="K62" s="11">
        <f>SUM('Yearly emission'!H$26:'Yearly emission'!H38)</f>
        <v>0</v>
      </c>
      <c r="L62" s="11">
        <f>SUM('Yearly emission'!I$26:'Yearly emission'!I38)</f>
        <v>0</v>
      </c>
      <c r="M62" s="11">
        <f>SUM('Yearly emission'!J$26:'Yearly emission'!J38)</f>
        <v>0</v>
      </c>
      <c r="N62" s="11">
        <f>SUM('Yearly emission'!K$26:'Yearly emission'!K38)</f>
        <v>0</v>
      </c>
      <c r="O62" s="11">
        <f>SUM('Yearly emission'!L$26:'Yearly emission'!L38)</f>
        <v>0</v>
      </c>
      <c r="P62" s="11">
        <f>SUM('Yearly emission'!M$26:'Yearly emission'!M38)</f>
        <v>0</v>
      </c>
      <c r="Q62" s="11">
        <f>SUM('Yearly emission'!N$26:'Yearly emission'!N38)</f>
        <v>0</v>
      </c>
      <c r="R62" s="11">
        <f>SUM('Yearly emission'!O$26:'Yearly emission'!O38)</f>
        <v>0</v>
      </c>
      <c r="S62" s="11">
        <f>SUM('Yearly emission'!P$26:'Yearly emission'!P38)</f>
        <v>0</v>
      </c>
      <c r="T62" s="11">
        <f>SUM('Yearly emission'!Q$26:'Yearly emission'!Q38)</f>
        <v>0</v>
      </c>
      <c r="V62" s="11">
        <f>SUM('Yearly emission'!S$24:'Yearly emission'!S38)</f>
        <v>1209009852.2798765</v>
      </c>
      <c r="W62" s="11">
        <f>SUM('Yearly emission'!T$24:'Yearly emission'!T38)</f>
        <v>1075287532.3458974</v>
      </c>
      <c r="X62" s="11">
        <f>SUM('Yearly emission'!U$24:'Yearly emission'!U38)</f>
        <v>342558174.32777852</v>
      </c>
      <c r="Y62" s="11">
        <f>SUM('Yearly emission'!V$24:'Yearly emission'!V38)</f>
        <v>154370275.36684737</v>
      </c>
      <c r="Z62" s="11">
        <f>SUM('Yearly emission'!W$24:'Yearly emission'!W38)</f>
        <v>1393710993.474916</v>
      </c>
      <c r="AA62" s="11">
        <f>SUM('Yearly emission'!X$24:'Yearly emission'!X38)</f>
        <v>78032533.291569367</v>
      </c>
      <c r="AB62" s="11">
        <f>SUM('Yearly emission'!Y$24:'Yearly emission'!Y38)</f>
        <v>138731760.44944963</v>
      </c>
      <c r="AC62" s="11">
        <f>SUM('Yearly emission'!Z$24:'Yearly emission'!Z38)</f>
        <v>449621449.54866827</v>
      </c>
      <c r="AD62" s="11">
        <f>SUM('Yearly emission'!AA$24:'Yearly emission'!AA38)</f>
        <v>2634324577.8642535</v>
      </c>
      <c r="AE62" s="11">
        <f>SUM('Yearly emission'!AB$24:'Yearly emission'!AB38)</f>
        <v>349295274.80739808</v>
      </c>
      <c r="AF62" s="11">
        <f>SUM('Yearly emission'!AC$24:'Yearly emission'!AC38)</f>
        <v>380894536.09283441</v>
      </c>
      <c r="AG62" s="11">
        <f>SUM('Yearly emission'!AD$24:'Yearly emission'!AD38)</f>
        <v>63103375.851106688</v>
      </c>
      <c r="AH62" s="11">
        <f>SUM('Yearly emission'!AE$24:'Yearly emission'!AE38)</f>
        <v>182726595.79809585</v>
      </c>
      <c r="AI62" s="11">
        <f>SUM('Yearly emission'!AF$24:'Yearly emission'!AF38)</f>
        <v>234916980.03124708</v>
      </c>
      <c r="AJ62" s="11">
        <f>SUM('Yearly emission'!AG$24:'Yearly emission'!AG38)</f>
        <v>141429695.35822353</v>
      </c>
      <c r="AK62" s="11">
        <f>SUM('Yearly emission'!AH$24:'Yearly emission'!AH38)</f>
        <v>808277591.19844103</v>
      </c>
      <c r="AL62" s="11">
        <f>SUM('Yearly emission'!AI$24:'Yearly emission'!AI38)</f>
        <v>0</v>
      </c>
      <c r="AM62" s="11">
        <f>SUM('Yearly emission'!AJ$24:'Yearly emission'!AJ38)</f>
        <v>2125303693.5551832</v>
      </c>
      <c r="AN62" s="11">
        <f>SUM('Yearly emission'!AK$24:'Yearly emission'!AK38)</f>
        <v>2160271897.882966</v>
      </c>
      <c r="AO62" s="11">
        <f>SUM('Yearly emission'!AL$24:'Yearly emission'!AL38)</f>
        <v>634834395.26064777</v>
      </c>
      <c r="AP62" s="11">
        <f>SUM('Yearly emission'!AM$24:'Yearly emission'!AM38)</f>
        <v>308826291.11465263</v>
      </c>
      <c r="AQ62" s="11">
        <f>SUM('Yearly emission'!AN$24:'Yearly emission'!AN38)</f>
        <v>2573959342.3878231</v>
      </c>
      <c r="AR62" s="11">
        <f>SUM('Yearly emission'!AO$24:'Yearly emission'!AO38)</f>
        <v>156281946.68241322</v>
      </c>
      <c r="AS62" s="11">
        <f>SUM('Yearly emission'!AP$24:'Yearly emission'!AP38)</f>
        <v>271203518.16609573</v>
      </c>
      <c r="AT62" s="11">
        <f>SUM('Yearly emission'!AQ$24:'Yearly emission'!AQ38)</f>
        <v>901140434.69529366</v>
      </c>
      <c r="AU62" s="11">
        <f>SUM('Yearly emission'!AR$24:'Yearly emission'!AR38)</f>
        <v>5233384122.0783453</v>
      </c>
      <c r="AV62" s="11">
        <f>SUM('Yearly emission'!AS$24:'Yearly emission'!AS38)</f>
        <v>699811302.45297265</v>
      </c>
      <c r="AW62" s="11">
        <f>SUM('Yearly emission'!AT$24:'Yearly emission'!AT38)</f>
        <v>763071355.54195452</v>
      </c>
      <c r="AX62" s="11">
        <f>SUM('Yearly emission'!AU$24:'Yearly emission'!AU38)</f>
        <v>126490290.57894927</v>
      </c>
      <c r="AY62" s="11">
        <f>SUM('Yearly emission'!AV$24:'Yearly emission'!AV38)</f>
        <v>366378633.99702227</v>
      </c>
      <c r="AZ62" s="11">
        <f>SUM('Yearly emission'!AW$24:'Yearly emission'!AW38)</f>
        <v>470126202.20339471</v>
      </c>
      <c r="BA62" s="11">
        <f>SUM('Yearly emission'!AX$24:'Yearly emission'!AX38)</f>
        <v>283284455.18017256</v>
      </c>
      <c r="BB62" s="11">
        <f>SUM('Yearly emission'!AY$24:'Yearly emission'!AY38)</f>
        <v>1617608052.0908372</v>
      </c>
      <c r="BC62" s="11">
        <f>SUM('Yearly emission'!AZ$24:'Yearly emission'!AZ38)</f>
        <v>0</v>
      </c>
      <c r="BD62" s="11">
        <f>SUM('Yearly emission'!BA$24:'Yearly emission'!BA38)</f>
        <v>0</v>
      </c>
      <c r="BE62" s="11">
        <f>SUM('Yearly emission'!BB$24:'Yearly emission'!BB38)</f>
        <v>0</v>
      </c>
      <c r="BF62" s="11">
        <f>SUM('Yearly emission'!BC$24:'Yearly emission'!BC38)</f>
        <v>0</v>
      </c>
      <c r="BG62" s="11">
        <f>SUM('Yearly emission'!BD$24:'Yearly emission'!BD38)</f>
        <v>0</v>
      </c>
      <c r="BH62" s="11">
        <f>SUM('Yearly emission'!BE$24:'Yearly emission'!BE38)</f>
        <v>0</v>
      </c>
      <c r="BI62" s="11">
        <f>SUM('Yearly emission'!BF$24:'Yearly emission'!BF38)</f>
        <v>0</v>
      </c>
      <c r="BJ62" s="11">
        <f>SUM('Yearly emission'!BG$24:'Yearly emission'!BG38)</f>
        <v>0</v>
      </c>
      <c r="BK62" s="11">
        <f>SUM('Yearly emission'!BH$24:'Yearly emission'!BH38)</f>
        <v>0</v>
      </c>
      <c r="BL62" s="11">
        <f>SUM('Yearly emission'!BI$24:'Yearly emission'!BI38)</f>
        <v>0</v>
      </c>
      <c r="BM62" s="11">
        <f>SUM('Yearly emission'!BJ$24:'Yearly emission'!BJ38)</f>
        <v>0</v>
      </c>
      <c r="BN62" s="11">
        <f>SUM('Yearly emission'!BK$24:'Yearly emission'!BK38)</f>
        <v>0</v>
      </c>
      <c r="BO62" s="11">
        <f>SUM('Yearly emission'!BL$24:'Yearly emission'!BL38)</f>
        <v>0</v>
      </c>
      <c r="BP62" s="11">
        <f>SUM('Yearly emission'!BM$24:'Yearly emission'!BM38)</f>
        <v>0</v>
      </c>
      <c r="BQ62" s="11">
        <f>SUM('Yearly emission'!BN$24:'Yearly emission'!BN38)</f>
        <v>0</v>
      </c>
      <c r="BR62" s="11">
        <f>SUM('Yearly emission'!BO$24:'Yearly emission'!BO38)</f>
        <v>0</v>
      </c>
      <c r="BS62" s="11">
        <f>SUM('Yearly emission'!BP$24:'Yearly emission'!BP38)</f>
        <v>0</v>
      </c>
      <c r="BT62" s="11">
        <f>SUM('Yearly emission'!BQ$24:'Yearly emission'!BQ38)</f>
        <v>0</v>
      </c>
      <c r="BU62" s="11">
        <f>SUM('Yearly emission'!BR$24:'Yearly emission'!BR38)</f>
        <v>0</v>
      </c>
      <c r="BV62" s="11">
        <f>SUM('Yearly emission'!BS$24:'Yearly emission'!BS38)</f>
        <v>0</v>
      </c>
      <c r="BW62" s="11">
        <f>SUM('Yearly emission'!BT$24:'Yearly emission'!BT38)</f>
        <v>0</v>
      </c>
      <c r="BX62" s="11">
        <f>SUM('Yearly emission'!BU$24:'Yearly emission'!BU38)</f>
        <v>0</v>
      </c>
      <c r="BY62" s="11">
        <f>SUM('Yearly emission'!BV$24:'Yearly emission'!BV38)</f>
        <v>0</v>
      </c>
      <c r="BZ62" s="11">
        <f>SUM('Yearly emission'!BW$24:'Yearly emission'!BW38)</f>
        <v>0</v>
      </c>
      <c r="CA62" s="11">
        <f>SUM('Yearly emission'!BX$24:'Yearly emission'!BX38)</f>
        <v>0</v>
      </c>
      <c r="CB62" s="11">
        <f>SUM('Yearly emission'!BY$24:'Yearly emission'!BY38)</f>
        <v>0</v>
      </c>
      <c r="CC62" s="11">
        <f>SUM('Yearly emission'!BZ$24:'Yearly emission'!BZ38)</f>
        <v>0</v>
      </c>
      <c r="CD62" s="11">
        <f>SUM('Yearly emission'!CA$24:'Yearly emission'!CA38)</f>
        <v>0</v>
      </c>
      <c r="CE62" s="11">
        <f>SUM('Yearly emission'!CB$24:'Yearly emission'!CB38)</f>
        <v>0</v>
      </c>
      <c r="CF62" s="11">
        <f>SUM('Yearly emission'!CC$24:'Yearly emission'!CC38)</f>
        <v>0</v>
      </c>
      <c r="CG62" s="11">
        <f>SUM('Yearly emission'!CD$24:'Yearly emission'!CD38)</f>
        <v>0</v>
      </c>
      <c r="CH62" s="11">
        <f>SUM('Yearly emission'!CE$24:'Yearly emission'!CE38)</f>
        <v>0</v>
      </c>
      <c r="CI62" s="11">
        <f>SUM('Yearly emission'!CF$24:'Yearly emission'!CF38)</f>
        <v>0</v>
      </c>
      <c r="CJ62" s="11">
        <f>SUM('Yearly emission'!CG$24:'Yearly emission'!CG38)</f>
        <v>0</v>
      </c>
      <c r="CK62" s="11">
        <f>SUM('Yearly emission'!CH$24:'Yearly emission'!CH38)</f>
        <v>0</v>
      </c>
      <c r="CL62" s="11">
        <f>SUM('Yearly emission'!CI$24:'Yearly emission'!CI38)</f>
        <v>0</v>
      </c>
      <c r="CM62" s="11">
        <f>SUM('Yearly emission'!CJ$24:'Yearly emission'!CJ38)</f>
        <v>30570</v>
      </c>
      <c r="CN62" s="11">
        <f>SUM('Yearly emission'!CK$24:'Yearly emission'!CK38)</f>
        <v>0</v>
      </c>
      <c r="CO62" s="11">
        <f>SUM('Yearly emission'!CL$24:'Yearly emission'!CL38)</f>
        <v>0</v>
      </c>
      <c r="CP62" s="11">
        <f>SUM('Yearly emission'!CM$24:'Yearly emission'!CM38)</f>
        <v>0</v>
      </c>
      <c r="CQ62" s="11">
        <f>SUM('Yearly emission'!CN$24:'Yearly emission'!CN38)</f>
        <v>0</v>
      </c>
      <c r="CR62" s="11">
        <f>SUM('Yearly emission'!CO$24:'Yearly emission'!CO38)</f>
        <v>0</v>
      </c>
      <c r="CS62" s="11">
        <f>SUM('Yearly emission'!CP$24:'Yearly emission'!CP38)</f>
        <v>0</v>
      </c>
      <c r="CT62" s="11">
        <f>SUM('Yearly emission'!CQ$24:'Yearly emission'!CQ38)</f>
        <v>0</v>
      </c>
      <c r="CU62" s="11">
        <f>SUM('Yearly emission'!CR$24:'Yearly emission'!CR38)</f>
        <v>0</v>
      </c>
      <c r="CV62" s="11">
        <f>SUM('Yearly emission'!CS$24:'Yearly emission'!CS38)</f>
        <v>0</v>
      </c>
      <c r="CW62" s="11">
        <f>SUM('Yearly emission'!CT$24:'Yearly emission'!CT38)</f>
        <v>0</v>
      </c>
      <c r="CX62" s="11">
        <f>SUM('Yearly emission'!CU$24:'Yearly emission'!CU38)</f>
        <v>0</v>
      </c>
      <c r="CY62" s="11">
        <f>SUM('Yearly emission'!CV$24:'Yearly emission'!CV38)</f>
        <v>0</v>
      </c>
      <c r="CZ62" s="11">
        <f>SUM('Yearly emission'!CW$24:'Yearly emission'!CW38)</f>
        <v>0</v>
      </c>
      <c r="DA62" s="11">
        <f>SUM('Yearly emission'!CX$24:'Yearly emission'!CX38)</f>
        <v>0</v>
      </c>
      <c r="DB62" s="11">
        <f>SUM('Yearly emission'!CY$24:'Yearly emission'!CY38)</f>
        <v>0</v>
      </c>
      <c r="DC62" s="11">
        <f>SUM('Yearly emission'!CZ$24:'Yearly emission'!CZ38)</f>
        <v>0</v>
      </c>
      <c r="DD62" s="11">
        <f>SUM('Yearly emission'!DA$24:'Yearly emission'!DA38)</f>
        <v>0</v>
      </c>
      <c r="DE62" s="11">
        <f>SUM('Yearly emission'!DB$24:'Yearly emission'!DB38)</f>
        <v>3659357911.6919069</v>
      </c>
      <c r="DF62" s="11">
        <f>SUM('Yearly emission'!DC$24:'Yearly emission'!DC38)</f>
        <v>1227137491.7639494</v>
      </c>
      <c r="DG62" s="11">
        <f>SUM('Yearly emission'!DD$24:'Yearly emission'!DD38)</f>
        <v>333598415.86675727</v>
      </c>
      <c r="DH62" s="11">
        <f>SUM('Yearly emission'!DE$24:'Yearly emission'!DE38)</f>
        <v>165105413.66901299</v>
      </c>
      <c r="DI62" s="11">
        <f>SUM('Yearly emission'!DF$24:'Yearly emission'!DF38)</f>
        <v>1767534699.8387489</v>
      </c>
      <c r="DJ62" s="11">
        <f>SUM('Yearly emission'!DG$24:'Yearly emission'!DG38)</f>
        <v>124436982.56487964</v>
      </c>
      <c r="DK62" s="11">
        <f>SUM('Yearly emission'!DH$24:'Yearly emission'!DH38)</f>
        <v>179919355.67876205</v>
      </c>
      <c r="DL62" s="11">
        <f>SUM('Yearly emission'!DI$24:'Yearly emission'!DI38)</f>
        <v>609282334.34680581</v>
      </c>
      <c r="DM62" s="11">
        <f>SUM('Yearly emission'!DJ$24:'Yearly emission'!DJ38)</f>
        <v>3224605741.2053442</v>
      </c>
      <c r="DN62" s="11">
        <f>SUM('Yearly emission'!DK$24:'Yearly emission'!DK38)</f>
        <v>409825412.93037397</v>
      </c>
      <c r="DO62" s="11">
        <f>SUM('Yearly emission'!DL$24:'Yearly emission'!DL38)</f>
        <v>707855561.74940455</v>
      </c>
      <c r="DP62" s="11">
        <f>SUM('Yearly emission'!DM$24:'Yearly emission'!DM38)</f>
        <v>97581431.310589433</v>
      </c>
      <c r="DQ62" s="11">
        <f>SUM('Yearly emission'!DN$24:'Yearly emission'!DN38)</f>
        <v>236605310.04527625</v>
      </c>
      <c r="DR62" s="11">
        <f>SUM('Yearly emission'!DO$24:'Yearly emission'!DO38)</f>
        <v>336333340.67913675</v>
      </c>
      <c r="DS62" s="11">
        <f>SUM('Yearly emission'!DP$24:'Yearly emission'!DP38)</f>
        <v>202377567.59325713</v>
      </c>
      <c r="DT62" s="11">
        <f>SUM('Yearly emission'!DQ$24:'Yearly emission'!DQ38)</f>
        <v>931146550.86947918</v>
      </c>
      <c r="DU62" s="11">
        <f>SUM('Yearly emission'!DR$24:'Yearly emission'!DR38)</f>
        <v>0</v>
      </c>
      <c r="DV62" s="11">
        <f>SUM('Yearly emission'!DS$24:'Yearly emission'!DS38)</f>
        <v>7018417831.2528296</v>
      </c>
      <c r="DW62" s="11">
        <f>SUM('Yearly emission'!DT$24:'Yearly emission'!DT38)</f>
        <v>2249630765.6188207</v>
      </c>
      <c r="DX62" s="11">
        <f>SUM('Yearly emission'!DU$24:'Yearly emission'!DU38)</f>
        <v>484761840.72986406</v>
      </c>
      <c r="DY62" s="11">
        <f>SUM('Yearly emission'!DV$24:'Yearly emission'!DV38)</f>
        <v>310034192.4880448</v>
      </c>
      <c r="DZ62" s="11">
        <f>SUM('Yearly emission'!DW$24:'Yearly emission'!DW38)</f>
        <v>3479842771.5529876</v>
      </c>
      <c r="EA62" s="11">
        <f>SUM('Yearly emission'!DX$24:'Yearly emission'!DX38)</f>
        <v>248789595.47972569</v>
      </c>
      <c r="EB62" s="11">
        <f>SUM('Yearly emission'!DY$24:'Yearly emission'!DY38)</f>
        <v>340198322.76043552</v>
      </c>
      <c r="EC62" s="11">
        <f>SUM('Yearly emission'!DZ$24:'Yearly emission'!DZ38)</f>
        <v>1218564668.6936111</v>
      </c>
      <c r="ED62" s="11">
        <f>SUM('Yearly emission'!EA$24:'Yearly emission'!EA38)</f>
        <v>6449211482.4106722</v>
      </c>
      <c r="EE62" s="11">
        <f>SUM('Yearly emission'!EB$24:'Yearly emission'!EB38)</f>
        <v>819650825.86074662</v>
      </c>
      <c r="EF62" s="11">
        <f>SUM('Yearly emission'!EC$24:'Yearly emission'!EC38)</f>
        <v>1340900853.6994874</v>
      </c>
      <c r="EG62" s="11">
        <f>SUM('Yearly emission'!ED$24:'Yearly emission'!ED38)</f>
        <v>195143403.90889275</v>
      </c>
      <c r="EH62" s="11">
        <f>SUM('Yearly emission'!EE$24:'Yearly emission'!EE38)</f>
        <v>472867003.29842287</v>
      </c>
      <c r="EI62" s="11">
        <f>SUM('Yearly emission'!EF$24:'Yearly emission'!EF38)</f>
        <v>591786386.84941721</v>
      </c>
      <c r="EJ62" s="11">
        <f>SUM('Yearly emission'!EG$24:'Yearly emission'!EG38)</f>
        <v>404394464.17709172</v>
      </c>
      <c r="EK62" s="11">
        <f>SUM('Yearly emission'!EH$24:'Yearly emission'!EH38)</f>
        <v>1762927767.7598548</v>
      </c>
      <c r="EL62" s="11">
        <f>SUM('Yearly emission'!EI$24:'Yearly emission'!EI38)</f>
        <v>0</v>
      </c>
      <c r="EM62" s="11">
        <f>SUM('Yearly emission'!EJ$24:'Yearly emission'!EJ38)</f>
        <v>0</v>
      </c>
      <c r="EN62" s="11">
        <f>SUM('Yearly emission'!EK$24:'Yearly emission'!EK38)</f>
        <v>0</v>
      </c>
      <c r="EO62" s="11">
        <f>SUM('Yearly emission'!EL$24:'Yearly emission'!EL38)</f>
        <v>0</v>
      </c>
      <c r="EP62" s="11">
        <f>SUM('Yearly emission'!EM$24:'Yearly emission'!EM38)</f>
        <v>0</v>
      </c>
      <c r="EQ62" s="11">
        <f>SUM('Yearly emission'!EN$24:'Yearly emission'!EN38)</f>
        <v>0</v>
      </c>
      <c r="ER62" s="11">
        <f>SUM('Yearly emission'!EO$24:'Yearly emission'!EO38)</f>
        <v>0</v>
      </c>
      <c r="ES62" s="11">
        <f>SUM('Yearly emission'!EP$24:'Yearly emission'!EP38)</f>
        <v>0</v>
      </c>
      <c r="ET62" s="11">
        <f>SUM('Yearly emission'!EQ$24:'Yearly emission'!EQ38)</f>
        <v>0</v>
      </c>
      <c r="EU62" s="11">
        <f>SUM('Yearly emission'!ER$24:'Yearly emission'!ER38)</f>
        <v>0</v>
      </c>
      <c r="EV62" s="11">
        <f>SUM('Yearly emission'!ES$24:'Yearly emission'!ES38)</f>
        <v>0</v>
      </c>
      <c r="EW62" s="11">
        <f>SUM('Yearly emission'!ET$24:'Yearly emission'!ET38)</f>
        <v>0</v>
      </c>
      <c r="EX62" s="11">
        <f>SUM('Yearly emission'!EU$24:'Yearly emission'!EU38)</f>
        <v>0</v>
      </c>
      <c r="EY62" s="11">
        <f>SUM('Yearly emission'!EV$24:'Yearly emission'!EV38)</f>
        <v>0</v>
      </c>
      <c r="EZ62" s="11">
        <f>SUM('Yearly emission'!EW$24:'Yearly emission'!EW38)</f>
        <v>0</v>
      </c>
      <c r="FA62" s="11">
        <f>SUM('Yearly emission'!EX$24:'Yearly emission'!EX38)</f>
        <v>0</v>
      </c>
      <c r="FB62" s="11">
        <f>SUM('Yearly emission'!EY$24:'Yearly emission'!EY38)</f>
        <v>0</v>
      </c>
      <c r="FC62" s="11">
        <f>SUM('Yearly emission'!EZ$24:'Yearly emission'!EZ38)</f>
        <v>0</v>
      </c>
      <c r="FD62" s="11">
        <f>SUM('Yearly emission'!FA$24:'Yearly emission'!FA38)</f>
        <v>0</v>
      </c>
      <c r="FE62" s="11">
        <f>SUM('Yearly emission'!FB$24:'Yearly emission'!FB38)</f>
        <v>0</v>
      </c>
      <c r="FF62" s="11">
        <f>SUM('Yearly emission'!FC$24:'Yearly emission'!FC38)</f>
        <v>0</v>
      </c>
      <c r="FG62" s="11">
        <f>SUM('Yearly emission'!FD$24:'Yearly emission'!FD38)</f>
        <v>0</v>
      </c>
      <c r="FH62" s="11">
        <f>SUM('Yearly emission'!FE$24:'Yearly emission'!FE38)</f>
        <v>0</v>
      </c>
      <c r="FI62" s="11">
        <f>SUM('Yearly emission'!FF$24:'Yearly emission'!FF38)</f>
        <v>0</v>
      </c>
      <c r="FJ62" s="11">
        <f>SUM('Yearly emission'!FG$24:'Yearly emission'!FG38)</f>
        <v>0</v>
      </c>
      <c r="FK62" s="11">
        <f>SUM('Yearly emission'!FH$24:'Yearly emission'!FH38)</f>
        <v>0</v>
      </c>
      <c r="FL62" s="11">
        <f>SUM('Yearly emission'!FI$24:'Yearly emission'!FI38)</f>
        <v>0</v>
      </c>
      <c r="FM62" s="11">
        <f>SUM('Yearly emission'!FJ$24:'Yearly emission'!FJ38)</f>
        <v>0</v>
      </c>
      <c r="FN62" s="11">
        <f>SUM('Yearly emission'!FK$24:'Yearly emission'!FK38)</f>
        <v>0</v>
      </c>
      <c r="FO62" s="11">
        <f>SUM('Yearly emission'!FL$24:'Yearly emission'!FL38)</f>
        <v>0</v>
      </c>
      <c r="FP62" s="11">
        <f>SUM('Yearly emission'!FM$24:'Yearly emission'!FM38)</f>
        <v>0</v>
      </c>
      <c r="FQ62" s="11">
        <f>SUM('Yearly emission'!FN$24:'Yearly emission'!FN38)</f>
        <v>0</v>
      </c>
      <c r="FR62" s="11">
        <f>SUM('Yearly emission'!FO$24:'Yearly emission'!FO38)</f>
        <v>0</v>
      </c>
      <c r="FS62" s="11">
        <f>SUM('Yearly emission'!FP$24:'Yearly emission'!FP38)</f>
        <v>0</v>
      </c>
      <c r="FT62" s="11">
        <f>SUM('Yearly emission'!FQ$24:'Yearly emission'!FQ38)</f>
        <v>0</v>
      </c>
      <c r="FU62" s="11">
        <f>SUM('Yearly emission'!FR$24:'Yearly emission'!FR38)</f>
        <v>0</v>
      </c>
      <c r="FV62" s="11">
        <f>SUM('Yearly emission'!FS$24:'Yearly emission'!FS38)</f>
        <v>30570</v>
      </c>
      <c r="FW62" s="11">
        <f>SUM('Yearly emission'!FT$24:'Yearly emission'!FT38)</f>
        <v>0</v>
      </c>
      <c r="FX62" s="11">
        <f>SUM('Yearly emission'!FU$24:'Yearly emission'!FU38)</f>
        <v>0</v>
      </c>
      <c r="FY62" s="11">
        <f>SUM('Yearly emission'!FV$24:'Yearly emission'!FV38)</f>
        <v>0</v>
      </c>
      <c r="FZ62" s="11">
        <f>SUM('Yearly emission'!FW$24:'Yearly emission'!FW38)</f>
        <v>0</v>
      </c>
      <c r="GA62" s="11">
        <f>SUM('Yearly emission'!FX$24:'Yearly emission'!FX38)</f>
        <v>0</v>
      </c>
      <c r="GB62" s="11">
        <f>SUM('Yearly emission'!FY$24:'Yearly emission'!FY38)</f>
        <v>0</v>
      </c>
      <c r="GC62" s="11">
        <f>SUM('Yearly emission'!FZ$24:'Yearly emission'!FZ38)</f>
        <v>0</v>
      </c>
      <c r="GD62" s="11">
        <f>SUM('Yearly emission'!GA$24:'Yearly emission'!GA38)</f>
        <v>0</v>
      </c>
      <c r="GE62" s="11">
        <f>SUM('Yearly emission'!GB$24:'Yearly emission'!GB38)</f>
        <v>0</v>
      </c>
      <c r="GF62" s="11">
        <f>SUM('Yearly emission'!GC$24:'Yearly emission'!GC38)</f>
        <v>0</v>
      </c>
      <c r="GG62" s="11">
        <f>SUM('Yearly emission'!GD$24:'Yearly emission'!GD38)</f>
        <v>0</v>
      </c>
      <c r="GH62" s="11">
        <f>SUM('Yearly emission'!GE$24:'Yearly emission'!GE38)</f>
        <v>0</v>
      </c>
      <c r="GI62" s="11">
        <f>SUM('Yearly emission'!GF$24:'Yearly emission'!GF38)</f>
        <v>0</v>
      </c>
      <c r="GJ62" s="11">
        <f>SUM('Yearly emission'!GG$24:'Yearly emission'!GG38)</f>
        <v>0</v>
      </c>
      <c r="GK62" s="11">
        <f>SUM('Yearly emission'!GH$24:'Yearly emission'!GH38)</f>
        <v>0</v>
      </c>
      <c r="GL62" s="11">
        <f>SUM('Yearly emission'!GI$24:'Yearly emission'!GI38)</f>
        <v>0</v>
      </c>
      <c r="GM62" s="11">
        <f>SUM('Yearly emission'!GJ$24:'Yearly emission'!GJ38)</f>
        <v>0</v>
      </c>
      <c r="GN62" s="11">
        <f>SUM('Yearly emission'!GK$24:'Yearly emission'!GK38)</f>
        <v>2953434990.9646754</v>
      </c>
      <c r="GO62" s="11">
        <f>SUM('Yearly emission'!GL$24:'Yearly emission'!GL38)</f>
        <v>1427759893.3625865</v>
      </c>
      <c r="GP62" s="11">
        <f>SUM('Yearly emission'!GM$24:'Yearly emission'!GM38)</f>
        <v>492827858.09952408</v>
      </c>
      <c r="GQ62" s="11">
        <f>SUM('Yearly emission'!GN$24:'Yearly emission'!GN38)</f>
        <v>214426119.29487634</v>
      </c>
      <c r="GR62" s="11">
        <f>SUM('Yearly emission'!GO$24:'Yearly emission'!GO38)</f>
        <v>1593486799.8035452</v>
      </c>
      <c r="GS62" s="11">
        <f>SUM('Yearly emission'!GP$24:'Yearly emission'!GP38)</f>
        <v>125295673.04216975</v>
      </c>
      <c r="GT62" s="11">
        <f>SUM('Yearly emission'!GQ$24:'Yearly emission'!GQ38)</f>
        <v>218029095.55502552</v>
      </c>
      <c r="GU62" s="11">
        <f>SUM('Yearly emission'!GR$24:'Yearly emission'!GR38)</f>
        <v>1195732379.7545893</v>
      </c>
      <c r="GV62" s="11">
        <f>SUM('Yearly emission'!GS$24:'Yearly emission'!GS38)</f>
        <v>3922656530.4935732</v>
      </c>
      <c r="GW62" s="11">
        <f>SUM('Yearly emission'!GT$24:'Yearly emission'!GT38)</f>
        <v>591857593.95502722</v>
      </c>
      <c r="GX62" s="11">
        <f>SUM('Yearly emission'!GU$24:'Yearly emission'!GU38)</f>
        <v>605764100.2688694</v>
      </c>
      <c r="GY62" s="11">
        <f>SUM('Yearly emission'!GV$24:'Yearly emission'!GV38)</f>
        <v>173645330.10042757</v>
      </c>
      <c r="GZ62" s="11">
        <f>SUM('Yearly emission'!GW$24:'Yearly emission'!GW38)</f>
        <v>246934036.46219885</v>
      </c>
      <c r="HA62" s="11">
        <f>SUM('Yearly emission'!GX$24:'Yearly emission'!GX38)</f>
        <v>386270659.80084443</v>
      </c>
      <c r="HB62" s="11">
        <f>SUM('Yearly emission'!GY$24:'Yearly emission'!GY38)</f>
        <v>261369241.72321415</v>
      </c>
      <c r="HC62" s="11">
        <f>SUM('Yearly emission'!GZ$24:'Yearly emission'!GZ38)</f>
        <v>1586125311.1716745</v>
      </c>
      <c r="HD62" s="11">
        <f>SUM('Yearly emission'!HA$24:'Yearly emission'!HA38)</f>
        <v>0</v>
      </c>
      <c r="HE62" s="11">
        <f>SUM('Yearly emission'!HB$24:'Yearly emission'!HB38)</f>
        <v>4441893494.1216822</v>
      </c>
      <c r="HF62" s="11">
        <f>SUM('Yearly emission'!HC$24:'Yearly emission'!HC38)</f>
        <v>2845333100.4702435</v>
      </c>
      <c r="HG62" s="11">
        <f>SUM('Yearly emission'!HD$24:'Yearly emission'!HD38)</f>
        <v>828230057.67918074</v>
      </c>
      <c r="HH62" s="11">
        <f>SUM('Yearly emission'!HE$24:'Yearly emission'!HE38)</f>
        <v>368601961.09383154</v>
      </c>
      <c r="HI62" s="11">
        <f>SUM('Yearly emission'!HF$24:'Yearly emission'!HF38)</f>
        <v>3166780719.4997334</v>
      </c>
      <c r="HJ62" s="11">
        <f>SUM('Yearly emission'!HG$24:'Yearly emission'!HG38)</f>
        <v>248702276.84807503</v>
      </c>
      <c r="HK62" s="11">
        <f>SUM('Yearly emission'!HH$24:'Yearly emission'!HH38)</f>
        <v>436058191.1100505</v>
      </c>
      <c r="HL62" s="11">
        <f>SUM('Yearly emission'!HI$24:'Yearly emission'!HI38)</f>
        <v>2389457190.9861364</v>
      </c>
      <c r="HM62" s="11">
        <f>SUM('Yearly emission'!HJ$24:'Yearly emission'!HJ38)</f>
        <v>7845313060.9871416</v>
      </c>
      <c r="HN62" s="11">
        <f>SUM('Yearly emission'!HK$24:'Yearly emission'!HK38)</f>
        <v>1183715187.9100559</v>
      </c>
      <c r="HO62" s="11">
        <f>SUM('Yearly emission'!HL$24:'Yearly emission'!HL38)</f>
        <v>887157810.48987925</v>
      </c>
      <c r="HP62" s="11">
        <f>SUM('Yearly emission'!HM$24:'Yearly emission'!HM38)</f>
        <v>347204230.80645931</v>
      </c>
      <c r="HQ62" s="11">
        <f>SUM('Yearly emission'!HN$24:'Yearly emission'!HN38)</f>
        <v>493868072.92439759</v>
      </c>
      <c r="HR62" s="11">
        <f>SUM('Yearly emission'!HO$24:'Yearly emission'!HO38)</f>
        <v>771676190.49273419</v>
      </c>
      <c r="HS62" s="11">
        <f>SUM('Yearly emission'!HP$24:'Yearly emission'!HP38)</f>
        <v>522702869.65198594</v>
      </c>
      <c r="HT62" s="11">
        <f>SUM('Yearly emission'!HQ$24:'Yearly emission'!HQ38)</f>
        <v>3172250622.3433533</v>
      </c>
      <c r="HU62" s="11">
        <f>SUM('Yearly emission'!HR$24:'Yearly emission'!HR38)</f>
        <v>0</v>
      </c>
      <c r="HV62" s="11">
        <f>SUM('Yearly emission'!HS$24:'Yearly emission'!HS38)</f>
        <v>0</v>
      </c>
      <c r="HW62" s="11">
        <f>SUM('Yearly emission'!HT$24:'Yearly emission'!HT38)</f>
        <v>0</v>
      </c>
      <c r="HX62" s="11">
        <f>SUM('Yearly emission'!HU$24:'Yearly emission'!HU38)</f>
        <v>0</v>
      </c>
      <c r="HY62" s="11">
        <f>SUM('Yearly emission'!HV$24:'Yearly emission'!HV38)</f>
        <v>0</v>
      </c>
      <c r="HZ62" s="11">
        <f>SUM('Yearly emission'!HW$24:'Yearly emission'!HW38)</f>
        <v>0</v>
      </c>
      <c r="IA62" s="11">
        <f>SUM('Yearly emission'!HX$24:'Yearly emission'!HX38)</f>
        <v>0</v>
      </c>
      <c r="IB62" s="11">
        <f>SUM('Yearly emission'!HY$24:'Yearly emission'!HY38)</f>
        <v>0</v>
      </c>
      <c r="IC62" s="11">
        <f>SUM('Yearly emission'!HZ$24:'Yearly emission'!HZ38)</f>
        <v>0</v>
      </c>
      <c r="ID62" s="11">
        <f>SUM('Yearly emission'!IA$24:'Yearly emission'!IA38)</f>
        <v>0</v>
      </c>
      <c r="IE62" s="11">
        <f>SUM('Yearly emission'!IB$24:'Yearly emission'!IB38)</f>
        <v>0</v>
      </c>
      <c r="IF62" s="11">
        <f>SUM('Yearly emission'!IC$24:'Yearly emission'!IC38)</f>
        <v>0</v>
      </c>
      <c r="IG62" s="11">
        <f>SUM('Yearly emission'!ID$24:'Yearly emission'!ID38)</f>
        <v>0</v>
      </c>
      <c r="IH62" s="11">
        <f>SUM('Yearly emission'!IE$24:'Yearly emission'!IE38)</f>
        <v>0</v>
      </c>
      <c r="II62" s="11">
        <f>SUM('Yearly emission'!IF$24:'Yearly emission'!IF38)</f>
        <v>0</v>
      </c>
      <c r="IJ62" s="11">
        <f>SUM('Yearly emission'!IG$24:'Yearly emission'!IG38)</f>
        <v>0</v>
      </c>
      <c r="IK62" s="11">
        <f>SUM('Yearly emission'!IH$24:'Yearly emission'!IH38)</f>
        <v>0</v>
      </c>
      <c r="IL62" s="11">
        <f>SUM('Yearly emission'!II$24:'Yearly emission'!II38)</f>
        <v>0</v>
      </c>
      <c r="IM62" s="11">
        <f>SUM('Yearly emission'!IJ$24:'Yearly emission'!IJ38)</f>
        <v>0</v>
      </c>
      <c r="IN62" s="11">
        <f>SUM('Yearly emission'!IK$24:'Yearly emission'!IK38)</f>
        <v>0</v>
      </c>
      <c r="IO62" s="11">
        <f>SUM('Yearly emission'!IL$24:'Yearly emission'!IL38)</f>
        <v>0</v>
      </c>
      <c r="IP62" s="11">
        <f>SUM('Yearly emission'!IM$24:'Yearly emission'!IM38)</f>
        <v>0</v>
      </c>
      <c r="IQ62" s="11">
        <f>SUM('Yearly emission'!IN$24:'Yearly emission'!IN38)</f>
        <v>0</v>
      </c>
      <c r="IR62" s="11">
        <f>SUM('Yearly emission'!IO$24:'Yearly emission'!IO38)</f>
        <v>0</v>
      </c>
      <c r="IS62" s="11">
        <f>SUM('Yearly emission'!IP$24:'Yearly emission'!IP38)</f>
        <v>0</v>
      </c>
      <c r="IT62" s="11">
        <f>SUM('Yearly emission'!IQ$24:'Yearly emission'!IQ38)</f>
        <v>0</v>
      </c>
      <c r="IU62" s="11">
        <f>SUM('Yearly emission'!IR$24:'Yearly emission'!IR38)</f>
        <v>0</v>
      </c>
      <c r="IV62" s="11">
        <f>SUM('Yearly emission'!IS$24:'Yearly emission'!IS38)</f>
        <v>0</v>
      </c>
      <c r="IW62" s="11">
        <f>SUM('Yearly emission'!IT$24:'Yearly emission'!IT38)</f>
        <v>0</v>
      </c>
      <c r="IX62" s="11">
        <f>SUM('Yearly emission'!IU$24:'Yearly emission'!IU38)</f>
        <v>0</v>
      </c>
      <c r="IY62" s="11">
        <f>SUM('Yearly emission'!IV$24:'Yearly emission'!IV38)</f>
        <v>0</v>
      </c>
      <c r="IZ62" s="11">
        <f>SUM('Yearly emission'!IW$24:'Yearly emission'!IW38)</f>
        <v>0</v>
      </c>
      <c r="JA62" s="11">
        <f>SUM('Yearly emission'!IX$24:'Yearly emission'!IX38)</f>
        <v>0</v>
      </c>
      <c r="JB62" s="11">
        <f>SUM('Yearly emission'!IY$24:'Yearly emission'!IY38)</f>
        <v>0</v>
      </c>
    </row>
    <row r="63" spans="4:262" x14ac:dyDescent="0.25">
      <c r="D63" s="11">
        <v>2046</v>
      </c>
      <c r="E63" s="11">
        <f>SUM('Yearly emission'!B$26:'Yearly emission'!B39)</f>
        <v>0</v>
      </c>
      <c r="F63" s="11">
        <f>SUM('Yearly emission'!C$26:'Yearly emission'!C39)</f>
        <v>0</v>
      </c>
      <c r="G63" s="11">
        <f>SUM('Yearly emission'!D$26:'Yearly emission'!D39)</f>
        <v>0</v>
      </c>
      <c r="H63" s="11">
        <f>SUM('Yearly emission'!E$26:'Yearly emission'!E39)</f>
        <v>0</v>
      </c>
      <c r="I63" s="11">
        <f>SUM('Yearly emission'!F$26:'Yearly emission'!F39)</f>
        <v>0</v>
      </c>
      <c r="J63" s="11">
        <f>SUM('Yearly emission'!G$26:'Yearly emission'!G39)</f>
        <v>0</v>
      </c>
      <c r="K63" s="11">
        <f>SUM('Yearly emission'!H$26:'Yearly emission'!H39)</f>
        <v>0</v>
      </c>
      <c r="L63" s="11">
        <f>SUM('Yearly emission'!I$26:'Yearly emission'!I39)</f>
        <v>0</v>
      </c>
      <c r="M63" s="11">
        <f>SUM('Yearly emission'!J$26:'Yearly emission'!J39)</f>
        <v>0</v>
      </c>
      <c r="N63" s="11">
        <f>SUM('Yearly emission'!K$26:'Yearly emission'!K39)</f>
        <v>0</v>
      </c>
      <c r="O63" s="11">
        <f>SUM('Yearly emission'!L$26:'Yearly emission'!L39)</f>
        <v>0</v>
      </c>
      <c r="P63" s="11">
        <f>SUM('Yearly emission'!M$26:'Yearly emission'!M39)</f>
        <v>0</v>
      </c>
      <c r="Q63" s="11">
        <f>SUM('Yearly emission'!N$26:'Yearly emission'!N39)</f>
        <v>0</v>
      </c>
      <c r="R63" s="11">
        <f>SUM('Yearly emission'!O$26:'Yearly emission'!O39)</f>
        <v>0</v>
      </c>
      <c r="S63" s="11">
        <f>SUM('Yearly emission'!P$26:'Yearly emission'!P39)</f>
        <v>0</v>
      </c>
      <c r="T63" s="11">
        <f>SUM('Yearly emission'!Q$26:'Yearly emission'!Q39)</f>
        <v>0</v>
      </c>
      <c r="V63" s="11">
        <f>SUM('Yearly emission'!S$24:'Yearly emission'!S39)</f>
        <v>1209009852.2798765</v>
      </c>
      <c r="W63" s="11">
        <f>SUM('Yearly emission'!T$24:'Yearly emission'!T39)</f>
        <v>1127681721.0399384</v>
      </c>
      <c r="X63" s="11">
        <f>SUM('Yearly emission'!U$24:'Yearly emission'!U39)</f>
        <v>357049728.12672508</v>
      </c>
      <c r="Y63" s="11">
        <f>SUM('Yearly emission'!V$24:'Yearly emission'!V39)</f>
        <v>164148774.93451351</v>
      </c>
      <c r="Z63" s="11">
        <f>SUM('Yearly emission'!W$24:'Yearly emission'!W39)</f>
        <v>1504016997.5036633</v>
      </c>
      <c r="AA63" s="11">
        <f>SUM('Yearly emission'!X$24:'Yearly emission'!X39)</f>
        <v>88804123.102490008</v>
      </c>
      <c r="AB63" s="11">
        <f>SUM('Yearly emission'!Y$24:'Yearly emission'!Y39)</f>
        <v>158673938.90276566</v>
      </c>
      <c r="AC63" s="11">
        <f>SUM('Yearly emission'!Z$24:'Yearly emission'!Z39)</f>
        <v>488561921.77756888</v>
      </c>
      <c r="AD63" s="11">
        <f>SUM('Yearly emission'!AA$24:'Yearly emission'!AA39)</f>
        <v>2785135832.3884835</v>
      </c>
      <c r="AE63" s="11">
        <f>SUM('Yearly emission'!AB$24:'Yearly emission'!AB39)</f>
        <v>393787804.27597255</v>
      </c>
      <c r="AF63" s="11">
        <f>SUM('Yearly emission'!AC$24:'Yearly emission'!AC39)</f>
        <v>417325461.75098652</v>
      </c>
      <c r="AG63" s="11">
        <f>SUM('Yearly emission'!AD$24:'Yearly emission'!AD39)</f>
        <v>70142659.074967682</v>
      </c>
      <c r="AH63" s="11">
        <f>SUM('Yearly emission'!AE$24:'Yearly emission'!AE39)</f>
        <v>195526016.45906314</v>
      </c>
      <c r="AI63" s="11">
        <f>SUM('Yearly emission'!AF$24:'Yearly emission'!AF39)</f>
        <v>255376998.96144816</v>
      </c>
      <c r="AJ63" s="11">
        <f>SUM('Yearly emission'!AG$24:'Yearly emission'!AG39)</f>
        <v>156712389.09108561</v>
      </c>
      <c r="AK63" s="11">
        <f>SUM('Yearly emission'!AH$24:'Yearly emission'!AH39)</f>
        <v>871392161.30600798</v>
      </c>
      <c r="AL63" s="11">
        <f>SUM('Yearly emission'!AI$24:'Yearly emission'!AI39)</f>
        <v>0</v>
      </c>
      <c r="AM63" s="11">
        <f>SUM('Yearly emission'!AJ$24:'Yearly emission'!AJ39)</f>
        <v>2125303693.5551832</v>
      </c>
      <c r="AN63" s="11">
        <f>SUM('Yearly emission'!AK$24:'Yearly emission'!AK39)</f>
        <v>2264943471.8922873</v>
      </c>
      <c r="AO63" s="11">
        <f>SUM('Yearly emission'!AL$24:'Yearly emission'!AL39)</f>
        <v>694823285.91160119</v>
      </c>
      <c r="AP63" s="11">
        <f>SUM('Yearly emission'!AM$24:'Yearly emission'!AM39)</f>
        <v>328379626.79753476</v>
      </c>
      <c r="AQ63" s="11">
        <f>SUM('Yearly emission'!AN$24:'Yearly emission'!AN39)</f>
        <v>2691550422.1348987</v>
      </c>
      <c r="AR63" s="11">
        <f>SUM('Yearly emission'!AO$24:'Yearly emission'!AO39)</f>
        <v>177825126.30425453</v>
      </c>
      <c r="AS63" s="11">
        <f>SUM('Yearly emission'!AP$24:'Yearly emission'!AP39)</f>
        <v>311084497.47698641</v>
      </c>
      <c r="AT63" s="11">
        <f>SUM('Yearly emission'!AQ$24:'Yearly emission'!AQ39)</f>
        <v>979018603.0739795</v>
      </c>
      <c r="AU63" s="11">
        <f>SUM('Yearly emission'!AR$24:'Yearly emission'!AR39)</f>
        <v>5524975434.3277235</v>
      </c>
      <c r="AV63" s="11">
        <f>SUM('Yearly emission'!AS$24:'Yearly emission'!AS39)</f>
        <v>788796361.3901211</v>
      </c>
      <c r="AW63" s="11">
        <f>SUM('Yearly emission'!AT$24:'Yearly emission'!AT39)</f>
        <v>835933206.85825825</v>
      </c>
      <c r="AX63" s="11">
        <f>SUM('Yearly emission'!AU$24:'Yearly emission'!AU39)</f>
        <v>140568425.23090225</v>
      </c>
      <c r="AY63" s="11">
        <f>SUM('Yearly emission'!AV$24:'Yearly emission'!AV39)</f>
        <v>391977475.31895685</v>
      </c>
      <c r="AZ63" s="11">
        <f>SUM('Yearly emission'!AW$24:'Yearly emission'!AW39)</f>
        <v>511046240.06379694</v>
      </c>
      <c r="BA63" s="11">
        <f>SUM('Yearly emission'!AX$24:'Yearly emission'!AX39)</f>
        <v>313849842.64589679</v>
      </c>
      <c r="BB63" s="11">
        <f>SUM('Yearly emission'!AY$24:'Yearly emission'!AY39)</f>
        <v>1746021667.2037742</v>
      </c>
      <c r="BC63" s="11">
        <f>SUM('Yearly emission'!AZ$24:'Yearly emission'!AZ39)</f>
        <v>0</v>
      </c>
      <c r="BD63" s="11">
        <f>SUM('Yearly emission'!BA$24:'Yearly emission'!BA39)</f>
        <v>0</v>
      </c>
      <c r="BE63" s="11">
        <f>SUM('Yearly emission'!BB$24:'Yearly emission'!BB39)</f>
        <v>0</v>
      </c>
      <c r="BF63" s="11">
        <f>SUM('Yearly emission'!BC$24:'Yearly emission'!BC39)</f>
        <v>0</v>
      </c>
      <c r="BG63" s="11">
        <f>SUM('Yearly emission'!BD$24:'Yearly emission'!BD39)</f>
        <v>0</v>
      </c>
      <c r="BH63" s="11">
        <f>SUM('Yearly emission'!BE$24:'Yearly emission'!BE39)</f>
        <v>0</v>
      </c>
      <c r="BI63" s="11">
        <f>SUM('Yearly emission'!BF$24:'Yearly emission'!BF39)</f>
        <v>0</v>
      </c>
      <c r="BJ63" s="11">
        <f>SUM('Yearly emission'!BG$24:'Yearly emission'!BG39)</f>
        <v>0</v>
      </c>
      <c r="BK63" s="11">
        <f>SUM('Yearly emission'!BH$24:'Yearly emission'!BH39)</f>
        <v>0</v>
      </c>
      <c r="BL63" s="11">
        <f>SUM('Yearly emission'!BI$24:'Yearly emission'!BI39)</f>
        <v>0</v>
      </c>
      <c r="BM63" s="11">
        <f>SUM('Yearly emission'!BJ$24:'Yearly emission'!BJ39)</f>
        <v>0</v>
      </c>
      <c r="BN63" s="11">
        <f>SUM('Yearly emission'!BK$24:'Yearly emission'!BK39)</f>
        <v>0</v>
      </c>
      <c r="BO63" s="11">
        <f>SUM('Yearly emission'!BL$24:'Yearly emission'!BL39)</f>
        <v>0</v>
      </c>
      <c r="BP63" s="11">
        <f>SUM('Yearly emission'!BM$24:'Yearly emission'!BM39)</f>
        <v>0</v>
      </c>
      <c r="BQ63" s="11">
        <f>SUM('Yearly emission'!BN$24:'Yearly emission'!BN39)</f>
        <v>0</v>
      </c>
      <c r="BR63" s="11">
        <f>SUM('Yearly emission'!BO$24:'Yearly emission'!BO39)</f>
        <v>0</v>
      </c>
      <c r="BS63" s="11">
        <f>SUM('Yearly emission'!BP$24:'Yearly emission'!BP39)</f>
        <v>0</v>
      </c>
      <c r="BT63" s="11">
        <f>SUM('Yearly emission'!BQ$24:'Yearly emission'!BQ39)</f>
        <v>0</v>
      </c>
      <c r="BU63" s="11">
        <f>SUM('Yearly emission'!BR$24:'Yearly emission'!BR39)</f>
        <v>0</v>
      </c>
      <c r="BV63" s="11">
        <f>SUM('Yearly emission'!BS$24:'Yearly emission'!BS39)</f>
        <v>0</v>
      </c>
      <c r="BW63" s="11">
        <f>SUM('Yearly emission'!BT$24:'Yearly emission'!BT39)</f>
        <v>0</v>
      </c>
      <c r="BX63" s="11">
        <f>SUM('Yearly emission'!BU$24:'Yearly emission'!BU39)</f>
        <v>0</v>
      </c>
      <c r="BY63" s="11">
        <f>SUM('Yearly emission'!BV$24:'Yearly emission'!BV39)</f>
        <v>0</v>
      </c>
      <c r="BZ63" s="11">
        <f>SUM('Yearly emission'!BW$24:'Yearly emission'!BW39)</f>
        <v>0</v>
      </c>
      <c r="CA63" s="11">
        <f>SUM('Yearly emission'!BX$24:'Yearly emission'!BX39)</f>
        <v>0</v>
      </c>
      <c r="CB63" s="11">
        <f>SUM('Yearly emission'!BY$24:'Yearly emission'!BY39)</f>
        <v>0</v>
      </c>
      <c r="CC63" s="11">
        <f>SUM('Yearly emission'!BZ$24:'Yearly emission'!BZ39)</f>
        <v>0</v>
      </c>
      <c r="CD63" s="11">
        <f>SUM('Yearly emission'!CA$24:'Yearly emission'!CA39)</f>
        <v>0</v>
      </c>
      <c r="CE63" s="11">
        <f>SUM('Yearly emission'!CB$24:'Yearly emission'!CB39)</f>
        <v>0</v>
      </c>
      <c r="CF63" s="11">
        <f>SUM('Yearly emission'!CC$24:'Yearly emission'!CC39)</f>
        <v>0</v>
      </c>
      <c r="CG63" s="11">
        <f>SUM('Yearly emission'!CD$24:'Yearly emission'!CD39)</f>
        <v>0</v>
      </c>
      <c r="CH63" s="11">
        <f>SUM('Yearly emission'!CE$24:'Yearly emission'!CE39)</f>
        <v>0</v>
      </c>
      <c r="CI63" s="11">
        <f>SUM('Yearly emission'!CF$24:'Yearly emission'!CF39)</f>
        <v>0</v>
      </c>
      <c r="CJ63" s="11">
        <f>SUM('Yearly emission'!CG$24:'Yearly emission'!CG39)</f>
        <v>0</v>
      </c>
      <c r="CK63" s="11">
        <f>SUM('Yearly emission'!CH$24:'Yearly emission'!CH39)</f>
        <v>0</v>
      </c>
      <c r="CL63" s="11">
        <f>SUM('Yearly emission'!CI$24:'Yearly emission'!CI39)</f>
        <v>0</v>
      </c>
      <c r="CM63" s="11">
        <f>SUM('Yearly emission'!CJ$24:'Yearly emission'!CJ39)</f>
        <v>32616</v>
      </c>
      <c r="CN63" s="11">
        <f>SUM('Yearly emission'!CK$24:'Yearly emission'!CK39)</f>
        <v>0</v>
      </c>
      <c r="CO63" s="11">
        <f>SUM('Yearly emission'!CL$24:'Yearly emission'!CL39)</f>
        <v>0</v>
      </c>
      <c r="CP63" s="11">
        <f>SUM('Yearly emission'!CM$24:'Yearly emission'!CM39)</f>
        <v>0</v>
      </c>
      <c r="CQ63" s="11">
        <f>SUM('Yearly emission'!CN$24:'Yearly emission'!CN39)</f>
        <v>0</v>
      </c>
      <c r="CR63" s="11">
        <f>SUM('Yearly emission'!CO$24:'Yearly emission'!CO39)</f>
        <v>0</v>
      </c>
      <c r="CS63" s="11">
        <f>SUM('Yearly emission'!CP$24:'Yearly emission'!CP39)</f>
        <v>0</v>
      </c>
      <c r="CT63" s="11">
        <f>SUM('Yearly emission'!CQ$24:'Yearly emission'!CQ39)</f>
        <v>0</v>
      </c>
      <c r="CU63" s="11">
        <f>SUM('Yearly emission'!CR$24:'Yearly emission'!CR39)</f>
        <v>0</v>
      </c>
      <c r="CV63" s="11">
        <f>SUM('Yearly emission'!CS$24:'Yearly emission'!CS39)</f>
        <v>0</v>
      </c>
      <c r="CW63" s="11">
        <f>SUM('Yearly emission'!CT$24:'Yearly emission'!CT39)</f>
        <v>0</v>
      </c>
      <c r="CX63" s="11">
        <f>SUM('Yearly emission'!CU$24:'Yearly emission'!CU39)</f>
        <v>0</v>
      </c>
      <c r="CY63" s="11">
        <f>SUM('Yearly emission'!CV$24:'Yearly emission'!CV39)</f>
        <v>0</v>
      </c>
      <c r="CZ63" s="11">
        <f>SUM('Yearly emission'!CW$24:'Yearly emission'!CW39)</f>
        <v>0</v>
      </c>
      <c r="DA63" s="11">
        <f>SUM('Yearly emission'!CX$24:'Yearly emission'!CX39)</f>
        <v>0</v>
      </c>
      <c r="DB63" s="11">
        <f>SUM('Yearly emission'!CY$24:'Yearly emission'!CY39)</f>
        <v>0</v>
      </c>
      <c r="DC63" s="11">
        <f>SUM('Yearly emission'!CZ$24:'Yearly emission'!CZ39)</f>
        <v>0</v>
      </c>
      <c r="DD63" s="11">
        <f>SUM('Yearly emission'!DA$24:'Yearly emission'!DA39)</f>
        <v>0</v>
      </c>
      <c r="DE63" s="11">
        <f>SUM('Yearly emission'!DB$24:'Yearly emission'!DB39)</f>
        <v>3796548233.7363586</v>
      </c>
      <c r="DF63" s="11">
        <f>SUM('Yearly emission'!DC$24:'Yearly emission'!DC39)</f>
        <v>1239486142.7307465</v>
      </c>
      <c r="DG63" s="11">
        <f>SUM('Yearly emission'!DD$24:'Yearly emission'!DD39)</f>
        <v>359801718.75179976</v>
      </c>
      <c r="DH63" s="11">
        <f>SUM('Yearly emission'!DE$24:'Yearly emission'!DE39)</f>
        <v>177945525.34914273</v>
      </c>
      <c r="DI63" s="11">
        <f>SUM('Yearly emission'!DF$24:'Yearly emission'!DF39)</f>
        <v>1885877417.0408432</v>
      </c>
      <c r="DJ63" s="11">
        <f>SUM('Yearly emission'!DG$24:'Yearly emission'!DG39)</f>
        <v>136599344.46068147</v>
      </c>
      <c r="DK63" s="11">
        <f>SUM('Yearly emission'!DH$24:'Yearly emission'!DH39)</f>
        <v>192631247.67039797</v>
      </c>
      <c r="DL63" s="11">
        <f>SUM('Yearly emission'!DI$24:'Yearly emission'!DI39)</f>
        <v>631139151.96784651</v>
      </c>
      <c r="DM63" s="11">
        <f>SUM('Yearly emission'!DJ$24:'Yearly emission'!DJ39)</f>
        <v>3368330252.2207413</v>
      </c>
      <c r="DN63" s="11">
        <f>SUM('Yearly emission'!DK$24:'Yearly emission'!DK39)</f>
        <v>439651477.70724005</v>
      </c>
      <c r="DO63" s="11">
        <f>SUM('Yearly emission'!DL$24:'Yearly emission'!DL39)</f>
        <v>721838494.90898252</v>
      </c>
      <c r="DP63" s="11">
        <f>SUM('Yearly emission'!DM$24:'Yearly emission'!DM39)</f>
        <v>105117638.12963806</v>
      </c>
      <c r="DQ63" s="11">
        <f>SUM('Yearly emission'!DN$24:'Yearly emission'!DN39)</f>
        <v>250556050.74135605</v>
      </c>
      <c r="DR63" s="11">
        <f>SUM('Yearly emission'!DO$24:'Yearly emission'!DO39)</f>
        <v>342422857.50854641</v>
      </c>
      <c r="DS63" s="11">
        <f>SUM('Yearly emission'!DP$24:'Yearly emission'!DP39)</f>
        <v>211604900.76234075</v>
      </c>
      <c r="DT63" s="11">
        <f>SUM('Yearly emission'!DQ$24:'Yearly emission'!DQ39)</f>
        <v>965201036.83780169</v>
      </c>
      <c r="DU63" s="11">
        <f>SUM('Yearly emission'!DR$24:'Yearly emission'!DR39)</f>
        <v>0</v>
      </c>
      <c r="DV63" s="11">
        <f>SUM('Yearly emission'!DS$24:'Yearly emission'!DS39)</f>
        <v>7310000318.4868536</v>
      </c>
      <c r="DW63" s="11">
        <f>SUM('Yearly emission'!DT$24:'Yearly emission'!DT39)</f>
        <v>2280542698.3056226</v>
      </c>
      <c r="DX63" s="11">
        <f>SUM('Yearly emission'!DU$24:'Yearly emission'!DU39)</f>
        <v>511034527.97412038</v>
      </c>
      <c r="DY63" s="11">
        <f>SUM('Yearly emission'!DV$24:'Yearly emission'!DV39)</f>
        <v>335705194.3009342</v>
      </c>
      <c r="DZ63" s="11">
        <f>SUM('Yearly emission'!DW$24:'Yearly emission'!DW39)</f>
        <v>3716487645.5207076</v>
      </c>
      <c r="EA63" s="11">
        <f>SUM('Yearly emission'!DX$24:'Yearly emission'!DX39)</f>
        <v>273114224.44884944</v>
      </c>
      <c r="EB63" s="11">
        <f>SUM('Yearly emission'!DY$24:'Yearly emission'!DY39)</f>
        <v>365616329.91655743</v>
      </c>
      <c r="EC63" s="11">
        <f>SUM('Yearly emission'!DZ$24:'Yearly emission'!DZ39)</f>
        <v>1262278303.9356923</v>
      </c>
      <c r="ED63" s="11">
        <f>SUM('Yearly emission'!EA$24:'Yearly emission'!EA39)</f>
        <v>6736660504.4414663</v>
      </c>
      <c r="EE63" s="11">
        <f>SUM('Yearly emission'!EB$24:'Yearly emission'!EB39)</f>
        <v>879302955.41447854</v>
      </c>
      <c r="EF63" s="11">
        <f>SUM('Yearly emission'!EC$24:'Yearly emission'!EC39)</f>
        <v>1368498202.2256196</v>
      </c>
      <c r="EG63" s="11">
        <f>SUM('Yearly emission'!ED$24:'Yearly emission'!ED39)</f>
        <v>210215789.83090717</v>
      </c>
      <c r="EH63" s="11">
        <f>SUM('Yearly emission'!EE$24:'Yearly emission'!EE39)</f>
        <v>500768114.15799522</v>
      </c>
      <c r="EI63" s="11">
        <f>SUM('Yearly emission'!EF$24:'Yearly emission'!EF39)</f>
        <v>597941443.57255685</v>
      </c>
      <c r="EJ63" s="11">
        <f>SUM('Yearly emission'!EG$24:'Yearly emission'!EG39)</f>
        <v>422848636.82317704</v>
      </c>
      <c r="EK63" s="11">
        <f>SUM('Yearly emission'!EH$24:'Yearly emission'!EH39)</f>
        <v>1867618820.442945</v>
      </c>
      <c r="EL63" s="11">
        <f>SUM('Yearly emission'!EI$24:'Yearly emission'!EI39)</f>
        <v>0</v>
      </c>
      <c r="EM63" s="11">
        <f>SUM('Yearly emission'!EJ$24:'Yearly emission'!EJ39)</f>
        <v>0</v>
      </c>
      <c r="EN63" s="11">
        <f>SUM('Yearly emission'!EK$24:'Yearly emission'!EK39)</f>
        <v>0</v>
      </c>
      <c r="EO63" s="11">
        <f>SUM('Yearly emission'!EL$24:'Yearly emission'!EL39)</f>
        <v>0</v>
      </c>
      <c r="EP63" s="11">
        <f>SUM('Yearly emission'!EM$24:'Yearly emission'!EM39)</f>
        <v>0</v>
      </c>
      <c r="EQ63" s="11">
        <f>SUM('Yearly emission'!EN$24:'Yearly emission'!EN39)</f>
        <v>0</v>
      </c>
      <c r="ER63" s="11">
        <f>SUM('Yearly emission'!EO$24:'Yearly emission'!EO39)</f>
        <v>0</v>
      </c>
      <c r="ES63" s="11">
        <f>SUM('Yearly emission'!EP$24:'Yearly emission'!EP39)</f>
        <v>0</v>
      </c>
      <c r="ET63" s="11">
        <f>SUM('Yearly emission'!EQ$24:'Yearly emission'!EQ39)</f>
        <v>0</v>
      </c>
      <c r="EU63" s="11">
        <f>SUM('Yearly emission'!ER$24:'Yearly emission'!ER39)</f>
        <v>0</v>
      </c>
      <c r="EV63" s="11">
        <f>SUM('Yearly emission'!ES$24:'Yearly emission'!ES39)</f>
        <v>0</v>
      </c>
      <c r="EW63" s="11">
        <f>SUM('Yearly emission'!ET$24:'Yearly emission'!ET39)</f>
        <v>0</v>
      </c>
      <c r="EX63" s="11">
        <f>SUM('Yearly emission'!EU$24:'Yearly emission'!EU39)</f>
        <v>0</v>
      </c>
      <c r="EY63" s="11">
        <f>SUM('Yearly emission'!EV$24:'Yearly emission'!EV39)</f>
        <v>0</v>
      </c>
      <c r="EZ63" s="11">
        <f>SUM('Yearly emission'!EW$24:'Yearly emission'!EW39)</f>
        <v>0</v>
      </c>
      <c r="FA63" s="11">
        <f>SUM('Yearly emission'!EX$24:'Yearly emission'!EX39)</f>
        <v>0</v>
      </c>
      <c r="FB63" s="11">
        <f>SUM('Yearly emission'!EY$24:'Yearly emission'!EY39)</f>
        <v>0</v>
      </c>
      <c r="FC63" s="11">
        <f>SUM('Yearly emission'!EZ$24:'Yearly emission'!EZ39)</f>
        <v>0</v>
      </c>
      <c r="FD63" s="11">
        <f>SUM('Yearly emission'!FA$24:'Yearly emission'!FA39)</f>
        <v>0</v>
      </c>
      <c r="FE63" s="11">
        <f>SUM('Yearly emission'!FB$24:'Yearly emission'!FB39)</f>
        <v>0</v>
      </c>
      <c r="FF63" s="11">
        <f>SUM('Yearly emission'!FC$24:'Yearly emission'!FC39)</f>
        <v>0</v>
      </c>
      <c r="FG63" s="11">
        <f>SUM('Yearly emission'!FD$24:'Yearly emission'!FD39)</f>
        <v>0</v>
      </c>
      <c r="FH63" s="11">
        <f>SUM('Yearly emission'!FE$24:'Yearly emission'!FE39)</f>
        <v>0</v>
      </c>
      <c r="FI63" s="11">
        <f>SUM('Yearly emission'!FF$24:'Yearly emission'!FF39)</f>
        <v>0</v>
      </c>
      <c r="FJ63" s="11">
        <f>SUM('Yearly emission'!FG$24:'Yearly emission'!FG39)</f>
        <v>0</v>
      </c>
      <c r="FK63" s="11">
        <f>SUM('Yearly emission'!FH$24:'Yearly emission'!FH39)</f>
        <v>0</v>
      </c>
      <c r="FL63" s="11">
        <f>SUM('Yearly emission'!FI$24:'Yearly emission'!FI39)</f>
        <v>0</v>
      </c>
      <c r="FM63" s="11">
        <f>SUM('Yearly emission'!FJ$24:'Yearly emission'!FJ39)</f>
        <v>0</v>
      </c>
      <c r="FN63" s="11">
        <f>SUM('Yearly emission'!FK$24:'Yearly emission'!FK39)</f>
        <v>0</v>
      </c>
      <c r="FO63" s="11">
        <f>SUM('Yearly emission'!FL$24:'Yearly emission'!FL39)</f>
        <v>0</v>
      </c>
      <c r="FP63" s="11">
        <f>SUM('Yearly emission'!FM$24:'Yearly emission'!FM39)</f>
        <v>0</v>
      </c>
      <c r="FQ63" s="11">
        <f>SUM('Yearly emission'!FN$24:'Yearly emission'!FN39)</f>
        <v>0</v>
      </c>
      <c r="FR63" s="11">
        <f>SUM('Yearly emission'!FO$24:'Yearly emission'!FO39)</f>
        <v>0</v>
      </c>
      <c r="FS63" s="11">
        <f>SUM('Yearly emission'!FP$24:'Yearly emission'!FP39)</f>
        <v>0</v>
      </c>
      <c r="FT63" s="11">
        <f>SUM('Yearly emission'!FQ$24:'Yearly emission'!FQ39)</f>
        <v>0</v>
      </c>
      <c r="FU63" s="11">
        <f>SUM('Yearly emission'!FR$24:'Yearly emission'!FR39)</f>
        <v>0</v>
      </c>
      <c r="FV63" s="11">
        <f>SUM('Yearly emission'!FS$24:'Yearly emission'!FS39)</f>
        <v>32616</v>
      </c>
      <c r="FW63" s="11">
        <f>SUM('Yearly emission'!FT$24:'Yearly emission'!FT39)</f>
        <v>0</v>
      </c>
      <c r="FX63" s="11">
        <f>SUM('Yearly emission'!FU$24:'Yearly emission'!FU39)</f>
        <v>0</v>
      </c>
      <c r="FY63" s="11">
        <f>SUM('Yearly emission'!FV$24:'Yearly emission'!FV39)</f>
        <v>0</v>
      </c>
      <c r="FZ63" s="11">
        <f>SUM('Yearly emission'!FW$24:'Yearly emission'!FW39)</f>
        <v>0</v>
      </c>
      <c r="GA63" s="11">
        <f>SUM('Yearly emission'!FX$24:'Yearly emission'!FX39)</f>
        <v>0</v>
      </c>
      <c r="GB63" s="11">
        <f>SUM('Yearly emission'!FY$24:'Yearly emission'!FY39)</f>
        <v>0</v>
      </c>
      <c r="GC63" s="11">
        <f>SUM('Yearly emission'!FZ$24:'Yearly emission'!FZ39)</f>
        <v>0</v>
      </c>
      <c r="GD63" s="11">
        <f>SUM('Yearly emission'!GA$24:'Yearly emission'!GA39)</f>
        <v>0</v>
      </c>
      <c r="GE63" s="11">
        <f>SUM('Yearly emission'!GB$24:'Yearly emission'!GB39)</f>
        <v>0</v>
      </c>
      <c r="GF63" s="11">
        <f>SUM('Yearly emission'!GC$24:'Yearly emission'!GC39)</f>
        <v>0</v>
      </c>
      <c r="GG63" s="11">
        <f>SUM('Yearly emission'!GD$24:'Yearly emission'!GD39)</f>
        <v>0</v>
      </c>
      <c r="GH63" s="11">
        <f>SUM('Yearly emission'!GE$24:'Yearly emission'!GE39)</f>
        <v>0</v>
      </c>
      <c r="GI63" s="11">
        <f>SUM('Yearly emission'!GF$24:'Yearly emission'!GF39)</f>
        <v>0</v>
      </c>
      <c r="GJ63" s="11">
        <f>SUM('Yearly emission'!GG$24:'Yearly emission'!GG39)</f>
        <v>0</v>
      </c>
      <c r="GK63" s="11">
        <f>SUM('Yearly emission'!GH$24:'Yearly emission'!GH39)</f>
        <v>0</v>
      </c>
      <c r="GL63" s="11">
        <f>SUM('Yearly emission'!GI$24:'Yearly emission'!GI39)</f>
        <v>0</v>
      </c>
      <c r="GM63" s="11">
        <f>SUM('Yearly emission'!GJ$24:'Yearly emission'!GJ39)</f>
        <v>0</v>
      </c>
      <c r="GN63" s="11">
        <f>SUM('Yearly emission'!GK$24:'Yearly emission'!GK39)</f>
        <v>3054892039.5571036</v>
      </c>
      <c r="GO63" s="11">
        <f>SUM('Yearly emission'!GL$24:'Yearly emission'!GL39)</f>
        <v>1434723474.9685614</v>
      </c>
      <c r="GP63" s="11">
        <f>SUM('Yearly emission'!GM$24:'Yearly emission'!GM39)</f>
        <v>499241025.06459093</v>
      </c>
      <c r="GQ63" s="11">
        <f>SUM('Yearly emission'!GN$24:'Yearly emission'!GN39)</f>
        <v>224717622.56556505</v>
      </c>
      <c r="GR63" s="11">
        <f>SUM('Yearly emission'!GO$24:'Yearly emission'!GO39)</f>
        <v>1730914778.0743027</v>
      </c>
      <c r="GS63" s="11">
        <f>SUM('Yearly emission'!GP$24:'Yearly emission'!GP39)</f>
        <v>142362298.99590048</v>
      </c>
      <c r="GT63" s="11">
        <f>SUM('Yearly emission'!GQ$24:'Yearly emission'!GQ39)</f>
        <v>224049526.78687823</v>
      </c>
      <c r="GU63" s="11">
        <f>SUM('Yearly emission'!GR$24:'Yearly emission'!GR39)</f>
        <v>1213095644.1189733</v>
      </c>
      <c r="GV63" s="11">
        <f>SUM('Yearly emission'!GS$24:'Yearly emission'!GS39)</f>
        <v>4025942032.0490093</v>
      </c>
      <c r="GW63" s="11">
        <f>SUM('Yearly emission'!GT$24:'Yearly emission'!GT39)</f>
        <v>632682913.77780783</v>
      </c>
      <c r="GX63" s="11">
        <f>SUM('Yearly emission'!GU$24:'Yearly emission'!GU39)</f>
        <v>636796297.31552792</v>
      </c>
      <c r="GY63" s="11">
        <f>SUM('Yearly emission'!GV$24:'Yearly emission'!GV39)</f>
        <v>181594607.60557613</v>
      </c>
      <c r="GZ63" s="11">
        <f>SUM('Yearly emission'!GW$24:'Yearly emission'!GW39)</f>
        <v>256763782.47358039</v>
      </c>
      <c r="HA63" s="11">
        <f>SUM('Yearly emission'!GX$24:'Yearly emission'!GX39)</f>
        <v>391797631.37477225</v>
      </c>
      <c r="HB63" s="11">
        <f>SUM('Yearly emission'!GY$24:'Yearly emission'!GY39)</f>
        <v>263846457.29028675</v>
      </c>
      <c r="HC63" s="11">
        <f>SUM('Yearly emission'!GZ$24:'Yearly emission'!GZ39)</f>
        <v>1667334514.3216829</v>
      </c>
      <c r="HD63" s="11">
        <f>SUM('Yearly emission'!HA$24:'Yearly emission'!HA39)</f>
        <v>0</v>
      </c>
      <c r="HE63" s="11">
        <f>SUM('Yearly emission'!HB$24:'Yearly emission'!HB39)</f>
        <v>4583574645.7058945</v>
      </c>
      <c r="HF63" s="11">
        <f>SUM('Yearly emission'!HC$24:'Yearly emission'!HC39)</f>
        <v>2859260151.6990004</v>
      </c>
      <c r="HG63" s="11">
        <f>SUM('Yearly emission'!HD$24:'Yearly emission'!HD39)</f>
        <v>881036536.78265607</v>
      </c>
      <c r="HH63" s="11">
        <f>SUM('Yearly emission'!HE$24:'Yearly emission'!HE39)</f>
        <v>408482478.23280585</v>
      </c>
      <c r="HI63" s="11">
        <f>SUM('Yearly emission'!HF$24:'Yearly emission'!HF39)</f>
        <v>3441613047.0236826</v>
      </c>
      <c r="HJ63" s="11">
        <f>SUM('Yearly emission'!HG$24:'Yearly emission'!HG39)</f>
        <v>282834898.88373792</v>
      </c>
      <c r="HK63" s="11">
        <f>SUM('Yearly emission'!HH$24:'Yearly emission'!HH39)</f>
        <v>448099053.57375592</v>
      </c>
      <c r="HL63" s="11">
        <f>SUM('Yearly emission'!HI$24:'Yearly emission'!HI39)</f>
        <v>2424180857.2559624</v>
      </c>
      <c r="HM63" s="11">
        <f>SUM('Yearly emission'!HJ$24:'Yearly emission'!HJ39)</f>
        <v>8051884064.0980139</v>
      </c>
      <c r="HN63" s="11">
        <f>SUM('Yearly emission'!HK$24:'Yearly emission'!HK39)</f>
        <v>1265365827.5556171</v>
      </c>
      <c r="HO63" s="11">
        <f>SUM('Yearly emission'!HL$24:'Yearly emission'!HL39)</f>
        <v>931114011.15238225</v>
      </c>
      <c r="HP63" s="11">
        <f>SUM('Yearly emission'!HM$24:'Yearly emission'!HM39)</f>
        <v>363102758.90045071</v>
      </c>
      <c r="HQ63" s="11">
        <f>SUM('Yearly emission'!HN$24:'Yearly emission'!HN39)</f>
        <v>513527564.94716066</v>
      </c>
      <c r="HR63" s="11">
        <f>SUM('Yearly emission'!HO$24:'Yearly emission'!HO39)</f>
        <v>782729564.19642198</v>
      </c>
      <c r="HS63" s="11">
        <f>SUM('Yearly emission'!HP$24:'Yearly emission'!HP39)</f>
        <v>527657204.19966108</v>
      </c>
      <c r="HT63" s="11">
        <f>SUM('Yearly emission'!HQ$24:'Yearly emission'!HQ39)</f>
        <v>3334669028.6433702</v>
      </c>
      <c r="HU63" s="11">
        <f>SUM('Yearly emission'!HR$24:'Yearly emission'!HR39)</f>
        <v>0</v>
      </c>
      <c r="HV63" s="11">
        <f>SUM('Yearly emission'!HS$24:'Yearly emission'!HS39)</f>
        <v>0</v>
      </c>
      <c r="HW63" s="11">
        <f>SUM('Yearly emission'!HT$24:'Yearly emission'!HT39)</f>
        <v>0</v>
      </c>
      <c r="HX63" s="11">
        <f>SUM('Yearly emission'!HU$24:'Yearly emission'!HU39)</f>
        <v>0</v>
      </c>
      <c r="HY63" s="11">
        <f>SUM('Yearly emission'!HV$24:'Yearly emission'!HV39)</f>
        <v>0</v>
      </c>
      <c r="HZ63" s="11">
        <f>SUM('Yearly emission'!HW$24:'Yearly emission'!HW39)</f>
        <v>0</v>
      </c>
      <c r="IA63" s="11">
        <f>SUM('Yearly emission'!HX$24:'Yearly emission'!HX39)</f>
        <v>0</v>
      </c>
      <c r="IB63" s="11">
        <f>SUM('Yearly emission'!HY$24:'Yearly emission'!HY39)</f>
        <v>0</v>
      </c>
      <c r="IC63" s="11">
        <f>SUM('Yearly emission'!HZ$24:'Yearly emission'!HZ39)</f>
        <v>0</v>
      </c>
      <c r="ID63" s="11">
        <f>SUM('Yearly emission'!IA$24:'Yearly emission'!IA39)</f>
        <v>0</v>
      </c>
      <c r="IE63" s="11">
        <f>SUM('Yearly emission'!IB$24:'Yearly emission'!IB39)</f>
        <v>0</v>
      </c>
      <c r="IF63" s="11">
        <f>SUM('Yearly emission'!IC$24:'Yearly emission'!IC39)</f>
        <v>0</v>
      </c>
      <c r="IG63" s="11">
        <f>SUM('Yearly emission'!ID$24:'Yearly emission'!ID39)</f>
        <v>0</v>
      </c>
      <c r="IH63" s="11">
        <f>SUM('Yearly emission'!IE$24:'Yearly emission'!IE39)</f>
        <v>0</v>
      </c>
      <c r="II63" s="11">
        <f>SUM('Yearly emission'!IF$24:'Yearly emission'!IF39)</f>
        <v>0</v>
      </c>
      <c r="IJ63" s="11">
        <f>SUM('Yearly emission'!IG$24:'Yearly emission'!IG39)</f>
        <v>0</v>
      </c>
      <c r="IK63" s="11">
        <f>SUM('Yearly emission'!IH$24:'Yearly emission'!IH39)</f>
        <v>0</v>
      </c>
      <c r="IL63" s="11">
        <f>SUM('Yearly emission'!II$24:'Yearly emission'!II39)</f>
        <v>0</v>
      </c>
      <c r="IM63" s="11">
        <f>SUM('Yearly emission'!IJ$24:'Yearly emission'!IJ39)</f>
        <v>0</v>
      </c>
      <c r="IN63" s="11">
        <f>SUM('Yearly emission'!IK$24:'Yearly emission'!IK39)</f>
        <v>0</v>
      </c>
      <c r="IO63" s="11">
        <f>SUM('Yearly emission'!IL$24:'Yearly emission'!IL39)</f>
        <v>0</v>
      </c>
      <c r="IP63" s="11">
        <f>SUM('Yearly emission'!IM$24:'Yearly emission'!IM39)</f>
        <v>0</v>
      </c>
      <c r="IQ63" s="11">
        <f>SUM('Yearly emission'!IN$24:'Yearly emission'!IN39)</f>
        <v>0</v>
      </c>
      <c r="IR63" s="11">
        <f>SUM('Yearly emission'!IO$24:'Yearly emission'!IO39)</f>
        <v>0</v>
      </c>
      <c r="IS63" s="11">
        <f>SUM('Yearly emission'!IP$24:'Yearly emission'!IP39)</f>
        <v>0</v>
      </c>
      <c r="IT63" s="11">
        <f>SUM('Yearly emission'!IQ$24:'Yearly emission'!IQ39)</f>
        <v>0</v>
      </c>
      <c r="IU63" s="11">
        <f>SUM('Yearly emission'!IR$24:'Yearly emission'!IR39)</f>
        <v>0</v>
      </c>
      <c r="IV63" s="11">
        <f>SUM('Yearly emission'!IS$24:'Yearly emission'!IS39)</f>
        <v>0</v>
      </c>
      <c r="IW63" s="11">
        <f>SUM('Yearly emission'!IT$24:'Yearly emission'!IT39)</f>
        <v>0</v>
      </c>
      <c r="IX63" s="11">
        <f>SUM('Yearly emission'!IU$24:'Yearly emission'!IU39)</f>
        <v>0</v>
      </c>
      <c r="IY63" s="11">
        <f>SUM('Yearly emission'!IV$24:'Yearly emission'!IV39)</f>
        <v>0</v>
      </c>
      <c r="IZ63" s="11">
        <f>SUM('Yearly emission'!IW$24:'Yearly emission'!IW39)</f>
        <v>0</v>
      </c>
      <c r="JA63" s="11">
        <f>SUM('Yearly emission'!IX$24:'Yearly emission'!IX39)</f>
        <v>0</v>
      </c>
      <c r="JB63" s="11">
        <f>SUM('Yearly emission'!IY$24:'Yearly emission'!IY39)</f>
        <v>0</v>
      </c>
    </row>
    <row r="64" spans="4:262" x14ac:dyDescent="0.25">
      <c r="D64" s="11">
        <v>2047</v>
      </c>
      <c r="E64" s="11">
        <f>SUM('Yearly emission'!B$27:'Yearly emission'!B40)</f>
        <v>0</v>
      </c>
      <c r="F64" s="11">
        <f>SUM('Yearly emission'!C$27:'Yearly emission'!C40)</f>
        <v>0</v>
      </c>
      <c r="G64" s="11">
        <f>SUM('Yearly emission'!D$27:'Yearly emission'!D40)</f>
        <v>0</v>
      </c>
      <c r="H64" s="11">
        <f>SUM('Yearly emission'!E$27:'Yearly emission'!E40)</f>
        <v>0</v>
      </c>
      <c r="I64" s="11">
        <f>SUM('Yearly emission'!F$27:'Yearly emission'!F40)</f>
        <v>0</v>
      </c>
      <c r="J64" s="11">
        <f>SUM('Yearly emission'!G$27:'Yearly emission'!G40)</f>
        <v>0</v>
      </c>
      <c r="K64" s="11">
        <f>SUM('Yearly emission'!H$27:'Yearly emission'!H40)</f>
        <v>0</v>
      </c>
      <c r="L64" s="11">
        <f>SUM('Yearly emission'!I$27:'Yearly emission'!I40)</f>
        <v>0</v>
      </c>
      <c r="M64" s="11">
        <f>SUM('Yearly emission'!J$27:'Yearly emission'!J40)</f>
        <v>0</v>
      </c>
      <c r="N64" s="11">
        <f>SUM('Yearly emission'!K$27:'Yearly emission'!K40)</f>
        <v>0</v>
      </c>
      <c r="O64" s="11">
        <f>SUM('Yearly emission'!L$27:'Yearly emission'!L40)</f>
        <v>0</v>
      </c>
      <c r="P64" s="11">
        <f>SUM('Yearly emission'!M$27:'Yearly emission'!M40)</f>
        <v>0</v>
      </c>
      <c r="Q64" s="11">
        <f>SUM('Yearly emission'!N$27:'Yearly emission'!N40)</f>
        <v>0</v>
      </c>
      <c r="R64" s="11">
        <f>SUM('Yearly emission'!O$27:'Yearly emission'!O40)</f>
        <v>0</v>
      </c>
      <c r="S64" s="11">
        <f>SUM('Yearly emission'!P$27:'Yearly emission'!P40)</f>
        <v>0</v>
      </c>
      <c r="T64" s="11">
        <f>SUM('Yearly emission'!Q$27:'Yearly emission'!Q40)</f>
        <v>0</v>
      </c>
      <c r="V64" s="11">
        <f>SUM('Yearly emission'!S$24:'Yearly emission'!S40)</f>
        <v>1320735917.0714586</v>
      </c>
      <c r="W64" s="11">
        <f>SUM('Yearly emission'!T$24:'Yearly emission'!T40)</f>
        <v>1166756224.6609426</v>
      </c>
      <c r="X64" s="11">
        <f>SUM('Yearly emission'!U$24:'Yearly emission'!U40)</f>
        <v>367944195.89139402</v>
      </c>
      <c r="Y64" s="11">
        <f>SUM('Yearly emission'!V$24:'Yearly emission'!V40)</f>
        <v>171971670.05341309</v>
      </c>
      <c r="Z64" s="11">
        <f>SUM('Yearly emission'!W$24:'Yearly emission'!W40)</f>
        <v>1747861376.3141963</v>
      </c>
      <c r="AA64" s="11">
        <f>SUM('Yearly emission'!X$24:'Yearly emission'!X40)</f>
        <v>97878062.351361424</v>
      </c>
      <c r="AB64" s="11">
        <f>SUM('Yearly emission'!Y$24:'Yearly emission'!Y40)</f>
        <v>181325625.56309628</v>
      </c>
      <c r="AC64" s="11">
        <f>SUM('Yearly emission'!Z$24:'Yearly emission'!Z40)</f>
        <v>521119776.78855652</v>
      </c>
      <c r="AD64" s="11">
        <f>SUM('Yearly emission'!AA$24:'Yearly emission'!AA40)</f>
        <v>2829927285.6423936</v>
      </c>
      <c r="AE64" s="11">
        <f>SUM('Yearly emission'!AB$24:'Yearly emission'!AB40)</f>
        <v>435153001.40091521</v>
      </c>
      <c r="AF64" s="11">
        <f>SUM('Yearly emission'!AC$24:'Yearly emission'!AC40)</f>
        <v>452362036.83934855</v>
      </c>
      <c r="AG64" s="11">
        <f>SUM('Yearly emission'!AD$24:'Yearly emission'!AD40)</f>
        <v>79252529.756398588</v>
      </c>
      <c r="AH64" s="11">
        <f>SUM('Yearly emission'!AE$24:'Yearly emission'!AE40)</f>
        <v>203652169.23288921</v>
      </c>
      <c r="AI64" s="11">
        <f>SUM('Yearly emission'!AF$24:'Yearly emission'!AF40)</f>
        <v>270328733.0010671</v>
      </c>
      <c r="AJ64" s="11">
        <f>SUM('Yearly emission'!AG$24:'Yearly emission'!AG40)</f>
        <v>168103482.47596744</v>
      </c>
      <c r="AK64" s="11">
        <f>SUM('Yearly emission'!AH$24:'Yearly emission'!AH40)</f>
        <v>913893226.31082678</v>
      </c>
      <c r="AL64" s="11">
        <f>SUM('Yearly emission'!AI$24:'Yearly emission'!AI40)</f>
        <v>0</v>
      </c>
      <c r="AM64" s="11">
        <f>SUM('Yearly emission'!AJ$24:'Yearly emission'!AJ40)</f>
        <v>2252647973.6442842</v>
      </c>
      <c r="AN64" s="11">
        <f>SUM('Yearly emission'!AK$24:'Yearly emission'!AK40)</f>
        <v>2315517278.5691195</v>
      </c>
      <c r="AO64" s="11">
        <f>SUM('Yearly emission'!AL$24:'Yearly emission'!AL40)</f>
        <v>722237051.06937635</v>
      </c>
      <c r="AP64" s="11">
        <f>SUM('Yearly emission'!AM$24:'Yearly emission'!AM40)</f>
        <v>344021741.71922266</v>
      </c>
      <c r="AQ64" s="11">
        <f>SUM('Yearly emission'!AN$24:'Yearly emission'!AN40)</f>
        <v>2935781903.011127</v>
      </c>
      <c r="AR64" s="11">
        <f>SUM('Yearly emission'!AO$24:'Yearly emission'!AO40)</f>
        <v>195973004.80199742</v>
      </c>
      <c r="AS64" s="11">
        <f>SUM('Yearly emission'!AP$24:'Yearly emission'!AP40)</f>
        <v>356384490.31890309</v>
      </c>
      <c r="AT64" s="11">
        <f>SUM('Yearly emission'!AQ$24:'Yearly emission'!AQ40)</f>
        <v>1044131537.2119435</v>
      </c>
      <c r="AU64" s="11">
        <f>SUM('Yearly emission'!AR$24:'Yearly emission'!AR40)</f>
        <v>5570430394.5335283</v>
      </c>
      <c r="AV64" s="11">
        <f>SUM('Yearly emission'!AS$24:'Yearly emission'!AS40)</f>
        <v>871526755.64000607</v>
      </c>
      <c r="AW64" s="11">
        <f>SUM('Yearly emission'!AT$24:'Yearly emission'!AT40)</f>
        <v>906006357.0349822</v>
      </c>
      <c r="AX64" s="11">
        <f>SUM('Yearly emission'!AU$24:'Yearly emission'!AU40)</f>
        <v>158787733.82277131</v>
      </c>
      <c r="AY64" s="11">
        <f>SUM('Yearly emission'!AV$24:'Yearly emission'!AV40)</f>
        <v>407536205.45958215</v>
      </c>
      <c r="AZ64" s="11">
        <f>SUM('Yearly emission'!AW$24:'Yearly emission'!AW40)</f>
        <v>540949708.14303482</v>
      </c>
      <c r="BA64" s="11">
        <f>SUM('Yearly emission'!AX$24:'Yearly emission'!AX40)</f>
        <v>336632029.41566044</v>
      </c>
      <c r="BB64" s="11">
        <f>SUM('Yearly emission'!AY$24:'Yearly emission'!AY40)</f>
        <v>1831023700.054003</v>
      </c>
      <c r="BC64" s="11">
        <f>SUM('Yearly emission'!AZ$24:'Yearly emission'!AZ40)</f>
        <v>0</v>
      </c>
      <c r="BD64" s="11">
        <f>SUM('Yearly emission'!BA$24:'Yearly emission'!BA40)</f>
        <v>0</v>
      </c>
      <c r="BE64" s="11">
        <f>SUM('Yearly emission'!BB$24:'Yearly emission'!BB40)</f>
        <v>0</v>
      </c>
      <c r="BF64" s="11">
        <f>SUM('Yearly emission'!BC$24:'Yearly emission'!BC40)</f>
        <v>0</v>
      </c>
      <c r="BG64" s="11">
        <f>SUM('Yearly emission'!BD$24:'Yearly emission'!BD40)</f>
        <v>0</v>
      </c>
      <c r="BH64" s="11">
        <f>SUM('Yearly emission'!BE$24:'Yearly emission'!BE40)</f>
        <v>0</v>
      </c>
      <c r="BI64" s="11">
        <f>SUM('Yearly emission'!BF$24:'Yearly emission'!BF40)</f>
        <v>0</v>
      </c>
      <c r="BJ64" s="11">
        <f>SUM('Yearly emission'!BG$24:'Yearly emission'!BG40)</f>
        <v>0</v>
      </c>
      <c r="BK64" s="11">
        <f>SUM('Yearly emission'!BH$24:'Yearly emission'!BH40)</f>
        <v>0</v>
      </c>
      <c r="BL64" s="11">
        <f>SUM('Yearly emission'!BI$24:'Yearly emission'!BI40)</f>
        <v>0</v>
      </c>
      <c r="BM64" s="11">
        <f>SUM('Yearly emission'!BJ$24:'Yearly emission'!BJ40)</f>
        <v>0</v>
      </c>
      <c r="BN64" s="11">
        <f>SUM('Yearly emission'!BK$24:'Yearly emission'!BK40)</f>
        <v>0</v>
      </c>
      <c r="BO64" s="11">
        <f>SUM('Yearly emission'!BL$24:'Yearly emission'!BL40)</f>
        <v>0</v>
      </c>
      <c r="BP64" s="11">
        <f>SUM('Yearly emission'!BM$24:'Yearly emission'!BM40)</f>
        <v>0</v>
      </c>
      <c r="BQ64" s="11">
        <f>SUM('Yearly emission'!BN$24:'Yearly emission'!BN40)</f>
        <v>0</v>
      </c>
      <c r="BR64" s="11">
        <f>SUM('Yearly emission'!BO$24:'Yearly emission'!BO40)</f>
        <v>0</v>
      </c>
      <c r="BS64" s="11">
        <f>SUM('Yearly emission'!BP$24:'Yearly emission'!BP40)</f>
        <v>0</v>
      </c>
      <c r="BT64" s="11">
        <f>SUM('Yearly emission'!BQ$24:'Yearly emission'!BQ40)</f>
        <v>0</v>
      </c>
      <c r="BU64" s="11">
        <f>SUM('Yearly emission'!BR$24:'Yearly emission'!BR40)</f>
        <v>0</v>
      </c>
      <c r="BV64" s="11">
        <f>SUM('Yearly emission'!BS$24:'Yearly emission'!BS40)</f>
        <v>0</v>
      </c>
      <c r="BW64" s="11">
        <f>SUM('Yearly emission'!BT$24:'Yearly emission'!BT40)</f>
        <v>0</v>
      </c>
      <c r="BX64" s="11">
        <f>SUM('Yearly emission'!BU$24:'Yearly emission'!BU40)</f>
        <v>0</v>
      </c>
      <c r="BY64" s="11">
        <f>SUM('Yearly emission'!BV$24:'Yearly emission'!BV40)</f>
        <v>0</v>
      </c>
      <c r="BZ64" s="11">
        <f>SUM('Yearly emission'!BW$24:'Yearly emission'!BW40)</f>
        <v>0</v>
      </c>
      <c r="CA64" s="11">
        <f>SUM('Yearly emission'!BX$24:'Yearly emission'!BX40)</f>
        <v>0</v>
      </c>
      <c r="CB64" s="11">
        <f>SUM('Yearly emission'!BY$24:'Yearly emission'!BY40)</f>
        <v>0</v>
      </c>
      <c r="CC64" s="11">
        <f>SUM('Yearly emission'!BZ$24:'Yearly emission'!BZ40)</f>
        <v>0</v>
      </c>
      <c r="CD64" s="11">
        <f>SUM('Yearly emission'!CA$24:'Yearly emission'!CA40)</f>
        <v>0</v>
      </c>
      <c r="CE64" s="11">
        <f>SUM('Yearly emission'!CB$24:'Yearly emission'!CB40)</f>
        <v>0</v>
      </c>
      <c r="CF64" s="11">
        <f>SUM('Yearly emission'!CC$24:'Yearly emission'!CC40)</f>
        <v>0</v>
      </c>
      <c r="CG64" s="11">
        <f>SUM('Yearly emission'!CD$24:'Yearly emission'!CD40)</f>
        <v>0</v>
      </c>
      <c r="CH64" s="11">
        <f>SUM('Yearly emission'!CE$24:'Yearly emission'!CE40)</f>
        <v>0</v>
      </c>
      <c r="CI64" s="11">
        <f>SUM('Yearly emission'!CF$24:'Yearly emission'!CF40)</f>
        <v>0</v>
      </c>
      <c r="CJ64" s="11">
        <f>SUM('Yearly emission'!CG$24:'Yearly emission'!CG40)</f>
        <v>0</v>
      </c>
      <c r="CK64" s="11">
        <f>SUM('Yearly emission'!CH$24:'Yearly emission'!CH40)</f>
        <v>0</v>
      </c>
      <c r="CL64" s="11">
        <f>SUM('Yearly emission'!CI$24:'Yearly emission'!CI40)</f>
        <v>0</v>
      </c>
      <c r="CM64" s="11">
        <f>SUM('Yearly emission'!CJ$24:'Yearly emission'!CJ40)</f>
        <v>34663</v>
      </c>
      <c r="CN64" s="11">
        <f>SUM('Yearly emission'!CK$24:'Yearly emission'!CK40)</f>
        <v>0</v>
      </c>
      <c r="CO64" s="11">
        <f>SUM('Yearly emission'!CL$24:'Yearly emission'!CL40)</f>
        <v>0</v>
      </c>
      <c r="CP64" s="11">
        <f>SUM('Yearly emission'!CM$24:'Yearly emission'!CM40)</f>
        <v>0</v>
      </c>
      <c r="CQ64" s="11">
        <f>SUM('Yearly emission'!CN$24:'Yearly emission'!CN40)</f>
        <v>0</v>
      </c>
      <c r="CR64" s="11">
        <f>SUM('Yearly emission'!CO$24:'Yearly emission'!CO40)</f>
        <v>0</v>
      </c>
      <c r="CS64" s="11">
        <f>SUM('Yearly emission'!CP$24:'Yearly emission'!CP40)</f>
        <v>0</v>
      </c>
      <c r="CT64" s="11">
        <f>SUM('Yearly emission'!CQ$24:'Yearly emission'!CQ40)</f>
        <v>0</v>
      </c>
      <c r="CU64" s="11">
        <f>SUM('Yearly emission'!CR$24:'Yearly emission'!CR40)</f>
        <v>0</v>
      </c>
      <c r="CV64" s="11">
        <f>SUM('Yearly emission'!CS$24:'Yearly emission'!CS40)</f>
        <v>0</v>
      </c>
      <c r="CW64" s="11">
        <f>SUM('Yearly emission'!CT$24:'Yearly emission'!CT40)</f>
        <v>0</v>
      </c>
      <c r="CX64" s="11">
        <f>SUM('Yearly emission'!CU$24:'Yearly emission'!CU40)</f>
        <v>0</v>
      </c>
      <c r="CY64" s="11">
        <f>SUM('Yearly emission'!CV$24:'Yearly emission'!CV40)</f>
        <v>0</v>
      </c>
      <c r="CZ64" s="11">
        <f>SUM('Yearly emission'!CW$24:'Yearly emission'!CW40)</f>
        <v>0</v>
      </c>
      <c r="DA64" s="11">
        <f>SUM('Yearly emission'!CX$24:'Yearly emission'!CX40)</f>
        <v>0</v>
      </c>
      <c r="DB64" s="11">
        <f>SUM('Yearly emission'!CY$24:'Yearly emission'!CY40)</f>
        <v>0</v>
      </c>
      <c r="DC64" s="11">
        <f>SUM('Yearly emission'!CZ$24:'Yearly emission'!CZ40)</f>
        <v>0</v>
      </c>
      <c r="DD64" s="11">
        <f>SUM('Yearly emission'!DA$24:'Yearly emission'!DA40)</f>
        <v>0</v>
      </c>
      <c r="DE64" s="11">
        <f>SUM('Yearly emission'!DB$24:'Yearly emission'!DB40)</f>
        <v>3927552057.6407099</v>
      </c>
      <c r="DF64" s="11">
        <f>SUM('Yearly emission'!DC$24:'Yearly emission'!DC40)</f>
        <v>1252137618.1232238</v>
      </c>
      <c r="DG64" s="11">
        <f>SUM('Yearly emission'!DD$24:'Yearly emission'!DD40)</f>
        <v>379282248.97310567</v>
      </c>
      <c r="DH64" s="11">
        <f>SUM('Yearly emission'!DE$24:'Yearly emission'!DE40)</f>
        <v>187537746.93871018</v>
      </c>
      <c r="DI64" s="11">
        <f>SUM('Yearly emission'!DF$24:'Yearly emission'!DF40)</f>
        <v>2018141065.7637773</v>
      </c>
      <c r="DJ64" s="11">
        <f>SUM('Yearly emission'!DG$24:'Yearly emission'!DG40)</f>
        <v>147071794.89748523</v>
      </c>
      <c r="DK64" s="11">
        <f>SUM('Yearly emission'!DH$24:'Yearly emission'!DH40)</f>
        <v>205135166.6443814</v>
      </c>
      <c r="DL64" s="11">
        <f>SUM('Yearly emission'!DI$24:'Yearly emission'!DI40)</f>
        <v>643147259.9017601</v>
      </c>
      <c r="DM64" s="11">
        <f>SUM('Yearly emission'!DJ$24:'Yearly emission'!DJ40)</f>
        <v>3448836955.9254522</v>
      </c>
      <c r="DN64" s="11">
        <f>SUM('Yearly emission'!DK$24:'Yearly emission'!DK40)</f>
        <v>467721289.70401794</v>
      </c>
      <c r="DO64" s="11">
        <f>SUM('Yearly emission'!DL$24:'Yearly emission'!DL40)</f>
        <v>733753912.94699585</v>
      </c>
      <c r="DP64" s="11">
        <f>SUM('Yearly emission'!DM$24:'Yearly emission'!DM40)</f>
        <v>116402258.71211989</v>
      </c>
      <c r="DQ64" s="11">
        <f>SUM('Yearly emission'!DN$24:'Yearly emission'!DN40)</f>
        <v>260534752.21591455</v>
      </c>
      <c r="DR64" s="11">
        <f>SUM('Yearly emission'!DO$24:'Yearly emission'!DO40)</f>
        <v>351989915.74801737</v>
      </c>
      <c r="DS64" s="11">
        <f>SUM('Yearly emission'!DP$24:'Yearly emission'!DP40)</f>
        <v>218543905.0731574</v>
      </c>
      <c r="DT64" s="11">
        <f>SUM('Yearly emission'!DQ$24:'Yearly emission'!DQ40)</f>
        <v>986036732.04223347</v>
      </c>
      <c r="DU64" s="11">
        <f>SUM('Yearly emission'!DR$24:'Yearly emission'!DR40)</f>
        <v>0</v>
      </c>
      <c r="DV64" s="11">
        <f>SUM('Yearly emission'!DS$24:'Yearly emission'!DS40)</f>
        <v>7571929364.0920582</v>
      </c>
      <c r="DW64" s="11">
        <f>SUM('Yearly emission'!DT$24:'Yearly emission'!DT40)</f>
        <v>2310977710.5504527</v>
      </c>
      <c r="DX64" s="11">
        <f>SUM('Yearly emission'!DU$24:'Yearly emission'!DU40)</f>
        <v>530588125.46097904</v>
      </c>
      <c r="DY64" s="11">
        <f>SUM('Yearly emission'!DV$24:'Yearly emission'!DV40)</f>
        <v>354880352.38440919</v>
      </c>
      <c r="DZ64" s="11">
        <f>SUM('Yearly emission'!DW$24:'Yearly emission'!DW40)</f>
        <v>3980974042.9804258</v>
      </c>
      <c r="EA64" s="11">
        <f>SUM('Yearly emission'!DX$24:'Yearly emission'!DX40)</f>
        <v>294059029.76670349</v>
      </c>
      <c r="EB64" s="11">
        <f>SUM('Yearly emission'!DY$24:'Yearly emission'!DY40)</f>
        <v>390618377.47429234</v>
      </c>
      <c r="EC64" s="11">
        <f>SUM('Yearly emission'!DZ$24:'Yearly emission'!DZ40)</f>
        <v>1286294519.8035195</v>
      </c>
      <c r="ED64" s="11">
        <f>SUM('Yearly emission'!EA$24:'Yearly emission'!EA40)</f>
        <v>6897673911.8508883</v>
      </c>
      <c r="EE64" s="11">
        <f>SUM('Yearly emission'!EB$24:'Yearly emission'!EB40)</f>
        <v>935442579.40803409</v>
      </c>
      <c r="EF64" s="11">
        <f>SUM('Yearly emission'!EC$24:'Yearly emission'!EC40)</f>
        <v>1397137678.780045</v>
      </c>
      <c r="EG64" s="11">
        <f>SUM('Yearly emission'!ED$24:'Yearly emission'!ED40)</f>
        <v>232785003.21447486</v>
      </c>
      <c r="EH64" s="11">
        <f>SUM('Yearly emission'!EE$24:'Yearly emission'!EE40)</f>
        <v>520725143.78548139</v>
      </c>
      <c r="EI64" s="11">
        <f>SUM('Yearly emission'!EF$24:'Yearly emission'!EF40)</f>
        <v>607578989.23146927</v>
      </c>
      <c r="EJ64" s="11">
        <f>SUM('Yearly emission'!EG$24:'Yearly emission'!EG40)</f>
        <v>436726148.92837292</v>
      </c>
      <c r="EK64" s="11">
        <f>SUM('Yearly emission'!EH$24:'Yearly emission'!EH40)</f>
        <v>1932909728.1594322</v>
      </c>
      <c r="EL64" s="11">
        <f>SUM('Yearly emission'!EI$24:'Yearly emission'!EI40)</f>
        <v>0</v>
      </c>
      <c r="EM64" s="11">
        <f>SUM('Yearly emission'!EJ$24:'Yearly emission'!EJ40)</f>
        <v>0</v>
      </c>
      <c r="EN64" s="11">
        <f>SUM('Yearly emission'!EK$24:'Yearly emission'!EK40)</f>
        <v>0</v>
      </c>
      <c r="EO64" s="11">
        <f>SUM('Yearly emission'!EL$24:'Yearly emission'!EL40)</f>
        <v>0</v>
      </c>
      <c r="EP64" s="11">
        <f>SUM('Yearly emission'!EM$24:'Yearly emission'!EM40)</f>
        <v>0</v>
      </c>
      <c r="EQ64" s="11">
        <f>SUM('Yearly emission'!EN$24:'Yearly emission'!EN40)</f>
        <v>0</v>
      </c>
      <c r="ER64" s="11">
        <f>SUM('Yearly emission'!EO$24:'Yearly emission'!EO40)</f>
        <v>0</v>
      </c>
      <c r="ES64" s="11">
        <f>SUM('Yearly emission'!EP$24:'Yearly emission'!EP40)</f>
        <v>0</v>
      </c>
      <c r="ET64" s="11">
        <f>SUM('Yearly emission'!EQ$24:'Yearly emission'!EQ40)</f>
        <v>0</v>
      </c>
      <c r="EU64" s="11">
        <f>SUM('Yearly emission'!ER$24:'Yearly emission'!ER40)</f>
        <v>0</v>
      </c>
      <c r="EV64" s="11">
        <f>SUM('Yearly emission'!ES$24:'Yearly emission'!ES40)</f>
        <v>0</v>
      </c>
      <c r="EW64" s="11">
        <f>SUM('Yearly emission'!ET$24:'Yearly emission'!ET40)</f>
        <v>0</v>
      </c>
      <c r="EX64" s="11">
        <f>SUM('Yearly emission'!EU$24:'Yearly emission'!EU40)</f>
        <v>0</v>
      </c>
      <c r="EY64" s="11">
        <f>SUM('Yearly emission'!EV$24:'Yearly emission'!EV40)</f>
        <v>0</v>
      </c>
      <c r="EZ64" s="11">
        <f>SUM('Yearly emission'!EW$24:'Yearly emission'!EW40)</f>
        <v>0</v>
      </c>
      <c r="FA64" s="11">
        <f>SUM('Yearly emission'!EX$24:'Yearly emission'!EX40)</f>
        <v>0</v>
      </c>
      <c r="FB64" s="11">
        <f>SUM('Yearly emission'!EY$24:'Yearly emission'!EY40)</f>
        <v>0</v>
      </c>
      <c r="FC64" s="11">
        <f>SUM('Yearly emission'!EZ$24:'Yearly emission'!EZ40)</f>
        <v>0</v>
      </c>
      <c r="FD64" s="11">
        <f>SUM('Yearly emission'!FA$24:'Yearly emission'!FA40)</f>
        <v>0</v>
      </c>
      <c r="FE64" s="11">
        <f>SUM('Yearly emission'!FB$24:'Yearly emission'!FB40)</f>
        <v>0</v>
      </c>
      <c r="FF64" s="11">
        <f>SUM('Yearly emission'!FC$24:'Yearly emission'!FC40)</f>
        <v>0</v>
      </c>
      <c r="FG64" s="11">
        <f>SUM('Yearly emission'!FD$24:'Yearly emission'!FD40)</f>
        <v>0</v>
      </c>
      <c r="FH64" s="11">
        <f>SUM('Yearly emission'!FE$24:'Yearly emission'!FE40)</f>
        <v>0</v>
      </c>
      <c r="FI64" s="11">
        <f>SUM('Yearly emission'!FF$24:'Yearly emission'!FF40)</f>
        <v>0</v>
      </c>
      <c r="FJ64" s="11">
        <f>SUM('Yearly emission'!FG$24:'Yearly emission'!FG40)</f>
        <v>0</v>
      </c>
      <c r="FK64" s="11">
        <f>SUM('Yearly emission'!FH$24:'Yearly emission'!FH40)</f>
        <v>0</v>
      </c>
      <c r="FL64" s="11">
        <f>SUM('Yearly emission'!FI$24:'Yearly emission'!FI40)</f>
        <v>0</v>
      </c>
      <c r="FM64" s="11">
        <f>SUM('Yearly emission'!FJ$24:'Yearly emission'!FJ40)</f>
        <v>0</v>
      </c>
      <c r="FN64" s="11">
        <f>SUM('Yearly emission'!FK$24:'Yearly emission'!FK40)</f>
        <v>0</v>
      </c>
      <c r="FO64" s="11">
        <f>SUM('Yearly emission'!FL$24:'Yearly emission'!FL40)</f>
        <v>0</v>
      </c>
      <c r="FP64" s="11">
        <f>SUM('Yearly emission'!FM$24:'Yearly emission'!FM40)</f>
        <v>0</v>
      </c>
      <c r="FQ64" s="11">
        <f>SUM('Yearly emission'!FN$24:'Yearly emission'!FN40)</f>
        <v>0</v>
      </c>
      <c r="FR64" s="11">
        <f>SUM('Yearly emission'!FO$24:'Yearly emission'!FO40)</f>
        <v>0</v>
      </c>
      <c r="FS64" s="11">
        <f>SUM('Yearly emission'!FP$24:'Yearly emission'!FP40)</f>
        <v>0</v>
      </c>
      <c r="FT64" s="11">
        <f>SUM('Yearly emission'!FQ$24:'Yearly emission'!FQ40)</f>
        <v>0</v>
      </c>
      <c r="FU64" s="11">
        <f>SUM('Yearly emission'!FR$24:'Yearly emission'!FR40)</f>
        <v>0</v>
      </c>
      <c r="FV64" s="11">
        <f>SUM('Yearly emission'!FS$24:'Yearly emission'!FS40)</f>
        <v>34663</v>
      </c>
      <c r="FW64" s="11">
        <f>SUM('Yearly emission'!FT$24:'Yearly emission'!FT40)</f>
        <v>0</v>
      </c>
      <c r="FX64" s="11">
        <f>SUM('Yearly emission'!FU$24:'Yearly emission'!FU40)</f>
        <v>0</v>
      </c>
      <c r="FY64" s="11">
        <f>SUM('Yearly emission'!FV$24:'Yearly emission'!FV40)</f>
        <v>0</v>
      </c>
      <c r="FZ64" s="11">
        <f>SUM('Yearly emission'!FW$24:'Yearly emission'!FW40)</f>
        <v>0</v>
      </c>
      <c r="GA64" s="11">
        <f>SUM('Yearly emission'!FX$24:'Yearly emission'!FX40)</f>
        <v>0</v>
      </c>
      <c r="GB64" s="11">
        <f>SUM('Yearly emission'!FY$24:'Yearly emission'!FY40)</f>
        <v>0</v>
      </c>
      <c r="GC64" s="11">
        <f>SUM('Yearly emission'!FZ$24:'Yearly emission'!FZ40)</f>
        <v>0</v>
      </c>
      <c r="GD64" s="11">
        <f>SUM('Yearly emission'!GA$24:'Yearly emission'!GA40)</f>
        <v>0</v>
      </c>
      <c r="GE64" s="11">
        <f>SUM('Yearly emission'!GB$24:'Yearly emission'!GB40)</f>
        <v>0</v>
      </c>
      <c r="GF64" s="11">
        <f>SUM('Yearly emission'!GC$24:'Yearly emission'!GC40)</f>
        <v>0</v>
      </c>
      <c r="GG64" s="11">
        <f>SUM('Yearly emission'!GD$24:'Yearly emission'!GD40)</f>
        <v>0</v>
      </c>
      <c r="GH64" s="11">
        <f>SUM('Yearly emission'!GE$24:'Yearly emission'!GE40)</f>
        <v>0</v>
      </c>
      <c r="GI64" s="11">
        <f>SUM('Yearly emission'!GF$24:'Yearly emission'!GF40)</f>
        <v>0</v>
      </c>
      <c r="GJ64" s="11">
        <f>SUM('Yearly emission'!GG$24:'Yearly emission'!GG40)</f>
        <v>0</v>
      </c>
      <c r="GK64" s="11">
        <f>SUM('Yearly emission'!GH$24:'Yearly emission'!GH40)</f>
        <v>0</v>
      </c>
      <c r="GL64" s="11">
        <f>SUM('Yearly emission'!GI$24:'Yearly emission'!GI40)</f>
        <v>0</v>
      </c>
      <c r="GM64" s="11">
        <f>SUM('Yearly emission'!GJ$24:'Yearly emission'!GJ40)</f>
        <v>0</v>
      </c>
      <c r="GN64" s="11">
        <f>SUM('Yearly emission'!GK$24:'Yearly emission'!GK40)</f>
        <v>3106001735.367825</v>
      </c>
      <c r="GO64" s="11">
        <f>SUM('Yearly emission'!GL$24:'Yearly emission'!GL40)</f>
        <v>1440422688.9481151</v>
      </c>
      <c r="GP64" s="11">
        <f>SUM('Yearly emission'!GM$24:'Yearly emission'!GM40)</f>
        <v>501424735.40309632</v>
      </c>
      <c r="GQ64" s="11">
        <f>SUM('Yearly emission'!GN$24:'Yearly emission'!GN40)</f>
        <v>232928281.41928008</v>
      </c>
      <c r="GR64" s="11">
        <f>SUM('Yearly emission'!GO$24:'Yearly emission'!GO40)</f>
        <v>1903127438.8493912</v>
      </c>
      <c r="GS64" s="11">
        <f>SUM('Yearly emission'!GP$24:'Yearly emission'!GP40)</f>
        <v>157323145.11685956</v>
      </c>
      <c r="GT64" s="11">
        <f>SUM('Yearly emission'!GQ$24:'Yearly emission'!GQ40)</f>
        <v>228663668.64909118</v>
      </c>
      <c r="GU64" s="11">
        <f>SUM('Yearly emission'!GR$24:'Yearly emission'!GR40)</f>
        <v>1230282327.3053522</v>
      </c>
      <c r="GV64" s="11">
        <f>SUM('Yearly emission'!GS$24:'Yearly emission'!GS40)</f>
        <v>4085731666.4039326</v>
      </c>
      <c r="GW64" s="11">
        <f>SUM('Yearly emission'!GT$24:'Yearly emission'!GT40)</f>
        <v>668889380.57295263</v>
      </c>
      <c r="GX64" s="11">
        <f>SUM('Yearly emission'!GU$24:'Yearly emission'!GU40)</f>
        <v>648784968.04034913</v>
      </c>
      <c r="GY64" s="11">
        <f>SUM('Yearly emission'!GV$24:'Yearly emission'!GV40)</f>
        <v>188571488.39263794</v>
      </c>
      <c r="GZ64" s="11">
        <f>SUM('Yearly emission'!GW$24:'Yearly emission'!GW40)</f>
        <v>264424826.64309871</v>
      </c>
      <c r="HA64" s="11">
        <f>SUM('Yearly emission'!GX$24:'Yearly emission'!GX40)</f>
        <v>393035850.27524155</v>
      </c>
      <c r="HB64" s="11">
        <f>SUM('Yearly emission'!GY$24:'Yearly emission'!GY40)</f>
        <v>263846457.29028675</v>
      </c>
      <c r="HC64" s="11">
        <f>SUM('Yearly emission'!GZ$24:'Yearly emission'!GZ40)</f>
        <v>1738963520.5957522</v>
      </c>
      <c r="HD64" s="11">
        <f>SUM('Yearly emission'!HA$24:'Yearly emission'!HA40)</f>
        <v>0</v>
      </c>
      <c r="HE64" s="11">
        <f>SUM('Yearly emission'!HB$24:'Yearly emission'!HB40)</f>
        <v>4891031646.0252934</v>
      </c>
      <c r="HF64" s="11">
        <f>SUM('Yearly emission'!HC$24:'Yearly emission'!HC40)</f>
        <v>2870658466.0365911</v>
      </c>
      <c r="HG64" s="11">
        <f>SUM('Yearly emission'!HD$24:'Yearly emission'!HD40)</f>
        <v>903700840.04497325</v>
      </c>
      <c r="HH64" s="11">
        <f>SUM('Yearly emission'!HE$24:'Yearly emission'!HE40)</f>
        <v>440592476.83087379</v>
      </c>
      <c r="HI64" s="11">
        <f>SUM('Yearly emission'!HF$24:'Yearly emission'!HF40)</f>
        <v>3786014427.6114917</v>
      </c>
      <c r="HJ64" s="11">
        <f>SUM('Yearly emission'!HG$24:'Yearly emission'!HG40)</f>
        <v>312755951.2666983</v>
      </c>
      <c r="HK64" s="11">
        <f>SUM('Yearly emission'!HH$24:'Yearly emission'!HH40)</f>
        <v>457327337.29818183</v>
      </c>
      <c r="HL64" s="11">
        <f>SUM('Yearly emission'!HI$24:'Yearly emission'!HI40)</f>
        <v>2458551327.9178901</v>
      </c>
      <c r="HM64" s="11">
        <f>SUM('Yearly emission'!HJ$24:'Yearly emission'!HJ40)</f>
        <v>8171463332.8078613</v>
      </c>
      <c r="HN64" s="11">
        <f>SUM('Yearly emission'!HK$24:'Yearly emission'!HK40)</f>
        <v>1337778761.1459069</v>
      </c>
      <c r="HO64" s="11">
        <f>SUM('Yearly emission'!HL$24:'Yearly emission'!HL40)</f>
        <v>974295253.64020634</v>
      </c>
      <c r="HP64" s="11">
        <f>SUM('Yearly emission'!HM$24:'Yearly emission'!HM40)</f>
        <v>377056493.13756824</v>
      </c>
      <c r="HQ64" s="11">
        <f>SUM('Yearly emission'!HN$24:'Yearly emission'!HN40)</f>
        <v>528849653.2861973</v>
      </c>
      <c r="HR64" s="11">
        <f>SUM('Yearly emission'!HO$24:'Yearly emission'!HO40)</f>
        <v>784085179.36014616</v>
      </c>
      <c r="HS64" s="11">
        <f>SUM('Yearly emission'!HP$24:'Yearly emission'!HP40)</f>
        <v>527657204.19966108</v>
      </c>
      <c r="HT64" s="11">
        <f>SUM('Yearly emission'!HQ$24:'Yearly emission'!HQ40)</f>
        <v>3477927041.1915088</v>
      </c>
      <c r="HU64" s="11">
        <f>SUM('Yearly emission'!HR$24:'Yearly emission'!HR40)</f>
        <v>0</v>
      </c>
      <c r="HV64" s="11">
        <f>SUM('Yearly emission'!HS$24:'Yearly emission'!HS40)</f>
        <v>0</v>
      </c>
      <c r="HW64" s="11">
        <f>SUM('Yearly emission'!HT$24:'Yearly emission'!HT40)</f>
        <v>0</v>
      </c>
      <c r="HX64" s="11">
        <f>SUM('Yearly emission'!HU$24:'Yearly emission'!HU40)</f>
        <v>0</v>
      </c>
      <c r="HY64" s="11">
        <f>SUM('Yearly emission'!HV$24:'Yearly emission'!HV40)</f>
        <v>0</v>
      </c>
      <c r="HZ64" s="11">
        <f>SUM('Yearly emission'!HW$24:'Yearly emission'!HW40)</f>
        <v>0</v>
      </c>
      <c r="IA64" s="11">
        <f>SUM('Yearly emission'!HX$24:'Yearly emission'!HX40)</f>
        <v>0</v>
      </c>
      <c r="IB64" s="11">
        <f>SUM('Yearly emission'!HY$24:'Yearly emission'!HY40)</f>
        <v>0</v>
      </c>
      <c r="IC64" s="11">
        <f>SUM('Yearly emission'!HZ$24:'Yearly emission'!HZ40)</f>
        <v>0</v>
      </c>
      <c r="ID64" s="11">
        <f>SUM('Yearly emission'!IA$24:'Yearly emission'!IA40)</f>
        <v>0</v>
      </c>
      <c r="IE64" s="11">
        <f>SUM('Yearly emission'!IB$24:'Yearly emission'!IB40)</f>
        <v>0</v>
      </c>
      <c r="IF64" s="11">
        <f>SUM('Yearly emission'!IC$24:'Yearly emission'!IC40)</f>
        <v>0</v>
      </c>
      <c r="IG64" s="11">
        <f>SUM('Yearly emission'!ID$24:'Yearly emission'!ID40)</f>
        <v>0</v>
      </c>
      <c r="IH64" s="11">
        <f>SUM('Yearly emission'!IE$24:'Yearly emission'!IE40)</f>
        <v>0</v>
      </c>
      <c r="II64" s="11">
        <f>SUM('Yearly emission'!IF$24:'Yearly emission'!IF40)</f>
        <v>0</v>
      </c>
      <c r="IJ64" s="11">
        <f>SUM('Yearly emission'!IG$24:'Yearly emission'!IG40)</f>
        <v>0</v>
      </c>
      <c r="IK64" s="11">
        <f>SUM('Yearly emission'!IH$24:'Yearly emission'!IH40)</f>
        <v>0</v>
      </c>
      <c r="IL64" s="11">
        <f>SUM('Yearly emission'!II$24:'Yearly emission'!II40)</f>
        <v>0</v>
      </c>
      <c r="IM64" s="11">
        <f>SUM('Yearly emission'!IJ$24:'Yearly emission'!IJ40)</f>
        <v>0</v>
      </c>
      <c r="IN64" s="11">
        <f>SUM('Yearly emission'!IK$24:'Yearly emission'!IK40)</f>
        <v>0</v>
      </c>
      <c r="IO64" s="11">
        <f>SUM('Yearly emission'!IL$24:'Yearly emission'!IL40)</f>
        <v>0</v>
      </c>
      <c r="IP64" s="11">
        <f>SUM('Yearly emission'!IM$24:'Yearly emission'!IM40)</f>
        <v>0</v>
      </c>
      <c r="IQ64" s="11">
        <f>SUM('Yearly emission'!IN$24:'Yearly emission'!IN40)</f>
        <v>0</v>
      </c>
      <c r="IR64" s="11">
        <f>SUM('Yearly emission'!IO$24:'Yearly emission'!IO40)</f>
        <v>0</v>
      </c>
      <c r="IS64" s="11">
        <f>SUM('Yearly emission'!IP$24:'Yearly emission'!IP40)</f>
        <v>0</v>
      </c>
      <c r="IT64" s="11">
        <f>SUM('Yearly emission'!IQ$24:'Yearly emission'!IQ40)</f>
        <v>0</v>
      </c>
      <c r="IU64" s="11">
        <f>SUM('Yearly emission'!IR$24:'Yearly emission'!IR40)</f>
        <v>0</v>
      </c>
      <c r="IV64" s="11">
        <f>SUM('Yearly emission'!IS$24:'Yearly emission'!IS40)</f>
        <v>0</v>
      </c>
      <c r="IW64" s="11">
        <f>SUM('Yearly emission'!IT$24:'Yearly emission'!IT40)</f>
        <v>0</v>
      </c>
      <c r="IX64" s="11">
        <f>SUM('Yearly emission'!IU$24:'Yearly emission'!IU40)</f>
        <v>0</v>
      </c>
      <c r="IY64" s="11">
        <f>SUM('Yearly emission'!IV$24:'Yearly emission'!IV40)</f>
        <v>0</v>
      </c>
      <c r="IZ64" s="11">
        <f>SUM('Yearly emission'!IW$24:'Yearly emission'!IW40)</f>
        <v>0</v>
      </c>
      <c r="JA64" s="11">
        <f>SUM('Yearly emission'!IX$24:'Yearly emission'!IX40)</f>
        <v>0</v>
      </c>
      <c r="JB64" s="11">
        <f>SUM('Yearly emission'!IY$24:'Yearly emission'!IY40)</f>
        <v>0</v>
      </c>
    </row>
    <row r="65" spans="1:262" x14ac:dyDescent="0.25">
      <c r="D65" s="11">
        <v>2048</v>
      </c>
      <c r="E65" s="11">
        <f>SUM('Yearly emission'!B$27:'Yearly emission'!B41)</f>
        <v>0</v>
      </c>
      <c r="F65" s="11">
        <f>SUM('Yearly emission'!C$27:'Yearly emission'!C41)</f>
        <v>0</v>
      </c>
      <c r="G65" s="11">
        <f>SUM('Yearly emission'!D$27:'Yearly emission'!D41)</f>
        <v>0</v>
      </c>
      <c r="H65" s="11">
        <f>SUM('Yearly emission'!E$27:'Yearly emission'!E41)</f>
        <v>0</v>
      </c>
      <c r="I65" s="11">
        <f>SUM('Yearly emission'!F$27:'Yearly emission'!F41)</f>
        <v>0</v>
      </c>
      <c r="J65" s="11">
        <f>SUM('Yearly emission'!G$27:'Yearly emission'!G41)</f>
        <v>0</v>
      </c>
      <c r="K65" s="11">
        <f>SUM('Yearly emission'!H$27:'Yearly emission'!H41)</f>
        <v>0</v>
      </c>
      <c r="L65" s="11">
        <f>SUM('Yearly emission'!I$27:'Yearly emission'!I41)</f>
        <v>0</v>
      </c>
      <c r="M65" s="11">
        <f>SUM('Yearly emission'!J$27:'Yearly emission'!J41)</f>
        <v>0</v>
      </c>
      <c r="N65" s="11">
        <f>SUM('Yearly emission'!K$27:'Yearly emission'!K41)</f>
        <v>0</v>
      </c>
      <c r="O65" s="11">
        <f>SUM('Yearly emission'!L$27:'Yearly emission'!L41)</f>
        <v>0</v>
      </c>
      <c r="P65" s="11">
        <f>SUM('Yearly emission'!M$27:'Yearly emission'!M41)</f>
        <v>0</v>
      </c>
      <c r="Q65" s="11">
        <f>SUM('Yearly emission'!N$27:'Yearly emission'!N41)</f>
        <v>0</v>
      </c>
      <c r="R65" s="11">
        <f>SUM('Yearly emission'!O$27:'Yearly emission'!O41)</f>
        <v>0</v>
      </c>
      <c r="S65" s="11">
        <f>SUM('Yearly emission'!P$27:'Yearly emission'!P41)</f>
        <v>0</v>
      </c>
      <c r="T65" s="11">
        <f>SUM('Yearly emission'!Q$27:'Yearly emission'!Q41)</f>
        <v>0</v>
      </c>
      <c r="V65" s="11">
        <f>SUM('Yearly emission'!S$24:'Yearly emission'!S41)</f>
        <v>1958233476.9885519</v>
      </c>
      <c r="W65" s="11">
        <f>SUM('Yearly emission'!T$24:'Yearly emission'!T41)</f>
        <v>1214730744.2211835</v>
      </c>
      <c r="X65" s="11">
        <f>SUM('Yearly emission'!U$24:'Yearly emission'!U41)</f>
        <v>374371321.49263722</v>
      </c>
      <c r="Y65" s="11">
        <f>SUM('Yearly emission'!V$24:'Yearly emission'!V41)</f>
        <v>177229847.6193924</v>
      </c>
      <c r="Z65" s="11">
        <f>SUM('Yearly emission'!W$24:'Yearly emission'!W41)</f>
        <v>1912986389.4984825</v>
      </c>
      <c r="AA65" s="11">
        <f>SUM('Yearly emission'!X$24:'Yearly emission'!X41)</f>
        <v>105988409.95869669</v>
      </c>
      <c r="AB65" s="11">
        <f>SUM('Yearly emission'!Y$24:'Yearly emission'!Y41)</f>
        <v>198284629.82876197</v>
      </c>
      <c r="AC65" s="11">
        <f>SUM('Yearly emission'!Z$24:'Yearly emission'!Z41)</f>
        <v>549391960.94746029</v>
      </c>
      <c r="AD65" s="11">
        <f>SUM('Yearly emission'!AA$24:'Yearly emission'!AA41)</f>
        <v>2829927285.6423936</v>
      </c>
      <c r="AE65" s="11">
        <f>SUM('Yearly emission'!AB$24:'Yearly emission'!AB41)</f>
        <v>475609841.44478023</v>
      </c>
      <c r="AF65" s="11">
        <f>SUM('Yearly emission'!AC$24:'Yearly emission'!AC41)</f>
        <v>491206649.77694821</v>
      </c>
      <c r="AG65" s="11">
        <f>SUM('Yearly emission'!AD$24:'Yearly emission'!AD41)</f>
        <v>86221425.781555653</v>
      </c>
      <c r="AH65" s="11">
        <f>SUM('Yearly emission'!AE$24:'Yearly emission'!AE41)</f>
        <v>211901715.92843118</v>
      </c>
      <c r="AI65" s="11">
        <f>SUM('Yearly emission'!AF$24:'Yearly emission'!AF41)</f>
        <v>282213003.42365003</v>
      </c>
      <c r="AJ65" s="11">
        <f>SUM('Yearly emission'!AG$24:'Yearly emission'!AG41)</f>
        <v>176235158.48059869</v>
      </c>
      <c r="AK65" s="11">
        <f>SUM('Yearly emission'!AH$24:'Yearly emission'!AH41)</f>
        <v>952269859.47703552</v>
      </c>
      <c r="AL65" s="11">
        <f>SUM('Yearly emission'!AI$24:'Yearly emission'!AI41)</f>
        <v>0</v>
      </c>
      <c r="AM65" s="11">
        <f>SUM('Yearly emission'!AJ$24:'Yearly emission'!AJ41)</f>
        <v>2890571651.1713858</v>
      </c>
      <c r="AN65" s="11">
        <f>SUM('Yearly emission'!AK$24:'Yearly emission'!AK41)</f>
        <v>2438713717.6400776</v>
      </c>
      <c r="AO65" s="11">
        <f>SUM('Yearly emission'!AL$24:'Yearly emission'!AL41)</f>
        <v>737108951.59848058</v>
      </c>
      <c r="AP65" s="11">
        <f>SUM('Yearly emission'!AM$24:'Yearly emission'!AM41)</f>
        <v>354534409.67613059</v>
      </c>
      <c r="AQ65" s="11">
        <f>SUM('Yearly emission'!AN$24:'Yearly emission'!AN41)</f>
        <v>3213920982.2261248</v>
      </c>
      <c r="AR65" s="11">
        <f>SUM('Yearly emission'!AO$24:'Yearly emission'!AO41)</f>
        <v>212193700.01666796</v>
      </c>
      <c r="AS65" s="11">
        <f>SUM('Yearly emission'!AP$24:'Yearly emission'!AP41)</f>
        <v>390299115.60029292</v>
      </c>
      <c r="AT65" s="11">
        <f>SUM('Yearly emission'!AQ$24:'Yearly emission'!AQ41)</f>
        <v>1100673129.9669511</v>
      </c>
      <c r="AU65" s="11">
        <f>SUM('Yearly emission'!AR$24:'Yearly emission'!AR41)</f>
        <v>5570430394.5335283</v>
      </c>
      <c r="AV65" s="11">
        <f>SUM('Yearly emission'!AS$24:'Yearly emission'!AS41)</f>
        <v>952440435.72773576</v>
      </c>
      <c r="AW65" s="11">
        <f>SUM('Yearly emission'!AT$24:'Yearly emission'!AT41)</f>
        <v>983695582.91018152</v>
      </c>
      <c r="AX65" s="11">
        <f>SUM('Yearly emission'!AU$24:'Yearly emission'!AU41)</f>
        <v>172725092.13306943</v>
      </c>
      <c r="AY65" s="11">
        <f>SUM('Yearly emission'!AV$24:'Yearly emission'!AV41)</f>
        <v>424722298.34178859</v>
      </c>
      <c r="AZ65" s="11">
        <f>SUM('Yearly emission'!AW$24:'Yearly emission'!AW41)</f>
        <v>564718248.98820078</v>
      </c>
      <c r="BA65" s="11">
        <f>SUM('Yearly emission'!AX$24:'Yearly emission'!AX41)</f>
        <v>352895381.424923</v>
      </c>
      <c r="BB65" s="11">
        <f>SUM('Yearly emission'!AY$24:'Yearly emission'!AY41)</f>
        <v>1907776869.2615337</v>
      </c>
      <c r="BC65" s="11">
        <f>SUM('Yearly emission'!AZ$24:'Yearly emission'!AZ41)</f>
        <v>0</v>
      </c>
      <c r="BD65" s="11">
        <f>SUM('Yearly emission'!BA$24:'Yearly emission'!BA41)</f>
        <v>0</v>
      </c>
      <c r="BE65" s="11">
        <f>SUM('Yearly emission'!BB$24:'Yearly emission'!BB41)</f>
        <v>0</v>
      </c>
      <c r="BF65" s="11">
        <f>SUM('Yearly emission'!BC$24:'Yearly emission'!BC41)</f>
        <v>0</v>
      </c>
      <c r="BG65" s="11">
        <f>SUM('Yearly emission'!BD$24:'Yearly emission'!BD41)</f>
        <v>0</v>
      </c>
      <c r="BH65" s="11">
        <f>SUM('Yearly emission'!BE$24:'Yearly emission'!BE41)</f>
        <v>0</v>
      </c>
      <c r="BI65" s="11">
        <f>SUM('Yearly emission'!BF$24:'Yearly emission'!BF41)</f>
        <v>0</v>
      </c>
      <c r="BJ65" s="11">
        <f>SUM('Yearly emission'!BG$24:'Yearly emission'!BG41)</f>
        <v>0</v>
      </c>
      <c r="BK65" s="11">
        <f>SUM('Yearly emission'!BH$24:'Yearly emission'!BH41)</f>
        <v>0</v>
      </c>
      <c r="BL65" s="11">
        <f>SUM('Yearly emission'!BI$24:'Yearly emission'!BI41)</f>
        <v>0</v>
      </c>
      <c r="BM65" s="11">
        <f>SUM('Yearly emission'!BJ$24:'Yearly emission'!BJ41)</f>
        <v>0</v>
      </c>
      <c r="BN65" s="11">
        <f>SUM('Yearly emission'!BK$24:'Yearly emission'!BK41)</f>
        <v>0</v>
      </c>
      <c r="BO65" s="11">
        <f>SUM('Yearly emission'!BL$24:'Yearly emission'!BL41)</f>
        <v>0</v>
      </c>
      <c r="BP65" s="11">
        <f>SUM('Yearly emission'!BM$24:'Yearly emission'!BM41)</f>
        <v>0</v>
      </c>
      <c r="BQ65" s="11">
        <f>SUM('Yearly emission'!BN$24:'Yearly emission'!BN41)</f>
        <v>0</v>
      </c>
      <c r="BR65" s="11">
        <f>SUM('Yearly emission'!BO$24:'Yearly emission'!BO41)</f>
        <v>0</v>
      </c>
      <c r="BS65" s="11">
        <f>SUM('Yearly emission'!BP$24:'Yearly emission'!BP41)</f>
        <v>0</v>
      </c>
      <c r="BT65" s="11">
        <f>SUM('Yearly emission'!BQ$24:'Yearly emission'!BQ41)</f>
        <v>0</v>
      </c>
      <c r="BU65" s="11">
        <f>SUM('Yearly emission'!BR$24:'Yearly emission'!BR41)</f>
        <v>0</v>
      </c>
      <c r="BV65" s="11">
        <f>SUM('Yearly emission'!BS$24:'Yearly emission'!BS41)</f>
        <v>0</v>
      </c>
      <c r="BW65" s="11">
        <f>SUM('Yearly emission'!BT$24:'Yearly emission'!BT41)</f>
        <v>0</v>
      </c>
      <c r="BX65" s="11">
        <f>SUM('Yearly emission'!BU$24:'Yearly emission'!BU41)</f>
        <v>0</v>
      </c>
      <c r="BY65" s="11">
        <f>SUM('Yearly emission'!BV$24:'Yearly emission'!BV41)</f>
        <v>0</v>
      </c>
      <c r="BZ65" s="11">
        <f>SUM('Yearly emission'!BW$24:'Yearly emission'!BW41)</f>
        <v>0</v>
      </c>
      <c r="CA65" s="11">
        <f>SUM('Yearly emission'!BX$24:'Yearly emission'!BX41)</f>
        <v>0</v>
      </c>
      <c r="CB65" s="11">
        <f>SUM('Yearly emission'!BY$24:'Yearly emission'!BY41)</f>
        <v>0</v>
      </c>
      <c r="CC65" s="11">
        <f>SUM('Yearly emission'!BZ$24:'Yearly emission'!BZ41)</f>
        <v>0</v>
      </c>
      <c r="CD65" s="11">
        <f>SUM('Yearly emission'!CA$24:'Yearly emission'!CA41)</f>
        <v>0</v>
      </c>
      <c r="CE65" s="11">
        <f>SUM('Yearly emission'!CB$24:'Yearly emission'!CB41)</f>
        <v>0</v>
      </c>
      <c r="CF65" s="11">
        <f>SUM('Yearly emission'!CC$24:'Yearly emission'!CC41)</f>
        <v>0</v>
      </c>
      <c r="CG65" s="11">
        <f>SUM('Yearly emission'!CD$24:'Yearly emission'!CD41)</f>
        <v>0</v>
      </c>
      <c r="CH65" s="11">
        <f>SUM('Yearly emission'!CE$24:'Yearly emission'!CE41)</f>
        <v>0</v>
      </c>
      <c r="CI65" s="11">
        <f>SUM('Yearly emission'!CF$24:'Yearly emission'!CF41)</f>
        <v>0</v>
      </c>
      <c r="CJ65" s="11">
        <f>SUM('Yearly emission'!CG$24:'Yearly emission'!CG41)</f>
        <v>0</v>
      </c>
      <c r="CK65" s="11">
        <f>SUM('Yearly emission'!CH$24:'Yearly emission'!CH41)</f>
        <v>0</v>
      </c>
      <c r="CL65" s="11">
        <f>SUM('Yearly emission'!CI$24:'Yearly emission'!CI41)</f>
        <v>0</v>
      </c>
      <c r="CM65" s="11">
        <f>SUM('Yearly emission'!CJ$24:'Yearly emission'!CJ41)</f>
        <v>36711</v>
      </c>
      <c r="CN65" s="11">
        <f>SUM('Yearly emission'!CK$24:'Yearly emission'!CK41)</f>
        <v>0</v>
      </c>
      <c r="CO65" s="11">
        <f>SUM('Yearly emission'!CL$24:'Yearly emission'!CL41)</f>
        <v>0</v>
      </c>
      <c r="CP65" s="11">
        <f>SUM('Yearly emission'!CM$24:'Yearly emission'!CM41)</f>
        <v>0</v>
      </c>
      <c r="CQ65" s="11">
        <f>SUM('Yearly emission'!CN$24:'Yearly emission'!CN41)</f>
        <v>0</v>
      </c>
      <c r="CR65" s="11">
        <f>SUM('Yearly emission'!CO$24:'Yearly emission'!CO41)</f>
        <v>0</v>
      </c>
      <c r="CS65" s="11">
        <f>SUM('Yearly emission'!CP$24:'Yearly emission'!CP41)</f>
        <v>0</v>
      </c>
      <c r="CT65" s="11">
        <f>SUM('Yearly emission'!CQ$24:'Yearly emission'!CQ41)</f>
        <v>0</v>
      </c>
      <c r="CU65" s="11">
        <f>SUM('Yearly emission'!CR$24:'Yearly emission'!CR41)</f>
        <v>0</v>
      </c>
      <c r="CV65" s="11">
        <f>SUM('Yearly emission'!CS$24:'Yearly emission'!CS41)</f>
        <v>0</v>
      </c>
      <c r="CW65" s="11">
        <f>SUM('Yearly emission'!CT$24:'Yearly emission'!CT41)</f>
        <v>0</v>
      </c>
      <c r="CX65" s="11">
        <f>SUM('Yearly emission'!CU$24:'Yearly emission'!CU41)</f>
        <v>0</v>
      </c>
      <c r="CY65" s="11">
        <f>SUM('Yearly emission'!CV$24:'Yearly emission'!CV41)</f>
        <v>0</v>
      </c>
      <c r="CZ65" s="11">
        <f>SUM('Yearly emission'!CW$24:'Yearly emission'!CW41)</f>
        <v>0</v>
      </c>
      <c r="DA65" s="11">
        <f>SUM('Yearly emission'!CX$24:'Yearly emission'!CX41)</f>
        <v>0</v>
      </c>
      <c r="DB65" s="11">
        <f>SUM('Yearly emission'!CY$24:'Yearly emission'!CY41)</f>
        <v>0</v>
      </c>
      <c r="DC65" s="11">
        <f>SUM('Yearly emission'!CZ$24:'Yearly emission'!CZ41)</f>
        <v>0</v>
      </c>
      <c r="DD65" s="11">
        <f>SUM('Yearly emission'!DA$24:'Yearly emission'!DA41)</f>
        <v>0</v>
      </c>
      <c r="DE65" s="11">
        <f>SUM('Yearly emission'!DB$24:'Yearly emission'!DB41)</f>
        <v>4024427457.3259845</v>
      </c>
      <c r="DF65" s="11">
        <f>SUM('Yearly emission'!DC$24:'Yearly emission'!DC41)</f>
        <v>1285108946.05091</v>
      </c>
      <c r="DG65" s="11">
        <f>SUM('Yearly emission'!DD$24:'Yearly emission'!DD41)</f>
        <v>389631038.94685292</v>
      </c>
      <c r="DH65" s="11">
        <f>SUM('Yearly emission'!DE$24:'Yearly emission'!DE41)</f>
        <v>198181479.09557092</v>
      </c>
      <c r="DI65" s="11">
        <f>SUM('Yearly emission'!DF$24:'Yearly emission'!DF41)</f>
        <v>2111717667.1029985</v>
      </c>
      <c r="DJ65" s="11">
        <f>SUM('Yearly emission'!DG$24:'Yearly emission'!DG41)</f>
        <v>157925925.26731309</v>
      </c>
      <c r="DK65" s="11">
        <f>SUM('Yearly emission'!DH$24:'Yearly emission'!DH41)</f>
        <v>213634747.30167246</v>
      </c>
      <c r="DL65" s="11">
        <f>SUM('Yearly emission'!DI$24:'Yearly emission'!DI41)</f>
        <v>657598175.78018224</v>
      </c>
      <c r="DM65" s="11">
        <f>SUM('Yearly emission'!DJ$24:'Yearly emission'!DJ41)</f>
        <v>3505324363.2118344</v>
      </c>
      <c r="DN65" s="11">
        <f>SUM('Yearly emission'!DK$24:'Yearly emission'!DK41)</f>
        <v>497416268.71565509</v>
      </c>
      <c r="DO65" s="11">
        <f>SUM('Yearly emission'!DL$24:'Yearly emission'!DL41)</f>
        <v>747917614.76004493</v>
      </c>
      <c r="DP65" s="11">
        <f>SUM('Yearly emission'!DM$24:'Yearly emission'!DM41)</f>
        <v>126604992.67887947</v>
      </c>
      <c r="DQ65" s="11">
        <f>SUM('Yearly emission'!DN$24:'Yearly emission'!DN41)</f>
        <v>270848742.60623866</v>
      </c>
      <c r="DR65" s="11">
        <f>SUM('Yearly emission'!DO$24:'Yearly emission'!DO41)</f>
        <v>370209147.62787122</v>
      </c>
      <c r="DS65" s="11">
        <f>SUM('Yearly emission'!DP$24:'Yearly emission'!DP41)</f>
        <v>225630606.50455934</v>
      </c>
      <c r="DT65" s="11">
        <f>SUM('Yearly emission'!DQ$24:'Yearly emission'!DQ41)</f>
        <v>1023183473.5510982</v>
      </c>
      <c r="DU65" s="11">
        <f>SUM('Yearly emission'!DR$24:'Yearly emission'!DR41)</f>
        <v>0</v>
      </c>
      <c r="DV65" s="11">
        <f>SUM('Yearly emission'!DS$24:'Yearly emission'!DS41)</f>
        <v>7765603715.8953362</v>
      </c>
      <c r="DW65" s="11">
        <f>SUM('Yearly emission'!DT$24:'Yearly emission'!DT41)</f>
        <v>2421251438.3750949</v>
      </c>
      <c r="DX65" s="11">
        <f>SUM('Yearly emission'!DU$24:'Yearly emission'!DU41)</f>
        <v>579918128.82192051</v>
      </c>
      <c r="DY65" s="11">
        <f>SUM('Yearly emission'!DV$24:'Yearly emission'!DV41)</f>
        <v>376158467.61670309</v>
      </c>
      <c r="DZ65" s="11">
        <f>SUM('Yearly emission'!DW$24:'Yearly emission'!DW41)</f>
        <v>4168086003.3979316</v>
      </c>
      <c r="EA65" s="11">
        <f>SUM('Yearly emission'!DX$24:'Yearly emission'!DX41)</f>
        <v>315767194.21176863</v>
      </c>
      <c r="EB65" s="11">
        <f>SUM('Yearly emission'!DY$24:'Yearly emission'!DY41)</f>
        <v>407611734.91163385</v>
      </c>
      <c r="EC65" s="11">
        <f>SUM('Yearly emission'!DZ$24:'Yearly emission'!DZ41)</f>
        <v>1315196351.5603638</v>
      </c>
      <c r="ED65" s="11">
        <f>SUM('Yearly emission'!EA$24:'Yearly emission'!EA41)</f>
        <v>7010648726.4236526</v>
      </c>
      <c r="EE65" s="11">
        <f>SUM('Yearly emission'!EB$24:'Yearly emission'!EB41)</f>
        <v>994832537.43130815</v>
      </c>
      <c r="EF65" s="11">
        <f>SUM('Yearly emission'!EC$24:'Yearly emission'!EC41)</f>
        <v>1443095717.7932024</v>
      </c>
      <c r="EG65" s="11">
        <f>SUM('Yearly emission'!ED$24:'Yearly emission'!ED41)</f>
        <v>253190443.30164677</v>
      </c>
      <c r="EH65" s="11">
        <f>SUM('Yearly emission'!EE$24:'Yearly emission'!EE41)</f>
        <v>541352748.43473363</v>
      </c>
      <c r="EI65" s="11">
        <f>SUM('Yearly emission'!EF$24:'Yearly emission'!EF41)</f>
        <v>630926203.39226508</v>
      </c>
      <c r="EJ65" s="11">
        <f>SUM('Yearly emission'!EG$24:'Yearly emission'!EG41)</f>
        <v>450899052.43467057</v>
      </c>
      <c r="EK65" s="11">
        <f>SUM('Yearly emission'!EH$24:'Yearly emission'!EH41)</f>
        <v>2033329967.8496468</v>
      </c>
      <c r="EL65" s="11">
        <f>SUM('Yearly emission'!EI$24:'Yearly emission'!EI41)</f>
        <v>0</v>
      </c>
      <c r="EM65" s="11">
        <f>SUM('Yearly emission'!EJ$24:'Yearly emission'!EJ41)</f>
        <v>0</v>
      </c>
      <c r="EN65" s="11">
        <f>SUM('Yearly emission'!EK$24:'Yearly emission'!EK41)</f>
        <v>0</v>
      </c>
      <c r="EO65" s="11">
        <f>SUM('Yearly emission'!EL$24:'Yearly emission'!EL41)</f>
        <v>0</v>
      </c>
      <c r="EP65" s="11">
        <f>SUM('Yearly emission'!EM$24:'Yearly emission'!EM41)</f>
        <v>0</v>
      </c>
      <c r="EQ65" s="11">
        <f>SUM('Yearly emission'!EN$24:'Yearly emission'!EN41)</f>
        <v>0</v>
      </c>
      <c r="ER65" s="11">
        <f>SUM('Yearly emission'!EO$24:'Yearly emission'!EO41)</f>
        <v>0</v>
      </c>
      <c r="ES65" s="11">
        <f>SUM('Yearly emission'!EP$24:'Yearly emission'!EP41)</f>
        <v>0</v>
      </c>
      <c r="ET65" s="11">
        <f>SUM('Yearly emission'!EQ$24:'Yearly emission'!EQ41)</f>
        <v>0</v>
      </c>
      <c r="EU65" s="11">
        <f>SUM('Yearly emission'!ER$24:'Yearly emission'!ER41)</f>
        <v>0</v>
      </c>
      <c r="EV65" s="11">
        <f>SUM('Yearly emission'!ES$24:'Yearly emission'!ES41)</f>
        <v>0</v>
      </c>
      <c r="EW65" s="11">
        <f>SUM('Yearly emission'!ET$24:'Yearly emission'!ET41)</f>
        <v>0</v>
      </c>
      <c r="EX65" s="11">
        <f>SUM('Yearly emission'!EU$24:'Yearly emission'!EU41)</f>
        <v>0</v>
      </c>
      <c r="EY65" s="11">
        <f>SUM('Yearly emission'!EV$24:'Yearly emission'!EV41)</f>
        <v>0</v>
      </c>
      <c r="EZ65" s="11">
        <f>SUM('Yearly emission'!EW$24:'Yearly emission'!EW41)</f>
        <v>0</v>
      </c>
      <c r="FA65" s="11">
        <f>SUM('Yearly emission'!EX$24:'Yearly emission'!EX41)</f>
        <v>0</v>
      </c>
      <c r="FB65" s="11">
        <f>SUM('Yearly emission'!EY$24:'Yearly emission'!EY41)</f>
        <v>0</v>
      </c>
      <c r="FC65" s="11">
        <f>SUM('Yearly emission'!EZ$24:'Yearly emission'!EZ41)</f>
        <v>0</v>
      </c>
      <c r="FD65" s="11">
        <f>SUM('Yearly emission'!FA$24:'Yearly emission'!FA41)</f>
        <v>0</v>
      </c>
      <c r="FE65" s="11">
        <f>SUM('Yearly emission'!FB$24:'Yearly emission'!FB41)</f>
        <v>0</v>
      </c>
      <c r="FF65" s="11">
        <f>SUM('Yearly emission'!FC$24:'Yearly emission'!FC41)</f>
        <v>0</v>
      </c>
      <c r="FG65" s="11">
        <f>SUM('Yearly emission'!FD$24:'Yearly emission'!FD41)</f>
        <v>0</v>
      </c>
      <c r="FH65" s="11">
        <f>SUM('Yearly emission'!FE$24:'Yearly emission'!FE41)</f>
        <v>0</v>
      </c>
      <c r="FI65" s="11">
        <f>SUM('Yearly emission'!FF$24:'Yearly emission'!FF41)</f>
        <v>0</v>
      </c>
      <c r="FJ65" s="11">
        <f>SUM('Yearly emission'!FG$24:'Yearly emission'!FG41)</f>
        <v>0</v>
      </c>
      <c r="FK65" s="11">
        <f>SUM('Yearly emission'!FH$24:'Yearly emission'!FH41)</f>
        <v>0</v>
      </c>
      <c r="FL65" s="11">
        <f>SUM('Yearly emission'!FI$24:'Yearly emission'!FI41)</f>
        <v>0</v>
      </c>
      <c r="FM65" s="11">
        <f>SUM('Yearly emission'!FJ$24:'Yearly emission'!FJ41)</f>
        <v>0</v>
      </c>
      <c r="FN65" s="11">
        <f>SUM('Yearly emission'!FK$24:'Yearly emission'!FK41)</f>
        <v>0</v>
      </c>
      <c r="FO65" s="11">
        <f>SUM('Yearly emission'!FL$24:'Yearly emission'!FL41)</f>
        <v>0</v>
      </c>
      <c r="FP65" s="11">
        <f>SUM('Yearly emission'!FM$24:'Yearly emission'!FM41)</f>
        <v>0</v>
      </c>
      <c r="FQ65" s="11">
        <f>SUM('Yearly emission'!FN$24:'Yearly emission'!FN41)</f>
        <v>0</v>
      </c>
      <c r="FR65" s="11">
        <f>SUM('Yearly emission'!FO$24:'Yearly emission'!FO41)</f>
        <v>0</v>
      </c>
      <c r="FS65" s="11">
        <f>SUM('Yearly emission'!FP$24:'Yearly emission'!FP41)</f>
        <v>0</v>
      </c>
      <c r="FT65" s="11">
        <f>SUM('Yearly emission'!FQ$24:'Yearly emission'!FQ41)</f>
        <v>0</v>
      </c>
      <c r="FU65" s="11">
        <f>SUM('Yearly emission'!FR$24:'Yearly emission'!FR41)</f>
        <v>0</v>
      </c>
      <c r="FV65" s="11">
        <f>SUM('Yearly emission'!FS$24:'Yearly emission'!FS41)</f>
        <v>36711</v>
      </c>
      <c r="FW65" s="11">
        <f>SUM('Yearly emission'!FT$24:'Yearly emission'!FT41)</f>
        <v>0</v>
      </c>
      <c r="FX65" s="11">
        <f>SUM('Yearly emission'!FU$24:'Yearly emission'!FU41)</f>
        <v>0</v>
      </c>
      <c r="FY65" s="11">
        <f>SUM('Yearly emission'!FV$24:'Yearly emission'!FV41)</f>
        <v>0</v>
      </c>
      <c r="FZ65" s="11">
        <f>SUM('Yearly emission'!FW$24:'Yearly emission'!FW41)</f>
        <v>0</v>
      </c>
      <c r="GA65" s="11">
        <f>SUM('Yearly emission'!FX$24:'Yearly emission'!FX41)</f>
        <v>0</v>
      </c>
      <c r="GB65" s="11">
        <f>SUM('Yearly emission'!FY$24:'Yearly emission'!FY41)</f>
        <v>0</v>
      </c>
      <c r="GC65" s="11">
        <f>SUM('Yearly emission'!FZ$24:'Yearly emission'!FZ41)</f>
        <v>0</v>
      </c>
      <c r="GD65" s="11">
        <f>SUM('Yearly emission'!GA$24:'Yearly emission'!GA41)</f>
        <v>0</v>
      </c>
      <c r="GE65" s="11">
        <f>SUM('Yearly emission'!GB$24:'Yearly emission'!GB41)</f>
        <v>0</v>
      </c>
      <c r="GF65" s="11">
        <f>SUM('Yearly emission'!GC$24:'Yearly emission'!GC41)</f>
        <v>0</v>
      </c>
      <c r="GG65" s="11">
        <f>SUM('Yearly emission'!GD$24:'Yearly emission'!GD41)</f>
        <v>0</v>
      </c>
      <c r="GH65" s="11">
        <f>SUM('Yearly emission'!GE$24:'Yearly emission'!GE41)</f>
        <v>0</v>
      </c>
      <c r="GI65" s="11">
        <f>SUM('Yearly emission'!GF$24:'Yearly emission'!GF41)</f>
        <v>0</v>
      </c>
      <c r="GJ65" s="11">
        <f>SUM('Yearly emission'!GG$24:'Yearly emission'!GG41)</f>
        <v>0</v>
      </c>
      <c r="GK65" s="11">
        <f>SUM('Yearly emission'!GH$24:'Yearly emission'!GH41)</f>
        <v>0</v>
      </c>
      <c r="GL65" s="11">
        <f>SUM('Yearly emission'!GI$24:'Yearly emission'!GI41)</f>
        <v>0</v>
      </c>
      <c r="GM65" s="11">
        <f>SUM('Yearly emission'!GJ$24:'Yearly emission'!GJ41)</f>
        <v>0</v>
      </c>
      <c r="GN65" s="11">
        <f>SUM('Yearly emission'!GK$24:'Yearly emission'!GK41)</f>
        <v>3160934368.9408855</v>
      </c>
      <c r="GO65" s="11">
        <f>SUM('Yearly emission'!GL$24:'Yearly emission'!GL41)</f>
        <v>1446958809.2908492</v>
      </c>
      <c r="GP65" s="11">
        <f>SUM('Yearly emission'!GM$24:'Yearly emission'!GM41)</f>
        <v>508863532.72736043</v>
      </c>
      <c r="GQ65" s="11">
        <f>SUM('Yearly emission'!GN$24:'Yearly emission'!GN41)</f>
        <v>242095629.79376209</v>
      </c>
      <c r="GR65" s="11">
        <f>SUM('Yearly emission'!GO$24:'Yearly emission'!GO41)</f>
        <v>2017521803.69209</v>
      </c>
      <c r="GS65" s="11">
        <f>SUM('Yearly emission'!GP$24:'Yearly emission'!GP41)</f>
        <v>172897095.02244893</v>
      </c>
      <c r="GT65" s="11">
        <f>SUM('Yearly emission'!GQ$24:'Yearly emission'!GQ41)</f>
        <v>233983909.48838973</v>
      </c>
      <c r="GU65" s="11">
        <f>SUM('Yearly emission'!GR$24:'Yearly emission'!GR41)</f>
        <v>1230282327.3053522</v>
      </c>
      <c r="GV65" s="11">
        <f>SUM('Yearly emission'!GS$24:'Yearly emission'!GS41)</f>
        <v>4173230978.5693545</v>
      </c>
      <c r="GW65" s="11">
        <f>SUM('Yearly emission'!GT$24:'Yearly emission'!GT41)</f>
        <v>714734289.41482401</v>
      </c>
      <c r="GX65" s="11">
        <f>SUM('Yearly emission'!GU$24:'Yearly emission'!GU41)</f>
        <v>669027768.79901576</v>
      </c>
      <c r="GY65" s="11">
        <f>SUM('Yearly emission'!GV$24:'Yearly emission'!GV41)</f>
        <v>193781686.61107248</v>
      </c>
      <c r="GZ65" s="11">
        <f>SUM('Yearly emission'!GW$24:'Yearly emission'!GW41)</f>
        <v>273347540.52856511</v>
      </c>
      <c r="HA65" s="11">
        <f>SUM('Yearly emission'!GX$24:'Yearly emission'!GX41)</f>
        <v>394767055.50922596</v>
      </c>
      <c r="HB65" s="11">
        <f>SUM('Yearly emission'!GY$24:'Yearly emission'!GY41)</f>
        <v>263846457.29028675</v>
      </c>
      <c r="HC65" s="11">
        <f>SUM('Yearly emission'!GZ$24:'Yearly emission'!GZ41)</f>
        <v>1803282644.4687426</v>
      </c>
      <c r="HD65" s="11">
        <f>SUM('Yearly emission'!HA$24:'Yearly emission'!HA41)</f>
        <v>0</v>
      </c>
      <c r="HE65" s="11">
        <f>SUM('Yearly emission'!HB$24:'Yearly emission'!HB41)</f>
        <v>5195883515.6182995</v>
      </c>
      <c r="HF65" s="11">
        <f>SUM('Yearly emission'!HC$24:'Yearly emission'!HC41)</f>
        <v>2883730591.4453454</v>
      </c>
      <c r="HG65" s="11">
        <f>SUM('Yearly emission'!HD$24:'Yearly emission'!HD41)</f>
        <v>967629758.40589285</v>
      </c>
      <c r="HH65" s="11">
        <f>SUM('Yearly emission'!HE$24:'Yearly emission'!HE41)</f>
        <v>459941059.73314536</v>
      </c>
      <c r="HI65" s="11">
        <f>SUM('Yearly emission'!HF$24:'Yearly emission'!HF41)</f>
        <v>4014778901.2796035</v>
      </c>
      <c r="HJ65" s="11">
        <f>SUM('Yearly emission'!HG$24:'Yearly emission'!HG41)</f>
        <v>343903201.1265536</v>
      </c>
      <c r="HK65" s="11">
        <f>SUM('Yearly emission'!HH$24:'Yearly emission'!HH41)</f>
        <v>467967818.97677898</v>
      </c>
      <c r="HL65" s="11">
        <f>SUM('Yearly emission'!HI$24:'Yearly emission'!HI41)</f>
        <v>2458551327.9178901</v>
      </c>
      <c r="HM65" s="11">
        <f>SUM('Yearly emission'!HJ$24:'Yearly emission'!HJ41)</f>
        <v>8346461957.1387053</v>
      </c>
      <c r="HN65" s="11">
        <f>SUM('Yearly emission'!HK$24:'Yearly emission'!HK41)</f>
        <v>1429468578.8296497</v>
      </c>
      <c r="HO65" s="11">
        <f>SUM('Yearly emission'!HL$24:'Yearly emission'!HL41)</f>
        <v>1054245369.6806806</v>
      </c>
      <c r="HP65" s="11">
        <f>SUM('Yearly emission'!HM$24:'Yearly emission'!HM41)</f>
        <v>387476861.81231648</v>
      </c>
      <c r="HQ65" s="11">
        <f>SUM('Yearly emission'!HN$24:'Yearly emission'!HN41)</f>
        <v>546695081.0571301</v>
      </c>
      <c r="HR65" s="11">
        <f>SUM('Yearly emission'!HO$24:'Yearly emission'!HO41)</f>
        <v>788025414.02394998</v>
      </c>
      <c r="HS65" s="11">
        <f>SUM('Yearly emission'!HP$24:'Yearly emission'!HP41)</f>
        <v>527657204.19966108</v>
      </c>
      <c r="HT65" s="11">
        <f>SUM('Yearly emission'!HQ$24:'Yearly emission'!HQ41)</f>
        <v>3606565288.93749</v>
      </c>
      <c r="HU65" s="11">
        <f>SUM('Yearly emission'!HR$24:'Yearly emission'!HR41)</f>
        <v>0</v>
      </c>
      <c r="HV65" s="11">
        <f>SUM('Yearly emission'!HS$24:'Yearly emission'!HS41)</f>
        <v>0</v>
      </c>
      <c r="HW65" s="11">
        <f>SUM('Yearly emission'!HT$24:'Yearly emission'!HT41)</f>
        <v>0</v>
      </c>
      <c r="HX65" s="11">
        <f>SUM('Yearly emission'!HU$24:'Yearly emission'!HU41)</f>
        <v>0</v>
      </c>
      <c r="HY65" s="11">
        <f>SUM('Yearly emission'!HV$24:'Yearly emission'!HV41)</f>
        <v>0</v>
      </c>
      <c r="HZ65" s="11">
        <f>SUM('Yearly emission'!HW$24:'Yearly emission'!HW41)</f>
        <v>0</v>
      </c>
      <c r="IA65" s="11">
        <f>SUM('Yearly emission'!HX$24:'Yearly emission'!HX41)</f>
        <v>0</v>
      </c>
      <c r="IB65" s="11">
        <f>SUM('Yearly emission'!HY$24:'Yearly emission'!HY41)</f>
        <v>0</v>
      </c>
      <c r="IC65" s="11">
        <f>SUM('Yearly emission'!HZ$24:'Yearly emission'!HZ41)</f>
        <v>0</v>
      </c>
      <c r="ID65" s="11">
        <f>SUM('Yearly emission'!IA$24:'Yearly emission'!IA41)</f>
        <v>0</v>
      </c>
      <c r="IE65" s="11">
        <f>SUM('Yearly emission'!IB$24:'Yearly emission'!IB41)</f>
        <v>0</v>
      </c>
      <c r="IF65" s="11">
        <f>SUM('Yearly emission'!IC$24:'Yearly emission'!IC41)</f>
        <v>0</v>
      </c>
      <c r="IG65" s="11">
        <f>SUM('Yearly emission'!ID$24:'Yearly emission'!ID41)</f>
        <v>0</v>
      </c>
      <c r="IH65" s="11">
        <f>SUM('Yearly emission'!IE$24:'Yearly emission'!IE41)</f>
        <v>0</v>
      </c>
      <c r="II65" s="11">
        <f>SUM('Yearly emission'!IF$24:'Yearly emission'!IF41)</f>
        <v>0</v>
      </c>
      <c r="IJ65" s="11">
        <f>SUM('Yearly emission'!IG$24:'Yearly emission'!IG41)</f>
        <v>0</v>
      </c>
      <c r="IK65" s="11">
        <f>SUM('Yearly emission'!IH$24:'Yearly emission'!IH41)</f>
        <v>0</v>
      </c>
      <c r="IL65" s="11">
        <f>SUM('Yearly emission'!II$24:'Yearly emission'!II41)</f>
        <v>0</v>
      </c>
      <c r="IM65" s="11">
        <f>SUM('Yearly emission'!IJ$24:'Yearly emission'!IJ41)</f>
        <v>0</v>
      </c>
      <c r="IN65" s="11">
        <f>SUM('Yearly emission'!IK$24:'Yearly emission'!IK41)</f>
        <v>0</v>
      </c>
      <c r="IO65" s="11">
        <f>SUM('Yearly emission'!IL$24:'Yearly emission'!IL41)</f>
        <v>0</v>
      </c>
      <c r="IP65" s="11">
        <f>SUM('Yearly emission'!IM$24:'Yearly emission'!IM41)</f>
        <v>0</v>
      </c>
      <c r="IQ65" s="11">
        <f>SUM('Yearly emission'!IN$24:'Yearly emission'!IN41)</f>
        <v>0</v>
      </c>
      <c r="IR65" s="11">
        <f>SUM('Yearly emission'!IO$24:'Yearly emission'!IO41)</f>
        <v>0</v>
      </c>
      <c r="IS65" s="11">
        <f>SUM('Yearly emission'!IP$24:'Yearly emission'!IP41)</f>
        <v>0</v>
      </c>
      <c r="IT65" s="11">
        <f>SUM('Yearly emission'!IQ$24:'Yearly emission'!IQ41)</f>
        <v>0</v>
      </c>
      <c r="IU65" s="11">
        <f>SUM('Yearly emission'!IR$24:'Yearly emission'!IR41)</f>
        <v>0</v>
      </c>
      <c r="IV65" s="11">
        <f>SUM('Yearly emission'!IS$24:'Yearly emission'!IS41)</f>
        <v>0</v>
      </c>
      <c r="IW65" s="11">
        <f>SUM('Yearly emission'!IT$24:'Yearly emission'!IT41)</f>
        <v>0</v>
      </c>
      <c r="IX65" s="11">
        <f>SUM('Yearly emission'!IU$24:'Yearly emission'!IU41)</f>
        <v>0</v>
      </c>
      <c r="IY65" s="11">
        <f>SUM('Yearly emission'!IV$24:'Yearly emission'!IV41)</f>
        <v>0</v>
      </c>
      <c r="IZ65" s="11">
        <f>SUM('Yearly emission'!IW$24:'Yearly emission'!IW41)</f>
        <v>0</v>
      </c>
      <c r="JA65" s="11">
        <f>SUM('Yearly emission'!IX$24:'Yearly emission'!IX41)</f>
        <v>0</v>
      </c>
      <c r="JB65" s="11">
        <f>SUM('Yearly emission'!IY$24:'Yearly emission'!IY41)</f>
        <v>0</v>
      </c>
    </row>
    <row r="66" spans="1:262" x14ac:dyDescent="0.25">
      <c r="D66" s="11">
        <v>2049</v>
      </c>
      <c r="E66" s="11">
        <f>SUM('Yearly emission'!B$28:'Yearly emission'!B42)</f>
        <v>0</v>
      </c>
      <c r="F66" s="11">
        <f>SUM('Yearly emission'!C$28:'Yearly emission'!C42)</f>
        <v>0</v>
      </c>
      <c r="G66" s="11">
        <f>SUM('Yearly emission'!D$28:'Yearly emission'!D42)</f>
        <v>0</v>
      </c>
      <c r="H66" s="11">
        <f>SUM('Yearly emission'!E$28:'Yearly emission'!E42)</f>
        <v>0</v>
      </c>
      <c r="I66" s="11">
        <f>SUM('Yearly emission'!F$28:'Yearly emission'!F42)</f>
        <v>0</v>
      </c>
      <c r="J66" s="11">
        <f>SUM('Yearly emission'!G$28:'Yearly emission'!G42)</f>
        <v>0</v>
      </c>
      <c r="K66" s="11">
        <f>SUM('Yearly emission'!H$28:'Yearly emission'!H42)</f>
        <v>0</v>
      </c>
      <c r="L66" s="11">
        <f>SUM('Yearly emission'!I$28:'Yearly emission'!I42)</f>
        <v>0</v>
      </c>
      <c r="M66" s="11">
        <f>SUM('Yearly emission'!J$28:'Yearly emission'!J42)</f>
        <v>0</v>
      </c>
      <c r="N66" s="11">
        <f>SUM('Yearly emission'!K$28:'Yearly emission'!K42)</f>
        <v>0</v>
      </c>
      <c r="O66" s="11">
        <f>SUM('Yearly emission'!L$28:'Yearly emission'!L42)</f>
        <v>0</v>
      </c>
      <c r="P66" s="11">
        <f>SUM('Yearly emission'!M$28:'Yearly emission'!M42)</f>
        <v>0</v>
      </c>
      <c r="Q66" s="11">
        <f>SUM('Yearly emission'!N$28:'Yearly emission'!N42)</f>
        <v>0</v>
      </c>
      <c r="R66" s="11">
        <f>SUM('Yearly emission'!O$28:'Yearly emission'!O42)</f>
        <v>0</v>
      </c>
      <c r="S66" s="11">
        <f>SUM('Yearly emission'!P$28:'Yearly emission'!P42)</f>
        <v>0</v>
      </c>
      <c r="T66" s="11">
        <f>SUM('Yearly emission'!Q$28:'Yearly emission'!Q42)</f>
        <v>0</v>
      </c>
      <c r="V66" s="11">
        <f>SUM('Yearly emission'!S$24:'Yearly emission'!S42)</f>
        <v>2366762642.7121563</v>
      </c>
      <c r="W66" s="11">
        <f>SUM('Yearly emission'!T$24:'Yearly emission'!T42)</f>
        <v>1267013265.0930157</v>
      </c>
      <c r="X66" s="11">
        <f>SUM('Yearly emission'!U$24:'Yearly emission'!U42)</f>
        <v>381368301.2524249</v>
      </c>
      <c r="Y66" s="11">
        <f>SUM('Yearly emission'!V$24:'Yearly emission'!V42)</f>
        <v>182286757.10493702</v>
      </c>
      <c r="Z66" s="11">
        <f>SUM('Yearly emission'!W$24:'Yearly emission'!W42)</f>
        <v>1966988416.7286472</v>
      </c>
      <c r="AA66" s="11">
        <f>SUM('Yearly emission'!X$24:'Yearly emission'!X42)</f>
        <v>113427256.18231648</v>
      </c>
      <c r="AB66" s="11">
        <f>SUM('Yearly emission'!Y$24:'Yearly emission'!Y42)</f>
        <v>212365217.23190239</v>
      </c>
      <c r="AC66" s="11">
        <f>SUM('Yearly emission'!Z$24:'Yearly emission'!Z42)</f>
        <v>576129005.6122613</v>
      </c>
      <c r="AD66" s="11">
        <f>SUM('Yearly emission'!AA$24:'Yearly emission'!AA42)</f>
        <v>2829927285.6423936</v>
      </c>
      <c r="AE66" s="11">
        <f>SUM('Yearly emission'!AB$24:'Yearly emission'!AB42)</f>
        <v>517678953.25815797</v>
      </c>
      <c r="AF66" s="11">
        <f>SUM('Yearly emission'!AC$24:'Yearly emission'!AC42)</f>
        <v>535157966.56189215</v>
      </c>
      <c r="AG66" s="11">
        <f>SUM('Yearly emission'!AD$24:'Yearly emission'!AD42)</f>
        <v>93595788.182711482</v>
      </c>
      <c r="AH66" s="11">
        <f>SUM('Yearly emission'!AE$24:'Yearly emission'!AE42)</f>
        <v>218935062.72011173</v>
      </c>
      <c r="AI66" s="11">
        <f>SUM('Yearly emission'!AF$24:'Yearly emission'!AF42)</f>
        <v>293922774.35952556</v>
      </c>
      <c r="AJ66" s="11">
        <f>SUM('Yearly emission'!AG$24:'Yearly emission'!AG42)</f>
        <v>185361465.68271548</v>
      </c>
      <c r="AK66" s="11">
        <f>SUM('Yearly emission'!AH$24:'Yearly emission'!AH42)</f>
        <v>987983998.09411848</v>
      </c>
      <c r="AL66" s="11">
        <f>SUM('Yearly emission'!AI$24:'Yearly emission'!AI42)</f>
        <v>0</v>
      </c>
      <c r="AM66" s="11">
        <f>SUM('Yearly emission'!AJ$24:'Yearly emission'!AJ42)</f>
        <v>3394038210.45821</v>
      </c>
      <c r="AN66" s="11">
        <f>SUM('Yearly emission'!AK$24:'Yearly emission'!AK42)</f>
        <v>2543529087.7601171</v>
      </c>
      <c r="AO66" s="11">
        <f>SUM('Yearly emission'!AL$24:'Yearly emission'!AL42)</f>
        <v>751087519.77757776</v>
      </c>
      <c r="AP66" s="11">
        <f>SUM('Yearly emission'!AM$24:'Yearly emission'!AM42)</f>
        <v>364644529.61854225</v>
      </c>
      <c r="AQ66" s="11">
        <f>SUM('Yearly emission'!AN$24:'Yearly emission'!AN42)</f>
        <v>3363426052.6778708</v>
      </c>
      <c r="AR66" s="11">
        <f>SUM('Yearly emission'!AO$24:'Yearly emission'!AO42)</f>
        <v>227071392.46390757</v>
      </c>
      <c r="AS66" s="11">
        <f>SUM('Yearly emission'!AP$24:'Yearly emission'!AP42)</f>
        <v>418456904.49886113</v>
      </c>
      <c r="AT66" s="11">
        <f>SUM('Yearly emission'!AQ$24:'Yearly emission'!AQ42)</f>
        <v>1154144444.182745</v>
      </c>
      <c r="AU66" s="11">
        <f>SUM('Yearly emission'!AR$24:'Yearly emission'!AR42)</f>
        <v>5570430394.5335283</v>
      </c>
      <c r="AV66" s="11">
        <f>SUM('Yearly emission'!AS$24:'Yearly emission'!AS42)</f>
        <v>1036578659.3544912</v>
      </c>
      <c r="AW66" s="11">
        <f>SUM('Yearly emission'!AT$24:'Yearly emission'!AT42)</f>
        <v>1071598216.4800694</v>
      </c>
      <c r="AX66" s="11">
        <f>SUM('Yearly emission'!AU$24:'Yearly emission'!AU42)</f>
        <v>187473382.23266873</v>
      </c>
      <c r="AY66" s="11">
        <f>SUM('Yearly emission'!AV$24:'Yearly emission'!AV42)</f>
        <v>438788961.24339384</v>
      </c>
      <c r="AZ66" s="11">
        <f>SUM('Yearly emission'!AW$24:'Yearly emission'!AW42)</f>
        <v>588137790.85995185</v>
      </c>
      <c r="BA66" s="11">
        <f>SUM('Yearly emission'!AX$24:'Yearly emission'!AX42)</f>
        <v>371147995.82915658</v>
      </c>
      <c r="BB66" s="11">
        <f>SUM('Yearly emission'!AY$24:'Yearly emission'!AY42)</f>
        <v>1979205049.4101176</v>
      </c>
      <c r="BC66" s="11">
        <f>SUM('Yearly emission'!AZ$24:'Yearly emission'!AZ42)</f>
        <v>0</v>
      </c>
      <c r="BD66" s="11">
        <f>SUM('Yearly emission'!BA$24:'Yearly emission'!BA42)</f>
        <v>0</v>
      </c>
      <c r="BE66" s="11">
        <f>SUM('Yearly emission'!BB$24:'Yearly emission'!BB42)</f>
        <v>0</v>
      </c>
      <c r="BF66" s="11">
        <f>SUM('Yearly emission'!BC$24:'Yearly emission'!BC42)</f>
        <v>0</v>
      </c>
      <c r="BG66" s="11">
        <f>SUM('Yearly emission'!BD$24:'Yearly emission'!BD42)</f>
        <v>0</v>
      </c>
      <c r="BH66" s="11">
        <f>SUM('Yearly emission'!BE$24:'Yearly emission'!BE42)</f>
        <v>0</v>
      </c>
      <c r="BI66" s="11">
        <f>SUM('Yearly emission'!BF$24:'Yearly emission'!BF42)</f>
        <v>0</v>
      </c>
      <c r="BJ66" s="11">
        <f>SUM('Yearly emission'!BG$24:'Yearly emission'!BG42)</f>
        <v>0</v>
      </c>
      <c r="BK66" s="11">
        <f>SUM('Yearly emission'!BH$24:'Yearly emission'!BH42)</f>
        <v>0</v>
      </c>
      <c r="BL66" s="11">
        <f>SUM('Yearly emission'!BI$24:'Yearly emission'!BI42)</f>
        <v>0</v>
      </c>
      <c r="BM66" s="11">
        <f>SUM('Yearly emission'!BJ$24:'Yearly emission'!BJ42)</f>
        <v>0</v>
      </c>
      <c r="BN66" s="11">
        <f>SUM('Yearly emission'!BK$24:'Yearly emission'!BK42)</f>
        <v>0</v>
      </c>
      <c r="BO66" s="11">
        <f>SUM('Yearly emission'!BL$24:'Yearly emission'!BL42)</f>
        <v>0</v>
      </c>
      <c r="BP66" s="11">
        <f>SUM('Yearly emission'!BM$24:'Yearly emission'!BM42)</f>
        <v>0</v>
      </c>
      <c r="BQ66" s="11">
        <f>SUM('Yearly emission'!BN$24:'Yearly emission'!BN42)</f>
        <v>0</v>
      </c>
      <c r="BR66" s="11">
        <f>SUM('Yearly emission'!BO$24:'Yearly emission'!BO42)</f>
        <v>0</v>
      </c>
      <c r="BS66" s="11">
        <f>SUM('Yearly emission'!BP$24:'Yearly emission'!BP42)</f>
        <v>0</v>
      </c>
      <c r="BT66" s="11">
        <f>SUM('Yearly emission'!BQ$24:'Yearly emission'!BQ42)</f>
        <v>0</v>
      </c>
      <c r="BU66" s="11">
        <f>SUM('Yearly emission'!BR$24:'Yearly emission'!BR42)</f>
        <v>0</v>
      </c>
      <c r="BV66" s="11">
        <f>SUM('Yearly emission'!BS$24:'Yearly emission'!BS42)</f>
        <v>0</v>
      </c>
      <c r="BW66" s="11">
        <f>SUM('Yearly emission'!BT$24:'Yearly emission'!BT42)</f>
        <v>0</v>
      </c>
      <c r="BX66" s="11">
        <f>SUM('Yearly emission'!BU$24:'Yearly emission'!BU42)</f>
        <v>0</v>
      </c>
      <c r="BY66" s="11">
        <f>SUM('Yearly emission'!BV$24:'Yearly emission'!BV42)</f>
        <v>0</v>
      </c>
      <c r="BZ66" s="11">
        <f>SUM('Yearly emission'!BW$24:'Yearly emission'!BW42)</f>
        <v>0</v>
      </c>
      <c r="CA66" s="11">
        <f>SUM('Yearly emission'!BX$24:'Yearly emission'!BX42)</f>
        <v>0</v>
      </c>
      <c r="CB66" s="11">
        <f>SUM('Yearly emission'!BY$24:'Yearly emission'!BY42)</f>
        <v>0</v>
      </c>
      <c r="CC66" s="11">
        <f>SUM('Yearly emission'!BZ$24:'Yearly emission'!BZ42)</f>
        <v>0</v>
      </c>
      <c r="CD66" s="11">
        <f>SUM('Yearly emission'!CA$24:'Yearly emission'!CA42)</f>
        <v>0</v>
      </c>
      <c r="CE66" s="11">
        <f>SUM('Yearly emission'!CB$24:'Yearly emission'!CB42)</f>
        <v>0</v>
      </c>
      <c r="CF66" s="11">
        <f>SUM('Yearly emission'!CC$24:'Yearly emission'!CC42)</f>
        <v>0</v>
      </c>
      <c r="CG66" s="11">
        <f>SUM('Yearly emission'!CD$24:'Yearly emission'!CD42)</f>
        <v>0</v>
      </c>
      <c r="CH66" s="11">
        <f>SUM('Yearly emission'!CE$24:'Yearly emission'!CE42)</f>
        <v>0</v>
      </c>
      <c r="CI66" s="11">
        <f>SUM('Yearly emission'!CF$24:'Yearly emission'!CF42)</f>
        <v>0</v>
      </c>
      <c r="CJ66" s="11">
        <f>SUM('Yearly emission'!CG$24:'Yearly emission'!CG42)</f>
        <v>0</v>
      </c>
      <c r="CK66" s="11">
        <f>SUM('Yearly emission'!CH$24:'Yearly emission'!CH42)</f>
        <v>0</v>
      </c>
      <c r="CL66" s="11">
        <f>SUM('Yearly emission'!CI$24:'Yearly emission'!CI42)</f>
        <v>0</v>
      </c>
      <c r="CM66" s="11">
        <f>SUM('Yearly emission'!CJ$24:'Yearly emission'!CJ42)</f>
        <v>38760</v>
      </c>
      <c r="CN66" s="11">
        <f>SUM('Yearly emission'!CK$24:'Yearly emission'!CK42)</f>
        <v>0</v>
      </c>
      <c r="CO66" s="11">
        <f>SUM('Yearly emission'!CL$24:'Yearly emission'!CL42)</f>
        <v>0</v>
      </c>
      <c r="CP66" s="11">
        <f>SUM('Yearly emission'!CM$24:'Yearly emission'!CM42)</f>
        <v>0</v>
      </c>
      <c r="CQ66" s="11">
        <f>SUM('Yearly emission'!CN$24:'Yearly emission'!CN42)</f>
        <v>0</v>
      </c>
      <c r="CR66" s="11">
        <f>SUM('Yearly emission'!CO$24:'Yearly emission'!CO42)</f>
        <v>0</v>
      </c>
      <c r="CS66" s="11">
        <f>SUM('Yearly emission'!CP$24:'Yearly emission'!CP42)</f>
        <v>0</v>
      </c>
      <c r="CT66" s="11">
        <f>SUM('Yearly emission'!CQ$24:'Yearly emission'!CQ42)</f>
        <v>0</v>
      </c>
      <c r="CU66" s="11">
        <f>SUM('Yearly emission'!CR$24:'Yearly emission'!CR42)</f>
        <v>0</v>
      </c>
      <c r="CV66" s="11">
        <f>SUM('Yearly emission'!CS$24:'Yearly emission'!CS42)</f>
        <v>0</v>
      </c>
      <c r="CW66" s="11">
        <f>SUM('Yearly emission'!CT$24:'Yearly emission'!CT42)</f>
        <v>0</v>
      </c>
      <c r="CX66" s="11">
        <f>SUM('Yearly emission'!CU$24:'Yearly emission'!CU42)</f>
        <v>0</v>
      </c>
      <c r="CY66" s="11">
        <f>SUM('Yearly emission'!CV$24:'Yearly emission'!CV42)</f>
        <v>0</v>
      </c>
      <c r="CZ66" s="11">
        <f>SUM('Yearly emission'!CW$24:'Yearly emission'!CW42)</f>
        <v>0</v>
      </c>
      <c r="DA66" s="11">
        <f>SUM('Yearly emission'!CX$24:'Yearly emission'!CX42)</f>
        <v>0</v>
      </c>
      <c r="DB66" s="11">
        <f>SUM('Yearly emission'!CY$24:'Yearly emission'!CY42)</f>
        <v>0</v>
      </c>
      <c r="DC66" s="11">
        <f>SUM('Yearly emission'!CZ$24:'Yearly emission'!CZ42)</f>
        <v>0</v>
      </c>
      <c r="DD66" s="11">
        <f>SUM('Yearly emission'!DA$24:'Yearly emission'!DA42)</f>
        <v>0</v>
      </c>
      <c r="DE66" s="11">
        <f>SUM('Yearly emission'!DB$24:'Yearly emission'!DB42)</f>
        <v>4098363699.6439161</v>
      </c>
      <c r="DF66" s="11">
        <f>SUM('Yearly emission'!DC$24:'Yearly emission'!DC42)</f>
        <v>1336206029.9085064</v>
      </c>
      <c r="DG66" s="11">
        <f>SUM('Yearly emission'!DD$24:'Yearly emission'!DD42)</f>
        <v>402052369.44086659</v>
      </c>
      <c r="DH66" s="11">
        <f>SUM('Yearly emission'!DE$24:'Yearly emission'!DE42)</f>
        <v>208987895.6765914</v>
      </c>
      <c r="DI66" s="11">
        <f>SUM('Yearly emission'!DF$24:'Yearly emission'!DF42)</f>
        <v>2197558148.5326657</v>
      </c>
      <c r="DJ66" s="11">
        <f>SUM('Yearly emission'!DG$24:'Yearly emission'!DG42)</f>
        <v>168522643.77068126</v>
      </c>
      <c r="DK66" s="11">
        <f>SUM('Yearly emission'!DH$24:'Yearly emission'!DH42)</f>
        <v>221050034.4891108</v>
      </c>
      <c r="DL66" s="11">
        <f>SUM('Yearly emission'!DI$24:'Yearly emission'!DI42)</f>
        <v>677209134.56010187</v>
      </c>
      <c r="DM66" s="11">
        <f>SUM('Yearly emission'!DJ$24:'Yearly emission'!DJ42)</f>
        <v>3539942879.518013</v>
      </c>
      <c r="DN66" s="11">
        <f>SUM('Yearly emission'!DK$24:'Yearly emission'!DK42)</f>
        <v>536265017.72460806</v>
      </c>
      <c r="DO66" s="11">
        <f>SUM('Yearly emission'!DL$24:'Yearly emission'!DL42)</f>
        <v>765031233.18309641</v>
      </c>
      <c r="DP66" s="11">
        <f>SUM('Yearly emission'!DM$24:'Yearly emission'!DM42)</f>
        <v>138029457.6602909</v>
      </c>
      <c r="DQ66" s="11">
        <f>SUM('Yearly emission'!DN$24:'Yearly emission'!DN42)</f>
        <v>278066803.70024586</v>
      </c>
      <c r="DR66" s="11">
        <f>SUM('Yearly emission'!DO$24:'Yearly emission'!DO42)</f>
        <v>379572506.21152335</v>
      </c>
      <c r="DS66" s="11">
        <f>SUM('Yearly emission'!DP$24:'Yearly emission'!DP42)</f>
        <v>233452674.35313165</v>
      </c>
      <c r="DT66" s="11">
        <f>SUM('Yearly emission'!DQ$24:'Yearly emission'!DQ42)</f>
        <v>1056693085.6285303</v>
      </c>
      <c r="DU66" s="11">
        <f>SUM('Yearly emission'!DR$24:'Yearly emission'!DR42)</f>
        <v>0</v>
      </c>
      <c r="DV66" s="11">
        <f>SUM('Yearly emission'!DS$24:'Yearly emission'!DS42)</f>
        <v>7913401939.8399286</v>
      </c>
      <c r="DW66" s="11">
        <f>SUM('Yearly emission'!DT$24:'Yearly emission'!DT42)</f>
        <v>2523340110.1807036</v>
      </c>
      <c r="DX66" s="11">
        <f>SUM('Yearly emission'!DU$24:'Yearly emission'!DU42)</f>
        <v>650796834.28325665</v>
      </c>
      <c r="DY66" s="11">
        <f>SUM('Yearly emission'!DV$24:'Yearly emission'!DV42)</f>
        <v>397761887.27106237</v>
      </c>
      <c r="DZ66" s="11">
        <f>SUM('Yearly emission'!DW$24:'Yearly emission'!DW42)</f>
        <v>4339725378.9751921</v>
      </c>
      <c r="EA66" s="11">
        <f>SUM('Yearly emission'!DX$24:'Yearly emission'!DX42)</f>
        <v>336960534.17947268</v>
      </c>
      <c r="EB66" s="11">
        <f>SUM('Yearly emission'!DY$24:'Yearly emission'!DY42)</f>
        <v>422436491.99995232</v>
      </c>
      <c r="EC66" s="11">
        <f>SUM('Yearly emission'!DZ$24:'Yearly emission'!DZ42)</f>
        <v>1354418269.1202025</v>
      </c>
      <c r="ED66" s="11">
        <f>SUM('Yearly emission'!EA$24:'Yearly emission'!EA42)</f>
        <v>7079885759.0360098</v>
      </c>
      <c r="EE66" s="11">
        <f>SUM('Yearly emission'!EB$24:'Yearly emission'!EB42)</f>
        <v>1072530035.4492141</v>
      </c>
      <c r="EF66" s="11">
        <f>SUM('Yearly emission'!EC$24:'Yearly emission'!EC42)</f>
        <v>1509497380.1398797</v>
      </c>
      <c r="EG66" s="11">
        <f>SUM('Yearly emission'!ED$24:'Yearly emission'!ED42)</f>
        <v>276039345.35354054</v>
      </c>
      <c r="EH66" s="11">
        <f>SUM('Yearly emission'!EE$24:'Yearly emission'!EE42)</f>
        <v>555788491.66071343</v>
      </c>
      <c r="EI66" s="11">
        <f>SUM('Yearly emission'!EF$24:'Yearly emission'!EF42)</f>
        <v>663872177.1109643</v>
      </c>
      <c r="EJ66" s="11">
        <f>SUM('Yearly emission'!EG$24:'Yearly emission'!EG42)</f>
        <v>466542685.91944337</v>
      </c>
      <c r="EK66" s="11">
        <f>SUM('Yearly emission'!EH$24:'Yearly emission'!EH42)</f>
        <v>2100331759.4615574</v>
      </c>
      <c r="EL66" s="11">
        <f>SUM('Yearly emission'!EI$24:'Yearly emission'!EI42)</f>
        <v>0</v>
      </c>
      <c r="EM66" s="11">
        <f>SUM('Yearly emission'!EJ$24:'Yearly emission'!EJ42)</f>
        <v>0</v>
      </c>
      <c r="EN66" s="11">
        <f>SUM('Yearly emission'!EK$24:'Yearly emission'!EK42)</f>
        <v>0</v>
      </c>
      <c r="EO66" s="11">
        <f>SUM('Yearly emission'!EL$24:'Yearly emission'!EL42)</f>
        <v>0</v>
      </c>
      <c r="EP66" s="11">
        <f>SUM('Yearly emission'!EM$24:'Yearly emission'!EM42)</f>
        <v>0</v>
      </c>
      <c r="EQ66" s="11">
        <f>SUM('Yearly emission'!EN$24:'Yearly emission'!EN42)</f>
        <v>0</v>
      </c>
      <c r="ER66" s="11">
        <f>SUM('Yearly emission'!EO$24:'Yearly emission'!EO42)</f>
        <v>0</v>
      </c>
      <c r="ES66" s="11">
        <f>SUM('Yearly emission'!EP$24:'Yearly emission'!EP42)</f>
        <v>0</v>
      </c>
      <c r="ET66" s="11">
        <f>SUM('Yearly emission'!EQ$24:'Yearly emission'!EQ42)</f>
        <v>0</v>
      </c>
      <c r="EU66" s="11">
        <f>SUM('Yearly emission'!ER$24:'Yearly emission'!ER42)</f>
        <v>0</v>
      </c>
      <c r="EV66" s="11">
        <f>SUM('Yearly emission'!ES$24:'Yearly emission'!ES42)</f>
        <v>0</v>
      </c>
      <c r="EW66" s="11">
        <f>SUM('Yearly emission'!ET$24:'Yearly emission'!ET42)</f>
        <v>0</v>
      </c>
      <c r="EX66" s="11">
        <f>SUM('Yearly emission'!EU$24:'Yearly emission'!EU42)</f>
        <v>0</v>
      </c>
      <c r="EY66" s="11">
        <f>SUM('Yearly emission'!EV$24:'Yearly emission'!EV42)</f>
        <v>0</v>
      </c>
      <c r="EZ66" s="11">
        <f>SUM('Yearly emission'!EW$24:'Yearly emission'!EW42)</f>
        <v>0</v>
      </c>
      <c r="FA66" s="11">
        <f>SUM('Yearly emission'!EX$24:'Yearly emission'!EX42)</f>
        <v>0</v>
      </c>
      <c r="FB66" s="11">
        <f>SUM('Yearly emission'!EY$24:'Yearly emission'!EY42)</f>
        <v>0</v>
      </c>
      <c r="FC66" s="11">
        <f>SUM('Yearly emission'!EZ$24:'Yearly emission'!EZ42)</f>
        <v>0</v>
      </c>
      <c r="FD66" s="11">
        <f>SUM('Yearly emission'!FA$24:'Yearly emission'!FA42)</f>
        <v>0</v>
      </c>
      <c r="FE66" s="11">
        <f>SUM('Yearly emission'!FB$24:'Yearly emission'!FB42)</f>
        <v>0</v>
      </c>
      <c r="FF66" s="11">
        <f>SUM('Yearly emission'!FC$24:'Yearly emission'!FC42)</f>
        <v>0</v>
      </c>
      <c r="FG66" s="11">
        <f>SUM('Yearly emission'!FD$24:'Yearly emission'!FD42)</f>
        <v>0</v>
      </c>
      <c r="FH66" s="11">
        <f>SUM('Yearly emission'!FE$24:'Yearly emission'!FE42)</f>
        <v>0</v>
      </c>
      <c r="FI66" s="11">
        <f>SUM('Yearly emission'!FF$24:'Yearly emission'!FF42)</f>
        <v>0</v>
      </c>
      <c r="FJ66" s="11">
        <f>SUM('Yearly emission'!FG$24:'Yearly emission'!FG42)</f>
        <v>0</v>
      </c>
      <c r="FK66" s="11">
        <f>SUM('Yearly emission'!FH$24:'Yearly emission'!FH42)</f>
        <v>0</v>
      </c>
      <c r="FL66" s="11">
        <f>SUM('Yearly emission'!FI$24:'Yearly emission'!FI42)</f>
        <v>0</v>
      </c>
      <c r="FM66" s="11">
        <f>SUM('Yearly emission'!FJ$24:'Yearly emission'!FJ42)</f>
        <v>0</v>
      </c>
      <c r="FN66" s="11">
        <f>SUM('Yearly emission'!FK$24:'Yearly emission'!FK42)</f>
        <v>0</v>
      </c>
      <c r="FO66" s="11">
        <f>SUM('Yearly emission'!FL$24:'Yearly emission'!FL42)</f>
        <v>0</v>
      </c>
      <c r="FP66" s="11">
        <f>SUM('Yearly emission'!FM$24:'Yearly emission'!FM42)</f>
        <v>0</v>
      </c>
      <c r="FQ66" s="11">
        <f>SUM('Yearly emission'!FN$24:'Yearly emission'!FN42)</f>
        <v>0</v>
      </c>
      <c r="FR66" s="11">
        <f>SUM('Yearly emission'!FO$24:'Yearly emission'!FO42)</f>
        <v>0</v>
      </c>
      <c r="FS66" s="11">
        <f>SUM('Yearly emission'!FP$24:'Yearly emission'!FP42)</f>
        <v>0</v>
      </c>
      <c r="FT66" s="11">
        <f>SUM('Yearly emission'!FQ$24:'Yearly emission'!FQ42)</f>
        <v>0</v>
      </c>
      <c r="FU66" s="11">
        <f>SUM('Yearly emission'!FR$24:'Yearly emission'!FR42)</f>
        <v>0</v>
      </c>
      <c r="FV66" s="11">
        <f>SUM('Yearly emission'!FS$24:'Yearly emission'!FS42)</f>
        <v>38760</v>
      </c>
      <c r="FW66" s="11">
        <f>SUM('Yearly emission'!FT$24:'Yearly emission'!FT42)</f>
        <v>0</v>
      </c>
      <c r="FX66" s="11">
        <f>SUM('Yearly emission'!FU$24:'Yearly emission'!FU42)</f>
        <v>0</v>
      </c>
      <c r="FY66" s="11">
        <f>SUM('Yearly emission'!FV$24:'Yearly emission'!FV42)</f>
        <v>0</v>
      </c>
      <c r="FZ66" s="11">
        <f>SUM('Yearly emission'!FW$24:'Yearly emission'!FW42)</f>
        <v>0</v>
      </c>
      <c r="GA66" s="11">
        <f>SUM('Yearly emission'!FX$24:'Yearly emission'!FX42)</f>
        <v>0</v>
      </c>
      <c r="GB66" s="11">
        <f>SUM('Yearly emission'!FY$24:'Yearly emission'!FY42)</f>
        <v>0</v>
      </c>
      <c r="GC66" s="11">
        <f>SUM('Yearly emission'!FZ$24:'Yearly emission'!FZ42)</f>
        <v>0</v>
      </c>
      <c r="GD66" s="11">
        <f>SUM('Yearly emission'!GA$24:'Yearly emission'!GA42)</f>
        <v>0</v>
      </c>
      <c r="GE66" s="11">
        <f>SUM('Yearly emission'!GB$24:'Yearly emission'!GB42)</f>
        <v>0</v>
      </c>
      <c r="GF66" s="11">
        <f>SUM('Yearly emission'!GC$24:'Yearly emission'!GC42)</f>
        <v>0</v>
      </c>
      <c r="GG66" s="11">
        <f>SUM('Yearly emission'!GD$24:'Yearly emission'!GD42)</f>
        <v>0</v>
      </c>
      <c r="GH66" s="11">
        <f>SUM('Yearly emission'!GE$24:'Yearly emission'!GE42)</f>
        <v>0</v>
      </c>
      <c r="GI66" s="11">
        <f>SUM('Yearly emission'!GF$24:'Yearly emission'!GF42)</f>
        <v>0</v>
      </c>
      <c r="GJ66" s="11">
        <f>SUM('Yearly emission'!GG$24:'Yearly emission'!GG42)</f>
        <v>0</v>
      </c>
      <c r="GK66" s="11">
        <f>SUM('Yearly emission'!GH$24:'Yearly emission'!GH42)</f>
        <v>0</v>
      </c>
      <c r="GL66" s="11">
        <f>SUM('Yearly emission'!GI$24:'Yearly emission'!GI42)</f>
        <v>0</v>
      </c>
      <c r="GM66" s="11">
        <f>SUM('Yearly emission'!GJ$24:'Yearly emission'!GJ42)</f>
        <v>0</v>
      </c>
      <c r="GN66" s="11">
        <f>SUM('Yearly emission'!GK$24:'Yearly emission'!GK42)</f>
        <v>3208221124.2953038</v>
      </c>
      <c r="GO66" s="11">
        <f>SUM('Yearly emission'!GL$24:'Yearly emission'!GL42)</f>
        <v>1463012490.0542519</v>
      </c>
      <c r="GP66" s="11">
        <f>SUM('Yearly emission'!GM$24:'Yearly emission'!GM42)</f>
        <v>515947648.33749515</v>
      </c>
      <c r="GQ66" s="11">
        <f>SUM('Yearly emission'!GN$24:'Yearly emission'!GN42)</f>
        <v>250406435.43225011</v>
      </c>
      <c r="GR66" s="11">
        <f>SUM('Yearly emission'!GO$24:'Yearly emission'!GO42)</f>
        <v>2111540759.4428382</v>
      </c>
      <c r="GS66" s="11">
        <f>SUM('Yearly emission'!GP$24:'Yearly emission'!GP42)</f>
        <v>186702658.77069998</v>
      </c>
      <c r="GT66" s="11">
        <f>SUM('Yearly emission'!GQ$24:'Yearly emission'!GQ42)</f>
        <v>238925367.63071391</v>
      </c>
      <c r="GU66" s="11">
        <f>SUM('Yearly emission'!GR$24:'Yearly emission'!GR42)</f>
        <v>1239756813.3972807</v>
      </c>
      <c r="GV66" s="11">
        <f>SUM('Yearly emission'!GS$24:'Yearly emission'!GS42)</f>
        <v>4250622677.8250909</v>
      </c>
      <c r="GW66" s="11">
        <f>SUM('Yearly emission'!GT$24:'Yearly emission'!GT42)</f>
        <v>762998694.20827734</v>
      </c>
      <c r="GX66" s="11">
        <f>SUM('Yearly emission'!GU$24:'Yearly emission'!GU42)</f>
        <v>689465632.70208633</v>
      </c>
      <c r="GY66" s="11">
        <f>SUM('Yearly emission'!GV$24:'Yearly emission'!GV42)</f>
        <v>198352288.49234605</v>
      </c>
      <c r="GZ66" s="11">
        <f>SUM('Yearly emission'!GW$24:'Yearly emission'!GW42)</f>
        <v>284829823.34095591</v>
      </c>
      <c r="HA66" s="11">
        <f>SUM('Yearly emission'!GX$24:'Yearly emission'!GX42)</f>
        <v>397214296.51184118</v>
      </c>
      <c r="HB66" s="11">
        <f>SUM('Yearly emission'!GY$24:'Yearly emission'!GY42)</f>
        <v>264310554.72739372</v>
      </c>
      <c r="HC66" s="11">
        <f>SUM('Yearly emission'!GZ$24:'Yearly emission'!GZ42)</f>
        <v>1867577778.2139783</v>
      </c>
      <c r="HD66" s="11">
        <f>SUM('Yearly emission'!HA$24:'Yearly emission'!HA42)</f>
        <v>0</v>
      </c>
      <c r="HE66" s="11">
        <f>SUM('Yearly emission'!HB$24:'Yearly emission'!HB42)</f>
        <v>5469759729.5754662</v>
      </c>
      <c r="HF66" s="11">
        <f>SUM('Yearly emission'!HC$24:'Yearly emission'!HC42)</f>
        <v>2915775334.681941</v>
      </c>
      <c r="HG66" s="11">
        <f>SUM('Yearly emission'!HD$24:'Yearly emission'!HD42)</f>
        <v>1002321141.2716771</v>
      </c>
      <c r="HH66" s="11">
        <f>SUM('Yearly emission'!HE$24:'Yearly emission'!HE42)</f>
        <v>476536765.97231799</v>
      </c>
      <c r="HI66" s="11">
        <f>SUM('Yearly emission'!HF$24:'Yearly emission'!HF42)</f>
        <v>4202792238.5711684</v>
      </c>
      <c r="HJ66" s="11">
        <f>SUM('Yearly emission'!HG$24:'Yearly emission'!HG42)</f>
        <v>371513668.47320104</v>
      </c>
      <c r="HK66" s="11">
        <f>SUM('Yearly emission'!HH$24:'Yearly emission'!HH42)</f>
        <v>477850735.26142734</v>
      </c>
      <c r="HL66" s="11">
        <f>SUM('Yearly emission'!HI$24:'Yearly emission'!HI42)</f>
        <v>2477494413.0363822</v>
      </c>
      <c r="HM66" s="11">
        <f>SUM('Yearly emission'!HJ$24:'Yearly emission'!HJ42)</f>
        <v>8501245355.650178</v>
      </c>
      <c r="HN66" s="11">
        <f>SUM('Yearly emission'!HK$24:'Yearly emission'!HK42)</f>
        <v>1525997388.4165564</v>
      </c>
      <c r="HO66" s="11">
        <f>SUM('Yearly emission'!HL$24:'Yearly emission'!HL42)</f>
        <v>1140171064.4093261</v>
      </c>
      <c r="HP66" s="11">
        <f>SUM('Yearly emission'!HM$24:'Yearly emission'!HM42)</f>
        <v>396618037.38317293</v>
      </c>
      <c r="HQ66" s="11">
        <f>SUM('Yearly emission'!HN$24:'Yearly emission'!HN42)</f>
        <v>569659646.68191171</v>
      </c>
      <c r="HR66" s="11">
        <f>SUM('Yearly emission'!HO$24:'Yearly emission'!HO42)</f>
        <v>793564175.20953143</v>
      </c>
      <c r="HS66" s="11">
        <f>SUM('Yearly emission'!HP$24:'Yearly emission'!HP42)</f>
        <v>528585101.41285294</v>
      </c>
      <c r="HT66" s="11">
        <f>SUM('Yearly emission'!HQ$24:'Yearly emission'!HQ42)</f>
        <v>3735155556.4279613</v>
      </c>
      <c r="HU66" s="11">
        <f>SUM('Yearly emission'!HR$24:'Yearly emission'!HR42)</f>
        <v>0</v>
      </c>
      <c r="HV66" s="11">
        <f>SUM('Yearly emission'!HS$24:'Yearly emission'!HS42)</f>
        <v>0</v>
      </c>
      <c r="HW66" s="11">
        <f>SUM('Yearly emission'!HT$24:'Yearly emission'!HT42)</f>
        <v>0</v>
      </c>
      <c r="HX66" s="11">
        <f>SUM('Yearly emission'!HU$24:'Yearly emission'!HU42)</f>
        <v>0</v>
      </c>
      <c r="HY66" s="11">
        <f>SUM('Yearly emission'!HV$24:'Yearly emission'!HV42)</f>
        <v>0</v>
      </c>
      <c r="HZ66" s="11">
        <f>SUM('Yearly emission'!HW$24:'Yearly emission'!HW42)</f>
        <v>0</v>
      </c>
      <c r="IA66" s="11">
        <f>SUM('Yearly emission'!HX$24:'Yearly emission'!HX42)</f>
        <v>0</v>
      </c>
      <c r="IB66" s="11">
        <f>SUM('Yearly emission'!HY$24:'Yearly emission'!HY42)</f>
        <v>0</v>
      </c>
      <c r="IC66" s="11">
        <f>SUM('Yearly emission'!HZ$24:'Yearly emission'!HZ42)</f>
        <v>0</v>
      </c>
      <c r="ID66" s="11">
        <f>SUM('Yearly emission'!IA$24:'Yearly emission'!IA42)</f>
        <v>0</v>
      </c>
      <c r="IE66" s="11">
        <f>SUM('Yearly emission'!IB$24:'Yearly emission'!IB42)</f>
        <v>0</v>
      </c>
      <c r="IF66" s="11">
        <f>SUM('Yearly emission'!IC$24:'Yearly emission'!IC42)</f>
        <v>0</v>
      </c>
      <c r="IG66" s="11">
        <f>SUM('Yearly emission'!ID$24:'Yearly emission'!ID42)</f>
        <v>0</v>
      </c>
      <c r="IH66" s="11">
        <f>SUM('Yearly emission'!IE$24:'Yearly emission'!IE42)</f>
        <v>0</v>
      </c>
      <c r="II66" s="11">
        <f>SUM('Yearly emission'!IF$24:'Yearly emission'!IF42)</f>
        <v>0</v>
      </c>
      <c r="IJ66" s="11">
        <f>SUM('Yearly emission'!IG$24:'Yearly emission'!IG42)</f>
        <v>0</v>
      </c>
      <c r="IK66" s="11">
        <f>SUM('Yearly emission'!IH$24:'Yearly emission'!IH42)</f>
        <v>0</v>
      </c>
      <c r="IL66" s="11">
        <f>SUM('Yearly emission'!II$24:'Yearly emission'!II42)</f>
        <v>0</v>
      </c>
      <c r="IM66" s="11">
        <f>SUM('Yearly emission'!IJ$24:'Yearly emission'!IJ42)</f>
        <v>0</v>
      </c>
      <c r="IN66" s="11">
        <f>SUM('Yearly emission'!IK$24:'Yearly emission'!IK42)</f>
        <v>0</v>
      </c>
      <c r="IO66" s="11">
        <f>SUM('Yearly emission'!IL$24:'Yearly emission'!IL42)</f>
        <v>0</v>
      </c>
      <c r="IP66" s="11">
        <f>SUM('Yearly emission'!IM$24:'Yearly emission'!IM42)</f>
        <v>0</v>
      </c>
      <c r="IQ66" s="11">
        <f>SUM('Yearly emission'!IN$24:'Yearly emission'!IN42)</f>
        <v>0</v>
      </c>
      <c r="IR66" s="11">
        <f>SUM('Yearly emission'!IO$24:'Yearly emission'!IO42)</f>
        <v>0</v>
      </c>
      <c r="IS66" s="11">
        <f>SUM('Yearly emission'!IP$24:'Yearly emission'!IP42)</f>
        <v>0</v>
      </c>
      <c r="IT66" s="11">
        <f>SUM('Yearly emission'!IQ$24:'Yearly emission'!IQ42)</f>
        <v>0</v>
      </c>
      <c r="IU66" s="11">
        <f>SUM('Yearly emission'!IR$24:'Yearly emission'!IR42)</f>
        <v>0</v>
      </c>
      <c r="IV66" s="11">
        <f>SUM('Yearly emission'!IS$24:'Yearly emission'!IS42)</f>
        <v>0</v>
      </c>
      <c r="IW66" s="11">
        <f>SUM('Yearly emission'!IT$24:'Yearly emission'!IT42)</f>
        <v>0</v>
      </c>
      <c r="IX66" s="11">
        <f>SUM('Yearly emission'!IU$24:'Yearly emission'!IU42)</f>
        <v>0</v>
      </c>
      <c r="IY66" s="11">
        <f>SUM('Yearly emission'!IV$24:'Yearly emission'!IV42)</f>
        <v>0</v>
      </c>
      <c r="IZ66" s="11">
        <f>SUM('Yearly emission'!IW$24:'Yearly emission'!IW42)</f>
        <v>0</v>
      </c>
      <c r="JA66" s="11">
        <f>SUM('Yearly emission'!IX$24:'Yearly emission'!IX42)</f>
        <v>0</v>
      </c>
      <c r="JB66" s="11">
        <f>SUM('Yearly emission'!IY$24:'Yearly emission'!IY42)</f>
        <v>0</v>
      </c>
    </row>
    <row r="67" spans="1:262" x14ac:dyDescent="0.25">
      <c r="D67" s="11">
        <v>2050</v>
      </c>
      <c r="E67" s="11">
        <f>SUM('Yearly emission'!B$28:'Yearly emission'!B43)</f>
        <v>0</v>
      </c>
      <c r="F67" s="11">
        <f>SUM('Yearly emission'!C$28:'Yearly emission'!C43)</f>
        <v>0</v>
      </c>
      <c r="G67" s="11">
        <f>SUM('Yearly emission'!D$28:'Yearly emission'!D43)</f>
        <v>0</v>
      </c>
      <c r="H67" s="11">
        <f>SUM('Yearly emission'!E$28:'Yearly emission'!E43)</f>
        <v>0</v>
      </c>
      <c r="I67" s="11">
        <f>SUM('Yearly emission'!F$28:'Yearly emission'!F43)</f>
        <v>0</v>
      </c>
      <c r="J67" s="11">
        <f>SUM('Yearly emission'!G$28:'Yearly emission'!G43)</f>
        <v>0</v>
      </c>
      <c r="K67" s="11">
        <f>SUM('Yearly emission'!H$28:'Yearly emission'!H43)</f>
        <v>0</v>
      </c>
      <c r="L67" s="11">
        <f>SUM('Yearly emission'!I$28:'Yearly emission'!I43)</f>
        <v>0</v>
      </c>
      <c r="M67" s="11">
        <f>SUM('Yearly emission'!J$28:'Yearly emission'!J43)</f>
        <v>0</v>
      </c>
      <c r="N67" s="11">
        <f>SUM('Yearly emission'!K$28:'Yearly emission'!K43)</f>
        <v>0</v>
      </c>
      <c r="O67" s="11">
        <f>SUM('Yearly emission'!L$28:'Yearly emission'!L43)</f>
        <v>0</v>
      </c>
      <c r="P67" s="11">
        <f>SUM('Yearly emission'!M$28:'Yearly emission'!M43)</f>
        <v>0</v>
      </c>
      <c r="Q67" s="11">
        <f>SUM('Yearly emission'!N$28:'Yearly emission'!N43)</f>
        <v>0</v>
      </c>
      <c r="R67" s="11">
        <f>SUM('Yearly emission'!O$28:'Yearly emission'!O43)</f>
        <v>0</v>
      </c>
      <c r="S67" s="11">
        <f>SUM('Yearly emission'!P$28:'Yearly emission'!P43)</f>
        <v>0</v>
      </c>
      <c r="T67" s="11">
        <f>SUM('Yearly emission'!Q$28:'Yearly emission'!Q43)</f>
        <v>0</v>
      </c>
      <c r="V67" s="11">
        <f>SUM('Yearly emission'!S$24:'Yearly emission'!S43)</f>
        <v>2456097090.6192665</v>
      </c>
      <c r="W67" s="11">
        <f>SUM('Yearly emission'!T$24:'Yearly emission'!T43)</f>
        <v>1317180665.148998</v>
      </c>
      <c r="X67" s="11">
        <f>SUM('Yearly emission'!U$24:'Yearly emission'!U43)</f>
        <v>386512419.9492442</v>
      </c>
      <c r="Y67" s="11">
        <f>SUM('Yearly emission'!V$24:'Yearly emission'!V43)</f>
        <v>187438108.40862161</v>
      </c>
      <c r="Z67" s="11">
        <f>SUM('Yearly emission'!W$24:'Yearly emission'!W43)</f>
        <v>2011791699.6276422</v>
      </c>
      <c r="AA67" s="11">
        <f>SUM('Yearly emission'!X$24:'Yearly emission'!X43)</f>
        <v>119528684.47439909</v>
      </c>
      <c r="AB67" s="11">
        <f>SUM('Yearly emission'!Y$24:'Yearly emission'!Y43)</f>
        <v>223390052.40827277</v>
      </c>
      <c r="AC67" s="11">
        <f>SUM('Yearly emission'!Z$24:'Yearly emission'!Z43)</f>
        <v>600268844.15140855</v>
      </c>
      <c r="AD67" s="11">
        <f>SUM('Yearly emission'!AA$24:'Yearly emission'!AA43)</f>
        <v>2860157044.6124249</v>
      </c>
      <c r="AE67" s="11">
        <f>SUM('Yearly emission'!AB$24:'Yearly emission'!AB43)</f>
        <v>556094792.41376257</v>
      </c>
      <c r="AF67" s="11">
        <f>SUM('Yearly emission'!AC$24:'Yearly emission'!AC43)</f>
        <v>573606977.6957736</v>
      </c>
      <c r="AG67" s="11">
        <f>SUM('Yearly emission'!AD$24:'Yearly emission'!AD43)</f>
        <v>101192214.03712797</v>
      </c>
      <c r="AH67" s="11">
        <f>SUM('Yearly emission'!AE$24:'Yearly emission'!AE43)</f>
        <v>224133919.41480303</v>
      </c>
      <c r="AI67" s="11">
        <f>SUM('Yearly emission'!AF$24:'Yearly emission'!AF43)</f>
        <v>303021478.35799205</v>
      </c>
      <c r="AJ67" s="11">
        <f>SUM('Yearly emission'!AG$24:'Yearly emission'!AG43)</f>
        <v>191551018.8366881</v>
      </c>
      <c r="AK67" s="11">
        <f>SUM('Yearly emission'!AH$24:'Yearly emission'!AH43)</f>
        <v>1018474696.1608652</v>
      </c>
      <c r="AL67" s="11">
        <f>SUM('Yearly emission'!AI$24:'Yearly emission'!AI43)</f>
        <v>0</v>
      </c>
      <c r="AM67" s="11">
        <f>SUM('Yearly emission'!AJ$24:'Yearly emission'!AJ43)</f>
        <v>3909431577.7758632</v>
      </c>
      <c r="AN67" s="11">
        <f>SUM('Yearly emission'!AK$24:'Yearly emission'!AK43)</f>
        <v>2643855530.0100508</v>
      </c>
      <c r="AO67" s="11">
        <f>SUM('Yearly emission'!AL$24:'Yearly emission'!AL43)</f>
        <v>761360399.27258706</v>
      </c>
      <c r="AP67" s="11">
        <f>SUM('Yearly emission'!AM$24:'Yearly emission'!AM43)</f>
        <v>374943521.34951788</v>
      </c>
      <c r="AQ67" s="11">
        <f>SUM('Yearly emission'!AN$24:'Yearly emission'!AN43)</f>
        <v>3480655678.8821115</v>
      </c>
      <c r="AR67" s="11">
        <f>SUM('Yearly emission'!AO$24:'Yearly emission'!AO43)</f>
        <v>239274249.04807284</v>
      </c>
      <c r="AS67" s="11">
        <f>SUM('Yearly emission'!AP$24:'Yearly emission'!AP43)</f>
        <v>440503186.40118068</v>
      </c>
      <c r="AT67" s="11">
        <f>SUM('Yearly emission'!AQ$24:'Yearly emission'!AQ43)</f>
        <v>1202421346.7256949</v>
      </c>
      <c r="AU67" s="11">
        <f>SUM('Yearly emission'!AR$24:'Yearly emission'!AR43)</f>
        <v>5603171951.3708286</v>
      </c>
      <c r="AV67" s="11">
        <f>SUM('Yearly emission'!AS$24:'Yearly emission'!AS43)</f>
        <v>1113410337.6657002</v>
      </c>
      <c r="AW67" s="11">
        <f>SUM('Yearly emission'!AT$24:'Yearly emission'!AT43)</f>
        <v>1148496238.7478318</v>
      </c>
      <c r="AX67" s="11">
        <f>SUM('Yearly emission'!AU$24:'Yearly emission'!AU43)</f>
        <v>202665798.28254727</v>
      </c>
      <c r="AY67" s="11">
        <f>SUM('Yearly emission'!AV$24:'Yearly emission'!AV43)</f>
        <v>449186643.83428109</v>
      </c>
      <c r="AZ67" s="11">
        <f>SUM('Yearly emission'!AW$24:'Yearly emission'!AW43)</f>
        <v>606335198.85688496</v>
      </c>
      <c r="BA67" s="11">
        <f>SUM('Yearly emission'!AX$24:'Yearly emission'!AX43)</f>
        <v>383527102.13710183</v>
      </c>
      <c r="BB67" s="11">
        <f>SUM('Yearly emission'!AY$24:'Yearly emission'!AY43)</f>
        <v>2040186348.5021799</v>
      </c>
      <c r="BC67" s="11">
        <f>SUM('Yearly emission'!AZ$24:'Yearly emission'!AZ43)</f>
        <v>0</v>
      </c>
      <c r="BD67" s="11">
        <f>SUM('Yearly emission'!BA$24:'Yearly emission'!BA43)</f>
        <v>0</v>
      </c>
      <c r="BE67" s="11">
        <f>SUM('Yearly emission'!BB$24:'Yearly emission'!BB43)</f>
        <v>0</v>
      </c>
      <c r="BF67" s="11">
        <f>SUM('Yearly emission'!BC$24:'Yearly emission'!BC43)</f>
        <v>0</v>
      </c>
      <c r="BG67" s="11">
        <f>SUM('Yearly emission'!BD$24:'Yearly emission'!BD43)</f>
        <v>0</v>
      </c>
      <c r="BH67" s="11">
        <f>SUM('Yearly emission'!BE$24:'Yearly emission'!BE43)</f>
        <v>0</v>
      </c>
      <c r="BI67" s="11">
        <f>SUM('Yearly emission'!BF$24:'Yearly emission'!BF43)</f>
        <v>0</v>
      </c>
      <c r="BJ67" s="11">
        <f>SUM('Yearly emission'!BG$24:'Yearly emission'!BG43)</f>
        <v>0</v>
      </c>
      <c r="BK67" s="11">
        <f>SUM('Yearly emission'!BH$24:'Yearly emission'!BH43)</f>
        <v>0</v>
      </c>
      <c r="BL67" s="11">
        <f>SUM('Yearly emission'!BI$24:'Yearly emission'!BI43)</f>
        <v>0</v>
      </c>
      <c r="BM67" s="11">
        <f>SUM('Yearly emission'!BJ$24:'Yearly emission'!BJ43)</f>
        <v>0</v>
      </c>
      <c r="BN67" s="11">
        <f>SUM('Yearly emission'!BK$24:'Yearly emission'!BK43)</f>
        <v>0</v>
      </c>
      <c r="BO67" s="11">
        <f>SUM('Yearly emission'!BL$24:'Yearly emission'!BL43)</f>
        <v>0</v>
      </c>
      <c r="BP67" s="11">
        <f>SUM('Yearly emission'!BM$24:'Yearly emission'!BM43)</f>
        <v>0</v>
      </c>
      <c r="BQ67" s="11">
        <f>SUM('Yearly emission'!BN$24:'Yearly emission'!BN43)</f>
        <v>0</v>
      </c>
      <c r="BR67" s="11">
        <f>SUM('Yearly emission'!BO$24:'Yearly emission'!BO43)</f>
        <v>0</v>
      </c>
      <c r="BS67" s="11">
        <f>SUM('Yearly emission'!BP$24:'Yearly emission'!BP43)</f>
        <v>0</v>
      </c>
      <c r="BT67" s="11">
        <f>SUM('Yearly emission'!BQ$24:'Yearly emission'!BQ43)</f>
        <v>0</v>
      </c>
      <c r="BU67" s="11">
        <f>SUM('Yearly emission'!BR$24:'Yearly emission'!BR43)</f>
        <v>0</v>
      </c>
      <c r="BV67" s="11">
        <f>SUM('Yearly emission'!BS$24:'Yearly emission'!BS43)</f>
        <v>0</v>
      </c>
      <c r="BW67" s="11">
        <f>SUM('Yearly emission'!BT$24:'Yearly emission'!BT43)</f>
        <v>0</v>
      </c>
      <c r="BX67" s="11">
        <f>SUM('Yearly emission'!BU$24:'Yearly emission'!BU43)</f>
        <v>0</v>
      </c>
      <c r="BY67" s="11">
        <f>SUM('Yearly emission'!BV$24:'Yearly emission'!BV43)</f>
        <v>0</v>
      </c>
      <c r="BZ67" s="11">
        <f>SUM('Yearly emission'!BW$24:'Yearly emission'!BW43)</f>
        <v>0</v>
      </c>
      <c r="CA67" s="11">
        <f>SUM('Yearly emission'!BX$24:'Yearly emission'!BX43)</f>
        <v>0</v>
      </c>
      <c r="CB67" s="11">
        <f>SUM('Yearly emission'!BY$24:'Yearly emission'!BY43)</f>
        <v>0</v>
      </c>
      <c r="CC67" s="11">
        <f>SUM('Yearly emission'!BZ$24:'Yearly emission'!BZ43)</f>
        <v>0</v>
      </c>
      <c r="CD67" s="11">
        <f>SUM('Yearly emission'!CA$24:'Yearly emission'!CA43)</f>
        <v>0</v>
      </c>
      <c r="CE67" s="11">
        <f>SUM('Yearly emission'!CB$24:'Yearly emission'!CB43)</f>
        <v>0</v>
      </c>
      <c r="CF67" s="11">
        <f>SUM('Yearly emission'!CC$24:'Yearly emission'!CC43)</f>
        <v>0</v>
      </c>
      <c r="CG67" s="11">
        <f>SUM('Yearly emission'!CD$24:'Yearly emission'!CD43)</f>
        <v>0</v>
      </c>
      <c r="CH67" s="11">
        <f>SUM('Yearly emission'!CE$24:'Yearly emission'!CE43)</f>
        <v>0</v>
      </c>
      <c r="CI67" s="11">
        <f>SUM('Yearly emission'!CF$24:'Yearly emission'!CF43)</f>
        <v>0</v>
      </c>
      <c r="CJ67" s="11">
        <f>SUM('Yearly emission'!CG$24:'Yearly emission'!CG43)</f>
        <v>0</v>
      </c>
      <c r="CK67" s="11">
        <f>SUM('Yearly emission'!CH$24:'Yearly emission'!CH43)</f>
        <v>0</v>
      </c>
      <c r="CL67" s="11">
        <f>SUM('Yearly emission'!CI$24:'Yearly emission'!CI43)</f>
        <v>0</v>
      </c>
      <c r="CM67" s="11">
        <f>SUM('Yearly emission'!CJ$24:'Yearly emission'!CJ43)</f>
        <v>40810</v>
      </c>
      <c r="CN67" s="11">
        <f>SUM('Yearly emission'!CK$24:'Yearly emission'!CK43)</f>
        <v>0</v>
      </c>
      <c r="CO67" s="11">
        <f>SUM('Yearly emission'!CL$24:'Yearly emission'!CL43)</f>
        <v>0</v>
      </c>
      <c r="CP67" s="11">
        <f>SUM('Yearly emission'!CM$24:'Yearly emission'!CM43)</f>
        <v>0</v>
      </c>
      <c r="CQ67" s="11">
        <f>SUM('Yearly emission'!CN$24:'Yearly emission'!CN43)</f>
        <v>0</v>
      </c>
      <c r="CR67" s="11">
        <f>SUM('Yearly emission'!CO$24:'Yearly emission'!CO43)</f>
        <v>0</v>
      </c>
      <c r="CS67" s="11">
        <f>SUM('Yearly emission'!CP$24:'Yearly emission'!CP43)</f>
        <v>0</v>
      </c>
      <c r="CT67" s="11">
        <f>SUM('Yearly emission'!CQ$24:'Yearly emission'!CQ43)</f>
        <v>0</v>
      </c>
      <c r="CU67" s="11">
        <f>SUM('Yearly emission'!CR$24:'Yearly emission'!CR43)</f>
        <v>0</v>
      </c>
      <c r="CV67" s="11">
        <f>SUM('Yearly emission'!CS$24:'Yearly emission'!CS43)</f>
        <v>0</v>
      </c>
      <c r="CW67" s="11">
        <f>SUM('Yearly emission'!CT$24:'Yearly emission'!CT43)</f>
        <v>0</v>
      </c>
      <c r="CX67" s="11">
        <f>SUM('Yearly emission'!CU$24:'Yearly emission'!CU43)</f>
        <v>0</v>
      </c>
      <c r="CY67" s="11">
        <f>SUM('Yearly emission'!CV$24:'Yearly emission'!CV43)</f>
        <v>0</v>
      </c>
      <c r="CZ67" s="11">
        <f>SUM('Yearly emission'!CW$24:'Yearly emission'!CW43)</f>
        <v>0</v>
      </c>
      <c r="DA67" s="11">
        <f>SUM('Yearly emission'!CX$24:'Yearly emission'!CX43)</f>
        <v>0</v>
      </c>
      <c r="DB67" s="11">
        <f>SUM('Yearly emission'!CY$24:'Yearly emission'!CY43)</f>
        <v>0</v>
      </c>
      <c r="DC67" s="11">
        <f>SUM('Yearly emission'!CZ$24:'Yearly emission'!CZ43)</f>
        <v>0</v>
      </c>
      <c r="DD67" s="11">
        <f>SUM('Yearly emission'!DA$24:'Yearly emission'!DA43)</f>
        <v>0</v>
      </c>
      <c r="DE67" s="11">
        <f>SUM('Yearly emission'!DB$24:'Yearly emission'!DB43)</f>
        <v>4115341832.9838343</v>
      </c>
      <c r="DF67" s="11">
        <f>SUM('Yearly emission'!DC$24:'Yearly emission'!DC43)</f>
        <v>1388576068.9842961</v>
      </c>
      <c r="DG67" s="11">
        <f>SUM('Yearly emission'!DD$24:'Yearly emission'!DD43)</f>
        <v>410484698.32346374</v>
      </c>
      <c r="DH67" s="11">
        <f>SUM('Yearly emission'!DE$24:'Yearly emission'!DE43)</f>
        <v>221028576.37304521</v>
      </c>
      <c r="DI67" s="11">
        <f>SUM('Yearly emission'!DF$24:'Yearly emission'!DF43)</f>
        <v>2268867283.3611345</v>
      </c>
      <c r="DJ67" s="11">
        <f>SUM('Yearly emission'!DG$24:'Yearly emission'!DG43)</f>
        <v>177149307.97953117</v>
      </c>
      <c r="DK67" s="11">
        <f>SUM('Yearly emission'!DH$24:'Yearly emission'!DH43)</f>
        <v>225778865.43358716</v>
      </c>
      <c r="DL67" s="11">
        <f>SUM('Yearly emission'!DI$24:'Yearly emission'!DI43)</f>
        <v>690087053.11214614</v>
      </c>
      <c r="DM67" s="11">
        <f>SUM('Yearly emission'!DJ$24:'Yearly emission'!DJ43)</f>
        <v>3540392961.2260985</v>
      </c>
      <c r="DN67" s="11">
        <f>SUM('Yearly emission'!DK$24:'Yearly emission'!DK43)</f>
        <v>572742256.3646338</v>
      </c>
      <c r="DO67" s="11">
        <f>SUM('Yearly emission'!DL$24:'Yearly emission'!DL43)</f>
        <v>777806264.34475803</v>
      </c>
      <c r="DP67" s="11">
        <f>SUM('Yearly emission'!DM$24:'Yearly emission'!DM43)</f>
        <v>148299216.08345929</v>
      </c>
      <c r="DQ67" s="11">
        <f>SUM('Yearly emission'!DN$24:'Yearly emission'!DN43)</f>
        <v>282723205.33847326</v>
      </c>
      <c r="DR67" s="11">
        <f>SUM('Yearly emission'!DO$24:'Yearly emission'!DO43)</f>
        <v>385159709.98972952</v>
      </c>
      <c r="DS67" s="11">
        <f>SUM('Yearly emission'!DP$24:'Yearly emission'!DP43)</f>
        <v>238069469.54954231</v>
      </c>
      <c r="DT67" s="11">
        <f>SUM('Yearly emission'!DQ$24:'Yearly emission'!DQ43)</f>
        <v>1088342437.9971631</v>
      </c>
      <c r="DU67" s="11">
        <f>SUM('Yearly emission'!DR$24:'Yearly emission'!DR43)</f>
        <v>0</v>
      </c>
      <c r="DV67" s="11">
        <f>SUM('Yearly emission'!DS$24:'Yearly emission'!DS43)</f>
        <v>7947286165.2784872</v>
      </c>
      <c r="DW67" s="11">
        <f>SUM('Yearly emission'!DT$24:'Yearly emission'!DT43)</f>
        <v>2627974031.9407077</v>
      </c>
      <c r="DX67" s="11">
        <f>SUM('Yearly emission'!DU$24:'Yearly emission'!DU43)</f>
        <v>695015201.65042663</v>
      </c>
      <c r="DY67" s="11">
        <f>SUM('Yearly emission'!DV$24:'Yearly emission'!DV43)</f>
        <v>421833770.28651857</v>
      </c>
      <c r="DZ67" s="11">
        <f>SUM('Yearly emission'!DW$24:'Yearly emission'!DW43)</f>
        <v>4482301713.5611591</v>
      </c>
      <c r="EA67" s="11">
        <f>SUM('Yearly emission'!DX$24:'Yearly emission'!DX43)</f>
        <v>354213764.80805147</v>
      </c>
      <c r="EB67" s="11">
        <f>SUM('Yearly emission'!DY$24:'Yearly emission'!DY43)</f>
        <v>431888323.27235752</v>
      </c>
      <c r="EC67" s="11">
        <f>SUM('Yearly emission'!DZ$24:'Yearly emission'!DZ43)</f>
        <v>1380174106.2242913</v>
      </c>
      <c r="ED67" s="11">
        <f>SUM('Yearly emission'!EA$24:'Yearly emission'!EA43)</f>
        <v>7080785922.4521809</v>
      </c>
      <c r="EE67" s="11">
        <f>SUM('Yearly emission'!EB$24:'Yearly emission'!EB43)</f>
        <v>1145484512.7292652</v>
      </c>
      <c r="EF67" s="11">
        <f>SUM('Yearly emission'!EC$24:'Yearly emission'!EC43)</f>
        <v>1548511574.0025477</v>
      </c>
      <c r="EG67" s="11">
        <f>SUM('Yearly emission'!ED$24:'Yearly emission'!ED43)</f>
        <v>296578834.22474372</v>
      </c>
      <c r="EH67" s="11">
        <f>SUM('Yearly emission'!EE$24:'Yearly emission'!EE43)</f>
        <v>565100913.12346792</v>
      </c>
      <c r="EI67" s="11">
        <f>SUM('Yearly emission'!EF$24:'Yearly emission'!EF43)</f>
        <v>682948137.14816368</v>
      </c>
      <c r="EJ67" s="11">
        <f>SUM('Yearly emission'!EG$24:'Yearly emission'!EG43)</f>
        <v>475775771.22814572</v>
      </c>
      <c r="EK67" s="11">
        <f>SUM('Yearly emission'!EH$24:'Yearly emission'!EH43)</f>
        <v>2163613116.0617785</v>
      </c>
      <c r="EL67" s="11">
        <f>SUM('Yearly emission'!EI$24:'Yearly emission'!EI43)</f>
        <v>0</v>
      </c>
      <c r="EM67" s="11">
        <f>SUM('Yearly emission'!EJ$24:'Yearly emission'!EJ43)</f>
        <v>0</v>
      </c>
      <c r="EN67" s="11">
        <f>SUM('Yearly emission'!EK$24:'Yearly emission'!EK43)</f>
        <v>0</v>
      </c>
      <c r="EO67" s="11">
        <f>SUM('Yearly emission'!EL$24:'Yearly emission'!EL43)</f>
        <v>0</v>
      </c>
      <c r="EP67" s="11">
        <f>SUM('Yearly emission'!EM$24:'Yearly emission'!EM43)</f>
        <v>0</v>
      </c>
      <c r="EQ67" s="11">
        <f>SUM('Yearly emission'!EN$24:'Yearly emission'!EN43)</f>
        <v>0</v>
      </c>
      <c r="ER67" s="11">
        <f>SUM('Yearly emission'!EO$24:'Yearly emission'!EO43)</f>
        <v>0</v>
      </c>
      <c r="ES67" s="11">
        <f>SUM('Yearly emission'!EP$24:'Yearly emission'!EP43)</f>
        <v>0</v>
      </c>
      <c r="ET67" s="11">
        <f>SUM('Yearly emission'!EQ$24:'Yearly emission'!EQ43)</f>
        <v>0</v>
      </c>
      <c r="EU67" s="11">
        <f>SUM('Yearly emission'!ER$24:'Yearly emission'!ER43)</f>
        <v>0</v>
      </c>
      <c r="EV67" s="11">
        <f>SUM('Yearly emission'!ES$24:'Yearly emission'!ES43)</f>
        <v>0</v>
      </c>
      <c r="EW67" s="11">
        <f>SUM('Yearly emission'!ET$24:'Yearly emission'!ET43)</f>
        <v>0</v>
      </c>
      <c r="EX67" s="11">
        <f>SUM('Yearly emission'!EU$24:'Yearly emission'!EU43)</f>
        <v>0</v>
      </c>
      <c r="EY67" s="11">
        <f>SUM('Yearly emission'!EV$24:'Yearly emission'!EV43)</f>
        <v>0</v>
      </c>
      <c r="EZ67" s="11">
        <f>SUM('Yearly emission'!EW$24:'Yearly emission'!EW43)</f>
        <v>0</v>
      </c>
      <c r="FA67" s="11">
        <f>SUM('Yearly emission'!EX$24:'Yearly emission'!EX43)</f>
        <v>0</v>
      </c>
      <c r="FB67" s="11">
        <f>SUM('Yearly emission'!EY$24:'Yearly emission'!EY43)</f>
        <v>0</v>
      </c>
      <c r="FC67" s="11">
        <f>SUM('Yearly emission'!EZ$24:'Yearly emission'!EZ43)</f>
        <v>0</v>
      </c>
      <c r="FD67" s="11">
        <f>SUM('Yearly emission'!FA$24:'Yearly emission'!FA43)</f>
        <v>0</v>
      </c>
      <c r="FE67" s="11">
        <f>SUM('Yearly emission'!FB$24:'Yearly emission'!FB43)</f>
        <v>0</v>
      </c>
      <c r="FF67" s="11">
        <f>SUM('Yearly emission'!FC$24:'Yearly emission'!FC43)</f>
        <v>0</v>
      </c>
      <c r="FG67" s="11">
        <f>SUM('Yearly emission'!FD$24:'Yearly emission'!FD43)</f>
        <v>0</v>
      </c>
      <c r="FH67" s="11">
        <f>SUM('Yearly emission'!FE$24:'Yearly emission'!FE43)</f>
        <v>0</v>
      </c>
      <c r="FI67" s="11">
        <f>SUM('Yearly emission'!FF$24:'Yearly emission'!FF43)</f>
        <v>0</v>
      </c>
      <c r="FJ67" s="11">
        <f>SUM('Yearly emission'!FG$24:'Yearly emission'!FG43)</f>
        <v>0</v>
      </c>
      <c r="FK67" s="11">
        <f>SUM('Yearly emission'!FH$24:'Yearly emission'!FH43)</f>
        <v>0</v>
      </c>
      <c r="FL67" s="11">
        <f>SUM('Yearly emission'!FI$24:'Yearly emission'!FI43)</f>
        <v>0</v>
      </c>
      <c r="FM67" s="11">
        <f>SUM('Yearly emission'!FJ$24:'Yearly emission'!FJ43)</f>
        <v>0</v>
      </c>
      <c r="FN67" s="11">
        <f>SUM('Yearly emission'!FK$24:'Yearly emission'!FK43)</f>
        <v>0</v>
      </c>
      <c r="FO67" s="11">
        <f>SUM('Yearly emission'!FL$24:'Yearly emission'!FL43)</f>
        <v>0</v>
      </c>
      <c r="FP67" s="11">
        <f>SUM('Yearly emission'!FM$24:'Yearly emission'!FM43)</f>
        <v>0</v>
      </c>
      <c r="FQ67" s="11">
        <f>SUM('Yearly emission'!FN$24:'Yearly emission'!FN43)</f>
        <v>0</v>
      </c>
      <c r="FR67" s="11">
        <f>SUM('Yearly emission'!FO$24:'Yearly emission'!FO43)</f>
        <v>0</v>
      </c>
      <c r="FS67" s="11">
        <f>SUM('Yearly emission'!FP$24:'Yearly emission'!FP43)</f>
        <v>0</v>
      </c>
      <c r="FT67" s="11">
        <f>SUM('Yearly emission'!FQ$24:'Yearly emission'!FQ43)</f>
        <v>0</v>
      </c>
      <c r="FU67" s="11">
        <f>SUM('Yearly emission'!FR$24:'Yearly emission'!FR43)</f>
        <v>0</v>
      </c>
      <c r="FV67" s="11">
        <f>SUM('Yearly emission'!FS$24:'Yearly emission'!FS43)</f>
        <v>40810</v>
      </c>
      <c r="FW67" s="11">
        <f>SUM('Yearly emission'!FT$24:'Yearly emission'!FT43)</f>
        <v>0</v>
      </c>
      <c r="FX67" s="11">
        <f>SUM('Yearly emission'!FU$24:'Yearly emission'!FU43)</f>
        <v>0</v>
      </c>
      <c r="FY67" s="11">
        <f>SUM('Yearly emission'!FV$24:'Yearly emission'!FV43)</f>
        <v>0</v>
      </c>
      <c r="FZ67" s="11">
        <f>SUM('Yearly emission'!FW$24:'Yearly emission'!FW43)</f>
        <v>0</v>
      </c>
      <c r="GA67" s="11">
        <f>SUM('Yearly emission'!FX$24:'Yearly emission'!FX43)</f>
        <v>0</v>
      </c>
      <c r="GB67" s="11">
        <f>SUM('Yearly emission'!FY$24:'Yearly emission'!FY43)</f>
        <v>0</v>
      </c>
      <c r="GC67" s="11">
        <f>SUM('Yearly emission'!FZ$24:'Yearly emission'!FZ43)</f>
        <v>0</v>
      </c>
      <c r="GD67" s="11">
        <f>SUM('Yearly emission'!GA$24:'Yearly emission'!GA43)</f>
        <v>0</v>
      </c>
      <c r="GE67" s="11">
        <f>SUM('Yearly emission'!GB$24:'Yearly emission'!GB43)</f>
        <v>0</v>
      </c>
      <c r="GF67" s="11">
        <f>SUM('Yearly emission'!GC$24:'Yearly emission'!GC43)</f>
        <v>0</v>
      </c>
      <c r="GG67" s="11">
        <f>SUM('Yearly emission'!GD$24:'Yearly emission'!GD43)</f>
        <v>0</v>
      </c>
      <c r="GH67" s="11">
        <f>SUM('Yearly emission'!GE$24:'Yearly emission'!GE43)</f>
        <v>0</v>
      </c>
      <c r="GI67" s="11">
        <f>SUM('Yearly emission'!GF$24:'Yearly emission'!GF43)</f>
        <v>0</v>
      </c>
      <c r="GJ67" s="11">
        <f>SUM('Yearly emission'!GG$24:'Yearly emission'!GG43)</f>
        <v>0</v>
      </c>
      <c r="GK67" s="11">
        <f>SUM('Yearly emission'!GH$24:'Yearly emission'!GH43)</f>
        <v>0</v>
      </c>
      <c r="GL67" s="11">
        <f>SUM('Yearly emission'!GI$24:'Yearly emission'!GI43)</f>
        <v>0</v>
      </c>
      <c r="GM67" s="11">
        <f>SUM('Yearly emission'!GJ$24:'Yearly emission'!GJ43)</f>
        <v>0</v>
      </c>
      <c r="GN67" s="11">
        <f>SUM('Yearly emission'!GK$24:'Yearly emission'!GK43)</f>
        <v>3222028358.9941783</v>
      </c>
      <c r="GO67" s="11">
        <f>SUM('Yearly emission'!GL$24:'Yearly emission'!GL43)</f>
        <v>1512382735.1200051</v>
      </c>
      <c r="GP67" s="11">
        <f>SUM('Yearly emission'!GM$24:'Yearly emission'!GM43)</f>
        <v>522719728.96167821</v>
      </c>
      <c r="GQ67" s="11">
        <f>SUM('Yearly emission'!GN$24:'Yearly emission'!GN43)</f>
        <v>260783193.3460736</v>
      </c>
      <c r="GR67" s="11">
        <f>SUM('Yearly emission'!GO$24:'Yearly emission'!GO43)</f>
        <v>2199627054.5875149</v>
      </c>
      <c r="GS67" s="11">
        <f>SUM('Yearly emission'!GP$24:'Yearly emission'!GP43)</f>
        <v>200442465.36296773</v>
      </c>
      <c r="GT67" s="11">
        <f>SUM('Yearly emission'!GQ$24:'Yearly emission'!GQ43)</f>
        <v>243076364.13651887</v>
      </c>
      <c r="GU67" s="11">
        <f>SUM('Yearly emission'!GR$24:'Yearly emission'!GR43)</f>
        <v>1242809734.9661884</v>
      </c>
      <c r="GV67" s="11">
        <f>SUM('Yearly emission'!GS$24:'Yearly emission'!GS43)</f>
        <v>4341031191.4477081</v>
      </c>
      <c r="GW67" s="11">
        <f>SUM('Yearly emission'!GT$24:'Yearly emission'!GT43)</f>
        <v>814765183.36725056</v>
      </c>
      <c r="GX67" s="11">
        <f>SUM('Yearly emission'!GU$24:'Yearly emission'!GU43)</f>
        <v>718788959.95500898</v>
      </c>
      <c r="GY67" s="11">
        <f>SUM('Yearly emission'!GV$24:'Yearly emission'!GV43)</f>
        <v>202750646.39076254</v>
      </c>
      <c r="GZ67" s="11">
        <f>SUM('Yearly emission'!GW$24:'Yearly emission'!GW43)</f>
        <v>297162613.38362664</v>
      </c>
      <c r="HA67" s="11">
        <f>SUM('Yearly emission'!GX$24:'Yearly emission'!GX43)</f>
        <v>397214296.51184118</v>
      </c>
      <c r="HB67" s="11">
        <f>SUM('Yearly emission'!GY$24:'Yearly emission'!GY43)</f>
        <v>266502837.30948955</v>
      </c>
      <c r="HC67" s="11">
        <f>SUM('Yearly emission'!GZ$24:'Yearly emission'!GZ43)</f>
        <v>1938753167.2393496</v>
      </c>
      <c r="HD67" s="11">
        <f>SUM('Yearly emission'!HA$24:'Yearly emission'!HA43)</f>
        <v>0</v>
      </c>
      <c r="HE67" s="11">
        <f>SUM('Yearly emission'!HB$24:'Yearly emission'!HB43)</f>
        <v>5660961997.5185471</v>
      </c>
      <c r="HF67" s="11">
        <f>SUM('Yearly emission'!HC$24:'Yearly emission'!HC43)</f>
        <v>3014499540.0439348</v>
      </c>
      <c r="HG67" s="11">
        <f>SUM('Yearly emission'!HD$24:'Yearly emission'!HD43)</f>
        <v>1015814871.7255172</v>
      </c>
      <c r="HH67" s="11">
        <f>SUM('Yearly emission'!HE$24:'Yearly emission'!HE43)</f>
        <v>497263961.79969049</v>
      </c>
      <c r="HI67" s="11">
        <f>SUM('Yearly emission'!HF$24:'Yearly emission'!HF43)</f>
        <v>4378939933.2923841</v>
      </c>
      <c r="HJ67" s="11">
        <f>SUM('Yearly emission'!HG$24:'Yearly emission'!HG43)</f>
        <v>398992611.20221806</v>
      </c>
      <c r="HK67" s="11">
        <f>SUM('Yearly emission'!HH$24:'Yearly emission'!HH43)</f>
        <v>486152728.27303731</v>
      </c>
      <c r="HL67" s="11">
        <f>SUM('Yearly emission'!HI$24:'Yearly emission'!HI43)</f>
        <v>2483597258.9309139</v>
      </c>
      <c r="HM67" s="11">
        <f>SUM('Yearly emission'!HJ$24:'Yearly emission'!HJ43)</f>
        <v>8682062382.8954124</v>
      </c>
      <c r="HN67" s="11">
        <f>SUM('Yearly emission'!HK$24:'Yearly emission'!HK43)</f>
        <v>1629530366.7345028</v>
      </c>
      <c r="HO67" s="11">
        <f>SUM('Yearly emission'!HL$24:'Yearly emission'!HL43)</f>
        <v>1257796089.6570945</v>
      </c>
      <c r="HP67" s="11">
        <f>SUM('Yearly emission'!HM$24:'Yearly emission'!HM43)</f>
        <v>405414724.55424982</v>
      </c>
      <c r="HQ67" s="11">
        <f>SUM('Yearly emission'!HN$24:'Yearly emission'!HN43)</f>
        <v>594325226.76725316</v>
      </c>
      <c r="HR67" s="11">
        <f>SUM('Yearly emission'!HO$24:'Yearly emission'!HO43)</f>
        <v>793564175.20953143</v>
      </c>
      <c r="HS67" s="11">
        <f>SUM('Yearly emission'!HP$24:'Yearly emission'!HP43)</f>
        <v>532969564.69482088</v>
      </c>
      <c r="HT67" s="11">
        <f>SUM('Yearly emission'!HQ$24:'Yearly emission'!HQ43)</f>
        <v>3877506334.4787045</v>
      </c>
      <c r="HU67" s="11">
        <f>SUM('Yearly emission'!HR$24:'Yearly emission'!HR43)</f>
        <v>0</v>
      </c>
      <c r="HV67" s="11">
        <f>SUM('Yearly emission'!HS$24:'Yearly emission'!HS43)</f>
        <v>0</v>
      </c>
      <c r="HW67" s="11">
        <f>SUM('Yearly emission'!HT$24:'Yearly emission'!HT43)</f>
        <v>0</v>
      </c>
      <c r="HX67" s="11">
        <f>SUM('Yearly emission'!HU$24:'Yearly emission'!HU43)</f>
        <v>0</v>
      </c>
      <c r="HY67" s="11">
        <f>SUM('Yearly emission'!HV$24:'Yearly emission'!HV43)</f>
        <v>0</v>
      </c>
      <c r="HZ67" s="11">
        <f>SUM('Yearly emission'!HW$24:'Yearly emission'!HW43)</f>
        <v>0</v>
      </c>
      <c r="IA67" s="11">
        <f>SUM('Yearly emission'!HX$24:'Yearly emission'!HX43)</f>
        <v>0</v>
      </c>
      <c r="IB67" s="11">
        <f>SUM('Yearly emission'!HY$24:'Yearly emission'!HY43)</f>
        <v>0</v>
      </c>
      <c r="IC67" s="11">
        <f>SUM('Yearly emission'!HZ$24:'Yearly emission'!HZ43)</f>
        <v>0</v>
      </c>
      <c r="ID67" s="11">
        <f>SUM('Yearly emission'!IA$24:'Yearly emission'!IA43)</f>
        <v>0</v>
      </c>
      <c r="IE67" s="11">
        <f>SUM('Yearly emission'!IB$24:'Yearly emission'!IB43)</f>
        <v>0</v>
      </c>
      <c r="IF67" s="11">
        <f>SUM('Yearly emission'!IC$24:'Yearly emission'!IC43)</f>
        <v>0</v>
      </c>
      <c r="IG67" s="11">
        <f>SUM('Yearly emission'!ID$24:'Yearly emission'!ID43)</f>
        <v>0</v>
      </c>
      <c r="IH67" s="11">
        <f>SUM('Yearly emission'!IE$24:'Yearly emission'!IE43)</f>
        <v>0</v>
      </c>
      <c r="II67" s="11">
        <f>SUM('Yearly emission'!IF$24:'Yearly emission'!IF43)</f>
        <v>0</v>
      </c>
      <c r="IJ67" s="11">
        <f>SUM('Yearly emission'!IG$24:'Yearly emission'!IG43)</f>
        <v>0</v>
      </c>
      <c r="IK67" s="11">
        <f>SUM('Yearly emission'!IH$24:'Yearly emission'!IH43)</f>
        <v>0</v>
      </c>
      <c r="IL67" s="11">
        <f>SUM('Yearly emission'!II$24:'Yearly emission'!II43)</f>
        <v>0</v>
      </c>
      <c r="IM67" s="11">
        <f>SUM('Yearly emission'!IJ$24:'Yearly emission'!IJ43)</f>
        <v>0</v>
      </c>
      <c r="IN67" s="11">
        <f>SUM('Yearly emission'!IK$24:'Yearly emission'!IK43)</f>
        <v>0</v>
      </c>
      <c r="IO67" s="11">
        <f>SUM('Yearly emission'!IL$24:'Yearly emission'!IL43)</f>
        <v>0</v>
      </c>
      <c r="IP67" s="11">
        <f>SUM('Yearly emission'!IM$24:'Yearly emission'!IM43)</f>
        <v>0</v>
      </c>
      <c r="IQ67" s="11">
        <f>SUM('Yearly emission'!IN$24:'Yearly emission'!IN43)</f>
        <v>0</v>
      </c>
      <c r="IR67" s="11">
        <f>SUM('Yearly emission'!IO$24:'Yearly emission'!IO43)</f>
        <v>0</v>
      </c>
      <c r="IS67" s="11">
        <f>SUM('Yearly emission'!IP$24:'Yearly emission'!IP43)</f>
        <v>0</v>
      </c>
      <c r="IT67" s="11">
        <f>SUM('Yearly emission'!IQ$24:'Yearly emission'!IQ43)</f>
        <v>0</v>
      </c>
      <c r="IU67" s="11">
        <f>SUM('Yearly emission'!IR$24:'Yearly emission'!IR43)</f>
        <v>0</v>
      </c>
      <c r="IV67" s="11">
        <f>SUM('Yearly emission'!IS$24:'Yearly emission'!IS43)</f>
        <v>0</v>
      </c>
      <c r="IW67" s="11">
        <f>SUM('Yearly emission'!IT$24:'Yearly emission'!IT43)</f>
        <v>0</v>
      </c>
      <c r="IX67" s="11">
        <f>SUM('Yearly emission'!IU$24:'Yearly emission'!IU43)</f>
        <v>0</v>
      </c>
      <c r="IY67" s="11">
        <f>SUM('Yearly emission'!IV$24:'Yearly emission'!IV43)</f>
        <v>0</v>
      </c>
      <c r="IZ67" s="11">
        <f>SUM('Yearly emission'!IW$24:'Yearly emission'!IW43)</f>
        <v>0</v>
      </c>
      <c r="JA67" s="11">
        <f>SUM('Yearly emission'!IX$24:'Yearly emission'!IX43)</f>
        <v>0</v>
      </c>
      <c r="JB67" s="11">
        <f>SUM('Yearly emission'!IY$24:'Yearly emission'!IY43)</f>
        <v>0</v>
      </c>
    </row>
    <row r="70" spans="1:262" x14ac:dyDescent="0.25">
      <c r="A70" s="11" t="s">
        <v>56</v>
      </c>
      <c r="E70" s="11" t="s">
        <v>6</v>
      </c>
      <c r="F70" s="11" t="s">
        <v>7</v>
      </c>
      <c r="G70" s="11" t="s">
        <v>8</v>
      </c>
      <c r="H70" s="11" t="s">
        <v>9</v>
      </c>
      <c r="I70" s="11" t="s">
        <v>10</v>
      </c>
      <c r="J70" s="11" t="s">
        <v>11</v>
      </c>
      <c r="K70" s="11" t="s">
        <v>12</v>
      </c>
      <c r="L70" s="11" t="s">
        <v>24</v>
      </c>
      <c r="M70" s="11" t="s">
        <v>13</v>
      </c>
      <c r="N70" s="11" t="s">
        <v>14</v>
      </c>
      <c r="O70" s="11" t="s">
        <v>15</v>
      </c>
      <c r="P70" s="11" t="s">
        <v>16</v>
      </c>
      <c r="Q70" s="11" t="s">
        <v>17</v>
      </c>
      <c r="R70" s="11" t="s">
        <v>18</v>
      </c>
      <c r="S70" s="11" t="s">
        <v>19</v>
      </c>
      <c r="T70" s="11" t="s">
        <v>20</v>
      </c>
      <c r="V70" s="11" t="s">
        <v>6</v>
      </c>
      <c r="W70" s="11" t="s">
        <v>7</v>
      </c>
      <c r="X70" s="11" t="s">
        <v>8</v>
      </c>
      <c r="Y70" s="11" t="s">
        <v>9</v>
      </c>
      <c r="Z70" s="11" t="s">
        <v>10</v>
      </c>
      <c r="AA70" s="11" t="s">
        <v>11</v>
      </c>
      <c r="AB70" s="11" t="s">
        <v>12</v>
      </c>
      <c r="AC70" s="11" t="s">
        <v>24</v>
      </c>
      <c r="AD70" s="11" t="s">
        <v>13</v>
      </c>
      <c r="AE70" s="11" t="s">
        <v>14</v>
      </c>
      <c r="AF70" s="11" t="s">
        <v>15</v>
      </c>
      <c r="AG70" s="11" t="s">
        <v>16</v>
      </c>
      <c r="AH70" s="11" t="s">
        <v>17</v>
      </c>
      <c r="AI70" s="11" t="s">
        <v>18</v>
      </c>
      <c r="AJ70" s="11" t="s">
        <v>19</v>
      </c>
      <c r="AK70" s="11" t="s">
        <v>20</v>
      </c>
      <c r="AM70" s="11" t="s">
        <v>6</v>
      </c>
      <c r="AN70" s="11" t="s">
        <v>7</v>
      </c>
      <c r="AO70" s="11" t="s">
        <v>8</v>
      </c>
      <c r="AP70" s="11" t="s">
        <v>9</v>
      </c>
      <c r="AQ70" s="11" t="s">
        <v>10</v>
      </c>
      <c r="AR70" s="11" t="s">
        <v>11</v>
      </c>
      <c r="AS70" s="11" t="s">
        <v>12</v>
      </c>
      <c r="AT70" s="11" t="s">
        <v>24</v>
      </c>
      <c r="AU70" s="11" t="s">
        <v>13</v>
      </c>
      <c r="AV70" s="11" t="s">
        <v>14</v>
      </c>
      <c r="AW70" s="11" t="s">
        <v>15</v>
      </c>
      <c r="AX70" s="11" t="s">
        <v>16</v>
      </c>
      <c r="AY70" s="11" t="s">
        <v>17</v>
      </c>
      <c r="AZ70" s="11" t="s">
        <v>18</v>
      </c>
      <c r="BA70" s="11" t="s">
        <v>19</v>
      </c>
      <c r="BB70" s="11" t="s">
        <v>20</v>
      </c>
      <c r="BD70" s="11" t="s">
        <v>6</v>
      </c>
      <c r="BE70" s="11" t="s">
        <v>7</v>
      </c>
      <c r="BF70" s="11" t="s">
        <v>8</v>
      </c>
      <c r="BG70" s="11" t="s">
        <v>9</v>
      </c>
      <c r="BH70" s="11" t="s">
        <v>10</v>
      </c>
      <c r="BI70" s="11" t="s">
        <v>11</v>
      </c>
      <c r="BJ70" s="11" t="s">
        <v>12</v>
      </c>
      <c r="BK70" s="11" t="s">
        <v>24</v>
      </c>
      <c r="BL70" s="11" t="s">
        <v>13</v>
      </c>
      <c r="BM70" s="11" t="s">
        <v>14</v>
      </c>
      <c r="BN70" s="11" t="s">
        <v>15</v>
      </c>
      <c r="BO70" s="11" t="s">
        <v>16</v>
      </c>
      <c r="BP70" s="11" t="s">
        <v>17</v>
      </c>
      <c r="BQ70" s="11" t="s">
        <v>18</v>
      </c>
      <c r="BR70" s="11" t="s">
        <v>19</v>
      </c>
      <c r="BS70" s="11" t="s">
        <v>20</v>
      </c>
      <c r="BU70" s="11" t="s">
        <v>6</v>
      </c>
      <c r="BV70" s="11" t="s">
        <v>7</v>
      </c>
      <c r="BW70" s="11" t="s">
        <v>8</v>
      </c>
      <c r="BX70" s="11" t="s">
        <v>9</v>
      </c>
      <c r="BY70" s="11" t="s">
        <v>10</v>
      </c>
      <c r="BZ70" s="11" t="s">
        <v>11</v>
      </c>
      <c r="CA70" s="11" t="s">
        <v>12</v>
      </c>
      <c r="CB70" s="11" t="s">
        <v>24</v>
      </c>
      <c r="CC70" s="11" t="s">
        <v>13</v>
      </c>
      <c r="CD70" s="11" t="s">
        <v>14</v>
      </c>
      <c r="CE70" s="11" t="s">
        <v>15</v>
      </c>
      <c r="CF70" s="11" t="s">
        <v>16</v>
      </c>
      <c r="CG70" s="11" t="s">
        <v>17</v>
      </c>
      <c r="CH70" s="11" t="s">
        <v>18</v>
      </c>
      <c r="CI70" s="11" t="s">
        <v>19</v>
      </c>
      <c r="CJ70" s="11" t="s">
        <v>20</v>
      </c>
      <c r="CN70" s="11" t="s">
        <v>6</v>
      </c>
      <c r="CO70" s="11" t="s">
        <v>7</v>
      </c>
      <c r="CP70" s="11" t="s">
        <v>8</v>
      </c>
      <c r="CQ70" s="11" t="s">
        <v>9</v>
      </c>
      <c r="CR70" s="11" t="s">
        <v>10</v>
      </c>
      <c r="CS70" s="11" t="s">
        <v>11</v>
      </c>
      <c r="CT70" s="11" t="s">
        <v>12</v>
      </c>
      <c r="CU70" s="11" t="s">
        <v>24</v>
      </c>
      <c r="CV70" s="11" t="s">
        <v>13</v>
      </c>
      <c r="CW70" s="11" t="s">
        <v>14</v>
      </c>
      <c r="CX70" s="11" t="s">
        <v>15</v>
      </c>
      <c r="CY70" s="11" t="s">
        <v>16</v>
      </c>
      <c r="CZ70" s="11" t="s">
        <v>17</v>
      </c>
      <c r="DA70" s="11" t="s">
        <v>18</v>
      </c>
      <c r="DB70" s="11" t="s">
        <v>19</v>
      </c>
      <c r="DC70" s="11" t="s">
        <v>20</v>
      </c>
      <c r="DE70" s="11" t="s">
        <v>6</v>
      </c>
      <c r="DF70" s="11" t="s">
        <v>7</v>
      </c>
      <c r="DG70" s="11" t="s">
        <v>8</v>
      </c>
      <c r="DH70" s="11" t="s">
        <v>9</v>
      </c>
      <c r="DI70" s="11" t="s">
        <v>10</v>
      </c>
      <c r="DJ70" s="11" t="s">
        <v>11</v>
      </c>
      <c r="DK70" s="11" t="s">
        <v>12</v>
      </c>
      <c r="DL70" s="11" t="s">
        <v>24</v>
      </c>
      <c r="DM70" s="11" t="s">
        <v>13</v>
      </c>
      <c r="DN70" s="11" t="s">
        <v>14</v>
      </c>
      <c r="DO70" s="11" t="s">
        <v>15</v>
      </c>
      <c r="DP70" s="11" t="s">
        <v>16</v>
      </c>
      <c r="DQ70" s="11" t="s">
        <v>17</v>
      </c>
      <c r="DR70" s="11" t="s">
        <v>18</v>
      </c>
      <c r="DS70" s="11" t="s">
        <v>19</v>
      </c>
      <c r="DT70" s="11" t="s">
        <v>20</v>
      </c>
      <c r="DV70" s="11" t="s">
        <v>6</v>
      </c>
      <c r="DW70" s="11" t="s">
        <v>7</v>
      </c>
      <c r="DX70" s="11" t="s">
        <v>8</v>
      </c>
      <c r="DY70" s="11" t="s">
        <v>9</v>
      </c>
      <c r="DZ70" s="11" t="s">
        <v>10</v>
      </c>
      <c r="EA70" s="11" t="s">
        <v>11</v>
      </c>
      <c r="EB70" s="11" t="s">
        <v>12</v>
      </c>
      <c r="EC70" s="11" t="s">
        <v>24</v>
      </c>
      <c r="ED70" s="11" t="s">
        <v>13</v>
      </c>
      <c r="EE70" s="11" t="s">
        <v>14</v>
      </c>
      <c r="EF70" s="11" t="s">
        <v>15</v>
      </c>
      <c r="EG70" s="11" t="s">
        <v>16</v>
      </c>
      <c r="EH70" s="11" t="s">
        <v>17</v>
      </c>
      <c r="EI70" s="11" t="s">
        <v>18</v>
      </c>
      <c r="EJ70" s="11" t="s">
        <v>19</v>
      </c>
      <c r="EK70" s="11" t="s">
        <v>20</v>
      </c>
      <c r="EM70" s="11" t="s">
        <v>6</v>
      </c>
      <c r="EN70" s="11" t="s">
        <v>7</v>
      </c>
      <c r="EO70" s="11" t="s">
        <v>8</v>
      </c>
      <c r="EP70" s="11" t="s">
        <v>9</v>
      </c>
      <c r="EQ70" s="11" t="s">
        <v>10</v>
      </c>
      <c r="ER70" s="11" t="s">
        <v>11</v>
      </c>
      <c r="ES70" s="11" t="s">
        <v>12</v>
      </c>
      <c r="ET70" s="11" t="s">
        <v>24</v>
      </c>
      <c r="EU70" s="11" t="s">
        <v>13</v>
      </c>
      <c r="EV70" s="11" t="s">
        <v>14</v>
      </c>
      <c r="EW70" s="11" t="s">
        <v>15</v>
      </c>
      <c r="EX70" s="11" t="s">
        <v>16</v>
      </c>
      <c r="EY70" s="11" t="s">
        <v>17</v>
      </c>
      <c r="EZ70" s="11" t="s">
        <v>18</v>
      </c>
      <c r="FA70" s="11" t="s">
        <v>19</v>
      </c>
      <c r="FB70" s="11" t="s">
        <v>20</v>
      </c>
      <c r="FD70" s="11" t="s">
        <v>6</v>
      </c>
      <c r="FE70" s="11" t="s">
        <v>7</v>
      </c>
      <c r="FF70" s="11" t="s">
        <v>8</v>
      </c>
      <c r="FG70" s="11" t="s">
        <v>9</v>
      </c>
      <c r="FH70" s="11" t="s">
        <v>10</v>
      </c>
      <c r="FI70" s="11" t="s">
        <v>11</v>
      </c>
      <c r="FJ70" s="11" t="s">
        <v>12</v>
      </c>
      <c r="FK70" s="11" t="s">
        <v>24</v>
      </c>
      <c r="FL70" s="11" t="s">
        <v>13</v>
      </c>
      <c r="FM70" s="11" t="s">
        <v>14</v>
      </c>
      <c r="FN70" s="11" t="s">
        <v>15</v>
      </c>
      <c r="FO70" s="11" t="s">
        <v>16</v>
      </c>
      <c r="FP70" s="11" t="s">
        <v>17</v>
      </c>
      <c r="FQ70" s="11" t="s">
        <v>18</v>
      </c>
      <c r="FR70" s="11" t="s">
        <v>19</v>
      </c>
      <c r="FS70" s="11" t="s">
        <v>20</v>
      </c>
      <c r="FW70" s="11" t="s">
        <v>6</v>
      </c>
      <c r="FX70" s="11" t="s">
        <v>7</v>
      </c>
      <c r="FY70" s="11" t="s">
        <v>8</v>
      </c>
      <c r="FZ70" s="11" t="s">
        <v>9</v>
      </c>
      <c r="GA70" s="11" t="s">
        <v>10</v>
      </c>
      <c r="GB70" s="11" t="s">
        <v>11</v>
      </c>
      <c r="GC70" s="11" t="s">
        <v>12</v>
      </c>
      <c r="GD70" s="11" t="s">
        <v>24</v>
      </c>
      <c r="GE70" s="11" t="s">
        <v>13</v>
      </c>
      <c r="GF70" s="11" t="s">
        <v>14</v>
      </c>
      <c r="GG70" s="11" t="s">
        <v>15</v>
      </c>
      <c r="GH70" s="11" t="s">
        <v>16</v>
      </c>
      <c r="GI70" s="11" t="s">
        <v>17</v>
      </c>
      <c r="GJ70" s="11" t="s">
        <v>18</v>
      </c>
      <c r="GK70" s="11" t="s">
        <v>19</v>
      </c>
      <c r="GL70" s="11" t="s">
        <v>20</v>
      </c>
      <c r="GN70" s="11" t="s">
        <v>6</v>
      </c>
      <c r="GO70" s="11" t="s">
        <v>7</v>
      </c>
      <c r="GP70" s="11" t="s">
        <v>8</v>
      </c>
      <c r="GQ70" s="11" t="s">
        <v>9</v>
      </c>
      <c r="GR70" s="11" t="s">
        <v>10</v>
      </c>
      <c r="GS70" s="11" t="s">
        <v>11</v>
      </c>
      <c r="GT70" s="11" t="s">
        <v>12</v>
      </c>
      <c r="GU70" s="11" t="s">
        <v>24</v>
      </c>
      <c r="GV70" s="11" t="s">
        <v>13</v>
      </c>
      <c r="GW70" s="11" t="s">
        <v>14</v>
      </c>
      <c r="GX70" s="11" t="s">
        <v>15</v>
      </c>
      <c r="GY70" s="11" t="s">
        <v>16</v>
      </c>
      <c r="GZ70" s="11" t="s">
        <v>17</v>
      </c>
      <c r="HA70" s="11" t="s">
        <v>18</v>
      </c>
      <c r="HB70" s="11" t="s">
        <v>19</v>
      </c>
      <c r="HC70" s="11" t="s">
        <v>20</v>
      </c>
      <c r="HE70" s="11" t="s">
        <v>6</v>
      </c>
      <c r="HF70" s="11" t="s">
        <v>7</v>
      </c>
      <c r="HG70" s="11" t="s">
        <v>8</v>
      </c>
      <c r="HH70" s="11" t="s">
        <v>9</v>
      </c>
      <c r="HI70" s="11" t="s">
        <v>10</v>
      </c>
      <c r="HJ70" s="11" t="s">
        <v>11</v>
      </c>
      <c r="HK70" s="11" t="s">
        <v>12</v>
      </c>
      <c r="HL70" s="11" t="s">
        <v>24</v>
      </c>
      <c r="HM70" s="11" t="s">
        <v>13</v>
      </c>
      <c r="HN70" s="11" t="s">
        <v>14</v>
      </c>
      <c r="HO70" s="11" t="s">
        <v>15</v>
      </c>
      <c r="HP70" s="11" t="s">
        <v>16</v>
      </c>
      <c r="HQ70" s="11" t="s">
        <v>17</v>
      </c>
      <c r="HR70" s="11" t="s">
        <v>18</v>
      </c>
      <c r="HS70" s="11" t="s">
        <v>19</v>
      </c>
      <c r="HT70" s="11" t="s">
        <v>20</v>
      </c>
      <c r="HV70" s="11" t="s">
        <v>6</v>
      </c>
      <c r="HW70" s="11" t="s">
        <v>7</v>
      </c>
      <c r="HX70" s="11" t="s">
        <v>8</v>
      </c>
      <c r="HY70" s="11" t="s">
        <v>9</v>
      </c>
      <c r="HZ70" s="11" t="s">
        <v>10</v>
      </c>
      <c r="IA70" s="11" t="s">
        <v>11</v>
      </c>
      <c r="IB70" s="11" t="s">
        <v>12</v>
      </c>
      <c r="IC70" s="11" t="s">
        <v>24</v>
      </c>
      <c r="ID70" s="11" t="s">
        <v>13</v>
      </c>
      <c r="IE70" s="11" t="s">
        <v>14</v>
      </c>
      <c r="IF70" s="11" t="s">
        <v>15</v>
      </c>
      <c r="IG70" s="11" t="s">
        <v>16</v>
      </c>
      <c r="IH70" s="11" t="s">
        <v>17</v>
      </c>
      <c r="II70" s="11" t="s">
        <v>18</v>
      </c>
      <c r="IJ70" s="11" t="s">
        <v>19</v>
      </c>
      <c r="IK70" s="11" t="s">
        <v>20</v>
      </c>
      <c r="IM70" s="11" t="s">
        <v>6</v>
      </c>
      <c r="IN70" s="11" t="s">
        <v>7</v>
      </c>
      <c r="IO70" s="11" t="s">
        <v>8</v>
      </c>
      <c r="IP70" s="11" t="s">
        <v>9</v>
      </c>
      <c r="IQ70" s="11" t="s">
        <v>10</v>
      </c>
      <c r="IR70" s="11" t="s">
        <v>11</v>
      </c>
      <c r="IS70" s="11" t="s">
        <v>12</v>
      </c>
      <c r="IT70" s="11" t="s">
        <v>24</v>
      </c>
      <c r="IU70" s="11" t="s">
        <v>13</v>
      </c>
      <c r="IV70" s="11" t="s">
        <v>14</v>
      </c>
      <c r="IW70" s="11" t="s">
        <v>15</v>
      </c>
      <c r="IX70" s="11" t="s">
        <v>16</v>
      </c>
      <c r="IY70" s="11" t="s">
        <v>17</v>
      </c>
      <c r="IZ70" s="11" t="s">
        <v>18</v>
      </c>
      <c r="JA70" s="11" t="s">
        <v>19</v>
      </c>
      <c r="JB70" s="11" t="s">
        <v>20</v>
      </c>
    </row>
    <row r="71" spans="1:262" x14ac:dyDescent="0.25">
      <c r="A71" s="11" t="s">
        <v>36</v>
      </c>
      <c r="B71" s="11" t="s">
        <v>37</v>
      </c>
      <c r="D71" s="11">
        <v>2020</v>
      </c>
      <c r="E71" s="11">
        <f>SUM('Yearly emission'!B$101:'Yearly emission'!B101)</f>
        <v>0</v>
      </c>
      <c r="F71" s="11">
        <f>SUM('Yearly emission'!C$101:'Yearly emission'!C101)</f>
        <v>0</v>
      </c>
      <c r="G71" s="11">
        <f>SUM('Yearly emission'!D$101:'Yearly emission'!D101)</f>
        <v>0</v>
      </c>
      <c r="H71" s="11">
        <f>SUM('Yearly emission'!E$101:'Yearly emission'!E101)</f>
        <v>0</v>
      </c>
      <c r="I71" s="11">
        <f>SUM('Yearly emission'!F$101:'Yearly emission'!F101)</f>
        <v>0</v>
      </c>
      <c r="J71" s="11">
        <f>SUM('Yearly emission'!G$101:'Yearly emission'!G101)</f>
        <v>0</v>
      </c>
      <c r="K71" s="11">
        <f>SUM('Yearly emission'!H$101:'Yearly emission'!H101)</f>
        <v>0</v>
      </c>
      <c r="L71" s="11">
        <f>SUM('Yearly emission'!I$101:'Yearly emission'!I101)</f>
        <v>0</v>
      </c>
      <c r="M71" s="11">
        <f>SUM('Yearly emission'!J$101:'Yearly emission'!J101)</f>
        <v>0</v>
      </c>
      <c r="N71" s="11">
        <f>SUM('Yearly emission'!K$101:'Yearly emission'!K101)</f>
        <v>0</v>
      </c>
      <c r="O71" s="11">
        <f>SUM('Yearly emission'!L$101:'Yearly emission'!L101)</f>
        <v>0</v>
      </c>
      <c r="P71" s="11">
        <f>SUM('Yearly emission'!M$101:'Yearly emission'!M101)</f>
        <v>0</v>
      </c>
      <c r="Q71" s="11">
        <f>SUM('Yearly emission'!N$101:'Yearly emission'!N101)</f>
        <v>0</v>
      </c>
      <c r="R71" s="11">
        <f>SUM('Yearly emission'!O$101:'Yearly emission'!O101)</f>
        <v>0</v>
      </c>
      <c r="S71" s="11">
        <f>SUM('Yearly emission'!P$101:'Yearly emission'!P101)</f>
        <v>0</v>
      </c>
      <c r="T71" s="11">
        <f>SUM('Yearly emission'!Q$101:'Yearly emission'!Q101)</f>
        <v>0</v>
      </c>
      <c r="V71" s="11">
        <f>SUM('Yearly emission'!S$101:'Yearly emission'!S101)</f>
        <v>0</v>
      </c>
      <c r="W71" s="11">
        <f>SUM('Yearly emission'!T$101:'Yearly emission'!T101)</f>
        <v>0</v>
      </c>
      <c r="X71" s="11">
        <f>SUM('Yearly emission'!U$101:'Yearly emission'!U101)</f>
        <v>0</v>
      </c>
      <c r="Y71" s="11">
        <f>SUM('Yearly emission'!V$101:'Yearly emission'!V101)</f>
        <v>0</v>
      </c>
      <c r="Z71" s="11">
        <f>SUM('Yearly emission'!W$101:'Yearly emission'!W101)</f>
        <v>0</v>
      </c>
      <c r="AA71" s="11">
        <f>SUM('Yearly emission'!X$101:'Yearly emission'!X101)</f>
        <v>0</v>
      </c>
      <c r="AB71" s="11">
        <f>SUM('Yearly emission'!Y$101:'Yearly emission'!Y101)</f>
        <v>0</v>
      </c>
      <c r="AC71" s="11">
        <f>SUM('Yearly emission'!Z$101:'Yearly emission'!Z101)</f>
        <v>0</v>
      </c>
      <c r="AD71" s="11">
        <f>SUM('Yearly emission'!AA$101:'Yearly emission'!AA101)</f>
        <v>0</v>
      </c>
      <c r="AE71" s="11">
        <f>SUM('Yearly emission'!AB$101:'Yearly emission'!AB101)</f>
        <v>0</v>
      </c>
      <c r="AF71" s="11">
        <f>SUM('Yearly emission'!AC$101:'Yearly emission'!AC101)</f>
        <v>0</v>
      </c>
      <c r="AG71" s="11">
        <f>SUM('Yearly emission'!AD$101:'Yearly emission'!AD101)</f>
        <v>0</v>
      </c>
      <c r="AH71" s="11">
        <f>SUM('Yearly emission'!AE$101:'Yearly emission'!AE101)</f>
        <v>0</v>
      </c>
      <c r="AI71" s="11">
        <f>SUM('Yearly emission'!AF$101:'Yearly emission'!AF101)</f>
        <v>0</v>
      </c>
      <c r="AJ71" s="11">
        <f>SUM('Yearly emission'!AG$101:'Yearly emission'!AG101)</f>
        <v>0</v>
      </c>
      <c r="AK71" s="11">
        <f>SUM('Yearly emission'!AH$101:'Yearly emission'!AH101)</f>
        <v>0</v>
      </c>
      <c r="AM71" s="11">
        <f>SUM('Yearly emission'!AJ$101:'Yearly emission'!AJ101)</f>
        <v>0</v>
      </c>
      <c r="AN71" s="11">
        <f>SUM('Yearly emission'!AK$101:'Yearly emission'!AK101)</f>
        <v>0</v>
      </c>
      <c r="AO71" s="11">
        <f>SUM('Yearly emission'!AL$101:'Yearly emission'!AL101)</f>
        <v>0</v>
      </c>
      <c r="AP71" s="11">
        <f>SUM('Yearly emission'!AM$101:'Yearly emission'!AM101)</f>
        <v>0</v>
      </c>
      <c r="AQ71" s="11">
        <f>SUM('Yearly emission'!AN$101:'Yearly emission'!AN101)</f>
        <v>0</v>
      </c>
      <c r="AR71" s="11">
        <f>SUM('Yearly emission'!AO$101:'Yearly emission'!AO101)</f>
        <v>0</v>
      </c>
      <c r="AS71" s="11">
        <f>SUM('Yearly emission'!AP$101:'Yearly emission'!AP101)</f>
        <v>0</v>
      </c>
      <c r="AT71" s="11">
        <f>SUM('Yearly emission'!AQ$101:'Yearly emission'!AQ101)</f>
        <v>0</v>
      </c>
      <c r="AU71" s="11">
        <f>SUM('Yearly emission'!AR$101:'Yearly emission'!AR101)</f>
        <v>0</v>
      </c>
      <c r="AV71" s="11">
        <f>SUM('Yearly emission'!AS$101:'Yearly emission'!AS101)</f>
        <v>0</v>
      </c>
      <c r="AW71" s="11">
        <f>SUM('Yearly emission'!AT$101:'Yearly emission'!AT101)</f>
        <v>0</v>
      </c>
      <c r="AX71" s="11">
        <f>SUM('Yearly emission'!AU$101:'Yearly emission'!AU101)</f>
        <v>0</v>
      </c>
      <c r="AY71" s="11">
        <f>SUM('Yearly emission'!AV$101:'Yearly emission'!AV101)</f>
        <v>0</v>
      </c>
      <c r="AZ71" s="11">
        <f>SUM('Yearly emission'!AW$101:'Yearly emission'!AW101)</f>
        <v>0</v>
      </c>
      <c r="BA71" s="11">
        <f>SUM('Yearly emission'!AX$101:'Yearly emission'!AX101)</f>
        <v>0</v>
      </c>
      <c r="BB71" s="11">
        <f>SUM('Yearly emission'!AY$101:'Yearly emission'!AY101)</f>
        <v>0</v>
      </c>
      <c r="BD71" s="11">
        <f>SUM('Yearly emission'!BA$101:'Yearly emission'!BA101)</f>
        <v>0</v>
      </c>
      <c r="BE71" s="11">
        <f>SUM('Yearly emission'!BB$101:'Yearly emission'!BB101)</f>
        <v>0</v>
      </c>
      <c r="BF71" s="11">
        <f>SUM('Yearly emission'!BC$101:'Yearly emission'!BC101)</f>
        <v>0</v>
      </c>
      <c r="BG71" s="11">
        <f>SUM('Yearly emission'!BD$101:'Yearly emission'!BD101)</f>
        <v>0</v>
      </c>
      <c r="BH71" s="11">
        <f>SUM('Yearly emission'!BE$101:'Yearly emission'!BE101)</f>
        <v>0</v>
      </c>
      <c r="BI71" s="11">
        <f>SUM('Yearly emission'!BF$101:'Yearly emission'!BF101)</f>
        <v>0</v>
      </c>
      <c r="BJ71" s="11">
        <f>SUM('Yearly emission'!BG$101:'Yearly emission'!BG101)</f>
        <v>0</v>
      </c>
      <c r="BK71" s="11">
        <f>SUM('Yearly emission'!BH$101:'Yearly emission'!BH101)</f>
        <v>0</v>
      </c>
      <c r="BL71" s="11">
        <f>SUM('Yearly emission'!BI$101:'Yearly emission'!BI101)</f>
        <v>0</v>
      </c>
      <c r="BM71" s="11">
        <f>SUM('Yearly emission'!BJ$101:'Yearly emission'!BJ101)</f>
        <v>0</v>
      </c>
      <c r="BN71" s="11">
        <f>SUM('Yearly emission'!BK$101:'Yearly emission'!BK101)</f>
        <v>0</v>
      </c>
      <c r="BO71" s="11">
        <f>SUM('Yearly emission'!BL$101:'Yearly emission'!BL101)</f>
        <v>0</v>
      </c>
      <c r="BP71" s="11">
        <f>SUM('Yearly emission'!BM$101:'Yearly emission'!BM101)</f>
        <v>0</v>
      </c>
      <c r="BQ71" s="11">
        <f>SUM('Yearly emission'!BN$101:'Yearly emission'!BN101)</f>
        <v>0</v>
      </c>
      <c r="BR71" s="11">
        <f>SUM('Yearly emission'!BO$101:'Yearly emission'!BO101)</f>
        <v>0</v>
      </c>
      <c r="BS71" s="11">
        <f>SUM('Yearly emission'!BP$101:'Yearly emission'!BP101)</f>
        <v>0</v>
      </c>
      <c r="BU71" s="11">
        <f>SUM('Yearly emission'!BR$101:'Yearly emission'!BR101)</f>
        <v>0</v>
      </c>
      <c r="BV71" s="11">
        <f>SUM('Yearly emission'!BS$101:'Yearly emission'!BS101)</f>
        <v>0</v>
      </c>
      <c r="BW71" s="11">
        <f>SUM('Yearly emission'!BT$101:'Yearly emission'!BT101)</f>
        <v>0</v>
      </c>
      <c r="BX71" s="11">
        <f>SUM('Yearly emission'!BU$101:'Yearly emission'!BU101)</f>
        <v>0</v>
      </c>
      <c r="BY71" s="11">
        <f>SUM('Yearly emission'!BV$101:'Yearly emission'!BV101)</f>
        <v>0</v>
      </c>
      <c r="BZ71" s="11">
        <f>SUM('Yearly emission'!BW$101:'Yearly emission'!BW101)</f>
        <v>0</v>
      </c>
      <c r="CA71" s="11">
        <f>SUM('Yearly emission'!BX$101:'Yearly emission'!BX101)</f>
        <v>0</v>
      </c>
      <c r="CB71" s="11">
        <f>SUM('Yearly emission'!BY$101:'Yearly emission'!BY101)</f>
        <v>0</v>
      </c>
      <c r="CC71" s="11">
        <f>SUM('Yearly emission'!BZ$101:'Yearly emission'!BZ101)</f>
        <v>0</v>
      </c>
      <c r="CD71" s="11">
        <f>SUM('Yearly emission'!CA$101:'Yearly emission'!CA101)</f>
        <v>0</v>
      </c>
      <c r="CE71" s="11">
        <f>SUM('Yearly emission'!CB$101:'Yearly emission'!CB101)</f>
        <v>0</v>
      </c>
      <c r="CF71" s="11">
        <f>SUM('Yearly emission'!CC$101:'Yearly emission'!CC101)</f>
        <v>0</v>
      </c>
      <c r="CG71" s="11">
        <f>SUM('Yearly emission'!CD$101:'Yearly emission'!CD101)</f>
        <v>0</v>
      </c>
      <c r="CH71" s="11">
        <f>SUM('Yearly emission'!CE$101:'Yearly emission'!CE101)</f>
        <v>0</v>
      </c>
      <c r="CI71" s="11">
        <f>SUM('Yearly emission'!CF$101:'Yearly emission'!CF101)</f>
        <v>0</v>
      </c>
      <c r="CJ71" s="11">
        <f>SUM('Yearly emission'!CG$101:'Yearly emission'!CG101)</f>
        <v>0</v>
      </c>
      <c r="CM71" s="11">
        <f>SUM('Yearly emission'!CJ$101:'Yearly emission'!CJ101)</f>
        <v>2020</v>
      </c>
      <c r="CN71" s="11">
        <f>SUM('Yearly emission'!CK$101:'Yearly emission'!CK101)</f>
        <v>0</v>
      </c>
      <c r="CO71" s="11">
        <f>SUM('Yearly emission'!CL$101:'Yearly emission'!CL101)</f>
        <v>0</v>
      </c>
      <c r="CP71" s="11">
        <f>SUM('Yearly emission'!CM$101:'Yearly emission'!CM101)</f>
        <v>0</v>
      </c>
      <c r="CQ71" s="11">
        <f>SUM('Yearly emission'!CN$101:'Yearly emission'!CN101)</f>
        <v>0</v>
      </c>
      <c r="CR71" s="11">
        <f>SUM('Yearly emission'!CO$101:'Yearly emission'!CO101)</f>
        <v>0</v>
      </c>
      <c r="CS71" s="11">
        <f>SUM('Yearly emission'!CP$101:'Yearly emission'!CP101)</f>
        <v>0</v>
      </c>
      <c r="CT71" s="11">
        <f>SUM('Yearly emission'!CQ$101:'Yearly emission'!CQ101)</f>
        <v>0</v>
      </c>
      <c r="CU71" s="11">
        <f>SUM('Yearly emission'!CR$101:'Yearly emission'!CR101)</f>
        <v>0</v>
      </c>
      <c r="CV71" s="11">
        <f>SUM('Yearly emission'!CS$101:'Yearly emission'!CS101)</f>
        <v>0</v>
      </c>
      <c r="CW71" s="11">
        <f>SUM('Yearly emission'!CT$101:'Yearly emission'!CT101)</f>
        <v>0</v>
      </c>
      <c r="CX71" s="11">
        <f>SUM('Yearly emission'!CU$101:'Yearly emission'!CU101)</f>
        <v>0</v>
      </c>
      <c r="CY71" s="11">
        <f>SUM('Yearly emission'!CV$101:'Yearly emission'!CV101)</f>
        <v>0</v>
      </c>
      <c r="CZ71" s="11">
        <f>SUM('Yearly emission'!CW$101:'Yearly emission'!CW101)</f>
        <v>0</v>
      </c>
      <c r="DA71" s="11">
        <f>SUM('Yearly emission'!CX$101:'Yearly emission'!CX101)</f>
        <v>0</v>
      </c>
      <c r="DB71" s="11">
        <f>SUM('Yearly emission'!CY$101:'Yearly emission'!CY101)</f>
        <v>0</v>
      </c>
      <c r="DC71" s="11">
        <f>SUM('Yearly emission'!CZ$101:'Yearly emission'!CZ101)</f>
        <v>0</v>
      </c>
      <c r="DE71" s="11">
        <f>SUM('Yearly emission'!DB$101:'Yearly emission'!DB101)</f>
        <v>0</v>
      </c>
      <c r="DF71" s="11">
        <f>SUM('Yearly emission'!DC$101:'Yearly emission'!DC101)</f>
        <v>0</v>
      </c>
      <c r="DG71" s="11">
        <f>SUM('Yearly emission'!DD$101:'Yearly emission'!DD101)</f>
        <v>0</v>
      </c>
      <c r="DH71" s="11">
        <f>SUM('Yearly emission'!DE$101:'Yearly emission'!DE101)</f>
        <v>0</v>
      </c>
      <c r="DI71" s="11">
        <f>SUM('Yearly emission'!DF$101:'Yearly emission'!DF101)</f>
        <v>0</v>
      </c>
      <c r="DJ71" s="11">
        <f>SUM('Yearly emission'!DG$101:'Yearly emission'!DG101)</f>
        <v>0</v>
      </c>
      <c r="DK71" s="11">
        <f>SUM('Yearly emission'!DH$101:'Yearly emission'!DH101)</f>
        <v>0</v>
      </c>
      <c r="DL71" s="11">
        <f>SUM('Yearly emission'!DI$101:'Yearly emission'!DI101)</f>
        <v>0</v>
      </c>
      <c r="DM71" s="11">
        <f>SUM('Yearly emission'!DJ$101:'Yearly emission'!DJ101)</f>
        <v>0</v>
      </c>
      <c r="DN71" s="11">
        <f>SUM('Yearly emission'!DK$101:'Yearly emission'!DK101)</f>
        <v>0</v>
      </c>
      <c r="DO71" s="11">
        <f>SUM('Yearly emission'!DL$101:'Yearly emission'!DL101)</f>
        <v>0</v>
      </c>
      <c r="DP71" s="11">
        <f>SUM('Yearly emission'!DM$101:'Yearly emission'!DM101)</f>
        <v>0</v>
      </c>
      <c r="DQ71" s="11">
        <f>SUM('Yearly emission'!DN$101:'Yearly emission'!DN101)</f>
        <v>0</v>
      </c>
      <c r="DR71" s="11">
        <f>SUM('Yearly emission'!DO$101:'Yearly emission'!DO101)</f>
        <v>0</v>
      </c>
      <c r="DS71" s="11">
        <f>SUM('Yearly emission'!DP$101:'Yearly emission'!DP101)</f>
        <v>0</v>
      </c>
      <c r="DT71" s="11">
        <f>SUM('Yearly emission'!DQ$101:'Yearly emission'!DQ101)</f>
        <v>0</v>
      </c>
      <c r="DV71" s="11">
        <f>SUM('Yearly emission'!DS$101:'Yearly emission'!DS101)</f>
        <v>0</v>
      </c>
      <c r="DW71" s="11">
        <f>SUM('Yearly emission'!DT$101:'Yearly emission'!DT101)</f>
        <v>0</v>
      </c>
      <c r="DX71" s="11">
        <f>SUM('Yearly emission'!DU$101:'Yearly emission'!DU101)</f>
        <v>0</v>
      </c>
      <c r="DY71" s="11">
        <f>SUM('Yearly emission'!DV$101:'Yearly emission'!DV101)</f>
        <v>0</v>
      </c>
      <c r="DZ71" s="11">
        <f>SUM('Yearly emission'!DW$101:'Yearly emission'!DW101)</f>
        <v>0</v>
      </c>
      <c r="EA71" s="11">
        <f>SUM('Yearly emission'!DX$101:'Yearly emission'!DX101)</f>
        <v>0</v>
      </c>
      <c r="EB71" s="11">
        <f>SUM('Yearly emission'!DY$101:'Yearly emission'!DY101)</f>
        <v>0</v>
      </c>
      <c r="EC71" s="11">
        <f>SUM('Yearly emission'!DZ$101:'Yearly emission'!DZ101)</f>
        <v>0</v>
      </c>
      <c r="ED71" s="11">
        <f>SUM('Yearly emission'!EA$101:'Yearly emission'!EA101)</f>
        <v>0</v>
      </c>
      <c r="EE71" s="11">
        <f>SUM('Yearly emission'!EB$101:'Yearly emission'!EB101)</f>
        <v>0</v>
      </c>
      <c r="EF71" s="11">
        <f>SUM('Yearly emission'!EC$101:'Yearly emission'!EC101)</f>
        <v>0</v>
      </c>
      <c r="EG71" s="11">
        <f>SUM('Yearly emission'!ED$101:'Yearly emission'!ED101)</f>
        <v>0</v>
      </c>
      <c r="EH71" s="11">
        <f>SUM('Yearly emission'!EE$101:'Yearly emission'!EE101)</f>
        <v>0</v>
      </c>
      <c r="EI71" s="11">
        <f>SUM('Yearly emission'!EF$101:'Yearly emission'!EF101)</f>
        <v>0</v>
      </c>
      <c r="EJ71" s="11">
        <f>SUM('Yearly emission'!EG$101:'Yearly emission'!EG101)</f>
        <v>0</v>
      </c>
      <c r="EK71" s="11">
        <f>SUM('Yearly emission'!EH$101:'Yearly emission'!EH101)</f>
        <v>0</v>
      </c>
      <c r="EM71" s="11">
        <f>SUM('Yearly emission'!EJ$101:'Yearly emission'!EJ101)</f>
        <v>0</v>
      </c>
      <c r="EN71" s="11">
        <f>SUM('Yearly emission'!EK$101:'Yearly emission'!EK101)</f>
        <v>0</v>
      </c>
      <c r="EO71" s="11">
        <f>SUM('Yearly emission'!EL$101:'Yearly emission'!EL101)</f>
        <v>0</v>
      </c>
      <c r="EP71" s="11">
        <f>SUM('Yearly emission'!EM$101:'Yearly emission'!EM101)</f>
        <v>0</v>
      </c>
      <c r="EQ71" s="11">
        <f>SUM('Yearly emission'!EN$101:'Yearly emission'!EN101)</f>
        <v>0</v>
      </c>
      <c r="ER71" s="11">
        <f>SUM('Yearly emission'!EO$101:'Yearly emission'!EO101)</f>
        <v>0</v>
      </c>
      <c r="ES71" s="11">
        <f>SUM('Yearly emission'!EP$101:'Yearly emission'!EP101)</f>
        <v>0</v>
      </c>
      <c r="ET71" s="11">
        <f>SUM('Yearly emission'!EQ$101:'Yearly emission'!EQ101)</f>
        <v>0</v>
      </c>
      <c r="EU71" s="11">
        <f>SUM('Yearly emission'!ER$101:'Yearly emission'!ER101)</f>
        <v>0</v>
      </c>
      <c r="EV71" s="11">
        <f>SUM('Yearly emission'!ES$101:'Yearly emission'!ES101)</f>
        <v>0</v>
      </c>
      <c r="EW71" s="11">
        <f>SUM('Yearly emission'!ET$101:'Yearly emission'!ET101)</f>
        <v>0</v>
      </c>
      <c r="EX71" s="11">
        <f>SUM('Yearly emission'!EU$101:'Yearly emission'!EU101)</f>
        <v>0</v>
      </c>
      <c r="EY71" s="11">
        <f>SUM('Yearly emission'!EV$101:'Yearly emission'!EV101)</f>
        <v>0</v>
      </c>
      <c r="EZ71" s="11">
        <f>SUM('Yearly emission'!EW$101:'Yearly emission'!EW101)</f>
        <v>0</v>
      </c>
      <c r="FA71" s="11">
        <f>SUM('Yearly emission'!EX$101:'Yearly emission'!EX101)</f>
        <v>0</v>
      </c>
      <c r="FB71" s="11">
        <f>SUM('Yearly emission'!EY$101:'Yearly emission'!EY101)</f>
        <v>0</v>
      </c>
      <c r="FD71" s="11">
        <f>SUM('Yearly emission'!FA$101:'Yearly emission'!FA101)</f>
        <v>0</v>
      </c>
      <c r="FE71" s="11">
        <f>SUM('Yearly emission'!FB$101:'Yearly emission'!FB101)</f>
        <v>0</v>
      </c>
      <c r="FF71" s="11">
        <f>SUM('Yearly emission'!FC$101:'Yearly emission'!FC101)</f>
        <v>0</v>
      </c>
      <c r="FG71" s="11">
        <f>SUM('Yearly emission'!FD$101:'Yearly emission'!FD101)</f>
        <v>0</v>
      </c>
      <c r="FH71" s="11">
        <f>SUM('Yearly emission'!FE$101:'Yearly emission'!FE101)</f>
        <v>0</v>
      </c>
      <c r="FI71" s="11">
        <f>SUM('Yearly emission'!FF$101:'Yearly emission'!FF101)</f>
        <v>0</v>
      </c>
      <c r="FJ71" s="11">
        <f>SUM('Yearly emission'!FG$101:'Yearly emission'!FG101)</f>
        <v>0</v>
      </c>
      <c r="FK71" s="11">
        <f>SUM('Yearly emission'!FH$101:'Yearly emission'!FH101)</f>
        <v>0</v>
      </c>
      <c r="FL71" s="11">
        <f>SUM('Yearly emission'!FI$101:'Yearly emission'!FI101)</f>
        <v>0</v>
      </c>
      <c r="FM71" s="11">
        <f>SUM('Yearly emission'!FJ$101:'Yearly emission'!FJ101)</f>
        <v>0</v>
      </c>
      <c r="FN71" s="11">
        <f>SUM('Yearly emission'!FK$101:'Yearly emission'!FK101)</f>
        <v>0</v>
      </c>
      <c r="FO71" s="11">
        <f>SUM('Yearly emission'!FL$101:'Yearly emission'!FL101)</f>
        <v>0</v>
      </c>
      <c r="FP71" s="11">
        <f>SUM('Yearly emission'!FM$101:'Yearly emission'!FM101)</f>
        <v>0</v>
      </c>
      <c r="FQ71" s="11">
        <f>SUM('Yearly emission'!FN$101:'Yearly emission'!FN101)</f>
        <v>0</v>
      </c>
      <c r="FR71" s="11">
        <f>SUM('Yearly emission'!FO$101:'Yearly emission'!FO101)</f>
        <v>0</v>
      </c>
      <c r="FS71" s="11">
        <f>SUM('Yearly emission'!FP$101:'Yearly emission'!FP101)</f>
        <v>0</v>
      </c>
      <c r="FV71" s="11">
        <f>SUM('Yearly emission'!FS$101:'Yearly emission'!FS101)</f>
        <v>2020</v>
      </c>
      <c r="FW71" s="11">
        <f>SUM('Yearly emission'!FT$101:'Yearly emission'!FT101)</f>
        <v>0</v>
      </c>
      <c r="FX71" s="11">
        <f>SUM('Yearly emission'!FU$101:'Yearly emission'!FU101)</f>
        <v>0</v>
      </c>
      <c r="FY71" s="11">
        <f>SUM('Yearly emission'!FV$101:'Yearly emission'!FV101)</f>
        <v>0</v>
      </c>
      <c r="FZ71" s="11">
        <f>SUM('Yearly emission'!FW$101:'Yearly emission'!FW101)</f>
        <v>0</v>
      </c>
      <c r="GA71" s="11">
        <f>SUM('Yearly emission'!FX$101:'Yearly emission'!FX101)</f>
        <v>0</v>
      </c>
      <c r="GB71" s="11">
        <f>SUM('Yearly emission'!FY$101:'Yearly emission'!FY101)</f>
        <v>0</v>
      </c>
      <c r="GC71" s="11">
        <f>SUM('Yearly emission'!FZ$101:'Yearly emission'!FZ101)</f>
        <v>0</v>
      </c>
      <c r="GD71" s="11">
        <f>SUM('Yearly emission'!GA$101:'Yearly emission'!GA101)</f>
        <v>0</v>
      </c>
      <c r="GE71" s="11">
        <f>SUM('Yearly emission'!GB$101:'Yearly emission'!GB101)</f>
        <v>0</v>
      </c>
      <c r="GF71" s="11">
        <f>SUM('Yearly emission'!GC$101:'Yearly emission'!GC101)</f>
        <v>0</v>
      </c>
      <c r="GG71" s="11">
        <f>SUM('Yearly emission'!GD$101:'Yearly emission'!GD101)</f>
        <v>0</v>
      </c>
      <c r="GH71" s="11">
        <f>SUM('Yearly emission'!GE$101:'Yearly emission'!GE101)</f>
        <v>0</v>
      </c>
      <c r="GI71" s="11">
        <f>SUM('Yearly emission'!GF$101:'Yearly emission'!GF101)</f>
        <v>0</v>
      </c>
      <c r="GJ71" s="11">
        <f>SUM('Yearly emission'!GG$101:'Yearly emission'!GG101)</f>
        <v>0</v>
      </c>
      <c r="GK71" s="11">
        <f>SUM('Yearly emission'!GH$101:'Yearly emission'!GH101)</f>
        <v>0</v>
      </c>
      <c r="GL71" s="11">
        <f>SUM('Yearly emission'!GI$101:'Yearly emission'!GI101)</f>
        <v>0</v>
      </c>
      <c r="GN71" s="11">
        <f>SUM('Yearly emission'!GK$101:'Yearly emission'!GK101)</f>
        <v>0</v>
      </c>
      <c r="GO71" s="11">
        <f>SUM('Yearly emission'!GL$101:'Yearly emission'!GL101)</f>
        <v>0</v>
      </c>
      <c r="GP71" s="11">
        <f>SUM('Yearly emission'!GM$101:'Yearly emission'!GM101)</f>
        <v>0</v>
      </c>
      <c r="GQ71" s="11">
        <f>SUM('Yearly emission'!GN$101:'Yearly emission'!GN101)</f>
        <v>0</v>
      </c>
      <c r="GR71" s="11">
        <f>SUM('Yearly emission'!GO$101:'Yearly emission'!GO101)</f>
        <v>0</v>
      </c>
      <c r="GS71" s="11">
        <f>SUM('Yearly emission'!GP$101:'Yearly emission'!GP101)</f>
        <v>0</v>
      </c>
      <c r="GT71" s="11">
        <f>SUM('Yearly emission'!GQ$101:'Yearly emission'!GQ101)</f>
        <v>0</v>
      </c>
      <c r="GU71" s="11">
        <f>SUM('Yearly emission'!GR$101:'Yearly emission'!GR101)</f>
        <v>0</v>
      </c>
      <c r="GV71" s="11">
        <f>SUM('Yearly emission'!GS$101:'Yearly emission'!GS101)</f>
        <v>0</v>
      </c>
      <c r="GW71" s="11">
        <f>SUM('Yearly emission'!GT$101:'Yearly emission'!GT101)</f>
        <v>0</v>
      </c>
      <c r="GX71" s="11">
        <f>SUM('Yearly emission'!GU$101:'Yearly emission'!GU101)</f>
        <v>0</v>
      </c>
      <c r="GY71" s="11">
        <f>SUM('Yearly emission'!GV$101:'Yearly emission'!GV101)</f>
        <v>0</v>
      </c>
      <c r="GZ71" s="11">
        <f>SUM('Yearly emission'!GW$101:'Yearly emission'!GW101)</f>
        <v>0</v>
      </c>
      <c r="HA71" s="11">
        <f>SUM('Yearly emission'!GX$101:'Yearly emission'!GX101)</f>
        <v>0</v>
      </c>
      <c r="HB71" s="11">
        <f>SUM('Yearly emission'!GY$101:'Yearly emission'!GY101)</f>
        <v>0</v>
      </c>
      <c r="HC71" s="11">
        <f>SUM('Yearly emission'!GZ$101:'Yearly emission'!GZ101)</f>
        <v>0</v>
      </c>
      <c r="HE71" s="11">
        <f>SUM('Yearly emission'!HB$101:'Yearly emission'!HB101)</f>
        <v>0</v>
      </c>
      <c r="HF71" s="11">
        <f>SUM('Yearly emission'!HC$101:'Yearly emission'!HC101)</f>
        <v>0</v>
      </c>
      <c r="HG71" s="11">
        <f>SUM('Yearly emission'!HD$101:'Yearly emission'!HD101)</f>
        <v>0</v>
      </c>
      <c r="HH71" s="11">
        <f>SUM('Yearly emission'!HE$101:'Yearly emission'!HE101)</f>
        <v>0</v>
      </c>
      <c r="HI71" s="11">
        <f>SUM('Yearly emission'!HF$101:'Yearly emission'!HF101)</f>
        <v>0</v>
      </c>
      <c r="HJ71" s="11">
        <f>SUM('Yearly emission'!HG$101:'Yearly emission'!HG101)</f>
        <v>0</v>
      </c>
      <c r="HK71" s="11">
        <f>SUM('Yearly emission'!HH$101:'Yearly emission'!HH101)</f>
        <v>0</v>
      </c>
      <c r="HL71" s="11">
        <f>SUM('Yearly emission'!HI$101:'Yearly emission'!HI101)</f>
        <v>0</v>
      </c>
      <c r="HM71" s="11">
        <f>SUM('Yearly emission'!HJ$101:'Yearly emission'!HJ101)</f>
        <v>0</v>
      </c>
      <c r="HN71" s="11">
        <f>SUM('Yearly emission'!HK$101:'Yearly emission'!HK101)</f>
        <v>0</v>
      </c>
      <c r="HO71" s="11">
        <f>SUM('Yearly emission'!HL$101:'Yearly emission'!HL101)</f>
        <v>0</v>
      </c>
      <c r="HP71" s="11">
        <f>SUM('Yearly emission'!HM$101:'Yearly emission'!HM101)</f>
        <v>0</v>
      </c>
      <c r="HQ71" s="11">
        <f>SUM('Yearly emission'!HN$101:'Yearly emission'!HN101)</f>
        <v>0</v>
      </c>
      <c r="HR71" s="11">
        <f>SUM('Yearly emission'!HO$101:'Yearly emission'!HO101)</f>
        <v>0</v>
      </c>
      <c r="HS71" s="11">
        <f>SUM('Yearly emission'!HP$101:'Yearly emission'!HP101)</f>
        <v>0</v>
      </c>
      <c r="HT71" s="11">
        <f>SUM('Yearly emission'!HQ$101:'Yearly emission'!HQ101)</f>
        <v>0</v>
      </c>
      <c r="HV71" s="11">
        <f>SUM('Yearly emission'!HS$101:'Yearly emission'!HS101)</f>
        <v>0</v>
      </c>
      <c r="HW71" s="11">
        <f>SUM('Yearly emission'!HT$101:'Yearly emission'!HT101)</f>
        <v>0</v>
      </c>
      <c r="HX71" s="11">
        <f>SUM('Yearly emission'!HU$101:'Yearly emission'!HU101)</f>
        <v>0</v>
      </c>
      <c r="HY71" s="11">
        <f>SUM('Yearly emission'!HV$101:'Yearly emission'!HV101)</f>
        <v>0</v>
      </c>
      <c r="HZ71" s="11">
        <f>SUM('Yearly emission'!HW$101:'Yearly emission'!HW101)</f>
        <v>0</v>
      </c>
      <c r="IA71" s="11">
        <f>SUM('Yearly emission'!HX$101:'Yearly emission'!HX101)</f>
        <v>0</v>
      </c>
      <c r="IB71" s="11">
        <f>SUM('Yearly emission'!HY$101:'Yearly emission'!HY101)</f>
        <v>0</v>
      </c>
      <c r="IC71" s="11">
        <f>SUM('Yearly emission'!HZ$101:'Yearly emission'!HZ101)</f>
        <v>0</v>
      </c>
      <c r="ID71" s="11">
        <f>SUM('Yearly emission'!IA$101:'Yearly emission'!IA101)</f>
        <v>0</v>
      </c>
      <c r="IE71" s="11">
        <f>SUM('Yearly emission'!IB$101:'Yearly emission'!IB101)</f>
        <v>0</v>
      </c>
      <c r="IF71" s="11">
        <f>SUM('Yearly emission'!IC$101:'Yearly emission'!IC101)</f>
        <v>0</v>
      </c>
      <c r="IG71" s="11">
        <f>SUM('Yearly emission'!ID$101:'Yearly emission'!ID101)</f>
        <v>0</v>
      </c>
      <c r="IH71" s="11">
        <f>SUM('Yearly emission'!IE$101:'Yearly emission'!IE101)</f>
        <v>0</v>
      </c>
      <c r="II71" s="11">
        <f>SUM('Yearly emission'!IF$101:'Yearly emission'!IF101)</f>
        <v>0</v>
      </c>
      <c r="IJ71" s="11">
        <f>SUM('Yearly emission'!IG$101:'Yearly emission'!IG101)</f>
        <v>0</v>
      </c>
      <c r="IK71" s="11">
        <f>SUM('Yearly emission'!IH$101:'Yearly emission'!IH101)</f>
        <v>0</v>
      </c>
      <c r="IM71" s="11">
        <f>SUM('Yearly emission'!IJ$101:'Yearly emission'!IJ101)</f>
        <v>0</v>
      </c>
      <c r="IN71" s="11">
        <f>SUM('Yearly emission'!IK$101:'Yearly emission'!IK101)</f>
        <v>0</v>
      </c>
      <c r="IO71" s="11">
        <f>SUM('Yearly emission'!IL$101:'Yearly emission'!IL101)</f>
        <v>0</v>
      </c>
      <c r="IP71" s="11">
        <f>SUM('Yearly emission'!IM$101:'Yearly emission'!IM101)</f>
        <v>0</v>
      </c>
      <c r="IQ71" s="11">
        <f>SUM('Yearly emission'!IN$101:'Yearly emission'!IN101)</f>
        <v>0</v>
      </c>
      <c r="IR71" s="11">
        <f>SUM('Yearly emission'!IO$101:'Yearly emission'!IO101)</f>
        <v>0</v>
      </c>
      <c r="IS71" s="11">
        <f>SUM('Yearly emission'!IP$101:'Yearly emission'!IP101)</f>
        <v>0</v>
      </c>
      <c r="IT71" s="11">
        <f>SUM('Yearly emission'!IQ$101:'Yearly emission'!IQ101)</f>
        <v>0</v>
      </c>
      <c r="IU71" s="11">
        <f>SUM('Yearly emission'!IR$101:'Yearly emission'!IR101)</f>
        <v>0</v>
      </c>
      <c r="IV71" s="11">
        <f>SUM('Yearly emission'!IS$101:'Yearly emission'!IS101)</f>
        <v>0</v>
      </c>
      <c r="IW71" s="11">
        <f>SUM('Yearly emission'!IT$101:'Yearly emission'!IT101)</f>
        <v>0</v>
      </c>
      <c r="IX71" s="11">
        <f>SUM('Yearly emission'!IU$101:'Yearly emission'!IU101)</f>
        <v>0</v>
      </c>
      <c r="IY71" s="11">
        <f>SUM('Yearly emission'!IV$101:'Yearly emission'!IV101)</f>
        <v>0</v>
      </c>
      <c r="IZ71" s="11">
        <f>SUM('Yearly emission'!IW$101:'Yearly emission'!IW101)</f>
        <v>0</v>
      </c>
      <c r="JA71" s="11">
        <f>SUM('Yearly emission'!IX$101:'Yearly emission'!IX101)</f>
        <v>0</v>
      </c>
      <c r="JB71" s="11">
        <f>SUM('Yearly emission'!IY$101:'Yearly emission'!IY101)</f>
        <v>0</v>
      </c>
    </row>
    <row r="72" spans="1:262" x14ac:dyDescent="0.25">
      <c r="A72" s="11" t="s">
        <v>38</v>
      </c>
      <c r="B72" s="11" t="s">
        <v>39</v>
      </c>
      <c r="D72" s="11">
        <v>2021</v>
      </c>
      <c r="E72" s="11">
        <f>SUM('Yearly emission'!B$101:'Yearly emission'!B102)</f>
        <v>0</v>
      </c>
      <c r="F72" s="11">
        <f>SUM('Yearly emission'!C$101:'Yearly emission'!C102)</f>
        <v>0</v>
      </c>
      <c r="G72" s="11">
        <f>SUM('Yearly emission'!D$101:'Yearly emission'!D102)</f>
        <v>0</v>
      </c>
      <c r="H72" s="11">
        <f>SUM('Yearly emission'!E$101:'Yearly emission'!E102)</f>
        <v>0</v>
      </c>
      <c r="I72" s="11">
        <f>SUM('Yearly emission'!F$101:'Yearly emission'!F102)</f>
        <v>0</v>
      </c>
      <c r="J72" s="11">
        <f>SUM('Yearly emission'!G$101:'Yearly emission'!G102)</f>
        <v>0</v>
      </c>
      <c r="K72" s="11">
        <f>SUM('Yearly emission'!H$101:'Yearly emission'!H102)</f>
        <v>0</v>
      </c>
      <c r="L72" s="11">
        <f>SUM('Yearly emission'!I$101:'Yearly emission'!I102)</f>
        <v>0</v>
      </c>
      <c r="M72" s="11">
        <f>SUM('Yearly emission'!J$101:'Yearly emission'!J102)</f>
        <v>0</v>
      </c>
      <c r="N72" s="11">
        <f>SUM('Yearly emission'!K$101:'Yearly emission'!K102)</f>
        <v>0</v>
      </c>
      <c r="O72" s="11">
        <f>SUM('Yearly emission'!L$101:'Yearly emission'!L102)</f>
        <v>0</v>
      </c>
      <c r="P72" s="11">
        <f>SUM('Yearly emission'!M$101:'Yearly emission'!M102)</f>
        <v>0</v>
      </c>
      <c r="Q72" s="11">
        <f>SUM('Yearly emission'!N$101:'Yearly emission'!N102)</f>
        <v>0</v>
      </c>
      <c r="R72" s="11">
        <f>SUM('Yearly emission'!O$101:'Yearly emission'!O102)</f>
        <v>0</v>
      </c>
      <c r="S72" s="11">
        <f>SUM('Yearly emission'!P$101:'Yearly emission'!P102)</f>
        <v>0</v>
      </c>
      <c r="T72" s="11">
        <f>SUM('Yearly emission'!Q$101:'Yearly emission'!Q102)</f>
        <v>0</v>
      </c>
      <c r="V72" s="11">
        <f>SUM('Yearly emission'!S$101:'Yearly emission'!S102)</f>
        <v>0</v>
      </c>
      <c r="W72" s="11">
        <f>SUM('Yearly emission'!T$101:'Yearly emission'!T102)</f>
        <v>0</v>
      </c>
      <c r="X72" s="11">
        <f>SUM('Yearly emission'!U$101:'Yearly emission'!U102)</f>
        <v>0</v>
      </c>
      <c r="Y72" s="11">
        <f>SUM('Yearly emission'!V$101:'Yearly emission'!V102)</f>
        <v>0</v>
      </c>
      <c r="Z72" s="11">
        <f>SUM('Yearly emission'!W$101:'Yearly emission'!W102)</f>
        <v>0</v>
      </c>
      <c r="AA72" s="11">
        <f>SUM('Yearly emission'!X$101:'Yearly emission'!X102)</f>
        <v>0</v>
      </c>
      <c r="AB72" s="11">
        <f>SUM('Yearly emission'!Y$101:'Yearly emission'!Y102)</f>
        <v>0</v>
      </c>
      <c r="AC72" s="11">
        <f>SUM('Yearly emission'!Z$101:'Yearly emission'!Z102)</f>
        <v>0</v>
      </c>
      <c r="AD72" s="11">
        <f>SUM('Yearly emission'!AA$101:'Yearly emission'!AA102)</f>
        <v>0</v>
      </c>
      <c r="AE72" s="11">
        <f>SUM('Yearly emission'!AB$101:'Yearly emission'!AB102)</f>
        <v>0</v>
      </c>
      <c r="AF72" s="11">
        <f>SUM('Yearly emission'!AC$101:'Yearly emission'!AC102)</f>
        <v>0</v>
      </c>
      <c r="AG72" s="11">
        <f>SUM('Yearly emission'!AD$101:'Yearly emission'!AD102)</f>
        <v>0</v>
      </c>
      <c r="AH72" s="11">
        <f>SUM('Yearly emission'!AE$101:'Yearly emission'!AE102)</f>
        <v>0</v>
      </c>
      <c r="AI72" s="11">
        <f>SUM('Yearly emission'!AF$101:'Yearly emission'!AF102)</f>
        <v>0</v>
      </c>
      <c r="AJ72" s="11">
        <f>SUM('Yearly emission'!AG$101:'Yearly emission'!AG102)</f>
        <v>0</v>
      </c>
      <c r="AK72" s="11">
        <f>SUM('Yearly emission'!AH$101:'Yearly emission'!AH102)</f>
        <v>0</v>
      </c>
      <c r="AM72" s="11">
        <f>SUM('Yearly emission'!AJ$101:'Yearly emission'!AJ102)</f>
        <v>0</v>
      </c>
      <c r="AN72" s="11">
        <f>SUM('Yearly emission'!AK$101:'Yearly emission'!AK102)</f>
        <v>0</v>
      </c>
      <c r="AO72" s="11">
        <f>SUM('Yearly emission'!AL$101:'Yearly emission'!AL102)</f>
        <v>0</v>
      </c>
      <c r="AP72" s="11">
        <f>SUM('Yearly emission'!AM$101:'Yearly emission'!AM102)</f>
        <v>0</v>
      </c>
      <c r="AQ72" s="11">
        <f>SUM('Yearly emission'!AN$101:'Yearly emission'!AN102)</f>
        <v>0</v>
      </c>
      <c r="AR72" s="11">
        <f>SUM('Yearly emission'!AO$101:'Yearly emission'!AO102)</f>
        <v>0</v>
      </c>
      <c r="AS72" s="11">
        <f>SUM('Yearly emission'!AP$101:'Yearly emission'!AP102)</f>
        <v>0</v>
      </c>
      <c r="AT72" s="11">
        <f>SUM('Yearly emission'!AQ$101:'Yearly emission'!AQ102)</f>
        <v>0</v>
      </c>
      <c r="AU72" s="11">
        <f>SUM('Yearly emission'!AR$101:'Yearly emission'!AR102)</f>
        <v>0</v>
      </c>
      <c r="AV72" s="11">
        <f>SUM('Yearly emission'!AS$101:'Yearly emission'!AS102)</f>
        <v>0</v>
      </c>
      <c r="AW72" s="11">
        <f>SUM('Yearly emission'!AT$101:'Yearly emission'!AT102)</f>
        <v>0</v>
      </c>
      <c r="AX72" s="11">
        <f>SUM('Yearly emission'!AU$101:'Yearly emission'!AU102)</f>
        <v>0</v>
      </c>
      <c r="AY72" s="11">
        <f>SUM('Yearly emission'!AV$101:'Yearly emission'!AV102)</f>
        <v>0</v>
      </c>
      <c r="AZ72" s="11">
        <f>SUM('Yearly emission'!AW$101:'Yearly emission'!AW102)</f>
        <v>0</v>
      </c>
      <c r="BA72" s="11">
        <f>SUM('Yearly emission'!AX$101:'Yearly emission'!AX102)</f>
        <v>0</v>
      </c>
      <c r="BB72" s="11">
        <f>SUM('Yearly emission'!AY$101:'Yearly emission'!AY102)</f>
        <v>0</v>
      </c>
      <c r="BD72" s="11">
        <f>SUM('Yearly emission'!BA$101:'Yearly emission'!BA102)</f>
        <v>0</v>
      </c>
      <c r="BE72" s="11">
        <f>SUM('Yearly emission'!BB$101:'Yearly emission'!BB102)</f>
        <v>0</v>
      </c>
      <c r="BF72" s="11">
        <f>SUM('Yearly emission'!BC$101:'Yearly emission'!BC102)</f>
        <v>0</v>
      </c>
      <c r="BG72" s="11">
        <f>SUM('Yearly emission'!BD$101:'Yearly emission'!BD102)</f>
        <v>0</v>
      </c>
      <c r="BH72" s="11">
        <f>SUM('Yearly emission'!BE$101:'Yearly emission'!BE102)</f>
        <v>0</v>
      </c>
      <c r="BI72" s="11">
        <f>SUM('Yearly emission'!BF$101:'Yearly emission'!BF102)</f>
        <v>0</v>
      </c>
      <c r="BJ72" s="11">
        <f>SUM('Yearly emission'!BG$101:'Yearly emission'!BG102)</f>
        <v>0</v>
      </c>
      <c r="BK72" s="11">
        <f>SUM('Yearly emission'!BH$101:'Yearly emission'!BH102)</f>
        <v>0</v>
      </c>
      <c r="BL72" s="11">
        <f>SUM('Yearly emission'!BI$101:'Yearly emission'!BI102)</f>
        <v>0</v>
      </c>
      <c r="BM72" s="11">
        <f>SUM('Yearly emission'!BJ$101:'Yearly emission'!BJ102)</f>
        <v>0</v>
      </c>
      <c r="BN72" s="11">
        <f>SUM('Yearly emission'!BK$101:'Yearly emission'!BK102)</f>
        <v>0</v>
      </c>
      <c r="BO72" s="11">
        <f>SUM('Yearly emission'!BL$101:'Yearly emission'!BL102)</f>
        <v>0</v>
      </c>
      <c r="BP72" s="11">
        <f>SUM('Yearly emission'!BM$101:'Yearly emission'!BM102)</f>
        <v>0</v>
      </c>
      <c r="BQ72" s="11">
        <f>SUM('Yearly emission'!BN$101:'Yearly emission'!BN102)</f>
        <v>0</v>
      </c>
      <c r="BR72" s="11">
        <f>SUM('Yearly emission'!BO$101:'Yearly emission'!BO102)</f>
        <v>0</v>
      </c>
      <c r="BS72" s="11">
        <f>SUM('Yearly emission'!BP$101:'Yearly emission'!BP102)</f>
        <v>0</v>
      </c>
      <c r="BU72" s="11">
        <f>SUM('Yearly emission'!BR$101:'Yearly emission'!BR102)</f>
        <v>0</v>
      </c>
      <c r="BV72" s="11">
        <f>SUM('Yearly emission'!BS$101:'Yearly emission'!BS102)</f>
        <v>0</v>
      </c>
      <c r="BW72" s="11">
        <f>SUM('Yearly emission'!BT$101:'Yearly emission'!BT102)</f>
        <v>0</v>
      </c>
      <c r="BX72" s="11">
        <f>SUM('Yearly emission'!BU$101:'Yearly emission'!BU102)</f>
        <v>0</v>
      </c>
      <c r="BY72" s="11">
        <f>SUM('Yearly emission'!BV$101:'Yearly emission'!BV102)</f>
        <v>0</v>
      </c>
      <c r="BZ72" s="11">
        <f>SUM('Yearly emission'!BW$101:'Yearly emission'!BW102)</f>
        <v>0</v>
      </c>
      <c r="CA72" s="11">
        <f>SUM('Yearly emission'!BX$101:'Yearly emission'!BX102)</f>
        <v>0</v>
      </c>
      <c r="CB72" s="11">
        <f>SUM('Yearly emission'!BY$101:'Yearly emission'!BY102)</f>
        <v>0</v>
      </c>
      <c r="CC72" s="11">
        <f>SUM('Yearly emission'!BZ$101:'Yearly emission'!BZ102)</f>
        <v>0</v>
      </c>
      <c r="CD72" s="11">
        <f>SUM('Yearly emission'!CA$101:'Yearly emission'!CA102)</f>
        <v>0</v>
      </c>
      <c r="CE72" s="11">
        <f>SUM('Yearly emission'!CB$101:'Yearly emission'!CB102)</f>
        <v>0</v>
      </c>
      <c r="CF72" s="11">
        <f>SUM('Yearly emission'!CC$101:'Yearly emission'!CC102)</f>
        <v>0</v>
      </c>
      <c r="CG72" s="11">
        <f>SUM('Yearly emission'!CD$101:'Yearly emission'!CD102)</f>
        <v>0</v>
      </c>
      <c r="CH72" s="11">
        <f>SUM('Yearly emission'!CE$101:'Yearly emission'!CE102)</f>
        <v>0</v>
      </c>
      <c r="CI72" s="11">
        <f>SUM('Yearly emission'!CF$101:'Yearly emission'!CF102)</f>
        <v>0</v>
      </c>
      <c r="CJ72" s="11">
        <f>SUM('Yearly emission'!CG$101:'Yearly emission'!CG102)</f>
        <v>0</v>
      </c>
      <c r="CM72" s="11">
        <f>SUM('Yearly emission'!CJ$101:'Yearly emission'!CJ102)</f>
        <v>4041</v>
      </c>
      <c r="CN72" s="11">
        <f>SUM('Yearly emission'!CK$101:'Yearly emission'!CK102)</f>
        <v>0</v>
      </c>
      <c r="CO72" s="11">
        <f>SUM('Yearly emission'!CL$101:'Yearly emission'!CL102)</f>
        <v>0</v>
      </c>
      <c r="CP72" s="11">
        <f>SUM('Yearly emission'!CM$101:'Yearly emission'!CM102)</f>
        <v>0</v>
      </c>
      <c r="CQ72" s="11">
        <f>SUM('Yearly emission'!CN$101:'Yearly emission'!CN102)</f>
        <v>0</v>
      </c>
      <c r="CR72" s="11">
        <f>SUM('Yearly emission'!CO$101:'Yearly emission'!CO102)</f>
        <v>0</v>
      </c>
      <c r="CS72" s="11">
        <f>SUM('Yearly emission'!CP$101:'Yearly emission'!CP102)</f>
        <v>0</v>
      </c>
      <c r="CT72" s="11">
        <f>SUM('Yearly emission'!CQ$101:'Yearly emission'!CQ102)</f>
        <v>0</v>
      </c>
      <c r="CU72" s="11">
        <f>SUM('Yearly emission'!CR$101:'Yearly emission'!CR102)</f>
        <v>0</v>
      </c>
      <c r="CV72" s="11">
        <f>SUM('Yearly emission'!CS$101:'Yearly emission'!CS102)</f>
        <v>0</v>
      </c>
      <c r="CW72" s="11">
        <f>SUM('Yearly emission'!CT$101:'Yearly emission'!CT102)</f>
        <v>0</v>
      </c>
      <c r="CX72" s="11">
        <f>SUM('Yearly emission'!CU$101:'Yearly emission'!CU102)</f>
        <v>0</v>
      </c>
      <c r="CY72" s="11">
        <f>SUM('Yearly emission'!CV$101:'Yearly emission'!CV102)</f>
        <v>0</v>
      </c>
      <c r="CZ72" s="11">
        <f>SUM('Yearly emission'!CW$101:'Yearly emission'!CW102)</f>
        <v>0</v>
      </c>
      <c r="DA72" s="11">
        <f>SUM('Yearly emission'!CX$101:'Yearly emission'!CX102)</f>
        <v>0</v>
      </c>
      <c r="DB72" s="11">
        <f>SUM('Yearly emission'!CY$101:'Yearly emission'!CY102)</f>
        <v>0</v>
      </c>
      <c r="DC72" s="11">
        <f>SUM('Yearly emission'!CZ$101:'Yearly emission'!CZ102)</f>
        <v>0</v>
      </c>
      <c r="DE72" s="11">
        <f>SUM('Yearly emission'!DB$101:'Yearly emission'!DB102)</f>
        <v>0</v>
      </c>
      <c r="DF72" s="11">
        <f>SUM('Yearly emission'!DC$101:'Yearly emission'!DC102)</f>
        <v>0</v>
      </c>
      <c r="DG72" s="11">
        <f>SUM('Yearly emission'!DD$101:'Yearly emission'!DD102)</f>
        <v>0</v>
      </c>
      <c r="DH72" s="11">
        <f>SUM('Yearly emission'!DE$101:'Yearly emission'!DE102)</f>
        <v>0</v>
      </c>
      <c r="DI72" s="11">
        <f>SUM('Yearly emission'!DF$101:'Yearly emission'!DF102)</f>
        <v>0</v>
      </c>
      <c r="DJ72" s="11">
        <f>SUM('Yearly emission'!DG$101:'Yearly emission'!DG102)</f>
        <v>0</v>
      </c>
      <c r="DK72" s="11">
        <f>SUM('Yearly emission'!DH$101:'Yearly emission'!DH102)</f>
        <v>0</v>
      </c>
      <c r="DL72" s="11">
        <f>SUM('Yearly emission'!DI$101:'Yearly emission'!DI102)</f>
        <v>0</v>
      </c>
      <c r="DM72" s="11">
        <f>SUM('Yearly emission'!DJ$101:'Yearly emission'!DJ102)</f>
        <v>0</v>
      </c>
      <c r="DN72" s="11">
        <f>SUM('Yearly emission'!DK$101:'Yearly emission'!DK102)</f>
        <v>0</v>
      </c>
      <c r="DO72" s="11">
        <f>SUM('Yearly emission'!DL$101:'Yearly emission'!DL102)</f>
        <v>0</v>
      </c>
      <c r="DP72" s="11">
        <f>SUM('Yearly emission'!DM$101:'Yearly emission'!DM102)</f>
        <v>0</v>
      </c>
      <c r="DQ72" s="11">
        <f>SUM('Yearly emission'!DN$101:'Yearly emission'!DN102)</f>
        <v>0</v>
      </c>
      <c r="DR72" s="11">
        <f>SUM('Yearly emission'!DO$101:'Yearly emission'!DO102)</f>
        <v>0</v>
      </c>
      <c r="DS72" s="11">
        <f>SUM('Yearly emission'!DP$101:'Yearly emission'!DP102)</f>
        <v>0</v>
      </c>
      <c r="DT72" s="11">
        <f>SUM('Yearly emission'!DQ$101:'Yearly emission'!DQ102)</f>
        <v>0</v>
      </c>
      <c r="DV72" s="11">
        <f>SUM('Yearly emission'!DS$101:'Yearly emission'!DS102)</f>
        <v>0</v>
      </c>
      <c r="DW72" s="11">
        <f>SUM('Yearly emission'!DT$101:'Yearly emission'!DT102)</f>
        <v>0</v>
      </c>
      <c r="DX72" s="11">
        <f>SUM('Yearly emission'!DU$101:'Yearly emission'!DU102)</f>
        <v>0</v>
      </c>
      <c r="DY72" s="11">
        <f>SUM('Yearly emission'!DV$101:'Yearly emission'!DV102)</f>
        <v>0</v>
      </c>
      <c r="DZ72" s="11">
        <f>SUM('Yearly emission'!DW$101:'Yearly emission'!DW102)</f>
        <v>0</v>
      </c>
      <c r="EA72" s="11">
        <f>SUM('Yearly emission'!DX$101:'Yearly emission'!DX102)</f>
        <v>0</v>
      </c>
      <c r="EB72" s="11">
        <f>SUM('Yearly emission'!DY$101:'Yearly emission'!DY102)</f>
        <v>0</v>
      </c>
      <c r="EC72" s="11">
        <f>SUM('Yearly emission'!DZ$101:'Yearly emission'!DZ102)</f>
        <v>0</v>
      </c>
      <c r="ED72" s="11">
        <f>SUM('Yearly emission'!EA$101:'Yearly emission'!EA102)</f>
        <v>0</v>
      </c>
      <c r="EE72" s="11">
        <f>SUM('Yearly emission'!EB$101:'Yearly emission'!EB102)</f>
        <v>0</v>
      </c>
      <c r="EF72" s="11">
        <f>SUM('Yearly emission'!EC$101:'Yearly emission'!EC102)</f>
        <v>0</v>
      </c>
      <c r="EG72" s="11">
        <f>SUM('Yearly emission'!ED$101:'Yearly emission'!ED102)</f>
        <v>0</v>
      </c>
      <c r="EH72" s="11">
        <f>SUM('Yearly emission'!EE$101:'Yearly emission'!EE102)</f>
        <v>0</v>
      </c>
      <c r="EI72" s="11">
        <f>SUM('Yearly emission'!EF$101:'Yearly emission'!EF102)</f>
        <v>0</v>
      </c>
      <c r="EJ72" s="11">
        <f>SUM('Yearly emission'!EG$101:'Yearly emission'!EG102)</f>
        <v>0</v>
      </c>
      <c r="EK72" s="11">
        <f>SUM('Yearly emission'!EH$101:'Yearly emission'!EH102)</f>
        <v>0</v>
      </c>
      <c r="EM72" s="11">
        <f>SUM('Yearly emission'!EJ$101:'Yearly emission'!EJ102)</f>
        <v>0</v>
      </c>
      <c r="EN72" s="11">
        <f>SUM('Yearly emission'!EK$101:'Yearly emission'!EK102)</f>
        <v>0</v>
      </c>
      <c r="EO72" s="11">
        <f>SUM('Yearly emission'!EL$101:'Yearly emission'!EL102)</f>
        <v>0</v>
      </c>
      <c r="EP72" s="11">
        <f>SUM('Yearly emission'!EM$101:'Yearly emission'!EM102)</f>
        <v>0</v>
      </c>
      <c r="EQ72" s="11">
        <f>SUM('Yearly emission'!EN$101:'Yearly emission'!EN102)</f>
        <v>0</v>
      </c>
      <c r="ER72" s="11">
        <f>SUM('Yearly emission'!EO$101:'Yearly emission'!EO102)</f>
        <v>0</v>
      </c>
      <c r="ES72" s="11">
        <f>SUM('Yearly emission'!EP$101:'Yearly emission'!EP102)</f>
        <v>0</v>
      </c>
      <c r="ET72" s="11">
        <f>SUM('Yearly emission'!EQ$101:'Yearly emission'!EQ102)</f>
        <v>0</v>
      </c>
      <c r="EU72" s="11">
        <f>SUM('Yearly emission'!ER$101:'Yearly emission'!ER102)</f>
        <v>0</v>
      </c>
      <c r="EV72" s="11">
        <f>SUM('Yearly emission'!ES$101:'Yearly emission'!ES102)</f>
        <v>0</v>
      </c>
      <c r="EW72" s="11">
        <f>SUM('Yearly emission'!ET$101:'Yearly emission'!ET102)</f>
        <v>0</v>
      </c>
      <c r="EX72" s="11">
        <f>SUM('Yearly emission'!EU$101:'Yearly emission'!EU102)</f>
        <v>0</v>
      </c>
      <c r="EY72" s="11">
        <f>SUM('Yearly emission'!EV$101:'Yearly emission'!EV102)</f>
        <v>0</v>
      </c>
      <c r="EZ72" s="11">
        <f>SUM('Yearly emission'!EW$101:'Yearly emission'!EW102)</f>
        <v>0</v>
      </c>
      <c r="FA72" s="11">
        <f>SUM('Yearly emission'!EX$101:'Yearly emission'!EX102)</f>
        <v>0</v>
      </c>
      <c r="FB72" s="11">
        <f>SUM('Yearly emission'!EY$101:'Yearly emission'!EY102)</f>
        <v>0</v>
      </c>
      <c r="FD72" s="11">
        <f>SUM('Yearly emission'!FA$101:'Yearly emission'!FA102)</f>
        <v>0</v>
      </c>
      <c r="FE72" s="11">
        <f>SUM('Yearly emission'!FB$101:'Yearly emission'!FB102)</f>
        <v>0</v>
      </c>
      <c r="FF72" s="11">
        <f>SUM('Yearly emission'!FC$101:'Yearly emission'!FC102)</f>
        <v>0</v>
      </c>
      <c r="FG72" s="11">
        <f>SUM('Yearly emission'!FD$101:'Yearly emission'!FD102)</f>
        <v>0</v>
      </c>
      <c r="FH72" s="11">
        <f>SUM('Yearly emission'!FE$101:'Yearly emission'!FE102)</f>
        <v>0</v>
      </c>
      <c r="FI72" s="11">
        <f>SUM('Yearly emission'!FF$101:'Yearly emission'!FF102)</f>
        <v>0</v>
      </c>
      <c r="FJ72" s="11">
        <f>SUM('Yearly emission'!FG$101:'Yearly emission'!FG102)</f>
        <v>0</v>
      </c>
      <c r="FK72" s="11">
        <f>SUM('Yearly emission'!FH$101:'Yearly emission'!FH102)</f>
        <v>0</v>
      </c>
      <c r="FL72" s="11">
        <f>SUM('Yearly emission'!FI$101:'Yearly emission'!FI102)</f>
        <v>0</v>
      </c>
      <c r="FM72" s="11">
        <f>SUM('Yearly emission'!FJ$101:'Yearly emission'!FJ102)</f>
        <v>0</v>
      </c>
      <c r="FN72" s="11">
        <f>SUM('Yearly emission'!FK$101:'Yearly emission'!FK102)</f>
        <v>0</v>
      </c>
      <c r="FO72" s="11">
        <f>SUM('Yearly emission'!FL$101:'Yearly emission'!FL102)</f>
        <v>0</v>
      </c>
      <c r="FP72" s="11">
        <f>SUM('Yearly emission'!FM$101:'Yearly emission'!FM102)</f>
        <v>0</v>
      </c>
      <c r="FQ72" s="11">
        <f>SUM('Yearly emission'!FN$101:'Yearly emission'!FN102)</f>
        <v>0</v>
      </c>
      <c r="FR72" s="11">
        <f>SUM('Yearly emission'!FO$101:'Yearly emission'!FO102)</f>
        <v>0</v>
      </c>
      <c r="FS72" s="11">
        <f>SUM('Yearly emission'!FP$101:'Yearly emission'!FP102)</f>
        <v>0</v>
      </c>
      <c r="FV72" s="11">
        <f>SUM('Yearly emission'!FS$101:'Yearly emission'!FS102)</f>
        <v>4041</v>
      </c>
      <c r="FW72" s="11">
        <f>SUM('Yearly emission'!FT$101:'Yearly emission'!FT102)</f>
        <v>0</v>
      </c>
      <c r="FX72" s="11">
        <f>SUM('Yearly emission'!FU$101:'Yearly emission'!FU102)</f>
        <v>0</v>
      </c>
      <c r="FY72" s="11">
        <f>SUM('Yearly emission'!FV$101:'Yearly emission'!FV102)</f>
        <v>0</v>
      </c>
      <c r="FZ72" s="11">
        <f>SUM('Yearly emission'!FW$101:'Yearly emission'!FW102)</f>
        <v>0</v>
      </c>
      <c r="GA72" s="11">
        <f>SUM('Yearly emission'!FX$101:'Yearly emission'!FX102)</f>
        <v>0</v>
      </c>
      <c r="GB72" s="11">
        <f>SUM('Yearly emission'!FY$101:'Yearly emission'!FY102)</f>
        <v>0</v>
      </c>
      <c r="GC72" s="11">
        <f>SUM('Yearly emission'!FZ$101:'Yearly emission'!FZ102)</f>
        <v>0</v>
      </c>
      <c r="GD72" s="11">
        <f>SUM('Yearly emission'!GA$101:'Yearly emission'!GA102)</f>
        <v>0</v>
      </c>
      <c r="GE72" s="11">
        <f>SUM('Yearly emission'!GB$101:'Yearly emission'!GB102)</f>
        <v>0</v>
      </c>
      <c r="GF72" s="11">
        <f>SUM('Yearly emission'!GC$101:'Yearly emission'!GC102)</f>
        <v>0</v>
      </c>
      <c r="GG72" s="11">
        <f>SUM('Yearly emission'!GD$101:'Yearly emission'!GD102)</f>
        <v>0</v>
      </c>
      <c r="GH72" s="11">
        <f>SUM('Yearly emission'!GE$101:'Yearly emission'!GE102)</f>
        <v>0</v>
      </c>
      <c r="GI72" s="11">
        <f>SUM('Yearly emission'!GF$101:'Yearly emission'!GF102)</f>
        <v>0</v>
      </c>
      <c r="GJ72" s="11">
        <f>SUM('Yearly emission'!GG$101:'Yearly emission'!GG102)</f>
        <v>0</v>
      </c>
      <c r="GK72" s="11">
        <f>SUM('Yearly emission'!GH$101:'Yearly emission'!GH102)</f>
        <v>0</v>
      </c>
      <c r="GL72" s="11">
        <f>SUM('Yearly emission'!GI$101:'Yearly emission'!GI102)</f>
        <v>0</v>
      </c>
      <c r="GN72" s="11">
        <f>SUM('Yearly emission'!GK$101:'Yearly emission'!GK102)</f>
        <v>0</v>
      </c>
      <c r="GO72" s="11">
        <f>SUM('Yearly emission'!GL$101:'Yearly emission'!GL102)</f>
        <v>0</v>
      </c>
      <c r="GP72" s="11">
        <f>SUM('Yearly emission'!GM$101:'Yearly emission'!GM102)</f>
        <v>0</v>
      </c>
      <c r="GQ72" s="11">
        <f>SUM('Yearly emission'!GN$101:'Yearly emission'!GN102)</f>
        <v>0</v>
      </c>
      <c r="GR72" s="11">
        <f>SUM('Yearly emission'!GO$101:'Yearly emission'!GO102)</f>
        <v>0</v>
      </c>
      <c r="GS72" s="11">
        <f>SUM('Yearly emission'!GP$101:'Yearly emission'!GP102)</f>
        <v>0</v>
      </c>
      <c r="GT72" s="11">
        <f>SUM('Yearly emission'!GQ$101:'Yearly emission'!GQ102)</f>
        <v>0</v>
      </c>
      <c r="GU72" s="11">
        <f>SUM('Yearly emission'!GR$101:'Yearly emission'!GR102)</f>
        <v>0</v>
      </c>
      <c r="GV72" s="11">
        <f>SUM('Yearly emission'!GS$101:'Yearly emission'!GS102)</f>
        <v>0</v>
      </c>
      <c r="GW72" s="11">
        <f>SUM('Yearly emission'!GT$101:'Yearly emission'!GT102)</f>
        <v>0</v>
      </c>
      <c r="GX72" s="11">
        <f>SUM('Yearly emission'!GU$101:'Yearly emission'!GU102)</f>
        <v>0</v>
      </c>
      <c r="GY72" s="11">
        <f>SUM('Yearly emission'!GV$101:'Yearly emission'!GV102)</f>
        <v>0</v>
      </c>
      <c r="GZ72" s="11">
        <f>SUM('Yearly emission'!GW$101:'Yearly emission'!GW102)</f>
        <v>0</v>
      </c>
      <c r="HA72" s="11">
        <f>SUM('Yearly emission'!GX$101:'Yearly emission'!GX102)</f>
        <v>0</v>
      </c>
      <c r="HB72" s="11">
        <f>SUM('Yearly emission'!GY$101:'Yearly emission'!GY102)</f>
        <v>0</v>
      </c>
      <c r="HC72" s="11">
        <f>SUM('Yearly emission'!GZ$101:'Yearly emission'!GZ102)</f>
        <v>0</v>
      </c>
      <c r="HE72" s="11">
        <f>SUM('Yearly emission'!HB$101:'Yearly emission'!HB102)</f>
        <v>0</v>
      </c>
      <c r="HF72" s="11">
        <f>SUM('Yearly emission'!HC$101:'Yearly emission'!HC102)</f>
        <v>0</v>
      </c>
      <c r="HG72" s="11">
        <f>SUM('Yearly emission'!HD$101:'Yearly emission'!HD102)</f>
        <v>0</v>
      </c>
      <c r="HH72" s="11">
        <f>SUM('Yearly emission'!HE$101:'Yearly emission'!HE102)</f>
        <v>0</v>
      </c>
      <c r="HI72" s="11">
        <f>SUM('Yearly emission'!HF$101:'Yearly emission'!HF102)</f>
        <v>0</v>
      </c>
      <c r="HJ72" s="11">
        <f>SUM('Yearly emission'!HG$101:'Yearly emission'!HG102)</f>
        <v>0</v>
      </c>
      <c r="HK72" s="11">
        <f>SUM('Yearly emission'!HH$101:'Yearly emission'!HH102)</f>
        <v>0</v>
      </c>
      <c r="HL72" s="11">
        <f>SUM('Yearly emission'!HI$101:'Yearly emission'!HI102)</f>
        <v>0</v>
      </c>
      <c r="HM72" s="11">
        <f>SUM('Yearly emission'!HJ$101:'Yearly emission'!HJ102)</f>
        <v>0</v>
      </c>
      <c r="HN72" s="11">
        <f>SUM('Yearly emission'!HK$101:'Yearly emission'!HK102)</f>
        <v>0</v>
      </c>
      <c r="HO72" s="11">
        <f>SUM('Yearly emission'!HL$101:'Yearly emission'!HL102)</f>
        <v>0</v>
      </c>
      <c r="HP72" s="11">
        <f>SUM('Yearly emission'!HM$101:'Yearly emission'!HM102)</f>
        <v>0</v>
      </c>
      <c r="HQ72" s="11">
        <f>SUM('Yearly emission'!HN$101:'Yearly emission'!HN102)</f>
        <v>0</v>
      </c>
      <c r="HR72" s="11">
        <f>SUM('Yearly emission'!HO$101:'Yearly emission'!HO102)</f>
        <v>0</v>
      </c>
      <c r="HS72" s="11">
        <f>SUM('Yearly emission'!HP$101:'Yearly emission'!HP102)</f>
        <v>0</v>
      </c>
      <c r="HT72" s="11">
        <f>SUM('Yearly emission'!HQ$101:'Yearly emission'!HQ102)</f>
        <v>0</v>
      </c>
      <c r="HV72" s="11">
        <f>SUM('Yearly emission'!HS$101:'Yearly emission'!HS102)</f>
        <v>0</v>
      </c>
      <c r="HW72" s="11">
        <f>SUM('Yearly emission'!HT$101:'Yearly emission'!HT102)</f>
        <v>0</v>
      </c>
      <c r="HX72" s="11">
        <f>SUM('Yearly emission'!HU$101:'Yearly emission'!HU102)</f>
        <v>0</v>
      </c>
      <c r="HY72" s="11">
        <f>SUM('Yearly emission'!HV$101:'Yearly emission'!HV102)</f>
        <v>0</v>
      </c>
      <c r="HZ72" s="11">
        <f>SUM('Yearly emission'!HW$101:'Yearly emission'!HW102)</f>
        <v>0</v>
      </c>
      <c r="IA72" s="11">
        <f>SUM('Yearly emission'!HX$101:'Yearly emission'!HX102)</f>
        <v>0</v>
      </c>
      <c r="IB72" s="11">
        <f>SUM('Yearly emission'!HY$101:'Yearly emission'!HY102)</f>
        <v>0</v>
      </c>
      <c r="IC72" s="11">
        <f>SUM('Yearly emission'!HZ$101:'Yearly emission'!HZ102)</f>
        <v>0</v>
      </c>
      <c r="ID72" s="11">
        <f>SUM('Yearly emission'!IA$101:'Yearly emission'!IA102)</f>
        <v>0</v>
      </c>
      <c r="IE72" s="11">
        <f>SUM('Yearly emission'!IB$101:'Yearly emission'!IB102)</f>
        <v>0</v>
      </c>
      <c r="IF72" s="11">
        <f>SUM('Yearly emission'!IC$101:'Yearly emission'!IC102)</f>
        <v>0</v>
      </c>
      <c r="IG72" s="11">
        <f>SUM('Yearly emission'!ID$101:'Yearly emission'!ID102)</f>
        <v>0</v>
      </c>
      <c r="IH72" s="11">
        <f>SUM('Yearly emission'!IE$101:'Yearly emission'!IE102)</f>
        <v>0</v>
      </c>
      <c r="II72" s="11">
        <f>SUM('Yearly emission'!IF$101:'Yearly emission'!IF102)</f>
        <v>0</v>
      </c>
      <c r="IJ72" s="11">
        <f>SUM('Yearly emission'!IG$101:'Yearly emission'!IG102)</f>
        <v>0</v>
      </c>
      <c r="IK72" s="11">
        <f>SUM('Yearly emission'!IH$101:'Yearly emission'!IH102)</f>
        <v>0</v>
      </c>
      <c r="IM72" s="11">
        <f>SUM('Yearly emission'!IJ$101:'Yearly emission'!IJ102)</f>
        <v>0</v>
      </c>
      <c r="IN72" s="11">
        <f>SUM('Yearly emission'!IK$101:'Yearly emission'!IK102)</f>
        <v>0</v>
      </c>
      <c r="IO72" s="11">
        <f>SUM('Yearly emission'!IL$101:'Yearly emission'!IL102)</f>
        <v>0</v>
      </c>
      <c r="IP72" s="11">
        <f>SUM('Yearly emission'!IM$101:'Yearly emission'!IM102)</f>
        <v>0</v>
      </c>
      <c r="IQ72" s="11">
        <f>SUM('Yearly emission'!IN$101:'Yearly emission'!IN102)</f>
        <v>0</v>
      </c>
      <c r="IR72" s="11">
        <f>SUM('Yearly emission'!IO$101:'Yearly emission'!IO102)</f>
        <v>0</v>
      </c>
      <c r="IS72" s="11">
        <f>SUM('Yearly emission'!IP$101:'Yearly emission'!IP102)</f>
        <v>0</v>
      </c>
      <c r="IT72" s="11">
        <f>SUM('Yearly emission'!IQ$101:'Yearly emission'!IQ102)</f>
        <v>0</v>
      </c>
      <c r="IU72" s="11">
        <f>SUM('Yearly emission'!IR$101:'Yearly emission'!IR102)</f>
        <v>0</v>
      </c>
      <c r="IV72" s="11">
        <f>SUM('Yearly emission'!IS$101:'Yearly emission'!IS102)</f>
        <v>0</v>
      </c>
      <c r="IW72" s="11">
        <f>SUM('Yearly emission'!IT$101:'Yearly emission'!IT102)</f>
        <v>0</v>
      </c>
      <c r="IX72" s="11">
        <f>SUM('Yearly emission'!IU$101:'Yearly emission'!IU102)</f>
        <v>0</v>
      </c>
      <c r="IY72" s="11">
        <f>SUM('Yearly emission'!IV$101:'Yearly emission'!IV102)</f>
        <v>0</v>
      </c>
      <c r="IZ72" s="11">
        <f>SUM('Yearly emission'!IW$101:'Yearly emission'!IW102)</f>
        <v>0</v>
      </c>
      <c r="JA72" s="11">
        <f>SUM('Yearly emission'!IX$101:'Yearly emission'!IX102)</f>
        <v>0</v>
      </c>
      <c r="JB72" s="11">
        <f>SUM('Yearly emission'!IY$101:'Yearly emission'!IY102)</f>
        <v>0</v>
      </c>
    </row>
    <row r="73" spans="1:262" x14ac:dyDescent="0.25">
      <c r="A73" s="11">
        <v>2027</v>
      </c>
      <c r="B73" s="11" t="s">
        <v>40</v>
      </c>
      <c r="D73" s="11">
        <v>2022</v>
      </c>
      <c r="E73" s="11">
        <f>SUM('Yearly emission'!B$101:'Yearly emission'!B103)</f>
        <v>0</v>
      </c>
      <c r="F73" s="11">
        <f>SUM('Yearly emission'!C$101:'Yearly emission'!C103)</f>
        <v>0</v>
      </c>
      <c r="G73" s="11">
        <f>SUM('Yearly emission'!D$101:'Yearly emission'!D103)</f>
        <v>0</v>
      </c>
      <c r="H73" s="11">
        <f>SUM('Yearly emission'!E$101:'Yearly emission'!E103)</f>
        <v>0</v>
      </c>
      <c r="I73" s="11">
        <f>SUM('Yearly emission'!F$101:'Yearly emission'!F103)</f>
        <v>0</v>
      </c>
      <c r="J73" s="11">
        <f>SUM('Yearly emission'!G$101:'Yearly emission'!G103)</f>
        <v>0</v>
      </c>
      <c r="K73" s="11">
        <f>SUM('Yearly emission'!H$101:'Yearly emission'!H103)</f>
        <v>0</v>
      </c>
      <c r="L73" s="11">
        <f>SUM('Yearly emission'!I$101:'Yearly emission'!I103)</f>
        <v>0</v>
      </c>
      <c r="M73" s="11">
        <f>SUM('Yearly emission'!J$101:'Yearly emission'!J103)</f>
        <v>0</v>
      </c>
      <c r="N73" s="11">
        <f>SUM('Yearly emission'!K$101:'Yearly emission'!K103)</f>
        <v>0</v>
      </c>
      <c r="O73" s="11">
        <f>SUM('Yearly emission'!L$101:'Yearly emission'!L103)</f>
        <v>0</v>
      </c>
      <c r="P73" s="11">
        <f>SUM('Yearly emission'!M$101:'Yearly emission'!M103)</f>
        <v>0</v>
      </c>
      <c r="Q73" s="11">
        <f>SUM('Yearly emission'!N$101:'Yearly emission'!N103)</f>
        <v>0</v>
      </c>
      <c r="R73" s="11">
        <f>SUM('Yearly emission'!O$101:'Yearly emission'!O103)</f>
        <v>0</v>
      </c>
      <c r="S73" s="11">
        <f>SUM('Yearly emission'!P$101:'Yearly emission'!P103)</f>
        <v>0</v>
      </c>
      <c r="T73" s="11">
        <f>SUM('Yearly emission'!Q$101:'Yearly emission'!Q103)</f>
        <v>0</v>
      </c>
      <c r="V73" s="11">
        <f>SUM('Yearly emission'!S$101:'Yearly emission'!S103)</f>
        <v>0</v>
      </c>
      <c r="W73" s="11">
        <f>SUM('Yearly emission'!T$101:'Yearly emission'!T103)</f>
        <v>0</v>
      </c>
      <c r="X73" s="11">
        <f>SUM('Yearly emission'!U$101:'Yearly emission'!U103)</f>
        <v>0</v>
      </c>
      <c r="Y73" s="11">
        <f>SUM('Yearly emission'!V$101:'Yearly emission'!V103)</f>
        <v>0</v>
      </c>
      <c r="Z73" s="11">
        <f>SUM('Yearly emission'!W$101:'Yearly emission'!W103)</f>
        <v>0</v>
      </c>
      <c r="AA73" s="11">
        <f>SUM('Yearly emission'!X$101:'Yearly emission'!X103)</f>
        <v>0</v>
      </c>
      <c r="AB73" s="11">
        <f>SUM('Yearly emission'!Y$101:'Yearly emission'!Y103)</f>
        <v>0</v>
      </c>
      <c r="AC73" s="11">
        <f>SUM('Yearly emission'!Z$101:'Yearly emission'!Z103)</f>
        <v>0</v>
      </c>
      <c r="AD73" s="11">
        <f>SUM('Yearly emission'!AA$101:'Yearly emission'!AA103)</f>
        <v>0</v>
      </c>
      <c r="AE73" s="11">
        <f>SUM('Yearly emission'!AB$101:'Yearly emission'!AB103)</f>
        <v>0</v>
      </c>
      <c r="AF73" s="11">
        <f>SUM('Yearly emission'!AC$101:'Yearly emission'!AC103)</f>
        <v>0</v>
      </c>
      <c r="AG73" s="11">
        <f>SUM('Yearly emission'!AD$101:'Yearly emission'!AD103)</f>
        <v>0</v>
      </c>
      <c r="AH73" s="11">
        <f>SUM('Yearly emission'!AE$101:'Yearly emission'!AE103)</f>
        <v>0</v>
      </c>
      <c r="AI73" s="11">
        <f>SUM('Yearly emission'!AF$101:'Yearly emission'!AF103)</f>
        <v>0</v>
      </c>
      <c r="AJ73" s="11">
        <f>SUM('Yearly emission'!AG$101:'Yearly emission'!AG103)</f>
        <v>0</v>
      </c>
      <c r="AK73" s="11">
        <f>SUM('Yearly emission'!AH$101:'Yearly emission'!AH103)</f>
        <v>0</v>
      </c>
      <c r="AM73" s="11">
        <f>SUM('Yearly emission'!AJ$101:'Yearly emission'!AJ103)</f>
        <v>0</v>
      </c>
      <c r="AN73" s="11">
        <f>SUM('Yearly emission'!AK$101:'Yearly emission'!AK103)</f>
        <v>0</v>
      </c>
      <c r="AO73" s="11">
        <f>SUM('Yearly emission'!AL$101:'Yearly emission'!AL103)</f>
        <v>0</v>
      </c>
      <c r="AP73" s="11">
        <f>SUM('Yearly emission'!AM$101:'Yearly emission'!AM103)</f>
        <v>0</v>
      </c>
      <c r="AQ73" s="11">
        <f>SUM('Yearly emission'!AN$101:'Yearly emission'!AN103)</f>
        <v>0</v>
      </c>
      <c r="AR73" s="11">
        <f>SUM('Yearly emission'!AO$101:'Yearly emission'!AO103)</f>
        <v>0</v>
      </c>
      <c r="AS73" s="11">
        <f>SUM('Yearly emission'!AP$101:'Yearly emission'!AP103)</f>
        <v>0</v>
      </c>
      <c r="AT73" s="11">
        <f>SUM('Yearly emission'!AQ$101:'Yearly emission'!AQ103)</f>
        <v>0</v>
      </c>
      <c r="AU73" s="11">
        <f>SUM('Yearly emission'!AR$101:'Yearly emission'!AR103)</f>
        <v>0</v>
      </c>
      <c r="AV73" s="11">
        <f>SUM('Yearly emission'!AS$101:'Yearly emission'!AS103)</f>
        <v>0</v>
      </c>
      <c r="AW73" s="11">
        <f>SUM('Yearly emission'!AT$101:'Yearly emission'!AT103)</f>
        <v>0</v>
      </c>
      <c r="AX73" s="11">
        <f>SUM('Yearly emission'!AU$101:'Yearly emission'!AU103)</f>
        <v>0</v>
      </c>
      <c r="AY73" s="11">
        <f>SUM('Yearly emission'!AV$101:'Yearly emission'!AV103)</f>
        <v>0</v>
      </c>
      <c r="AZ73" s="11">
        <f>SUM('Yearly emission'!AW$101:'Yearly emission'!AW103)</f>
        <v>0</v>
      </c>
      <c r="BA73" s="11">
        <f>SUM('Yearly emission'!AX$101:'Yearly emission'!AX103)</f>
        <v>0</v>
      </c>
      <c r="BB73" s="11">
        <f>SUM('Yearly emission'!AY$101:'Yearly emission'!AY103)</f>
        <v>0</v>
      </c>
      <c r="BD73" s="11">
        <f>SUM('Yearly emission'!BA$101:'Yearly emission'!BA103)</f>
        <v>0</v>
      </c>
      <c r="BE73" s="11">
        <f>SUM('Yearly emission'!BB$101:'Yearly emission'!BB103)</f>
        <v>0</v>
      </c>
      <c r="BF73" s="11">
        <f>SUM('Yearly emission'!BC$101:'Yearly emission'!BC103)</f>
        <v>0</v>
      </c>
      <c r="BG73" s="11">
        <f>SUM('Yearly emission'!BD$101:'Yearly emission'!BD103)</f>
        <v>0</v>
      </c>
      <c r="BH73" s="11">
        <f>SUM('Yearly emission'!BE$101:'Yearly emission'!BE103)</f>
        <v>0</v>
      </c>
      <c r="BI73" s="11">
        <f>SUM('Yearly emission'!BF$101:'Yearly emission'!BF103)</f>
        <v>0</v>
      </c>
      <c r="BJ73" s="11">
        <f>SUM('Yearly emission'!BG$101:'Yearly emission'!BG103)</f>
        <v>0</v>
      </c>
      <c r="BK73" s="11">
        <f>SUM('Yearly emission'!BH$101:'Yearly emission'!BH103)</f>
        <v>0</v>
      </c>
      <c r="BL73" s="11">
        <f>SUM('Yearly emission'!BI$101:'Yearly emission'!BI103)</f>
        <v>0</v>
      </c>
      <c r="BM73" s="11">
        <f>SUM('Yearly emission'!BJ$101:'Yearly emission'!BJ103)</f>
        <v>0</v>
      </c>
      <c r="BN73" s="11">
        <f>SUM('Yearly emission'!BK$101:'Yearly emission'!BK103)</f>
        <v>0</v>
      </c>
      <c r="BO73" s="11">
        <f>SUM('Yearly emission'!BL$101:'Yearly emission'!BL103)</f>
        <v>0</v>
      </c>
      <c r="BP73" s="11">
        <f>SUM('Yearly emission'!BM$101:'Yearly emission'!BM103)</f>
        <v>0</v>
      </c>
      <c r="BQ73" s="11">
        <f>SUM('Yearly emission'!BN$101:'Yearly emission'!BN103)</f>
        <v>0</v>
      </c>
      <c r="BR73" s="11">
        <f>SUM('Yearly emission'!BO$101:'Yearly emission'!BO103)</f>
        <v>0</v>
      </c>
      <c r="BS73" s="11">
        <f>SUM('Yearly emission'!BP$101:'Yearly emission'!BP103)</f>
        <v>0</v>
      </c>
      <c r="BU73" s="11">
        <f>SUM('Yearly emission'!BR$101:'Yearly emission'!BR103)</f>
        <v>0</v>
      </c>
      <c r="BV73" s="11">
        <f>SUM('Yearly emission'!BS$101:'Yearly emission'!BS103)</f>
        <v>0</v>
      </c>
      <c r="BW73" s="11">
        <f>SUM('Yearly emission'!BT$101:'Yearly emission'!BT103)</f>
        <v>0</v>
      </c>
      <c r="BX73" s="11">
        <f>SUM('Yearly emission'!BU$101:'Yearly emission'!BU103)</f>
        <v>0</v>
      </c>
      <c r="BY73" s="11">
        <f>SUM('Yearly emission'!BV$101:'Yearly emission'!BV103)</f>
        <v>0</v>
      </c>
      <c r="BZ73" s="11">
        <f>SUM('Yearly emission'!BW$101:'Yearly emission'!BW103)</f>
        <v>0</v>
      </c>
      <c r="CA73" s="11">
        <f>SUM('Yearly emission'!BX$101:'Yearly emission'!BX103)</f>
        <v>0</v>
      </c>
      <c r="CB73" s="11">
        <f>SUM('Yearly emission'!BY$101:'Yearly emission'!BY103)</f>
        <v>0</v>
      </c>
      <c r="CC73" s="11">
        <f>SUM('Yearly emission'!BZ$101:'Yearly emission'!BZ103)</f>
        <v>0</v>
      </c>
      <c r="CD73" s="11">
        <f>SUM('Yearly emission'!CA$101:'Yearly emission'!CA103)</f>
        <v>0</v>
      </c>
      <c r="CE73" s="11">
        <f>SUM('Yearly emission'!CB$101:'Yearly emission'!CB103)</f>
        <v>0</v>
      </c>
      <c r="CF73" s="11">
        <f>SUM('Yearly emission'!CC$101:'Yearly emission'!CC103)</f>
        <v>0</v>
      </c>
      <c r="CG73" s="11">
        <f>SUM('Yearly emission'!CD$101:'Yearly emission'!CD103)</f>
        <v>0</v>
      </c>
      <c r="CH73" s="11">
        <f>SUM('Yearly emission'!CE$101:'Yearly emission'!CE103)</f>
        <v>0</v>
      </c>
      <c r="CI73" s="11">
        <f>SUM('Yearly emission'!CF$101:'Yearly emission'!CF103)</f>
        <v>0</v>
      </c>
      <c r="CJ73" s="11">
        <f>SUM('Yearly emission'!CG$101:'Yearly emission'!CG103)</f>
        <v>0</v>
      </c>
      <c r="CM73" s="11">
        <f>SUM('Yearly emission'!CJ$101:'Yearly emission'!CJ103)</f>
        <v>6063</v>
      </c>
      <c r="CN73" s="11">
        <f>SUM('Yearly emission'!CK$101:'Yearly emission'!CK103)</f>
        <v>0</v>
      </c>
      <c r="CO73" s="11">
        <f>SUM('Yearly emission'!CL$101:'Yearly emission'!CL103)</f>
        <v>0</v>
      </c>
      <c r="CP73" s="11">
        <f>SUM('Yearly emission'!CM$101:'Yearly emission'!CM103)</f>
        <v>0</v>
      </c>
      <c r="CQ73" s="11">
        <f>SUM('Yearly emission'!CN$101:'Yearly emission'!CN103)</f>
        <v>0</v>
      </c>
      <c r="CR73" s="11">
        <f>SUM('Yearly emission'!CO$101:'Yearly emission'!CO103)</f>
        <v>0</v>
      </c>
      <c r="CS73" s="11">
        <f>SUM('Yearly emission'!CP$101:'Yearly emission'!CP103)</f>
        <v>0</v>
      </c>
      <c r="CT73" s="11">
        <f>SUM('Yearly emission'!CQ$101:'Yearly emission'!CQ103)</f>
        <v>0</v>
      </c>
      <c r="CU73" s="11">
        <f>SUM('Yearly emission'!CR$101:'Yearly emission'!CR103)</f>
        <v>0</v>
      </c>
      <c r="CV73" s="11">
        <f>SUM('Yearly emission'!CS$101:'Yearly emission'!CS103)</f>
        <v>0</v>
      </c>
      <c r="CW73" s="11">
        <f>SUM('Yearly emission'!CT$101:'Yearly emission'!CT103)</f>
        <v>0</v>
      </c>
      <c r="CX73" s="11">
        <f>SUM('Yearly emission'!CU$101:'Yearly emission'!CU103)</f>
        <v>0</v>
      </c>
      <c r="CY73" s="11">
        <f>SUM('Yearly emission'!CV$101:'Yearly emission'!CV103)</f>
        <v>0</v>
      </c>
      <c r="CZ73" s="11">
        <f>SUM('Yearly emission'!CW$101:'Yearly emission'!CW103)</f>
        <v>0</v>
      </c>
      <c r="DA73" s="11">
        <f>SUM('Yearly emission'!CX$101:'Yearly emission'!CX103)</f>
        <v>0</v>
      </c>
      <c r="DB73" s="11">
        <f>SUM('Yearly emission'!CY$101:'Yearly emission'!CY103)</f>
        <v>0</v>
      </c>
      <c r="DC73" s="11">
        <f>SUM('Yearly emission'!CZ$101:'Yearly emission'!CZ103)</f>
        <v>0</v>
      </c>
      <c r="DE73" s="11">
        <f>SUM('Yearly emission'!DB$101:'Yearly emission'!DB103)</f>
        <v>0</v>
      </c>
      <c r="DF73" s="11">
        <f>SUM('Yearly emission'!DC$101:'Yearly emission'!DC103)</f>
        <v>0</v>
      </c>
      <c r="DG73" s="11">
        <f>SUM('Yearly emission'!DD$101:'Yearly emission'!DD103)</f>
        <v>0</v>
      </c>
      <c r="DH73" s="11">
        <f>SUM('Yearly emission'!DE$101:'Yearly emission'!DE103)</f>
        <v>0</v>
      </c>
      <c r="DI73" s="11">
        <f>SUM('Yearly emission'!DF$101:'Yearly emission'!DF103)</f>
        <v>0</v>
      </c>
      <c r="DJ73" s="11">
        <f>SUM('Yearly emission'!DG$101:'Yearly emission'!DG103)</f>
        <v>0</v>
      </c>
      <c r="DK73" s="11">
        <f>SUM('Yearly emission'!DH$101:'Yearly emission'!DH103)</f>
        <v>0</v>
      </c>
      <c r="DL73" s="11">
        <f>SUM('Yearly emission'!DI$101:'Yearly emission'!DI103)</f>
        <v>0</v>
      </c>
      <c r="DM73" s="11">
        <f>SUM('Yearly emission'!DJ$101:'Yearly emission'!DJ103)</f>
        <v>0</v>
      </c>
      <c r="DN73" s="11">
        <f>SUM('Yearly emission'!DK$101:'Yearly emission'!DK103)</f>
        <v>0</v>
      </c>
      <c r="DO73" s="11">
        <f>SUM('Yearly emission'!DL$101:'Yearly emission'!DL103)</f>
        <v>0</v>
      </c>
      <c r="DP73" s="11">
        <f>SUM('Yearly emission'!DM$101:'Yearly emission'!DM103)</f>
        <v>0</v>
      </c>
      <c r="DQ73" s="11">
        <f>SUM('Yearly emission'!DN$101:'Yearly emission'!DN103)</f>
        <v>0</v>
      </c>
      <c r="DR73" s="11">
        <f>SUM('Yearly emission'!DO$101:'Yearly emission'!DO103)</f>
        <v>0</v>
      </c>
      <c r="DS73" s="11">
        <f>SUM('Yearly emission'!DP$101:'Yearly emission'!DP103)</f>
        <v>0</v>
      </c>
      <c r="DT73" s="11">
        <f>SUM('Yearly emission'!DQ$101:'Yearly emission'!DQ103)</f>
        <v>0</v>
      </c>
      <c r="DV73" s="11">
        <f>SUM('Yearly emission'!DS$101:'Yearly emission'!DS103)</f>
        <v>0</v>
      </c>
      <c r="DW73" s="11">
        <f>SUM('Yearly emission'!DT$101:'Yearly emission'!DT103)</f>
        <v>0</v>
      </c>
      <c r="DX73" s="11">
        <f>SUM('Yearly emission'!DU$101:'Yearly emission'!DU103)</f>
        <v>0</v>
      </c>
      <c r="DY73" s="11">
        <f>SUM('Yearly emission'!DV$101:'Yearly emission'!DV103)</f>
        <v>0</v>
      </c>
      <c r="DZ73" s="11">
        <f>SUM('Yearly emission'!DW$101:'Yearly emission'!DW103)</f>
        <v>0</v>
      </c>
      <c r="EA73" s="11">
        <f>SUM('Yearly emission'!DX$101:'Yearly emission'!DX103)</f>
        <v>0</v>
      </c>
      <c r="EB73" s="11">
        <f>SUM('Yearly emission'!DY$101:'Yearly emission'!DY103)</f>
        <v>0</v>
      </c>
      <c r="EC73" s="11">
        <f>SUM('Yearly emission'!DZ$101:'Yearly emission'!DZ103)</f>
        <v>0</v>
      </c>
      <c r="ED73" s="11">
        <f>SUM('Yearly emission'!EA$101:'Yearly emission'!EA103)</f>
        <v>0</v>
      </c>
      <c r="EE73" s="11">
        <f>SUM('Yearly emission'!EB$101:'Yearly emission'!EB103)</f>
        <v>0</v>
      </c>
      <c r="EF73" s="11">
        <f>SUM('Yearly emission'!EC$101:'Yearly emission'!EC103)</f>
        <v>0</v>
      </c>
      <c r="EG73" s="11">
        <f>SUM('Yearly emission'!ED$101:'Yearly emission'!ED103)</f>
        <v>0</v>
      </c>
      <c r="EH73" s="11">
        <f>SUM('Yearly emission'!EE$101:'Yearly emission'!EE103)</f>
        <v>0</v>
      </c>
      <c r="EI73" s="11">
        <f>SUM('Yearly emission'!EF$101:'Yearly emission'!EF103)</f>
        <v>0</v>
      </c>
      <c r="EJ73" s="11">
        <f>SUM('Yearly emission'!EG$101:'Yearly emission'!EG103)</f>
        <v>0</v>
      </c>
      <c r="EK73" s="11">
        <f>SUM('Yearly emission'!EH$101:'Yearly emission'!EH103)</f>
        <v>0</v>
      </c>
      <c r="EM73" s="11">
        <f>SUM('Yearly emission'!EJ$101:'Yearly emission'!EJ103)</f>
        <v>0</v>
      </c>
      <c r="EN73" s="11">
        <f>SUM('Yearly emission'!EK$101:'Yearly emission'!EK103)</f>
        <v>0</v>
      </c>
      <c r="EO73" s="11">
        <f>SUM('Yearly emission'!EL$101:'Yearly emission'!EL103)</f>
        <v>0</v>
      </c>
      <c r="EP73" s="11">
        <f>SUM('Yearly emission'!EM$101:'Yearly emission'!EM103)</f>
        <v>0</v>
      </c>
      <c r="EQ73" s="11">
        <f>SUM('Yearly emission'!EN$101:'Yearly emission'!EN103)</f>
        <v>0</v>
      </c>
      <c r="ER73" s="11">
        <f>SUM('Yearly emission'!EO$101:'Yearly emission'!EO103)</f>
        <v>0</v>
      </c>
      <c r="ES73" s="11">
        <f>SUM('Yearly emission'!EP$101:'Yearly emission'!EP103)</f>
        <v>0</v>
      </c>
      <c r="ET73" s="11">
        <f>SUM('Yearly emission'!EQ$101:'Yearly emission'!EQ103)</f>
        <v>0</v>
      </c>
      <c r="EU73" s="11">
        <f>SUM('Yearly emission'!ER$101:'Yearly emission'!ER103)</f>
        <v>0</v>
      </c>
      <c r="EV73" s="11">
        <f>SUM('Yearly emission'!ES$101:'Yearly emission'!ES103)</f>
        <v>0</v>
      </c>
      <c r="EW73" s="11">
        <f>SUM('Yearly emission'!ET$101:'Yearly emission'!ET103)</f>
        <v>0</v>
      </c>
      <c r="EX73" s="11">
        <f>SUM('Yearly emission'!EU$101:'Yearly emission'!EU103)</f>
        <v>0</v>
      </c>
      <c r="EY73" s="11">
        <f>SUM('Yearly emission'!EV$101:'Yearly emission'!EV103)</f>
        <v>0</v>
      </c>
      <c r="EZ73" s="11">
        <f>SUM('Yearly emission'!EW$101:'Yearly emission'!EW103)</f>
        <v>0</v>
      </c>
      <c r="FA73" s="11">
        <f>SUM('Yearly emission'!EX$101:'Yearly emission'!EX103)</f>
        <v>0</v>
      </c>
      <c r="FB73" s="11">
        <f>SUM('Yearly emission'!EY$101:'Yearly emission'!EY103)</f>
        <v>0</v>
      </c>
      <c r="FD73" s="11">
        <f>SUM('Yearly emission'!FA$101:'Yearly emission'!FA103)</f>
        <v>0</v>
      </c>
      <c r="FE73" s="11">
        <f>SUM('Yearly emission'!FB$101:'Yearly emission'!FB103)</f>
        <v>0</v>
      </c>
      <c r="FF73" s="11">
        <f>SUM('Yearly emission'!FC$101:'Yearly emission'!FC103)</f>
        <v>0</v>
      </c>
      <c r="FG73" s="11">
        <f>SUM('Yearly emission'!FD$101:'Yearly emission'!FD103)</f>
        <v>0</v>
      </c>
      <c r="FH73" s="11">
        <f>SUM('Yearly emission'!FE$101:'Yearly emission'!FE103)</f>
        <v>0</v>
      </c>
      <c r="FI73" s="11">
        <f>SUM('Yearly emission'!FF$101:'Yearly emission'!FF103)</f>
        <v>0</v>
      </c>
      <c r="FJ73" s="11">
        <f>SUM('Yearly emission'!FG$101:'Yearly emission'!FG103)</f>
        <v>0</v>
      </c>
      <c r="FK73" s="11">
        <f>SUM('Yearly emission'!FH$101:'Yearly emission'!FH103)</f>
        <v>0</v>
      </c>
      <c r="FL73" s="11">
        <f>SUM('Yearly emission'!FI$101:'Yearly emission'!FI103)</f>
        <v>0</v>
      </c>
      <c r="FM73" s="11">
        <f>SUM('Yearly emission'!FJ$101:'Yearly emission'!FJ103)</f>
        <v>0</v>
      </c>
      <c r="FN73" s="11">
        <f>SUM('Yearly emission'!FK$101:'Yearly emission'!FK103)</f>
        <v>0</v>
      </c>
      <c r="FO73" s="11">
        <f>SUM('Yearly emission'!FL$101:'Yearly emission'!FL103)</f>
        <v>0</v>
      </c>
      <c r="FP73" s="11">
        <f>SUM('Yearly emission'!FM$101:'Yearly emission'!FM103)</f>
        <v>0</v>
      </c>
      <c r="FQ73" s="11">
        <f>SUM('Yearly emission'!FN$101:'Yearly emission'!FN103)</f>
        <v>0</v>
      </c>
      <c r="FR73" s="11">
        <f>SUM('Yearly emission'!FO$101:'Yearly emission'!FO103)</f>
        <v>0</v>
      </c>
      <c r="FS73" s="11">
        <f>SUM('Yearly emission'!FP$101:'Yearly emission'!FP103)</f>
        <v>0</v>
      </c>
      <c r="FV73" s="11">
        <f>SUM('Yearly emission'!FS$101:'Yearly emission'!FS103)</f>
        <v>6063</v>
      </c>
      <c r="FW73" s="11">
        <f>SUM('Yearly emission'!FT$101:'Yearly emission'!FT103)</f>
        <v>0</v>
      </c>
      <c r="FX73" s="11">
        <f>SUM('Yearly emission'!FU$101:'Yearly emission'!FU103)</f>
        <v>0</v>
      </c>
      <c r="FY73" s="11">
        <f>SUM('Yearly emission'!FV$101:'Yearly emission'!FV103)</f>
        <v>0</v>
      </c>
      <c r="FZ73" s="11">
        <f>SUM('Yearly emission'!FW$101:'Yearly emission'!FW103)</f>
        <v>0</v>
      </c>
      <c r="GA73" s="11">
        <f>SUM('Yearly emission'!FX$101:'Yearly emission'!FX103)</f>
        <v>0</v>
      </c>
      <c r="GB73" s="11">
        <f>SUM('Yearly emission'!FY$101:'Yearly emission'!FY103)</f>
        <v>0</v>
      </c>
      <c r="GC73" s="11">
        <f>SUM('Yearly emission'!FZ$101:'Yearly emission'!FZ103)</f>
        <v>0</v>
      </c>
      <c r="GD73" s="11">
        <f>SUM('Yearly emission'!GA$101:'Yearly emission'!GA103)</f>
        <v>0</v>
      </c>
      <c r="GE73" s="11">
        <f>SUM('Yearly emission'!GB$101:'Yearly emission'!GB103)</f>
        <v>0</v>
      </c>
      <c r="GF73" s="11">
        <f>SUM('Yearly emission'!GC$101:'Yearly emission'!GC103)</f>
        <v>0</v>
      </c>
      <c r="GG73" s="11">
        <f>SUM('Yearly emission'!GD$101:'Yearly emission'!GD103)</f>
        <v>0</v>
      </c>
      <c r="GH73" s="11">
        <f>SUM('Yearly emission'!GE$101:'Yearly emission'!GE103)</f>
        <v>0</v>
      </c>
      <c r="GI73" s="11">
        <f>SUM('Yearly emission'!GF$101:'Yearly emission'!GF103)</f>
        <v>0</v>
      </c>
      <c r="GJ73" s="11">
        <f>SUM('Yearly emission'!GG$101:'Yearly emission'!GG103)</f>
        <v>0</v>
      </c>
      <c r="GK73" s="11">
        <f>SUM('Yearly emission'!GH$101:'Yearly emission'!GH103)</f>
        <v>0</v>
      </c>
      <c r="GL73" s="11">
        <f>SUM('Yearly emission'!GI$101:'Yearly emission'!GI103)</f>
        <v>0</v>
      </c>
      <c r="GN73" s="11">
        <f>SUM('Yearly emission'!GK$101:'Yearly emission'!GK103)</f>
        <v>0</v>
      </c>
      <c r="GO73" s="11">
        <f>SUM('Yearly emission'!GL$101:'Yearly emission'!GL103)</f>
        <v>0</v>
      </c>
      <c r="GP73" s="11">
        <f>SUM('Yearly emission'!GM$101:'Yearly emission'!GM103)</f>
        <v>0</v>
      </c>
      <c r="GQ73" s="11">
        <f>SUM('Yearly emission'!GN$101:'Yearly emission'!GN103)</f>
        <v>0</v>
      </c>
      <c r="GR73" s="11">
        <f>SUM('Yearly emission'!GO$101:'Yearly emission'!GO103)</f>
        <v>0</v>
      </c>
      <c r="GS73" s="11">
        <f>SUM('Yearly emission'!GP$101:'Yearly emission'!GP103)</f>
        <v>0</v>
      </c>
      <c r="GT73" s="11">
        <f>SUM('Yearly emission'!GQ$101:'Yearly emission'!GQ103)</f>
        <v>0</v>
      </c>
      <c r="GU73" s="11">
        <f>SUM('Yearly emission'!GR$101:'Yearly emission'!GR103)</f>
        <v>0</v>
      </c>
      <c r="GV73" s="11">
        <f>SUM('Yearly emission'!GS$101:'Yearly emission'!GS103)</f>
        <v>0</v>
      </c>
      <c r="GW73" s="11">
        <f>SUM('Yearly emission'!GT$101:'Yearly emission'!GT103)</f>
        <v>0</v>
      </c>
      <c r="GX73" s="11">
        <f>SUM('Yearly emission'!GU$101:'Yearly emission'!GU103)</f>
        <v>0</v>
      </c>
      <c r="GY73" s="11">
        <f>SUM('Yearly emission'!GV$101:'Yearly emission'!GV103)</f>
        <v>0</v>
      </c>
      <c r="GZ73" s="11">
        <f>SUM('Yearly emission'!GW$101:'Yearly emission'!GW103)</f>
        <v>0</v>
      </c>
      <c r="HA73" s="11">
        <f>SUM('Yearly emission'!GX$101:'Yearly emission'!GX103)</f>
        <v>0</v>
      </c>
      <c r="HB73" s="11">
        <f>SUM('Yearly emission'!GY$101:'Yearly emission'!GY103)</f>
        <v>0</v>
      </c>
      <c r="HC73" s="11">
        <f>SUM('Yearly emission'!GZ$101:'Yearly emission'!GZ103)</f>
        <v>0</v>
      </c>
      <c r="HE73" s="11">
        <f>SUM('Yearly emission'!HB$101:'Yearly emission'!HB103)</f>
        <v>0</v>
      </c>
      <c r="HF73" s="11">
        <f>SUM('Yearly emission'!HC$101:'Yearly emission'!HC103)</f>
        <v>0</v>
      </c>
      <c r="HG73" s="11">
        <f>SUM('Yearly emission'!HD$101:'Yearly emission'!HD103)</f>
        <v>0</v>
      </c>
      <c r="HH73" s="11">
        <f>SUM('Yearly emission'!HE$101:'Yearly emission'!HE103)</f>
        <v>0</v>
      </c>
      <c r="HI73" s="11">
        <f>SUM('Yearly emission'!HF$101:'Yearly emission'!HF103)</f>
        <v>0</v>
      </c>
      <c r="HJ73" s="11">
        <f>SUM('Yearly emission'!HG$101:'Yearly emission'!HG103)</f>
        <v>0</v>
      </c>
      <c r="HK73" s="11">
        <f>SUM('Yearly emission'!HH$101:'Yearly emission'!HH103)</f>
        <v>0</v>
      </c>
      <c r="HL73" s="11">
        <f>SUM('Yearly emission'!HI$101:'Yearly emission'!HI103)</f>
        <v>0</v>
      </c>
      <c r="HM73" s="11">
        <f>SUM('Yearly emission'!HJ$101:'Yearly emission'!HJ103)</f>
        <v>0</v>
      </c>
      <c r="HN73" s="11">
        <f>SUM('Yearly emission'!HK$101:'Yearly emission'!HK103)</f>
        <v>0</v>
      </c>
      <c r="HO73" s="11">
        <f>SUM('Yearly emission'!HL$101:'Yearly emission'!HL103)</f>
        <v>0</v>
      </c>
      <c r="HP73" s="11">
        <f>SUM('Yearly emission'!HM$101:'Yearly emission'!HM103)</f>
        <v>0</v>
      </c>
      <c r="HQ73" s="11">
        <f>SUM('Yearly emission'!HN$101:'Yearly emission'!HN103)</f>
        <v>0</v>
      </c>
      <c r="HR73" s="11">
        <f>SUM('Yearly emission'!HO$101:'Yearly emission'!HO103)</f>
        <v>0</v>
      </c>
      <c r="HS73" s="11">
        <f>SUM('Yearly emission'!HP$101:'Yearly emission'!HP103)</f>
        <v>0</v>
      </c>
      <c r="HT73" s="11">
        <f>SUM('Yearly emission'!HQ$101:'Yearly emission'!HQ103)</f>
        <v>0</v>
      </c>
      <c r="HV73" s="11">
        <f>SUM('Yearly emission'!HS$101:'Yearly emission'!HS103)</f>
        <v>0</v>
      </c>
      <c r="HW73" s="11">
        <f>SUM('Yearly emission'!HT$101:'Yearly emission'!HT103)</f>
        <v>0</v>
      </c>
      <c r="HX73" s="11">
        <f>SUM('Yearly emission'!HU$101:'Yearly emission'!HU103)</f>
        <v>0</v>
      </c>
      <c r="HY73" s="11">
        <f>SUM('Yearly emission'!HV$101:'Yearly emission'!HV103)</f>
        <v>0</v>
      </c>
      <c r="HZ73" s="11">
        <f>SUM('Yearly emission'!HW$101:'Yearly emission'!HW103)</f>
        <v>0</v>
      </c>
      <c r="IA73" s="11">
        <f>SUM('Yearly emission'!HX$101:'Yearly emission'!HX103)</f>
        <v>0</v>
      </c>
      <c r="IB73" s="11">
        <f>SUM('Yearly emission'!HY$101:'Yearly emission'!HY103)</f>
        <v>0</v>
      </c>
      <c r="IC73" s="11">
        <f>SUM('Yearly emission'!HZ$101:'Yearly emission'!HZ103)</f>
        <v>0</v>
      </c>
      <c r="ID73" s="11">
        <f>SUM('Yearly emission'!IA$101:'Yearly emission'!IA103)</f>
        <v>0</v>
      </c>
      <c r="IE73" s="11">
        <f>SUM('Yearly emission'!IB$101:'Yearly emission'!IB103)</f>
        <v>0</v>
      </c>
      <c r="IF73" s="11">
        <f>SUM('Yearly emission'!IC$101:'Yearly emission'!IC103)</f>
        <v>0</v>
      </c>
      <c r="IG73" s="11">
        <f>SUM('Yearly emission'!ID$101:'Yearly emission'!ID103)</f>
        <v>0</v>
      </c>
      <c r="IH73" s="11">
        <f>SUM('Yearly emission'!IE$101:'Yearly emission'!IE103)</f>
        <v>0</v>
      </c>
      <c r="II73" s="11">
        <f>SUM('Yearly emission'!IF$101:'Yearly emission'!IF103)</f>
        <v>0</v>
      </c>
      <c r="IJ73" s="11">
        <f>SUM('Yearly emission'!IG$101:'Yearly emission'!IG103)</f>
        <v>0</v>
      </c>
      <c r="IK73" s="11">
        <f>SUM('Yearly emission'!IH$101:'Yearly emission'!IH103)</f>
        <v>0</v>
      </c>
      <c r="IM73" s="11">
        <f>SUM('Yearly emission'!IJ$101:'Yearly emission'!IJ103)</f>
        <v>0</v>
      </c>
      <c r="IN73" s="11">
        <f>SUM('Yearly emission'!IK$101:'Yearly emission'!IK103)</f>
        <v>0</v>
      </c>
      <c r="IO73" s="11">
        <f>SUM('Yearly emission'!IL$101:'Yearly emission'!IL103)</f>
        <v>0</v>
      </c>
      <c r="IP73" s="11">
        <f>SUM('Yearly emission'!IM$101:'Yearly emission'!IM103)</f>
        <v>0</v>
      </c>
      <c r="IQ73" s="11">
        <f>SUM('Yearly emission'!IN$101:'Yearly emission'!IN103)</f>
        <v>0</v>
      </c>
      <c r="IR73" s="11">
        <f>SUM('Yearly emission'!IO$101:'Yearly emission'!IO103)</f>
        <v>0</v>
      </c>
      <c r="IS73" s="11">
        <f>SUM('Yearly emission'!IP$101:'Yearly emission'!IP103)</f>
        <v>0</v>
      </c>
      <c r="IT73" s="11">
        <f>SUM('Yearly emission'!IQ$101:'Yearly emission'!IQ103)</f>
        <v>0</v>
      </c>
      <c r="IU73" s="11">
        <f>SUM('Yearly emission'!IR$101:'Yearly emission'!IR103)</f>
        <v>0</v>
      </c>
      <c r="IV73" s="11">
        <f>SUM('Yearly emission'!IS$101:'Yearly emission'!IS103)</f>
        <v>0</v>
      </c>
      <c r="IW73" s="11">
        <f>SUM('Yearly emission'!IT$101:'Yearly emission'!IT103)</f>
        <v>0</v>
      </c>
      <c r="IX73" s="11">
        <f>SUM('Yearly emission'!IU$101:'Yearly emission'!IU103)</f>
        <v>0</v>
      </c>
      <c r="IY73" s="11">
        <f>SUM('Yearly emission'!IV$101:'Yearly emission'!IV103)</f>
        <v>0</v>
      </c>
      <c r="IZ73" s="11">
        <f>SUM('Yearly emission'!IW$101:'Yearly emission'!IW103)</f>
        <v>0</v>
      </c>
      <c r="JA73" s="11">
        <f>SUM('Yearly emission'!IX$101:'Yearly emission'!IX103)</f>
        <v>0</v>
      </c>
      <c r="JB73" s="11">
        <f>SUM('Yearly emission'!IY$101:'Yearly emission'!IY103)</f>
        <v>0</v>
      </c>
    </row>
    <row r="74" spans="1:262" x14ac:dyDescent="0.25">
      <c r="A74" s="11" t="s">
        <v>41</v>
      </c>
      <c r="B74" s="11" t="s">
        <v>42</v>
      </c>
      <c r="D74" s="11">
        <v>2023</v>
      </c>
      <c r="E74" s="11">
        <f>SUM('Yearly emission'!B$101:'Yearly emission'!B104)</f>
        <v>0</v>
      </c>
      <c r="F74" s="11">
        <f>SUM('Yearly emission'!C$101:'Yearly emission'!C104)</f>
        <v>0</v>
      </c>
      <c r="G74" s="11">
        <f>SUM('Yearly emission'!D$101:'Yearly emission'!D104)</f>
        <v>0</v>
      </c>
      <c r="H74" s="11">
        <f>SUM('Yearly emission'!E$101:'Yearly emission'!E104)</f>
        <v>0</v>
      </c>
      <c r="I74" s="11">
        <f>SUM('Yearly emission'!F$101:'Yearly emission'!F104)</f>
        <v>0</v>
      </c>
      <c r="J74" s="11">
        <f>SUM('Yearly emission'!G$101:'Yearly emission'!G104)</f>
        <v>0</v>
      </c>
      <c r="K74" s="11">
        <f>SUM('Yearly emission'!H$101:'Yearly emission'!H104)</f>
        <v>0</v>
      </c>
      <c r="L74" s="11">
        <f>SUM('Yearly emission'!I$101:'Yearly emission'!I104)</f>
        <v>0</v>
      </c>
      <c r="M74" s="11">
        <f>SUM('Yearly emission'!J$101:'Yearly emission'!J104)</f>
        <v>0</v>
      </c>
      <c r="N74" s="11">
        <f>SUM('Yearly emission'!K$101:'Yearly emission'!K104)</f>
        <v>0</v>
      </c>
      <c r="O74" s="11">
        <f>SUM('Yearly emission'!L$101:'Yearly emission'!L104)</f>
        <v>0</v>
      </c>
      <c r="P74" s="11">
        <f>SUM('Yearly emission'!M$101:'Yearly emission'!M104)</f>
        <v>0</v>
      </c>
      <c r="Q74" s="11">
        <f>SUM('Yearly emission'!N$101:'Yearly emission'!N104)</f>
        <v>0</v>
      </c>
      <c r="R74" s="11">
        <f>SUM('Yearly emission'!O$101:'Yearly emission'!O104)</f>
        <v>0</v>
      </c>
      <c r="S74" s="11">
        <f>SUM('Yearly emission'!P$101:'Yearly emission'!P104)</f>
        <v>0</v>
      </c>
      <c r="T74" s="11">
        <f>SUM('Yearly emission'!Q$101:'Yearly emission'!Q104)</f>
        <v>0</v>
      </c>
      <c r="V74" s="11">
        <f>SUM('Yearly emission'!S$101:'Yearly emission'!S104)</f>
        <v>0</v>
      </c>
      <c r="W74" s="11">
        <f>SUM('Yearly emission'!T$101:'Yearly emission'!T104)</f>
        <v>0</v>
      </c>
      <c r="X74" s="11">
        <f>SUM('Yearly emission'!U$101:'Yearly emission'!U104)</f>
        <v>0</v>
      </c>
      <c r="Y74" s="11">
        <f>SUM('Yearly emission'!V$101:'Yearly emission'!V104)</f>
        <v>0</v>
      </c>
      <c r="Z74" s="11">
        <f>SUM('Yearly emission'!W$101:'Yearly emission'!W104)</f>
        <v>0</v>
      </c>
      <c r="AA74" s="11">
        <f>SUM('Yearly emission'!X$101:'Yearly emission'!X104)</f>
        <v>0</v>
      </c>
      <c r="AB74" s="11">
        <f>SUM('Yearly emission'!Y$101:'Yearly emission'!Y104)</f>
        <v>0</v>
      </c>
      <c r="AC74" s="11">
        <f>SUM('Yearly emission'!Z$101:'Yearly emission'!Z104)</f>
        <v>0</v>
      </c>
      <c r="AD74" s="11">
        <f>SUM('Yearly emission'!AA$101:'Yearly emission'!AA104)</f>
        <v>0</v>
      </c>
      <c r="AE74" s="11">
        <f>SUM('Yearly emission'!AB$101:'Yearly emission'!AB104)</f>
        <v>0</v>
      </c>
      <c r="AF74" s="11">
        <f>SUM('Yearly emission'!AC$101:'Yearly emission'!AC104)</f>
        <v>0</v>
      </c>
      <c r="AG74" s="11">
        <f>SUM('Yearly emission'!AD$101:'Yearly emission'!AD104)</f>
        <v>0</v>
      </c>
      <c r="AH74" s="11">
        <f>SUM('Yearly emission'!AE$101:'Yearly emission'!AE104)</f>
        <v>0</v>
      </c>
      <c r="AI74" s="11">
        <f>SUM('Yearly emission'!AF$101:'Yearly emission'!AF104)</f>
        <v>0</v>
      </c>
      <c r="AJ74" s="11">
        <f>SUM('Yearly emission'!AG$101:'Yearly emission'!AG104)</f>
        <v>0</v>
      </c>
      <c r="AK74" s="11">
        <f>SUM('Yearly emission'!AH$101:'Yearly emission'!AH104)</f>
        <v>0</v>
      </c>
      <c r="AM74" s="11">
        <f>SUM('Yearly emission'!AJ$101:'Yearly emission'!AJ104)</f>
        <v>0</v>
      </c>
      <c r="AN74" s="11">
        <f>SUM('Yearly emission'!AK$101:'Yearly emission'!AK104)</f>
        <v>0</v>
      </c>
      <c r="AO74" s="11">
        <f>SUM('Yearly emission'!AL$101:'Yearly emission'!AL104)</f>
        <v>0</v>
      </c>
      <c r="AP74" s="11">
        <f>SUM('Yearly emission'!AM$101:'Yearly emission'!AM104)</f>
        <v>0</v>
      </c>
      <c r="AQ74" s="11">
        <f>SUM('Yearly emission'!AN$101:'Yearly emission'!AN104)</f>
        <v>0</v>
      </c>
      <c r="AR74" s="11">
        <f>SUM('Yearly emission'!AO$101:'Yearly emission'!AO104)</f>
        <v>0</v>
      </c>
      <c r="AS74" s="11">
        <f>SUM('Yearly emission'!AP$101:'Yearly emission'!AP104)</f>
        <v>0</v>
      </c>
      <c r="AT74" s="11">
        <f>SUM('Yearly emission'!AQ$101:'Yearly emission'!AQ104)</f>
        <v>0</v>
      </c>
      <c r="AU74" s="11">
        <f>SUM('Yearly emission'!AR$101:'Yearly emission'!AR104)</f>
        <v>0</v>
      </c>
      <c r="AV74" s="11">
        <f>SUM('Yearly emission'!AS$101:'Yearly emission'!AS104)</f>
        <v>0</v>
      </c>
      <c r="AW74" s="11">
        <f>SUM('Yearly emission'!AT$101:'Yearly emission'!AT104)</f>
        <v>0</v>
      </c>
      <c r="AX74" s="11">
        <f>SUM('Yearly emission'!AU$101:'Yearly emission'!AU104)</f>
        <v>0</v>
      </c>
      <c r="AY74" s="11">
        <f>SUM('Yearly emission'!AV$101:'Yearly emission'!AV104)</f>
        <v>0</v>
      </c>
      <c r="AZ74" s="11">
        <f>SUM('Yearly emission'!AW$101:'Yearly emission'!AW104)</f>
        <v>0</v>
      </c>
      <c r="BA74" s="11">
        <f>SUM('Yearly emission'!AX$101:'Yearly emission'!AX104)</f>
        <v>0</v>
      </c>
      <c r="BB74" s="11">
        <f>SUM('Yearly emission'!AY$101:'Yearly emission'!AY104)</f>
        <v>0</v>
      </c>
      <c r="BD74" s="11">
        <f>SUM('Yearly emission'!BA$101:'Yearly emission'!BA104)</f>
        <v>0</v>
      </c>
      <c r="BE74" s="11">
        <f>SUM('Yearly emission'!BB$101:'Yearly emission'!BB104)</f>
        <v>0</v>
      </c>
      <c r="BF74" s="11">
        <f>SUM('Yearly emission'!BC$101:'Yearly emission'!BC104)</f>
        <v>0</v>
      </c>
      <c r="BG74" s="11">
        <f>SUM('Yearly emission'!BD$101:'Yearly emission'!BD104)</f>
        <v>0</v>
      </c>
      <c r="BH74" s="11">
        <f>SUM('Yearly emission'!BE$101:'Yearly emission'!BE104)</f>
        <v>0</v>
      </c>
      <c r="BI74" s="11">
        <f>SUM('Yearly emission'!BF$101:'Yearly emission'!BF104)</f>
        <v>0</v>
      </c>
      <c r="BJ74" s="11">
        <f>SUM('Yearly emission'!BG$101:'Yearly emission'!BG104)</f>
        <v>0</v>
      </c>
      <c r="BK74" s="11">
        <f>SUM('Yearly emission'!BH$101:'Yearly emission'!BH104)</f>
        <v>0</v>
      </c>
      <c r="BL74" s="11">
        <f>SUM('Yearly emission'!BI$101:'Yearly emission'!BI104)</f>
        <v>0</v>
      </c>
      <c r="BM74" s="11">
        <f>SUM('Yearly emission'!BJ$101:'Yearly emission'!BJ104)</f>
        <v>0</v>
      </c>
      <c r="BN74" s="11">
        <f>SUM('Yearly emission'!BK$101:'Yearly emission'!BK104)</f>
        <v>0</v>
      </c>
      <c r="BO74" s="11">
        <f>SUM('Yearly emission'!BL$101:'Yearly emission'!BL104)</f>
        <v>0</v>
      </c>
      <c r="BP74" s="11">
        <f>SUM('Yearly emission'!BM$101:'Yearly emission'!BM104)</f>
        <v>0</v>
      </c>
      <c r="BQ74" s="11">
        <f>SUM('Yearly emission'!BN$101:'Yearly emission'!BN104)</f>
        <v>0</v>
      </c>
      <c r="BR74" s="11">
        <f>SUM('Yearly emission'!BO$101:'Yearly emission'!BO104)</f>
        <v>0</v>
      </c>
      <c r="BS74" s="11">
        <f>SUM('Yearly emission'!BP$101:'Yearly emission'!BP104)</f>
        <v>0</v>
      </c>
      <c r="BU74" s="11">
        <f>SUM('Yearly emission'!BR$101:'Yearly emission'!BR104)</f>
        <v>0</v>
      </c>
      <c r="BV74" s="11">
        <f>SUM('Yearly emission'!BS$101:'Yearly emission'!BS104)</f>
        <v>0</v>
      </c>
      <c r="BW74" s="11">
        <f>SUM('Yearly emission'!BT$101:'Yearly emission'!BT104)</f>
        <v>0</v>
      </c>
      <c r="BX74" s="11">
        <f>SUM('Yearly emission'!BU$101:'Yearly emission'!BU104)</f>
        <v>0</v>
      </c>
      <c r="BY74" s="11">
        <f>SUM('Yearly emission'!BV$101:'Yearly emission'!BV104)</f>
        <v>0</v>
      </c>
      <c r="BZ74" s="11">
        <f>SUM('Yearly emission'!BW$101:'Yearly emission'!BW104)</f>
        <v>0</v>
      </c>
      <c r="CA74" s="11">
        <f>SUM('Yearly emission'!BX$101:'Yearly emission'!BX104)</f>
        <v>0</v>
      </c>
      <c r="CB74" s="11">
        <f>SUM('Yearly emission'!BY$101:'Yearly emission'!BY104)</f>
        <v>0</v>
      </c>
      <c r="CC74" s="11">
        <f>SUM('Yearly emission'!BZ$101:'Yearly emission'!BZ104)</f>
        <v>0</v>
      </c>
      <c r="CD74" s="11">
        <f>SUM('Yearly emission'!CA$101:'Yearly emission'!CA104)</f>
        <v>0</v>
      </c>
      <c r="CE74" s="11">
        <f>SUM('Yearly emission'!CB$101:'Yearly emission'!CB104)</f>
        <v>0</v>
      </c>
      <c r="CF74" s="11">
        <f>SUM('Yearly emission'!CC$101:'Yearly emission'!CC104)</f>
        <v>0</v>
      </c>
      <c r="CG74" s="11">
        <f>SUM('Yearly emission'!CD$101:'Yearly emission'!CD104)</f>
        <v>0</v>
      </c>
      <c r="CH74" s="11">
        <f>SUM('Yearly emission'!CE$101:'Yearly emission'!CE104)</f>
        <v>0</v>
      </c>
      <c r="CI74" s="11">
        <f>SUM('Yearly emission'!CF$101:'Yearly emission'!CF104)</f>
        <v>0</v>
      </c>
      <c r="CJ74" s="11">
        <f>SUM('Yearly emission'!CG$101:'Yearly emission'!CG104)</f>
        <v>0</v>
      </c>
      <c r="CM74" s="11">
        <f>SUM('Yearly emission'!CJ$101:'Yearly emission'!CJ104)</f>
        <v>8086</v>
      </c>
      <c r="CN74" s="11">
        <f>SUM('Yearly emission'!CK$101:'Yearly emission'!CK104)</f>
        <v>0</v>
      </c>
      <c r="CO74" s="11">
        <f>SUM('Yearly emission'!CL$101:'Yearly emission'!CL104)</f>
        <v>0</v>
      </c>
      <c r="CP74" s="11">
        <f>SUM('Yearly emission'!CM$101:'Yearly emission'!CM104)</f>
        <v>0</v>
      </c>
      <c r="CQ74" s="11">
        <f>SUM('Yearly emission'!CN$101:'Yearly emission'!CN104)</f>
        <v>0</v>
      </c>
      <c r="CR74" s="11">
        <f>SUM('Yearly emission'!CO$101:'Yearly emission'!CO104)</f>
        <v>0</v>
      </c>
      <c r="CS74" s="11">
        <f>SUM('Yearly emission'!CP$101:'Yearly emission'!CP104)</f>
        <v>0</v>
      </c>
      <c r="CT74" s="11">
        <f>SUM('Yearly emission'!CQ$101:'Yearly emission'!CQ104)</f>
        <v>0</v>
      </c>
      <c r="CU74" s="11">
        <f>SUM('Yearly emission'!CR$101:'Yearly emission'!CR104)</f>
        <v>0</v>
      </c>
      <c r="CV74" s="11">
        <f>SUM('Yearly emission'!CS$101:'Yearly emission'!CS104)</f>
        <v>0</v>
      </c>
      <c r="CW74" s="11">
        <f>SUM('Yearly emission'!CT$101:'Yearly emission'!CT104)</f>
        <v>0</v>
      </c>
      <c r="CX74" s="11">
        <f>SUM('Yearly emission'!CU$101:'Yearly emission'!CU104)</f>
        <v>0</v>
      </c>
      <c r="CY74" s="11">
        <f>SUM('Yearly emission'!CV$101:'Yearly emission'!CV104)</f>
        <v>0</v>
      </c>
      <c r="CZ74" s="11">
        <f>SUM('Yearly emission'!CW$101:'Yearly emission'!CW104)</f>
        <v>0</v>
      </c>
      <c r="DA74" s="11">
        <f>SUM('Yearly emission'!CX$101:'Yearly emission'!CX104)</f>
        <v>0</v>
      </c>
      <c r="DB74" s="11">
        <f>SUM('Yearly emission'!CY$101:'Yearly emission'!CY104)</f>
        <v>0</v>
      </c>
      <c r="DC74" s="11">
        <f>SUM('Yearly emission'!CZ$101:'Yearly emission'!CZ104)</f>
        <v>0</v>
      </c>
      <c r="DE74" s="11">
        <f>SUM('Yearly emission'!DB$101:'Yearly emission'!DB104)</f>
        <v>0</v>
      </c>
      <c r="DF74" s="11">
        <f>SUM('Yearly emission'!DC$101:'Yearly emission'!DC104)</f>
        <v>0</v>
      </c>
      <c r="DG74" s="11">
        <f>SUM('Yearly emission'!DD$101:'Yearly emission'!DD104)</f>
        <v>0</v>
      </c>
      <c r="DH74" s="11">
        <f>SUM('Yearly emission'!DE$101:'Yearly emission'!DE104)</f>
        <v>0</v>
      </c>
      <c r="DI74" s="11">
        <f>SUM('Yearly emission'!DF$101:'Yearly emission'!DF104)</f>
        <v>0</v>
      </c>
      <c r="DJ74" s="11">
        <f>SUM('Yearly emission'!DG$101:'Yearly emission'!DG104)</f>
        <v>0</v>
      </c>
      <c r="DK74" s="11">
        <f>SUM('Yearly emission'!DH$101:'Yearly emission'!DH104)</f>
        <v>0</v>
      </c>
      <c r="DL74" s="11">
        <f>SUM('Yearly emission'!DI$101:'Yearly emission'!DI104)</f>
        <v>0</v>
      </c>
      <c r="DM74" s="11">
        <f>SUM('Yearly emission'!DJ$101:'Yearly emission'!DJ104)</f>
        <v>0</v>
      </c>
      <c r="DN74" s="11">
        <f>SUM('Yearly emission'!DK$101:'Yearly emission'!DK104)</f>
        <v>0</v>
      </c>
      <c r="DO74" s="11">
        <f>SUM('Yearly emission'!DL$101:'Yearly emission'!DL104)</f>
        <v>0</v>
      </c>
      <c r="DP74" s="11">
        <f>SUM('Yearly emission'!DM$101:'Yearly emission'!DM104)</f>
        <v>0</v>
      </c>
      <c r="DQ74" s="11">
        <f>SUM('Yearly emission'!DN$101:'Yearly emission'!DN104)</f>
        <v>0</v>
      </c>
      <c r="DR74" s="11">
        <f>SUM('Yearly emission'!DO$101:'Yearly emission'!DO104)</f>
        <v>0</v>
      </c>
      <c r="DS74" s="11">
        <f>SUM('Yearly emission'!DP$101:'Yearly emission'!DP104)</f>
        <v>0</v>
      </c>
      <c r="DT74" s="11">
        <f>SUM('Yearly emission'!DQ$101:'Yearly emission'!DQ104)</f>
        <v>0</v>
      </c>
      <c r="DV74" s="11">
        <f>SUM('Yearly emission'!DS$101:'Yearly emission'!DS104)</f>
        <v>0</v>
      </c>
      <c r="DW74" s="11">
        <f>SUM('Yearly emission'!DT$101:'Yearly emission'!DT104)</f>
        <v>0</v>
      </c>
      <c r="DX74" s="11">
        <f>SUM('Yearly emission'!DU$101:'Yearly emission'!DU104)</f>
        <v>0</v>
      </c>
      <c r="DY74" s="11">
        <f>SUM('Yearly emission'!DV$101:'Yearly emission'!DV104)</f>
        <v>0</v>
      </c>
      <c r="DZ74" s="11">
        <f>SUM('Yearly emission'!DW$101:'Yearly emission'!DW104)</f>
        <v>0</v>
      </c>
      <c r="EA74" s="11">
        <f>SUM('Yearly emission'!DX$101:'Yearly emission'!DX104)</f>
        <v>0</v>
      </c>
      <c r="EB74" s="11">
        <f>SUM('Yearly emission'!DY$101:'Yearly emission'!DY104)</f>
        <v>0</v>
      </c>
      <c r="EC74" s="11">
        <f>SUM('Yearly emission'!DZ$101:'Yearly emission'!DZ104)</f>
        <v>0</v>
      </c>
      <c r="ED74" s="11">
        <f>SUM('Yearly emission'!EA$101:'Yearly emission'!EA104)</f>
        <v>0</v>
      </c>
      <c r="EE74" s="11">
        <f>SUM('Yearly emission'!EB$101:'Yearly emission'!EB104)</f>
        <v>0</v>
      </c>
      <c r="EF74" s="11">
        <f>SUM('Yearly emission'!EC$101:'Yearly emission'!EC104)</f>
        <v>0</v>
      </c>
      <c r="EG74" s="11">
        <f>SUM('Yearly emission'!ED$101:'Yearly emission'!ED104)</f>
        <v>0</v>
      </c>
      <c r="EH74" s="11">
        <f>SUM('Yearly emission'!EE$101:'Yearly emission'!EE104)</f>
        <v>0</v>
      </c>
      <c r="EI74" s="11">
        <f>SUM('Yearly emission'!EF$101:'Yearly emission'!EF104)</f>
        <v>0</v>
      </c>
      <c r="EJ74" s="11">
        <f>SUM('Yearly emission'!EG$101:'Yearly emission'!EG104)</f>
        <v>0</v>
      </c>
      <c r="EK74" s="11">
        <f>SUM('Yearly emission'!EH$101:'Yearly emission'!EH104)</f>
        <v>0</v>
      </c>
      <c r="EM74" s="11">
        <f>SUM('Yearly emission'!EJ$101:'Yearly emission'!EJ104)</f>
        <v>0</v>
      </c>
      <c r="EN74" s="11">
        <f>SUM('Yearly emission'!EK$101:'Yearly emission'!EK104)</f>
        <v>0</v>
      </c>
      <c r="EO74" s="11">
        <f>SUM('Yearly emission'!EL$101:'Yearly emission'!EL104)</f>
        <v>0</v>
      </c>
      <c r="EP74" s="11">
        <f>SUM('Yearly emission'!EM$101:'Yearly emission'!EM104)</f>
        <v>0</v>
      </c>
      <c r="EQ74" s="11">
        <f>SUM('Yearly emission'!EN$101:'Yearly emission'!EN104)</f>
        <v>0</v>
      </c>
      <c r="ER74" s="11">
        <f>SUM('Yearly emission'!EO$101:'Yearly emission'!EO104)</f>
        <v>0</v>
      </c>
      <c r="ES74" s="11">
        <f>SUM('Yearly emission'!EP$101:'Yearly emission'!EP104)</f>
        <v>0</v>
      </c>
      <c r="ET74" s="11">
        <f>SUM('Yearly emission'!EQ$101:'Yearly emission'!EQ104)</f>
        <v>0</v>
      </c>
      <c r="EU74" s="11">
        <f>SUM('Yearly emission'!ER$101:'Yearly emission'!ER104)</f>
        <v>0</v>
      </c>
      <c r="EV74" s="11">
        <f>SUM('Yearly emission'!ES$101:'Yearly emission'!ES104)</f>
        <v>0</v>
      </c>
      <c r="EW74" s="11">
        <f>SUM('Yearly emission'!ET$101:'Yearly emission'!ET104)</f>
        <v>0</v>
      </c>
      <c r="EX74" s="11">
        <f>SUM('Yearly emission'!EU$101:'Yearly emission'!EU104)</f>
        <v>0</v>
      </c>
      <c r="EY74" s="11">
        <f>SUM('Yearly emission'!EV$101:'Yearly emission'!EV104)</f>
        <v>0</v>
      </c>
      <c r="EZ74" s="11">
        <f>SUM('Yearly emission'!EW$101:'Yearly emission'!EW104)</f>
        <v>0</v>
      </c>
      <c r="FA74" s="11">
        <f>SUM('Yearly emission'!EX$101:'Yearly emission'!EX104)</f>
        <v>0</v>
      </c>
      <c r="FB74" s="11">
        <f>SUM('Yearly emission'!EY$101:'Yearly emission'!EY104)</f>
        <v>0</v>
      </c>
      <c r="FD74" s="11">
        <f>SUM('Yearly emission'!FA$101:'Yearly emission'!FA104)</f>
        <v>0</v>
      </c>
      <c r="FE74" s="11">
        <f>SUM('Yearly emission'!FB$101:'Yearly emission'!FB104)</f>
        <v>0</v>
      </c>
      <c r="FF74" s="11">
        <f>SUM('Yearly emission'!FC$101:'Yearly emission'!FC104)</f>
        <v>0</v>
      </c>
      <c r="FG74" s="11">
        <f>SUM('Yearly emission'!FD$101:'Yearly emission'!FD104)</f>
        <v>0</v>
      </c>
      <c r="FH74" s="11">
        <f>SUM('Yearly emission'!FE$101:'Yearly emission'!FE104)</f>
        <v>0</v>
      </c>
      <c r="FI74" s="11">
        <f>SUM('Yearly emission'!FF$101:'Yearly emission'!FF104)</f>
        <v>0</v>
      </c>
      <c r="FJ74" s="11">
        <f>SUM('Yearly emission'!FG$101:'Yearly emission'!FG104)</f>
        <v>0</v>
      </c>
      <c r="FK74" s="11">
        <f>SUM('Yearly emission'!FH$101:'Yearly emission'!FH104)</f>
        <v>0</v>
      </c>
      <c r="FL74" s="11">
        <f>SUM('Yearly emission'!FI$101:'Yearly emission'!FI104)</f>
        <v>0</v>
      </c>
      <c r="FM74" s="11">
        <f>SUM('Yearly emission'!FJ$101:'Yearly emission'!FJ104)</f>
        <v>0</v>
      </c>
      <c r="FN74" s="11">
        <f>SUM('Yearly emission'!FK$101:'Yearly emission'!FK104)</f>
        <v>0</v>
      </c>
      <c r="FO74" s="11">
        <f>SUM('Yearly emission'!FL$101:'Yearly emission'!FL104)</f>
        <v>0</v>
      </c>
      <c r="FP74" s="11">
        <f>SUM('Yearly emission'!FM$101:'Yearly emission'!FM104)</f>
        <v>0</v>
      </c>
      <c r="FQ74" s="11">
        <f>SUM('Yearly emission'!FN$101:'Yearly emission'!FN104)</f>
        <v>0</v>
      </c>
      <c r="FR74" s="11">
        <f>SUM('Yearly emission'!FO$101:'Yearly emission'!FO104)</f>
        <v>0</v>
      </c>
      <c r="FS74" s="11">
        <f>SUM('Yearly emission'!FP$101:'Yearly emission'!FP104)</f>
        <v>0</v>
      </c>
      <c r="FV74" s="11">
        <f>SUM('Yearly emission'!FS$101:'Yearly emission'!FS104)</f>
        <v>8086</v>
      </c>
      <c r="FW74" s="11">
        <f>SUM('Yearly emission'!FT$101:'Yearly emission'!FT104)</f>
        <v>0</v>
      </c>
      <c r="FX74" s="11">
        <f>SUM('Yearly emission'!FU$101:'Yearly emission'!FU104)</f>
        <v>0</v>
      </c>
      <c r="FY74" s="11">
        <f>SUM('Yearly emission'!FV$101:'Yearly emission'!FV104)</f>
        <v>0</v>
      </c>
      <c r="FZ74" s="11">
        <f>SUM('Yearly emission'!FW$101:'Yearly emission'!FW104)</f>
        <v>0</v>
      </c>
      <c r="GA74" s="11">
        <f>SUM('Yearly emission'!FX$101:'Yearly emission'!FX104)</f>
        <v>0</v>
      </c>
      <c r="GB74" s="11">
        <f>SUM('Yearly emission'!FY$101:'Yearly emission'!FY104)</f>
        <v>0</v>
      </c>
      <c r="GC74" s="11">
        <f>SUM('Yearly emission'!FZ$101:'Yearly emission'!FZ104)</f>
        <v>0</v>
      </c>
      <c r="GD74" s="11">
        <f>SUM('Yearly emission'!GA$101:'Yearly emission'!GA104)</f>
        <v>0</v>
      </c>
      <c r="GE74" s="11">
        <f>SUM('Yearly emission'!GB$101:'Yearly emission'!GB104)</f>
        <v>0</v>
      </c>
      <c r="GF74" s="11">
        <f>SUM('Yearly emission'!GC$101:'Yearly emission'!GC104)</f>
        <v>0</v>
      </c>
      <c r="GG74" s="11">
        <f>SUM('Yearly emission'!GD$101:'Yearly emission'!GD104)</f>
        <v>0</v>
      </c>
      <c r="GH74" s="11">
        <f>SUM('Yearly emission'!GE$101:'Yearly emission'!GE104)</f>
        <v>0</v>
      </c>
      <c r="GI74" s="11">
        <f>SUM('Yearly emission'!GF$101:'Yearly emission'!GF104)</f>
        <v>0</v>
      </c>
      <c r="GJ74" s="11">
        <f>SUM('Yearly emission'!GG$101:'Yearly emission'!GG104)</f>
        <v>0</v>
      </c>
      <c r="GK74" s="11">
        <f>SUM('Yearly emission'!GH$101:'Yearly emission'!GH104)</f>
        <v>0</v>
      </c>
      <c r="GL74" s="11">
        <f>SUM('Yearly emission'!GI$101:'Yearly emission'!GI104)</f>
        <v>0</v>
      </c>
      <c r="GN74" s="11">
        <f>SUM('Yearly emission'!GK$101:'Yearly emission'!GK104)</f>
        <v>0</v>
      </c>
      <c r="GO74" s="11">
        <f>SUM('Yearly emission'!GL$101:'Yearly emission'!GL104)</f>
        <v>0</v>
      </c>
      <c r="GP74" s="11">
        <f>SUM('Yearly emission'!GM$101:'Yearly emission'!GM104)</f>
        <v>0</v>
      </c>
      <c r="GQ74" s="11">
        <f>SUM('Yearly emission'!GN$101:'Yearly emission'!GN104)</f>
        <v>0</v>
      </c>
      <c r="GR74" s="11">
        <f>SUM('Yearly emission'!GO$101:'Yearly emission'!GO104)</f>
        <v>0</v>
      </c>
      <c r="GS74" s="11">
        <f>SUM('Yearly emission'!GP$101:'Yearly emission'!GP104)</f>
        <v>0</v>
      </c>
      <c r="GT74" s="11">
        <f>SUM('Yearly emission'!GQ$101:'Yearly emission'!GQ104)</f>
        <v>0</v>
      </c>
      <c r="GU74" s="11">
        <f>SUM('Yearly emission'!GR$101:'Yearly emission'!GR104)</f>
        <v>0</v>
      </c>
      <c r="GV74" s="11">
        <f>SUM('Yearly emission'!GS$101:'Yearly emission'!GS104)</f>
        <v>0</v>
      </c>
      <c r="GW74" s="11">
        <f>SUM('Yearly emission'!GT$101:'Yearly emission'!GT104)</f>
        <v>0</v>
      </c>
      <c r="GX74" s="11">
        <f>SUM('Yearly emission'!GU$101:'Yearly emission'!GU104)</f>
        <v>0</v>
      </c>
      <c r="GY74" s="11">
        <f>SUM('Yearly emission'!GV$101:'Yearly emission'!GV104)</f>
        <v>0</v>
      </c>
      <c r="GZ74" s="11">
        <f>SUM('Yearly emission'!GW$101:'Yearly emission'!GW104)</f>
        <v>0</v>
      </c>
      <c r="HA74" s="11">
        <f>SUM('Yearly emission'!GX$101:'Yearly emission'!GX104)</f>
        <v>0</v>
      </c>
      <c r="HB74" s="11">
        <f>SUM('Yearly emission'!GY$101:'Yearly emission'!GY104)</f>
        <v>0</v>
      </c>
      <c r="HC74" s="11">
        <f>SUM('Yearly emission'!GZ$101:'Yearly emission'!GZ104)</f>
        <v>0</v>
      </c>
      <c r="HE74" s="11">
        <f>SUM('Yearly emission'!HB$101:'Yearly emission'!HB104)</f>
        <v>0</v>
      </c>
      <c r="HF74" s="11">
        <f>SUM('Yearly emission'!HC$101:'Yearly emission'!HC104)</f>
        <v>0</v>
      </c>
      <c r="HG74" s="11">
        <f>SUM('Yearly emission'!HD$101:'Yearly emission'!HD104)</f>
        <v>0</v>
      </c>
      <c r="HH74" s="11">
        <f>SUM('Yearly emission'!HE$101:'Yearly emission'!HE104)</f>
        <v>0</v>
      </c>
      <c r="HI74" s="11">
        <f>SUM('Yearly emission'!HF$101:'Yearly emission'!HF104)</f>
        <v>0</v>
      </c>
      <c r="HJ74" s="11">
        <f>SUM('Yearly emission'!HG$101:'Yearly emission'!HG104)</f>
        <v>0</v>
      </c>
      <c r="HK74" s="11">
        <f>SUM('Yearly emission'!HH$101:'Yearly emission'!HH104)</f>
        <v>0</v>
      </c>
      <c r="HL74" s="11">
        <f>SUM('Yearly emission'!HI$101:'Yearly emission'!HI104)</f>
        <v>0</v>
      </c>
      <c r="HM74" s="11">
        <f>SUM('Yearly emission'!HJ$101:'Yearly emission'!HJ104)</f>
        <v>0</v>
      </c>
      <c r="HN74" s="11">
        <f>SUM('Yearly emission'!HK$101:'Yearly emission'!HK104)</f>
        <v>0</v>
      </c>
      <c r="HO74" s="11">
        <f>SUM('Yearly emission'!HL$101:'Yearly emission'!HL104)</f>
        <v>0</v>
      </c>
      <c r="HP74" s="11">
        <f>SUM('Yearly emission'!HM$101:'Yearly emission'!HM104)</f>
        <v>0</v>
      </c>
      <c r="HQ74" s="11">
        <f>SUM('Yearly emission'!HN$101:'Yearly emission'!HN104)</f>
        <v>0</v>
      </c>
      <c r="HR74" s="11">
        <f>SUM('Yearly emission'!HO$101:'Yearly emission'!HO104)</f>
        <v>0</v>
      </c>
      <c r="HS74" s="11">
        <f>SUM('Yearly emission'!HP$101:'Yearly emission'!HP104)</f>
        <v>0</v>
      </c>
      <c r="HT74" s="11">
        <f>SUM('Yearly emission'!HQ$101:'Yearly emission'!HQ104)</f>
        <v>0</v>
      </c>
      <c r="HV74" s="11">
        <f>SUM('Yearly emission'!HS$101:'Yearly emission'!HS104)</f>
        <v>0</v>
      </c>
      <c r="HW74" s="11">
        <f>SUM('Yearly emission'!HT$101:'Yearly emission'!HT104)</f>
        <v>0</v>
      </c>
      <c r="HX74" s="11">
        <f>SUM('Yearly emission'!HU$101:'Yearly emission'!HU104)</f>
        <v>0</v>
      </c>
      <c r="HY74" s="11">
        <f>SUM('Yearly emission'!HV$101:'Yearly emission'!HV104)</f>
        <v>0</v>
      </c>
      <c r="HZ74" s="11">
        <f>SUM('Yearly emission'!HW$101:'Yearly emission'!HW104)</f>
        <v>0</v>
      </c>
      <c r="IA74" s="11">
        <f>SUM('Yearly emission'!HX$101:'Yearly emission'!HX104)</f>
        <v>0</v>
      </c>
      <c r="IB74" s="11">
        <f>SUM('Yearly emission'!HY$101:'Yearly emission'!HY104)</f>
        <v>0</v>
      </c>
      <c r="IC74" s="11">
        <f>SUM('Yearly emission'!HZ$101:'Yearly emission'!HZ104)</f>
        <v>0</v>
      </c>
      <c r="ID74" s="11">
        <f>SUM('Yearly emission'!IA$101:'Yearly emission'!IA104)</f>
        <v>0</v>
      </c>
      <c r="IE74" s="11">
        <f>SUM('Yearly emission'!IB$101:'Yearly emission'!IB104)</f>
        <v>0</v>
      </c>
      <c r="IF74" s="11">
        <f>SUM('Yearly emission'!IC$101:'Yearly emission'!IC104)</f>
        <v>0</v>
      </c>
      <c r="IG74" s="11">
        <f>SUM('Yearly emission'!ID$101:'Yearly emission'!ID104)</f>
        <v>0</v>
      </c>
      <c r="IH74" s="11">
        <f>SUM('Yearly emission'!IE$101:'Yearly emission'!IE104)</f>
        <v>0</v>
      </c>
      <c r="II74" s="11">
        <f>SUM('Yearly emission'!IF$101:'Yearly emission'!IF104)</f>
        <v>0</v>
      </c>
      <c r="IJ74" s="11">
        <f>SUM('Yearly emission'!IG$101:'Yearly emission'!IG104)</f>
        <v>0</v>
      </c>
      <c r="IK74" s="11">
        <f>SUM('Yearly emission'!IH$101:'Yearly emission'!IH104)</f>
        <v>0</v>
      </c>
      <c r="IM74" s="11">
        <f>SUM('Yearly emission'!IJ$101:'Yearly emission'!IJ104)</f>
        <v>0</v>
      </c>
      <c r="IN74" s="11">
        <f>SUM('Yearly emission'!IK$101:'Yearly emission'!IK104)</f>
        <v>0</v>
      </c>
      <c r="IO74" s="11">
        <f>SUM('Yearly emission'!IL$101:'Yearly emission'!IL104)</f>
        <v>0</v>
      </c>
      <c r="IP74" s="11">
        <f>SUM('Yearly emission'!IM$101:'Yearly emission'!IM104)</f>
        <v>0</v>
      </c>
      <c r="IQ74" s="11">
        <f>SUM('Yearly emission'!IN$101:'Yearly emission'!IN104)</f>
        <v>0</v>
      </c>
      <c r="IR74" s="11">
        <f>SUM('Yearly emission'!IO$101:'Yearly emission'!IO104)</f>
        <v>0</v>
      </c>
      <c r="IS74" s="11">
        <f>SUM('Yearly emission'!IP$101:'Yearly emission'!IP104)</f>
        <v>0</v>
      </c>
      <c r="IT74" s="11">
        <f>SUM('Yearly emission'!IQ$101:'Yearly emission'!IQ104)</f>
        <v>0</v>
      </c>
      <c r="IU74" s="11">
        <f>SUM('Yearly emission'!IR$101:'Yearly emission'!IR104)</f>
        <v>0</v>
      </c>
      <c r="IV74" s="11">
        <f>SUM('Yearly emission'!IS$101:'Yearly emission'!IS104)</f>
        <v>0</v>
      </c>
      <c r="IW74" s="11">
        <f>SUM('Yearly emission'!IT$101:'Yearly emission'!IT104)</f>
        <v>0</v>
      </c>
      <c r="IX74" s="11">
        <f>SUM('Yearly emission'!IU$101:'Yearly emission'!IU104)</f>
        <v>0</v>
      </c>
      <c r="IY74" s="11">
        <f>SUM('Yearly emission'!IV$101:'Yearly emission'!IV104)</f>
        <v>0</v>
      </c>
      <c r="IZ74" s="11">
        <f>SUM('Yearly emission'!IW$101:'Yearly emission'!IW104)</f>
        <v>0</v>
      </c>
      <c r="JA74" s="11">
        <f>SUM('Yearly emission'!IX$101:'Yearly emission'!IX104)</f>
        <v>0</v>
      </c>
      <c r="JB74" s="11">
        <f>SUM('Yearly emission'!IY$101:'Yearly emission'!IY104)</f>
        <v>0</v>
      </c>
    </row>
    <row r="75" spans="1:262" x14ac:dyDescent="0.25">
      <c r="A75" s="11">
        <v>2030</v>
      </c>
      <c r="B75" s="11" t="s">
        <v>43</v>
      </c>
      <c r="D75" s="11">
        <v>2024</v>
      </c>
      <c r="E75" s="11">
        <f>SUM('Yearly emission'!B$101:'Yearly emission'!B105)</f>
        <v>0</v>
      </c>
      <c r="F75" s="11">
        <f>SUM('Yearly emission'!C$101:'Yearly emission'!C105)</f>
        <v>0</v>
      </c>
      <c r="G75" s="11">
        <f>SUM('Yearly emission'!D$101:'Yearly emission'!D105)</f>
        <v>0</v>
      </c>
      <c r="H75" s="11">
        <f>SUM('Yearly emission'!E$101:'Yearly emission'!E105)</f>
        <v>0</v>
      </c>
      <c r="I75" s="11">
        <f>SUM('Yearly emission'!F$101:'Yearly emission'!F105)</f>
        <v>0</v>
      </c>
      <c r="J75" s="11">
        <f>SUM('Yearly emission'!G$101:'Yearly emission'!G105)</f>
        <v>0</v>
      </c>
      <c r="K75" s="11">
        <f>SUM('Yearly emission'!H$101:'Yearly emission'!H105)</f>
        <v>0</v>
      </c>
      <c r="L75" s="11">
        <f>SUM('Yearly emission'!I$101:'Yearly emission'!I105)</f>
        <v>0</v>
      </c>
      <c r="M75" s="11">
        <f>SUM('Yearly emission'!J$101:'Yearly emission'!J105)</f>
        <v>0</v>
      </c>
      <c r="N75" s="11">
        <f>SUM('Yearly emission'!K$101:'Yearly emission'!K105)</f>
        <v>0</v>
      </c>
      <c r="O75" s="11">
        <f>SUM('Yearly emission'!L$101:'Yearly emission'!L105)</f>
        <v>0</v>
      </c>
      <c r="P75" s="11">
        <f>SUM('Yearly emission'!M$101:'Yearly emission'!M105)</f>
        <v>0</v>
      </c>
      <c r="Q75" s="11">
        <f>SUM('Yearly emission'!N$101:'Yearly emission'!N105)</f>
        <v>0</v>
      </c>
      <c r="R75" s="11">
        <f>SUM('Yearly emission'!O$101:'Yearly emission'!O105)</f>
        <v>0</v>
      </c>
      <c r="S75" s="11">
        <f>SUM('Yearly emission'!P$101:'Yearly emission'!P105)</f>
        <v>0</v>
      </c>
      <c r="T75" s="11">
        <f>SUM('Yearly emission'!Q$101:'Yearly emission'!Q105)</f>
        <v>0</v>
      </c>
      <c r="V75" s="11">
        <f>SUM('Yearly emission'!S$101:'Yearly emission'!S105)</f>
        <v>0</v>
      </c>
      <c r="W75" s="11">
        <f>SUM('Yearly emission'!T$101:'Yearly emission'!T105)</f>
        <v>0</v>
      </c>
      <c r="X75" s="11">
        <f>SUM('Yearly emission'!U$101:'Yearly emission'!U105)</f>
        <v>0</v>
      </c>
      <c r="Y75" s="11">
        <f>SUM('Yearly emission'!V$101:'Yearly emission'!V105)</f>
        <v>0</v>
      </c>
      <c r="Z75" s="11">
        <f>SUM('Yearly emission'!W$101:'Yearly emission'!W105)</f>
        <v>0</v>
      </c>
      <c r="AA75" s="11">
        <f>SUM('Yearly emission'!X$101:'Yearly emission'!X105)</f>
        <v>0</v>
      </c>
      <c r="AB75" s="11">
        <f>SUM('Yearly emission'!Y$101:'Yearly emission'!Y105)</f>
        <v>0</v>
      </c>
      <c r="AC75" s="11">
        <f>SUM('Yearly emission'!Z$101:'Yearly emission'!Z105)</f>
        <v>0</v>
      </c>
      <c r="AD75" s="11">
        <f>SUM('Yearly emission'!AA$101:'Yearly emission'!AA105)</f>
        <v>0</v>
      </c>
      <c r="AE75" s="11">
        <f>SUM('Yearly emission'!AB$101:'Yearly emission'!AB105)</f>
        <v>0</v>
      </c>
      <c r="AF75" s="11">
        <f>SUM('Yearly emission'!AC$101:'Yearly emission'!AC105)</f>
        <v>0</v>
      </c>
      <c r="AG75" s="11">
        <f>SUM('Yearly emission'!AD$101:'Yearly emission'!AD105)</f>
        <v>0</v>
      </c>
      <c r="AH75" s="11">
        <f>SUM('Yearly emission'!AE$101:'Yearly emission'!AE105)</f>
        <v>0</v>
      </c>
      <c r="AI75" s="11">
        <f>SUM('Yearly emission'!AF$101:'Yearly emission'!AF105)</f>
        <v>0</v>
      </c>
      <c r="AJ75" s="11">
        <f>SUM('Yearly emission'!AG$101:'Yearly emission'!AG105)</f>
        <v>0</v>
      </c>
      <c r="AK75" s="11">
        <f>SUM('Yearly emission'!AH$101:'Yearly emission'!AH105)</f>
        <v>0</v>
      </c>
      <c r="AM75" s="11">
        <f>SUM('Yearly emission'!AJ$101:'Yearly emission'!AJ105)</f>
        <v>0</v>
      </c>
      <c r="AN75" s="11">
        <f>SUM('Yearly emission'!AK$101:'Yearly emission'!AK105)</f>
        <v>0</v>
      </c>
      <c r="AO75" s="11">
        <f>SUM('Yearly emission'!AL$101:'Yearly emission'!AL105)</f>
        <v>0</v>
      </c>
      <c r="AP75" s="11">
        <f>SUM('Yearly emission'!AM$101:'Yearly emission'!AM105)</f>
        <v>0</v>
      </c>
      <c r="AQ75" s="11">
        <f>SUM('Yearly emission'!AN$101:'Yearly emission'!AN105)</f>
        <v>0</v>
      </c>
      <c r="AR75" s="11">
        <f>SUM('Yearly emission'!AO$101:'Yearly emission'!AO105)</f>
        <v>0</v>
      </c>
      <c r="AS75" s="11">
        <f>SUM('Yearly emission'!AP$101:'Yearly emission'!AP105)</f>
        <v>0</v>
      </c>
      <c r="AT75" s="11">
        <f>SUM('Yearly emission'!AQ$101:'Yearly emission'!AQ105)</f>
        <v>0</v>
      </c>
      <c r="AU75" s="11">
        <f>SUM('Yearly emission'!AR$101:'Yearly emission'!AR105)</f>
        <v>0</v>
      </c>
      <c r="AV75" s="11">
        <f>SUM('Yearly emission'!AS$101:'Yearly emission'!AS105)</f>
        <v>0</v>
      </c>
      <c r="AW75" s="11">
        <f>SUM('Yearly emission'!AT$101:'Yearly emission'!AT105)</f>
        <v>0</v>
      </c>
      <c r="AX75" s="11">
        <f>SUM('Yearly emission'!AU$101:'Yearly emission'!AU105)</f>
        <v>0</v>
      </c>
      <c r="AY75" s="11">
        <f>SUM('Yearly emission'!AV$101:'Yearly emission'!AV105)</f>
        <v>0</v>
      </c>
      <c r="AZ75" s="11">
        <f>SUM('Yearly emission'!AW$101:'Yearly emission'!AW105)</f>
        <v>0</v>
      </c>
      <c r="BA75" s="11">
        <f>SUM('Yearly emission'!AX$101:'Yearly emission'!AX105)</f>
        <v>0</v>
      </c>
      <c r="BB75" s="11">
        <f>SUM('Yearly emission'!AY$101:'Yearly emission'!AY105)</f>
        <v>0</v>
      </c>
      <c r="BD75" s="11">
        <f>SUM('Yearly emission'!BA$101:'Yearly emission'!BA105)</f>
        <v>0</v>
      </c>
      <c r="BE75" s="11">
        <f>SUM('Yearly emission'!BB$101:'Yearly emission'!BB105)</f>
        <v>0</v>
      </c>
      <c r="BF75" s="11">
        <f>SUM('Yearly emission'!BC$101:'Yearly emission'!BC105)</f>
        <v>0</v>
      </c>
      <c r="BG75" s="11">
        <f>SUM('Yearly emission'!BD$101:'Yearly emission'!BD105)</f>
        <v>0</v>
      </c>
      <c r="BH75" s="11">
        <f>SUM('Yearly emission'!BE$101:'Yearly emission'!BE105)</f>
        <v>0</v>
      </c>
      <c r="BI75" s="11">
        <f>SUM('Yearly emission'!BF$101:'Yearly emission'!BF105)</f>
        <v>0</v>
      </c>
      <c r="BJ75" s="11">
        <f>SUM('Yearly emission'!BG$101:'Yearly emission'!BG105)</f>
        <v>0</v>
      </c>
      <c r="BK75" s="11">
        <f>SUM('Yearly emission'!BH$101:'Yearly emission'!BH105)</f>
        <v>0</v>
      </c>
      <c r="BL75" s="11">
        <f>SUM('Yearly emission'!BI$101:'Yearly emission'!BI105)</f>
        <v>0</v>
      </c>
      <c r="BM75" s="11">
        <f>SUM('Yearly emission'!BJ$101:'Yearly emission'!BJ105)</f>
        <v>0</v>
      </c>
      <c r="BN75" s="11">
        <f>SUM('Yearly emission'!BK$101:'Yearly emission'!BK105)</f>
        <v>0</v>
      </c>
      <c r="BO75" s="11">
        <f>SUM('Yearly emission'!BL$101:'Yearly emission'!BL105)</f>
        <v>0</v>
      </c>
      <c r="BP75" s="11">
        <f>SUM('Yearly emission'!BM$101:'Yearly emission'!BM105)</f>
        <v>0</v>
      </c>
      <c r="BQ75" s="11">
        <f>SUM('Yearly emission'!BN$101:'Yearly emission'!BN105)</f>
        <v>0</v>
      </c>
      <c r="BR75" s="11">
        <f>SUM('Yearly emission'!BO$101:'Yearly emission'!BO105)</f>
        <v>0</v>
      </c>
      <c r="BS75" s="11">
        <f>SUM('Yearly emission'!BP$101:'Yearly emission'!BP105)</f>
        <v>0</v>
      </c>
      <c r="BU75" s="11">
        <f>SUM('Yearly emission'!BR$101:'Yearly emission'!BR105)</f>
        <v>0</v>
      </c>
      <c r="BV75" s="11">
        <f>SUM('Yearly emission'!BS$101:'Yearly emission'!BS105)</f>
        <v>0</v>
      </c>
      <c r="BW75" s="11">
        <f>SUM('Yearly emission'!BT$101:'Yearly emission'!BT105)</f>
        <v>0</v>
      </c>
      <c r="BX75" s="11">
        <f>SUM('Yearly emission'!BU$101:'Yearly emission'!BU105)</f>
        <v>0</v>
      </c>
      <c r="BY75" s="11">
        <f>SUM('Yearly emission'!BV$101:'Yearly emission'!BV105)</f>
        <v>0</v>
      </c>
      <c r="BZ75" s="11">
        <f>SUM('Yearly emission'!BW$101:'Yearly emission'!BW105)</f>
        <v>0</v>
      </c>
      <c r="CA75" s="11">
        <f>SUM('Yearly emission'!BX$101:'Yearly emission'!BX105)</f>
        <v>0</v>
      </c>
      <c r="CB75" s="11">
        <f>SUM('Yearly emission'!BY$101:'Yearly emission'!BY105)</f>
        <v>0</v>
      </c>
      <c r="CC75" s="11">
        <f>SUM('Yearly emission'!BZ$101:'Yearly emission'!BZ105)</f>
        <v>0</v>
      </c>
      <c r="CD75" s="11">
        <f>SUM('Yearly emission'!CA$101:'Yearly emission'!CA105)</f>
        <v>0</v>
      </c>
      <c r="CE75" s="11">
        <f>SUM('Yearly emission'!CB$101:'Yearly emission'!CB105)</f>
        <v>0</v>
      </c>
      <c r="CF75" s="11">
        <f>SUM('Yearly emission'!CC$101:'Yearly emission'!CC105)</f>
        <v>0</v>
      </c>
      <c r="CG75" s="11">
        <f>SUM('Yearly emission'!CD$101:'Yearly emission'!CD105)</f>
        <v>0</v>
      </c>
      <c r="CH75" s="11">
        <f>SUM('Yearly emission'!CE$101:'Yearly emission'!CE105)</f>
        <v>0</v>
      </c>
      <c r="CI75" s="11">
        <f>SUM('Yearly emission'!CF$101:'Yearly emission'!CF105)</f>
        <v>0</v>
      </c>
      <c r="CJ75" s="11">
        <f>SUM('Yearly emission'!CG$101:'Yearly emission'!CG105)</f>
        <v>0</v>
      </c>
      <c r="CM75" s="11">
        <f>SUM('Yearly emission'!CJ$101:'Yearly emission'!CJ105)</f>
        <v>10110</v>
      </c>
      <c r="CN75" s="11">
        <f>SUM('Yearly emission'!CK$101:'Yearly emission'!CK105)</f>
        <v>0</v>
      </c>
      <c r="CO75" s="11">
        <f>SUM('Yearly emission'!CL$101:'Yearly emission'!CL105)</f>
        <v>0</v>
      </c>
      <c r="CP75" s="11">
        <f>SUM('Yearly emission'!CM$101:'Yearly emission'!CM105)</f>
        <v>0</v>
      </c>
      <c r="CQ75" s="11">
        <f>SUM('Yearly emission'!CN$101:'Yearly emission'!CN105)</f>
        <v>0</v>
      </c>
      <c r="CR75" s="11">
        <f>SUM('Yearly emission'!CO$101:'Yearly emission'!CO105)</f>
        <v>0</v>
      </c>
      <c r="CS75" s="11">
        <f>SUM('Yearly emission'!CP$101:'Yearly emission'!CP105)</f>
        <v>0</v>
      </c>
      <c r="CT75" s="11">
        <f>SUM('Yearly emission'!CQ$101:'Yearly emission'!CQ105)</f>
        <v>0</v>
      </c>
      <c r="CU75" s="11">
        <f>SUM('Yearly emission'!CR$101:'Yearly emission'!CR105)</f>
        <v>0</v>
      </c>
      <c r="CV75" s="11">
        <f>SUM('Yearly emission'!CS$101:'Yearly emission'!CS105)</f>
        <v>0</v>
      </c>
      <c r="CW75" s="11">
        <f>SUM('Yearly emission'!CT$101:'Yearly emission'!CT105)</f>
        <v>0</v>
      </c>
      <c r="CX75" s="11">
        <f>SUM('Yearly emission'!CU$101:'Yearly emission'!CU105)</f>
        <v>0</v>
      </c>
      <c r="CY75" s="11">
        <f>SUM('Yearly emission'!CV$101:'Yearly emission'!CV105)</f>
        <v>0</v>
      </c>
      <c r="CZ75" s="11">
        <f>SUM('Yearly emission'!CW$101:'Yearly emission'!CW105)</f>
        <v>0</v>
      </c>
      <c r="DA75" s="11">
        <f>SUM('Yearly emission'!CX$101:'Yearly emission'!CX105)</f>
        <v>0</v>
      </c>
      <c r="DB75" s="11">
        <f>SUM('Yearly emission'!CY$101:'Yearly emission'!CY105)</f>
        <v>0</v>
      </c>
      <c r="DC75" s="11">
        <f>SUM('Yearly emission'!CZ$101:'Yearly emission'!CZ105)</f>
        <v>0</v>
      </c>
      <c r="DE75" s="11">
        <f>SUM('Yearly emission'!DB$101:'Yearly emission'!DB105)</f>
        <v>0</v>
      </c>
      <c r="DF75" s="11">
        <f>SUM('Yearly emission'!DC$101:'Yearly emission'!DC105)</f>
        <v>0</v>
      </c>
      <c r="DG75" s="11">
        <f>SUM('Yearly emission'!DD$101:'Yearly emission'!DD105)</f>
        <v>0</v>
      </c>
      <c r="DH75" s="11">
        <f>SUM('Yearly emission'!DE$101:'Yearly emission'!DE105)</f>
        <v>0</v>
      </c>
      <c r="DI75" s="11">
        <f>SUM('Yearly emission'!DF$101:'Yearly emission'!DF105)</f>
        <v>0</v>
      </c>
      <c r="DJ75" s="11">
        <f>SUM('Yearly emission'!DG$101:'Yearly emission'!DG105)</f>
        <v>0</v>
      </c>
      <c r="DK75" s="11">
        <f>SUM('Yearly emission'!DH$101:'Yearly emission'!DH105)</f>
        <v>0</v>
      </c>
      <c r="DL75" s="11">
        <f>SUM('Yearly emission'!DI$101:'Yearly emission'!DI105)</f>
        <v>0</v>
      </c>
      <c r="DM75" s="11">
        <f>SUM('Yearly emission'!DJ$101:'Yearly emission'!DJ105)</f>
        <v>0</v>
      </c>
      <c r="DN75" s="11">
        <f>SUM('Yearly emission'!DK$101:'Yearly emission'!DK105)</f>
        <v>0</v>
      </c>
      <c r="DO75" s="11">
        <f>SUM('Yearly emission'!DL$101:'Yearly emission'!DL105)</f>
        <v>0</v>
      </c>
      <c r="DP75" s="11">
        <f>SUM('Yearly emission'!DM$101:'Yearly emission'!DM105)</f>
        <v>0</v>
      </c>
      <c r="DQ75" s="11">
        <f>SUM('Yearly emission'!DN$101:'Yearly emission'!DN105)</f>
        <v>0</v>
      </c>
      <c r="DR75" s="11">
        <f>SUM('Yearly emission'!DO$101:'Yearly emission'!DO105)</f>
        <v>0</v>
      </c>
      <c r="DS75" s="11">
        <f>SUM('Yearly emission'!DP$101:'Yearly emission'!DP105)</f>
        <v>0</v>
      </c>
      <c r="DT75" s="11">
        <f>SUM('Yearly emission'!DQ$101:'Yearly emission'!DQ105)</f>
        <v>0</v>
      </c>
      <c r="DV75" s="11">
        <f>SUM('Yearly emission'!DS$101:'Yearly emission'!DS105)</f>
        <v>0</v>
      </c>
      <c r="DW75" s="11">
        <f>SUM('Yearly emission'!DT$101:'Yearly emission'!DT105)</f>
        <v>0</v>
      </c>
      <c r="DX75" s="11">
        <f>SUM('Yearly emission'!DU$101:'Yearly emission'!DU105)</f>
        <v>0</v>
      </c>
      <c r="DY75" s="11">
        <f>SUM('Yearly emission'!DV$101:'Yearly emission'!DV105)</f>
        <v>0</v>
      </c>
      <c r="DZ75" s="11">
        <f>SUM('Yearly emission'!DW$101:'Yearly emission'!DW105)</f>
        <v>0</v>
      </c>
      <c r="EA75" s="11">
        <f>SUM('Yearly emission'!DX$101:'Yearly emission'!DX105)</f>
        <v>0</v>
      </c>
      <c r="EB75" s="11">
        <f>SUM('Yearly emission'!DY$101:'Yearly emission'!DY105)</f>
        <v>0</v>
      </c>
      <c r="EC75" s="11">
        <f>SUM('Yearly emission'!DZ$101:'Yearly emission'!DZ105)</f>
        <v>0</v>
      </c>
      <c r="ED75" s="11">
        <f>SUM('Yearly emission'!EA$101:'Yearly emission'!EA105)</f>
        <v>0</v>
      </c>
      <c r="EE75" s="11">
        <f>SUM('Yearly emission'!EB$101:'Yearly emission'!EB105)</f>
        <v>0</v>
      </c>
      <c r="EF75" s="11">
        <f>SUM('Yearly emission'!EC$101:'Yearly emission'!EC105)</f>
        <v>0</v>
      </c>
      <c r="EG75" s="11">
        <f>SUM('Yearly emission'!ED$101:'Yearly emission'!ED105)</f>
        <v>0</v>
      </c>
      <c r="EH75" s="11">
        <f>SUM('Yearly emission'!EE$101:'Yearly emission'!EE105)</f>
        <v>0</v>
      </c>
      <c r="EI75" s="11">
        <f>SUM('Yearly emission'!EF$101:'Yearly emission'!EF105)</f>
        <v>0</v>
      </c>
      <c r="EJ75" s="11">
        <f>SUM('Yearly emission'!EG$101:'Yearly emission'!EG105)</f>
        <v>0</v>
      </c>
      <c r="EK75" s="11">
        <f>SUM('Yearly emission'!EH$101:'Yearly emission'!EH105)</f>
        <v>0</v>
      </c>
      <c r="EM75" s="11">
        <f>SUM('Yearly emission'!EJ$101:'Yearly emission'!EJ105)</f>
        <v>0</v>
      </c>
      <c r="EN75" s="11">
        <f>SUM('Yearly emission'!EK$101:'Yearly emission'!EK105)</f>
        <v>0</v>
      </c>
      <c r="EO75" s="11">
        <f>SUM('Yearly emission'!EL$101:'Yearly emission'!EL105)</f>
        <v>0</v>
      </c>
      <c r="EP75" s="11">
        <f>SUM('Yearly emission'!EM$101:'Yearly emission'!EM105)</f>
        <v>0</v>
      </c>
      <c r="EQ75" s="11">
        <f>SUM('Yearly emission'!EN$101:'Yearly emission'!EN105)</f>
        <v>0</v>
      </c>
      <c r="ER75" s="11">
        <f>SUM('Yearly emission'!EO$101:'Yearly emission'!EO105)</f>
        <v>0</v>
      </c>
      <c r="ES75" s="11">
        <f>SUM('Yearly emission'!EP$101:'Yearly emission'!EP105)</f>
        <v>0</v>
      </c>
      <c r="ET75" s="11">
        <f>SUM('Yearly emission'!EQ$101:'Yearly emission'!EQ105)</f>
        <v>0</v>
      </c>
      <c r="EU75" s="11">
        <f>SUM('Yearly emission'!ER$101:'Yearly emission'!ER105)</f>
        <v>0</v>
      </c>
      <c r="EV75" s="11">
        <f>SUM('Yearly emission'!ES$101:'Yearly emission'!ES105)</f>
        <v>0</v>
      </c>
      <c r="EW75" s="11">
        <f>SUM('Yearly emission'!ET$101:'Yearly emission'!ET105)</f>
        <v>0</v>
      </c>
      <c r="EX75" s="11">
        <f>SUM('Yearly emission'!EU$101:'Yearly emission'!EU105)</f>
        <v>0</v>
      </c>
      <c r="EY75" s="11">
        <f>SUM('Yearly emission'!EV$101:'Yearly emission'!EV105)</f>
        <v>0</v>
      </c>
      <c r="EZ75" s="11">
        <f>SUM('Yearly emission'!EW$101:'Yearly emission'!EW105)</f>
        <v>0</v>
      </c>
      <c r="FA75" s="11">
        <f>SUM('Yearly emission'!EX$101:'Yearly emission'!EX105)</f>
        <v>0</v>
      </c>
      <c r="FB75" s="11">
        <f>SUM('Yearly emission'!EY$101:'Yearly emission'!EY105)</f>
        <v>0</v>
      </c>
      <c r="FD75" s="11">
        <f>SUM('Yearly emission'!FA$101:'Yearly emission'!FA105)</f>
        <v>0</v>
      </c>
      <c r="FE75" s="11">
        <f>SUM('Yearly emission'!FB$101:'Yearly emission'!FB105)</f>
        <v>0</v>
      </c>
      <c r="FF75" s="11">
        <f>SUM('Yearly emission'!FC$101:'Yearly emission'!FC105)</f>
        <v>0</v>
      </c>
      <c r="FG75" s="11">
        <f>SUM('Yearly emission'!FD$101:'Yearly emission'!FD105)</f>
        <v>0</v>
      </c>
      <c r="FH75" s="11">
        <f>SUM('Yearly emission'!FE$101:'Yearly emission'!FE105)</f>
        <v>0</v>
      </c>
      <c r="FI75" s="11">
        <f>SUM('Yearly emission'!FF$101:'Yearly emission'!FF105)</f>
        <v>0</v>
      </c>
      <c r="FJ75" s="11">
        <f>SUM('Yearly emission'!FG$101:'Yearly emission'!FG105)</f>
        <v>0</v>
      </c>
      <c r="FK75" s="11">
        <f>SUM('Yearly emission'!FH$101:'Yearly emission'!FH105)</f>
        <v>0</v>
      </c>
      <c r="FL75" s="11">
        <f>SUM('Yearly emission'!FI$101:'Yearly emission'!FI105)</f>
        <v>0</v>
      </c>
      <c r="FM75" s="11">
        <f>SUM('Yearly emission'!FJ$101:'Yearly emission'!FJ105)</f>
        <v>0</v>
      </c>
      <c r="FN75" s="11">
        <f>SUM('Yearly emission'!FK$101:'Yearly emission'!FK105)</f>
        <v>0</v>
      </c>
      <c r="FO75" s="11">
        <f>SUM('Yearly emission'!FL$101:'Yearly emission'!FL105)</f>
        <v>0</v>
      </c>
      <c r="FP75" s="11">
        <f>SUM('Yearly emission'!FM$101:'Yearly emission'!FM105)</f>
        <v>0</v>
      </c>
      <c r="FQ75" s="11">
        <f>SUM('Yearly emission'!FN$101:'Yearly emission'!FN105)</f>
        <v>0</v>
      </c>
      <c r="FR75" s="11">
        <f>SUM('Yearly emission'!FO$101:'Yearly emission'!FO105)</f>
        <v>0</v>
      </c>
      <c r="FS75" s="11">
        <f>SUM('Yearly emission'!FP$101:'Yearly emission'!FP105)</f>
        <v>0</v>
      </c>
      <c r="FV75" s="11">
        <f>SUM('Yearly emission'!FS$101:'Yearly emission'!FS105)</f>
        <v>10110</v>
      </c>
      <c r="FW75" s="11">
        <f>SUM('Yearly emission'!FT$101:'Yearly emission'!FT105)</f>
        <v>0</v>
      </c>
      <c r="FX75" s="11">
        <f>SUM('Yearly emission'!FU$101:'Yearly emission'!FU105)</f>
        <v>0</v>
      </c>
      <c r="FY75" s="11">
        <f>SUM('Yearly emission'!FV$101:'Yearly emission'!FV105)</f>
        <v>0</v>
      </c>
      <c r="FZ75" s="11">
        <f>SUM('Yearly emission'!FW$101:'Yearly emission'!FW105)</f>
        <v>0</v>
      </c>
      <c r="GA75" s="11">
        <f>SUM('Yearly emission'!FX$101:'Yearly emission'!FX105)</f>
        <v>0</v>
      </c>
      <c r="GB75" s="11">
        <f>SUM('Yearly emission'!FY$101:'Yearly emission'!FY105)</f>
        <v>0</v>
      </c>
      <c r="GC75" s="11">
        <f>SUM('Yearly emission'!FZ$101:'Yearly emission'!FZ105)</f>
        <v>0</v>
      </c>
      <c r="GD75" s="11">
        <f>SUM('Yearly emission'!GA$101:'Yearly emission'!GA105)</f>
        <v>0</v>
      </c>
      <c r="GE75" s="11">
        <f>SUM('Yearly emission'!GB$101:'Yearly emission'!GB105)</f>
        <v>0</v>
      </c>
      <c r="GF75" s="11">
        <f>SUM('Yearly emission'!GC$101:'Yearly emission'!GC105)</f>
        <v>0</v>
      </c>
      <c r="GG75" s="11">
        <f>SUM('Yearly emission'!GD$101:'Yearly emission'!GD105)</f>
        <v>0</v>
      </c>
      <c r="GH75" s="11">
        <f>SUM('Yearly emission'!GE$101:'Yearly emission'!GE105)</f>
        <v>0</v>
      </c>
      <c r="GI75" s="11">
        <f>SUM('Yearly emission'!GF$101:'Yearly emission'!GF105)</f>
        <v>0</v>
      </c>
      <c r="GJ75" s="11">
        <f>SUM('Yearly emission'!GG$101:'Yearly emission'!GG105)</f>
        <v>0</v>
      </c>
      <c r="GK75" s="11">
        <f>SUM('Yearly emission'!GH$101:'Yearly emission'!GH105)</f>
        <v>0</v>
      </c>
      <c r="GL75" s="11">
        <f>SUM('Yearly emission'!GI$101:'Yearly emission'!GI105)</f>
        <v>0</v>
      </c>
      <c r="GN75" s="11">
        <f>SUM('Yearly emission'!GK$101:'Yearly emission'!GK105)</f>
        <v>0</v>
      </c>
      <c r="GO75" s="11">
        <f>SUM('Yearly emission'!GL$101:'Yearly emission'!GL105)</f>
        <v>0</v>
      </c>
      <c r="GP75" s="11">
        <f>SUM('Yearly emission'!GM$101:'Yearly emission'!GM105)</f>
        <v>0</v>
      </c>
      <c r="GQ75" s="11">
        <f>SUM('Yearly emission'!GN$101:'Yearly emission'!GN105)</f>
        <v>0</v>
      </c>
      <c r="GR75" s="11">
        <f>SUM('Yearly emission'!GO$101:'Yearly emission'!GO105)</f>
        <v>0</v>
      </c>
      <c r="GS75" s="11">
        <f>SUM('Yearly emission'!GP$101:'Yearly emission'!GP105)</f>
        <v>0</v>
      </c>
      <c r="GT75" s="11">
        <f>SUM('Yearly emission'!GQ$101:'Yearly emission'!GQ105)</f>
        <v>0</v>
      </c>
      <c r="GU75" s="11">
        <f>SUM('Yearly emission'!GR$101:'Yearly emission'!GR105)</f>
        <v>0</v>
      </c>
      <c r="GV75" s="11">
        <f>SUM('Yearly emission'!GS$101:'Yearly emission'!GS105)</f>
        <v>0</v>
      </c>
      <c r="GW75" s="11">
        <f>SUM('Yearly emission'!GT$101:'Yearly emission'!GT105)</f>
        <v>0</v>
      </c>
      <c r="GX75" s="11">
        <f>SUM('Yearly emission'!GU$101:'Yearly emission'!GU105)</f>
        <v>0</v>
      </c>
      <c r="GY75" s="11">
        <f>SUM('Yearly emission'!GV$101:'Yearly emission'!GV105)</f>
        <v>0</v>
      </c>
      <c r="GZ75" s="11">
        <f>SUM('Yearly emission'!GW$101:'Yearly emission'!GW105)</f>
        <v>0</v>
      </c>
      <c r="HA75" s="11">
        <f>SUM('Yearly emission'!GX$101:'Yearly emission'!GX105)</f>
        <v>0</v>
      </c>
      <c r="HB75" s="11">
        <f>SUM('Yearly emission'!GY$101:'Yearly emission'!GY105)</f>
        <v>0</v>
      </c>
      <c r="HC75" s="11">
        <f>SUM('Yearly emission'!GZ$101:'Yearly emission'!GZ105)</f>
        <v>0</v>
      </c>
      <c r="HE75" s="11">
        <f>SUM('Yearly emission'!HB$101:'Yearly emission'!HB105)</f>
        <v>0</v>
      </c>
      <c r="HF75" s="11">
        <f>SUM('Yearly emission'!HC$101:'Yearly emission'!HC105)</f>
        <v>0</v>
      </c>
      <c r="HG75" s="11">
        <f>SUM('Yearly emission'!HD$101:'Yearly emission'!HD105)</f>
        <v>0</v>
      </c>
      <c r="HH75" s="11">
        <f>SUM('Yearly emission'!HE$101:'Yearly emission'!HE105)</f>
        <v>0</v>
      </c>
      <c r="HI75" s="11">
        <f>SUM('Yearly emission'!HF$101:'Yearly emission'!HF105)</f>
        <v>0</v>
      </c>
      <c r="HJ75" s="11">
        <f>SUM('Yearly emission'!HG$101:'Yearly emission'!HG105)</f>
        <v>0</v>
      </c>
      <c r="HK75" s="11">
        <f>SUM('Yearly emission'!HH$101:'Yearly emission'!HH105)</f>
        <v>0</v>
      </c>
      <c r="HL75" s="11">
        <f>SUM('Yearly emission'!HI$101:'Yearly emission'!HI105)</f>
        <v>0</v>
      </c>
      <c r="HM75" s="11">
        <f>SUM('Yearly emission'!HJ$101:'Yearly emission'!HJ105)</f>
        <v>0</v>
      </c>
      <c r="HN75" s="11">
        <f>SUM('Yearly emission'!HK$101:'Yearly emission'!HK105)</f>
        <v>0</v>
      </c>
      <c r="HO75" s="11">
        <f>SUM('Yearly emission'!HL$101:'Yearly emission'!HL105)</f>
        <v>0</v>
      </c>
      <c r="HP75" s="11">
        <f>SUM('Yearly emission'!HM$101:'Yearly emission'!HM105)</f>
        <v>0</v>
      </c>
      <c r="HQ75" s="11">
        <f>SUM('Yearly emission'!HN$101:'Yearly emission'!HN105)</f>
        <v>0</v>
      </c>
      <c r="HR75" s="11">
        <f>SUM('Yearly emission'!HO$101:'Yearly emission'!HO105)</f>
        <v>0</v>
      </c>
      <c r="HS75" s="11">
        <f>SUM('Yearly emission'!HP$101:'Yearly emission'!HP105)</f>
        <v>0</v>
      </c>
      <c r="HT75" s="11">
        <f>SUM('Yearly emission'!HQ$101:'Yearly emission'!HQ105)</f>
        <v>0</v>
      </c>
      <c r="HV75" s="11">
        <f>SUM('Yearly emission'!HS$101:'Yearly emission'!HS105)</f>
        <v>0</v>
      </c>
      <c r="HW75" s="11">
        <f>SUM('Yearly emission'!HT$101:'Yearly emission'!HT105)</f>
        <v>0</v>
      </c>
      <c r="HX75" s="11">
        <f>SUM('Yearly emission'!HU$101:'Yearly emission'!HU105)</f>
        <v>0</v>
      </c>
      <c r="HY75" s="11">
        <f>SUM('Yearly emission'!HV$101:'Yearly emission'!HV105)</f>
        <v>0</v>
      </c>
      <c r="HZ75" s="11">
        <f>SUM('Yearly emission'!HW$101:'Yearly emission'!HW105)</f>
        <v>0</v>
      </c>
      <c r="IA75" s="11">
        <f>SUM('Yearly emission'!HX$101:'Yearly emission'!HX105)</f>
        <v>0</v>
      </c>
      <c r="IB75" s="11">
        <f>SUM('Yearly emission'!HY$101:'Yearly emission'!HY105)</f>
        <v>0</v>
      </c>
      <c r="IC75" s="11">
        <f>SUM('Yearly emission'!HZ$101:'Yearly emission'!HZ105)</f>
        <v>0</v>
      </c>
      <c r="ID75" s="11">
        <f>SUM('Yearly emission'!IA$101:'Yearly emission'!IA105)</f>
        <v>0</v>
      </c>
      <c r="IE75" s="11">
        <f>SUM('Yearly emission'!IB$101:'Yearly emission'!IB105)</f>
        <v>0</v>
      </c>
      <c r="IF75" s="11">
        <f>SUM('Yearly emission'!IC$101:'Yearly emission'!IC105)</f>
        <v>0</v>
      </c>
      <c r="IG75" s="11">
        <f>SUM('Yearly emission'!ID$101:'Yearly emission'!ID105)</f>
        <v>0</v>
      </c>
      <c r="IH75" s="11">
        <f>SUM('Yearly emission'!IE$101:'Yearly emission'!IE105)</f>
        <v>0</v>
      </c>
      <c r="II75" s="11">
        <f>SUM('Yearly emission'!IF$101:'Yearly emission'!IF105)</f>
        <v>0</v>
      </c>
      <c r="IJ75" s="11">
        <f>SUM('Yearly emission'!IG$101:'Yearly emission'!IG105)</f>
        <v>0</v>
      </c>
      <c r="IK75" s="11">
        <f>SUM('Yearly emission'!IH$101:'Yearly emission'!IH105)</f>
        <v>0</v>
      </c>
      <c r="IM75" s="11">
        <f>SUM('Yearly emission'!IJ$101:'Yearly emission'!IJ105)</f>
        <v>0</v>
      </c>
      <c r="IN75" s="11">
        <f>SUM('Yearly emission'!IK$101:'Yearly emission'!IK105)</f>
        <v>0</v>
      </c>
      <c r="IO75" s="11">
        <f>SUM('Yearly emission'!IL$101:'Yearly emission'!IL105)</f>
        <v>0</v>
      </c>
      <c r="IP75" s="11">
        <f>SUM('Yearly emission'!IM$101:'Yearly emission'!IM105)</f>
        <v>0</v>
      </c>
      <c r="IQ75" s="11">
        <f>SUM('Yearly emission'!IN$101:'Yearly emission'!IN105)</f>
        <v>0</v>
      </c>
      <c r="IR75" s="11">
        <f>SUM('Yearly emission'!IO$101:'Yearly emission'!IO105)</f>
        <v>0</v>
      </c>
      <c r="IS75" s="11">
        <f>SUM('Yearly emission'!IP$101:'Yearly emission'!IP105)</f>
        <v>0</v>
      </c>
      <c r="IT75" s="11">
        <f>SUM('Yearly emission'!IQ$101:'Yearly emission'!IQ105)</f>
        <v>0</v>
      </c>
      <c r="IU75" s="11">
        <f>SUM('Yearly emission'!IR$101:'Yearly emission'!IR105)</f>
        <v>0</v>
      </c>
      <c r="IV75" s="11">
        <f>SUM('Yearly emission'!IS$101:'Yearly emission'!IS105)</f>
        <v>0</v>
      </c>
      <c r="IW75" s="11">
        <f>SUM('Yearly emission'!IT$101:'Yearly emission'!IT105)</f>
        <v>0</v>
      </c>
      <c r="IX75" s="11">
        <f>SUM('Yearly emission'!IU$101:'Yearly emission'!IU105)</f>
        <v>0</v>
      </c>
      <c r="IY75" s="11">
        <f>SUM('Yearly emission'!IV$101:'Yearly emission'!IV105)</f>
        <v>0</v>
      </c>
      <c r="IZ75" s="11">
        <f>SUM('Yearly emission'!IW$101:'Yearly emission'!IW105)</f>
        <v>0</v>
      </c>
      <c r="JA75" s="11">
        <f>SUM('Yearly emission'!IX$101:'Yearly emission'!IX105)</f>
        <v>0</v>
      </c>
      <c r="JB75" s="11">
        <f>SUM('Yearly emission'!IY$101:'Yearly emission'!IY105)</f>
        <v>0</v>
      </c>
    </row>
    <row r="76" spans="1:262" x14ac:dyDescent="0.25">
      <c r="A76" s="11" t="s">
        <v>44</v>
      </c>
      <c r="B76" s="11" t="s">
        <v>45</v>
      </c>
      <c r="D76" s="11">
        <v>2025</v>
      </c>
      <c r="E76" s="11">
        <f>SUM('Yearly emission'!B$102:'Yearly emission'!B106)</f>
        <v>0</v>
      </c>
      <c r="F76" s="11">
        <f>SUM('Yearly emission'!C$102:'Yearly emission'!C106)</f>
        <v>0</v>
      </c>
      <c r="G76" s="11">
        <f>SUM('Yearly emission'!D$102:'Yearly emission'!D106)</f>
        <v>0</v>
      </c>
      <c r="H76" s="11">
        <f>SUM('Yearly emission'!E$102:'Yearly emission'!E106)</f>
        <v>0</v>
      </c>
      <c r="I76" s="11">
        <f>SUM('Yearly emission'!F$102:'Yearly emission'!F106)</f>
        <v>0</v>
      </c>
      <c r="J76" s="11">
        <f>SUM('Yearly emission'!G$102:'Yearly emission'!G106)</f>
        <v>0</v>
      </c>
      <c r="K76" s="11">
        <f>SUM('Yearly emission'!H$102:'Yearly emission'!H106)</f>
        <v>0</v>
      </c>
      <c r="L76" s="11">
        <f>SUM('Yearly emission'!I$102:'Yearly emission'!I106)</f>
        <v>0</v>
      </c>
      <c r="M76" s="11">
        <f>SUM('Yearly emission'!J$102:'Yearly emission'!J106)</f>
        <v>0</v>
      </c>
      <c r="N76" s="11">
        <f>SUM('Yearly emission'!K$102:'Yearly emission'!K106)</f>
        <v>0</v>
      </c>
      <c r="O76" s="11">
        <f>SUM('Yearly emission'!L$102:'Yearly emission'!L106)</f>
        <v>0</v>
      </c>
      <c r="P76" s="11">
        <f>SUM('Yearly emission'!M$102:'Yearly emission'!M106)</f>
        <v>0</v>
      </c>
      <c r="Q76" s="11">
        <f>SUM('Yearly emission'!N$102:'Yearly emission'!N106)</f>
        <v>0</v>
      </c>
      <c r="R76" s="11">
        <f>SUM('Yearly emission'!O$102:'Yearly emission'!O106)</f>
        <v>0</v>
      </c>
      <c r="S76" s="11">
        <f>SUM('Yearly emission'!P$102:'Yearly emission'!P106)</f>
        <v>0</v>
      </c>
      <c r="T76" s="11">
        <f>SUM('Yearly emission'!Q$102:'Yearly emission'!Q106)</f>
        <v>0</v>
      </c>
      <c r="V76" s="11">
        <f>SUM('Yearly emission'!S$102:'Yearly emission'!S106)</f>
        <v>0</v>
      </c>
      <c r="W76" s="11">
        <f>SUM('Yearly emission'!T$102:'Yearly emission'!T106)</f>
        <v>0</v>
      </c>
      <c r="X76" s="11">
        <f>SUM('Yearly emission'!U$102:'Yearly emission'!U106)</f>
        <v>0</v>
      </c>
      <c r="Y76" s="11">
        <f>SUM('Yearly emission'!V$102:'Yearly emission'!V106)</f>
        <v>0</v>
      </c>
      <c r="Z76" s="11">
        <f>SUM('Yearly emission'!W$102:'Yearly emission'!W106)</f>
        <v>0</v>
      </c>
      <c r="AA76" s="11">
        <f>SUM('Yearly emission'!X$102:'Yearly emission'!X106)</f>
        <v>0</v>
      </c>
      <c r="AB76" s="11">
        <f>SUM('Yearly emission'!Y$102:'Yearly emission'!Y106)</f>
        <v>0</v>
      </c>
      <c r="AC76" s="11">
        <f>SUM('Yearly emission'!Z$102:'Yearly emission'!Z106)</f>
        <v>0</v>
      </c>
      <c r="AD76" s="11">
        <f>SUM('Yearly emission'!AA$102:'Yearly emission'!AA106)</f>
        <v>0</v>
      </c>
      <c r="AE76" s="11">
        <f>SUM('Yearly emission'!AB$102:'Yearly emission'!AB106)</f>
        <v>0</v>
      </c>
      <c r="AF76" s="11">
        <f>SUM('Yearly emission'!AC$102:'Yearly emission'!AC106)</f>
        <v>0</v>
      </c>
      <c r="AG76" s="11">
        <f>SUM('Yearly emission'!AD$102:'Yearly emission'!AD106)</f>
        <v>0</v>
      </c>
      <c r="AH76" s="11">
        <f>SUM('Yearly emission'!AE$102:'Yearly emission'!AE106)</f>
        <v>0</v>
      </c>
      <c r="AI76" s="11">
        <f>SUM('Yearly emission'!AF$102:'Yearly emission'!AF106)</f>
        <v>0</v>
      </c>
      <c r="AJ76" s="11">
        <f>SUM('Yearly emission'!AG$102:'Yearly emission'!AG106)</f>
        <v>0</v>
      </c>
      <c r="AK76" s="11">
        <f>SUM('Yearly emission'!AH$102:'Yearly emission'!AH106)</f>
        <v>0</v>
      </c>
      <c r="AM76" s="11">
        <f>SUM('Yearly emission'!AJ$102:'Yearly emission'!AJ106)</f>
        <v>0</v>
      </c>
      <c r="AN76" s="11">
        <f>SUM('Yearly emission'!AK$102:'Yearly emission'!AK106)</f>
        <v>0</v>
      </c>
      <c r="AO76" s="11">
        <f>SUM('Yearly emission'!AL$102:'Yearly emission'!AL106)</f>
        <v>0</v>
      </c>
      <c r="AP76" s="11">
        <f>SUM('Yearly emission'!AM$102:'Yearly emission'!AM106)</f>
        <v>0</v>
      </c>
      <c r="AQ76" s="11">
        <f>SUM('Yearly emission'!AN$102:'Yearly emission'!AN106)</f>
        <v>0</v>
      </c>
      <c r="AR76" s="11">
        <f>SUM('Yearly emission'!AO$102:'Yearly emission'!AO106)</f>
        <v>0</v>
      </c>
      <c r="AS76" s="11">
        <f>SUM('Yearly emission'!AP$102:'Yearly emission'!AP106)</f>
        <v>0</v>
      </c>
      <c r="AT76" s="11">
        <f>SUM('Yearly emission'!AQ$102:'Yearly emission'!AQ106)</f>
        <v>0</v>
      </c>
      <c r="AU76" s="11">
        <f>SUM('Yearly emission'!AR$102:'Yearly emission'!AR106)</f>
        <v>0</v>
      </c>
      <c r="AV76" s="11">
        <f>SUM('Yearly emission'!AS$102:'Yearly emission'!AS106)</f>
        <v>0</v>
      </c>
      <c r="AW76" s="11">
        <f>SUM('Yearly emission'!AT$102:'Yearly emission'!AT106)</f>
        <v>0</v>
      </c>
      <c r="AX76" s="11">
        <f>SUM('Yearly emission'!AU$102:'Yearly emission'!AU106)</f>
        <v>0</v>
      </c>
      <c r="AY76" s="11">
        <f>SUM('Yearly emission'!AV$102:'Yearly emission'!AV106)</f>
        <v>0</v>
      </c>
      <c r="AZ76" s="11">
        <f>SUM('Yearly emission'!AW$102:'Yearly emission'!AW106)</f>
        <v>0</v>
      </c>
      <c r="BA76" s="11">
        <f>SUM('Yearly emission'!AX$102:'Yearly emission'!AX106)</f>
        <v>0</v>
      </c>
      <c r="BB76" s="11">
        <f>SUM('Yearly emission'!AY$102:'Yearly emission'!AY106)</f>
        <v>0</v>
      </c>
      <c r="BD76" s="11">
        <f>SUM('Yearly emission'!BA$102:'Yearly emission'!BA106)</f>
        <v>0</v>
      </c>
      <c r="BE76" s="11">
        <f>SUM('Yearly emission'!BB$102:'Yearly emission'!BB106)</f>
        <v>0</v>
      </c>
      <c r="BF76" s="11">
        <f>SUM('Yearly emission'!BC$102:'Yearly emission'!BC106)</f>
        <v>0</v>
      </c>
      <c r="BG76" s="11">
        <f>SUM('Yearly emission'!BD$102:'Yearly emission'!BD106)</f>
        <v>0</v>
      </c>
      <c r="BH76" s="11">
        <f>SUM('Yearly emission'!BE$102:'Yearly emission'!BE106)</f>
        <v>0</v>
      </c>
      <c r="BI76" s="11">
        <f>SUM('Yearly emission'!BF$102:'Yearly emission'!BF106)</f>
        <v>0</v>
      </c>
      <c r="BJ76" s="11">
        <f>SUM('Yearly emission'!BG$102:'Yearly emission'!BG106)</f>
        <v>0</v>
      </c>
      <c r="BK76" s="11">
        <f>SUM('Yearly emission'!BH$102:'Yearly emission'!BH106)</f>
        <v>0</v>
      </c>
      <c r="BL76" s="11">
        <f>SUM('Yearly emission'!BI$102:'Yearly emission'!BI106)</f>
        <v>0</v>
      </c>
      <c r="BM76" s="11">
        <f>SUM('Yearly emission'!BJ$102:'Yearly emission'!BJ106)</f>
        <v>0</v>
      </c>
      <c r="BN76" s="11">
        <f>SUM('Yearly emission'!BK$102:'Yearly emission'!BK106)</f>
        <v>0</v>
      </c>
      <c r="BO76" s="11">
        <f>SUM('Yearly emission'!BL$102:'Yearly emission'!BL106)</f>
        <v>0</v>
      </c>
      <c r="BP76" s="11">
        <f>SUM('Yearly emission'!BM$102:'Yearly emission'!BM106)</f>
        <v>0</v>
      </c>
      <c r="BQ76" s="11">
        <f>SUM('Yearly emission'!BN$102:'Yearly emission'!BN106)</f>
        <v>0</v>
      </c>
      <c r="BR76" s="11">
        <f>SUM('Yearly emission'!BO$102:'Yearly emission'!BO106)</f>
        <v>0</v>
      </c>
      <c r="BS76" s="11">
        <f>SUM('Yearly emission'!BP$102:'Yearly emission'!BP106)</f>
        <v>0</v>
      </c>
      <c r="BU76" s="11">
        <f>SUM('Yearly emission'!BR$102:'Yearly emission'!BR106)</f>
        <v>0</v>
      </c>
      <c r="BV76" s="11">
        <f>SUM('Yearly emission'!BS$102:'Yearly emission'!BS106)</f>
        <v>0</v>
      </c>
      <c r="BW76" s="11">
        <f>SUM('Yearly emission'!BT$102:'Yearly emission'!BT106)</f>
        <v>0</v>
      </c>
      <c r="BX76" s="11">
        <f>SUM('Yearly emission'!BU$102:'Yearly emission'!BU106)</f>
        <v>0</v>
      </c>
      <c r="BY76" s="11">
        <f>SUM('Yearly emission'!BV$102:'Yearly emission'!BV106)</f>
        <v>0</v>
      </c>
      <c r="BZ76" s="11">
        <f>SUM('Yearly emission'!BW$102:'Yearly emission'!BW106)</f>
        <v>0</v>
      </c>
      <c r="CA76" s="11">
        <f>SUM('Yearly emission'!BX$102:'Yearly emission'!BX106)</f>
        <v>0</v>
      </c>
      <c r="CB76" s="11">
        <f>SUM('Yearly emission'!BY$102:'Yearly emission'!BY106)</f>
        <v>0</v>
      </c>
      <c r="CC76" s="11">
        <f>SUM('Yearly emission'!BZ$102:'Yearly emission'!BZ106)</f>
        <v>0</v>
      </c>
      <c r="CD76" s="11">
        <f>SUM('Yearly emission'!CA$102:'Yearly emission'!CA106)</f>
        <v>0</v>
      </c>
      <c r="CE76" s="11">
        <f>SUM('Yearly emission'!CB$102:'Yearly emission'!CB106)</f>
        <v>0</v>
      </c>
      <c r="CF76" s="11">
        <f>SUM('Yearly emission'!CC$102:'Yearly emission'!CC106)</f>
        <v>0</v>
      </c>
      <c r="CG76" s="11">
        <f>SUM('Yearly emission'!CD$102:'Yearly emission'!CD106)</f>
        <v>0</v>
      </c>
      <c r="CH76" s="11">
        <f>SUM('Yearly emission'!CE$102:'Yearly emission'!CE106)</f>
        <v>0</v>
      </c>
      <c r="CI76" s="11">
        <f>SUM('Yearly emission'!CF$102:'Yearly emission'!CF106)</f>
        <v>0</v>
      </c>
      <c r="CJ76" s="11">
        <f>SUM('Yearly emission'!CG$102:'Yearly emission'!CG106)</f>
        <v>0</v>
      </c>
      <c r="CM76" s="11">
        <f>SUM('Yearly emission'!CJ$102:'Yearly emission'!CJ106)</f>
        <v>10115</v>
      </c>
      <c r="CN76" s="11">
        <f>SUM('Yearly emission'!CK$102:'Yearly emission'!CK106)</f>
        <v>0</v>
      </c>
      <c r="CO76" s="11">
        <f>SUM('Yearly emission'!CL$102:'Yearly emission'!CL106)</f>
        <v>0</v>
      </c>
      <c r="CP76" s="11">
        <f>SUM('Yearly emission'!CM$102:'Yearly emission'!CM106)</f>
        <v>0</v>
      </c>
      <c r="CQ76" s="11">
        <f>SUM('Yearly emission'!CN$102:'Yearly emission'!CN106)</f>
        <v>0</v>
      </c>
      <c r="CR76" s="11">
        <f>SUM('Yearly emission'!CO$102:'Yearly emission'!CO106)</f>
        <v>0</v>
      </c>
      <c r="CS76" s="11">
        <f>SUM('Yearly emission'!CP$102:'Yearly emission'!CP106)</f>
        <v>0</v>
      </c>
      <c r="CT76" s="11">
        <f>SUM('Yearly emission'!CQ$102:'Yearly emission'!CQ106)</f>
        <v>0</v>
      </c>
      <c r="CU76" s="11">
        <f>SUM('Yearly emission'!CR$102:'Yearly emission'!CR106)</f>
        <v>0</v>
      </c>
      <c r="CV76" s="11">
        <f>SUM('Yearly emission'!CS$102:'Yearly emission'!CS106)</f>
        <v>0</v>
      </c>
      <c r="CW76" s="11">
        <f>SUM('Yearly emission'!CT$102:'Yearly emission'!CT106)</f>
        <v>0</v>
      </c>
      <c r="CX76" s="11">
        <f>SUM('Yearly emission'!CU$102:'Yearly emission'!CU106)</f>
        <v>0</v>
      </c>
      <c r="CY76" s="11">
        <f>SUM('Yearly emission'!CV$102:'Yearly emission'!CV106)</f>
        <v>0</v>
      </c>
      <c r="CZ76" s="11">
        <f>SUM('Yearly emission'!CW$102:'Yearly emission'!CW106)</f>
        <v>0</v>
      </c>
      <c r="DA76" s="11">
        <f>SUM('Yearly emission'!CX$102:'Yearly emission'!CX106)</f>
        <v>0</v>
      </c>
      <c r="DB76" s="11">
        <f>SUM('Yearly emission'!CY$102:'Yearly emission'!CY106)</f>
        <v>0</v>
      </c>
      <c r="DC76" s="11">
        <f>SUM('Yearly emission'!CZ$102:'Yearly emission'!CZ106)</f>
        <v>0</v>
      </c>
      <c r="DE76" s="11">
        <f>SUM('Yearly emission'!DB$102:'Yearly emission'!DB106)</f>
        <v>0</v>
      </c>
      <c r="DF76" s="11">
        <f>SUM('Yearly emission'!DC$102:'Yearly emission'!DC106)</f>
        <v>0</v>
      </c>
      <c r="DG76" s="11">
        <f>SUM('Yearly emission'!DD$102:'Yearly emission'!DD106)</f>
        <v>0</v>
      </c>
      <c r="DH76" s="11">
        <f>SUM('Yearly emission'!DE$102:'Yearly emission'!DE106)</f>
        <v>0</v>
      </c>
      <c r="DI76" s="11">
        <f>SUM('Yearly emission'!DF$102:'Yearly emission'!DF106)</f>
        <v>0</v>
      </c>
      <c r="DJ76" s="11">
        <f>SUM('Yearly emission'!DG$102:'Yearly emission'!DG106)</f>
        <v>0</v>
      </c>
      <c r="DK76" s="11">
        <f>SUM('Yearly emission'!DH$102:'Yearly emission'!DH106)</f>
        <v>0</v>
      </c>
      <c r="DL76" s="11">
        <f>SUM('Yearly emission'!DI$102:'Yearly emission'!DI106)</f>
        <v>0</v>
      </c>
      <c r="DM76" s="11">
        <f>SUM('Yearly emission'!DJ$102:'Yearly emission'!DJ106)</f>
        <v>0</v>
      </c>
      <c r="DN76" s="11">
        <f>SUM('Yearly emission'!DK$102:'Yearly emission'!DK106)</f>
        <v>0</v>
      </c>
      <c r="DO76" s="11">
        <f>SUM('Yearly emission'!DL$102:'Yearly emission'!DL106)</f>
        <v>0</v>
      </c>
      <c r="DP76" s="11">
        <f>SUM('Yearly emission'!DM$102:'Yearly emission'!DM106)</f>
        <v>0</v>
      </c>
      <c r="DQ76" s="11">
        <f>SUM('Yearly emission'!DN$102:'Yearly emission'!DN106)</f>
        <v>0</v>
      </c>
      <c r="DR76" s="11">
        <f>SUM('Yearly emission'!DO$102:'Yearly emission'!DO106)</f>
        <v>0</v>
      </c>
      <c r="DS76" s="11">
        <f>SUM('Yearly emission'!DP$102:'Yearly emission'!DP106)</f>
        <v>0</v>
      </c>
      <c r="DT76" s="11">
        <f>SUM('Yearly emission'!DQ$102:'Yearly emission'!DQ106)</f>
        <v>0</v>
      </c>
      <c r="DV76" s="11">
        <f>SUM('Yearly emission'!DS$102:'Yearly emission'!DS106)</f>
        <v>0</v>
      </c>
      <c r="DW76" s="11">
        <f>SUM('Yearly emission'!DT$102:'Yearly emission'!DT106)</f>
        <v>0</v>
      </c>
      <c r="DX76" s="11">
        <f>SUM('Yearly emission'!DU$102:'Yearly emission'!DU106)</f>
        <v>0</v>
      </c>
      <c r="DY76" s="11">
        <f>SUM('Yearly emission'!DV$102:'Yearly emission'!DV106)</f>
        <v>0</v>
      </c>
      <c r="DZ76" s="11">
        <f>SUM('Yearly emission'!DW$102:'Yearly emission'!DW106)</f>
        <v>0</v>
      </c>
      <c r="EA76" s="11">
        <f>SUM('Yearly emission'!DX$102:'Yearly emission'!DX106)</f>
        <v>0</v>
      </c>
      <c r="EB76" s="11">
        <f>SUM('Yearly emission'!DY$102:'Yearly emission'!DY106)</f>
        <v>0</v>
      </c>
      <c r="EC76" s="11">
        <f>SUM('Yearly emission'!DZ$102:'Yearly emission'!DZ106)</f>
        <v>0</v>
      </c>
      <c r="ED76" s="11">
        <f>SUM('Yearly emission'!EA$102:'Yearly emission'!EA106)</f>
        <v>0</v>
      </c>
      <c r="EE76" s="11">
        <f>SUM('Yearly emission'!EB$102:'Yearly emission'!EB106)</f>
        <v>0</v>
      </c>
      <c r="EF76" s="11">
        <f>SUM('Yearly emission'!EC$102:'Yearly emission'!EC106)</f>
        <v>0</v>
      </c>
      <c r="EG76" s="11">
        <f>SUM('Yearly emission'!ED$102:'Yearly emission'!ED106)</f>
        <v>0</v>
      </c>
      <c r="EH76" s="11">
        <f>SUM('Yearly emission'!EE$102:'Yearly emission'!EE106)</f>
        <v>0</v>
      </c>
      <c r="EI76" s="11">
        <f>SUM('Yearly emission'!EF$102:'Yearly emission'!EF106)</f>
        <v>0</v>
      </c>
      <c r="EJ76" s="11">
        <f>SUM('Yearly emission'!EG$102:'Yearly emission'!EG106)</f>
        <v>0</v>
      </c>
      <c r="EK76" s="11">
        <f>SUM('Yearly emission'!EH$102:'Yearly emission'!EH106)</f>
        <v>0</v>
      </c>
      <c r="EM76" s="11">
        <f>SUM('Yearly emission'!EJ$102:'Yearly emission'!EJ106)</f>
        <v>0</v>
      </c>
      <c r="EN76" s="11">
        <f>SUM('Yearly emission'!EK$102:'Yearly emission'!EK106)</f>
        <v>0</v>
      </c>
      <c r="EO76" s="11">
        <f>SUM('Yearly emission'!EL$102:'Yearly emission'!EL106)</f>
        <v>0</v>
      </c>
      <c r="EP76" s="11">
        <f>SUM('Yearly emission'!EM$102:'Yearly emission'!EM106)</f>
        <v>0</v>
      </c>
      <c r="EQ76" s="11">
        <f>SUM('Yearly emission'!EN$102:'Yearly emission'!EN106)</f>
        <v>0</v>
      </c>
      <c r="ER76" s="11">
        <f>SUM('Yearly emission'!EO$102:'Yearly emission'!EO106)</f>
        <v>0</v>
      </c>
      <c r="ES76" s="11">
        <f>SUM('Yearly emission'!EP$102:'Yearly emission'!EP106)</f>
        <v>0</v>
      </c>
      <c r="ET76" s="11">
        <f>SUM('Yearly emission'!EQ$102:'Yearly emission'!EQ106)</f>
        <v>0</v>
      </c>
      <c r="EU76" s="11">
        <f>SUM('Yearly emission'!ER$102:'Yearly emission'!ER106)</f>
        <v>0</v>
      </c>
      <c r="EV76" s="11">
        <f>SUM('Yearly emission'!ES$102:'Yearly emission'!ES106)</f>
        <v>0</v>
      </c>
      <c r="EW76" s="11">
        <f>SUM('Yearly emission'!ET$102:'Yearly emission'!ET106)</f>
        <v>0</v>
      </c>
      <c r="EX76" s="11">
        <f>SUM('Yearly emission'!EU$102:'Yearly emission'!EU106)</f>
        <v>0</v>
      </c>
      <c r="EY76" s="11">
        <f>SUM('Yearly emission'!EV$102:'Yearly emission'!EV106)</f>
        <v>0</v>
      </c>
      <c r="EZ76" s="11">
        <f>SUM('Yearly emission'!EW$102:'Yearly emission'!EW106)</f>
        <v>0</v>
      </c>
      <c r="FA76" s="11">
        <f>SUM('Yearly emission'!EX$102:'Yearly emission'!EX106)</f>
        <v>0</v>
      </c>
      <c r="FB76" s="11">
        <f>SUM('Yearly emission'!EY$102:'Yearly emission'!EY106)</f>
        <v>0</v>
      </c>
      <c r="FD76" s="11">
        <f>SUM('Yearly emission'!FA$102:'Yearly emission'!FA106)</f>
        <v>0</v>
      </c>
      <c r="FE76" s="11">
        <f>SUM('Yearly emission'!FB$102:'Yearly emission'!FB106)</f>
        <v>0</v>
      </c>
      <c r="FF76" s="11">
        <f>SUM('Yearly emission'!FC$102:'Yearly emission'!FC106)</f>
        <v>0</v>
      </c>
      <c r="FG76" s="11">
        <f>SUM('Yearly emission'!FD$102:'Yearly emission'!FD106)</f>
        <v>0</v>
      </c>
      <c r="FH76" s="11">
        <f>SUM('Yearly emission'!FE$102:'Yearly emission'!FE106)</f>
        <v>0</v>
      </c>
      <c r="FI76" s="11">
        <f>SUM('Yearly emission'!FF$102:'Yearly emission'!FF106)</f>
        <v>0</v>
      </c>
      <c r="FJ76" s="11">
        <f>SUM('Yearly emission'!FG$102:'Yearly emission'!FG106)</f>
        <v>0</v>
      </c>
      <c r="FK76" s="11">
        <f>SUM('Yearly emission'!FH$102:'Yearly emission'!FH106)</f>
        <v>0</v>
      </c>
      <c r="FL76" s="11">
        <f>SUM('Yearly emission'!FI$102:'Yearly emission'!FI106)</f>
        <v>0</v>
      </c>
      <c r="FM76" s="11">
        <f>SUM('Yearly emission'!FJ$102:'Yearly emission'!FJ106)</f>
        <v>0</v>
      </c>
      <c r="FN76" s="11">
        <f>SUM('Yearly emission'!FK$102:'Yearly emission'!FK106)</f>
        <v>0</v>
      </c>
      <c r="FO76" s="11">
        <f>SUM('Yearly emission'!FL$102:'Yearly emission'!FL106)</f>
        <v>0</v>
      </c>
      <c r="FP76" s="11">
        <f>SUM('Yearly emission'!FM$102:'Yearly emission'!FM106)</f>
        <v>0</v>
      </c>
      <c r="FQ76" s="11">
        <f>SUM('Yearly emission'!FN$102:'Yearly emission'!FN106)</f>
        <v>0</v>
      </c>
      <c r="FR76" s="11">
        <f>SUM('Yearly emission'!FO$102:'Yearly emission'!FO106)</f>
        <v>0</v>
      </c>
      <c r="FS76" s="11">
        <f>SUM('Yearly emission'!FP$102:'Yearly emission'!FP106)</f>
        <v>0</v>
      </c>
      <c r="FV76" s="11">
        <f>SUM('Yearly emission'!FS$102:'Yearly emission'!FS106)</f>
        <v>10115</v>
      </c>
      <c r="FW76" s="11">
        <f>SUM('Yearly emission'!FT$102:'Yearly emission'!FT106)</f>
        <v>0</v>
      </c>
      <c r="FX76" s="11">
        <f>SUM('Yearly emission'!FU$102:'Yearly emission'!FU106)</f>
        <v>0</v>
      </c>
      <c r="FY76" s="11">
        <f>SUM('Yearly emission'!FV$102:'Yearly emission'!FV106)</f>
        <v>0</v>
      </c>
      <c r="FZ76" s="11">
        <f>SUM('Yearly emission'!FW$102:'Yearly emission'!FW106)</f>
        <v>0</v>
      </c>
      <c r="GA76" s="11">
        <f>SUM('Yearly emission'!FX$102:'Yearly emission'!FX106)</f>
        <v>0</v>
      </c>
      <c r="GB76" s="11">
        <f>SUM('Yearly emission'!FY$102:'Yearly emission'!FY106)</f>
        <v>0</v>
      </c>
      <c r="GC76" s="11">
        <f>SUM('Yearly emission'!FZ$102:'Yearly emission'!FZ106)</f>
        <v>0</v>
      </c>
      <c r="GD76" s="11">
        <f>SUM('Yearly emission'!GA$102:'Yearly emission'!GA106)</f>
        <v>0</v>
      </c>
      <c r="GE76" s="11">
        <f>SUM('Yearly emission'!GB$102:'Yearly emission'!GB106)</f>
        <v>0</v>
      </c>
      <c r="GF76" s="11">
        <f>SUM('Yearly emission'!GC$102:'Yearly emission'!GC106)</f>
        <v>0</v>
      </c>
      <c r="GG76" s="11">
        <f>SUM('Yearly emission'!GD$102:'Yearly emission'!GD106)</f>
        <v>0</v>
      </c>
      <c r="GH76" s="11">
        <f>SUM('Yearly emission'!GE$102:'Yearly emission'!GE106)</f>
        <v>0</v>
      </c>
      <c r="GI76" s="11">
        <f>SUM('Yearly emission'!GF$102:'Yearly emission'!GF106)</f>
        <v>0</v>
      </c>
      <c r="GJ76" s="11">
        <f>SUM('Yearly emission'!GG$102:'Yearly emission'!GG106)</f>
        <v>0</v>
      </c>
      <c r="GK76" s="11">
        <f>SUM('Yearly emission'!GH$102:'Yearly emission'!GH106)</f>
        <v>0</v>
      </c>
      <c r="GL76" s="11">
        <f>SUM('Yearly emission'!GI$102:'Yearly emission'!GI106)</f>
        <v>0</v>
      </c>
      <c r="GN76" s="11">
        <f>SUM('Yearly emission'!GK$102:'Yearly emission'!GK106)</f>
        <v>0</v>
      </c>
      <c r="GO76" s="11">
        <f>SUM('Yearly emission'!GL$102:'Yearly emission'!GL106)</f>
        <v>0</v>
      </c>
      <c r="GP76" s="11">
        <f>SUM('Yearly emission'!GM$102:'Yearly emission'!GM106)</f>
        <v>0</v>
      </c>
      <c r="GQ76" s="11">
        <f>SUM('Yearly emission'!GN$102:'Yearly emission'!GN106)</f>
        <v>0</v>
      </c>
      <c r="GR76" s="11">
        <f>SUM('Yearly emission'!GO$102:'Yearly emission'!GO106)</f>
        <v>0</v>
      </c>
      <c r="GS76" s="11">
        <f>SUM('Yearly emission'!GP$102:'Yearly emission'!GP106)</f>
        <v>0</v>
      </c>
      <c r="GT76" s="11">
        <f>SUM('Yearly emission'!GQ$102:'Yearly emission'!GQ106)</f>
        <v>0</v>
      </c>
      <c r="GU76" s="11">
        <f>SUM('Yearly emission'!GR$102:'Yearly emission'!GR106)</f>
        <v>0</v>
      </c>
      <c r="GV76" s="11">
        <f>SUM('Yearly emission'!GS$102:'Yearly emission'!GS106)</f>
        <v>0</v>
      </c>
      <c r="GW76" s="11">
        <f>SUM('Yearly emission'!GT$102:'Yearly emission'!GT106)</f>
        <v>0</v>
      </c>
      <c r="GX76" s="11">
        <f>SUM('Yearly emission'!GU$102:'Yearly emission'!GU106)</f>
        <v>0</v>
      </c>
      <c r="GY76" s="11">
        <f>SUM('Yearly emission'!GV$102:'Yearly emission'!GV106)</f>
        <v>0</v>
      </c>
      <c r="GZ76" s="11">
        <f>SUM('Yearly emission'!GW$102:'Yearly emission'!GW106)</f>
        <v>0</v>
      </c>
      <c r="HA76" s="11">
        <f>SUM('Yearly emission'!GX$102:'Yearly emission'!GX106)</f>
        <v>0</v>
      </c>
      <c r="HB76" s="11">
        <f>SUM('Yearly emission'!GY$102:'Yearly emission'!GY106)</f>
        <v>0</v>
      </c>
      <c r="HC76" s="11">
        <f>SUM('Yearly emission'!GZ$102:'Yearly emission'!GZ106)</f>
        <v>0</v>
      </c>
      <c r="HE76" s="11">
        <f>SUM('Yearly emission'!HB$102:'Yearly emission'!HB106)</f>
        <v>0</v>
      </c>
      <c r="HF76" s="11">
        <f>SUM('Yearly emission'!HC$102:'Yearly emission'!HC106)</f>
        <v>0</v>
      </c>
      <c r="HG76" s="11">
        <f>SUM('Yearly emission'!HD$102:'Yearly emission'!HD106)</f>
        <v>0</v>
      </c>
      <c r="HH76" s="11">
        <f>SUM('Yearly emission'!HE$102:'Yearly emission'!HE106)</f>
        <v>0</v>
      </c>
      <c r="HI76" s="11">
        <f>SUM('Yearly emission'!HF$102:'Yearly emission'!HF106)</f>
        <v>0</v>
      </c>
      <c r="HJ76" s="11">
        <f>SUM('Yearly emission'!HG$102:'Yearly emission'!HG106)</f>
        <v>0</v>
      </c>
      <c r="HK76" s="11">
        <f>SUM('Yearly emission'!HH$102:'Yearly emission'!HH106)</f>
        <v>0</v>
      </c>
      <c r="HL76" s="11">
        <f>SUM('Yearly emission'!HI$102:'Yearly emission'!HI106)</f>
        <v>0</v>
      </c>
      <c r="HM76" s="11">
        <f>SUM('Yearly emission'!HJ$102:'Yearly emission'!HJ106)</f>
        <v>0</v>
      </c>
      <c r="HN76" s="11">
        <f>SUM('Yearly emission'!HK$102:'Yearly emission'!HK106)</f>
        <v>0</v>
      </c>
      <c r="HO76" s="11">
        <f>SUM('Yearly emission'!HL$102:'Yearly emission'!HL106)</f>
        <v>0</v>
      </c>
      <c r="HP76" s="11">
        <f>SUM('Yearly emission'!HM$102:'Yearly emission'!HM106)</f>
        <v>0</v>
      </c>
      <c r="HQ76" s="11">
        <f>SUM('Yearly emission'!HN$102:'Yearly emission'!HN106)</f>
        <v>0</v>
      </c>
      <c r="HR76" s="11">
        <f>SUM('Yearly emission'!HO$102:'Yearly emission'!HO106)</f>
        <v>0</v>
      </c>
      <c r="HS76" s="11">
        <f>SUM('Yearly emission'!HP$102:'Yearly emission'!HP106)</f>
        <v>0</v>
      </c>
      <c r="HT76" s="11">
        <f>SUM('Yearly emission'!HQ$102:'Yearly emission'!HQ106)</f>
        <v>0</v>
      </c>
      <c r="HV76" s="11">
        <f>SUM('Yearly emission'!HS$102:'Yearly emission'!HS106)</f>
        <v>0</v>
      </c>
      <c r="HW76" s="11">
        <f>SUM('Yearly emission'!HT$102:'Yearly emission'!HT106)</f>
        <v>0</v>
      </c>
      <c r="HX76" s="11">
        <f>SUM('Yearly emission'!HU$102:'Yearly emission'!HU106)</f>
        <v>0</v>
      </c>
      <c r="HY76" s="11">
        <f>SUM('Yearly emission'!HV$102:'Yearly emission'!HV106)</f>
        <v>0</v>
      </c>
      <c r="HZ76" s="11">
        <f>SUM('Yearly emission'!HW$102:'Yearly emission'!HW106)</f>
        <v>0</v>
      </c>
      <c r="IA76" s="11">
        <f>SUM('Yearly emission'!HX$102:'Yearly emission'!HX106)</f>
        <v>0</v>
      </c>
      <c r="IB76" s="11">
        <f>SUM('Yearly emission'!HY$102:'Yearly emission'!HY106)</f>
        <v>0</v>
      </c>
      <c r="IC76" s="11">
        <f>SUM('Yearly emission'!HZ$102:'Yearly emission'!HZ106)</f>
        <v>0</v>
      </c>
      <c r="ID76" s="11">
        <f>SUM('Yearly emission'!IA$102:'Yearly emission'!IA106)</f>
        <v>0</v>
      </c>
      <c r="IE76" s="11">
        <f>SUM('Yearly emission'!IB$102:'Yearly emission'!IB106)</f>
        <v>0</v>
      </c>
      <c r="IF76" s="11">
        <f>SUM('Yearly emission'!IC$102:'Yearly emission'!IC106)</f>
        <v>0</v>
      </c>
      <c r="IG76" s="11">
        <f>SUM('Yearly emission'!ID$102:'Yearly emission'!ID106)</f>
        <v>0</v>
      </c>
      <c r="IH76" s="11">
        <f>SUM('Yearly emission'!IE$102:'Yearly emission'!IE106)</f>
        <v>0</v>
      </c>
      <c r="II76" s="11">
        <f>SUM('Yearly emission'!IF$102:'Yearly emission'!IF106)</f>
        <v>0</v>
      </c>
      <c r="IJ76" s="11">
        <f>SUM('Yearly emission'!IG$102:'Yearly emission'!IG106)</f>
        <v>0</v>
      </c>
      <c r="IK76" s="11">
        <f>SUM('Yearly emission'!IH$102:'Yearly emission'!IH106)</f>
        <v>0</v>
      </c>
      <c r="IM76" s="11">
        <f>SUM('Yearly emission'!IJ$102:'Yearly emission'!IJ106)</f>
        <v>0</v>
      </c>
      <c r="IN76" s="11">
        <f>SUM('Yearly emission'!IK$102:'Yearly emission'!IK106)</f>
        <v>0</v>
      </c>
      <c r="IO76" s="11">
        <f>SUM('Yearly emission'!IL$102:'Yearly emission'!IL106)</f>
        <v>0</v>
      </c>
      <c r="IP76" s="11">
        <f>SUM('Yearly emission'!IM$102:'Yearly emission'!IM106)</f>
        <v>0</v>
      </c>
      <c r="IQ76" s="11">
        <f>SUM('Yearly emission'!IN$102:'Yearly emission'!IN106)</f>
        <v>0</v>
      </c>
      <c r="IR76" s="11">
        <f>SUM('Yearly emission'!IO$102:'Yearly emission'!IO106)</f>
        <v>0</v>
      </c>
      <c r="IS76" s="11">
        <f>SUM('Yearly emission'!IP$102:'Yearly emission'!IP106)</f>
        <v>0</v>
      </c>
      <c r="IT76" s="11">
        <f>SUM('Yearly emission'!IQ$102:'Yearly emission'!IQ106)</f>
        <v>0</v>
      </c>
      <c r="IU76" s="11">
        <f>SUM('Yearly emission'!IR$102:'Yearly emission'!IR106)</f>
        <v>0</v>
      </c>
      <c r="IV76" s="11">
        <f>SUM('Yearly emission'!IS$102:'Yearly emission'!IS106)</f>
        <v>0</v>
      </c>
      <c r="IW76" s="11">
        <f>SUM('Yearly emission'!IT$102:'Yearly emission'!IT106)</f>
        <v>0</v>
      </c>
      <c r="IX76" s="11">
        <f>SUM('Yearly emission'!IU$102:'Yearly emission'!IU106)</f>
        <v>0</v>
      </c>
      <c r="IY76" s="11">
        <f>SUM('Yearly emission'!IV$102:'Yearly emission'!IV106)</f>
        <v>0</v>
      </c>
      <c r="IZ76" s="11">
        <f>SUM('Yearly emission'!IW$102:'Yearly emission'!IW106)</f>
        <v>0</v>
      </c>
      <c r="JA76" s="11">
        <f>SUM('Yearly emission'!IX$102:'Yearly emission'!IX106)</f>
        <v>0</v>
      </c>
      <c r="JB76" s="11">
        <f>SUM('Yearly emission'!IY$102:'Yearly emission'!IY106)</f>
        <v>0</v>
      </c>
    </row>
    <row r="77" spans="1:262" x14ac:dyDescent="0.25">
      <c r="A77" s="11">
        <v>2033</v>
      </c>
      <c r="B77" s="11" t="s">
        <v>46</v>
      </c>
      <c r="D77" s="11">
        <v>2026</v>
      </c>
      <c r="E77" s="11">
        <f>SUM('Yearly emission'!B$102:'Yearly emission'!B107)</f>
        <v>0</v>
      </c>
      <c r="F77" s="11">
        <f>SUM('Yearly emission'!C$102:'Yearly emission'!C107)</f>
        <v>0</v>
      </c>
      <c r="G77" s="11">
        <f>SUM('Yearly emission'!D$102:'Yearly emission'!D107)</f>
        <v>0</v>
      </c>
      <c r="H77" s="11">
        <f>SUM('Yearly emission'!E$102:'Yearly emission'!E107)</f>
        <v>0</v>
      </c>
      <c r="I77" s="11">
        <f>SUM('Yearly emission'!F$102:'Yearly emission'!F107)</f>
        <v>0</v>
      </c>
      <c r="J77" s="11">
        <f>SUM('Yearly emission'!G$102:'Yearly emission'!G107)</f>
        <v>0</v>
      </c>
      <c r="K77" s="11">
        <f>SUM('Yearly emission'!H$102:'Yearly emission'!H107)</f>
        <v>0</v>
      </c>
      <c r="L77" s="11">
        <f>SUM('Yearly emission'!I$102:'Yearly emission'!I107)</f>
        <v>0</v>
      </c>
      <c r="M77" s="11">
        <f>SUM('Yearly emission'!J$102:'Yearly emission'!J107)</f>
        <v>0</v>
      </c>
      <c r="N77" s="11">
        <f>SUM('Yearly emission'!K$102:'Yearly emission'!K107)</f>
        <v>0</v>
      </c>
      <c r="O77" s="11">
        <f>SUM('Yearly emission'!L$102:'Yearly emission'!L107)</f>
        <v>0</v>
      </c>
      <c r="P77" s="11">
        <f>SUM('Yearly emission'!M$102:'Yearly emission'!M107)</f>
        <v>0</v>
      </c>
      <c r="Q77" s="11">
        <f>SUM('Yearly emission'!N$102:'Yearly emission'!N107)</f>
        <v>0</v>
      </c>
      <c r="R77" s="11">
        <f>SUM('Yearly emission'!O$102:'Yearly emission'!O107)</f>
        <v>0</v>
      </c>
      <c r="S77" s="11">
        <f>SUM('Yearly emission'!P$102:'Yearly emission'!P107)</f>
        <v>0</v>
      </c>
      <c r="T77" s="11">
        <f>SUM('Yearly emission'!Q$102:'Yearly emission'!Q107)</f>
        <v>0</v>
      </c>
      <c r="V77" s="11">
        <f>SUM('Yearly emission'!S$102:'Yearly emission'!S107)</f>
        <v>0</v>
      </c>
      <c r="W77" s="11">
        <f>SUM('Yearly emission'!T$102:'Yearly emission'!T107)</f>
        <v>0</v>
      </c>
      <c r="X77" s="11">
        <f>SUM('Yearly emission'!U$102:'Yearly emission'!U107)</f>
        <v>0</v>
      </c>
      <c r="Y77" s="11">
        <f>SUM('Yearly emission'!V$102:'Yearly emission'!V107)</f>
        <v>0</v>
      </c>
      <c r="Z77" s="11">
        <f>SUM('Yearly emission'!W$102:'Yearly emission'!W107)</f>
        <v>0</v>
      </c>
      <c r="AA77" s="11">
        <f>SUM('Yearly emission'!X$102:'Yearly emission'!X107)</f>
        <v>0</v>
      </c>
      <c r="AB77" s="11">
        <f>SUM('Yearly emission'!Y$102:'Yearly emission'!Y107)</f>
        <v>0</v>
      </c>
      <c r="AC77" s="11">
        <f>SUM('Yearly emission'!Z$102:'Yearly emission'!Z107)</f>
        <v>0</v>
      </c>
      <c r="AD77" s="11">
        <f>SUM('Yearly emission'!AA$102:'Yearly emission'!AA107)</f>
        <v>0</v>
      </c>
      <c r="AE77" s="11">
        <f>SUM('Yearly emission'!AB$102:'Yearly emission'!AB107)</f>
        <v>0</v>
      </c>
      <c r="AF77" s="11">
        <f>SUM('Yearly emission'!AC$102:'Yearly emission'!AC107)</f>
        <v>0</v>
      </c>
      <c r="AG77" s="11">
        <f>SUM('Yearly emission'!AD$102:'Yearly emission'!AD107)</f>
        <v>0</v>
      </c>
      <c r="AH77" s="11">
        <f>SUM('Yearly emission'!AE$102:'Yearly emission'!AE107)</f>
        <v>0</v>
      </c>
      <c r="AI77" s="11">
        <f>SUM('Yearly emission'!AF$102:'Yearly emission'!AF107)</f>
        <v>0</v>
      </c>
      <c r="AJ77" s="11">
        <f>SUM('Yearly emission'!AG$102:'Yearly emission'!AG107)</f>
        <v>0</v>
      </c>
      <c r="AK77" s="11">
        <f>SUM('Yearly emission'!AH$102:'Yearly emission'!AH107)</f>
        <v>0</v>
      </c>
      <c r="AM77" s="11">
        <f>SUM('Yearly emission'!AJ$102:'Yearly emission'!AJ107)</f>
        <v>0</v>
      </c>
      <c r="AN77" s="11">
        <f>SUM('Yearly emission'!AK$102:'Yearly emission'!AK107)</f>
        <v>0</v>
      </c>
      <c r="AO77" s="11">
        <f>SUM('Yearly emission'!AL$102:'Yearly emission'!AL107)</f>
        <v>0</v>
      </c>
      <c r="AP77" s="11">
        <f>SUM('Yearly emission'!AM$102:'Yearly emission'!AM107)</f>
        <v>0</v>
      </c>
      <c r="AQ77" s="11">
        <f>SUM('Yearly emission'!AN$102:'Yearly emission'!AN107)</f>
        <v>0</v>
      </c>
      <c r="AR77" s="11">
        <f>SUM('Yearly emission'!AO$102:'Yearly emission'!AO107)</f>
        <v>0</v>
      </c>
      <c r="AS77" s="11">
        <f>SUM('Yearly emission'!AP$102:'Yearly emission'!AP107)</f>
        <v>0</v>
      </c>
      <c r="AT77" s="11">
        <f>SUM('Yearly emission'!AQ$102:'Yearly emission'!AQ107)</f>
        <v>0</v>
      </c>
      <c r="AU77" s="11">
        <f>SUM('Yearly emission'!AR$102:'Yearly emission'!AR107)</f>
        <v>0</v>
      </c>
      <c r="AV77" s="11">
        <f>SUM('Yearly emission'!AS$102:'Yearly emission'!AS107)</f>
        <v>0</v>
      </c>
      <c r="AW77" s="11">
        <f>SUM('Yearly emission'!AT$102:'Yearly emission'!AT107)</f>
        <v>0</v>
      </c>
      <c r="AX77" s="11">
        <f>SUM('Yearly emission'!AU$102:'Yearly emission'!AU107)</f>
        <v>0</v>
      </c>
      <c r="AY77" s="11">
        <f>SUM('Yearly emission'!AV$102:'Yearly emission'!AV107)</f>
        <v>0</v>
      </c>
      <c r="AZ77" s="11">
        <f>SUM('Yearly emission'!AW$102:'Yearly emission'!AW107)</f>
        <v>0</v>
      </c>
      <c r="BA77" s="11">
        <f>SUM('Yearly emission'!AX$102:'Yearly emission'!AX107)</f>
        <v>0</v>
      </c>
      <c r="BB77" s="11">
        <f>SUM('Yearly emission'!AY$102:'Yearly emission'!AY107)</f>
        <v>0</v>
      </c>
      <c r="BD77" s="11">
        <f>SUM('Yearly emission'!BA$102:'Yearly emission'!BA107)</f>
        <v>0</v>
      </c>
      <c r="BE77" s="11">
        <f>SUM('Yearly emission'!BB$102:'Yearly emission'!BB107)</f>
        <v>0</v>
      </c>
      <c r="BF77" s="11">
        <f>SUM('Yearly emission'!BC$102:'Yearly emission'!BC107)</f>
        <v>0</v>
      </c>
      <c r="BG77" s="11">
        <f>SUM('Yearly emission'!BD$102:'Yearly emission'!BD107)</f>
        <v>0</v>
      </c>
      <c r="BH77" s="11">
        <f>SUM('Yearly emission'!BE$102:'Yearly emission'!BE107)</f>
        <v>0</v>
      </c>
      <c r="BI77" s="11">
        <f>SUM('Yearly emission'!BF$102:'Yearly emission'!BF107)</f>
        <v>0</v>
      </c>
      <c r="BJ77" s="11">
        <f>SUM('Yearly emission'!BG$102:'Yearly emission'!BG107)</f>
        <v>0</v>
      </c>
      <c r="BK77" s="11">
        <f>SUM('Yearly emission'!BH$102:'Yearly emission'!BH107)</f>
        <v>0</v>
      </c>
      <c r="BL77" s="11">
        <f>SUM('Yearly emission'!BI$102:'Yearly emission'!BI107)</f>
        <v>0</v>
      </c>
      <c r="BM77" s="11">
        <f>SUM('Yearly emission'!BJ$102:'Yearly emission'!BJ107)</f>
        <v>0</v>
      </c>
      <c r="BN77" s="11">
        <f>SUM('Yearly emission'!BK$102:'Yearly emission'!BK107)</f>
        <v>0</v>
      </c>
      <c r="BO77" s="11">
        <f>SUM('Yearly emission'!BL$102:'Yearly emission'!BL107)</f>
        <v>0</v>
      </c>
      <c r="BP77" s="11">
        <f>SUM('Yearly emission'!BM$102:'Yearly emission'!BM107)</f>
        <v>0</v>
      </c>
      <c r="BQ77" s="11">
        <f>SUM('Yearly emission'!BN$102:'Yearly emission'!BN107)</f>
        <v>0</v>
      </c>
      <c r="BR77" s="11">
        <f>SUM('Yearly emission'!BO$102:'Yearly emission'!BO107)</f>
        <v>0</v>
      </c>
      <c r="BS77" s="11">
        <f>SUM('Yearly emission'!BP$102:'Yearly emission'!BP107)</f>
        <v>0</v>
      </c>
      <c r="BU77" s="11">
        <f>SUM('Yearly emission'!BR$102:'Yearly emission'!BR107)</f>
        <v>0</v>
      </c>
      <c r="BV77" s="11">
        <f>SUM('Yearly emission'!BS$102:'Yearly emission'!BS107)</f>
        <v>0</v>
      </c>
      <c r="BW77" s="11">
        <f>SUM('Yearly emission'!BT$102:'Yearly emission'!BT107)</f>
        <v>0</v>
      </c>
      <c r="BX77" s="11">
        <f>SUM('Yearly emission'!BU$102:'Yearly emission'!BU107)</f>
        <v>0</v>
      </c>
      <c r="BY77" s="11">
        <f>SUM('Yearly emission'!BV$102:'Yearly emission'!BV107)</f>
        <v>0</v>
      </c>
      <c r="BZ77" s="11">
        <f>SUM('Yearly emission'!BW$102:'Yearly emission'!BW107)</f>
        <v>0</v>
      </c>
      <c r="CA77" s="11">
        <f>SUM('Yearly emission'!BX$102:'Yearly emission'!BX107)</f>
        <v>0</v>
      </c>
      <c r="CB77" s="11">
        <f>SUM('Yearly emission'!BY$102:'Yearly emission'!BY107)</f>
        <v>0</v>
      </c>
      <c r="CC77" s="11">
        <f>SUM('Yearly emission'!BZ$102:'Yearly emission'!BZ107)</f>
        <v>0</v>
      </c>
      <c r="CD77" s="11">
        <f>SUM('Yearly emission'!CA$102:'Yearly emission'!CA107)</f>
        <v>0</v>
      </c>
      <c r="CE77" s="11">
        <f>SUM('Yearly emission'!CB$102:'Yearly emission'!CB107)</f>
        <v>0</v>
      </c>
      <c r="CF77" s="11">
        <f>SUM('Yearly emission'!CC$102:'Yearly emission'!CC107)</f>
        <v>0</v>
      </c>
      <c r="CG77" s="11">
        <f>SUM('Yearly emission'!CD$102:'Yearly emission'!CD107)</f>
        <v>0</v>
      </c>
      <c r="CH77" s="11">
        <f>SUM('Yearly emission'!CE$102:'Yearly emission'!CE107)</f>
        <v>0</v>
      </c>
      <c r="CI77" s="11">
        <f>SUM('Yearly emission'!CF$102:'Yearly emission'!CF107)</f>
        <v>0</v>
      </c>
      <c r="CJ77" s="11">
        <f>SUM('Yearly emission'!CG$102:'Yearly emission'!CG107)</f>
        <v>0</v>
      </c>
      <c r="CM77" s="11">
        <f>SUM('Yearly emission'!CJ$102:'Yearly emission'!CJ107)</f>
        <v>12141</v>
      </c>
      <c r="CN77" s="11">
        <f>SUM('Yearly emission'!CK$102:'Yearly emission'!CK107)</f>
        <v>0</v>
      </c>
      <c r="CO77" s="11">
        <f>SUM('Yearly emission'!CL$102:'Yearly emission'!CL107)</f>
        <v>0</v>
      </c>
      <c r="CP77" s="11">
        <f>SUM('Yearly emission'!CM$102:'Yearly emission'!CM107)</f>
        <v>0</v>
      </c>
      <c r="CQ77" s="11">
        <f>SUM('Yearly emission'!CN$102:'Yearly emission'!CN107)</f>
        <v>0</v>
      </c>
      <c r="CR77" s="11">
        <f>SUM('Yearly emission'!CO$102:'Yearly emission'!CO107)</f>
        <v>0</v>
      </c>
      <c r="CS77" s="11">
        <f>SUM('Yearly emission'!CP$102:'Yearly emission'!CP107)</f>
        <v>0</v>
      </c>
      <c r="CT77" s="11">
        <f>SUM('Yearly emission'!CQ$102:'Yearly emission'!CQ107)</f>
        <v>0</v>
      </c>
      <c r="CU77" s="11">
        <f>SUM('Yearly emission'!CR$102:'Yearly emission'!CR107)</f>
        <v>0</v>
      </c>
      <c r="CV77" s="11">
        <f>SUM('Yearly emission'!CS$102:'Yearly emission'!CS107)</f>
        <v>0</v>
      </c>
      <c r="CW77" s="11">
        <f>SUM('Yearly emission'!CT$102:'Yearly emission'!CT107)</f>
        <v>0</v>
      </c>
      <c r="CX77" s="11">
        <f>SUM('Yearly emission'!CU$102:'Yearly emission'!CU107)</f>
        <v>0</v>
      </c>
      <c r="CY77" s="11">
        <f>SUM('Yearly emission'!CV$102:'Yearly emission'!CV107)</f>
        <v>0</v>
      </c>
      <c r="CZ77" s="11">
        <f>SUM('Yearly emission'!CW$102:'Yearly emission'!CW107)</f>
        <v>0</v>
      </c>
      <c r="DA77" s="11">
        <f>SUM('Yearly emission'!CX$102:'Yearly emission'!CX107)</f>
        <v>0</v>
      </c>
      <c r="DB77" s="11">
        <f>SUM('Yearly emission'!CY$102:'Yearly emission'!CY107)</f>
        <v>0</v>
      </c>
      <c r="DC77" s="11">
        <f>SUM('Yearly emission'!CZ$102:'Yearly emission'!CZ107)</f>
        <v>0</v>
      </c>
      <c r="DE77" s="11">
        <f>SUM('Yearly emission'!DB$102:'Yearly emission'!DB107)</f>
        <v>0</v>
      </c>
      <c r="DF77" s="11">
        <f>SUM('Yearly emission'!DC$102:'Yearly emission'!DC107)</f>
        <v>0</v>
      </c>
      <c r="DG77" s="11">
        <f>SUM('Yearly emission'!DD$102:'Yearly emission'!DD107)</f>
        <v>0</v>
      </c>
      <c r="DH77" s="11">
        <f>SUM('Yearly emission'!DE$102:'Yearly emission'!DE107)</f>
        <v>0</v>
      </c>
      <c r="DI77" s="11">
        <f>SUM('Yearly emission'!DF$102:'Yearly emission'!DF107)</f>
        <v>0</v>
      </c>
      <c r="DJ77" s="11">
        <f>SUM('Yearly emission'!DG$102:'Yearly emission'!DG107)</f>
        <v>0</v>
      </c>
      <c r="DK77" s="11">
        <f>SUM('Yearly emission'!DH$102:'Yearly emission'!DH107)</f>
        <v>0</v>
      </c>
      <c r="DL77" s="11">
        <f>SUM('Yearly emission'!DI$102:'Yearly emission'!DI107)</f>
        <v>0</v>
      </c>
      <c r="DM77" s="11">
        <f>SUM('Yearly emission'!DJ$102:'Yearly emission'!DJ107)</f>
        <v>0</v>
      </c>
      <c r="DN77" s="11">
        <f>SUM('Yearly emission'!DK$102:'Yearly emission'!DK107)</f>
        <v>0</v>
      </c>
      <c r="DO77" s="11">
        <f>SUM('Yearly emission'!DL$102:'Yearly emission'!DL107)</f>
        <v>0</v>
      </c>
      <c r="DP77" s="11">
        <f>SUM('Yearly emission'!DM$102:'Yearly emission'!DM107)</f>
        <v>0</v>
      </c>
      <c r="DQ77" s="11">
        <f>SUM('Yearly emission'!DN$102:'Yearly emission'!DN107)</f>
        <v>0</v>
      </c>
      <c r="DR77" s="11">
        <f>SUM('Yearly emission'!DO$102:'Yearly emission'!DO107)</f>
        <v>0</v>
      </c>
      <c r="DS77" s="11">
        <f>SUM('Yearly emission'!DP$102:'Yearly emission'!DP107)</f>
        <v>0</v>
      </c>
      <c r="DT77" s="11">
        <f>SUM('Yearly emission'!DQ$102:'Yearly emission'!DQ107)</f>
        <v>0</v>
      </c>
      <c r="DV77" s="11">
        <f>SUM('Yearly emission'!DS$102:'Yearly emission'!DS107)</f>
        <v>0</v>
      </c>
      <c r="DW77" s="11">
        <f>SUM('Yearly emission'!DT$102:'Yearly emission'!DT107)</f>
        <v>0</v>
      </c>
      <c r="DX77" s="11">
        <f>SUM('Yearly emission'!DU$102:'Yearly emission'!DU107)</f>
        <v>0</v>
      </c>
      <c r="DY77" s="11">
        <f>SUM('Yearly emission'!DV$102:'Yearly emission'!DV107)</f>
        <v>0</v>
      </c>
      <c r="DZ77" s="11">
        <f>SUM('Yearly emission'!DW$102:'Yearly emission'!DW107)</f>
        <v>0</v>
      </c>
      <c r="EA77" s="11">
        <f>SUM('Yearly emission'!DX$102:'Yearly emission'!DX107)</f>
        <v>0</v>
      </c>
      <c r="EB77" s="11">
        <f>SUM('Yearly emission'!DY$102:'Yearly emission'!DY107)</f>
        <v>0</v>
      </c>
      <c r="EC77" s="11">
        <f>SUM('Yearly emission'!DZ$102:'Yearly emission'!DZ107)</f>
        <v>0</v>
      </c>
      <c r="ED77" s="11">
        <f>SUM('Yearly emission'!EA$102:'Yearly emission'!EA107)</f>
        <v>0</v>
      </c>
      <c r="EE77" s="11">
        <f>SUM('Yearly emission'!EB$102:'Yearly emission'!EB107)</f>
        <v>0</v>
      </c>
      <c r="EF77" s="11">
        <f>SUM('Yearly emission'!EC$102:'Yearly emission'!EC107)</f>
        <v>0</v>
      </c>
      <c r="EG77" s="11">
        <f>SUM('Yearly emission'!ED$102:'Yearly emission'!ED107)</f>
        <v>0</v>
      </c>
      <c r="EH77" s="11">
        <f>SUM('Yearly emission'!EE$102:'Yearly emission'!EE107)</f>
        <v>0</v>
      </c>
      <c r="EI77" s="11">
        <f>SUM('Yearly emission'!EF$102:'Yearly emission'!EF107)</f>
        <v>0</v>
      </c>
      <c r="EJ77" s="11">
        <f>SUM('Yearly emission'!EG$102:'Yearly emission'!EG107)</f>
        <v>0</v>
      </c>
      <c r="EK77" s="11">
        <f>SUM('Yearly emission'!EH$102:'Yearly emission'!EH107)</f>
        <v>0</v>
      </c>
      <c r="EM77" s="11">
        <f>SUM('Yearly emission'!EJ$102:'Yearly emission'!EJ107)</f>
        <v>0</v>
      </c>
      <c r="EN77" s="11">
        <f>SUM('Yearly emission'!EK$102:'Yearly emission'!EK107)</f>
        <v>0</v>
      </c>
      <c r="EO77" s="11">
        <f>SUM('Yearly emission'!EL$102:'Yearly emission'!EL107)</f>
        <v>0</v>
      </c>
      <c r="EP77" s="11">
        <f>SUM('Yearly emission'!EM$102:'Yearly emission'!EM107)</f>
        <v>0</v>
      </c>
      <c r="EQ77" s="11">
        <f>SUM('Yearly emission'!EN$102:'Yearly emission'!EN107)</f>
        <v>0</v>
      </c>
      <c r="ER77" s="11">
        <f>SUM('Yearly emission'!EO$102:'Yearly emission'!EO107)</f>
        <v>0</v>
      </c>
      <c r="ES77" s="11">
        <f>SUM('Yearly emission'!EP$102:'Yearly emission'!EP107)</f>
        <v>0</v>
      </c>
      <c r="ET77" s="11">
        <f>SUM('Yearly emission'!EQ$102:'Yearly emission'!EQ107)</f>
        <v>0</v>
      </c>
      <c r="EU77" s="11">
        <f>SUM('Yearly emission'!ER$102:'Yearly emission'!ER107)</f>
        <v>0</v>
      </c>
      <c r="EV77" s="11">
        <f>SUM('Yearly emission'!ES$102:'Yearly emission'!ES107)</f>
        <v>0</v>
      </c>
      <c r="EW77" s="11">
        <f>SUM('Yearly emission'!ET$102:'Yearly emission'!ET107)</f>
        <v>0</v>
      </c>
      <c r="EX77" s="11">
        <f>SUM('Yearly emission'!EU$102:'Yearly emission'!EU107)</f>
        <v>0</v>
      </c>
      <c r="EY77" s="11">
        <f>SUM('Yearly emission'!EV$102:'Yearly emission'!EV107)</f>
        <v>0</v>
      </c>
      <c r="EZ77" s="11">
        <f>SUM('Yearly emission'!EW$102:'Yearly emission'!EW107)</f>
        <v>0</v>
      </c>
      <c r="FA77" s="11">
        <f>SUM('Yearly emission'!EX$102:'Yearly emission'!EX107)</f>
        <v>0</v>
      </c>
      <c r="FB77" s="11">
        <f>SUM('Yearly emission'!EY$102:'Yearly emission'!EY107)</f>
        <v>0</v>
      </c>
      <c r="FD77" s="11">
        <f>SUM('Yearly emission'!FA$102:'Yearly emission'!FA107)</f>
        <v>0</v>
      </c>
      <c r="FE77" s="11">
        <f>SUM('Yearly emission'!FB$102:'Yearly emission'!FB107)</f>
        <v>0</v>
      </c>
      <c r="FF77" s="11">
        <f>SUM('Yearly emission'!FC$102:'Yearly emission'!FC107)</f>
        <v>0</v>
      </c>
      <c r="FG77" s="11">
        <f>SUM('Yearly emission'!FD$102:'Yearly emission'!FD107)</f>
        <v>0</v>
      </c>
      <c r="FH77" s="11">
        <f>SUM('Yearly emission'!FE$102:'Yearly emission'!FE107)</f>
        <v>0</v>
      </c>
      <c r="FI77" s="11">
        <f>SUM('Yearly emission'!FF$102:'Yearly emission'!FF107)</f>
        <v>0</v>
      </c>
      <c r="FJ77" s="11">
        <f>SUM('Yearly emission'!FG$102:'Yearly emission'!FG107)</f>
        <v>0</v>
      </c>
      <c r="FK77" s="11">
        <f>SUM('Yearly emission'!FH$102:'Yearly emission'!FH107)</f>
        <v>0</v>
      </c>
      <c r="FL77" s="11">
        <f>SUM('Yearly emission'!FI$102:'Yearly emission'!FI107)</f>
        <v>0</v>
      </c>
      <c r="FM77" s="11">
        <f>SUM('Yearly emission'!FJ$102:'Yearly emission'!FJ107)</f>
        <v>0</v>
      </c>
      <c r="FN77" s="11">
        <f>SUM('Yearly emission'!FK$102:'Yearly emission'!FK107)</f>
        <v>0</v>
      </c>
      <c r="FO77" s="11">
        <f>SUM('Yearly emission'!FL$102:'Yearly emission'!FL107)</f>
        <v>0</v>
      </c>
      <c r="FP77" s="11">
        <f>SUM('Yearly emission'!FM$102:'Yearly emission'!FM107)</f>
        <v>0</v>
      </c>
      <c r="FQ77" s="11">
        <f>SUM('Yearly emission'!FN$102:'Yearly emission'!FN107)</f>
        <v>0</v>
      </c>
      <c r="FR77" s="11">
        <f>SUM('Yearly emission'!FO$102:'Yearly emission'!FO107)</f>
        <v>0</v>
      </c>
      <c r="FS77" s="11">
        <f>SUM('Yearly emission'!FP$102:'Yearly emission'!FP107)</f>
        <v>0</v>
      </c>
      <c r="FV77" s="11">
        <f>SUM('Yearly emission'!FS$102:'Yearly emission'!FS107)</f>
        <v>12141</v>
      </c>
      <c r="FW77" s="11">
        <f>SUM('Yearly emission'!FT$102:'Yearly emission'!FT107)</f>
        <v>0</v>
      </c>
      <c r="FX77" s="11">
        <f>SUM('Yearly emission'!FU$102:'Yearly emission'!FU107)</f>
        <v>0</v>
      </c>
      <c r="FY77" s="11">
        <f>SUM('Yearly emission'!FV$102:'Yearly emission'!FV107)</f>
        <v>0</v>
      </c>
      <c r="FZ77" s="11">
        <f>SUM('Yearly emission'!FW$102:'Yearly emission'!FW107)</f>
        <v>0</v>
      </c>
      <c r="GA77" s="11">
        <f>SUM('Yearly emission'!FX$102:'Yearly emission'!FX107)</f>
        <v>0</v>
      </c>
      <c r="GB77" s="11">
        <f>SUM('Yearly emission'!FY$102:'Yearly emission'!FY107)</f>
        <v>0</v>
      </c>
      <c r="GC77" s="11">
        <f>SUM('Yearly emission'!FZ$102:'Yearly emission'!FZ107)</f>
        <v>0</v>
      </c>
      <c r="GD77" s="11">
        <f>SUM('Yearly emission'!GA$102:'Yearly emission'!GA107)</f>
        <v>0</v>
      </c>
      <c r="GE77" s="11">
        <f>SUM('Yearly emission'!GB$102:'Yearly emission'!GB107)</f>
        <v>0</v>
      </c>
      <c r="GF77" s="11">
        <f>SUM('Yearly emission'!GC$102:'Yearly emission'!GC107)</f>
        <v>0</v>
      </c>
      <c r="GG77" s="11">
        <f>SUM('Yearly emission'!GD$102:'Yearly emission'!GD107)</f>
        <v>0</v>
      </c>
      <c r="GH77" s="11">
        <f>SUM('Yearly emission'!GE$102:'Yearly emission'!GE107)</f>
        <v>0</v>
      </c>
      <c r="GI77" s="11">
        <f>SUM('Yearly emission'!GF$102:'Yearly emission'!GF107)</f>
        <v>0</v>
      </c>
      <c r="GJ77" s="11">
        <f>SUM('Yearly emission'!GG$102:'Yearly emission'!GG107)</f>
        <v>0</v>
      </c>
      <c r="GK77" s="11">
        <f>SUM('Yearly emission'!GH$102:'Yearly emission'!GH107)</f>
        <v>0</v>
      </c>
      <c r="GL77" s="11">
        <f>SUM('Yearly emission'!GI$102:'Yearly emission'!GI107)</f>
        <v>0</v>
      </c>
      <c r="GN77" s="11">
        <f>SUM('Yearly emission'!GK$102:'Yearly emission'!GK107)</f>
        <v>0</v>
      </c>
      <c r="GO77" s="11">
        <f>SUM('Yearly emission'!GL$102:'Yearly emission'!GL107)</f>
        <v>0</v>
      </c>
      <c r="GP77" s="11">
        <f>SUM('Yearly emission'!GM$102:'Yearly emission'!GM107)</f>
        <v>0</v>
      </c>
      <c r="GQ77" s="11">
        <f>SUM('Yearly emission'!GN$102:'Yearly emission'!GN107)</f>
        <v>0</v>
      </c>
      <c r="GR77" s="11">
        <f>SUM('Yearly emission'!GO$102:'Yearly emission'!GO107)</f>
        <v>0</v>
      </c>
      <c r="GS77" s="11">
        <f>SUM('Yearly emission'!GP$102:'Yearly emission'!GP107)</f>
        <v>0</v>
      </c>
      <c r="GT77" s="11">
        <f>SUM('Yearly emission'!GQ$102:'Yearly emission'!GQ107)</f>
        <v>0</v>
      </c>
      <c r="GU77" s="11">
        <f>SUM('Yearly emission'!GR$102:'Yearly emission'!GR107)</f>
        <v>0</v>
      </c>
      <c r="GV77" s="11">
        <f>SUM('Yearly emission'!GS$102:'Yearly emission'!GS107)</f>
        <v>0</v>
      </c>
      <c r="GW77" s="11">
        <f>SUM('Yearly emission'!GT$102:'Yearly emission'!GT107)</f>
        <v>0</v>
      </c>
      <c r="GX77" s="11">
        <f>SUM('Yearly emission'!GU$102:'Yearly emission'!GU107)</f>
        <v>0</v>
      </c>
      <c r="GY77" s="11">
        <f>SUM('Yearly emission'!GV$102:'Yearly emission'!GV107)</f>
        <v>0</v>
      </c>
      <c r="GZ77" s="11">
        <f>SUM('Yearly emission'!GW$102:'Yearly emission'!GW107)</f>
        <v>0</v>
      </c>
      <c r="HA77" s="11">
        <f>SUM('Yearly emission'!GX$102:'Yearly emission'!GX107)</f>
        <v>0</v>
      </c>
      <c r="HB77" s="11">
        <f>SUM('Yearly emission'!GY$102:'Yearly emission'!GY107)</f>
        <v>0</v>
      </c>
      <c r="HC77" s="11">
        <f>SUM('Yearly emission'!GZ$102:'Yearly emission'!GZ107)</f>
        <v>0</v>
      </c>
      <c r="HE77" s="11">
        <f>SUM('Yearly emission'!HB$102:'Yearly emission'!HB107)</f>
        <v>0</v>
      </c>
      <c r="HF77" s="11">
        <f>SUM('Yearly emission'!HC$102:'Yearly emission'!HC107)</f>
        <v>0</v>
      </c>
      <c r="HG77" s="11">
        <f>SUM('Yearly emission'!HD$102:'Yearly emission'!HD107)</f>
        <v>0</v>
      </c>
      <c r="HH77" s="11">
        <f>SUM('Yearly emission'!HE$102:'Yearly emission'!HE107)</f>
        <v>0</v>
      </c>
      <c r="HI77" s="11">
        <f>SUM('Yearly emission'!HF$102:'Yearly emission'!HF107)</f>
        <v>0</v>
      </c>
      <c r="HJ77" s="11">
        <f>SUM('Yearly emission'!HG$102:'Yearly emission'!HG107)</f>
        <v>0</v>
      </c>
      <c r="HK77" s="11">
        <f>SUM('Yearly emission'!HH$102:'Yearly emission'!HH107)</f>
        <v>0</v>
      </c>
      <c r="HL77" s="11">
        <f>SUM('Yearly emission'!HI$102:'Yearly emission'!HI107)</f>
        <v>0</v>
      </c>
      <c r="HM77" s="11">
        <f>SUM('Yearly emission'!HJ$102:'Yearly emission'!HJ107)</f>
        <v>0</v>
      </c>
      <c r="HN77" s="11">
        <f>SUM('Yearly emission'!HK$102:'Yearly emission'!HK107)</f>
        <v>0</v>
      </c>
      <c r="HO77" s="11">
        <f>SUM('Yearly emission'!HL$102:'Yearly emission'!HL107)</f>
        <v>0</v>
      </c>
      <c r="HP77" s="11">
        <f>SUM('Yearly emission'!HM$102:'Yearly emission'!HM107)</f>
        <v>0</v>
      </c>
      <c r="HQ77" s="11">
        <f>SUM('Yearly emission'!HN$102:'Yearly emission'!HN107)</f>
        <v>0</v>
      </c>
      <c r="HR77" s="11">
        <f>SUM('Yearly emission'!HO$102:'Yearly emission'!HO107)</f>
        <v>0</v>
      </c>
      <c r="HS77" s="11">
        <f>SUM('Yearly emission'!HP$102:'Yearly emission'!HP107)</f>
        <v>0</v>
      </c>
      <c r="HT77" s="11">
        <f>SUM('Yearly emission'!HQ$102:'Yearly emission'!HQ107)</f>
        <v>0</v>
      </c>
      <c r="HV77" s="11">
        <f>SUM('Yearly emission'!HS$102:'Yearly emission'!HS107)</f>
        <v>0</v>
      </c>
      <c r="HW77" s="11">
        <f>SUM('Yearly emission'!HT$102:'Yearly emission'!HT107)</f>
        <v>0</v>
      </c>
      <c r="HX77" s="11">
        <f>SUM('Yearly emission'!HU$102:'Yearly emission'!HU107)</f>
        <v>0</v>
      </c>
      <c r="HY77" s="11">
        <f>SUM('Yearly emission'!HV$102:'Yearly emission'!HV107)</f>
        <v>0</v>
      </c>
      <c r="HZ77" s="11">
        <f>SUM('Yearly emission'!HW$102:'Yearly emission'!HW107)</f>
        <v>0</v>
      </c>
      <c r="IA77" s="11">
        <f>SUM('Yearly emission'!HX$102:'Yearly emission'!HX107)</f>
        <v>0</v>
      </c>
      <c r="IB77" s="11">
        <f>SUM('Yearly emission'!HY$102:'Yearly emission'!HY107)</f>
        <v>0</v>
      </c>
      <c r="IC77" s="11">
        <f>SUM('Yearly emission'!HZ$102:'Yearly emission'!HZ107)</f>
        <v>0</v>
      </c>
      <c r="ID77" s="11">
        <f>SUM('Yearly emission'!IA$102:'Yearly emission'!IA107)</f>
        <v>0</v>
      </c>
      <c r="IE77" s="11">
        <f>SUM('Yearly emission'!IB$102:'Yearly emission'!IB107)</f>
        <v>0</v>
      </c>
      <c r="IF77" s="11">
        <f>SUM('Yearly emission'!IC$102:'Yearly emission'!IC107)</f>
        <v>0</v>
      </c>
      <c r="IG77" s="11">
        <f>SUM('Yearly emission'!ID$102:'Yearly emission'!ID107)</f>
        <v>0</v>
      </c>
      <c r="IH77" s="11">
        <f>SUM('Yearly emission'!IE$102:'Yearly emission'!IE107)</f>
        <v>0</v>
      </c>
      <c r="II77" s="11">
        <f>SUM('Yearly emission'!IF$102:'Yearly emission'!IF107)</f>
        <v>0</v>
      </c>
      <c r="IJ77" s="11">
        <f>SUM('Yearly emission'!IG$102:'Yearly emission'!IG107)</f>
        <v>0</v>
      </c>
      <c r="IK77" s="11">
        <f>SUM('Yearly emission'!IH$102:'Yearly emission'!IH107)</f>
        <v>0</v>
      </c>
      <c r="IM77" s="11">
        <f>SUM('Yearly emission'!IJ$102:'Yearly emission'!IJ107)</f>
        <v>0</v>
      </c>
      <c r="IN77" s="11">
        <f>SUM('Yearly emission'!IK$102:'Yearly emission'!IK107)</f>
        <v>0</v>
      </c>
      <c r="IO77" s="11">
        <f>SUM('Yearly emission'!IL$102:'Yearly emission'!IL107)</f>
        <v>0</v>
      </c>
      <c r="IP77" s="11">
        <f>SUM('Yearly emission'!IM$102:'Yearly emission'!IM107)</f>
        <v>0</v>
      </c>
      <c r="IQ77" s="11">
        <f>SUM('Yearly emission'!IN$102:'Yearly emission'!IN107)</f>
        <v>0</v>
      </c>
      <c r="IR77" s="11">
        <f>SUM('Yearly emission'!IO$102:'Yearly emission'!IO107)</f>
        <v>0</v>
      </c>
      <c r="IS77" s="11">
        <f>SUM('Yearly emission'!IP$102:'Yearly emission'!IP107)</f>
        <v>0</v>
      </c>
      <c r="IT77" s="11">
        <f>SUM('Yearly emission'!IQ$102:'Yearly emission'!IQ107)</f>
        <v>0</v>
      </c>
      <c r="IU77" s="11">
        <f>SUM('Yearly emission'!IR$102:'Yearly emission'!IR107)</f>
        <v>0</v>
      </c>
      <c r="IV77" s="11">
        <f>SUM('Yearly emission'!IS$102:'Yearly emission'!IS107)</f>
        <v>0</v>
      </c>
      <c r="IW77" s="11">
        <f>SUM('Yearly emission'!IT$102:'Yearly emission'!IT107)</f>
        <v>0</v>
      </c>
      <c r="IX77" s="11">
        <f>SUM('Yearly emission'!IU$102:'Yearly emission'!IU107)</f>
        <v>0</v>
      </c>
      <c r="IY77" s="11">
        <f>SUM('Yearly emission'!IV$102:'Yearly emission'!IV107)</f>
        <v>0</v>
      </c>
      <c r="IZ77" s="11">
        <f>SUM('Yearly emission'!IW$102:'Yearly emission'!IW107)</f>
        <v>0</v>
      </c>
      <c r="JA77" s="11">
        <f>SUM('Yearly emission'!IX$102:'Yearly emission'!IX107)</f>
        <v>0</v>
      </c>
      <c r="JB77" s="11">
        <f>SUM('Yearly emission'!IY$102:'Yearly emission'!IY107)</f>
        <v>0</v>
      </c>
    </row>
    <row r="78" spans="1:262" x14ac:dyDescent="0.25">
      <c r="A78" s="11" t="s">
        <v>47</v>
      </c>
      <c r="B78" s="11" t="s">
        <v>48</v>
      </c>
      <c r="D78" s="11">
        <v>2027</v>
      </c>
      <c r="E78" s="11">
        <f>SUM('Yearly emission'!B$103:'Yearly emission'!B108)</f>
        <v>0</v>
      </c>
      <c r="F78" s="11">
        <f>SUM('Yearly emission'!C$103:'Yearly emission'!C108)</f>
        <v>0</v>
      </c>
      <c r="G78" s="11">
        <f>SUM('Yearly emission'!D$103:'Yearly emission'!D108)</f>
        <v>0</v>
      </c>
      <c r="H78" s="11">
        <f>SUM('Yearly emission'!E$103:'Yearly emission'!E108)</f>
        <v>0</v>
      </c>
      <c r="I78" s="11">
        <f>SUM('Yearly emission'!F$103:'Yearly emission'!F108)</f>
        <v>0</v>
      </c>
      <c r="J78" s="11">
        <f>SUM('Yearly emission'!G$103:'Yearly emission'!G108)</f>
        <v>0</v>
      </c>
      <c r="K78" s="11">
        <f>SUM('Yearly emission'!H$103:'Yearly emission'!H108)</f>
        <v>0</v>
      </c>
      <c r="L78" s="11">
        <f>SUM('Yearly emission'!I$103:'Yearly emission'!I108)</f>
        <v>0</v>
      </c>
      <c r="M78" s="11">
        <f>SUM('Yearly emission'!J$103:'Yearly emission'!J108)</f>
        <v>0</v>
      </c>
      <c r="N78" s="11">
        <f>SUM('Yearly emission'!K$103:'Yearly emission'!K108)</f>
        <v>0</v>
      </c>
      <c r="O78" s="11">
        <f>SUM('Yearly emission'!L$103:'Yearly emission'!L108)</f>
        <v>0</v>
      </c>
      <c r="P78" s="11">
        <f>SUM('Yearly emission'!M$103:'Yearly emission'!M108)</f>
        <v>0</v>
      </c>
      <c r="Q78" s="11">
        <f>SUM('Yearly emission'!N$103:'Yearly emission'!N108)</f>
        <v>0</v>
      </c>
      <c r="R78" s="11">
        <f>SUM('Yearly emission'!O$103:'Yearly emission'!O108)</f>
        <v>0</v>
      </c>
      <c r="S78" s="11">
        <f>SUM('Yearly emission'!P$103:'Yearly emission'!P108)</f>
        <v>0</v>
      </c>
      <c r="T78" s="11">
        <f>SUM('Yearly emission'!Q$103:'Yearly emission'!Q108)</f>
        <v>0</v>
      </c>
      <c r="V78" s="11">
        <f>SUM('Yearly emission'!S$103:'Yearly emission'!S108)</f>
        <v>0</v>
      </c>
      <c r="W78" s="11">
        <f>SUM('Yearly emission'!T$103:'Yearly emission'!T108)</f>
        <v>0</v>
      </c>
      <c r="X78" s="11">
        <f>SUM('Yearly emission'!U$103:'Yearly emission'!U108)</f>
        <v>0</v>
      </c>
      <c r="Y78" s="11">
        <f>SUM('Yearly emission'!V$103:'Yearly emission'!V108)</f>
        <v>0</v>
      </c>
      <c r="Z78" s="11">
        <f>SUM('Yearly emission'!W$103:'Yearly emission'!W108)</f>
        <v>0</v>
      </c>
      <c r="AA78" s="11">
        <f>SUM('Yearly emission'!X$103:'Yearly emission'!X108)</f>
        <v>0</v>
      </c>
      <c r="AB78" s="11">
        <f>SUM('Yearly emission'!Y$103:'Yearly emission'!Y108)</f>
        <v>0</v>
      </c>
      <c r="AC78" s="11">
        <f>SUM('Yearly emission'!Z$103:'Yearly emission'!Z108)</f>
        <v>0</v>
      </c>
      <c r="AD78" s="11">
        <f>SUM('Yearly emission'!AA$103:'Yearly emission'!AA108)</f>
        <v>0</v>
      </c>
      <c r="AE78" s="11">
        <f>SUM('Yearly emission'!AB$103:'Yearly emission'!AB108)</f>
        <v>0</v>
      </c>
      <c r="AF78" s="11">
        <f>SUM('Yearly emission'!AC$103:'Yearly emission'!AC108)</f>
        <v>0</v>
      </c>
      <c r="AG78" s="11">
        <f>SUM('Yearly emission'!AD$103:'Yearly emission'!AD108)</f>
        <v>0</v>
      </c>
      <c r="AH78" s="11">
        <f>SUM('Yearly emission'!AE$103:'Yearly emission'!AE108)</f>
        <v>0</v>
      </c>
      <c r="AI78" s="11">
        <f>SUM('Yearly emission'!AF$103:'Yearly emission'!AF108)</f>
        <v>0</v>
      </c>
      <c r="AJ78" s="11">
        <f>SUM('Yearly emission'!AG$103:'Yearly emission'!AG108)</f>
        <v>0</v>
      </c>
      <c r="AK78" s="11">
        <f>SUM('Yearly emission'!AH$103:'Yearly emission'!AH108)</f>
        <v>0</v>
      </c>
      <c r="AM78" s="11">
        <f>SUM('Yearly emission'!AJ$103:'Yearly emission'!AJ108)</f>
        <v>0</v>
      </c>
      <c r="AN78" s="11">
        <f>SUM('Yearly emission'!AK$103:'Yearly emission'!AK108)</f>
        <v>0</v>
      </c>
      <c r="AO78" s="11">
        <f>SUM('Yearly emission'!AL$103:'Yearly emission'!AL108)</f>
        <v>0</v>
      </c>
      <c r="AP78" s="11">
        <f>SUM('Yearly emission'!AM$103:'Yearly emission'!AM108)</f>
        <v>0</v>
      </c>
      <c r="AQ78" s="11">
        <f>SUM('Yearly emission'!AN$103:'Yearly emission'!AN108)</f>
        <v>0</v>
      </c>
      <c r="AR78" s="11">
        <f>SUM('Yearly emission'!AO$103:'Yearly emission'!AO108)</f>
        <v>0</v>
      </c>
      <c r="AS78" s="11">
        <f>SUM('Yearly emission'!AP$103:'Yearly emission'!AP108)</f>
        <v>0</v>
      </c>
      <c r="AT78" s="11">
        <f>SUM('Yearly emission'!AQ$103:'Yearly emission'!AQ108)</f>
        <v>0</v>
      </c>
      <c r="AU78" s="11">
        <f>SUM('Yearly emission'!AR$103:'Yearly emission'!AR108)</f>
        <v>0</v>
      </c>
      <c r="AV78" s="11">
        <f>SUM('Yearly emission'!AS$103:'Yearly emission'!AS108)</f>
        <v>0</v>
      </c>
      <c r="AW78" s="11">
        <f>SUM('Yearly emission'!AT$103:'Yearly emission'!AT108)</f>
        <v>0</v>
      </c>
      <c r="AX78" s="11">
        <f>SUM('Yearly emission'!AU$103:'Yearly emission'!AU108)</f>
        <v>0</v>
      </c>
      <c r="AY78" s="11">
        <f>SUM('Yearly emission'!AV$103:'Yearly emission'!AV108)</f>
        <v>0</v>
      </c>
      <c r="AZ78" s="11">
        <f>SUM('Yearly emission'!AW$103:'Yearly emission'!AW108)</f>
        <v>0</v>
      </c>
      <c r="BA78" s="11">
        <f>SUM('Yearly emission'!AX$103:'Yearly emission'!AX108)</f>
        <v>0</v>
      </c>
      <c r="BB78" s="11">
        <f>SUM('Yearly emission'!AY$103:'Yearly emission'!AY108)</f>
        <v>0</v>
      </c>
      <c r="BD78" s="11">
        <f>SUM('Yearly emission'!BA$103:'Yearly emission'!BA108)</f>
        <v>0</v>
      </c>
      <c r="BE78" s="11">
        <f>SUM('Yearly emission'!BB$103:'Yearly emission'!BB108)</f>
        <v>0</v>
      </c>
      <c r="BF78" s="11">
        <f>SUM('Yearly emission'!BC$103:'Yearly emission'!BC108)</f>
        <v>0</v>
      </c>
      <c r="BG78" s="11">
        <f>SUM('Yearly emission'!BD$103:'Yearly emission'!BD108)</f>
        <v>0</v>
      </c>
      <c r="BH78" s="11">
        <f>SUM('Yearly emission'!BE$103:'Yearly emission'!BE108)</f>
        <v>0</v>
      </c>
      <c r="BI78" s="11">
        <f>SUM('Yearly emission'!BF$103:'Yearly emission'!BF108)</f>
        <v>0</v>
      </c>
      <c r="BJ78" s="11">
        <f>SUM('Yearly emission'!BG$103:'Yearly emission'!BG108)</f>
        <v>0</v>
      </c>
      <c r="BK78" s="11">
        <f>SUM('Yearly emission'!BH$103:'Yearly emission'!BH108)</f>
        <v>0</v>
      </c>
      <c r="BL78" s="11">
        <f>SUM('Yearly emission'!BI$103:'Yearly emission'!BI108)</f>
        <v>0</v>
      </c>
      <c r="BM78" s="11">
        <f>SUM('Yearly emission'!BJ$103:'Yearly emission'!BJ108)</f>
        <v>0</v>
      </c>
      <c r="BN78" s="11">
        <f>SUM('Yearly emission'!BK$103:'Yearly emission'!BK108)</f>
        <v>0</v>
      </c>
      <c r="BO78" s="11">
        <f>SUM('Yearly emission'!BL$103:'Yearly emission'!BL108)</f>
        <v>0</v>
      </c>
      <c r="BP78" s="11">
        <f>SUM('Yearly emission'!BM$103:'Yearly emission'!BM108)</f>
        <v>0</v>
      </c>
      <c r="BQ78" s="11">
        <f>SUM('Yearly emission'!BN$103:'Yearly emission'!BN108)</f>
        <v>0</v>
      </c>
      <c r="BR78" s="11">
        <f>SUM('Yearly emission'!BO$103:'Yearly emission'!BO108)</f>
        <v>0</v>
      </c>
      <c r="BS78" s="11">
        <f>SUM('Yearly emission'!BP$103:'Yearly emission'!BP108)</f>
        <v>0</v>
      </c>
      <c r="BU78" s="11">
        <f>SUM('Yearly emission'!BR$103:'Yearly emission'!BR108)</f>
        <v>0</v>
      </c>
      <c r="BV78" s="11">
        <f>SUM('Yearly emission'!BS$103:'Yearly emission'!BS108)</f>
        <v>0</v>
      </c>
      <c r="BW78" s="11">
        <f>SUM('Yearly emission'!BT$103:'Yearly emission'!BT108)</f>
        <v>0</v>
      </c>
      <c r="BX78" s="11">
        <f>SUM('Yearly emission'!BU$103:'Yearly emission'!BU108)</f>
        <v>0</v>
      </c>
      <c r="BY78" s="11">
        <f>SUM('Yearly emission'!BV$103:'Yearly emission'!BV108)</f>
        <v>0</v>
      </c>
      <c r="BZ78" s="11">
        <f>SUM('Yearly emission'!BW$103:'Yearly emission'!BW108)</f>
        <v>0</v>
      </c>
      <c r="CA78" s="11">
        <f>SUM('Yearly emission'!BX$103:'Yearly emission'!BX108)</f>
        <v>0</v>
      </c>
      <c r="CB78" s="11">
        <f>SUM('Yearly emission'!BY$103:'Yearly emission'!BY108)</f>
        <v>0</v>
      </c>
      <c r="CC78" s="11">
        <f>SUM('Yearly emission'!BZ$103:'Yearly emission'!BZ108)</f>
        <v>0</v>
      </c>
      <c r="CD78" s="11">
        <f>SUM('Yearly emission'!CA$103:'Yearly emission'!CA108)</f>
        <v>0</v>
      </c>
      <c r="CE78" s="11">
        <f>SUM('Yearly emission'!CB$103:'Yearly emission'!CB108)</f>
        <v>0</v>
      </c>
      <c r="CF78" s="11">
        <f>SUM('Yearly emission'!CC$103:'Yearly emission'!CC108)</f>
        <v>0</v>
      </c>
      <c r="CG78" s="11">
        <f>SUM('Yearly emission'!CD$103:'Yearly emission'!CD108)</f>
        <v>0</v>
      </c>
      <c r="CH78" s="11">
        <f>SUM('Yearly emission'!CE$103:'Yearly emission'!CE108)</f>
        <v>0</v>
      </c>
      <c r="CI78" s="11">
        <f>SUM('Yearly emission'!CF$103:'Yearly emission'!CF108)</f>
        <v>0</v>
      </c>
      <c r="CJ78" s="11">
        <f>SUM('Yearly emission'!CG$103:'Yearly emission'!CG108)</f>
        <v>0</v>
      </c>
      <c r="CM78" s="11">
        <f>SUM('Yearly emission'!CJ$103:'Yearly emission'!CJ108)</f>
        <v>12147</v>
      </c>
      <c r="CN78" s="11">
        <f>SUM('Yearly emission'!CK$103:'Yearly emission'!CK108)</f>
        <v>0</v>
      </c>
      <c r="CO78" s="11">
        <f>SUM('Yearly emission'!CL$103:'Yearly emission'!CL108)</f>
        <v>0</v>
      </c>
      <c r="CP78" s="11">
        <f>SUM('Yearly emission'!CM$103:'Yearly emission'!CM108)</f>
        <v>0</v>
      </c>
      <c r="CQ78" s="11">
        <f>SUM('Yearly emission'!CN$103:'Yearly emission'!CN108)</f>
        <v>0</v>
      </c>
      <c r="CR78" s="11">
        <f>SUM('Yearly emission'!CO$103:'Yearly emission'!CO108)</f>
        <v>0</v>
      </c>
      <c r="CS78" s="11">
        <f>SUM('Yearly emission'!CP$103:'Yearly emission'!CP108)</f>
        <v>0</v>
      </c>
      <c r="CT78" s="11">
        <f>SUM('Yearly emission'!CQ$103:'Yearly emission'!CQ108)</f>
        <v>0</v>
      </c>
      <c r="CU78" s="11">
        <f>SUM('Yearly emission'!CR$103:'Yearly emission'!CR108)</f>
        <v>0</v>
      </c>
      <c r="CV78" s="11">
        <f>SUM('Yearly emission'!CS$103:'Yearly emission'!CS108)</f>
        <v>0</v>
      </c>
      <c r="CW78" s="11">
        <f>SUM('Yearly emission'!CT$103:'Yearly emission'!CT108)</f>
        <v>0</v>
      </c>
      <c r="CX78" s="11">
        <f>SUM('Yearly emission'!CU$103:'Yearly emission'!CU108)</f>
        <v>0</v>
      </c>
      <c r="CY78" s="11">
        <f>SUM('Yearly emission'!CV$103:'Yearly emission'!CV108)</f>
        <v>0</v>
      </c>
      <c r="CZ78" s="11">
        <f>SUM('Yearly emission'!CW$103:'Yearly emission'!CW108)</f>
        <v>0</v>
      </c>
      <c r="DA78" s="11">
        <f>SUM('Yearly emission'!CX$103:'Yearly emission'!CX108)</f>
        <v>0</v>
      </c>
      <c r="DB78" s="11">
        <f>SUM('Yearly emission'!CY$103:'Yearly emission'!CY108)</f>
        <v>0</v>
      </c>
      <c r="DC78" s="11">
        <f>SUM('Yearly emission'!CZ$103:'Yearly emission'!CZ108)</f>
        <v>0</v>
      </c>
      <c r="DE78" s="11">
        <f>SUM('Yearly emission'!DB$103:'Yearly emission'!DB108)</f>
        <v>0</v>
      </c>
      <c r="DF78" s="11">
        <f>SUM('Yearly emission'!DC$103:'Yearly emission'!DC108)</f>
        <v>0</v>
      </c>
      <c r="DG78" s="11">
        <f>SUM('Yearly emission'!DD$103:'Yearly emission'!DD108)</f>
        <v>0</v>
      </c>
      <c r="DH78" s="11">
        <f>SUM('Yearly emission'!DE$103:'Yearly emission'!DE108)</f>
        <v>0</v>
      </c>
      <c r="DI78" s="11">
        <f>SUM('Yearly emission'!DF$103:'Yearly emission'!DF108)</f>
        <v>0</v>
      </c>
      <c r="DJ78" s="11">
        <f>SUM('Yearly emission'!DG$103:'Yearly emission'!DG108)</f>
        <v>0</v>
      </c>
      <c r="DK78" s="11">
        <f>SUM('Yearly emission'!DH$103:'Yearly emission'!DH108)</f>
        <v>0</v>
      </c>
      <c r="DL78" s="11">
        <f>SUM('Yearly emission'!DI$103:'Yearly emission'!DI108)</f>
        <v>0</v>
      </c>
      <c r="DM78" s="11">
        <f>SUM('Yearly emission'!DJ$103:'Yearly emission'!DJ108)</f>
        <v>0</v>
      </c>
      <c r="DN78" s="11">
        <f>SUM('Yearly emission'!DK$103:'Yearly emission'!DK108)</f>
        <v>0</v>
      </c>
      <c r="DO78" s="11">
        <f>SUM('Yearly emission'!DL$103:'Yearly emission'!DL108)</f>
        <v>0</v>
      </c>
      <c r="DP78" s="11">
        <f>SUM('Yearly emission'!DM$103:'Yearly emission'!DM108)</f>
        <v>0</v>
      </c>
      <c r="DQ78" s="11">
        <f>SUM('Yearly emission'!DN$103:'Yearly emission'!DN108)</f>
        <v>0</v>
      </c>
      <c r="DR78" s="11">
        <f>SUM('Yearly emission'!DO$103:'Yearly emission'!DO108)</f>
        <v>0</v>
      </c>
      <c r="DS78" s="11">
        <f>SUM('Yearly emission'!DP$103:'Yearly emission'!DP108)</f>
        <v>0</v>
      </c>
      <c r="DT78" s="11">
        <f>SUM('Yearly emission'!DQ$103:'Yearly emission'!DQ108)</f>
        <v>0</v>
      </c>
      <c r="DV78" s="11">
        <f>SUM('Yearly emission'!DS$103:'Yearly emission'!DS108)</f>
        <v>0</v>
      </c>
      <c r="DW78" s="11">
        <f>SUM('Yearly emission'!DT$103:'Yearly emission'!DT108)</f>
        <v>0</v>
      </c>
      <c r="DX78" s="11">
        <f>SUM('Yearly emission'!DU$103:'Yearly emission'!DU108)</f>
        <v>0</v>
      </c>
      <c r="DY78" s="11">
        <f>SUM('Yearly emission'!DV$103:'Yearly emission'!DV108)</f>
        <v>0</v>
      </c>
      <c r="DZ78" s="11">
        <f>SUM('Yearly emission'!DW$103:'Yearly emission'!DW108)</f>
        <v>0</v>
      </c>
      <c r="EA78" s="11">
        <f>SUM('Yearly emission'!DX$103:'Yearly emission'!DX108)</f>
        <v>0</v>
      </c>
      <c r="EB78" s="11">
        <f>SUM('Yearly emission'!DY$103:'Yearly emission'!DY108)</f>
        <v>0</v>
      </c>
      <c r="EC78" s="11">
        <f>SUM('Yearly emission'!DZ$103:'Yearly emission'!DZ108)</f>
        <v>0</v>
      </c>
      <c r="ED78" s="11">
        <f>SUM('Yearly emission'!EA$103:'Yearly emission'!EA108)</f>
        <v>0</v>
      </c>
      <c r="EE78" s="11">
        <f>SUM('Yearly emission'!EB$103:'Yearly emission'!EB108)</f>
        <v>0</v>
      </c>
      <c r="EF78" s="11">
        <f>SUM('Yearly emission'!EC$103:'Yearly emission'!EC108)</f>
        <v>0</v>
      </c>
      <c r="EG78" s="11">
        <f>SUM('Yearly emission'!ED$103:'Yearly emission'!ED108)</f>
        <v>0</v>
      </c>
      <c r="EH78" s="11">
        <f>SUM('Yearly emission'!EE$103:'Yearly emission'!EE108)</f>
        <v>0</v>
      </c>
      <c r="EI78" s="11">
        <f>SUM('Yearly emission'!EF$103:'Yearly emission'!EF108)</f>
        <v>0</v>
      </c>
      <c r="EJ78" s="11">
        <f>SUM('Yearly emission'!EG$103:'Yearly emission'!EG108)</f>
        <v>0</v>
      </c>
      <c r="EK78" s="11">
        <f>SUM('Yearly emission'!EH$103:'Yearly emission'!EH108)</f>
        <v>0</v>
      </c>
      <c r="EM78" s="11">
        <f>SUM('Yearly emission'!EJ$103:'Yearly emission'!EJ108)</f>
        <v>0</v>
      </c>
      <c r="EN78" s="11">
        <f>SUM('Yearly emission'!EK$103:'Yearly emission'!EK108)</f>
        <v>0</v>
      </c>
      <c r="EO78" s="11">
        <f>SUM('Yearly emission'!EL$103:'Yearly emission'!EL108)</f>
        <v>0</v>
      </c>
      <c r="EP78" s="11">
        <f>SUM('Yearly emission'!EM$103:'Yearly emission'!EM108)</f>
        <v>0</v>
      </c>
      <c r="EQ78" s="11">
        <f>SUM('Yearly emission'!EN$103:'Yearly emission'!EN108)</f>
        <v>0</v>
      </c>
      <c r="ER78" s="11">
        <f>SUM('Yearly emission'!EO$103:'Yearly emission'!EO108)</f>
        <v>0</v>
      </c>
      <c r="ES78" s="11">
        <f>SUM('Yearly emission'!EP$103:'Yearly emission'!EP108)</f>
        <v>0</v>
      </c>
      <c r="ET78" s="11">
        <f>SUM('Yearly emission'!EQ$103:'Yearly emission'!EQ108)</f>
        <v>0</v>
      </c>
      <c r="EU78" s="11">
        <f>SUM('Yearly emission'!ER$103:'Yearly emission'!ER108)</f>
        <v>0</v>
      </c>
      <c r="EV78" s="11">
        <f>SUM('Yearly emission'!ES$103:'Yearly emission'!ES108)</f>
        <v>0</v>
      </c>
      <c r="EW78" s="11">
        <f>SUM('Yearly emission'!ET$103:'Yearly emission'!ET108)</f>
        <v>0</v>
      </c>
      <c r="EX78" s="11">
        <f>SUM('Yearly emission'!EU$103:'Yearly emission'!EU108)</f>
        <v>0</v>
      </c>
      <c r="EY78" s="11">
        <f>SUM('Yearly emission'!EV$103:'Yearly emission'!EV108)</f>
        <v>0</v>
      </c>
      <c r="EZ78" s="11">
        <f>SUM('Yearly emission'!EW$103:'Yearly emission'!EW108)</f>
        <v>0</v>
      </c>
      <c r="FA78" s="11">
        <f>SUM('Yearly emission'!EX$103:'Yearly emission'!EX108)</f>
        <v>0</v>
      </c>
      <c r="FB78" s="11">
        <f>SUM('Yearly emission'!EY$103:'Yearly emission'!EY108)</f>
        <v>0</v>
      </c>
      <c r="FD78" s="11">
        <f>SUM('Yearly emission'!FA$103:'Yearly emission'!FA108)</f>
        <v>0</v>
      </c>
      <c r="FE78" s="11">
        <f>SUM('Yearly emission'!FB$103:'Yearly emission'!FB108)</f>
        <v>0</v>
      </c>
      <c r="FF78" s="11">
        <f>SUM('Yearly emission'!FC$103:'Yearly emission'!FC108)</f>
        <v>0</v>
      </c>
      <c r="FG78" s="11">
        <f>SUM('Yearly emission'!FD$103:'Yearly emission'!FD108)</f>
        <v>0</v>
      </c>
      <c r="FH78" s="11">
        <f>SUM('Yearly emission'!FE$103:'Yearly emission'!FE108)</f>
        <v>0</v>
      </c>
      <c r="FI78" s="11">
        <f>SUM('Yearly emission'!FF$103:'Yearly emission'!FF108)</f>
        <v>0</v>
      </c>
      <c r="FJ78" s="11">
        <f>SUM('Yearly emission'!FG$103:'Yearly emission'!FG108)</f>
        <v>0</v>
      </c>
      <c r="FK78" s="11">
        <f>SUM('Yearly emission'!FH$103:'Yearly emission'!FH108)</f>
        <v>0</v>
      </c>
      <c r="FL78" s="11">
        <f>SUM('Yearly emission'!FI$103:'Yearly emission'!FI108)</f>
        <v>0</v>
      </c>
      <c r="FM78" s="11">
        <f>SUM('Yearly emission'!FJ$103:'Yearly emission'!FJ108)</f>
        <v>0</v>
      </c>
      <c r="FN78" s="11">
        <f>SUM('Yearly emission'!FK$103:'Yearly emission'!FK108)</f>
        <v>0</v>
      </c>
      <c r="FO78" s="11">
        <f>SUM('Yearly emission'!FL$103:'Yearly emission'!FL108)</f>
        <v>0</v>
      </c>
      <c r="FP78" s="11">
        <f>SUM('Yearly emission'!FM$103:'Yearly emission'!FM108)</f>
        <v>0</v>
      </c>
      <c r="FQ78" s="11">
        <f>SUM('Yearly emission'!FN$103:'Yearly emission'!FN108)</f>
        <v>0</v>
      </c>
      <c r="FR78" s="11">
        <f>SUM('Yearly emission'!FO$103:'Yearly emission'!FO108)</f>
        <v>0</v>
      </c>
      <c r="FS78" s="11">
        <f>SUM('Yearly emission'!FP$103:'Yearly emission'!FP108)</f>
        <v>0</v>
      </c>
      <c r="FV78" s="11">
        <f>SUM('Yearly emission'!FS$103:'Yearly emission'!FS108)</f>
        <v>12147</v>
      </c>
      <c r="FW78" s="11">
        <f>SUM('Yearly emission'!FT$103:'Yearly emission'!FT108)</f>
        <v>0</v>
      </c>
      <c r="FX78" s="11">
        <f>SUM('Yearly emission'!FU$103:'Yearly emission'!FU108)</f>
        <v>0</v>
      </c>
      <c r="FY78" s="11">
        <f>SUM('Yearly emission'!FV$103:'Yearly emission'!FV108)</f>
        <v>0</v>
      </c>
      <c r="FZ78" s="11">
        <f>SUM('Yearly emission'!FW$103:'Yearly emission'!FW108)</f>
        <v>0</v>
      </c>
      <c r="GA78" s="11">
        <f>SUM('Yearly emission'!FX$103:'Yearly emission'!FX108)</f>
        <v>0</v>
      </c>
      <c r="GB78" s="11">
        <f>SUM('Yearly emission'!FY$103:'Yearly emission'!FY108)</f>
        <v>0</v>
      </c>
      <c r="GC78" s="11">
        <f>SUM('Yearly emission'!FZ$103:'Yearly emission'!FZ108)</f>
        <v>0</v>
      </c>
      <c r="GD78" s="11">
        <f>SUM('Yearly emission'!GA$103:'Yearly emission'!GA108)</f>
        <v>0</v>
      </c>
      <c r="GE78" s="11">
        <f>SUM('Yearly emission'!GB$103:'Yearly emission'!GB108)</f>
        <v>0</v>
      </c>
      <c r="GF78" s="11">
        <f>SUM('Yearly emission'!GC$103:'Yearly emission'!GC108)</f>
        <v>0</v>
      </c>
      <c r="GG78" s="11">
        <f>SUM('Yearly emission'!GD$103:'Yearly emission'!GD108)</f>
        <v>0</v>
      </c>
      <c r="GH78" s="11">
        <f>SUM('Yearly emission'!GE$103:'Yearly emission'!GE108)</f>
        <v>0</v>
      </c>
      <c r="GI78" s="11">
        <f>SUM('Yearly emission'!GF$103:'Yearly emission'!GF108)</f>
        <v>0</v>
      </c>
      <c r="GJ78" s="11">
        <f>SUM('Yearly emission'!GG$103:'Yearly emission'!GG108)</f>
        <v>0</v>
      </c>
      <c r="GK78" s="11">
        <f>SUM('Yearly emission'!GH$103:'Yearly emission'!GH108)</f>
        <v>0</v>
      </c>
      <c r="GL78" s="11">
        <f>SUM('Yearly emission'!GI$103:'Yearly emission'!GI108)</f>
        <v>0</v>
      </c>
      <c r="GN78" s="11">
        <f>SUM('Yearly emission'!GK$103:'Yearly emission'!GK108)</f>
        <v>0</v>
      </c>
      <c r="GO78" s="11">
        <f>SUM('Yearly emission'!GL$103:'Yearly emission'!GL108)</f>
        <v>0</v>
      </c>
      <c r="GP78" s="11">
        <f>SUM('Yearly emission'!GM$103:'Yearly emission'!GM108)</f>
        <v>0</v>
      </c>
      <c r="GQ78" s="11">
        <f>SUM('Yearly emission'!GN$103:'Yearly emission'!GN108)</f>
        <v>0</v>
      </c>
      <c r="GR78" s="11">
        <f>SUM('Yearly emission'!GO$103:'Yearly emission'!GO108)</f>
        <v>0</v>
      </c>
      <c r="GS78" s="11">
        <f>SUM('Yearly emission'!GP$103:'Yearly emission'!GP108)</f>
        <v>0</v>
      </c>
      <c r="GT78" s="11">
        <f>SUM('Yearly emission'!GQ$103:'Yearly emission'!GQ108)</f>
        <v>0</v>
      </c>
      <c r="GU78" s="11">
        <f>SUM('Yearly emission'!GR$103:'Yearly emission'!GR108)</f>
        <v>0</v>
      </c>
      <c r="GV78" s="11">
        <f>SUM('Yearly emission'!GS$103:'Yearly emission'!GS108)</f>
        <v>0</v>
      </c>
      <c r="GW78" s="11">
        <f>SUM('Yearly emission'!GT$103:'Yearly emission'!GT108)</f>
        <v>0</v>
      </c>
      <c r="GX78" s="11">
        <f>SUM('Yearly emission'!GU$103:'Yearly emission'!GU108)</f>
        <v>0</v>
      </c>
      <c r="GY78" s="11">
        <f>SUM('Yearly emission'!GV$103:'Yearly emission'!GV108)</f>
        <v>0</v>
      </c>
      <c r="GZ78" s="11">
        <f>SUM('Yearly emission'!GW$103:'Yearly emission'!GW108)</f>
        <v>0</v>
      </c>
      <c r="HA78" s="11">
        <f>SUM('Yearly emission'!GX$103:'Yearly emission'!GX108)</f>
        <v>0</v>
      </c>
      <c r="HB78" s="11">
        <f>SUM('Yearly emission'!GY$103:'Yearly emission'!GY108)</f>
        <v>0</v>
      </c>
      <c r="HC78" s="11">
        <f>SUM('Yearly emission'!GZ$103:'Yearly emission'!GZ108)</f>
        <v>0</v>
      </c>
      <c r="HE78" s="11">
        <f>SUM('Yearly emission'!HB$103:'Yearly emission'!HB108)</f>
        <v>0</v>
      </c>
      <c r="HF78" s="11">
        <f>SUM('Yearly emission'!HC$103:'Yearly emission'!HC108)</f>
        <v>0</v>
      </c>
      <c r="HG78" s="11">
        <f>SUM('Yearly emission'!HD$103:'Yearly emission'!HD108)</f>
        <v>0</v>
      </c>
      <c r="HH78" s="11">
        <f>SUM('Yearly emission'!HE$103:'Yearly emission'!HE108)</f>
        <v>0</v>
      </c>
      <c r="HI78" s="11">
        <f>SUM('Yearly emission'!HF$103:'Yearly emission'!HF108)</f>
        <v>0</v>
      </c>
      <c r="HJ78" s="11">
        <f>SUM('Yearly emission'!HG$103:'Yearly emission'!HG108)</f>
        <v>0</v>
      </c>
      <c r="HK78" s="11">
        <f>SUM('Yearly emission'!HH$103:'Yearly emission'!HH108)</f>
        <v>0</v>
      </c>
      <c r="HL78" s="11">
        <f>SUM('Yearly emission'!HI$103:'Yearly emission'!HI108)</f>
        <v>0</v>
      </c>
      <c r="HM78" s="11">
        <f>SUM('Yearly emission'!HJ$103:'Yearly emission'!HJ108)</f>
        <v>0</v>
      </c>
      <c r="HN78" s="11">
        <f>SUM('Yearly emission'!HK$103:'Yearly emission'!HK108)</f>
        <v>0</v>
      </c>
      <c r="HO78" s="11">
        <f>SUM('Yearly emission'!HL$103:'Yearly emission'!HL108)</f>
        <v>0</v>
      </c>
      <c r="HP78" s="11">
        <f>SUM('Yearly emission'!HM$103:'Yearly emission'!HM108)</f>
        <v>0</v>
      </c>
      <c r="HQ78" s="11">
        <f>SUM('Yearly emission'!HN$103:'Yearly emission'!HN108)</f>
        <v>0</v>
      </c>
      <c r="HR78" s="11">
        <f>SUM('Yearly emission'!HO$103:'Yearly emission'!HO108)</f>
        <v>0</v>
      </c>
      <c r="HS78" s="11">
        <f>SUM('Yearly emission'!HP$103:'Yearly emission'!HP108)</f>
        <v>0</v>
      </c>
      <c r="HT78" s="11">
        <f>SUM('Yearly emission'!HQ$103:'Yearly emission'!HQ108)</f>
        <v>0</v>
      </c>
      <c r="HV78" s="11">
        <f>SUM('Yearly emission'!HS$103:'Yearly emission'!HS108)</f>
        <v>0</v>
      </c>
      <c r="HW78" s="11">
        <f>SUM('Yearly emission'!HT$103:'Yearly emission'!HT108)</f>
        <v>0</v>
      </c>
      <c r="HX78" s="11">
        <f>SUM('Yearly emission'!HU$103:'Yearly emission'!HU108)</f>
        <v>0</v>
      </c>
      <c r="HY78" s="11">
        <f>SUM('Yearly emission'!HV$103:'Yearly emission'!HV108)</f>
        <v>0</v>
      </c>
      <c r="HZ78" s="11">
        <f>SUM('Yearly emission'!HW$103:'Yearly emission'!HW108)</f>
        <v>0</v>
      </c>
      <c r="IA78" s="11">
        <f>SUM('Yearly emission'!HX$103:'Yearly emission'!HX108)</f>
        <v>0</v>
      </c>
      <c r="IB78" s="11">
        <f>SUM('Yearly emission'!HY$103:'Yearly emission'!HY108)</f>
        <v>0</v>
      </c>
      <c r="IC78" s="11">
        <f>SUM('Yearly emission'!HZ$103:'Yearly emission'!HZ108)</f>
        <v>0</v>
      </c>
      <c r="ID78" s="11">
        <f>SUM('Yearly emission'!IA$103:'Yearly emission'!IA108)</f>
        <v>0</v>
      </c>
      <c r="IE78" s="11">
        <f>SUM('Yearly emission'!IB$103:'Yearly emission'!IB108)</f>
        <v>0</v>
      </c>
      <c r="IF78" s="11">
        <f>SUM('Yearly emission'!IC$103:'Yearly emission'!IC108)</f>
        <v>0</v>
      </c>
      <c r="IG78" s="11">
        <f>SUM('Yearly emission'!ID$103:'Yearly emission'!ID108)</f>
        <v>0</v>
      </c>
      <c r="IH78" s="11">
        <f>SUM('Yearly emission'!IE$103:'Yearly emission'!IE108)</f>
        <v>0</v>
      </c>
      <c r="II78" s="11">
        <f>SUM('Yearly emission'!IF$103:'Yearly emission'!IF108)</f>
        <v>0</v>
      </c>
      <c r="IJ78" s="11">
        <f>SUM('Yearly emission'!IG$103:'Yearly emission'!IG108)</f>
        <v>0</v>
      </c>
      <c r="IK78" s="11">
        <f>SUM('Yearly emission'!IH$103:'Yearly emission'!IH108)</f>
        <v>0</v>
      </c>
      <c r="IM78" s="11">
        <f>SUM('Yearly emission'!IJ$103:'Yearly emission'!IJ108)</f>
        <v>0</v>
      </c>
      <c r="IN78" s="11">
        <f>SUM('Yearly emission'!IK$103:'Yearly emission'!IK108)</f>
        <v>0</v>
      </c>
      <c r="IO78" s="11">
        <f>SUM('Yearly emission'!IL$103:'Yearly emission'!IL108)</f>
        <v>0</v>
      </c>
      <c r="IP78" s="11">
        <f>SUM('Yearly emission'!IM$103:'Yearly emission'!IM108)</f>
        <v>0</v>
      </c>
      <c r="IQ78" s="11">
        <f>SUM('Yearly emission'!IN$103:'Yearly emission'!IN108)</f>
        <v>0</v>
      </c>
      <c r="IR78" s="11">
        <f>SUM('Yearly emission'!IO$103:'Yearly emission'!IO108)</f>
        <v>0</v>
      </c>
      <c r="IS78" s="11">
        <f>SUM('Yearly emission'!IP$103:'Yearly emission'!IP108)</f>
        <v>0</v>
      </c>
      <c r="IT78" s="11">
        <f>SUM('Yearly emission'!IQ$103:'Yearly emission'!IQ108)</f>
        <v>0</v>
      </c>
      <c r="IU78" s="11">
        <f>SUM('Yearly emission'!IR$103:'Yearly emission'!IR108)</f>
        <v>0</v>
      </c>
      <c r="IV78" s="11">
        <f>SUM('Yearly emission'!IS$103:'Yearly emission'!IS108)</f>
        <v>0</v>
      </c>
      <c r="IW78" s="11">
        <f>SUM('Yearly emission'!IT$103:'Yearly emission'!IT108)</f>
        <v>0</v>
      </c>
      <c r="IX78" s="11">
        <f>SUM('Yearly emission'!IU$103:'Yearly emission'!IU108)</f>
        <v>0</v>
      </c>
      <c r="IY78" s="11">
        <f>SUM('Yearly emission'!IV$103:'Yearly emission'!IV108)</f>
        <v>0</v>
      </c>
      <c r="IZ78" s="11">
        <f>SUM('Yearly emission'!IW$103:'Yearly emission'!IW108)</f>
        <v>0</v>
      </c>
      <c r="JA78" s="11">
        <f>SUM('Yearly emission'!IX$103:'Yearly emission'!IX108)</f>
        <v>0</v>
      </c>
      <c r="JB78" s="11">
        <f>SUM('Yearly emission'!IY$103:'Yearly emission'!IY108)</f>
        <v>0</v>
      </c>
    </row>
    <row r="79" spans="1:262" x14ac:dyDescent="0.25">
      <c r="A79" s="11" t="s">
        <v>49</v>
      </c>
      <c r="B79" s="11">
        <v>2028</v>
      </c>
      <c r="D79" s="11">
        <v>2028</v>
      </c>
      <c r="E79" s="11">
        <f>SUM('Yearly emission'!B$104:'Yearly emission'!B109)</f>
        <v>0</v>
      </c>
      <c r="F79" s="11">
        <f>SUM('Yearly emission'!C$104:'Yearly emission'!C109)</f>
        <v>0</v>
      </c>
      <c r="G79" s="11">
        <f>SUM('Yearly emission'!D$104:'Yearly emission'!D109)</f>
        <v>0</v>
      </c>
      <c r="H79" s="11">
        <f>SUM('Yearly emission'!E$104:'Yearly emission'!E109)</f>
        <v>0</v>
      </c>
      <c r="I79" s="11">
        <f>SUM('Yearly emission'!F$104:'Yearly emission'!F109)</f>
        <v>0</v>
      </c>
      <c r="J79" s="11">
        <f>SUM('Yearly emission'!G$104:'Yearly emission'!G109)</f>
        <v>0</v>
      </c>
      <c r="K79" s="11">
        <f>SUM('Yearly emission'!H$104:'Yearly emission'!H109)</f>
        <v>0</v>
      </c>
      <c r="L79" s="11">
        <f>SUM('Yearly emission'!I$104:'Yearly emission'!I109)</f>
        <v>0</v>
      </c>
      <c r="M79" s="11">
        <f>SUM('Yearly emission'!J$104:'Yearly emission'!J109)</f>
        <v>0</v>
      </c>
      <c r="N79" s="11">
        <f>SUM('Yearly emission'!K$104:'Yearly emission'!K109)</f>
        <v>0</v>
      </c>
      <c r="O79" s="11">
        <f>SUM('Yearly emission'!L$104:'Yearly emission'!L109)</f>
        <v>0</v>
      </c>
      <c r="P79" s="11">
        <f>SUM('Yearly emission'!M$104:'Yearly emission'!M109)</f>
        <v>0</v>
      </c>
      <c r="Q79" s="11">
        <f>SUM('Yearly emission'!N$104:'Yearly emission'!N109)</f>
        <v>0</v>
      </c>
      <c r="R79" s="11">
        <f>SUM('Yearly emission'!O$104:'Yearly emission'!O109)</f>
        <v>0</v>
      </c>
      <c r="S79" s="11">
        <f>SUM('Yearly emission'!P$104:'Yearly emission'!P109)</f>
        <v>0</v>
      </c>
      <c r="T79" s="11">
        <f>SUM('Yearly emission'!Q$104:'Yearly emission'!Q109)</f>
        <v>0</v>
      </c>
      <c r="V79" s="11">
        <f>SUM('Yearly emission'!S$104:'Yearly emission'!S109)</f>
        <v>0</v>
      </c>
      <c r="W79" s="11">
        <f>SUM('Yearly emission'!T$104:'Yearly emission'!T109)</f>
        <v>0</v>
      </c>
      <c r="X79" s="11">
        <f>SUM('Yearly emission'!U$104:'Yearly emission'!U109)</f>
        <v>0</v>
      </c>
      <c r="Y79" s="11">
        <f>SUM('Yearly emission'!V$104:'Yearly emission'!V109)</f>
        <v>0</v>
      </c>
      <c r="Z79" s="11">
        <f>SUM('Yearly emission'!W$104:'Yearly emission'!W109)</f>
        <v>0</v>
      </c>
      <c r="AA79" s="11">
        <f>SUM('Yearly emission'!X$104:'Yearly emission'!X109)</f>
        <v>0</v>
      </c>
      <c r="AB79" s="11">
        <f>SUM('Yearly emission'!Y$104:'Yearly emission'!Y109)</f>
        <v>0</v>
      </c>
      <c r="AC79" s="11">
        <f>SUM('Yearly emission'!Z$104:'Yearly emission'!Z109)</f>
        <v>0</v>
      </c>
      <c r="AD79" s="11">
        <f>SUM('Yearly emission'!AA$104:'Yearly emission'!AA109)</f>
        <v>0</v>
      </c>
      <c r="AE79" s="11">
        <f>SUM('Yearly emission'!AB$104:'Yearly emission'!AB109)</f>
        <v>0</v>
      </c>
      <c r="AF79" s="11">
        <f>SUM('Yearly emission'!AC$104:'Yearly emission'!AC109)</f>
        <v>0</v>
      </c>
      <c r="AG79" s="11">
        <f>SUM('Yearly emission'!AD$104:'Yearly emission'!AD109)</f>
        <v>0</v>
      </c>
      <c r="AH79" s="11">
        <f>SUM('Yearly emission'!AE$104:'Yearly emission'!AE109)</f>
        <v>0</v>
      </c>
      <c r="AI79" s="11">
        <f>SUM('Yearly emission'!AF$104:'Yearly emission'!AF109)</f>
        <v>0</v>
      </c>
      <c r="AJ79" s="11">
        <f>SUM('Yearly emission'!AG$104:'Yearly emission'!AG109)</f>
        <v>0</v>
      </c>
      <c r="AK79" s="11">
        <f>SUM('Yearly emission'!AH$104:'Yearly emission'!AH109)</f>
        <v>0</v>
      </c>
      <c r="AM79" s="11">
        <f>SUM('Yearly emission'!AJ$104:'Yearly emission'!AJ109)</f>
        <v>0</v>
      </c>
      <c r="AN79" s="11">
        <f>SUM('Yearly emission'!AK$104:'Yearly emission'!AK109)</f>
        <v>0</v>
      </c>
      <c r="AO79" s="11">
        <f>SUM('Yearly emission'!AL$104:'Yearly emission'!AL109)</f>
        <v>0</v>
      </c>
      <c r="AP79" s="11">
        <f>SUM('Yearly emission'!AM$104:'Yearly emission'!AM109)</f>
        <v>0</v>
      </c>
      <c r="AQ79" s="11">
        <f>SUM('Yearly emission'!AN$104:'Yearly emission'!AN109)</f>
        <v>0</v>
      </c>
      <c r="AR79" s="11">
        <f>SUM('Yearly emission'!AO$104:'Yearly emission'!AO109)</f>
        <v>0</v>
      </c>
      <c r="AS79" s="11">
        <f>SUM('Yearly emission'!AP$104:'Yearly emission'!AP109)</f>
        <v>0</v>
      </c>
      <c r="AT79" s="11">
        <f>SUM('Yearly emission'!AQ$104:'Yearly emission'!AQ109)</f>
        <v>0</v>
      </c>
      <c r="AU79" s="11">
        <f>SUM('Yearly emission'!AR$104:'Yearly emission'!AR109)</f>
        <v>0</v>
      </c>
      <c r="AV79" s="11">
        <f>SUM('Yearly emission'!AS$104:'Yearly emission'!AS109)</f>
        <v>0</v>
      </c>
      <c r="AW79" s="11">
        <f>SUM('Yearly emission'!AT$104:'Yearly emission'!AT109)</f>
        <v>0</v>
      </c>
      <c r="AX79" s="11">
        <f>SUM('Yearly emission'!AU$104:'Yearly emission'!AU109)</f>
        <v>0</v>
      </c>
      <c r="AY79" s="11">
        <f>SUM('Yearly emission'!AV$104:'Yearly emission'!AV109)</f>
        <v>0</v>
      </c>
      <c r="AZ79" s="11">
        <f>SUM('Yearly emission'!AW$104:'Yearly emission'!AW109)</f>
        <v>0</v>
      </c>
      <c r="BA79" s="11">
        <f>SUM('Yearly emission'!AX$104:'Yearly emission'!AX109)</f>
        <v>0</v>
      </c>
      <c r="BB79" s="11">
        <f>SUM('Yearly emission'!AY$104:'Yearly emission'!AY109)</f>
        <v>0</v>
      </c>
      <c r="BD79" s="11">
        <f>SUM('Yearly emission'!BA$104:'Yearly emission'!BA109)</f>
        <v>0</v>
      </c>
      <c r="BE79" s="11">
        <f>SUM('Yearly emission'!BB$104:'Yearly emission'!BB109)</f>
        <v>0</v>
      </c>
      <c r="BF79" s="11">
        <f>SUM('Yearly emission'!BC$104:'Yearly emission'!BC109)</f>
        <v>0</v>
      </c>
      <c r="BG79" s="11">
        <f>SUM('Yearly emission'!BD$104:'Yearly emission'!BD109)</f>
        <v>0</v>
      </c>
      <c r="BH79" s="11">
        <f>SUM('Yearly emission'!BE$104:'Yearly emission'!BE109)</f>
        <v>0</v>
      </c>
      <c r="BI79" s="11">
        <f>SUM('Yearly emission'!BF$104:'Yearly emission'!BF109)</f>
        <v>0</v>
      </c>
      <c r="BJ79" s="11">
        <f>SUM('Yearly emission'!BG$104:'Yearly emission'!BG109)</f>
        <v>0</v>
      </c>
      <c r="BK79" s="11">
        <f>SUM('Yearly emission'!BH$104:'Yearly emission'!BH109)</f>
        <v>0</v>
      </c>
      <c r="BL79" s="11">
        <f>SUM('Yearly emission'!BI$104:'Yearly emission'!BI109)</f>
        <v>0</v>
      </c>
      <c r="BM79" s="11">
        <f>SUM('Yearly emission'!BJ$104:'Yearly emission'!BJ109)</f>
        <v>0</v>
      </c>
      <c r="BN79" s="11">
        <f>SUM('Yearly emission'!BK$104:'Yearly emission'!BK109)</f>
        <v>0</v>
      </c>
      <c r="BO79" s="11">
        <f>SUM('Yearly emission'!BL$104:'Yearly emission'!BL109)</f>
        <v>0</v>
      </c>
      <c r="BP79" s="11">
        <f>SUM('Yearly emission'!BM$104:'Yearly emission'!BM109)</f>
        <v>0</v>
      </c>
      <c r="BQ79" s="11">
        <f>SUM('Yearly emission'!BN$104:'Yearly emission'!BN109)</f>
        <v>0</v>
      </c>
      <c r="BR79" s="11">
        <f>SUM('Yearly emission'!BO$104:'Yearly emission'!BO109)</f>
        <v>0</v>
      </c>
      <c r="BS79" s="11">
        <f>SUM('Yearly emission'!BP$104:'Yearly emission'!BP109)</f>
        <v>0</v>
      </c>
      <c r="BU79" s="11">
        <f>SUM('Yearly emission'!BR$104:'Yearly emission'!BR109)</f>
        <v>0</v>
      </c>
      <c r="BV79" s="11">
        <f>SUM('Yearly emission'!BS$104:'Yearly emission'!BS109)</f>
        <v>0</v>
      </c>
      <c r="BW79" s="11">
        <f>SUM('Yearly emission'!BT$104:'Yearly emission'!BT109)</f>
        <v>0</v>
      </c>
      <c r="BX79" s="11">
        <f>SUM('Yearly emission'!BU$104:'Yearly emission'!BU109)</f>
        <v>0</v>
      </c>
      <c r="BY79" s="11">
        <f>SUM('Yearly emission'!BV$104:'Yearly emission'!BV109)</f>
        <v>0</v>
      </c>
      <c r="BZ79" s="11">
        <f>SUM('Yearly emission'!BW$104:'Yearly emission'!BW109)</f>
        <v>0</v>
      </c>
      <c r="CA79" s="11">
        <f>SUM('Yearly emission'!BX$104:'Yearly emission'!BX109)</f>
        <v>0</v>
      </c>
      <c r="CB79" s="11">
        <f>SUM('Yearly emission'!BY$104:'Yearly emission'!BY109)</f>
        <v>0</v>
      </c>
      <c r="CC79" s="11">
        <f>SUM('Yearly emission'!BZ$104:'Yearly emission'!BZ109)</f>
        <v>0</v>
      </c>
      <c r="CD79" s="11">
        <f>SUM('Yearly emission'!CA$104:'Yearly emission'!CA109)</f>
        <v>0</v>
      </c>
      <c r="CE79" s="11">
        <f>SUM('Yearly emission'!CB$104:'Yearly emission'!CB109)</f>
        <v>0</v>
      </c>
      <c r="CF79" s="11">
        <f>SUM('Yearly emission'!CC$104:'Yearly emission'!CC109)</f>
        <v>0</v>
      </c>
      <c r="CG79" s="11">
        <f>SUM('Yearly emission'!CD$104:'Yearly emission'!CD109)</f>
        <v>0</v>
      </c>
      <c r="CH79" s="11">
        <f>SUM('Yearly emission'!CE$104:'Yearly emission'!CE109)</f>
        <v>0</v>
      </c>
      <c r="CI79" s="11">
        <f>SUM('Yearly emission'!CF$104:'Yearly emission'!CF109)</f>
        <v>0</v>
      </c>
      <c r="CJ79" s="11">
        <f>SUM('Yearly emission'!CG$104:'Yearly emission'!CG109)</f>
        <v>0</v>
      </c>
      <c r="CM79" s="11">
        <f>SUM('Yearly emission'!CJ$104:'Yearly emission'!CJ109)</f>
        <v>12153</v>
      </c>
      <c r="CN79" s="11">
        <f>SUM('Yearly emission'!CK$104:'Yearly emission'!CK109)</f>
        <v>0</v>
      </c>
      <c r="CO79" s="11">
        <f>SUM('Yearly emission'!CL$104:'Yearly emission'!CL109)</f>
        <v>0</v>
      </c>
      <c r="CP79" s="11">
        <f>SUM('Yearly emission'!CM$104:'Yearly emission'!CM109)</f>
        <v>0</v>
      </c>
      <c r="CQ79" s="11">
        <f>SUM('Yearly emission'!CN$104:'Yearly emission'!CN109)</f>
        <v>0</v>
      </c>
      <c r="CR79" s="11">
        <f>SUM('Yearly emission'!CO$104:'Yearly emission'!CO109)</f>
        <v>0</v>
      </c>
      <c r="CS79" s="11">
        <f>SUM('Yearly emission'!CP$104:'Yearly emission'!CP109)</f>
        <v>0</v>
      </c>
      <c r="CT79" s="11">
        <f>SUM('Yearly emission'!CQ$104:'Yearly emission'!CQ109)</f>
        <v>0</v>
      </c>
      <c r="CU79" s="11">
        <f>SUM('Yearly emission'!CR$104:'Yearly emission'!CR109)</f>
        <v>0</v>
      </c>
      <c r="CV79" s="11">
        <f>SUM('Yearly emission'!CS$104:'Yearly emission'!CS109)</f>
        <v>0</v>
      </c>
      <c r="CW79" s="11">
        <f>SUM('Yearly emission'!CT$104:'Yearly emission'!CT109)</f>
        <v>0</v>
      </c>
      <c r="CX79" s="11">
        <f>SUM('Yearly emission'!CU$104:'Yearly emission'!CU109)</f>
        <v>0</v>
      </c>
      <c r="CY79" s="11">
        <f>SUM('Yearly emission'!CV$104:'Yearly emission'!CV109)</f>
        <v>0</v>
      </c>
      <c r="CZ79" s="11">
        <f>SUM('Yearly emission'!CW$104:'Yearly emission'!CW109)</f>
        <v>0</v>
      </c>
      <c r="DA79" s="11">
        <f>SUM('Yearly emission'!CX$104:'Yearly emission'!CX109)</f>
        <v>0</v>
      </c>
      <c r="DB79" s="11">
        <f>SUM('Yearly emission'!CY$104:'Yearly emission'!CY109)</f>
        <v>0</v>
      </c>
      <c r="DC79" s="11">
        <f>SUM('Yearly emission'!CZ$104:'Yearly emission'!CZ109)</f>
        <v>0</v>
      </c>
      <c r="DE79" s="11">
        <f>SUM('Yearly emission'!DB$104:'Yearly emission'!DB109)</f>
        <v>0</v>
      </c>
      <c r="DF79" s="11">
        <f>SUM('Yearly emission'!DC$104:'Yearly emission'!DC109)</f>
        <v>0</v>
      </c>
      <c r="DG79" s="11">
        <f>SUM('Yearly emission'!DD$104:'Yearly emission'!DD109)</f>
        <v>0</v>
      </c>
      <c r="DH79" s="11">
        <f>SUM('Yearly emission'!DE$104:'Yearly emission'!DE109)</f>
        <v>0</v>
      </c>
      <c r="DI79" s="11">
        <f>SUM('Yearly emission'!DF$104:'Yearly emission'!DF109)</f>
        <v>0</v>
      </c>
      <c r="DJ79" s="11">
        <f>SUM('Yearly emission'!DG$104:'Yearly emission'!DG109)</f>
        <v>0</v>
      </c>
      <c r="DK79" s="11">
        <f>SUM('Yearly emission'!DH$104:'Yearly emission'!DH109)</f>
        <v>0</v>
      </c>
      <c r="DL79" s="11">
        <f>SUM('Yearly emission'!DI$104:'Yearly emission'!DI109)</f>
        <v>0</v>
      </c>
      <c r="DM79" s="11">
        <f>SUM('Yearly emission'!DJ$104:'Yearly emission'!DJ109)</f>
        <v>0</v>
      </c>
      <c r="DN79" s="11">
        <f>SUM('Yearly emission'!DK$104:'Yearly emission'!DK109)</f>
        <v>0</v>
      </c>
      <c r="DO79" s="11">
        <f>SUM('Yearly emission'!DL$104:'Yearly emission'!DL109)</f>
        <v>0</v>
      </c>
      <c r="DP79" s="11">
        <f>SUM('Yearly emission'!DM$104:'Yearly emission'!DM109)</f>
        <v>0</v>
      </c>
      <c r="DQ79" s="11">
        <f>SUM('Yearly emission'!DN$104:'Yearly emission'!DN109)</f>
        <v>0</v>
      </c>
      <c r="DR79" s="11">
        <f>SUM('Yearly emission'!DO$104:'Yearly emission'!DO109)</f>
        <v>0</v>
      </c>
      <c r="DS79" s="11">
        <f>SUM('Yearly emission'!DP$104:'Yearly emission'!DP109)</f>
        <v>0</v>
      </c>
      <c r="DT79" s="11">
        <f>SUM('Yearly emission'!DQ$104:'Yearly emission'!DQ109)</f>
        <v>0</v>
      </c>
      <c r="DV79" s="11">
        <f>SUM('Yearly emission'!DS$104:'Yearly emission'!DS109)</f>
        <v>0</v>
      </c>
      <c r="DW79" s="11">
        <f>SUM('Yearly emission'!DT$104:'Yearly emission'!DT109)</f>
        <v>0</v>
      </c>
      <c r="DX79" s="11">
        <f>SUM('Yearly emission'!DU$104:'Yearly emission'!DU109)</f>
        <v>0</v>
      </c>
      <c r="DY79" s="11">
        <f>SUM('Yearly emission'!DV$104:'Yearly emission'!DV109)</f>
        <v>0</v>
      </c>
      <c r="DZ79" s="11">
        <f>SUM('Yearly emission'!DW$104:'Yearly emission'!DW109)</f>
        <v>0</v>
      </c>
      <c r="EA79" s="11">
        <f>SUM('Yearly emission'!DX$104:'Yearly emission'!DX109)</f>
        <v>0</v>
      </c>
      <c r="EB79" s="11">
        <f>SUM('Yearly emission'!DY$104:'Yearly emission'!DY109)</f>
        <v>0</v>
      </c>
      <c r="EC79" s="11">
        <f>SUM('Yearly emission'!DZ$104:'Yearly emission'!DZ109)</f>
        <v>0</v>
      </c>
      <c r="ED79" s="11">
        <f>SUM('Yearly emission'!EA$104:'Yearly emission'!EA109)</f>
        <v>0</v>
      </c>
      <c r="EE79" s="11">
        <f>SUM('Yearly emission'!EB$104:'Yearly emission'!EB109)</f>
        <v>0</v>
      </c>
      <c r="EF79" s="11">
        <f>SUM('Yearly emission'!EC$104:'Yearly emission'!EC109)</f>
        <v>0</v>
      </c>
      <c r="EG79" s="11">
        <f>SUM('Yearly emission'!ED$104:'Yearly emission'!ED109)</f>
        <v>0</v>
      </c>
      <c r="EH79" s="11">
        <f>SUM('Yearly emission'!EE$104:'Yearly emission'!EE109)</f>
        <v>0</v>
      </c>
      <c r="EI79" s="11">
        <f>SUM('Yearly emission'!EF$104:'Yearly emission'!EF109)</f>
        <v>0</v>
      </c>
      <c r="EJ79" s="11">
        <f>SUM('Yearly emission'!EG$104:'Yearly emission'!EG109)</f>
        <v>0</v>
      </c>
      <c r="EK79" s="11">
        <f>SUM('Yearly emission'!EH$104:'Yearly emission'!EH109)</f>
        <v>0</v>
      </c>
      <c r="EM79" s="11">
        <f>SUM('Yearly emission'!EJ$104:'Yearly emission'!EJ109)</f>
        <v>0</v>
      </c>
      <c r="EN79" s="11">
        <f>SUM('Yearly emission'!EK$104:'Yearly emission'!EK109)</f>
        <v>0</v>
      </c>
      <c r="EO79" s="11">
        <f>SUM('Yearly emission'!EL$104:'Yearly emission'!EL109)</f>
        <v>0</v>
      </c>
      <c r="EP79" s="11">
        <f>SUM('Yearly emission'!EM$104:'Yearly emission'!EM109)</f>
        <v>0</v>
      </c>
      <c r="EQ79" s="11">
        <f>SUM('Yearly emission'!EN$104:'Yearly emission'!EN109)</f>
        <v>0</v>
      </c>
      <c r="ER79" s="11">
        <f>SUM('Yearly emission'!EO$104:'Yearly emission'!EO109)</f>
        <v>0</v>
      </c>
      <c r="ES79" s="11">
        <f>SUM('Yearly emission'!EP$104:'Yearly emission'!EP109)</f>
        <v>0</v>
      </c>
      <c r="ET79" s="11">
        <f>SUM('Yearly emission'!EQ$104:'Yearly emission'!EQ109)</f>
        <v>0</v>
      </c>
      <c r="EU79" s="11">
        <f>SUM('Yearly emission'!ER$104:'Yearly emission'!ER109)</f>
        <v>0</v>
      </c>
      <c r="EV79" s="11">
        <f>SUM('Yearly emission'!ES$104:'Yearly emission'!ES109)</f>
        <v>0</v>
      </c>
      <c r="EW79" s="11">
        <f>SUM('Yearly emission'!ET$104:'Yearly emission'!ET109)</f>
        <v>0</v>
      </c>
      <c r="EX79" s="11">
        <f>SUM('Yearly emission'!EU$104:'Yearly emission'!EU109)</f>
        <v>0</v>
      </c>
      <c r="EY79" s="11">
        <f>SUM('Yearly emission'!EV$104:'Yearly emission'!EV109)</f>
        <v>0</v>
      </c>
      <c r="EZ79" s="11">
        <f>SUM('Yearly emission'!EW$104:'Yearly emission'!EW109)</f>
        <v>0</v>
      </c>
      <c r="FA79" s="11">
        <f>SUM('Yearly emission'!EX$104:'Yearly emission'!EX109)</f>
        <v>0</v>
      </c>
      <c r="FB79" s="11">
        <f>SUM('Yearly emission'!EY$104:'Yearly emission'!EY109)</f>
        <v>0</v>
      </c>
      <c r="FD79" s="11">
        <f>SUM('Yearly emission'!FA$104:'Yearly emission'!FA109)</f>
        <v>0</v>
      </c>
      <c r="FE79" s="11">
        <f>SUM('Yearly emission'!FB$104:'Yearly emission'!FB109)</f>
        <v>0</v>
      </c>
      <c r="FF79" s="11">
        <f>SUM('Yearly emission'!FC$104:'Yearly emission'!FC109)</f>
        <v>0</v>
      </c>
      <c r="FG79" s="11">
        <f>SUM('Yearly emission'!FD$104:'Yearly emission'!FD109)</f>
        <v>0</v>
      </c>
      <c r="FH79" s="11">
        <f>SUM('Yearly emission'!FE$104:'Yearly emission'!FE109)</f>
        <v>0</v>
      </c>
      <c r="FI79" s="11">
        <f>SUM('Yearly emission'!FF$104:'Yearly emission'!FF109)</f>
        <v>0</v>
      </c>
      <c r="FJ79" s="11">
        <f>SUM('Yearly emission'!FG$104:'Yearly emission'!FG109)</f>
        <v>0</v>
      </c>
      <c r="FK79" s="11">
        <f>SUM('Yearly emission'!FH$104:'Yearly emission'!FH109)</f>
        <v>0</v>
      </c>
      <c r="FL79" s="11">
        <f>SUM('Yearly emission'!FI$104:'Yearly emission'!FI109)</f>
        <v>0</v>
      </c>
      <c r="FM79" s="11">
        <f>SUM('Yearly emission'!FJ$104:'Yearly emission'!FJ109)</f>
        <v>0</v>
      </c>
      <c r="FN79" s="11">
        <f>SUM('Yearly emission'!FK$104:'Yearly emission'!FK109)</f>
        <v>0</v>
      </c>
      <c r="FO79" s="11">
        <f>SUM('Yearly emission'!FL$104:'Yearly emission'!FL109)</f>
        <v>0</v>
      </c>
      <c r="FP79" s="11">
        <f>SUM('Yearly emission'!FM$104:'Yearly emission'!FM109)</f>
        <v>0</v>
      </c>
      <c r="FQ79" s="11">
        <f>SUM('Yearly emission'!FN$104:'Yearly emission'!FN109)</f>
        <v>0</v>
      </c>
      <c r="FR79" s="11">
        <f>SUM('Yearly emission'!FO$104:'Yearly emission'!FO109)</f>
        <v>0</v>
      </c>
      <c r="FS79" s="11">
        <f>SUM('Yearly emission'!FP$104:'Yearly emission'!FP109)</f>
        <v>0</v>
      </c>
      <c r="FV79" s="11">
        <f>SUM('Yearly emission'!FS$104:'Yearly emission'!FS109)</f>
        <v>12153</v>
      </c>
      <c r="FW79" s="11">
        <f>SUM('Yearly emission'!FT$104:'Yearly emission'!FT109)</f>
        <v>0</v>
      </c>
      <c r="FX79" s="11">
        <f>SUM('Yearly emission'!FU$104:'Yearly emission'!FU109)</f>
        <v>0</v>
      </c>
      <c r="FY79" s="11">
        <f>SUM('Yearly emission'!FV$104:'Yearly emission'!FV109)</f>
        <v>0</v>
      </c>
      <c r="FZ79" s="11">
        <f>SUM('Yearly emission'!FW$104:'Yearly emission'!FW109)</f>
        <v>0</v>
      </c>
      <c r="GA79" s="11">
        <f>SUM('Yearly emission'!FX$104:'Yearly emission'!FX109)</f>
        <v>0</v>
      </c>
      <c r="GB79" s="11">
        <f>SUM('Yearly emission'!FY$104:'Yearly emission'!FY109)</f>
        <v>0</v>
      </c>
      <c r="GC79" s="11">
        <f>SUM('Yearly emission'!FZ$104:'Yearly emission'!FZ109)</f>
        <v>0</v>
      </c>
      <c r="GD79" s="11">
        <f>SUM('Yearly emission'!GA$104:'Yearly emission'!GA109)</f>
        <v>0</v>
      </c>
      <c r="GE79" s="11">
        <f>SUM('Yearly emission'!GB$104:'Yearly emission'!GB109)</f>
        <v>0</v>
      </c>
      <c r="GF79" s="11">
        <f>SUM('Yearly emission'!GC$104:'Yearly emission'!GC109)</f>
        <v>0</v>
      </c>
      <c r="GG79" s="11">
        <f>SUM('Yearly emission'!GD$104:'Yearly emission'!GD109)</f>
        <v>0</v>
      </c>
      <c r="GH79" s="11">
        <f>SUM('Yearly emission'!GE$104:'Yearly emission'!GE109)</f>
        <v>0</v>
      </c>
      <c r="GI79" s="11">
        <f>SUM('Yearly emission'!GF$104:'Yearly emission'!GF109)</f>
        <v>0</v>
      </c>
      <c r="GJ79" s="11">
        <f>SUM('Yearly emission'!GG$104:'Yearly emission'!GG109)</f>
        <v>0</v>
      </c>
      <c r="GK79" s="11">
        <f>SUM('Yearly emission'!GH$104:'Yearly emission'!GH109)</f>
        <v>0</v>
      </c>
      <c r="GL79" s="11">
        <f>SUM('Yearly emission'!GI$104:'Yearly emission'!GI109)</f>
        <v>0</v>
      </c>
      <c r="GN79" s="11">
        <f>SUM('Yearly emission'!GK$104:'Yearly emission'!GK109)</f>
        <v>0</v>
      </c>
      <c r="GO79" s="11">
        <f>SUM('Yearly emission'!GL$104:'Yearly emission'!GL109)</f>
        <v>0</v>
      </c>
      <c r="GP79" s="11">
        <f>SUM('Yearly emission'!GM$104:'Yearly emission'!GM109)</f>
        <v>0</v>
      </c>
      <c r="GQ79" s="11">
        <f>SUM('Yearly emission'!GN$104:'Yearly emission'!GN109)</f>
        <v>0</v>
      </c>
      <c r="GR79" s="11">
        <f>SUM('Yearly emission'!GO$104:'Yearly emission'!GO109)</f>
        <v>0</v>
      </c>
      <c r="GS79" s="11">
        <f>SUM('Yearly emission'!GP$104:'Yearly emission'!GP109)</f>
        <v>0</v>
      </c>
      <c r="GT79" s="11">
        <f>SUM('Yearly emission'!GQ$104:'Yearly emission'!GQ109)</f>
        <v>0</v>
      </c>
      <c r="GU79" s="11">
        <f>SUM('Yearly emission'!GR$104:'Yearly emission'!GR109)</f>
        <v>0</v>
      </c>
      <c r="GV79" s="11">
        <f>SUM('Yearly emission'!GS$104:'Yearly emission'!GS109)</f>
        <v>0</v>
      </c>
      <c r="GW79" s="11">
        <f>SUM('Yearly emission'!GT$104:'Yearly emission'!GT109)</f>
        <v>0</v>
      </c>
      <c r="GX79" s="11">
        <f>SUM('Yearly emission'!GU$104:'Yearly emission'!GU109)</f>
        <v>0</v>
      </c>
      <c r="GY79" s="11">
        <f>SUM('Yearly emission'!GV$104:'Yearly emission'!GV109)</f>
        <v>0</v>
      </c>
      <c r="GZ79" s="11">
        <f>SUM('Yearly emission'!GW$104:'Yearly emission'!GW109)</f>
        <v>0</v>
      </c>
      <c r="HA79" s="11">
        <f>SUM('Yearly emission'!GX$104:'Yearly emission'!GX109)</f>
        <v>0</v>
      </c>
      <c r="HB79" s="11">
        <f>SUM('Yearly emission'!GY$104:'Yearly emission'!GY109)</f>
        <v>0</v>
      </c>
      <c r="HC79" s="11">
        <f>SUM('Yearly emission'!GZ$104:'Yearly emission'!GZ109)</f>
        <v>0</v>
      </c>
      <c r="HE79" s="11">
        <f>SUM('Yearly emission'!HB$104:'Yearly emission'!HB109)</f>
        <v>0</v>
      </c>
      <c r="HF79" s="11">
        <f>SUM('Yearly emission'!HC$104:'Yearly emission'!HC109)</f>
        <v>0</v>
      </c>
      <c r="HG79" s="11">
        <f>SUM('Yearly emission'!HD$104:'Yearly emission'!HD109)</f>
        <v>0</v>
      </c>
      <c r="HH79" s="11">
        <f>SUM('Yearly emission'!HE$104:'Yearly emission'!HE109)</f>
        <v>0</v>
      </c>
      <c r="HI79" s="11">
        <f>SUM('Yearly emission'!HF$104:'Yearly emission'!HF109)</f>
        <v>0</v>
      </c>
      <c r="HJ79" s="11">
        <f>SUM('Yearly emission'!HG$104:'Yearly emission'!HG109)</f>
        <v>0</v>
      </c>
      <c r="HK79" s="11">
        <f>SUM('Yearly emission'!HH$104:'Yearly emission'!HH109)</f>
        <v>0</v>
      </c>
      <c r="HL79" s="11">
        <f>SUM('Yearly emission'!HI$104:'Yearly emission'!HI109)</f>
        <v>0</v>
      </c>
      <c r="HM79" s="11">
        <f>SUM('Yearly emission'!HJ$104:'Yearly emission'!HJ109)</f>
        <v>0</v>
      </c>
      <c r="HN79" s="11">
        <f>SUM('Yearly emission'!HK$104:'Yearly emission'!HK109)</f>
        <v>0</v>
      </c>
      <c r="HO79" s="11">
        <f>SUM('Yearly emission'!HL$104:'Yearly emission'!HL109)</f>
        <v>0</v>
      </c>
      <c r="HP79" s="11">
        <f>SUM('Yearly emission'!HM$104:'Yearly emission'!HM109)</f>
        <v>0</v>
      </c>
      <c r="HQ79" s="11">
        <f>SUM('Yearly emission'!HN$104:'Yearly emission'!HN109)</f>
        <v>0</v>
      </c>
      <c r="HR79" s="11">
        <f>SUM('Yearly emission'!HO$104:'Yearly emission'!HO109)</f>
        <v>0</v>
      </c>
      <c r="HS79" s="11">
        <f>SUM('Yearly emission'!HP$104:'Yearly emission'!HP109)</f>
        <v>0</v>
      </c>
      <c r="HT79" s="11">
        <f>SUM('Yearly emission'!HQ$104:'Yearly emission'!HQ109)</f>
        <v>0</v>
      </c>
      <c r="HV79" s="11">
        <f>SUM('Yearly emission'!HS$104:'Yearly emission'!HS109)</f>
        <v>0</v>
      </c>
      <c r="HW79" s="11">
        <f>SUM('Yearly emission'!HT$104:'Yearly emission'!HT109)</f>
        <v>0</v>
      </c>
      <c r="HX79" s="11">
        <f>SUM('Yearly emission'!HU$104:'Yearly emission'!HU109)</f>
        <v>0</v>
      </c>
      <c r="HY79" s="11">
        <f>SUM('Yearly emission'!HV$104:'Yearly emission'!HV109)</f>
        <v>0</v>
      </c>
      <c r="HZ79" s="11">
        <f>SUM('Yearly emission'!HW$104:'Yearly emission'!HW109)</f>
        <v>0</v>
      </c>
      <c r="IA79" s="11">
        <f>SUM('Yearly emission'!HX$104:'Yearly emission'!HX109)</f>
        <v>0</v>
      </c>
      <c r="IB79" s="11">
        <f>SUM('Yearly emission'!HY$104:'Yearly emission'!HY109)</f>
        <v>0</v>
      </c>
      <c r="IC79" s="11">
        <f>SUM('Yearly emission'!HZ$104:'Yearly emission'!HZ109)</f>
        <v>0</v>
      </c>
      <c r="ID79" s="11">
        <f>SUM('Yearly emission'!IA$104:'Yearly emission'!IA109)</f>
        <v>0</v>
      </c>
      <c r="IE79" s="11">
        <f>SUM('Yearly emission'!IB$104:'Yearly emission'!IB109)</f>
        <v>0</v>
      </c>
      <c r="IF79" s="11">
        <f>SUM('Yearly emission'!IC$104:'Yearly emission'!IC109)</f>
        <v>0</v>
      </c>
      <c r="IG79" s="11">
        <f>SUM('Yearly emission'!ID$104:'Yearly emission'!ID109)</f>
        <v>0</v>
      </c>
      <c r="IH79" s="11">
        <f>SUM('Yearly emission'!IE$104:'Yearly emission'!IE109)</f>
        <v>0</v>
      </c>
      <c r="II79" s="11">
        <f>SUM('Yearly emission'!IF$104:'Yearly emission'!IF109)</f>
        <v>0</v>
      </c>
      <c r="IJ79" s="11">
        <f>SUM('Yearly emission'!IG$104:'Yearly emission'!IG109)</f>
        <v>0</v>
      </c>
      <c r="IK79" s="11">
        <f>SUM('Yearly emission'!IH$104:'Yearly emission'!IH109)</f>
        <v>0</v>
      </c>
      <c r="IM79" s="11">
        <f>SUM('Yearly emission'!IJ$104:'Yearly emission'!IJ109)</f>
        <v>0</v>
      </c>
      <c r="IN79" s="11">
        <f>SUM('Yearly emission'!IK$104:'Yearly emission'!IK109)</f>
        <v>0</v>
      </c>
      <c r="IO79" s="11">
        <f>SUM('Yearly emission'!IL$104:'Yearly emission'!IL109)</f>
        <v>0</v>
      </c>
      <c r="IP79" s="11">
        <f>SUM('Yearly emission'!IM$104:'Yearly emission'!IM109)</f>
        <v>0</v>
      </c>
      <c r="IQ79" s="11">
        <f>SUM('Yearly emission'!IN$104:'Yearly emission'!IN109)</f>
        <v>0</v>
      </c>
      <c r="IR79" s="11">
        <f>SUM('Yearly emission'!IO$104:'Yearly emission'!IO109)</f>
        <v>0</v>
      </c>
      <c r="IS79" s="11">
        <f>SUM('Yearly emission'!IP$104:'Yearly emission'!IP109)</f>
        <v>0</v>
      </c>
      <c r="IT79" s="11">
        <f>SUM('Yearly emission'!IQ$104:'Yearly emission'!IQ109)</f>
        <v>0</v>
      </c>
      <c r="IU79" s="11">
        <f>SUM('Yearly emission'!IR$104:'Yearly emission'!IR109)</f>
        <v>0</v>
      </c>
      <c r="IV79" s="11">
        <f>SUM('Yearly emission'!IS$104:'Yearly emission'!IS109)</f>
        <v>0</v>
      </c>
      <c r="IW79" s="11">
        <f>SUM('Yearly emission'!IT$104:'Yearly emission'!IT109)</f>
        <v>0</v>
      </c>
      <c r="IX79" s="11">
        <f>SUM('Yearly emission'!IU$104:'Yearly emission'!IU109)</f>
        <v>0</v>
      </c>
      <c r="IY79" s="11">
        <f>SUM('Yearly emission'!IV$104:'Yearly emission'!IV109)</f>
        <v>0</v>
      </c>
      <c r="IZ79" s="11">
        <f>SUM('Yearly emission'!IW$104:'Yearly emission'!IW109)</f>
        <v>0</v>
      </c>
      <c r="JA79" s="11">
        <f>SUM('Yearly emission'!IX$104:'Yearly emission'!IX109)</f>
        <v>0</v>
      </c>
      <c r="JB79" s="11">
        <f>SUM('Yearly emission'!IY$104:'Yearly emission'!IY109)</f>
        <v>0</v>
      </c>
    </row>
    <row r="80" spans="1:262" x14ac:dyDescent="0.25">
      <c r="A80" s="11">
        <v>2038</v>
      </c>
      <c r="B80" s="11">
        <v>2029</v>
      </c>
      <c r="D80" s="11">
        <v>2029</v>
      </c>
      <c r="E80" s="11">
        <f>SUM('Yearly emission'!B$104:'Yearly emission'!B110)</f>
        <v>0</v>
      </c>
      <c r="F80" s="11">
        <f>SUM('Yearly emission'!C$104:'Yearly emission'!C110)</f>
        <v>0</v>
      </c>
      <c r="G80" s="11">
        <f>SUM('Yearly emission'!D$104:'Yearly emission'!D110)</f>
        <v>0</v>
      </c>
      <c r="H80" s="11">
        <f>SUM('Yearly emission'!E$104:'Yearly emission'!E110)</f>
        <v>0</v>
      </c>
      <c r="I80" s="11">
        <f>SUM('Yearly emission'!F$104:'Yearly emission'!F110)</f>
        <v>0</v>
      </c>
      <c r="J80" s="11">
        <f>SUM('Yearly emission'!G$104:'Yearly emission'!G110)</f>
        <v>0</v>
      </c>
      <c r="K80" s="11">
        <f>SUM('Yearly emission'!H$104:'Yearly emission'!H110)</f>
        <v>0</v>
      </c>
      <c r="L80" s="11">
        <f>SUM('Yearly emission'!I$104:'Yearly emission'!I110)</f>
        <v>0</v>
      </c>
      <c r="M80" s="11">
        <f>SUM('Yearly emission'!J$104:'Yearly emission'!J110)</f>
        <v>0</v>
      </c>
      <c r="N80" s="11">
        <f>SUM('Yearly emission'!K$104:'Yearly emission'!K110)</f>
        <v>0</v>
      </c>
      <c r="O80" s="11">
        <f>SUM('Yearly emission'!L$104:'Yearly emission'!L110)</f>
        <v>0</v>
      </c>
      <c r="P80" s="11">
        <f>SUM('Yearly emission'!M$104:'Yearly emission'!M110)</f>
        <v>0</v>
      </c>
      <c r="Q80" s="11">
        <f>SUM('Yearly emission'!N$104:'Yearly emission'!N110)</f>
        <v>0</v>
      </c>
      <c r="R80" s="11">
        <f>SUM('Yearly emission'!O$104:'Yearly emission'!O110)</f>
        <v>0</v>
      </c>
      <c r="S80" s="11">
        <f>SUM('Yearly emission'!P$104:'Yearly emission'!P110)</f>
        <v>0</v>
      </c>
      <c r="T80" s="11">
        <f>SUM('Yearly emission'!Q$104:'Yearly emission'!Q110)</f>
        <v>0</v>
      </c>
      <c r="V80" s="11">
        <f>SUM('Yearly emission'!S$104:'Yearly emission'!S110)</f>
        <v>0</v>
      </c>
      <c r="W80" s="11">
        <f>SUM('Yearly emission'!T$104:'Yearly emission'!T110)</f>
        <v>0</v>
      </c>
      <c r="X80" s="11">
        <f>SUM('Yearly emission'!U$104:'Yearly emission'!U110)</f>
        <v>0</v>
      </c>
      <c r="Y80" s="11">
        <f>SUM('Yearly emission'!V$104:'Yearly emission'!V110)</f>
        <v>0</v>
      </c>
      <c r="Z80" s="11">
        <f>SUM('Yearly emission'!W$104:'Yearly emission'!W110)</f>
        <v>0</v>
      </c>
      <c r="AA80" s="11">
        <f>SUM('Yearly emission'!X$104:'Yearly emission'!X110)</f>
        <v>0</v>
      </c>
      <c r="AB80" s="11">
        <f>SUM('Yearly emission'!Y$104:'Yearly emission'!Y110)</f>
        <v>0</v>
      </c>
      <c r="AC80" s="11">
        <f>SUM('Yearly emission'!Z$104:'Yearly emission'!Z110)</f>
        <v>0</v>
      </c>
      <c r="AD80" s="11">
        <f>SUM('Yearly emission'!AA$104:'Yearly emission'!AA110)</f>
        <v>0</v>
      </c>
      <c r="AE80" s="11">
        <f>SUM('Yearly emission'!AB$104:'Yearly emission'!AB110)</f>
        <v>0</v>
      </c>
      <c r="AF80" s="11">
        <f>SUM('Yearly emission'!AC$104:'Yearly emission'!AC110)</f>
        <v>0</v>
      </c>
      <c r="AG80" s="11">
        <f>SUM('Yearly emission'!AD$104:'Yearly emission'!AD110)</f>
        <v>0</v>
      </c>
      <c r="AH80" s="11">
        <f>SUM('Yearly emission'!AE$104:'Yearly emission'!AE110)</f>
        <v>0</v>
      </c>
      <c r="AI80" s="11">
        <f>SUM('Yearly emission'!AF$104:'Yearly emission'!AF110)</f>
        <v>0</v>
      </c>
      <c r="AJ80" s="11">
        <f>SUM('Yearly emission'!AG$104:'Yearly emission'!AG110)</f>
        <v>0</v>
      </c>
      <c r="AK80" s="11">
        <f>SUM('Yearly emission'!AH$104:'Yearly emission'!AH110)</f>
        <v>0</v>
      </c>
      <c r="AM80" s="11">
        <f>SUM('Yearly emission'!AJ$104:'Yearly emission'!AJ110)</f>
        <v>0</v>
      </c>
      <c r="AN80" s="11">
        <f>SUM('Yearly emission'!AK$104:'Yearly emission'!AK110)</f>
        <v>0</v>
      </c>
      <c r="AO80" s="11">
        <f>SUM('Yearly emission'!AL$104:'Yearly emission'!AL110)</f>
        <v>0</v>
      </c>
      <c r="AP80" s="11">
        <f>SUM('Yearly emission'!AM$104:'Yearly emission'!AM110)</f>
        <v>0</v>
      </c>
      <c r="AQ80" s="11">
        <f>SUM('Yearly emission'!AN$104:'Yearly emission'!AN110)</f>
        <v>0</v>
      </c>
      <c r="AR80" s="11">
        <f>SUM('Yearly emission'!AO$104:'Yearly emission'!AO110)</f>
        <v>0</v>
      </c>
      <c r="AS80" s="11">
        <f>SUM('Yearly emission'!AP$104:'Yearly emission'!AP110)</f>
        <v>0</v>
      </c>
      <c r="AT80" s="11">
        <f>SUM('Yearly emission'!AQ$104:'Yearly emission'!AQ110)</f>
        <v>0</v>
      </c>
      <c r="AU80" s="11">
        <f>SUM('Yearly emission'!AR$104:'Yearly emission'!AR110)</f>
        <v>0</v>
      </c>
      <c r="AV80" s="11">
        <f>SUM('Yearly emission'!AS$104:'Yearly emission'!AS110)</f>
        <v>0</v>
      </c>
      <c r="AW80" s="11">
        <f>SUM('Yearly emission'!AT$104:'Yearly emission'!AT110)</f>
        <v>0</v>
      </c>
      <c r="AX80" s="11">
        <f>SUM('Yearly emission'!AU$104:'Yearly emission'!AU110)</f>
        <v>0</v>
      </c>
      <c r="AY80" s="11">
        <f>SUM('Yearly emission'!AV$104:'Yearly emission'!AV110)</f>
        <v>0</v>
      </c>
      <c r="AZ80" s="11">
        <f>SUM('Yearly emission'!AW$104:'Yearly emission'!AW110)</f>
        <v>0</v>
      </c>
      <c r="BA80" s="11">
        <f>SUM('Yearly emission'!AX$104:'Yearly emission'!AX110)</f>
        <v>0</v>
      </c>
      <c r="BB80" s="11">
        <f>SUM('Yearly emission'!AY$104:'Yearly emission'!AY110)</f>
        <v>0</v>
      </c>
      <c r="BD80" s="11">
        <f>SUM('Yearly emission'!BA$104:'Yearly emission'!BA110)</f>
        <v>0</v>
      </c>
      <c r="BE80" s="11">
        <f>SUM('Yearly emission'!BB$104:'Yearly emission'!BB110)</f>
        <v>0</v>
      </c>
      <c r="BF80" s="11">
        <f>SUM('Yearly emission'!BC$104:'Yearly emission'!BC110)</f>
        <v>0</v>
      </c>
      <c r="BG80" s="11">
        <f>SUM('Yearly emission'!BD$104:'Yearly emission'!BD110)</f>
        <v>0</v>
      </c>
      <c r="BH80" s="11">
        <f>SUM('Yearly emission'!BE$104:'Yearly emission'!BE110)</f>
        <v>0</v>
      </c>
      <c r="BI80" s="11">
        <f>SUM('Yearly emission'!BF$104:'Yearly emission'!BF110)</f>
        <v>0</v>
      </c>
      <c r="BJ80" s="11">
        <f>SUM('Yearly emission'!BG$104:'Yearly emission'!BG110)</f>
        <v>0</v>
      </c>
      <c r="BK80" s="11">
        <f>SUM('Yearly emission'!BH$104:'Yearly emission'!BH110)</f>
        <v>0</v>
      </c>
      <c r="BL80" s="11">
        <f>SUM('Yearly emission'!BI$104:'Yearly emission'!BI110)</f>
        <v>0</v>
      </c>
      <c r="BM80" s="11">
        <f>SUM('Yearly emission'!BJ$104:'Yearly emission'!BJ110)</f>
        <v>0</v>
      </c>
      <c r="BN80" s="11">
        <f>SUM('Yearly emission'!BK$104:'Yearly emission'!BK110)</f>
        <v>0</v>
      </c>
      <c r="BO80" s="11">
        <f>SUM('Yearly emission'!BL$104:'Yearly emission'!BL110)</f>
        <v>0</v>
      </c>
      <c r="BP80" s="11">
        <f>SUM('Yearly emission'!BM$104:'Yearly emission'!BM110)</f>
        <v>0</v>
      </c>
      <c r="BQ80" s="11">
        <f>SUM('Yearly emission'!BN$104:'Yearly emission'!BN110)</f>
        <v>0</v>
      </c>
      <c r="BR80" s="11">
        <f>SUM('Yearly emission'!BO$104:'Yearly emission'!BO110)</f>
        <v>0</v>
      </c>
      <c r="BS80" s="11">
        <f>SUM('Yearly emission'!BP$104:'Yearly emission'!BP110)</f>
        <v>0</v>
      </c>
      <c r="BU80" s="11">
        <f>SUM('Yearly emission'!BR$104:'Yearly emission'!BR110)</f>
        <v>0</v>
      </c>
      <c r="BV80" s="11">
        <f>SUM('Yearly emission'!BS$104:'Yearly emission'!BS110)</f>
        <v>0</v>
      </c>
      <c r="BW80" s="11">
        <f>SUM('Yearly emission'!BT$104:'Yearly emission'!BT110)</f>
        <v>0</v>
      </c>
      <c r="BX80" s="11">
        <f>SUM('Yearly emission'!BU$104:'Yearly emission'!BU110)</f>
        <v>0</v>
      </c>
      <c r="BY80" s="11">
        <f>SUM('Yearly emission'!BV$104:'Yearly emission'!BV110)</f>
        <v>0</v>
      </c>
      <c r="BZ80" s="11">
        <f>SUM('Yearly emission'!BW$104:'Yearly emission'!BW110)</f>
        <v>0</v>
      </c>
      <c r="CA80" s="11">
        <f>SUM('Yearly emission'!BX$104:'Yearly emission'!BX110)</f>
        <v>0</v>
      </c>
      <c r="CB80" s="11">
        <f>SUM('Yearly emission'!BY$104:'Yearly emission'!BY110)</f>
        <v>0</v>
      </c>
      <c r="CC80" s="11">
        <f>SUM('Yearly emission'!BZ$104:'Yearly emission'!BZ110)</f>
        <v>0</v>
      </c>
      <c r="CD80" s="11">
        <f>SUM('Yearly emission'!CA$104:'Yearly emission'!CA110)</f>
        <v>0</v>
      </c>
      <c r="CE80" s="11">
        <f>SUM('Yearly emission'!CB$104:'Yearly emission'!CB110)</f>
        <v>0</v>
      </c>
      <c r="CF80" s="11">
        <f>SUM('Yearly emission'!CC$104:'Yearly emission'!CC110)</f>
        <v>0</v>
      </c>
      <c r="CG80" s="11">
        <f>SUM('Yearly emission'!CD$104:'Yearly emission'!CD110)</f>
        <v>0</v>
      </c>
      <c r="CH80" s="11">
        <f>SUM('Yearly emission'!CE$104:'Yearly emission'!CE110)</f>
        <v>0</v>
      </c>
      <c r="CI80" s="11">
        <f>SUM('Yearly emission'!CF$104:'Yearly emission'!CF110)</f>
        <v>0</v>
      </c>
      <c r="CJ80" s="11">
        <f>SUM('Yearly emission'!CG$104:'Yearly emission'!CG110)</f>
        <v>0</v>
      </c>
      <c r="CM80" s="11">
        <f>SUM('Yearly emission'!CJ$104:'Yearly emission'!CJ110)</f>
        <v>14182</v>
      </c>
      <c r="CN80" s="11">
        <f>SUM('Yearly emission'!CK$104:'Yearly emission'!CK110)</f>
        <v>0</v>
      </c>
      <c r="CO80" s="11">
        <f>SUM('Yearly emission'!CL$104:'Yearly emission'!CL110)</f>
        <v>0</v>
      </c>
      <c r="CP80" s="11">
        <f>SUM('Yearly emission'!CM$104:'Yearly emission'!CM110)</f>
        <v>0</v>
      </c>
      <c r="CQ80" s="11">
        <f>SUM('Yearly emission'!CN$104:'Yearly emission'!CN110)</f>
        <v>0</v>
      </c>
      <c r="CR80" s="11">
        <f>SUM('Yearly emission'!CO$104:'Yearly emission'!CO110)</f>
        <v>0</v>
      </c>
      <c r="CS80" s="11">
        <f>SUM('Yearly emission'!CP$104:'Yearly emission'!CP110)</f>
        <v>0</v>
      </c>
      <c r="CT80" s="11">
        <f>SUM('Yearly emission'!CQ$104:'Yearly emission'!CQ110)</f>
        <v>0</v>
      </c>
      <c r="CU80" s="11">
        <f>SUM('Yearly emission'!CR$104:'Yearly emission'!CR110)</f>
        <v>0</v>
      </c>
      <c r="CV80" s="11">
        <f>SUM('Yearly emission'!CS$104:'Yearly emission'!CS110)</f>
        <v>0</v>
      </c>
      <c r="CW80" s="11">
        <f>SUM('Yearly emission'!CT$104:'Yearly emission'!CT110)</f>
        <v>0</v>
      </c>
      <c r="CX80" s="11">
        <f>SUM('Yearly emission'!CU$104:'Yearly emission'!CU110)</f>
        <v>0</v>
      </c>
      <c r="CY80" s="11">
        <f>SUM('Yearly emission'!CV$104:'Yearly emission'!CV110)</f>
        <v>0</v>
      </c>
      <c r="CZ80" s="11">
        <f>SUM('Yearly emission'!CW$104:'Yearly emission'!CW110)</f>
        <v>0</v>
      </c>
      <c r="DA80" s="11">
        <f>SUM('Yearly emission'!CX$104:'Yearly emission'!CX110)</f>
        <v>0</v>
      </c>
      <c r="DB80" s="11">
        <f>SUM('Yearly emission'!CY$104:'Yearly emission'!CY110)</f>
        <v>0</v>
      </c>
      <c r="DC80" s="11">
        <f>SUM('Yearly emission'!CZ$104:'Yearly emission'!CZ110)</f>
        <v>0</v>
      </c>
      <c r="DE80" s="11">
        <f>SUM('Yearly emission'!DB$104:'Yearly emission'!DB110)</f>
        <v>0</v>
      </c>
      <c r="DF80" s="11">
        <f>SUM('Yearly emission'!DC$104:'Yearly emission'!DC110)</f>
        <v>0</v>
      </c>
      <c r="DG80" s="11">
        <f>SUM('Yearly emission'!DD$104:'Yearly emission'!DD110)</f>
        <v>0</v>
      </c>
      <c r="DH80" s="11">
        <f>SUM('Yearly emission'!DE$104:'Yearly emission'!DE110)</f>
        <v>0</v>
      </c>
      <c r="DI80" s="11">
        <f>SUM('Yearly emission'!DF$104:'Yearly emission'!DF110)</f>
        <v>0</v>
      </c>
      <c r="DJ80" s="11">
        <f>SUM('Yearly emission'!DG$104:'Yearly emission'!DG110)</f>
        <v>0</v>
      </c>
      <c r="DK80" s="11">
        <f>SUM('Yearly emission'!DH$104:'Yearly emission'!DH110)</f>
        <v>0</v>
      </c>
      <c r="DL80" s="11">
        <f>SUM('Yearly emission'!DI$104:'Yearly emission'!DI110)</f>
        <v>0</v>
      </c>
      <c r="DM80" s="11">
        <f>SUM('Yearly emission'!DJ$104:'Yearly emission'!DJ110)</f>
        <v>0</v>
      </c>
      <c r="DN80" s="11">
        <f>SUM('Yearly emission'!DK$104:'Yearly emission'!DK110)</f>
        <v>0</v>
      </c>
      <c r="DO80" s="11">
        <f>SUM('Yearly emission'!DL$104:'Yearly emission'!DL110)</f>
        <v>0</v>
      </c>
      <c r="DP80" s="11">
        <f>SUM('Yearly emission'!DM$104:'Yearly emission'!DM110)</f>
        <v>0</v>
      </c>
      <c r="DQ80" s="11">
        <f>SUM('Yearly emission'!DN$104:'Yearly emission'!DN110)</f>
        <v>0</v>
      </c>
      <c r="DR80" s="11">
        <f>SUM('Yearly emission'!DO$104:'Yearly emission'!DO110)</f>
        <v>0</v>
      </c>
      <c r="DS80" s="11">
        <f>SUM('Yearly emission'!DP$104:'Yearly emission'!DP110)</f>
        <v>0</v>
      </c>
      <c r="DT80" s="11">
        <f>SUM('Yearly emission'!DQ$104:'Yearly emission'!DQ110)</f>
        <v>0</v>
      </c>
      <c r="DV80" s="11">
        <f>SUM('Yearly emission'!DS$104:'Yearly emission'!DS110)</f>
        <v>0</v>
      </c>
      <c r="DW80" s="11">
        <f>SUM('Yearly emission'!DT$104:'Yearly emission'!DT110)</f>
        <v>0</v>
      </c>
      <c r="DX80" s="11">
        <f>SUM('Yearly emission'!DU$104:'Yearly emission'!DU110)</f>
        <v>0</v>
      </c>
      <c r="DY80" s="11">
        <f>SUM('Yearly emission'!DV$104:'Yearly emission'!DV110)</f>
        <v>0</v>
      </c>
      <c r="DZ80" s="11">
        <f>SUM('Yearly emission'!DW$104:'Yearly emission'!DW110)</f>
        <v>0</v>
      </c>
      <c r="EA80" s="11">
        <f>SUM('Yearly emission'!DX$104:'Yearly emission'!DX110)</f>
        <v>0</v>
      </c>
      <c r="EB80" s="11">
        <f>SUM('Yearly emission'!DY$104:'Yearly emission'!DY110)</f>
        <v>0</v>
      </c>
      <c r="EC80" s="11">
        <f>SUM('Yearly emission'!DZ$104:'Yearly emission'!DZ110)</f>
        <v>0</v>
      </c>
      <c r="ED80" s="11">
        <f>SUM('Yearly emission'!EA$104:'Yearly emission'!EA110)</f>
        <v>0</v>
      </c>
      <c r="EE80" s="11">
        <f>SUM('Yearly emission'!EB$104:'Yearly emission'!EB110)</f>
        <v>0</v>
      </c>
      <c r="EF80" s="11">
        <f>SUM('Yearly emission'!EC$104:'Yearly emission'!EC110)</f>
        <v>0</v>
      </c>
      <c r="EG80" s="11">
        <f>SUM('Yearly emission'!ED$104:'Yearly emission'!ED110)</f>
        <v>0</v>
      </c>
      <c r="EH80" s="11">
        <f>SUM('Yearly emission'!EE$104:'Yearly emission'!EE110)</f>
        <v>0</v>
      </c>
      <c r="EI80" s="11">
        <f>SUM('Yearly emission'!EF$104:'Yearly emission'!EF110)</f>
        <v>0</v>
      </c>
      <c r="EJ80" s="11">
        <f>SUM('Yearly emission'!EG$104:'Yearly emission'!EG110)</f>
        <v>0</v>
      </c>
      <c r="EK80" s="11">
        <f>SUM('Yearly emission'!EH$104:'Yearly emission'!EH110)</f>
        <v>0</v>
      </c>
      <c r="EM80" s="11">
        <f>SUM('Yearly emission'!EJ$104:'Yearly emission'!EJ110)</f>
        <v>0</v>
      </c>
      <c r="EN80" s="11">
        <f>SUM('Yearly emission'!EK$104:'Yearly emission'!EK110)</f>
        <v>0</v>
      </c>
      <c r="EO80" s="11">
        <f>SUM('Yearly emission'!EL$104:'Yearly emission'!EL110)</f>
        <v>0</v>
      </c>
      <c r="EP80" s="11">
        <f>SUM('Yearly emission'!EM$104:'Yearly emission'!EM110)</f>
        <v>0</v>
      </c>
      <c r="EQ80" s="11">
        <f>SUM('Yearly emission'!EN$104:'Yearly emission'!EN110)</f>
        <v>0</v>
      </c>
      <c r="ER80" s="11">
        <f>SUM('Yearly emission'!EO$104:'Yearly emission'!EO110)</f>
        <v>0</v>
      </c>
      <c r="ES80" s="11">
        <f>SUM('Yearly emission'!EP$104:'Yearly emission'!EP110)</f>
        <v>0</v>
      </c>
      <c r="ET80" s="11">
        <f>SUM('Yearly emission'!EQ$104:'Yearly emission'!EQ110)</f>
        <v>0</v>
      </c>
      <c r="EU80" s="11">
        <f>SUM('Yearly emission'!ER$104:'Yearly emission'!ER110)</f>
        <v>0</v>
      </c>
      <c r="EV80" s="11">
        <f>SUM('Yearly emission'!ES$104:'Yearly emission'!ES110)</f>
        <v>0</v>
      </c>
      <c r="EW80" s="11">
        <f>SUM('Yearly emission'!ET$104:'Yearly emission'!ET110)</f>
        <v>0</v>
      </c>
      <c r="EX80" s="11">
        <f>SUM('Yearly emission'!EU$104:'Yearly emission'!EU110)</f>
        <v>0</v>
      </c>
      <c r="EY80" s="11">
        <f>SUM('Yearly emission'!EV$104:'Yearly emission'!EV110)</f>
        <v>0</v>
      </c>
      <c r="EZ80" s="11">
        <f>SUM('Yearly emission'!EW$104:'Yearly emission'!EW110)</f>
        <v>0</v>
      </c>
      <c r="FA80" s="11">
        <f>SUM('Yearly emission'!EX$104:'Yearly emission'!EX110)</f>
        <v>0</v>
      </c>
      <c r="FB80" s="11">
        <f>SUM('Yearly emission'!EY$104:'Yearly emission'!EY110)</f>
        <v>0</v>
      </c>
      <c r="FD80" s="11">
        <f>SUM('Yearly emission'!FA$104:'Yearly emission'!FA110)</f>
        <v>0</v>
      </c>
      <c r="FE80" s="11">
        <f>SUM('Yearly emission'!FB$104:'Yearly emission'!FB110)</f>
        <v>0</v>
      </c>
      <c r="FF80" s="11">
        <f>SUM('Yearly emission'!FC$104:'Yearly emission'!FC110)</f>
        <v>0</v>
      </c>
      <c r="FG80" s="11">
        <f>SUM('Yearly emission'!FD$104:'Yearly emission'!FD110)</f>
        <v>0</v>
      </c>
      <c r="FH80" s="11">
        <f>SUM('Yearly emission'!FE$104:'Yearly emission'!FE110)</f>
        <v>0</v>
      </c>
      <c r="FI80" s="11">
        <f>SUM('Yearly emission'!FF$104:'Yearly emission'!FF110)</f>
        <v>0</v>
      </c>
      <c r="FJ80" s="11">
        <f>SUM('Yearly emission'!FG$104:'Yearly emission'!FG110)</f>
        <v>0</v>
      </c>
      <c r="FK80" s="11">
        <f>SUM('Yearly emission'!FH$104:'Yearly emission'!FH110)</f>
        <v>0</v>
      </c>
      <c r="FL80" s="11">
        <f>SUM('Yearly emission'!FI$104:'Yearly emission'!FI110)</f>
        <v>0</v>
      </c>
      <c r="FM80" s="11">
        <f>SUM('Yearly emission'!FJ$104:'Yearly emission'!FJ110)</f>
        <v>0</v>
      </c>
      <c r="FN80" s="11">
        <f>SUM('Yearly emission'!FK$104:'Yearly emission'!FK110)</f>
        <v>0</v>
      </c>
      <c r="FO80" s="11">
        <f>SUM('Yearly emission'!FL$104:'Yearly emission'!FL110)</f>
        <v>0</v>
      </c>
      <c r="FP80" s="11">
        <f>SUM('Yearly emission'!FM$104:'Yearly emission'!FM110)</f>
        <v>0</v>
      </c>
      <c r="FQ80" s="11">
        <f>SUM('Yearly emission'!FN$104:'Yearly emission'!FN110)</f>
        <v>0</v>
      </c>
      <c r="FR80" s="11">
        <f>SUM('Yearly emission'!FO$104:'Yearly emission'!FO110)</f>
        <v>0</v>
      </c>
      <c r="FS80" s="11">
        <f>SUM('Yearly emission'!FP$104:'Yearly emission'!FP110)</f>
        <v>0</v>
      </c>
      <c r="FV80" s="11">
        <f>SUM('Yearly emission'!FS$104:'Yearly emission'!FS110)</f>
        <v>14182</v>
      </c>
      <c r="FW80" s="11">
        <f>SUM('Yearly emission'!FT$104:'Yearly emission'!FT110)</f>
        <v>0</v>
      </c>
      <c r="FX80" s="11">
        <f>SUM('Yearly emission'!FU$104:'Yearly emission'!FU110)</f>
        <v>0</v>
      </c>
      <c r="FY80" s="11">
        <f>SUM('Yearly emission'!FV$104:'Yearly emission'!FV110)</f>
        <v>0</v>
      </c>
      <c r="FZ80" s="11">
        <f>SUM('Yearly emission'!FW$104:'Yearly emission'!FW110)</f>
        <v>0</v>
      </c>
      <c r="GA80" s="11">
        <f>SUM('Yearly emission'!FX$104:'Yearly emission'!FX110)</f>
        <v>0</v>
      </c>
      <c r="GB80" s="11">
        <f>SUM('Yearly emission'!FY$104:'Yearly emission'!FY110)</f>
        <v>0</v>
      </c>
      <c r="GC80" s="11">
        <f>SUM('Yearly emission'!FZ$104:'Yearly emission'!FZ110)</f>
        <v>0</v>
      </c>
      <c r="GD80" s="11">
        <f>SUM('Yearly emission'!GA$104:'Yearly emission'!GA110)</f>
        <v>0</v>
      </c>
      <c r="GE80" s="11">
        <f>SUM('Yearly emission'!GB$104:'Yearly emission'!GB110)</f>
        <v>0</v>
      </c>
      <c r="GF80" s="11">
        <f>SUM('Yearly emission'!GC$104:'Yearly emission'!GC110)</f>
        <v>0</v>
      </c>
      <c r="GG80" s="11">
        <f>SUM('Yearly emission'!GD$104:'Yearly emission'!GD110)</f>
        <v>0</v>
      </c>
      <c r="GH80" s="11">
        <f>SUM('Yearly emission'!GE$104:'Yearly emission'!GE110)</f>
        <v>0</v>
      </c>
      <c r="GI80" s="11">
        <f>SUM('Yearly emission'!GF$104:'Yearly emission'!GF110)</f>
        <v>0</v>
      </c>
      <c r="GJ80" s="11">
        <f>SUM('Yearly emission'!GG$104:'Yearly emission'!GG110)</f>
        <v>0</v>
      </c>
      <c r="GK80" s="11">
        <f>SUM('Yearly emission'!GH$104:'Yearly emission'!GH110)</f>
        <v>0</v>
      </c>
      <c r="GL80" s="11">
        <f>SUM('Yearly emission'!GI$104:'Yearly emission'!GI110)</f>
        <v>0</v>
      </c>
      <c r="GN80" s="11">
        <f>SUM('Yearly emission'!GK$104:'Yearly emission'!GK110)</f>
        <v>0</v>
      </c>
      <c r="GO80" s="11">
        <f>SUM('Yearly emission'!GL$104:'Yearly emission'!GL110)</f>
        <v>0</v>
      </c>
      <c r="GP80" s="11">
        <f>SUM('Yearly emission'!GM$104:'Yearly emission'!GM110)</f>
        <v>0</v>
      </c>
      <c r="GQ80" s="11">
        <f>SUM('Yearly emission'!GN$104:'Yearly emission'!GN110)</f>
        <v>0</v>
      </c>
      <c r="GR80" s="11">
        <f>SUM('Yearly emission'!GO$104:'Yearly emission'!GO110)</f>
        <v>0</v>
      </c>
      <c r="GS80" s="11">
        <f>SUM('Yearly emission'!GP$104:'Yearly emission'!GP110)</f>
        <v>0</v>
      </c>
      <c r="GT80" s="11">
        <f>SUM('Yearly emission'!GQ$104:'Yearly emission'!GQ110)</f>
        <v>0</v>
      </c>
      <c r="GU80" s="11">
        <f>SUM('Yearly emission'!GR$104:'Yearly emission'!GR110)</f>
        <v>0</v>
      </c>
      <c r="GV80" s="11">
        <f>SUM('Yearly emission'!GS$104:'Yearly emission'!GS110)</f>
        <v>0</v>
      </c>
      <c r="GW80" s="11">
        <f>SUM('Yearly emission'!GT$104:'Yearly emission'!GT110)</f>
        <v>0</v>
      </c>
      <c r="GX80" s="11">
        <f>SUM('Yearly emission'!GU$104:'Yearly emission'!GU110)</f>
        <v>0</v>
      </c>
      <c r="GY80" s="11">
        <f>SUM('Yearly emission'!GV$104:'Yearly emission'!GV110)</f>
        <v>0</v>
      </c>
      <c r="GZ80" s="11">
        <f>SUM('Yearly emission'!GW$104:'Yearly emission'!GW110)</f>
        <v>0</v>
      </c>
      <c r="HA80" s="11">
        <f>SUM('Yearly emission'!GX$104:'Yearly emission'!GX110)</f>
        <v>0</v>
      </c>
      <c r="HB80" s="11">
        <f>SUM('Yearly emission'!GY$104:'Yearly emission'!GY110)</f>
        <v>0</v>
      </c>
      <c r="HC80" s="11">
        <f>SUM('Yearly emission'!GZ$104:'Yearly emission'!GZ110)</f>
        <v>0</v>
      </c>
      <c r="HE80" s="11">
        <f>SUM('Yearly emission'!HB$104:'Yearly emission'!HB110)</f>
        <v>0</v>
      </c>
      <c r="HF80" s="11">
        <f>SUM('Yearly emission'!HC$104:'Yearly emission'!HC110)</f>
        <v>0</v>
      </c>
      <c r="HG80" s="11">
        <f>SUM('Yearly emission'!HD$104:'Yearly emission'!HD110)</f>
        <v>0</v>
      </c>
      <c r="HH80" s="11">
        <f>SUM('Yearly emission'!HE$104:'Yearly emission'!HE110)</f>
        <v>0</v>
      </c>
      <c r="HI80" s="11">
        <f>SUM('Yearly emission'!HF$104:'Yearly emission'!HF110)</f>
        <v>0</v>
      </c>
      <c r="HJ80" s="11">
        <f>SUM('Yearly emission'!HG$104:'Yearly emission'!HG110)</f>
        <v>0</v>
      </c>
      <c r="HK80" s="11">
        <f>SUM('Yearly emission'!HH$104:'Yearly emission'!HH110)</f>
        <v>0</v>
      </c>
      <c r="HL80" s="11">
        <f>SUM('Yearly emission'!HI$104:'Yearly emission'!HI110)</f>
        <v>0</v>
      </c>
      <c r="HM80" s="11">
        <f>SUM('Yearly emission'!HJ$104:'Yearly emission'!HJ110)</f>
        <v>0</v>
      </c>
      <c r="HN80" s="11">
        <f>SUM('Yearly emission'!HK$104:'Yearly emission'!HK110)</f>
        <v>0</v>
      </c>
      <c r="HO80" s="11">
        <f>SUM('Yearly emission'!HL$104:'Yearly emission'!HL110)</f>
        <v>0</v>
      </c>
      <c r="HP80" s="11">
        <f>SUM('Yearly emission'!HM$104:'Yearly emission'!HM110)</f>
        <v>0</v>
      </c>
      <c r="HQ80" s="11">
        <f>SUM('Yearly emission'!HN$104:'Yearly emission'!HN110)</f>
        <v>0</v>
      </c>
      <c r="HR80" s="11">
        <f>SUM('Yearly emission'!HO$104:'Yearly emission'!HO110)</f>
        <v>0</v>
      </c>
      <c r="HS80" s="11">
        <f>SUM('Yearly emission'!HP$104:'Yearly emission'!HP110)</f>
        <v>0</v>
      </c>
      <c r="HT80" s="11">
        <f>SUM('Yearly emission'!HQ$104:'Yearly emission'!HQ110)</f>
        <v>0</v>
      </c>
      <c r="HV80" s="11">
        <f>SUM('Yearly emission'!HS$104:'Yearly emission'!HS110)</f>
        <v>0</v>
      </c>
      <c r="HW80" s="11">
        <f>SUM('Yearly emission'!HT$104:'Yearly emission'!HT110)</f>
        <v>0</v>
      </c>
      <c r="HX80" s="11">
        <f>SUM('Yearly emission'!HU$104:'Yearly emission'!HU110)</f>
        <v>0</v>
      </c>
      <c r="HY80" s="11">
        <f>SUM('Yearly emission'!HV$104:'Yearly emission'!HV110)</f>
        <v>0</v>
      </c>
      <c r="HZ80" s="11">
        <f>SUM('Yearly emission'!HW$104:'Yearly emission'!HW110)</f>
        <v>0</v>
      </c>
      <c r="IA80" s="11">
        <f>SUM('Yearly emission'!HX$104:'Yearly emission'!HX110)</f>
        <v>0</v>
      </c>
      <c r="IB80" s="11">
        <f>SUM('Yearly emission'!HY$104:'Yearly emission'!HY110)</f>
        <v>0</v>
      </c>
      <c r="IC80" s="11">
        <f>SUM('Yearly emission'!HZ$104:'Yearly emission'!HZ110)</f>
        <v>0</v>
      </c>
      <c r="ID80" s="11">
        <f>SUM('Yearly emission'!IA$104:'Yearly emission'!IA110)</f>
        <v>0</v>
      </c>
      <c r="IE80" s="11">
        <f>SUM('Yearly emission'!IB$104:'Yearly emission'!IB110)</f>
        <v>0</v>
      </c>
      <c r="IF80" s="11">
        <f>SUM('Yearly emission'!IC$104:'Yearly emission'!IC110)</f>
        <v>0</v>
      </c>
      <c r="IG80" s="11">
        <f>SUM('Yearly emission'!ID$104:'Yearly emission'!ID110)</f>
        <v>0</v>
      </c>
      <c r="IH80" s="11">
        <f>SUM('Yearly emission'!IE$104:'Yearly emission'!IE110)</f>
        <v>0</v>
      </c>
      <c r="II80" s="11">
        <f>SUM('Yearly emission'!IF$104:'Yearly emission'!IF110)</f>
        <v>0</v>
      </c>
      <c r="IJ80" s="11">
        <f>SUM('Yearly emission'!IG$104:'Yearly emission'!IG110)</f>
        <v>0</v>
      </c>
      <c r="IK80" s="11">
        <f>SUM('Yearly emission'!IH$104:'Yearly emission'!IH110)</f>
        <v>0</v>
      </c>
      <c r="IM80" s="11">
        <f>SUM('Yearly emission'!IJ$104:'Yearly emission'!IJ110)</f>
        <v>0</v>
      </c>
      <c r="IN80" s="11">
        <f>SUM('Yearly emission'!IK$104:'Yearly emission'!IK110)</f>
        <v>0</v>
      </c>
      <c r="IO80" s="11">
        <f>SUM('Yearly emission'!IL$104:'Yearly emission'!IL110)</f>
        <v>0</v>
      </c>
      <c r="IP80" s="11">
        <f>SUM('Yearly emission'!IM$104:'Yearly emission'!IM110)</f>
        <v>0</v>
      </c>
      <c r="IQ80" s="11">
        <f>SUM('Yearly emission'!IN$104:'Yearly emission'!IN110)</f>
        <v>0</v>
      </c>
      <c r="IR80" s="11">
        <f>SUM('Yearly emission'!IO$104:'Yearly emission'!IO110)</f>
        <v>0</v>
      </c>
      <c r="IS80" s="11">
        <f>SUM('Yearly emission'!IP$104:'Yearly emission'!IP110)</f>
        <v>0</v>
      </c>
      <c r="IT80" s="11">
        <f>SUM('Yearly emission'!IQ$104:'Yearly emission'!IQ110)</f>
        <v>0</v>
      </c>
      <c r="IU80" s="11">
        <f>SUM('Yearly emission'!IR$104:'Yearly emission'!IR110)</f>
        <v>0</v>
      </c>
      <c r="IV80" s="11">
        <f>SUM('Yearly emission'!IS$104:'Yearly emission'!IS110)</f>
        <v>0</v>
      </c>
      <c r="IW80" s="11">
        <f>SUM('Yearly emission'!IT$104:'Yearly emission'!IT110)</f>
        <v>0</v>
      </c>
      <c r="IX80" s="11">
        <f>SUM('Yearly emission'!IU$104:'Yearly emission'!IU110)</f>
        <v>0</v>
      </c>
      <c r="IY80" s="11">
        <f>SUM('Yearly emission'!IV$104:'Yearly emission'!IV110)</f>
        <v>0</v>
      </c>
      <c r="IZ80" s="11">
        <f>SUM('Yearly emission'!IW$104:'Yearly emission'!IW110)</f>
        <v>0</v>
      </c>
      <c r="JA80" s="11">
        <f>SUM('Yearly emission'!IX$104:'Yearly emission'!IX110)</f>
        <v>0</v>
      </c>
      <c r="JB80" s="11">
        <f>SUM('Yearly emission'!IY$104:'Yearly emission'!IY110)</f>
        <v>0</v>
      </c>
    </row>
    <row r="81" spans="1:262" x14ac:dyDescent="0.25">
      <c r="A81" s="11" t="s">
        <v>50</v>
      </c>
      <c r="B81" s="11">
        <v>2030</v>
      </c>
      <c r="D81" s="11">
        <v>2030</v>
      </c>
      <c r="E81" s="11">
        <f>SUM('Yearly emission'!B$105:'Yearly emission'!B111)</f>
        <v>0</v>
      </c>
      <c r="F81" s="11">
        <f>SUM('Yearly emission'!C$105:'Yearly emission'!C111)</f>
        <v>0</v>
      </c>
      <c r="G81" s="11">
        <f>SUM('Yearly emission'!D$105:'Yearly emission'!D111)</f>
        <v>0</v>
      </c>
      <c r="H81" s="11">
        <f>SUM('Yearly emission'!E$105:'Yearly emission'!E111)</f>
        <v>0</v>
      </c>
      <c r="I81" s="11">
        <f>SUM('Yearly emission'!F$105:'Yearly emission'!F111)</f>
        <v>0</v>
      </c>
      <c r="J81" s="11">
        <f>SUM('Yearly emission'!G$105:'Yearly emission'!G111)</f>
        <v>0</v>
      </c>
      <c r="K81" s="11">
        <f>SUM('Yearly emission'!H$105:'Yearly emission'!H111)</f>
        <v>0</v>
      </c>
      <c r="L81" s="11">
        <f>SUM('Yearly emission'!I$105:'Yearly emission'!I111)</f>
        <v>0</v>
      </c>
      <c r="M81" s="11">
        <f>SUM('Yearly emission'!J$105:'Yearly emission'!J111)</f>
        <v>0</v>
      </c>
      <c r="N81" s="11">
        <f>SUM('Yearly emission'!K$105:'Yearly emission'!K111)</f>
        <v>0</v>
      </c>
      <c r="O81" s="11">
        <f>SUM('Yearly emission'!L$105:'Yearly emission'!L111)</f>
        <v>0</v>
      </c>
      <c r="P81" s="11">
        <f>SUM('Yearly emission'!M$105:'Yearly emission'!M111)</f>
        <v>0</v>
      </c>
      <c r="Q81" s="11">
        <f>SUM('Yearly emission'!N$105:'Yearly emission'!N111)</f>
        <v>0</v>
      </c>
      <c r="R81" s="11">
        <f>SUM('Yearly emission'!O$105:'Yearly emission'!O111)</f>
        <v>0</v>
      </c>
      <c r="S81" s="11">
        <f>SUM('Yearly emission'!P$105:'Yearly emission'!P111)</f>
        <v>0</v>
      </c>
      <c r="T81" s="11">
        <f>SUM('Yearly emission'!Q$105:'Yearly emission'!Q111)</f>
        <v>0</v>
      </c>
      <c r="V81" s="11">
        <f>SUM('Yearly emission'!S$105:'Yearly emission'!S111)</f>
        <v>87052260.294529259</v>
      </c>
      <c r="W81" s="11">
        <f>SUM('Yearly emission'!T$105:'Yearly emission'!T111)</f>
        <v>34510695.371917076</v>
      </c>
      <c r="X81" s="11">
        <f>SUM('Yearly emission'!U$105:'Yearly emission'!U111)</f>
        <v>14009693.438944103</v>
      </c>
      <c r="Y81" s="11">
        <f>SUM('Yearly emission'!V$105:'Yearly emission'!V111)</f>
        <v>4290872.9958118647</v>
      </c>
      <c r="Z81" s="11">
        <f>SUM('Yearly emission'!W$105:'Yearly emission'!W111)</f>
        <v>46200813.442140035</v>
      </c>
      <c r="AA81" s="11">
        <f>SUM('Yearly emission'!X$105:'Yearly emission'!X111)</f>
        <v>872652.67746435094</v>
      </c>
      <c r="AB81" s="11">
        <f>SUM('Yearly emission'!Y$105:'Yearly emission'!Y111)</f>
        <v>3859260.0838091769</v>
      </c>
      <c r="AC81" s="11">
        <f>SUM('Yearly emission'!Z$105:'Yearly emission'!Z111)</f>
        <v>9857340.1546049695</v>
      </c>
      <c r="AD81" s="11">
        <f>SUM('Yearly emission'!AA$105:'Yearly emission'!AA111)</f>
        <v>50909215.751677461</v>
      </c>
      <c r="AE81" s="11">
        <f>SUM('Yearly emission'!AB$105:'Yearly emission'!AB111)</f>
        <v>4948388.5820737612</v>
      </c>
      <c r="AF81" s="11">
        <f>SUM('Yearly emission'!AC$105:'Yearly emission'!AC111)</f>
        <v>5530634.6564455004</v>
      </c>
      <c r="AG81" s="11">
        <f>SUM('Yearly emission'!AD$105:'Yearly emission'!AD111)</f>
        <v>1195309.6141506848</v>
      </c>
      <c r="AH81" s="11">
        <f>SUM('Yearly emission'!AE$105:'Yearly emission'!AE111)</f>
        <v>3622631.8068664097</v>
      </c>
      <c r="AI81" s="11">
        <f>SUM('Yearly emission'!AF$105:'Yearly emission'!AF111)</f>
        <v>1209048.7582909726</v>
      </c>
      <c r="AJ81" s="11">
        <f>SUM('Yearly emission'!AG$105:'Yearly emission'!AG111)</f>
        <v>1790106.8620403006</v>
      </c>
      <c r="AK81" s="11">
        <f>SUM('Yearly emission'!AH$105:'Yearly emission'!AH111)</f>
        <v>13347500.555127837</v>
      </c>
      <c r="AM81" s="11">
        <f>SUM('Yearly emission'!AJ$105:'Yearly emission'!AJ111)</f>
        <v>174104520.58905852</v>
      </c>
      <c r="AN81" s="11">
        <f>SUM('Yearly emission'!AK$105:'Yearly emission'!AK111)</f>
        <v>69021390.743834183</v>
      </c>
      <c r="AO81" s="11">
        <f>SUM('Yearly emission'!AL$105:'Yearly emission'!AL111)</f>
        <v>28019386.877888042</v>
      </c>
      <c r="AP81" s="11">
        <f>SUM('Yearly emission'!AM$105:'Yearly emission'!AM111)</f>
        <v>8581745.991623763</v>
      </c>
      <c r="AQ81" s="11">
        <f>SUM('Yearly emission'!AN$105:'Yearly emission'!AN111)</f>
        <v>92401626.884280503</v>
      </c>
      <c r="AR81" s="11">
        <f>SUM('Yearly emission'!AO$105:'Yearly emission'!AO111)</f>
        <v>1745305.3549287019</v>
      </c>
      <c r="AS81" s="11">
        <f>SUM('Yearly emission'!AP$105:'Yearly emission'!AP111)</f>
        <v>7718520.1676183837</v>
      </c>
      <c r="AT81" s="11">
        <f>SUM('Yearly emission'!AQ$105:'Yearly emission'!AQ111)</f>
        <v>19714680.309209969</v>
      </c>
      <c r="AU81" s="11">
        <f>SUM('Yearly emission'!AR$105:'Yearly emission'!AR111)</f>
        <v>101818431.50335492</v>
      </c>
      <c r="AV81" s="11">
        <f>SUM('Yearly emission'!AS$105:'Yearly emission'!AS111)</f>
        <v>9896777.164147554</v>
      </c>
      <c r="AW81" s="11">
        <f>SUM('Yearly emission'!AT$105:'Yearly emission'!AT111)</f>
        <v>11061269.312891001</v>
      </c>
      <c r="AX81" s="11">
        <f>SUM('Yearly emission'!AU$105:'Yearly emission'!AU111)</f>
        <v>2390619.2283013728</v>
      </c>
      <c r="AY81" s="11">
        <f>SUM('Yearly emission'!AV$105:'Yearly emission'!AV111)</f>
        <v>7245263.6137328474</v>
      </c>
      <c r="AZ81" s="11">
        <f>SUM('Yearly emission'!AW$105:'Yearly emission'!AW111)</f>
        <v>2418097.5165819484</v>
      </c>
      <c r="BA81" s="11">
        <f>SUM('Yearly emission'!AX$105:'Yearly emission'!AX111)</f>
        <v>3580213.7240805896</v>
      </c>
      <c r="BB81" s="11">
        <f>SUM('Yearly emission'!AY$105:'Yearly emission'!AY111)</f>
        <v>26695001.110255707</v>
      </c>
      <c r="BD81" s="11">
        <f>SUM('Yearly emission'!BA$105:'Yearly emission'!BA111)</f>
        <v>0</v>
      </c>
      <c r="BE81" s="11">
        <f>SUM('Yearly emission'!BB$105:'Yearly emission'!BB111)</f>
        <v>0</v>
      </c>
      <c r="BF81" s="11">
        <f>SUM('Yearly emission'!BC$105:'Yearly emission'!BC111)</f>
        <v>0</v>
      </c>
      <c r="BG81" s="11">
        <f>SUM('Yearly emission'!BD$105:'Yearly emission'!BD111)</f>
        <v>0</v>
      </c>
      <c r="BH81" s="11">
        <f>SUM('Yearly emission'!BE$105:'Yearly emission'!BE111)</f>
        <v>0</v>
      </c>
      <c r="BI81" s="11">
        <f>SUM('Yearly emission'!BF$105:'Yearly emission'!BF111)</f>
        <v>0</v>
      </c>
      <c r="BJ81" s="11">
        <f>SUM('Yearly emission'!BG$105:'Yearly emission'!BG111)</f>
        <v>0</v>
      </c>
      <c r="BK81" s="11">
        <f>SUM('Yearly emission'!BH$105:'Yearly emission'!BH111)</f>
        <v>0</v>
      </c>
      <c r="BL81" s="11">
        <f>SUM('Yearly emission'!BI$105:'Yearly emission'!BI111)</f>
        <v>0</v>
      </c>
      <c r="BM81" s="11">
        <f>SUM('Yearly emission'!BJ$105:'Yearly emission'!BJ111)</f>
        <v>0</v>
      </c>
      <c r="BN81" s="11">
        <f>SUM('Yearly emission'!BK$105:'Yearly emission'!BK111)</f>
        <v>0</v>
      </c>
      <c r="BO81" s="11">
        <f>SUM('Yearly emission'!BL$105:'Yearly emission'!BL111)</f>
        <v>0</v>
      </c>
      <c r="BP81" s="11">
        <f>SUM('Yearly emission'!BM$105:'Yearly emission'!BM111)</f>
        <v>0</v>
      </c>
      <c r="BQ81" s="11">
        <f>SUM('Yearly emission'!BN$105:'Yearly emission'!BN111)</f>
        <v>0</v>
      </c>
      <c r="BR81" s="11">
        <f>SUM('Yearly emission'!BO$105:'Yearly emission'!BO111)</f>
        <v>0</v>
      </c>
      <c r="BS81" s="11">
        <f>SUM('Yearly emission'!BP$105:'Yearly emission'!BP111)</f>
        <v>0</v>
      </c>
      <c r="BU81" s="11">
        <f>SUM('Yearly emission'!BR$105:'Yearly emission'!BR111)</f>
        <v>0</v>
      </c>
      <c r="BV81" s="11">
        <f>SUM('Yearly emission'!BS$105:'Yearly emission'!BS111)</f>
        <v>0</v>
      </c>
      <c r="BW81" s="11">
        <f>SUM('Yearly emission'!BT$105:'Yearly emission'!BT111)</f>
        <v>0</v>
      </c>
      <c r="BX81" s="11">
        <f>SUM('Yearly emission'!BU$105:'Yearly emission'!BU111)</f>
        <v>0</v>
      </c>
      <c r="BY81" s="11">
        <f>SUM('Yearly emission'!BV$105:'Yearly emission'!BV111)</f>
        <v>0</v>
      </c>
      <c r="BZ81" s="11">
        <f>SUM('Yearly emission'!BW$105:'Yearly emission'!BW111)</f>
        <v>0</v>
      </c>
      <c r="CA81" s="11">
        <f>SUM('Yearly emission'!BX$105:'Yearly emission'!BX111)</f>
        <v>0</v>
      </c>
      <c r="CB81" s="11">
        <f>SUM('Yearly emission'!BY$105:'Yearly emission'!BY111)</f>
        <v>0</v>
      </c>
      <c r="CC81" s="11">
        <f>SUM('Yearly emission'!BZ$105:'Yearly emission'!BZ111)</f>
        <v>0</v>
      </c>
      <c r="CD81" s="11">
        <f>SUM('Yearly emission'!CA$105:'Yearly emission'!CA111)</f>
        <v>0</v>
      </c>
      <c r="CE81" s="11">
        <f>SUM('Yearly emission'!CB$105:'Yearly emission'!CB111)</f>
        <v>0</v>
      </c>
      <c r="CF81" s="11">
        <f>SUM('Yearly emission'!CC$105:'Yearly emission'!CC111)</f>
        <v>0</v>
      </c>
      <c r="CG81" s="11">
        <f>SUM('Yearly emission'!CD$105:'Yearly emission'!CD111)</f>
        <v>0</v>
      </c>
      <c r="CH81" s="11">
        <f>SUM('Yearly emission'!CE$105:'Yearly emission'!CE111)</f>
        <v>0</v>
      </c>
      <c r="CI81" s="11">
        <f>SUM('Yearly emission'!CF$105:'Yearly emission'!CF111)</f>
        <v>0</v>
      </c>
      <c r="CJ81" s="11">
        <f>SUM('Yearly emission'!CG$105:'Yearly emission'!CG111)</f>
        <v>0</v>
      </c>
      <c r="CM81" s="11">
        <f>SUM('Yearly emission'!CJ$105:'Yearly emission'!CJ111)</f>
        <v>14189</v>
      </c>
      <c r="CN81" s="11">
        <f>SUM('Yearly emission'!CK$105:'Yearly emission'!CK111)</f>
        <v>0</v>
      </c>
      <c r="CO81" s="11">
        <f>SUM('Yearly emission'!CL$105:'Yearly emission'!CL111)</f>
        <v>0</v>
      </c>
      <c r="CP81" s="11">
        <f>SUM('Yearly emission'!CM$105:'Yearly emission'!CM111)</f>
        <v>0</v>
      </c>
      <c r="CQ81" s="11">
        <f>SUM('Yearly emission'!CN$105:'Yearly emission'!CN111)</f>
        <v>0</v>
      </c>
      <c r="CR81" s="11">
        <f>SUM('Yearly emission'!CO$105:'Yearly emission'!CO111)</f>
        <v>0</v>
      </c>
      <c r="CS81" s="11">
        <f>SUM('Yearly emission'!CP$105:'Yearly emission'!CP111)</f>
        <v>0</v>
      </c>
      <c r="CT81" s="11">
        <f>SUM('Yearly emission'!CQ$105:'Yearly emission'!CQ111)</f>
        <v>0</v>
      </c>
      <c r="CU81" s="11">
        <f>SUM('Yearly emission'!CR$105:'Yearly emission'!CR111)</f>
        <v>0</v>
      </c>
      <c r="CV81" s="11">
        <f>SUM('Yearly emission'!CS$105:'Yearly emission'!CS111)</f>
        <v>0</v>
      </c>
      <c r="CW81" s="11">
        <f>SUM('Yearly emission'!CT$105:'Yearly emission'!CT111)</f>
        <v>0</v>
      </c>
      <c r="CX81" s="11">
        <f>SUM('Yearly emission'!CU$105:'Yearly emission'!CU111)</f>
        <v>0</v>
      </c>
      <c r="CY81" s="11">
        <f>SUM('Yearly emission'!CV$105:'Yearly emission'!CV111)</f>
        <v>0</v>
      </c>
      <c r="CZ81" s="11">
        <f>SUM('Yearly emission'!CW$105:'Yearly emission'!CW111)</f>
        <v>0</v>
      </c>
      <c r="DA81" s="11">
        <f>SUM('Yearly emission'!CX$105:'Yearly emission'!CX111)</f>
        <v>0</v>
      </c>
      <c r="DB81" s="11">
        <f>SUM('Yearly emission'!CY$105:'Yearly emission'!CY111)</f>
        <v>0</v>
      </c>
      <c r="DC81" s="11">
        <f>SUM('Yearly emission'!CZ$105:'Yearly emission'!CZ111)</f>
        <v>0</v>
      </c>
      <c r="DE81" s="11">
        <f>SUM('Yearly emission'!DB$105:'Yearly emission'!DB111)</f>
        <v>103617420.39233314</v>
      </c>
      <c r="DF81" s="11">
        <f>SUM('Yearly emission'!DC$105:'Yearly emission'!DC111)</f>
        <v>45137513.282240868</v>
      </c>
      <c r="DG81" s="11">
        <f>SUM('Yearly emission'!DD$105:'Yearly emission'!DD111)</f>
        <v>16693664.169058749</v>
      </c>
      <c r="DH81" s="11">
        <f>SUM('Yearly emission'!DE$105:'Yearly emission'!DE111)</f>
        <v>4456156.2026079558</v>
      </c>
      <c r="DI81" s="11">
        <f>SUM('Yearly emission'!DF$105:'Yearly emission'!DF111)</f>
        <v>53160927.504040197</v>
      </c>
      <c r="DJ81" s="11">
        <f>SUM('Yearly emission'!DG$105:'Yearly emission'!DG111)</f>
        <v>1093611.2429457875</v>
      </c>
      <c r="DK81" s="11">
        <f>SUM('Yearly emission'!DH$105:'Yearly emission'!DH111)</f>
        <v>4651189.7225882867</v>
      </c>
      <c r="DL81" s="11">
        <f>SUM('Yearly emission'!DI$105:'Yearly emission'!DI111)</f>
        <v>13139497.635474177</v>
      </c>
      <c r="DM81" s="11">
        <f>SUM('Yearly emission'!DJ$105:'Yearly emission'!DJ111)</f>
        <v>35459743.29650332</v>
      </c>
      <c r="DN81" s="11">
        <f>SUM('Yearly emission'!DK$105:'Yearly emission'!DK111)</f>
        <v>6578405.7982652802</v>
      </c>
      <c r="DO81" s="11">
        <f>SUM('Yearly emission'!DL$105:'Yearly emission'!DL111)</f>
        <v>9092465.5981797613</v>
      </c>
      <c r="DP81" s="11">
        <f>SUM('Yearly emission'!DM$105:'Yearly emission'!DM111)</f>
        <v>1652854.9691772512</v>
      </c>
      <c r="DQ81" s="11">
        <f>SUM('Yearly emission'!DN$105:'Yearly emission'!DN111)</f>
        <v>5263667.4388182769</v>
      </c>
      <c r="DR81" s="11">
        <f>SUM('Yearly emission'!DO$105:'Yearly emission'!DO111)</f>
        <v>4446026.6202815725</v>
      </c>
      <c r="DS81" s="11">
        <f>SUM('Yearly emission'!DP$105:'Yearly emission'!DP111)</f>
        <v>2679018.9255659329</v>
      </c>
      <c r="DT81" s="11">
        <f>SUM('Yearly emission'!DQ$105:'Yearly emission'!DQ111)</f>
        <v>17951620.24288398</v>
      </c>
      <c r="DV81" s="11">
        <f>SUM('Yearly emission'!DS$105:'Yearly emission'!DS111)</f>
        <v>207234840.78466627</v>
      </c>
      <c r="DW81" s="11">
        <f>SUM('Yearly emission'!DT$105:'Yearly emission'!DT111)</f>
        <v>90275026.564481974</v>
      </c>
      <c r="DX81" s="11">
        <f>SUM('Yearly emission'!DU$105:'Yearly emission'!DU111)</f>
        <v>33387328.338117365</v>
      </c>
      <c r="DY81" s="11">
        <f>SUM('Yearly emission'!DV$105:'Yearly emission'!DV111)</f>
        <v>8912312.4052159414</v>
      </c>
      <c r="DZ81" s="11">
        <f>SUM('Yearly emission'!DW$105:'Yearly emission'!DW111)</f>
        <v>106321855.0080808</v>
      </c>
      <c r="EA81" s="11">
        <f>SUM('Yearly emission'!DX$105:'Yearly emission'!DX111)</f>
        <v>2187222.485891575</v>
      </c>
      <c r="EB81" s="11">
        <f>SUM('Yearly emission'!DY$105:'Yearly emission'!DY111)</f>
        <v>9302379.4451765977</v>
      </c>
      <c r="EC81" s="11">
        <f>SUM('Yearly emission'!DZ$105:'Yearly emission'!DZ111)</f>
        <v>26278995.270948384</v>
      </c>
      <c r="ED81" s="11">
        <f>SUM('Yearly emission'!EA$105:'Yearly emission'!EA111)</f>
        <v>70919486.593006641</v>
      </c>
      <c r="EE81" s="11">
        <f>SUM('Yearly emission'!EB$105:'Yearly emission'!EB111)</f>
        <v>13156811.59653059</v>
      </c>
      <c r="EF81" s="11">
        <f>SUM('Yearly emission'!EC$105:'Yearly emission'!EC111)</f>
        <v>18184931.196359523</v>
      </c>
      <c r="EG81" s="11">
        <f>SUM('Yearly emission'!ED$105:'Yearly emission'!ED111)</f>
        <v>3305709.9383544838</v>
      </c>
      <c r="EH81" s="11">
        <f>SUM('Yearly emission'!EE$105:'Yearly emission'!EE111)</f>
        <v>10527334.877636554</v>
      </c>
      <c r="EI81" s="11">
        <f>SUM('Yearly emission'!EF$105:'Yearly emission'!EF111)</f>
        <v>8892053.2405631747</v>
      </c>
      <c r="EJ81" s="11">
        <f>SUM('Yearly emission'!EG$105:'Yearly emission'!EG111)</f>
        <v>5358037.8511318546</v>
      </c>
      <c r="EK81" s="11">
        <f>SUM('Yearly emission'!EH$105:'Yearly emission'!EH111)</f>
        <v>35903240.485767893</v>
      </c>
      <c r="EM81" s="11">
        <f>SUM('Yearly emission'!EJ$105:'Yearly emission'!EJ111)</f>
        <v>0</v>
      </c>
      <c r="EN81" s="11">
        <f>SUM('Yearly emission'!EK$105:'Yearly emission'!EK111)</f>
        <v>0</v>
      </c>
      <c r="EO81" s="11">
        <f>SUM('Yearly emission'!EL$105:'Yearly emission'!EL111)</f>
        <v>0</v>
      </c>
      <c r="EP81" s="11">
        <f>SUM('Yearly emission'!EM$105:'Yearly emission'!EM111)</f>
        <v>0</v>
      </c>
      <c r="EQ81" s="11">
        <f>SUM('Yearly emission'!EN$105:'Yearly emission'!EN111)</f>
        <v>0</v>
      </c>
      <c r="ER81" s="11">
        <f>SUM('Yearly emission'!EO$105:'Yearly emission'!EO111)</f>
        <v>0</v>
      </c>
      <c r="ES81" s="11">
        <f>SUM('Yearly emission'!EP$105:'Yearly emission'!EP111)</f>
        <v>0</v>
      </c>
      <c r="ET81" s="11">
        <f>SUM('Yearly emission'!EQ$105:'Yearly emission'!EQ111)</f>
        <v>0</v>
      </c>
      <c r="EU81" s="11">
        <f>SUM('Yearly emission'!ER$105:'Yearly emission'!ER111)</f>
        <v>0</v>
      </c>
      <c r="EV81" s="11">
        <f>SUM('Yearly emission'!ES$105:'Yearly emission'!ES111)</f>
        <v>0</v>
      </c>
      <c r="EW81" s="11">
        <f>SUM('Yearly emission'!ET$105:'Yearly emission'!ET111)</f>
        <v>0</v>
      </c>
      <c r="EX81" s="11">
        <f>SUM('Yearly emission'!EU$105:'Yearly emission'!EU111)</f>
        <v>0</v>
      </c>
      <c r="EY81" s="11">
        <f>SUM('Yearly emission'!EV$105:'Yearly emission'!EV111)</f>
        <v>0</v>
      </c>
      <c r="EZ81" s="11">
        <f>SUM('Yearly emission'!EW$105:'Yearly emission'!EW111)</f>
        <v>0</v>
      </c>
      <c r="FA81" s="11">
        <f>SUM('Yearly emission'!EX$105:'Yearly emission'!EX111)</f>
        <v>0</v>
      </c>
      <c r="FB81" s="11">
        <f>SUM('Yearly emission'!EY$105:'Yearly emission'!EY111)</f>
        <v>0</v>
      </c>
      <c r="FD81" s="11">
        <f>SUM('Yearly emission'!FA$105:'Yearly emission'!FA111)</f>
        <v>0</v>
      </c>
      <c r="FE81" s="11">
        <f>SUM('Yearly emission'!FB$105:'Yearly emission'!FB111)</f>
        <v>0</v>
      </c>
      <c r="FF81" s="11">
        <f>SUM('Yearly emission'!FC$105:'Yearly emission'!FC111)</f>
        <v>0</v>
      </c>
      <c r="FG81" s="11">
        <f>SUM('Yearly emission'!FD$105:'Yearly emission'!FD111)</f>
        <v>0</v>
      </c>
      <c r="FH81" s="11">
        <f>SUM('Yearly emission'!FE$105:'Yearly emission'!FE111)</f>
        <v>0</v>
      </c>
      <c r="FI81" s="11">
        <f>SUM('Yearly emission'!FF$105:'Yearly emission'!FF111)</f>
        <v>0</v>
      </c>
      <c r="FJ81" s="11">
        <f>SUM('Yearly emission'!FG$105:'Yearly emission'!FG111)</f>
        <v>0</v>
      </c>
      <c r="FK81" s="11">
        <f>SUM('Yearly emission'!FH$105:'Yearly emission'!FH111)</f>
        <v>0</v>
      </c>
      <c r="FL81" s="11">
        <f>SUM('Yearly emission'!FI$105:'Yearly emission'!FI111)</f>
        <v>0</v>
      </c>
      <c r="FM81" s="11">
        <f>SUM('Yearly emission'!FJ$105:'Yearly emission'!FJ111)</f>
        <v>0</v>
      </c>
      <c r="FN81" s="11">
        <f>SUM('Yearly emission'!FK$105:'Yearly emission'!FK111)</f>
        <v>0</v>
      </c>
      <c r="FO81" s="11">
        <f>SUM('Yearly emission'!FL$105:'Yearly emission'!FL111)</f>
        <v>0</v>
      </c>
      <c r="FP81" s="11">
        <f>SUM('Yearly emission'!FM$105:'Yearly emission'!FM111)</f>
        <v>0</v>
      </c>
      <c r="FQ81" s="11">
        <f>SUM('Yearly emission'!FN$105:'Yearly emission'!FN111)</f>
        <v>0</v>
      </c>
      <c r="FR81" s="11">
        <f>SUM('Yearly emission'!FO$105:'Yearly emission'!FO111)</f>
        <v>0</v>
      </c>
      <c r="FS81" s="11">
        <f>SUM('Yearly emission'!FP$105:'Yearly emission'!FP111)</f>
        <v>0</v>
      </c>
      <c r="FV81" s="11">
        <f>SUM('Yearly emission'!FS$105:'Yearly emission'!FS111)</f>
        <v>14189</v>
      </c>
      <c r="FW81" s="11">
        <f>SUM('Yearly emission'!FT$105:'Yearly emission'!FT111)</f>
        <v>0</v>
      </c>
      <c r="FX81" s="11">
        <f>SUM('Yearly emission'!FU$105:'Yearly emission'!FU111)</f>
        <v>0</v>
      </c>
      <c r="FY81" s="11">
        <f>SUM('Yearly emission'!FV$105:'Yearly emission'!FV111)</f>
        <v>0</v>
      </c>
      <c r="FZ81" s="11">
        <f>SUM('Yearly emission'!FW$105:'Yearly emission'!FW111)</f>
        <v>0</v>
      </c>
      <c r="GA81" s="11">
        <f>SUM('Yearly emission'!FX$105:'Yearly emission'!FX111)</f>
        <v>0</v>
      </c>
      <c r="GB81" s="11">
        <f>SUM('Yearly emission'!FY$105:'Yearly emission'!FY111)</f>
        <v>0</v>
      </c>
      <c r="GC81" s="11">
        <f>SUM('Yearly emission'!FZ$105:'Yearly emission'!FZ111)</f>
        <v>0</v>
      </c>
      <c r="GD81" s="11">
        <f>SUM('Yearly emission'!GA$105:'Yearly emission'!GA111)</f>
        <v>0</v>
      </c>
      <c r="GE81" s="11">
        <f>SUM('Yearly emission'!GB$105:'Yearly emission'!GB111)</f>
        <v>0</v>
      </c>
      <c r="GF81" s="11">
        <f>SUM('Yearly emission'!GC$105:'Yearly emission'!GC111)</f>
        <v>0</v>
      </c>
      <c r="GG81" s="11">
        <f>SUM('Yearly emission'!GD$105:'Yearly emission'!GD111)</f>
        <v>0</v>
      </c>
      <c r="GH81" s="11">
        <f>SUM('Yearly emission'!GE$105:'Yearly emission'!GE111)</f>
        <v>0</v>
      </c>
      <c r="GI81" s="11">
        <f>SUM('Yearly emission'!GF$105:'Yearly emission'!GF111)</f>
        <v>0</v>
      </c>
      <c r="GJ81" s="11">
        <f>SUM('Yearly emission'!GG$105:'Yearly emission'!GG111)</f>
        <v>0</v>
      </c>
      <c r="GK81" s="11">
        <f>SUM('Yearly emission'!GH$105:'Yearly emission'!GH111)</f>
        <v>0</v>
      </c>
      <c r="GL81" s="11">
        <f>SUM('Yearly emission'!GI$105:'Yearly emission'!GI111)</f>
        <v>0</v>
      </c>
      <c r="GN81" s="11">
        <f>SUM('Yearly emission'!GK$105:'Yearly emission'!GK111)</f>
        <v>76638388.688488141</v>
      </c>
      <c r="GO81" s="11">
        <f>SUM('Yearly emission'!GL$105:'Yearly emission'!GL111)</f>
        <v>3481911.8289520601</v>
      </c>
      <c r="GP81" s="11">
        <f>SUM('Yearly emission'!GM$105:'Yearly emission'!GM111)</f>
        <v>13339068.311876571</v>
      </c>
      <c r="GQ81" s="11">
        <f>SUM('Yearly emission'!GN$105:'Yearly emission'!GN111)</f>
        <v>5405033.461793921</v>
      </c>
      <c r="GR81" s="11">
        <f>SUM('Yearly emission'!GO$105:'Yearly emission'!GO111)</f>
        <v>33447372.658192415</v>
      </c>
      <c r="GS81" s="11">
        <f>SUM('Yearly emission'!GP$105:'Yearly emission'!GP111)</f>
        <v>933565.72337477247</v>
      </c>
      <c r="GT81" s="11">
        <f>SUM('Yearly emission'!GQ$105:'Yearly emission'!GQ111)</f>
        <v>3273416.3838348011</v>
      </c>
      <c r="GU81" s="11">
        <f>SUM('Yearly emission'!GR$105:'Yearly emission'!GR111)</f>
        <v>25107603.598125178</v>
      </c>
      <c r="GV81" s="11">
        <f>SUM('Yearly emission'!GS$105:'Yearly emission'!GS111)</f>
        <v>57899477.481743477</v>
      </c>
      <c r="GW81" s="11">
        <f>SUM('Yearly emission'!GT$105:'Yearly emission'!GT111)</f>
        <v>6908327.1248412794</v>
      </c>
      <c r="GX81" s="11">
        <f>SUM('Yearly emission'!GU$105:'Yearly emission'!GU111)</f>
        <v>14881646.241479417</v>
      </c>
      <c r="GY81" s="11">
        <f>SUM('Yearly emission'!GV$105:'Yearly emission'!GV111)</f>
        <v>1540183.1882881667</v>
      </c>
      <c r="GZ81" s="11">
        <f>SUM('Yearly emission'!GW$105:'Yearly emission'!GW111)</f>
        <v>3657187.4202600732</v>
      </c>
      <c r="HA81" s="11">
        <f>SUM('Yearly emission'!GX$105:'Yearly emission'!GX111)</f>
        <v>5368065.1122484254</v>
      </c>
      <c r="HB81" s="11">
        <f>SUM('Yearly emission'!GY$105:'Yearly emission'!GY111)</f>
        <v>3676562.4094672827</v>
      </c>
      <c r="HC81" s="11">
        <f>SUM('Yearly emission'!GZ$105:'Yearly emission'!GZ111)</f>
        <v>20294763.007628959</v>
      </c>
      <c r="HE81" s="11">
        <f>SUM('Yearly emission'!HB$105:'Yearly emission'!HB111)</f>
        <v>153276777.37697643</v>
      </c>
      <c r="HF81" s="11">
        <f>SUM('Yearly emission'!HC$105:'Yearly emission'!HC111)</f>
        <v>6963823.6579041202</v>
      </c>
      <c r="HG81" s="11">
        <f>SUM('Yearly emission'!HD$105:'Yearly emission'!HD111)</f>
        <v>26678136.623753075</v>
      </c>
      <c r="HH81" s="11">
        <f>SUM('Yearly emission'!HE$105:'Yearly emission'!HE111)</f>
        <v>10810066.923587842</v>
      </c>
      <c r="HI81" s="11">
        <f>SUM('Yearly emission'!HF$105:'Yearly emission'!HF111)</f>
        <v>66894745.316385053</v>
      </c>
      <c r="HJ81" s="11">
        <f>SUM('Yearly emission'!HG$105:'Yearly emission'!HG111)</f>
        <v>1867131.4467495375</v>
      </c>
      <c r="HK81" s="11">
        <f>SUM('Yearly emission'!HH$105:'Yearly emission'!HH111)</f>
        <v>6546832.7676696023</v>
      </c>
      <c r="HL81" s="11">
        <f>SUM('Yearly emission'!HI$105:'Yearly emission'!HI111)</f>
        <v>50215207.196250357</v>
      </c>
      <c r="HM81" s="11">
        <f>SUM('Yearly emission'!HJ$105:'Yearly emission'!HJ111)</f>
        <v>115798954.96348715</v>
      </c>
      <c r="HN81" s="11">
        <f>SUM('Yearly emission'!HK$105:'Yearly emission'!HK111)</f>
        <v>13816654.249682577</v>
      </c>
      <c r="HO81" s="11">
        <f>SUM('Yearly emission'!HL$105:'Yearly emission'!HL111)</f>
        <v>29763292.482958835</v>
      </c>
      <c r="HP81" s="11">
        <f>SUM('Yearly emission'!HM$105:'Yearly emission'!HM111)</f>
        <v>3080366.3765763184</v>
      </c>
      <c r="HQ81" s="11">
        <f>SUM('Yearly emission'!HN$105:'Yearly emission'!HN111)</f>
        <v>7314374.8405201463</v>
      </c>
      <c r="HR81" s="11">
        <f>SUM('Yearly emission'!HO$105:'Yearly emission'!HO111)</f>
        <v>10736130.224496851</v>
      </c>
      <c r="HS81" s="11">
        <f>SUM('Yearly emission'!HP$105:'Yearly emission'!HP111)</f>
        <v>7353124.8189345654</v>
      </c>
      <c r="HT81" s="11">
        <f>SUM('Yearly emission'!HQ$105:'Yearly emission'!HQ111)</f>
        <v>40589526.015257917</v>
      </c>
      <c r="HV81" s="11">
        <f>SUM('Yearly emission'!HS$105:'Yearly emission'!HS111)</f>
        <v>0</v>
      </c>
      <c r="HW81" s="11">
        <f>SUM('Yearly emission'!HT$105:'Yearly emission'!HT111)</f>
        <v>0</v>
      </c>
      <c r="HX81" s="11">
        <f>SUM('Yearly emission'!HU$105:'Yearly emission'!HU111)</f>
        <v>0</v>
      </c>
      <c r="HY81" s="11">
        <f>SUM('Yearly emission'!HV$105:'Yearly emission'!HV111)</f>
        <v>0</v>
      </c>
      <c r="HZ81" s="11">
        <f>SUM('Yearly emission'!HW$105:'Yearly emission'!HW111)</f>
        <v>0</v>
      </c>
      <c r="IA81" s="11">
        <f>SUM('Yearly emission'!HX$105:'Yearly emission'!HX111)</f>
        <v>0</v>
      </c>
      <c r="IB81" s="11">
        <f>SUM('Yearly emission'!HY$105:'Yearly emission'!HY111)</f>
        <v>0</v>
      </c>
      <c r="IC81" s="11">
        <f>SUM('Yearly emission'!HZ$105:'Yearly emission'!HZ111)</f>
        <v>0</v>
      </c>
      <c r="ID81" s="11">
        <f>SUM('Yearly emission'!IA$105:'Yearly emission'!IA111)</f>
        <v>0</v>
      </c>
      <c r="IE81" s="11">
        <f>SUM('Yearly emission'!IB$105:'Yearly emission'!IB111)</f>
        <v>0</v>
      </c>
      <c r="IF81" s="11">
        <f>SUM('Yearly emission'!IC$105:'Yearly emission'!IC111)</f>
        <v>0</v>
      </c>
      <c r="IG81" s="11">
        <f>SUM('Yearly emission'!ID$105:'Yearly emission'!ID111)</f>
        <v>0</v>
      </c>
      <c r="IH81" s="11">
        <f>SUM('Yearly emission'!IE$105:'Yearly emission'!IE111)</f>
        <v>0</v>
      </c>
      <c r="II81" s="11">
        <f>SUM('Yearly emission'!IF$105:'Yearly emission'!IF111)</f>
        <v>0</v>
      </c>
      <c r="IJ81" s="11">
        <f>SUM('Yearly emission'!IG$105:'Yearly emission'!IG111)</f>
        <v>0</v>
      </c>
      <c r="IK81" s="11">
        <f>SUM('Yearly emission'!IH$105:'Yearly emission'!IH111)</f>
        <v>0</v>
      </c>
      <c r="IM81" s="11">
        <f>SUM('Yearly emission'!IJ$105:'Yearly emission'!IJ111)</f>
        <v>0</v>
      </c>
      <c r="IN81" s="11">
        <f>SUM('Yearly emission'!IK$105:'Yearly emission'!IK111)</f>
        <v>0</v>
      </c>
      <c r="IO81" s="11">
        <f>SUM('Yearly emission'!IL$105:'Yearly emission'!IL111)</f>
        <v>0</v>
      </c>
      <c r="IP81" s="11">
        <f>SUM('Yearly emission'!IM$105:'Yearly emission'!IM111)</f>
        <v>0</v>
      </c>
      <c r="IQ81" s="11">
        <f>SUM('Yearly emission'!IN$105:'Yearly emission'!IN111)</f>
        <v>0</v>
      </c>
      <c r="IR81" s="11">
        <f>SUM('Yearly emission'!IO$105:'Yearly emission'!IO111)</f>
        <v>0</v>
      </c>
      <c r="IS81" s="11">
        <f>SUM('Yearly emission'!IP$105:'Yearly emission'!IP111)</f>
        <v>0</v>
      </c>
      <c r="IT81" s="11">
        <f>SUM('Yearly emission'!IQ$105:'Yearly emission'!IQ111)</f>
        <v>0</v>
      </c>
      <c r="IU81" s="11">
        <f>SUM('Yearly emission'!IR$105:'Yearly emission'!IR111)</f>
        <v>0</v>
      </c>
      <c r="IV81" s="11">
        <f>SUM('Yearly emission'!IS$105:'Yearly emission'!IS111)</f>
        <v>0</v>
      </c>
      <c r="IW81" s="11">
        <f>SUM('Yearly emission'!IT$105:'Yearly emission'!IT111)</f>
        <v>0</v>
      </c>
      <c r="IX81" s="11">
        <f>SUM('Yearly emission'!IU$105:'Yearly emission'!IU111)</f>
        <v>0</v>
      </c>
      <c r="IY81" s="11">
        <f>SUM('Yearly emission'!IV$105:'Yearly emission'!IV111)</f>
        <v>0</v>
      </c>
      <c r="IZ81" s="11">
        <f>SUM('Yearly emission'!IW$105:'Yearly emission'!IW111)</f>
        <v>0</v>
      </c>
      <c r="JA81" s="11">
        <f>SUM('Yearly emission'!IX$105:'Yearly emission'!IX111)</f>
        <v>0</v>
      </c>
      <c r="JB81" s="11">
        <f>SUM('Yearly emission'!IY$105:'Yearly emission'!IY111)</f>
        <v>0</v>
      </c>
    </row>
    <row r="82" spans="1:262" x14ac:dyDescent="0.25">
      <c r="A82" s="11" t="s">
        <v>51</v>
      </c>
      <c r="B82" s="11">
        <v>2031</v>
      </c>
      <c r="D82" s="11">
        <v>2031</v>
      </c>
      <c r="E82" s="11">
        <f>SUM('Yearly emission'!B$106:'Yearly emission'!B112)</f>
        <v>0</v>
      </c>
      <c r="F82" s="11">
        <f>SUM('Yearly emission'!C$106:'Yearly emission'!C112)</f>
        <v>0</v>
      </c>
      <c r="G82" s="11">
        <f>SUM('Yearly emission'!D$106:'Yearly emission'!D112)</f>
        <v>0</v>
      </c>
      <c r="H82" s="11">
        <f>SUM('Yearly emission'!E$106:'Yearly emission'!E112)</f>
        <v>0</v>
      </c>
      <c r="I82" s="11">
        <f>SUM('Yearly emission'!F$106:'Yearly emission'!F112)</f>
        <v>0</v>
      </c>
      <c r="J82" s="11">
        <f>SUM('Yearly emission'!G$106:'Yearly emission'!G112)</f>
        <v>0</v>
      </c>
      <c r="K82" s="11">
        <f>SUM('Yearly emission'!H$106:'Yearly emission'!H112)</f>
        <v>0</v>
      </c>
      <c r="L82" s="11">
        <f>SUM('Yearly emission'!I$106:'Yearly emission'!I112)</f>
        <v>0</v>
      </c>
      <c r="M82" s="11">
        <f>SUM('Yearly emission'!J$106:'Yearly emission'!J112)</f>
        <v>0</v>
      </c>
      <c r="N82" s="11">
        <f>SUM('Yearly emission'!K$106:'Yearly emission'!K112)</f>
        <v>0</v>
      </c>
      <c r="O82" s="11">
        <f>SUM('Yearly emission'!L$106:'Yearly emission'!L112)</f>
        <v>0</v>
      </c>
      <c r="P82" s="11">
        <f>SUM('Yearly emission'!M$106:'Yearly emission'!M112)</f>
        <v>0</v>
      </c>
      <c r="Q82" s="11">
        <f>SUM('Yearly emission'!N$106:'Yearly emission'!N112)</f>
        <v>0</v>
      </c>
      <c r="R82" s="11">
        <f>SUM('Yearly emission'!O$106:'Yearly emission'!O112)</f>
        <v>0</v>
      </c>
      <c r="S82" s="11">
        <f>SUM('Yearly emission'!P$106:'Yearly emission'!P112)</f>
        <v>0</v>
      </c>
      <c r="T82" s="11">
        <f>SUM('Yearly emission'!Q$106:'Yearly emission'!Q112)</f>
        <v>0</v>
      </c>
      <c r="V82" s="11">
        <f>SUM('Yearly emission'!S$106:'Yearly emission'!S112)</f>
        <v>186513513.54082593</v>
      </c>
      <c r="W82" s="11">
        <f>SUM('Yearly emission'!T$106:'Yearly emission'!T112)</f>
        <v>71575300.026444703</v>
      </c>
      <c r="X82" s="11">
        <f>SUM('Yearly emission'!U$106:'Yearly emission'!U112)</f>
        <v>29430926.460983194</v>
      </c>
      <c r="Y82" s="11">
        <f>SUM('Yearly emission'!V$106:'Yearly emission'!V112)</f>
        <v>9545703.1775743645</v>
      </c>
      <c r="Z82" s="11">
        <f>SUM('Yearly emission'!W$106:'Yearly emission'!W112)</f>
        <v>101843028.89679316</v>
      </c>
      <c r="AA82" s="11">
        <f>SUM('Yearly emission'!X$106:'Yearly emission'!X112)</f>
        <v>2076920.2556857229</v>
      </c>
      <c r="AB82" s="11">
        <f>SUM('Yearly emission'!Y$106:'Yearly emission'!Y112)</f>
        <v>8163294.2883202732</v>
      </c>
      <c r="AC82" s="11">
        <f>SUM('Yearly emission'!Z$106:'Yearly emission'!Z112)</f>
        <v>21494642.720589675</v>
      </c>
      <c r="AD82" s="11">
        <f>SUM('Yearly emission'!AA$106:'Yearly emission'!AA112)</f>
        <v>111073875.42976597</v>
      </c>
      <c r="AE82" s="11">
        <f>SUM('Yearly emission'!AB$106:'Yearly emission'!AB112)</f>
        <v>11426479.18096729</v>
      </c>
      <c r="AF82" s="11">
        <f>SUM('Yearly emission'!AC$106:'Yearly emission'!AC112)</f>
        <v>12958772.603091337</v>
      </c>
      <c r="AG82" s="11">
        <f>SUM('Yearly emission'!AD$106:'Yearly emission'!AD112)</f>
        <v>2644145.2019981816</v>
      </c>
      <c r="AH82" s="11">
        <f>SUM('Yearly emission'!AE$106:'Yearly emission'!AE112)</f>
        <v>7994148.4009501208</v>
      </c>
      <c r="AI82" s="11">
        <f>SUM('Yearly emission'!AF$106:'Yearly emission'!AF112)</f>
        <v>3201905.4079265594</v>
      </c>
      <c r="AJ82" s="11">
        <f>SUM('Yearly emission'!AG$106:'Yearly emission'!AG112)</f>
        <v>4142992.3667810746</v>
      </c>
      <c r="AK82" s="11">
        <f>SUM('Yearly emission'!AH$106:'Yearly emission'!AH112)</f>
        <v>29186631.805467129</v>
      </c>
      <c r="AM82" s="11">
        <f>SUM('Yearly emission'!AJ$106:'Yearly emission'!AJ112)</f>
        <v>373027027.08165216</v>
      </c>
      <c r="AN82" s="11">
        <f>SUM('Yearly emission'!AK$106:'Yearly emission'!AK112)</f>
        <v>143150600.05288941</v>
      </c>
      <c r="AO82" s="11">
        <f>SUM('Yearly emission'!AL$106:'Yearly emission'!AL112)</f>
        <v>58861852.92196618</v>
      </c>
      <c r="AP82" s="11">
        <f>SUM('Yearly emission'!AM$106:'Yearly emission'!AM112)</f>
        <v>19091406.355148762</v>
      </c>
      <c r="AQ82" s="11">
        <f>SUM('Yearly emission'!AN$106:'Yearly emission'!AN112)</f>
        <v>203686057.79358673</v>
      </c>
      <c r="AR82" s="11">
        <f>SUM('Yearly emission'!AO$106:'Yearly emission'!AO112)</f>
        <v>4153840.5113714375</v>
      </c>
      <c r="AS82" s="11">
        <f>SUM('Yearly emission'!AP$106:'Yearly emission'!AP112)</f>
        <v>16326588.576640598</v>
      </c>
      <c r="AT82" s="11">
        <f>SUM('Yearly emission'!AQ$106:'Yearly emission'!AQ112)</f>
        <v>42989285.44117938</v>
      </c>
      <c r="AU82" s="11">
        <f>SUM('Yearly emission'!AR$106:'Yearly emission'!AR112)</f>
        <v>222147750.85953194</v>
      </c>
      <c r="AV82" s="11">
        <f>SUM('Yearly emission'!AS$106:'Yearly emission'!AS112)</f>
        <v>22852958.361934632</v>
      </c>
      <c r="AW82" s="11">
        <f>SUM('Yearly emission'!AT$106:'Yearly emission'!AT112)</f>
        <v>25917545.206182674</v>
      </c>
      <c r="AX82" s="11">
        <f>SUM('Yearly emission'!AU$106:'Yearly emission'!AU112)</f>
        <v>5288290.4039963484</v>
      </c>
      <c r="AY82" s="11">
        <f>SUM('Yearly emission'!AV$106:'Yearly emission'!AV112)</f>
        <v>15988296.801900268</v>
      </c>
      <c r="AZ82" s="11">
        <f>SUM('Yearly emission'!AW$106:'Yearly emission'!AW112)</f>
        <v>6403810.815853117</v>
      </c>
      <c r="BA82" s="11">
        <f>SUM('Yearly emission'!AX$106:'Yearly emission'!AX112)</f>
        <v>8285984.733562137</v>
      </c>
      <c r="BB82" s="11">
        <f>SUM('Yearly emission'!AY$106:'Yearly emission'!AY112)</f>
        <v>58373263.610934198</v>
      </c>
      <c r="BD82" s="11">
        <f>SUM('Yearly emission'!BA$106:'Yearly emission'!BA112)</f>
        <v>0</v>
      </c>
      <c r="BE82" s="11">
        <f>SUM('Yearly emission'!BB$106:'Yearly emission'!BB112)</f>
        <v>0</v>
      </c>
      <c r="BF82" s="11">
        <f>SUM('Yearly emission'!BC$106:'Yearly emission'!BC112)</f>
        <v>0</v>
      </c>
      <c r="BG82" s="11">
        <f>SUM('Yearly emission'!BD$106:'Yearly emission'!BD112)</f>
        <v>0</v>
      </c>
      <c r="BH82" s="11">
        <f>SUM('Yearly emission'!BE$106:'Yearly emission'!BE112)</f>
        <v>0</v>
      </c>
      <c r="BI82" s="11">
        <f>SUM('Yearly emission'!BF$106:'Yearly emission'!BF112)</f>
        <v>0</v>
      </c>
      <c r="BJ82" s="11">
        <f>SUM('Yearly emission'!BG$106:'Yearly emission'!BG112)</f>
        <v>0</v>
      </c>
      <c r="BK82" s="11">
        <f>SUM('Yearly emission'!BH$106:'Yearly emission'!BH112)</f>
        <v>0</v>
      </c>
      <c r="BL82" s="11">
        <f>SUM('Yearly emission'!BI$106:'Yearly emission'!BI112)</f>
        <v>0</v>
      </c>
      <c r="BM82" s="11">
        <f>SUM('Yearly emission'!BJ$106:'Yearly emission'!BJ112)</f>
        <v>0</v>
      </c>
      <c r="BN82" s="11">
        <f>SUM('Yearly emission'!BK$106:'Yearly emission'!BK112)</f>
        <v>0</v>
      </c>
      <c r="BO82" s="11">
        <f>SUM('Yearly emission'!BL$106:'Yearly emission'!BL112)</f>
        <v>0</v>
      </c>
      <c r="BP82" s="11">
        <f>SUM('Yearly emission'!BM$106:'Yearly emission'!BM112)</f>
        <v>0</v>
      </c>
      <c r="BQ82" s="11">
        <f>SUM('Yearly emission'!BN$106:'Yearly emission'!BN112)</f>
        <v>0</v>
      </c>
      <c r="BR82" s="11">
        <f>SUM('Yearly emission'!BO$106:'Yearly emission'!BO112)</f>
        <v>0</v>
      </c>
      <c r="BS82" s="11">
        <f>SUM('Yearly emission'!BP$106:'Yearly emission'!BP112)</f>
        <v>0</v>
      </c>
      <c r="BU82" s="11">
        <f>SUM('Yearly emission'!BR$106:'Yearly emission'!BR112)</f>
        <v>0</v>
      </c>
      <c r="BV82" s="11">
        <f>SUM('Yearly emission'!BS$106:'Yearly emission'!BS112)</f>
        <v>0</v>
      </c>
      <c r="BW82" s="11">
        <f>SUM('Yearly emission'!BT$106:'Yearly emission'!BT112)</f>
        <v>0</v>
      </c>
      <c r="BX82" s="11">
        <f>SUM('Yearly emission'!BU$106:'Yearly emission'!BU112)</f>
        <v>0</v>
      </c>
      <c r="BY82" s="11">
        <f>SUM('Yearly emission'!BV$106:'Yearly emission'!BV112)</f>
        <v>0</v>
      </c>
      <c r="BZ82" s="11">
        <f>SUM('Yearly emission'!BW$106:'Yearly emission'!BW112)</f>
        <v>0</v>
      </c>
      <c r="CA82" s="11">
        <f>SUM('Yearly emission'!BX$106:'Yearly emission'!BX112)</f>
        <v>0</v>
      </c>
      <c r="CB82" s="11">
        <f>SUM('Yearly emission'!BY$106:'Yearly emission'!BY112)</f>
        <v>0</v>
      </c>
      <c r="CC82" s="11">
        <f>SUM('Yearly emission'!BZ$106:'Yearly emission'!BZ112)</f>
        <v>0</v>
      </c>
      <c r="CD82" s="11">
        <f>SUM('Yearly emission'!CA$106:'Yearly emission'!CA112)</f>
        <v>0</v>
      </c>
      <c r="CE82" s="11">
        <f>SUM('Yearly emission'!CB$106:'Yearly emission'!CB112)</f>
        <v>0</v>
      </c>
      <c r="CF82" s="11">
        <f>SUM('Yearly emission'!CC$106:'Yearly emission'!CC112)</f>
        <v>0</v>
      </c>
      <c r="CG82" s="11">
        <f>SUM('Yearly emission'!CD$106:'Yearly emission'!CD112)</f>
        <v>0</v>
      </c>
      <c r="CH82" s="11">
        <f>SUM('Yearly emission'!CE$106:'Yearly emission'!CE112)</f>
        <v>0</v>
      </c>
      <c r="CI82" s="11">
        <f>SUM('Yearly emission'!CF$106:'Yearly emission'!CF112)</f>
        <v>0</v>
      </c>
      <c r="CJ82" s="11">
        <f>SUM('Yearly emission'!CG$106:'Yearly emission'!CG112)</f>
        <v>0</v>
      </c>
      <c r="CM82" s="11">
        <f>SUM('Yearly emission'!CJ$106:'Yearly emission'!CJ112)</f>
        <v>14196</v>
      </c>
      <c r="CN82" s="11">
        <f>SUM('Yearly emission'!CK$106:'Yearly emission'!CK112)</f>
        <v>0</v>
      </c>
      <c r="CO82" s="11">
        <f>SUM('Yearly emission'!CL$106:'Yearly emission'!CL112)</f>
        <v>0</v>
      </c>
      <c r="CP82" s="11">
        <f>SUM('Yearly emission'!CM$106:'Yearly emission'!CM112)</f>
        <v>0</v>
      </c>
      <c r="CQ82" s="11">
        <f>SUM('Yearly emission'!CN$106:'Yearly emission'!CN112)</f>
        <v>0</v>
      </c>
      <c r="CR82" s="11">
        <f>SUM('Yearly emission'!CO$106:'Yearly emission'!CO112)</f>
        <v>0</v>
      </c>
      <c r="CS82" s="11">
        <f>SUM('Yearly emission'!CP$106:'Yearly emission'!CP112)</f>
        <v>0</v>
      </c>
      <c r="CT82" s="11">
        <f>SUM('Yearly emission'!CQ$106:'Yearly emission'!CQ112)</f>
        <v>0</v>
      </c>
      <c r="CU82" s="11">
        <f>SUM('Yearly emission'!CR$106:'Yearly emission'!CR112)</f>
        <v>0</v>
      </c>
      <c r="CV82" s="11">
        <f>SUM('Yearly emission'!CS$106:'Yearly emission'!CS112)</f>
        <v>0</v>
      </c>
      <c r="CW82" s="11">
        <f>SUM('Yearly emission'!CT$106:'Yearly emission'!CT112)</f>
        <v>0</v>
      </c>
      <c r="CX82" s="11">
        <f>SUM('Yearly emission'!CU$106:'Yearly emission'!CU112)</f>
        <v>0</v>
      </c>
      <c r="CY82" s="11">
        <f>SUM('Yearly emission'!CV$106:'Yearly emission'!CV112)</f>
        <v>0</v>
      </c>
      <c r="CZ82" s="11">
        <f>SUM('Yearly emission'!CW$106:'Yearly emission'!CW112)</f>
        <v>0</v>
      </c>
      <c r="DA82" s="11">
        <f>SUM('Yearly emission'!CX$106:'Yearly emission'!CX112)</f>
        <v>0</v>
      </c>
      <c r="DB82" s="11">
        <f>SUM('Yearly emission'!CY$106:'Yearly emission'!CY112)</f>
        <v>0</v>
      </c>
      <c r="DC82" s="11">
        <f>SUM('Yearly emission'!CZ$106:'Yearly emission'!CZ112)</f>
        <v>0</v>
      </c>
      <c r="DE82" s="11">
        <f>SUM('Yearly emission'!DB$106:'Yearly emission'!DB112)</f>
        <v>231833491.92107359</v>
      </c>
      <c r="DF82" s="11">
        <f>SUM('Yearly emission'!DC$106:'Yearly emission'!DC112)</f>
        <v>97146171.025084928</v>
      </c>
      <c r="DG82" s="11">
        <f>SUM('Yearly emission'!DD$106:'Yearly emission'!DD112)</f>
        <v>36434496.356114224</v>
      </c>
      <c r="DH82" s="11">
        <f>SUM('Yearly emission'!DE$106:'Yearly emission'!DE112)</f>
        <v>10138917.096970212</v>
      </c>
      <c r="DI82" s="11">
        <f>SUM('Yearly emission'!DF$106:'Yearly emission'!DF112)</f>
        <v>118056452.64523456</v>
      </c>
      <c r="DJ82" s="11">
        <f>SUM('Yearly emission'!DG$106:'Yearly emission'!DG112)</f>
        <v>2866852.5847694329</v>
      </c>
      <c r="DK82" s="11">
        <f>SUM('Yearly emission'!DH$106:'Yearly emission'!DH112)</f>
        <v>10220290.659770742</v>
      </c>
      <c r="DL82" s="11">
        <f>SUM('Yearly emission'!DI$106:'Yearly emission'!DI112)</f>
        <v>29946079.497455925</v>
      </c>
      <c r="DM82" s="11">
        <f>SUM('Yearly emission'!DJ$106:'Yearly emission'!DJ112)</f>
        <v>86815810.017642781</v>
      </c>
      <c r="DN82" s="11">
        <f>SUM('Yearly emission'!DK$106:'Yearly emission'!DK112)</f>
        <v>15773254.080115709</v>
      </c>
      <c r="DO82" s="11">
        <f>SUM('Yearly emission'!DL$106:'Yearly emission'!DL112)</f>
        <v>24319301.520944022</v>
      </c>
      <c r="DP82" s="11">
        <f>SUM('Yearly emission'!DM$106:'Yearly emission'!DM112)</f>
        <v>3809622.8142755381</v>
      </c>
      <c r="DQ82" s="11">
        <f>SUM('Yearly emission'!DN$106:'Yearly emission'!DN112)</f>
        <v>11968177.102800868</v>
      </c>
      <c r="DR82" s="11">
        <f>SUM('Yearly emission'!DO$106:'Yearly emission'!DO112)</f>
        <v>13204289.122240461</v>
      </c>
      <c r="DS82" s="11">
        <f>SUM('Yearly emission'!DP$106:'Yearly emission'!DP112)</f>
        <v>6708276.7217648374</v>
      </c>
      <c r="DT82" s="11">
        <f>SUM('Yearly emission'!DQ$106:'Yearly emission'!DQ112)</f>
        <v>40708441.891537108</v>
      </c>
      <c r="DV82" s="11">
        <f>SUM('Yearly emission'!DS$106:'Yearly emission'!DS112)</f>
        <v>463666983.84214568</v>
      </c>
      <c r="DW82" s="11">
        <f>SUM('Yearly emission'!DT$106:'Yearly emission'!DT112)</f>
        <v>194292342.05017009</v>
      </c>
      <c r="DX82" s="11">
        <f>SUM('Yearly emission'!DU$106:'Yearly emission'!DU112)</f>
        <v>72868992.712228313</v>
      </c>
      <c r="DY82" s="11">
        <f>SUM('Yearly emission'!DV$106:'Yearly emission'!DV112)</f>
        <v>20277834.193940479</v>
      </c>
      <c r="DZ82" s="11">
        <f>SUM('Yearly emission'!DW$106:'Yearly emission'!DW112)</f>
        <v>236112905.29046953</v>
      </c>
      <c r="EA82" s="11">
        <f>SUM('Yearly emission'!DX$106:'Yearly emission'!DX112)</f>
        <v>5733705.169538849</v>
      </c>
      <c r="EB82" s="11">
        <f>SUM('Yearly emission'!DY$106:'Yearly emission'!DY112)</f>
        <v>20440581.319541529</v>
      </c>
      <c r="EC82" s="11">
        <f>SUM('Yearly emission'!DZ$106:'Yearly emission'!DZ112)</f>
        <v>59892158.994911835</v>
      </c>
      <c r="ED82" s="11">
        <f>SUM('Yearly emission'!EA$106:'Yearly emission'!EA112)</f>
        <v>173631620.03528556</v>
      </c>
      <c r="EE82" s="11">
        <f>SUM('Yearly emission'!EB$106:'Yearly emission'!EB112)</f>
        <v>31546508.160231467</v>
      </c>
      <c r="EF82" s="11">
        <f>SUM('Yearly emission'!EC$106:'Yearly emission'!EC112)</f>
        <v>48638603.041887864</v>
      </c>
      <c r="EG82" s="11">
        <f>SUM('Yearly emission'!ED$106:'Yearly emission'!ED112)</f>
        <v>7619245.6285510575</v>
      </c>
      <c r="EH82" s="11">
        <f>SUM('Yearly emission'!EE$106:'Yearly emission'!EE112)</f>
        <v>23936354.205601759</v>
      </c>
      <c r="EI82" s="11">
        <f>SUM('Yearly emission'!EF$106:'Yearly emission'!EF112)</f>
        <v>26408578.244480953</v>
      </c>
      <c r="EJ82" s="11">
        <f>SUM('Yearly emission'!EG$106:'Yearly emission'!EG112)</f>
        <v>13416553.443529664</v>
      </c>
      <c r="EK82" s="11">
        <f>SUM('Yearly emission'!EH$106:'Yearly emission'!EH112)</f>
        <v>81416883.783074141</v>
      </c>
      <c r="EM82" s="11">
        <f>SUM('Yearly emission'!EJ$106:'Yearly emission'!EJ112)</f>
        <v>0</v>
      </c>
      <c r="EN82" s="11">
        <f>SUM('Yearly emission'!EK$106:'Yearly emission'!EK112)</f>
        <v>0</v>
      </c>
      <c r="EO82" s="11">
        <f>SUM('Yearly emission'!EL$106:'Yearly emission'!EL112)</f>
        <v>0</v>
      </c>
      <c r="EP82" s="11">
        <f>SUM('Yearly emission'!EM$106:'Yearly emission'!EM112)</f>
        <v>0</v>
      </c>
      <c r="EQ82" s="11">
        <f>SUM('Yearly emission'!EN$106:'Yearly emission'!EN112)</f>
        <v>0</v>
      </c>
      <c r="ER82" s="11">
        <f>SUM('Yearly emission'!EO$106:'Yearly emission'!EO112)</f>
        <v>0</v>
      </c>
      <c r="ES82" s="11">
        <f>SUM('Yearly emission'!EP$106:'Yearly emission'!EP112)</f>
        <v>0</v>
      </c>
      <c r="ET82" s="11">
        <f>SUM('Yearly emission'!EQ$106:'Yearly emission'!EQ112)</f>
        <v>0</v>
      </c>
      <c r="EU82" s="11">
        <f>SUM('Yearly emission'!ER$106:'Yearly emission'!ER112)</f>
        <v>0</v>
      </c>
      <c r="EV82" s="11">
        <f>SUM('Yearly emission'!ES$106:'Yearly emission'!ES112)</f>
        <v>0</v>
      </c>
      <c r="EW82" s="11">
        <f>SUM('Yearly emission'!ET$106:'Yearly emission'!ET112)</f>
        <v>0</v>
      </c>
      <c r="EX82" s="11">
        <f>SUM('Yearly emission'!EU$106:'Yearly emission'!EU112)</f>
        <v>0</v>
      </c>
      <c r="EY82" s="11">
        <f>SUM('Yearly emission'!EV$106:'Yearly emission'!EV112)</f>
        <v>0</v>
      </c>
      <c r="EZ82" s="11">
        <f>SUM('Yearly emission'!EW$106:'Yearly emission'!EW112)</f>
        <v>0</v>
      </c>
      <c r="FA82" s="11">
        <f>SUM('Yearly emission'!EX$106:'Yearly emission'!EX112)</f>
        <v>0</v>
      </c>
      <c r="FB82" s="11">
        <f>SUM('Yearly emission'!EY$106:'Yearly emission'!EY112)</f>
        <v>0</v>
      </c>
      <c r="FD82" s="11">
        <f>SUM('Yearly emission'!FA$106:'Yearly emission'!FA112)</f>
        <v>0</v>
      </c>
      <c r="FE82" s="11">
        <f>SUM('Yearly emission'!FB$106:'Yearly emission'!FB112)</f>
        <v>0</v>
      </c>
      <c r="FF82" s="11">
        <f>SUM('Yearly emission'!FC$106:'Yearly emission'!FC112)</f>
        <v>0</v>
      </c>
      <c r="FG82" s="11">
        <f>SUM('Yearly emission'!FD$106:'Yearly emission'!FD112)</f>
        <v>0</v>
      </c>
      <c r="FH82" s="11">
        <f>SUM('Yearly emission'!FE$106:'Yearly emission'!FE112)</f>
        <v>0</v>
      </c>
      <c r="FI82" s="11">
        <f>SUM('Yearly emission'!FF$106:'Yearly emission'!FF112)</f>
        <v>0</v>
      </c>
      <c r="FJ82" s="11">
        <f>SUM('Yearly emission'!FG$106:'Yearly emission'!FG112)</f>
        <v>0</v>
      </c>
      <c r="FK82" s="11">
        <f>SUM('Yearly emission'!FH$106:'Yearly emission'!FH112)</f>
        <v>0</v>
      </c>
      <c r="FL82" s="11">
        <f>SUM('Yearly emission'!FI$106:'Yearly emission'!FI112)</f>
        <v>0</v>
      </c>
      <c r="FM82" s="11">
        <f>SUM('Yearly emission'!FJ$106:'Yearly emission'!FJ112)</f>
        <v>0</v>
      </c>
      <c r="FN82" s="11">
        <f>SUM('Yearly emission'!FK$106:'Yearly emission'!FK112)</f>
        <v>0</v>
      </c>
      <c r="FO82" s="11">
        <f>SUM('Yearly emission'!FL$106:'Yearly emission'!FL112)</f>
        <v>0</v>
      </c>
      <c r="FP82" s="11">
        <f>SUM('Yearly emission'!FM$106:'Yearly emission'!FM112)</f>
        <v>0</v>
      </c>
      <c r="FQ82" s="11">
        <f>SUM('Yearly emission'!FN$106:'Yearly emission'!FN112)</f>
        <v>0</v>
      </c>
      <c r="FR82" s="11">
        <f>SUM('Yearly emission'!FO$106:'Yearly emission'!FO112)</f>
        <v>0</v>
      </c>
      <c r="FS82" s="11">
        <f>SUM('Yearly emission'!FP$106:'Yearly emission'!FP112)</f>
        <v>0</v>
      </c>
      <c r="FV82" s="11">
        <f>SUM('Yearly emission'!FS$106:'Yearly emission'!FS112)</f>
        <v>14196</v>
      </c>
      <c r="FW82" s="11">
        <f>SUM('Yearly emission'!FT$106:'Yearly emission'!FT112)</f>
        <v>0</v>
      </c>
      <c r="FX82" s="11">
        <f>SUM('Yearly emission'!FU$106:'Yearly emission'!FU112)</f>
        <v>0</v>
      </c>
      <c r="FY82" s="11">
        <f>SUM('Yearly emission'!FV$106:'Yearly emission'!FV112)</f>
        <v>0</v>
      </c>
      <c r="FZ82" s="11">
        <f>SUM('Yearly emission'!FW$106:'Yearly emission'!FW112)</f>
        <v>0</v>
      </c>
      <c r="GA82" s="11">
        <f>SUM('Yearly emission'!FX$106:'Yearly emission'!FX112)</f>
        <v>0</v>
      </c>
      <c r="GB82" s="11">
        <f>SUM('Yearly emission'!FY$106:'Yearly emission'!FY112)</f>
        <v>0</v>
      </c>
      <c r="GC82" s="11">
        <f>SUM('Yearly emission'!FZ$106:'Yearly emission'!FZ112)</f>
        <v>0</v>
      </c>
      <c r="GD82" s="11">
        <f>SUM('Yearly emission'!GA$106:'Yearly emission'!GA112)</f>
        <v>0</v>
      </c>
      <c r="GE82" s="11">
        <f>SUM('Yearly emission'!GB$106:'Yearly emission'!GB112)</f>
        <v>0</v>
      </c>
      <c r="GF82" s="11">
        <f>SUM('Yearly emission'!GC$106:'Yearly emission'!GC112)</f>
        <v>0</v>
      </c>
      <c r="GG82" s="11">
        <f>SUM('Yearly emission'!GD$106:'Yearly emission'!GD112)</f>
        <v>0</v>
      </c>
      <c r="GH82" s="11">
        <f>SUM('Yearly emission'!GE$106:'Yearly emission'!GE112)</f>
        <v>0</v>
      </c>
      <c r="GI82" s="11">
        <f>SUM('Yearly emission'!GF$106:'Yearly emission'!GF112)</f>
        <v>0</v>
      </c>
      <c r="GJ82" s="11">
        <f>SUM('Yearly emission'!GG$106:'Yearly emission'!GG112)</f>
        <v>0</v>
      </c>
      <c r="GK82" s="11">
        <f>SUM('Yearly emission'!GH$106:'Yearly emission'!GH112)</f>
        <v>0</v>
      </c>
      <c r="GL82" s="11">
        <f>SUM('Yearly emission'!GI$106:'Yearly emission'!GI112)</f>
        <v>0</v>
      </c>
      <c r="GN82" s="11">
        <f>SUM('Yearly emission'!GK$106:'Yearly emission'!GK112)</f>
        <v>179270309.23581198</v>
      </c>
      <c r="GO82" s="11">
        <f>SUM('Yearly emission'!GL$106:'Yearly emission'!GL112)</f>
        <v>64076100.710489951</v>
      </c>
      <c r="GP82" s="11">
        <f>SUM('Yearly emission'!GM$106:'Yearly emission'!GM112)</f>
        <v>31146446.200283252</v>
      </c>
      <c r="GQ82" s="11">
        <f>SUM('Yearly emission'!GN$106:'Yearly emission'!GN112)</f>
        <v>12588681.591275508</v>
      </c>
      <c r="GR82" s="11">
        <f>SUM('Yearly emission'!GO$106:'Yearly emission'!GO112)</f>
        <v>78743894.215384513</v>
      </c>
      <c r="GS82" s="11">
        <f>SUM('Yearly emission'!GP$106:'Yearly emission'!GP112)</f>
        <v>2322008.481178862</v>
      </c>
      <c r="GT82" s="11">
        <f>SUM('Yearly emission'!GQ$106:'Yearly emission'!GQ112)</f>
        <v>7674878.9808547851</v>
      </c>
      <c r="GU82" s="11">
        <f>SUM('Yearly emission'!GR$106:'Yearly emission'!GR112)</f>
        <v>57377176.695975989</v>
      </c>
      <c r="GV82" s="11">
        <f>SUM('Yearly emission'!GS$106:'Yearly emission'!GS112)</f>
        <v>148843072.61651886</v>
      </c>
      <c r="GW82" s="11">
        <f>SUM('Yearly emission'!GT$106:'Yearly emission'!GT112)</f>
        <v>17730015.255914595</v>
      </c>
      <c r="GX82" s="11">
        <f>SUM('Yearly emission'!GU$106:'Yearly emission'!GU112)</f>
        <v>37979812.560927995</v>
      </c>
      <c r="GY82" s="11">
        <f>SUM('Yearly emission'!GV$106:'Yearly emission'!GV112)</f>
        <v>3708175.1740261153</v>
      </c>
      <c r="GZ82" s="11">
        <f>SUM('Yearly emission'!GW$106:'Yearly emission'!GW112)</f>
        <v>8022820.7047959976</v>
      </c>
      <c r="HA82" s="11">
        <f>SUM('Yearly emission'!GX$106:'Yearly emission'!GX112)</f>
        <v>14112766.629770346</v>
      </c>
      <c r="HB82" s="11">
        <f>SUM('Yearly emission'!GY$106:'Yearly emission'!GY112)</f>
        <v>8336010.3004519111</v>
      </c>
      <c r="HC82" s="11">
        <f>SUM('Yearly emission'!GZ$106:'Yearly emission'!GZ112)</f>
        <v>49613994.066523671</v>
      </c>
      <c r="HE82" s="11">
        <f>SUM('Yearly emission'!HB$106:'Yearly emission'!HB112)</f>
        <v>358540618.47162294</v>
      </c>
      <c r="HF82" s="11">
        <f>SUM('Yearly emission'!HC$106:'Yearly emission'!HC112)</f>
        <v>128152201.4209799</v>
      </c>
      <c r="HG82" s="11">
        <f>SUM('Yearly emission'!HD$106:'Yearly emission'!HD112)</f>
        <v>62292892.400566444</v>
      </c>
      <c r="HH82" s="11">
        <f>SUM('Yearly emission'!HE$106:'Yearly emission'!HE112)</f>
        <v>25177363.182550989</v>
      </c>
      <c r="HI82" s="11">
        <f>SUM('Yearly emission'!HF$106:'Yearly emission'!HF112)</f>
        <v>157487788.43076941</v>
      </c>
      <c r="HJ82" s="11">
        <f>SUM('Yearly emission'!HG$106:'Yearly emission'!HG112)</f>
        <v>4644016.9623577166</v>
      </c>
      <c r="HK82" s="11">
        <f>SUM('Yearly emission'!HH$106:'Yearly emission'!HH112)</f>
        <v>15349757.961709585</v>
      </c>
      <c r="HL82" s="11">
        <f>SUM('Yearly emission'!HI$106:'Yearly emission'!HI112)</f>
        <v>114754353.39195198</v>
      </c>
      <c r="HM82" s="11">
        <f>SUM('Yearly emission'!HJ$106:'Yearly emission'!HJ112)</f>
        <v>297686145.23303771</v>
      </c>
      <c r="HN82" s="11">
        <f>SUM('Yearly emission'!HK$106:'Yearly emission'!HK112)</f>
        <v>35460030.511829108</v>
      </c>
      <c r="HO82" s="11">
        <f>SUM('Yearly emission'!HL$106:'Yearly emission'!HL112)</f>
        <v>75959625.121856108</v>
      </c>
      <c r="HP82" s="11">
        <f>SUM('Yearly emission'!HM$106:'Yearly emission'!HM112)</f>
        <v>7416350.3480522158</v>
      </c>
      <c r="HQ82" s="11">
        <f>SUM('Yearly emission'!HN$106:'Yearly emission'!HN112)</f>
        <v>16045641.409592006</v>
      </c>
      <c r="HR82" s="11">
        <f>SUM('Yearly emission'!HO$106:'Yearly emission'!HO112)</f>
        <v>28225533.259540632</v>
      </c>
      <c r="HS82" s="11">
        <f>SUM('Yearly emission'!HP$106:'Yearly emission'!HP112)</f>
        <v>16672020.600903833</v>
      </c>
      <c r="HT82" s="11">
        <f>SUM('Yearly emission'!HQ$106:'Yearly emission'!HQ112)</f>
        <v>99227988.133047342</v>
      </c>
      <c r="HV82" s="11">
        <f>SUM('Yearly emission'!HS$106:'Yearly emission'!HS112)</f>
        <v>0</v>
      </c>
      <c r="HW82" s="11">
        <f>SUM('Yearly emission'!HT$106:'Yearly emission'!HT112)</f>
        <v>0</v>
      </c>
      <c r="HX82" s="11">
        <f>SUM('Yearly emission'!HU$106:'Yearly emission'!HU112)</f>
        <v>0</v>
      </c>
      <c r="HY82" s="11">
        <f>SUM('Yearly emission'!HV$106:'Yearly emission'!HV112)</f>
        <v>0</v>
      </c>
      <c r="HZ82" s="11">
        <f>SUM('Yearly emission'!HW$106:'Yearly emission'!HW112)</f>
        <v>0</v>
      </c>
      <c r="IA82" s="11">
        <f>SUM('Yearly emission'!HX$106:'Yearly emission'!HX112)</f>
        <v>0</v>
      </c>
      <c r="IB82" s="11">
        <f>SUM('Yearly emission'!HY$106:'Yearly emission'!HY112)</f>
        <v>0</v>
      </c>
      <c r="IC82" s="11">
        <f>SUM('Yearly emission'!HZ$106:'Yearly emission'!HZ112)</f>
        <v>0</v>
      </c>
      <c r="ID82" s="11">
        <f>SUM('Yearly emission'!IA$106:'Yearly emission'!IA112)</f>
        <v>0</v>
      </c>
      <c r="IE82" s="11">
        <f>SUM('Yearly emission'!IB$106:'Yearly emission'!IB112)</f>
        <v>0</v>
      </c>
      <c r="IF82" s="11">
        <f>SUM('Yearly emission'!IC$106:'Yearly emission'!IC112)</f>
        <v>0</v>
      </c>
      <c r="IG82" s="11">
        <f>SUM('Yearly emission'!ID$106:'Yearly emission'!ID112)</f>
        <v>0</v>
      </c>
      <c r="IH82" s="11">
        <f>SUM('Yearly emission'!IE$106:'Yearly emission'!IE112)</f>
        <v>0</v>
      </c>
      <c r="II82" s="11">
        <f>SUM('Yearly emission'!IF$106:'Yearly emission'!IF112)</f>
        <v>0</v>
      </c>
      <c r="IJ82" s="11">
        <f>SUM('Yearly emission'!IG$106:'Yearly emission'!IG112)</f>
        <v>0</v>
      </c>
      <c r="IK82" s="11">
        <f>SUM('Yearly emission'!IH$106:'Yearly emission'!IH112)</f>
        <v>0</v>
      </c>
      <c r="IM82" s="11">
        <f>SUM('Yearly emission'!IJ$106:'Yearly emission'!IJ112)</f>
        <v>0</v>
      </c>
      <c r="IN82" s="11">
        <f>SUM('Yearly emission'!IK$106:'Yearly emission'!IK112)</f>
        <v>0</v>
      </c>
      <c r="IO82" s="11">
        <f>SUM('Yearly emission'!IL$106:'Yearly emission'!IL112)</f>
        <v>0</v>
      </c>
      <c r="IP82" s="11">
        <f>SUM('Yearly emission'!IM$106:'Yearly emission'!IM112)</f>
        <v>0</v>
      </c>
      <c r="IQ82" s="11">
        <f>SUM('Yearly emission'!IN$106:'Yearly emission'!IN112)</f>
        <v>0</v>
      </c>
      <c r="IR82" s="11">
        <f>SUM('Yearly emission'!IO$106:'Yearly emission'!IO112)</f>
        <v>0</v>
      </c>
      <c r="IS82" s="11">
        <f>SUM('Yearly emission'!IP$106:'Yearly emission'!IP112)</f>
        <v>0</v>
      </c>
      <c r="IT82" s="11">
        <f>SUM('Yearly emission'!IQ$106:'Yearly emission'!IQ112)</f>
        <v>0</v>
      </c>
      <c r="IU82" s="11">
        <f>SUM('Yearly emission'!IR$106:'Yearly emission'!IR112)</f>
        <v>0</v>
      </c>
      <c r="IV82" s="11">
        <f>SUM('Yearly emission'!IS$106:'Yearly emission'!IS112)</f>
        <v>0</v>
      </c>
      <c r="IW82" s="11">
        <f>SUM('Yearly emission'!IT$106:'Yearly emission'!IT112)</f>
        <v>0</v>
      </c>
      <c r="IX82" s="11">
        <f>SUM('Yearly emission'!IU$106:'Yearly emission'!IU112)</f>
        <v>0</v>
      </c>
      <c r="IY82" s="11">
        <f>SUM('Yearly emission'!IV$106:'Yearly emission'!IV112)</f>
        <v>0</v>
      </c>
      <c r="IZ82" s="11">
        <f>SUM('Yearly emission'!IW$106:'Yearly emission'!IW112)</f>
        <v>0</v>
      </c>
      <c r="JA82" s="11">
        <f>SUM('Yearly emission'!IX$106:'Yearly emission'!IX112)</f>
        <v>0</v>
      </c>
      <c r="JB82" s="11">
        <f>SUM('Yearly emission'!IY$106:'Yearly emission'!IY112)</f>
        <v>0</v>
      </c>
    </row>
    <row r="83" spans="1:262" x14ac:dyDescent="0.25">
      <c r="A83" s="11" t="s">
        <v>52</v>
      </c>
      <c r="B83" s="11">
        <v>2032</v>
      </c>
      <c r="D83" s="11">
        <v>2032</v>
      </c>
      <c r="E83" s="11">
        <f>SUM('Yearly emission'!B$106:'Yearly emission'!B113)</f>
        <v>0</v>
      </c>
      <c r="F83" s="11">
        <f>SUM('Yearly emission'!C$106:'Yearly emission'!C113)</f>
        <v>0</v>
      </c>
      <c r="G83" s="11">
        <f>SUM('Yearly emission'!D$106:'Yearly emission'!D113)</f>
        <v>0</v>
      </c>
      <c r="H83" s="11">
        <f>SUM('Yearly emission'!E$106:'Yearly emission'!E113)</f>
        <v>0</v>
      </c>
      <c r="I83" s="11">
        <f>SUM('Yearly emission'!F$106:'Yearly emission'!F113)</f>
        <v>0</v>
      </c>
      <c r="J83" s="11">
        <f>SUM('Yearly emission'!G$106:'Yearly emission'!G113)</f>
        <v>0</v>
      </c>
      <c r="K83" s="11">
        <f>SUM('Yearly emission'!H$106:'Yearly emission'!H113)</f>
        <v>0</v>
      </c>
      <c r="L83" s="11">
        <f>SUM('Yearly emission'!I$106:'Yearly emission'!I113)</f>
        <v>0</v>
      </c>
      <c r="M83" s="11">
        <f>SUM('Yearly emission'!J$106:'Yearly emission'!J113)</f>
        <v>0</v>
      </c>
      <c r="N83" s="11">
        <f>SUM('Yearly emission'!K$106:'Yearly emission'!K113)</f>
        <v>0</v>
      </c>
      <c r="O83" s="11">
        <f>SUM('Yearly emission'!L$106:'Yearly emission'!L113)</f>
        <v>0</v>
      </c>
      <c r="P83" s="11">
        <f>SUM('Yearly emission'!M$106:'Yearly emission'!M113)</f>
        <v>0</v>
      </c>
      <c r="Q83" s="11">
        <f>SUM('Yearly emission'!N$106:'Yearly emission'!N113)</f>
        <v>0</v>
      </c>
      <c r="R83" s="11">
        <f>SUM('Yearly emission'!O$106:'Yearly emission'!O113)</f>
        <v>0</v>
      </c>
      <c r="S83" s="11">
        <f>SUM('Yearly emission'!P$106:'Yearly emission'!P113)</f>
        <v>0</v>
      </c>
      <c r="T83" s="11">
        <f>SUM('Yearly emission'!Q$106:'Yearly emission'!Q113)</f>
        <v>0</v>
      </c>
      <c r="V83" s="11">
        <f>SUM('Yearly emission'!S$106:'Yearly emission'!S113)</f>
        <v>304364865.12760371</v>
      </c>
      <c r="W83" s="11">
        <f>SUM('Yearly emission'!T$106:'Yearly emission'!T113)</f>
        <v>112840044.18505946</v>
      </c>
      <c r="X83" s="11">
        <f>SUM('Yearly emission'!U$106:'Yearly emission'!U113)</f>
        <v>47127015.016701981</v>
      </c>
      <c r="Y83" s="11">
        <f>SUM('Yearly emission'!V$106:'Yearly emission'!V113)</f>
        <v>16124969.845085606</v>
      </c>
      <c r="Z83" s="11">
        <f>SUM('Yearly emission'!W$106:'Yearly emission'!W113)</f>
        <v>170989759.73340291</v>
      </c>
      <c r="AA83" s="11">
        <f>SUM('Yearly emission'!X$106:'Yearly emission'!X113)</f>
        <v>3784274.8104503108</v>
      </c>
      <c r="AB83" s="11">
        <f>SUM('Yearly emission'!Y$106:'Yearly emission'!Y113)</f>
        <v>13160005.523709554</v>
      </c>
      <c r="AC83" s="11">
        <f>SUM('Yearly emission'!Z$106:'Yearly emission'!Z113)</f>
        <v>35773681.748046808</v>
      </c>
      <c r="AD83" s="11">
        <f>SUM('Yearly emission'!AA$106:'Yearly emission'!AA113)</f>
        <v>186541394.85997459</v>
      </c>
      <c r="AE83" s="11">
        <f>SUM('Yearly emission'!AB$106:'Yearly emission'!AB113)</f>
        <v>20032195.040337011</v>
      </c>
      <c r="AF83" s="11">
        <f>SUM('Yearly emission'!AC$106:'Yearly emission'!AC113)</f>
        <v>23135306.190582752</v>
      </c>
      <c r="AG83" s="11">
        <f>SUM('Yearly emission'!AD$106:'Yearly emission'!AD113)</f>
        <v>4476935.052780455</v>
      </c>
      <c r="AH83" s="11">
        <f>SUM('Yearly emission'!AE$106:'Yearly emission'!AE113)</f>
        <v>13487146.094766898</v>
      </c>
      <c r="AI83" s="11">
        <f>SUM('Yearly emission'!AF$106:'Yearly emission'!AF113)</f>
        <v>6346802.9420870803</v>
      </c>
      <c r="AJ83" s="11">
        <f>SUM('Yearly emission'!AG$106:'Yearly emission'!AG113)</f>
        <v>7306262.0529413279</v>
      </c>
      <c r="AK83" s="11">
        <f>SUM('Yearly emission'!AH$106:'Yearly emission'!AH113)</f>
        <v>49225793.745745108</v>
      </c>
      <c r="AM83" s="11">
        <f>SUM('Yearly emission'!AJ$106:'Yearly emission'!AJ113)</f>
        <v>608729730.25520599</v>
      </c>
      <c r="AN83" s="11">
        <f>SUM('Yearly emission'!AK$106:'Yearly emission'!AK113)</f>
        <v>225680088.37011909</v>
      </c>
      <c r="AO83" s="11">
        <f>SUM('Yearly emission'!AL$106:'Yearly emission'!AL113)</f>
        <v>94254030.033403754</v>
      </c>
      <c r="AP83" s="11">
        <f>SUM('Yearly emission'!AM$106:'Yearly emission'!AM113)</f>
        <v>32249939.690171249</v>
      </c>
      <c r="AQ83" s="11">
        <f>SUM('Yearly emission'!AN$106:'Yearly emission'!AN113)</f>
        <v>341979519.46680617</v>
      </c>
      <c r="AR83" s="11">
        <f>SUM('Yearly emission'!AO$106:'Yearly emission'!AO113)</f>
        <v>7568549.6209006123</v>
      </c>
      <c r="AS83" s="11">
        <f>SUM('Yearly emission'!AP$106:'Yearly emission'!AP113)</f>
        <v>26320011.047419183</v>
      </c>
      <c r="AT83" s="11">
        <f>SUM('Yearly emission'!AQ$106:'Yearly emission'!AQ113)</f>
        <v>71547363.496093512</v>
      </c>
      <c r="AU83" s="11">
        <f>SUM('Yearly emission'!AR$106:'Yearly emission'!AR113)</f>
        <v>373082789.71994936</v>
      </c>
      <c r="AV83" s="11">
        <f>SUM('Yearly emission'!AS$106:'Yearly emission'!AS113)</f>
        <v>40064390.080674082</v>
      </c>
      <c r="AW83" s="11">
        <f>SUM('Yearly emission'!AT$106:'Yearly emission'!AT113)</f>
        <v>46270612.381165504</v>
      </c>
      <c r="AX83" s="11">
        <f>SUM('Yearly emission'!AU$106:'Yearly emission'!AU113)</f>
        <v>8953870.1055608876</v>
      </c>
      <c r="AY83" s="11">
        <f>SUM('Yearly emission'!AV$106:'Yearly emission'!AV113)</f>
        <v>26974292.189533837</v>
      </c>
      <c r="AZ83" s="11">
        <f>SUM('Yearly emission'!AW$106:'Yearly emission'!AW113)</f>
        <v>12693605.884174183</v>
      </c>
      <c r="BA83" s="11">
        <f>SUM('Yearly emission'!AX$106:'Yearly emission'!AX113)</f>
        <v>14612524.105882661</v>
      </c>
      <c r="BB83" s="11">
        <f>SUM('Yearly emission'!AY$106:'Yearly emission'!AY113)</f>
        <v>98451587.491490036</v>
      </c>
      <c r="BD83" s="11">
        <f>SUM('Yearly emission'!BA$106:'Yearly emission'!BA113)</f>
        <v>0</v>
      </c>
      <c r="BE83" s="11">
        <f>SUM('Yearly emission'!BB$106:'Yearly emission'!BB113)</f>
        <v>0</v>
      </c>
      <c r="BF83" s="11">
        <f>SUM('Yearly emission'!BC$106:'Yearly emission'!BC113)</f>
        <v>0</v>
      </c>
      <c r="BG83" s="11">
        <f>SUM('Yearly emission'!BD$106:'Yearly emission'!BD113)</f>
        <v>0</v>
      </c>
      <c r="BH83" s="11">
        <f>SUM('Yearly emission'!BE$106:'Yearly emission'!BE113)</f>
        <v>0</v>
      </c>
      <c r="BI83" s="11">
        <f>SUM('Yearly emission'!BF$106:'Yearly emission'!BF113)</f>
        <v>0</v>
      </c>
      <c r="BJ83" s="11">
        <f>SUM('Yearly emission'!BG$106:'Yearly emission'!BG113)</f>
        <v>0</v>
      </c>
      <c r="BK83" s="11">
        <f>SUM('Yearly emission'!BH$106:'Yearly emission'!BH113)</f>
        <v>0</v>
      </c>
      <c r="BL83" s="11">
        <f>SUM('Yearly emission'!BI$106:'Yearly emission'!BI113)</f>
        <v>0</v>
      </c>
      <c r="BM83" s="11">
        <f>SUM('Yearly emission'!BJ$106:'Yearly emission'!BJ113)</f>
        <v>0</v>
      </c>
      <c r="BN83" s="11">
        <f>SUM('Yearly emission'!BK$106:'Yearly emission'!BK113)</f>
        <v>0</v>
      </c>
      <c r="BO83" s="11">
        <f>SUM('Yearly emission'!BL$106:'Yearly emission'!BL113)</f>
        <v>0</v>
      </c>
      <c r="BP83" s="11">
        <f>SUM('Yearly emission'!BM$106:'Yearly emission'!BM113)</f>
        <v>0</v>
      </c>
      <c r="BQ83" s="11">
        <f>SUM('Yearly emission'!BN$106:'Yearly emission'!BN113)</f>
        <v>0</v>
      </c>
      <c r="BR83" s="11">
        <f>SUM('Yearly emission'!BO$106:'Yearly emission'!BO113)</f>
        <v>0</v>
      </c>
      <c r="BS83" s="11">
        <f>SUM('Yearly emission'!BP$106:'Yearly emission'!BP113)</f>
        <v>0</v>
      </c>
      <c r="BU83" s="11">
        <f>SUM('Yearly emission'!BR$106:'Yearly emission'!BR113)</f>
        <v>0</v>
      </c>
      <c r="BV83" s="11">
        <f>SUM('Yearly emission'!BS$106:'Yearly emission'!BS113)</f>
        <v>0</v>
      </c>
      <c r="BW83" s="11">
        <f>SUM('Yearly emission'!BT$106:'Yearly emission'!BT113)</f>
        <v>0</v>
      </c>
      <c r="BX83" s="11">
        <f>SUM('Yearly emission'!BU$106:'Yearly emission'!BU113)</f>
        <v>0</v>
      </c>
      <c r="BY83" s="11">
        <f>SUM('Yearly emission'!BV$106:'Yearly emission'!BV113)</f>
        <v>0</v>
      </c>
      <c r="BZ83" s="11">
        <f>SUM('Yearly emission'!BW$106:'Yearly emission'!BW113)</f>
        <v>0</v>
      </c>
      <c r="CA83" s="11">
        <f>SUM('Yearly emission'!BX$106:'Yearly emission'!BX113)</f>
        <v>0</v>
      </c>
      <c r="CB83" s="11">
        <f>SUM('Yearly emission'!BY$106:'Yearly emission'!BY113)</f>
        <v>0</v>
      </c>
      <c r="CC83" s="11">
        <f>SUM('Yearly emission'!BZ$106:'Yearly emission'!BZ113)</f>
        <v>0</v>
      </c>
      <c r="CD83" s="11">
        <f>SUM('Yearly emission'!CA$106:'Yearly emission'!CA113)</f>
        <v>0</v>
      </c>
      <c r="CE83" s="11">
        <f>SUM('Yearly emission'!CB$106:'Yearly emission'!CB113)</f>
        <v>0</v>
      </c>
      <c r="CF83" s="11">
        <f>SUM('Yearly emission'!CC$106:'Yearly emission'!CC113)</f>
        <v>0</v>
      </c>
      <c r="CG83" s="11">
        <f>SUM('Yearly emission'!CD$106:'Yearly emission'!CD113)</f>
        <v>0</v>
      </c>
      <c r="CH83" s="11">
        <f>SUM('Yearly emission'!CE$106:'Yearly emission'!CE113)</f>
        <v>0</v>
      </c>
      <c r="CI83" s="11">
        <f>SUM('Yearly emission'!CF$106:'Yearly emission'!CF113)</f>
        <v>0</v>
      </c>
      <c r="CJ83" s="11">
        <f>SUM('Yearly emission'!CG$106:'Yearly emission'!CG113)</f>
        <v>0</v>
      </c>
      <c r="CM83" s="11">
        <f>SUM('Yearly emission'!CJ$106:'Yearly emission'!CJ113)</f>
        <v>16228</v>
      </c>
      <c r="CN83" s="11">
        <f>SUM('Yearly emission'!CK$106:'Yearly emission'!CK113)</f>
        <v>0</v>
      </c>
      <c r="CO83" s="11">
        <f>SUM('Yearly emission'!CL$106:'Yearly emission'!CL113)</f>
        <v>0</v>
      </c>
      <c r="CP83" s="11">
        <f>SUM('Yearly emission'!CM$106:'Yearly emission'!CM113)</f>
        <v>0</v>
      </c>
      <c r="CQ83" s="11">
        <f>SUM('Yearly emission'!CN$106:'Yearly emission'!CN113)</f>
        <v>0</v>
      </c>
      <c r="CR83" s="11">
        <f>SUM('Yearly emission'!CO$106:'Yearly emission'!CO113)</f>
        <v>0</v>
      </c>
      <c r="CS83" s="11">
        <f>SUM('Yearly emission'!CP$106:'Yearly emission'!CP113)</f>
        <v>0</v>
      </c>
      <c r="CT83" s="11">
        <f>SUM('Yearly emission'!CQ$106:'Yearly emission'!CQ113)</f>
        <v>0</v>
      </c>
      <c r="CU83" s="11">
        <f>SUM('Yearly emission'!CR$106:'Yearly emission'!CR113)</f>
        <v>0</v>
      </c>
      <c r="CV83" s="11">
        <f>SUM('Yearly emission'!CS$106:'Yearly emission'!CS113)</f>
        <v>0</v>
      </c>
      <c r="CW83" s="11">
        <f>SUM('Yearly emission'!CT$106:'Yearly emission'!CT113)</f>
        <v>0</v>
      </c>
      <c r="CX83" s="11">
        <f>SUM('Yearly emission'!CU$106:'Yearly emission'!CU113)</f>
        <v>0</v>
      </c>
      <c r="CY83" s="11">
        <f>SUM('Yearly emission'!CV$106:'Yearly emission'!CV113)</f>
        <v>0</v>
      </c>
      <c r="CZ83" s="11">
        <f>SUM('Yearly emission'!CW$106:'Yearly emission'!CW113)</f>
        <v>0</v>
      </c>
      <c r="DA83" s="11">
        <f>SUM('Yearly emission'!CX$106:'Yearly emission'!CX113)</f>
        <v>0</v>
      </c>
      <c r="DB83" s="11">
        <f>SUM('Yearly emission'!CY$106:'Yearly emission'!CY113)</f>
        <v>0</v>
      </c>
      <c r="DC83" s="11">
        <f>SUM('Yearly emission'!CZ$106:'Yearly emission'!CZ113)</f>
        <v>0</v>
      </c>
      <c r="DE83" s="11">
        <f>SUM('Yearly emission'!DB$106:'Yearly emission'!DB113)</f>
        <v>393410948.12276161</v>
      </c>
      <c r="DF83" s="11">
        <f>SUM('Yearly emission'!DC$106:'Yearly emission'!DC113)</f>
        <v>158480099.15256602</v>
      </c>
      <c r="DG83" s="11">
        <f>SUM('Yearly emission'!DD$106:'Yearly emission'!DD113)</f>
        <v>61284928.905783713</v>
      </c>
      <c r="DH83" s="11">
        <f>SUM('Yearly emission'!DE$106:'Yearly emission'!DE113)</f>
        <v>17888343.742442068</v>
      </c>
      <c r="DI83" s="11">
        <f>SUM('Yearly emission'!DF$106:'Yearly emission'!DF113)</f>
        <v>199006884.60566396</v>
      </c>
      <c r="DJ83" s="11">
        <f>SUM('Yearly emission'!DG$106:'Yearly emission'!DG113)</f>
        <v>5529502.1829017354</v>
      </c>
      <c r="DK83" s="11">
        <f>SUM('Yearly emission'!DH$106:'Yearly emission'!DH113)</f>
        <v>17214399.157608114</v>
      </c>
      <c r="DL83" s="11">
        <f>SUM('Yearly emission'!DI$106:'Yearly emission'!DI113)</f>
        <v>52354472.460632905</v>
      </c>
      <c r="DM83" s="11">
        <f>SUM('Yearly emission'!DJ$106:'Yearly emission'!DJ113)</f>
        <v>167612119.66767833</v>
      </c>
      <c r="DN83" s="11">
        <f>SUM('Yearly emission'!DK$106:'Yearly emission'!DK113)</f>
        <v>28807540.85451211</v>
      </c>
      <c r="DO83" s="11">
        <f>SUM('Yearly emission'!DL$106:'Yearly emission'!DL113)</f>
        <v>49096816.413866296</v>
      </c>
      <c r="DP83" s="11">
        <f>SUM('Yearly emission'!DM$106:'Yearly emission'!DM113)</f>
        <v>6762088.0291531831</v>
      </c>
      <c r="DQ83" s="11">
        <f>SUM('Yearly emission'!DN$106:'Yearly emission'!DN113)</f>
        <v>20826126.559836052</v>
      </c>
      <c r="DR83" s="11">
        <f>SUM('Yearly emission'!DO$106:'Yearly emission'!DO113)</f>
        <v>27316708.743351772</v>
      </c>
      <c r="DS83" s="11">
        <f>SUM('Yearly emission'!DP$106:'Yearly emission'!DP113)</f>
        <v>12752861.73564182</v>
      </c>
      <c r="DT83" s="11">
        <f>SUM('Yearly emission'!DQ$106:'Yearly emission'!DQ113)</f>
        <v>70946184.990460813</v>
      </c>
      <c r="DV83" s="11">
        <f>SUM('Yearly emission'!DS$106:'Yearly emission'!DS113)</f>
        <v>786821896.24552047</v>
      </c>
      <c r="DW83" s="11">
        <f>SUM('Yearly emission'!DT$106:'Yearly emission'!DT113)</f>
        <v>313668659.44872975</v>
      </c>
      <c r="DX83" s="11">
        <f>SUM('Yearly emission'!DU$106:'Yearly emission'!DU113)</f>
        <v>122569857.81156728</v>
      </c>
      <c r="DY83" s="11">
        <f>SUM('Yearly emission'!DV$106:'Yearly emission'!DV113)</f>
        <v>35776687.484884202</v>
      </c>
      <c r="DZ83" s="11">
        <f>SUM('Yearly emission'!DW$106:'Yearly emission'!DW113)</f>
        <v>398013769.21132863</v>
      </c>
      <c r="EA83" s="11">
        <f>SUM('Yearly emission'!DX$106:'Yearly emission'!DX113)</f>
        <v>11059004.365803471</v>
      </c>
      <c r="EB83" s="11">
        <f>SUM('Yearly emission'!DY$106:'Yearly emission'!DY113)</f>
        <v>34428798.315216288</v>
      </c>
      <c r="EC83" s="11">
        <f>SUM('Yearly emission'!DZ$106:'Yearly emission'!DZ113)</f>
        <v>104708944.92126578</v>
      </c>
      <c r="ED83" s="11">
        <f>SUM('Yearly emission'!EA$106:'Yearly emission'!EA113)</f>
        <v>335224239.33535635</v>
      </c>
      <c r="EE83" s="11">
        <f>SUM('Yearly emission'!EB$106:'Yearly emission'!EB113)</f>
        <v>57615081.709024131</v>
      </c>
      <c r="EF83" s="11">
        <f>SUM('Yearly emission'!EC$106:'Yearly emission'!EC113)</f>
        <v>98193632.827732414</v>
      </c>
      <c r="EG83" s="11">
        <f>SUM('Yearly emission'!ED$106:'Yearly emission'!ED113)</f>
        <v>13524176.058306366</v>
      </c>
      <c r="EH83" s="11">
        <f>SUM('Yearly emission'!EE$106:'Yearly emission'!EE113)</f>
        <v>41652253.119672135</v>
      </c>
      <c r="EI83" s="11">
        <f>SUM('Yearly emission'!EF$106:'Yearly emission'!EF113)</f>
        <v>54633417.486703575</v>
      </c>
      <c r="EJ83" s="11">
        <f>SUM('Yearly emission'!EG$106:'Yearly emission'!EG113)</f>
        <v>25505723.47128363</v>
      </c>
      <c r="EK83" s="11">
        <f>SUM('Yearly emission'!EH$106:'Yearly emission'!EH113)</f>
        <v>141892369.98092157</v>
      </c>
      <c r="EM83" s="11">
        <f>SUM('Yearly emission'!EJ$106:'Yearly emission'!EJ113)</f>
        <v>0</v>
      </c>
      <c r="EN83" s="11">
        <f>SUM('Yearly emission'!EK$106:'Yearly emission'!EK113)</f>
        <v>0</v>
      </c>
      <c r="EO83" s="11">
        <f>SUM('Yearly emission'!EL$106:'Yearly emission'!EL113)</f>
        <v>0</v>
      </c>
      <c r="EP83" s="11">
        <f>SUM('Yearly emission'!EM$106:'Yearly emission'!EM113)</f>
        <v>0</v>
      </c>
      <c r="EQ83" s="11">
        <f>SUM('Yearly emission'!EN$106:'Yearly emission'!EN113)</f>
        <v>0</v>
      </c>
      <c r="ER83" s="11">
        <f>SUM('Yearly emission'!EO$106:'Yearly emission'!EO113)</f>
        <v>0</v>
      </c>
      <c r="ES83" s="11">
        <f>SUM('Yearly emission'!EP$106:'Yearly emission'!EP113)</f>
        <v>0</v>
      </c>
      <c r="ET83" s="11">
        <f>SUM('Yearly emission'!EQ$106:'Yearly emission'!EQ113)</f>
        <v>0</v>
      </c>
      <c r="EU83" s="11">
        <f>SUM('Yearly emission'!ER$106:'Yearly emission'!ER113)</f>
        <v>0</v>
      </c>
      <c r="EV83" s="11">
        <f>SUM('Yearly emission'!ES$106:'Yearly emission'!ES113)</f>
        <v>0</v>
      </c>
      <c r="EW83" s="11">
        <f>SUM('Yearly emission'!ET$106:'Yearly emission'!ET113)</f>
        <v>0</v>
      </c>
      <c r="EX83" s="11">
        <f>SUM('Yearly emission'!EU$106:'Yearly emission'!EU113)</f>
        <v>0</v>
      </c>
      <c r="EY83" s="11">
        <f>SUM('Yearly emission'!EV$106:'Yearly emission'!EV113)</f>
        <v>0</v>
      </c>
      <c r="EZ83" s="11">
        <f>SUM('Yearly emission'!EW$106:'Yearly emission'!EW113)</f>
        <v>0</v>
      </c>
      <c r="FA83" s="11">
        <f>SUM('Yearly emission'!EX$106:'Yearly emission'!EX113)</f>
        <v>0</v>
      </c>
      <c r="FB83" s="11">
        <f>SUM('Yearly emission'!EY$106:'Yearly emission'!EY113)</f>
        <v>0</v>
      </c>
      <c r="FD83" s="11">
        <f>SUM('Yearly emission'!FA$106:'Yearly emission'!FA113)</f>
        <v>0</v>
      </c>
      <c r="FE83" s="11">
        <f>SUM('Yearly emission'!FB$106:'Yearly emission'!FB113)</f>
        <v>0</v>
      </c>
      <c r="FF83" s="11">
        <f>SUM('Yearly emission'!FC$106:'Yearly emission'!FC113)</f>
        <v>0</v>
      </c>
      <c r="FG83" s="11">
        <f>SUM('Yearly emission'!FD$106:'Yearly emission'!FD113)</f>
        <v>0</v>
      </c>
      <c r="FH83" s="11">
        <f>SUM('Yearly emission'!FE$106:'Yearly emission'!FE113)</f>
        <v>0</v>
      </c>
      <c r="FI83" s="11">
        <f>SUM('Yearly emission'!FF$106:'Yearly emission'!FF113)</f>
        <v>0</v>
      </c>
      <c r="FJ83" s="11">
        <f>SUM('Yearly emission'!FG$106:'Yearly emission'!FG113)</f>
        <v>0</v>
      </c>
      <c r="FK83" s="11">
        <f>SUM('Yearly emission'!FH$106:'Yearly emission'!FH113)</f>
        <v>0</v>
      </c>
      <c r="FL83" s="11">
        <f>SUM('Yearly emission'!FI$106:'Yearly emission'!FI113)</f>
        <v>0</v>
      </c>
      <c r="FM83" s="11">
        <f>SUM('Yearly emission'!FJ$106:'Yearly emission'!FJ113)</f>
        <v>0</v>
      </c>
      <c r="FN83" s="11">
        <f>SUM('Yearly emission'!FK$106:'Yearly emission'!FK113)</f>
        <v>0</v>
      </c>
      <c r="FO83" s="11">
        <f>SUM('Yearly emission'!FL$106:'Yearly emission'!FL113)</f>
        <v>0</v>
      </c>
      <c r="FP83" s="11">
        <f>SUM('Yearly emission'!FM$106:'Yearly emission'!FM113)</f>
        <v>0</v>
      </c>
      <c r="FQ83" s="11">
        <f>SUM('Yearly emission'!FN$106:'Yearly emission'!FN113)</f>
        <v>0</v>
      </c>
      <c r="FR83" s="11">
        <f>SUM('Yearly emission'!FO$106:'Yearly emission'!FO113)</f>
        <v>0</v>
      </c>
      <c r="FS83" s="11">
        <f>SUM('Yearly emission'!FP$106:'Yearly emission'!FP113)</f>
        <v>0</v>
      </c>
      <c r="FV83" s="11">
        <f>SUM('Yearly emission'!FS$106:'Yearly emission'!FS113)</f>
        <v>16228</v>
      </c>
      <c r="FW83" s="11">
        <f>SUM('Yearly emission'!FT$106:'Yearly emission'!FT113)</f>
        <v>0</v>
      </c>
      <c r="FX83" s="11">
        <f>SUM('Yearly emission'!FU$106:'Yearly emission'!FU113)</f>
        <v>0</v>
      </c>
      <c r="FY83" s="11">
        <f>SUM('Yearly emission'!FV$106:'Yearly emission'!FV113)</f>
        <v>0</v>
      </c>
      <c r="FZ83" s="11">
        <f>SUM('Yearly emission'!FW$106:'Yearly emission'!FW113)</f>
        <v>0</v>
      </c>
      <c r="GA83" s="11">
        <f>SUM('Yearly emission'!FX$106:'Yearly emission'!FX113)</f>
        <v>0</v>
      </c>
      <c r="GB83" s="11">
        <f>SUM('Yearly emission'!FY$106:'Yearly emission'!FY113)</f>
        <v>0</v>
      </c>
      <c r="GC83" s="11">
        <f>SUM('Yearly emission'!FZ$106:'Yearly emission'!FZ113)</f>
        <v>0</v>
      </c>
      <c r="GD83" s="11">
        <f>SUM('Yearly emission'!GA$106:'Yearly emission'!GA113)</f>
        <v>0</v>
      </c>
      <c r="GE83" s="11">
        <f>SUM('Yearly emission'!GB$106:'Yearly emission'!GB113)</f>
        <v>0</v>
      </c>
      <c r="GF83" s="11">
        <f>SUM('Yearly emission'!GC$106:'Yearly emission'!GC113)</f>
        <v>0</v>
      </c>
      <c r="GG83" s="11">
        <f>SUM('Yearly emission'!GD$106:'Yearly emission'!GD113)</f>
        <v>0</v>
      </c>
      <c r="GH83" s="11">
        <f>SUM('Yearly emission'!GE$106:'Yearly emission'!GE113)</f>
        <v>0</v>
      </c>
      <c r="GI83" s="11">
        <f>SUM('Yearly emission'!GF$106:'Yearly emission'!GF113)</f>
        <v>0</v>
      </c>
      <c r="GJ83" s="11">
        <f>SUM('Yearly emission'!GG$106:'Yearly emission'!GG113)</f>
        <v>0</v>
      </c>
      <c r="GK83" s="11">
        <f>SUM('Yearly emission'!GH$106:'Yearly emission'!GH113)</f>
        <v>0</v>
      </c>
      <c r="GL83" s="11">
        <f>SUM('Yearly emission'!GI$106:'Yearly emission'!GI113)</f>
        <v>0</v>
      </c>
      <c r="GN83" s="11">
        <f>SUM('Yearly emission'!GK$106:'Yearly emission'!GK113)</f>
        <v>333018704.60656941</v>
      </c>
      <c r="GO83" s="11">
        <f>SUM('Yearly emission'!GL$106:'Yearly emission'!GL113)</f>
        <v>117314680.29559177</v>
      </c>
      <c r="GP83" s="11">
        <f>SUM('Yearly emission'!GM$106:'Yearly emission'!GM113)</f>
        <v>55418342.710757345</v>
      </c>
      <c r="GQ83" s="11">
        <f>SUM('Yearly emission'!GN$106:'Yearly emission'!GN113)</f>
        <v>22423400.017274924</v>
      </c>
      <c r="GR83" s="11">
        <f>SUM('Yearly emission'!GO$106:'Yearly emission'!GO113)</f>
        <v>141650465.59351289</v>
      </c>
      <c r="GS83" s="11">
        <f>SUM('Yearly emission'!GP$106:'Yearly emission'!GP113)</f>
        <v>4241834.6008269126</v>
      </c>
      <c r="GT83" s="11">
        <f>SUM('Yearly emission'!GQ$106:'Yearly emission'!GQ113)</f>
        <v>13852452.781018686</v>
      </c>
      <c r="GU83" s="11">
        <f>SUM('Yearly emission'!GR$106:'Yearly emission'!GR113)</f>
        <v>101347327.45448503</v>
      </c>
      <c r="GV83" s="11">
        <f>SUM('Yearly emission'!GS$106:'Yearly emission'!GS113)</f>
        <v>283472231.66916716</v>
      </c>
      <c r="GW83" s="11">
        <f>SUM('Yearly emission'!GT$106:'Yearly emission'!GT113)</f>
        <v>33779151.578645125</v>
      </c>
      <c r="GX83" s="11">
        <f>SUM('Yearly emission'!GU$106:'Yearly emission'!GU113)</f>
        <v>70283183.671728581</v>
      </c>
      <c r="GY83" s="11">
        <f>SUM('Yearly emission'!GV$106:'Yearly emission'!GV113)</f>
        <v>7086059.2214060966</v>
      </c>
      <c r="GZ83" s="11">
        <f>SUM('Yearly emission'!GW$106:'Yearly emission'!GW113)</f>
        <v>14313341.228375174</v>
      </c>
      <c r="HA83" s="11">
        <f>SUM('Yearly emission'!GX$106:'Yearly emission'!GX113)</f>
        <v>28410019.407838501</v>
      </c>
      <c r="HB83" s="11">
        <f>SUM('Yearly emission'!GY$106:'Yearly emission'!GY113)</f>
        <v>14817740.659530818</v>
      </c>
      <c r="HC83" s="11">
        <f>SUM('Yearly emission'!GZ$106:'Yearly emission'!GZ113)</f>
        <v>90961396.601114631</v>
      </c>
      <c r="HE83" s="11">
        <f>SUM('Yearly emission'!HB$106:'Yearly emission'!HB113)</f>
        <v>666037409.21313882</v>
      </c>
      <c r="HF83" s="11">
        <f>SUM('Yearly emission'!HC$106:'Yearly emission'!HC113)</f>
        <v>234629360.5911836</v>
      </c>
      <c r="HG83" s="11">
        <f>SUM('Yearly emission'!HD$106:'Yearly emission'!HD113)</f>
        <v>110836685.42151472</v>
      </c>
      <c r="HH83" s="11">
        <f>SUM('Yearly emission'!HE$106:'Yearly emission'!HE113)</f>
        <v>44846800.034549825</v>
      </c>
      <c r="HI83" s="11">
        <f>SUM('Yearly emission'!HF$106:'Yearly emission'!HF113)</f>
        <v>283300931.18702549</v>
      </c>
      <c r="HJ83" s="11">
        <f>SUM('Yearly emission'!HG$106:'Yearly emission'!HG113)</f>
        <v>8483669.2016538177</v>
      </c>
      <c r="HK83" s="11">
        <f>SUM('Yearly emission'!HH$106:'Yearly emission'!HH113)</f>
        <v>27704905.562037367</v>
      </c>
      <c r="HL83" s="11">
        <f>SUM('Yearly emission'!HI$106:'Yearly emission'!HI113)</f>
        <v>202694654.90897006</v>
      </c>
      <c r="HM83" s="11">
        <f>SUM('Yearly emission'!HJ$106:'Yearly emission'!HJ113)</f>
        <v>566944463.33833432</v>
      </c>
      <c r="HN83" s="11">
        <f>SUM('Yearly emission'!HK$106:'Yearly emission'!HK113)</f>
        <v>67558303.157290161</v>
      </c>
      <c r="HO83" s="11">
        <f>SUM('Yearly emission'!HL$106:'Yearly emission'!HL113)</f>
        <v>140566367.34345728</v>
      </c>
      <c r="HP83" s="11">
        <f>SUM('Yearly emission'!HM$106:'Yearly emission'!HM113)</f>
        <v>14172118.442812178</v>
      </c>
      <c r="HQ83" s="11">
        <f>SUM('Yearly emission'!HN$106:'Yearly emission'!HN113)</f>
        <v>28626682.456750356</v>
      </c>
      <c r="HR83" s="11">
        <f>SUM('Yearly emission'!HO$106:'Yearly emission'!HO113)</f>
        <v>56820038.815676942</v>
      </c>
      <c r="HS83" s="11">
        <f>SUM('Yearly emission'!HP$106:'Yearly emission'!HP113)</f>
        <v>29635481.319061629</v>
      </c>
      <c r="HT83" s="11">
        <f>SUM('Yearly emission'!HQ$106:'Yearly emission'!HQ113)</f>
        <v>181922793.20222926</v>
      </c>
      <c r="HV83" s="11">
        <f>SUM('Yearly emission'!HS$106:'Yearly emission'!HS113)</f>
        <v>0</v>
      </c>
      <c r="HW83" s="11">
        <f>SUM('Yearly emission'!HT$106:'Yearly emission'!HT113)</f>
        <v>0</v>
      </c>
      <c r="HX83" s="11">
        <f>SUM('Yearly emission'!HU$106:'Yearly emission'!HU113)</f>
        <v>0</v>
      </c>
      <c r="HY83" s="11">
        <f>SUM('Yearly emission'!HV$106:'Yearly emission'!HV113)</f>
        <v>0</v>
      </c>
      <c r="HZ83" s="11">
        <f>SUM('Yearly emission'!HW$106:'Yearly emission'!HW113)</f>
        <v>0</v>
      </c>
      <c r="IA83" s="11">
        <f>SUM('Yearly emission'!HX$106:'Yearly emission'!HX113)</f>
        <v>0</v>
      </c>
      <c r="IB83" s="11">
        <f>SUM('Yearly emission'!HY$106:'Yearly emission'!HY113)</f>
        <v>0</v>
      </c>
      <c r="IC83" s="11">
        <f>SUM('Yearly emission'!HZ$106:'Yearly emission'!HZ113)</f>
        <v>0</v>
      </c>
      <c r="ID83" s="11">
        <f>SUM('Yearly emission'!IA$106:'Yearly emission'!IA113)</f>
        <v>0</v>
      </c>
      <c r="IE83" s="11">
        <f>SUM('Yearly emission'!IB$106:'Yearly emission'!IB113)</f>
        <v>0</v>
      </c>
      <c r="IF83" s="11">
        <f>SUM('Yearly emission'!IC$106:'Yearly emission'!IC113)</f>
        <v>0</v>
      </c>
      <c r="IG83" s="11">
        <f>SUM('Yearly emission'!ID$106:'Yearly emission'!ID113)</f>
        <v>0</v>
      </c>
      <c r="IH83" s="11">
        <f>SUM('Yearly emission'!IE$106:'Yearly emission'!IE113)</f>
        <v>0</v>
      </c>
      <c r="II83" s="11">
        <f>SUM('Yearly emission'!IF$106:'Yearly emission'!IF113)</f>
        <v>0</v>
      </c>
      <c r="IJ83" s="11">
        <f>SUM('Yearly emission'!IG$106:'Yearly emission'!IG113)</f>
        <v>0</v>
      </c>
      <c r="IK83" s="11">
        <f>SUM('Yearly emission'!IH$106:'Yearly emission'!IH113)</f>
        <v>0</v>
      </c>
      <c r="IM83" s="11">
        <f>SUM('Yearly emission'!IJ$106:'Yearly emission'!IJ113)</f>
        <v>0</v>
      </c>
      <c r="IN83" s="11">
        <f>SUM('Yearly emission'!IK$106:'Yearly emission'!IK113)</f>
        <v>0</v>
      </c>
      <c r="IO83" s="11">
        <f>SUM('Yearly emission'!IL$106:'Yearly emission'!IL113)</f>
        <v>0</v>
      </c>
      <c r="IP83" s="11">
        <f>SUM('Yearly emission'!IM$106:'Yearly emission'!IM113)</f>
        <v>0</v>
      </c>
      <c r="IQ83" s="11">
        <f>SUM('Yearly emission'!IN$106:'Yearly emission'!IN113)</f>
        <v>0</v>
      </c>
      <c r="IR83" s="11">
        <f>SUM('Yearly emission'!IO$106:'Yearly emission'!IO113)</f>
        <v>0</v>
      </c>
      <c r="IS83" s="11">
        <f>SUM('Yearly emission'!IP$106:'Yearly emission'!IP113)</f>
        <v>0</v>
      </c>
      <c r="IT83" s="11">
        <f>SUM('Yearly emission'!IQ$106:'Yearly emission'!IQ113)</f>
        <v>0</v>
      </c>
      <c r="IU83" s="11">
        <f>SUM('Yearly emission'!IR$106:'Yearly emission'!IR113)</f>
        <v>0</v>
      </c>
      <c r="IV83" s="11">
        <f>SUM('Yearly emission'!IS$106:'Yearly emission'!IS113)</f>
        <v>0</v>
      </c>
      <c r="IW83" s="11">
        <f>SUM('Yearly emission'!IT$106:'Yearly emission'!IT113)</f>
        <v>0</v>
      </c>
      <c r="IX83" s="11">
        <f>SUM('Yearly emission'!IU$106:'Yearly emission'!IU113)</f>
        <v>0</v>
      </c>
      <c r="IY83" s="11">
        <f>SUM('Yearly emission'!IV$106:'Yearly emission'!IV113)</f>
        <v>0</v>
      </c>
      <c r="IZ83" s="11">
        <f>SUM('Yearly emission'!IW$106:'Yearly emission'!IW113)</f>
        <v>0</v>
      </c>
      <c r="JA83" s="11">
        <f>SUM('Yearly emission'!IX$106:'Yearly emission'!IX113)</f>
        <v>0</v>
      </c>
      <c r="JB83" s="11">
        <f>SUM('Yearly emission'!IY$106:'Yearly emission'!IY113)</f>
        <v>0</v>
      </c>
    </row>
    <row r="84" spans="1:262" x14ac:dyDescent="0.25">
      <c r="A84" s="11" t="s">
        <v>53</v>
      </c>
      <c r="B84" s="11">
        <v>2033</v>
      </c>
      <c r="D84" s="11">
        <v>2033</v>
      </c>
      <c r="E84" s="11">
        <f>SUM('Yearly emission'!B$107:'Yearly emission'!B114)</f>
        <v>0</v>
      </c>
      <c r="F84" s="11">
        <f>SUM('Yearly emission'!C$107:'Yearly emission'!C114)</f>
        <v>0</v>
      </c>
      <c r="G84" s="11">
        <f>SUM('Yearly emission'!D$107:'Yearly emission'!D114)</f>
        <v>0</v>
      </c>
      <c r="H84" s="11">
        <f>SUM('Yearly emission'!E$107:'Yearly emission'!E114)</f>
        <v>0</v>
      </c>
      <c r="I84" s="11">
        <f>SUM('Yearly emission'!F$107:'Yearly emission'!F114)</f>
        <v>0</v>
      </c>
      <c r="J84" s="11">
        <f>SUM('Yearly emission'!G$107:'Yearly emission'!G114)</f>
        <v>0</v>
      </c>
      <c r="K84" s="11">
        <f>SUM('Yearly emission'!H$107:'Yearly emission'!H114)</f>
        <v>0</v>
      </c>
      <c r="L84" s="11">
        <f>SUM('Yearly emission'!I$107:'Yearly emission'!I114)</f>
        <v>0</v>
      </c>
      <c r="M84" s="11">
        <f>SUM('Yearly emission'!J$107:'Yearly emission'!J114)</f>
        <v>0</v>
      </c>
      <c r="N84" s="11">
        <f>SUM('Yearly emission'!K$107:'Yearly emission'!K114)</f>
        <v>0</v>
      </c>
      <c r="O84" s="11">
        <f>SUM('Yearly emission'!L$107:'Yearly emission'!L114)</f>
        <v>0</v>
      </c>
      <c r="P84" s="11">
        <f>SUM('Yearly emission'!M$107:'Yearly emission'!M114)</f>
        <v>0</v>
      </c>
      <c r="Q84" s="11">
        <f>SUM('Yearly emission'!N$107:'Yearly emission'!N114)</f>
        <v>0</v>
      </c>
      <c r="R84" s="11">
        <f>SUM('Yearly emission'!O$107:'Yearly emission'!O114)</f>
        <v>0</v>
      </c>
      <c r="S84" s="11">
        <f>SUM('Yearly emission'!P$107:'Yearly emission'!P114)</f>
        <v>0</v>
      </c>
      <c r="T84" s="11">
        <f>SUM('Yearly emission'!Q$107:'Yearly emission'!Q114)</f>
        <v>0</v>
      </c>
      <c r="V84" s="11">
        <f>SUM('Yearly emission'!S$107:'Yearly emission'!S114)</f>
        <v>449360125.94335783</v>
      </c>
      <c r="W84" s="11">
        <f>SUM('Yearly emission'!T$107:'Yearly emission'!T114)</f>
        <v>161786532.16003457</v>
      </c>
      <c r="X84" s="11">
        <f>SUM('Yearly emission'!U$107:'Yearly emission'!U114)</f>
        <v>68055611.247923255</v>
      </c>
      <c r="Y84" s="11">
        <f>SUM('Yearly emission'!V$107:'Yearly emission'!V114)</f>
        <v>24446279.111680564</v>
      </c>
      <c r="Z84" s="11">
        <f>SUM('Yearly emission'!W$107:'Yearly emission'!W114)</f>
        <v>258911699.62751737</v>
      </c>
      <c r="AA84" s="11">
        <f>SUM('Yearly emission'!X$107:'Yearly emission'!X114)</f>
        <v>6266162.5381984189</v>
      </c>
      <c r="AB84" s="11">
        <f>SUM('Yearly emission'!Y$107:'Yearly emission'!Y114)</f>
        <v>19199554.397544112</v>
      </c>
      <c r="AC84" s="11">
        <f>SUM('Yearly emission'!Z$107:'Yearly emission'!Z114)</f>
        <v>53786683.166040048</v>
      </c>
      <c r="AD84" s="11">
        <f>SUM('Yearly emission'!AA$107:'Yearly emission'!AA114)</f>
        <v>284919255.14847362</v>
      </c>
      <c r="AE84" s="11">
        <f>SUM('Yearly emission'!AB$107:'Yearly emission'!AB114)</f>
        <v>31726398.6610642</v>
      </c>
      <c r="AF84" s="11">
        <f>SUM('Yearly emission'!AC$107:'Yearly emission'!AC114)</f>
        <v>37208468.708605483</v>
      </c>
      <c r="AG84" s="11">
        <f>SUM('Yearly emission'!AD$107:'Yearly emission'!AD114)</f>
        <v>6913398.5563469175</v>
      </c>
      <c r="AH84" s="11">
        <f>SUM('Yearly emission'!AE$107:'Yearly emission'!AE114)</f>
        <v>20466653.082248375</v>
      </c>
      <c r="AI84" s="11">
        <f>SUM('Yearly emission'!AF$107:'Yearly emission'!AF114)</f>
        <v>11319962.516382892</v>
      </c>
      <c r="AJ84" s="11">
        <f>SUM('Yearly emission'!AG$107:'Yearly emission'!AG114)</f>
        <v>11696604.992069729</v>
      </c>
      <c r="AK84" s="11">
        <f>SUM('Yearly emission'!AH$107:'Yearly emission'!AH114)</f>
        <v>75734844.448483005</v>
      </c>
      <c r="AM84" s="11">
        <f>SUM('Yearly emission'!AJ$107:'Yearly emission'!AJ114)</f>
        <v>898720251.88671398</v>
      </c>
      <c r="AN84" s="11">
        <f>SUM('Yearly emission'!AK$107:'Yearly emission'!AK114)</f>
        <v>323573064.32006943</v>
      </c>
      <c r="AO84" s="11">
        <f>SUM('Yearly emission'!AL$107:'Yearly emission'!AL114)</f>
        <v>136111222.4958463</v>
      </c>
      <c r="AP84" s="11">
        <f>SUM('Yearly emission'!AM$107:'Yearly emission'!AM114)</f>
        <v>48892558.223361187</v>
      </c>
      <c r="AQ84" s="11">
        <f>SUM('Yearly emission'!AN$107:'Yearly emission'!AN114)</f>
        <v>517823399.25503534</v>
      </c>
      <c r="AR84" s="11">
        <f>SUM('Yearly emission'!AO$107:'Yearly emission'!AO114)</f>
        <v>12532325.076396845</v>
      </c>
      <c r="AS84" s="11">
        <f>SUM('Yearly emission'!AP$107:'Yearly emission'!AP114)</f>
        <v>38399108.795088321</v>
      </c>
      <c r="AT84" s="11">
        <f>SUM('Yearly emission'!AQ$107:'Yearly emission'!AQ114)</f>
        <v>107573366.33207995</v>
      </c>
      <c r="AU84" s="11">
        <f>SUM('Yearly emission'!AR$107:'Yearly emission'!AR114)</f>
        <v>569838510.29694712</v>
      </c>
      <c r="AV84" s="11">
        <f>SUM('Yearly emission'!AS$107:'Yearly emission'!AS114)</f>
        <v>63452797.322128356</v>
      </c>
      <c r="AW84" s="11">
        <f>SUM('Yearly emission'!AT$107:'Yearly emission'!AT114)</f>
        <v>74416937.417210907</v>
      </c>
      <c r="AX84" s="11">
        <f>SUM('Yearly emission'!AU$107:'Yearly emission'!AU114)</f>
        <v>13826797.112693813</v>
      </c>
      <c r="AY84" s="11">
        <f>SUM('Yearly emission'!AV$107:'Yearly emission'!AV114)</f>
        <v>40933306.164496787</v>
      </c>
      <c r="AZ84" s="11">
        <f>SUM('Yearly emission'!AW$107:'Yearly emission'!AW114)</f>
        <v>22639925.032765806</v>
      </c>
      <c r="BA84" s="11">
        <f>SUM('Yearly emission'!AX$107:'Yearly emission'!AX114)</f>
        <v>23393209.984139461</v>
      </c>
      <c r="BB84" s="11">
        <f>SUM('Yearly emission'!AY$107:'Yearly emission'!AY114)</f>
        <v>151469688.89696583</v>
      </c>
      <c r="BD84" s="11">
        <f>SUM('Yearly emission'!BA$107:'Yearly emission'!BA114)</f>
        <v>0</v>
      </c>
      <c r="BE84" s="11">
        <f>SUM('Yearly emission'!BB$107:'Yearly emission'!BB114)</f>
        <v>0</v>
      </c>
      <c r="BF84" s="11">
        <f>SUM('Yearly emission'!BC$107:'Yearly emission'!BC114)</f>
        <v>0</v>
      </c>
      <c r="BG84" s="11">
        <f>SUM('Yearly emission'!BD$107:'Yearly emission'!BD114)</f>
        <v>0</v>
      </c>
      <c r="BH84" s="11">
        <f>SUM('Yearly emission'!BE$107:'Yearly emission'!BE114)</f>
        <v>0</v>
      </c>
      <c r="BI84" s="11">
        <f>SUM('Yearly emission'!BF$107:'Yearly emission'!BF114)</f>
        <v>0</v>
      </c>
      <c r="BJ84" s="11">
        <f>SUM('Yearly emission'!BG$107:'Yearly emission'!BG114)</f>
        <v>0</v>
      </c>
      <c r="BK84" s="11">
        <f>SUM('Yearly emission'!BH$107:'Yearly emission'!BH114)</f>
        <v>0</v>
      </c>
      <c r="BL84" s="11">
        <f>SUM('Yearly emission'!BI$107:'Yearly emission'!BI114)</f>
        <v>0</v>
      </c>
      <c r="BM84" s="11">
        <f>SUM('Yearly emission'!BJ$107:'Yearly emission'!BJ114)</f>
        <v>0</v>
      </c>
      <c r="BN84" s="11">
        <f>SUM('Yearly emission'!BK$107:'Yearly emission'!BK114)</f>
        <v>0</v>
      </c>
      <c r="BO84" s="11">
        <f>SUM('Yearly emission'!BL$107:'Yearly emission'!BL114)</f>
        <v>0</v>
      </c>
      <c r="BP84" s="11">
        <f>SUM('Yearly emission'!BM$107:'Yearly emission'!BM114)</f>
        <v>0</v>
      </c>
      <c r="BQ84" s="11">
        <f>SUM('Yearly emission'!BN$107:'Yearly emission'!BN114)</f>
        <v>0</v>
      </c>
      <c r="BR84" s="11">
        <f>SUM('Yearly emission'!BO$107:'Yearly emission'!BO114)</f>
        <v>0</v>
      </c>
      <c r="BS84" s="11">
        <f>SUM('Yearly emission'!BP$107:'Yearly emission'!BP114)</f>
        <v>0</v>
      </c>
      <c r="BU84" s="11">
        <f>SUM('Yearly emission'!BR$107:'Yearly emission'!BR114)</f>
        <v>0</v>
      </c>
      <c r="BV84" s="11">
        <f>SUM('Yearly emission'!BS$107:'Yearly emission'!BS114)</f>
        <v>0</v>
      </c>
      <c r="BW84" s="11">
        <f>SUM('Yearly emission'!BT$107:'Yearly emission'!BT114)</f>
        <v>0</v>
      </c>
      <c r="BX84" s="11">
        <f>SUM('Yearly emission'!BU$107:'Yearly emission'!BU114)</f>
        <v>0</v>
      </c>
      <c r="BY84" s="11">
        <f>SUM('Yearly emission'!BV$107:'Yearly emission'!BV114)</f>
        <v>0</v>
      </c>
      <c r="BZ84" s="11">
        <f>SUM('Yearly emission'!BW$107:'Yearly emission'!BW114)</f>
        <v>0</v>
      </c>
      <c r="CA84" s="11">
        <f>SUM('Yearly emission'!BX$107:'Yearly emission'!BX114)</f>
        <v>0</v>
      </c>
      <c r="CB84" s="11">
        <f>SUM('Yearly emission'!BY$107:'Yearly emission'!BY114)</f>
        <v>0</v>
      </c>
      <c r="CC84" s="11">
        <f>SUM('Yearly emission'!BZ$107:'Yearly emission'!BZ114)</f>
        <v>0</v>
      </c>
      <c r="CD84" s="11">
        <f>SUM('Yearly emission'!CA$107:'Yearly emission'!CA114)</f>
        <v>0</v>
      </c>
      <c r="CE84" s="11">
        <f>SUM('Yearly emission'!CB$107:'Yearly emission'!CB114)</f>
        <v>0</v>
      </c>
      <c r="CF84" s="11">
        <f>SUM('Yearly emission'!CC$107:'Yearly emission'!CC114)</f>
        <v>0</v>
      </c>
      <c r="CG84" s="11">
        <f>SUM('Yearly emission'!CD$107:'Yearly emission'!CD114)</f>
        <v>0</v>
      </c>
      <c r="CH84" s="11">
        <f>SUM('Yearly emission'!CE$107:'Yearly emission'!CE114)</f>
        <v>0</v>
      </c>
      <c r="CI84" s="11">
        <f>SUM('Yearly emission'!CF$107:'Yearly emission'!CF114)</f>
        <v>0</v>
      </c>
      <c r="CJ84" s="11">
        <f>SUM('Yearly emission'!CG$107:'Yearly emission'!CG114)</f>
        <v>0</v>
      </c>
      <c r="CM84" s="11">
        <f>SUM('Yearly emission'!CJ$107:'Yearly emission'!CJ114)</f>
        <v>16236</v>
      </c>
      <c r="CN84" s="11">
        <f>SUM('Yearly emission'!CK$107:'Yearly emission'!CK114)</f>
        <v>0</v>
      </c>
      <c r="CO84" s="11">
        <f>SUM('Yearly emission'!CL$107:'Yearly emission'!CL114)</f>
        <v>0</v>
      </c>
      <c r="CP84" s="11">
        <f>SUM('Yearly emission'!CM$107:'Yearly emission'!CM114)</f>
        <v>0</v>
      </c>
      <c r="CQ84" s="11">
        <f>SUM('Yearly emission'!CN$107:'Yearly emission'!CN114)</f>
        <v>0</v>
      </c>
      <c r="CR84" s="11">
        <f>SUM('Yearly emission'!CO$107:'Yearly emission'!CO114)</f>
        <v>0</v>
      </c>
      <c r="CS84" s="11">
        <f>SUM('Yearly emission'!CP$107:'Yearly emission'!CP114)</f>
        <v>0</v>
      </c>
      <c r="CT84" s="11">
        <f>SUM('Yearly emission'!CQ$107:'Yearly emission'!CQ114)</f>
        <v>0</v>
      </c>
      <c r="CU84" s="11">
        <f>SUM('Yearly emission'!CR$107:'Yearly emission'!CR114)</f>
        <v>0</v>
      </c>
      <c r="CV84" s="11">
        <f>SUM('Yearly emission'!CS$107:'Yearly emission'!CS114)</f>
        <v>0</v>
      </c>
      <c r="CW84" s="11">
        <f>SUM('Yearly emission'!CT$107:'Yearly emission'!CT114)</f>
        <v>0</v>
      </c>
      <c r="CX84" s="11">
        <f>SUM('Yearly emission'!CU$107:'Yearly emission'!CU114)</f>
        <v>0</v>
      </c>
      <c r="CY84" s="11">
        <f>SUM('Yearly emission'!CV$107:'Yearly emission'!CV114)</f>
        <v>0</v>
      </c>
      <c r="CZ84" s="11">
        <f>SUM('Yearly emission'!CW$107:'Yearly emission'!CW114)</f>
        <v>0</v>
      </c>
      <c r="DA84" s="11">
        <f>SUM('Yearly emission'!CX$107:'Yearly emission'!CX114)</f>
        <v>0</v>
      </c>
      <c r="DB84" s="11">
        <f>SUM('Yearly emission'!CY$107:'Yearly emission'!CY114)</f>
        <v>0</v>
      </c>
      <c r="DC84" s="11">
        <f>SUM('Yearly emission'!CZ$107:'Yearly emission'!CZ114)</f>
        <v>0</v>
      </c>
      <c r="DE84" s="11">
        <f>SUM('Yearly emission'!DB$107:'Yearly emission'!DB114)</f>
        <v>604987177.02390945</v>
      </c>
      <c r="DF84" s="11">
        <f>SUM('Yearly emission'!DC$107:'Yearly emission'!DC114)</f>
        <v>234632812.32188895</v>
      </c>
      <c r="DG84" s="11">
        <f>SUM('Yearly emission'!DD$107:'Yearly emission'!DD114)</f>
        <v>93196061.866886139</v>
      </c>
      <c r="DH84" s="11">
        <f>SUM('Yearly emission'!DE$107:'Yearly emission'!DE114)</f>
        <v>28811561.697530705</v>
      </c>
      <c r="DI84" s="11">
        <f>SUM('Yearly emission'!DF$107:'Yearly emission'!DF114)</f>
        <v>307703926.36811894</v>
      </c>
      <c r="DJ84" s="11">
        <f>SUM('Yearly emission'!DG$107:'Yearly emission'!DG114)</f>
        <v>9726593.1125330068</v>
      </c>
      <c r="DK84" s="11">
        <f>SUM('Yearly emission'!DH$107:'Yearly emission'!DH114)</f>
        <v>26385084.950345147</v>
      </c>
      <c r="DL84" s="11">
        <f>SUM('Yearly emission'!DI$107:'Yearly emission'!DI114)</f>
        <v>82401032.80803141</v>
      </c>
      <c r="DM84" s="11">
        <f>SUM('Yearly emission'!DJ$107:'Yearly emission'!DJ114)</f>
        <v>295927907.51666147</v>
      </c>
      <c r="DN84" s="11">
        <f>SUM('Yearly emission'!DK$107:'Yearly emission'!DK114)</f>
        <v>47101612.93141143</v>
      </c>
      <c r="DO84" s="11">
        <f>SUM('Yearly emission'!DL$107:'Yearly emission'!DL114)</f>
        <v>85939941.763944745</v>
      </c>
      <c r="DP84" s="11">
        <f>SUM('Yearly emission'!DM$107:'Yearly emission'!DM114)</f>
        <v>10841132.063632257</v>
      </c>
      <c r="DQ84" s="11">
        <f>SUM('Yearly emission'!DN$107:'Yearly emission'!DN114)</f>
        <v>32484756.728132673</v>
      </c>
      <c r="DR84" s="11">
        <f>SUM('Yearly emission'!DO$107:'Yearly emission'!DO114)</f>
        <v>46940461.670613408</v>
      </c>
      <c r="DS84" s="11">
        <f>SUM('Yearly emission'!DP$107:'Yearly emission'!DP114)</f>
        <v>21998708.118546542</v>
      </c>
      <c r="DT84" s="11">
        <f>SUM('Yearly emission'!DQ$107:'Yearly emission'!DQ114)</f>
        <v>112743766.08740073</v>
      </c>
      <c r="DV84" s="11">
        <f>SUM('Yearly emission'!DS$107:'Yearly emission'!DS114)</f>
        <v>1209974354.0478182</v>
      </c>
      <c r="DW84" s="11">
        <f>SUM('Yearly emission'!DT$107:'Yearly emission'!DT114)</f>
        <v>411648813.59610093</v>
      </c>
      <c r="DX84" s="11">
        <f>SUM('Yearly emission'!DU$107:'Yearly emission'!DU114)</f>
        <v>186392123.73377225</v>
      </c>
      <c r="DY84" s="11">
        <f>SUM('Yearly emission'!DV$107:'Yearly emission'!DV114)</f>
        <v>57623123.395061359</v>
      </c>
      <c r="DZ84" s="11">
        <f>SUM('Yearly emission'!DW$107:'Yearly emission'!DW114)</f>
        <v>615407852.73623705</v>
      </c>
      <c r="EA84" s="11">
        <f>SUM('Yearly emission'!DX$107:'Yearly emission'!DX114)</f>
        <v>19453186.225066029</v>
      </c>
      <c r="EB84" s="11">
        <f>SUM('Yearly emission'!DY$107:'Yearly emission'!DY114)</f>
        <v>52770169.900690332</v>
      </c>
      <c r="EC84" s="11">
        <f>SUM('Yearly emission'!DZ$107:'Yearly emission'!DZ114)</f>
        <v>164802065.61606294</v>
      </c>
      <c r="ED84" s="11">
        <f>SUM('Yearly emission'!EA$107:'Yearly emission'!EA114)</f>
        <v>591855815.03332257</v>
      </c>
      <c r="EE84" s="11">
        <f>SUM('Yearly emission'!EB$107:'Yearly emission'!EB114)</f>
        <v>94203225.862822771</v>
      </c>
      <c r="EF84" s="11">
        <f>SUM('Yearly emission'!EC$107:'Yearly emission'!EC114)</f>
        <v>171879883.52788931</v>
      </c>
      <c r="EG84" s="11">
        <f>SUM('Yearly emission'!ED$107:'Yearly emission'!ED114)</f>
        <v>21682264.127264537</v>
      </c>
      <c r="EH84" s="11">
        <f>SUM('Yearly emission'!EE$107:'Yearly emission'!EE114)</f>
        <v>64969513.456265345</v>
      </c>
      <c r="EI84" s="11">
        <f>SUM('Yearly emission'!EF$107:'Yearly emission'!EF114)</f>
        <v>93880923.341226995</v>
      </c>
      <c r="EJ84" s="11">
        <f>SUM('Yearly emission'!EG$107:'Yearly emission'!EG114)</f>
        <v>43997416.237092957</v>
      </c>
      <c r="EK84" s="11">
        <f>SUM('Yearly emission'!EH$107:'Yearly emission'!EH114)</f>
        <v>225487532.17480141</v>
      </c>
      <c r="EM84" s="11">
        <f>SUM('Yearly emission'!EJ$107:'Yearly emission'!EJ114)</f>
        <v>0</v>
      </c>
      <c r="EN84" s="11">
        <f>SUM('Yearly emission'!EK$107:'Yearly emission'!EK114)</f>
        <v>0</v>
      </c>
      <c r="EO84" s="11">
        <f>SUM('Yearly emission'!EL$107:'Yearly emission'!EL114)</f>
        <v>0</v>
      </c>
      <c r="EP84" s="11">
        <f>SUM('Yearly emission'!EM$107:'Yearly emission'!EM114)</f>
        <v>0</v>
      </c>
      <c r="EQ84" s="11">
        <f>SUM('Yearly emission'!EN$107:'Yearly emission'!EN114)</f>
        <v>0</v>
      </c>
      <c r="ER84" s="11">
        <f>SUM('Yearly emission'!EO$107:'Yearly emission'!EO114)</f>
        <v>0</v>
      </c>
      <c r="ES84" s="11">
        <f>SUM('Yearly emission'!EP$107:'Yearly emission'!EP114)</f>
        <v>0</v>
      </c>
      <c r="ET84" s="11">
        <f>SUM('Yearly emission'!EQ$107:'Yearly emission'!EQ114)</f>
        <v>0</v>
      </c>
      <c r="EU84" s="11">
        <f>SUM('Yearly emission'!ER$107:'Yearly emission'!ER114)</f>
        <v>0</v>
      </c>
      <c r="EV84" s="11">
        <f>SUM('Yearly emission'!ES$107:'Yearly emission'!ES114)</f>
        <v>0</v>
      </c>
      <c r="EW84" s="11">
        <f>SUM('Yearly emission'!ET$107:'Yearly emission'!ET114)</f>
        <v>0</v>
      </c>
      <c r="EX84" s="11">
        <f>SUM('Yearly emission'!EU$107:'Yearly emission'!EU114)</f>
        <v>0</v>
      </c>
      <c r="EY84" s="11">
        <f>SUM('Yearly emission'!EV$107:'Yearly emission'!EV114)</f>
        <v>0</v>
      </c>
      <c r="EZ84" s="11">
        <f>SUM('Yearly emission'!EW$107:'Yearly emission'!EW114)</f>
        <v>0</v>
      </c>
      <c r="FA84" s="11">
        <f>SUM('Yearly emission'!EX$107:'Yearly emission'!EX114)</f>
        <v>0</v>
      </c>
      <c r="FB84" s="11">
        <f>SUM('Yearly emission'!EY$107:'Yearly emission'!EY114)</f>
        <v>0</v>
      </c>
      <c r="FD84" s="11">
        <f>SUM('Yearly emission'!FA$107:'Yearly emission'!FA114)</f>
        <v>0</v>
      </c>
      <c r="FE84" s="11">
        <f>SUM('Yearly emission'!FB$107:'Yearly emission'!FB114)</f>
        <v>0</v>
      </c>
      <c r="FF84" s="11">
        <f>SUM('Yearly emission'!FC$107:'Yearly emission'!FC114)</f>
        <v>0</v>
      </c>
      <c r="FG84" s="11">
        <f>SUM('Yearly emission'!FD$107:'Yearly emission'!FD114)</f>
        <v>0</v>
      </c>
      <c r="FH84" s="11">
        <f>SUM('Yearly emission'!FE$107:'Yearly emission'!FE114)</f>
        <v>0</v>
      </c>
      <c r="FI84" s="11">
        <f>SUM('Yearly emission'!FF$107:'Yearly emission'!FF114)</f>
        <v>0</v>
      </c>
      <c r="FJ84" s="11">
        <f>SUM('Yearly emission'!FG$107:'Yearly emission'!FG114)</f>
        <v>0</v>
      </c>
      <c r="FK84" s="11">
        <f>SUM('Yearly emission'!FH$107:'Yearly emission'!FH114)</f>
        <v>0</v>
      </c>
      <c r="FL84" s="11">
        <f>SUM('Yearly emission'!FI$107:'Yearly emission'!FI114)</f>
        <v>0</v>
      </c>
      <c r="FM84" s="11">
        <f>SUM('Yearly emission'!FJ$107:'Yearly emission'!FJ114)</f>
        <v>0</v>
      </c>
      <c r="FN84" s="11">
        <f>SUM('Yearly emission'!FK$107:'Yearly emission'!FK114)</f>
        <v>0</v>
      </c>
      <c r="FO84" s="11">
        <f>SUM('Yearly emission'!FL$107:'Yearly emission'!FL114)</f>
        <v>0</v>
      </c>
      <c r="FP84" s="11">
        <f>SUM('Yearly emission'!FM$107:'Yearly emission'!FM114)</f>
        <v>0</v>
      </c>
      <c r="FQ84" s="11">
        <f>SUM('Yearly emission'!FN$107:'Yearly emission'!FN114)</f>
        <v>0</v>
      </c>
      <c r="FR84" s="11">
        <f>SUM('Yearly emission'!FO$107:'Yearly emission'!FO114)</f>
        <v>0</v>
      </c>
      <c r="FS84" s="11">
        <f>SUM('Yearly emission'!FP$107:'Yearly emission'!FP114)</f>
        <v>0</v>
      </c>
      <c r="FV84" s="11">
        <f>SUM('Yearly emission'!FS$107:'Yearly emission'!FS114)</f>
        <v>16236</v>
      </c>
      <c r="FW84" s="11">
        <f>SUM('Yearly emission'!FT$107:'Yearly emission'!FT114)</f>
        <v>0</v>
      </c>
      <c r="FX84" s="11">
        <f>SUM('Yearly emission'!FU$107:'Yearly emission'!FU114)</f>
        <v>0</v>
      </c>
      <c r="FY84" s="11">
        <f>SUM('Yearly emission'!FV$107:'Yearly emission'!FV114)</f>
        <v>0</v>
      </c>
      <c r="FZ84" s="11">
        <f>SUM('Yearly emission'!FW$107:'Yearly emission'!FW114)</f>
        <v>0</v>
      </c>
      <c r="GA84" s="11">
        <f>SUM('Yearly emission'!FX$107:'Yearly emission'!FX114)</f>
        <v>0</v>
      </c>
      <c r="GB84" s="11">
        <f>SUM('Yearly emission'!FY$107:'Yearly emission'!FY114)</f>
        <v>0</v>
      </c>
      <c r="GC84" s="11">
        <f>SUM('Yearly emission'!FZ$107:'Yearly emission'!FZ114)</f>
        <v>0</v>
      </c>
      <c r="GD84" s="11">
        <f>SUM('Yearly emission'!GA$107:'Yearly emission'!GA114)</f>
        <v>0</v>
      </c>
      <c r="GE84" s="11">
        <f>SUM('Yearly emission'!GB$107:'Yearly emission'!GB114)</f>
        <v>0</v>
      </c>
      <c r="GF84" s="11">
        <f>SUM('Yearly emission'!GC$107:'Yearly emission'!GC114)</f>
        <v>0</v>
      </c>
      <c r="GG84" s="11">
        <f>SUM('Yearly emission'!GD$107:'Yearly emission'!GD114)</f>
        <v>0</v>
      </c>
      <c r="GH84" s="11">
        <f>SUM('Yearly emission'!GE$107:'Yearly emission'!GE114)</f>
        <v>0</v>
      </c>
      <c r="GI84" s="11">
        <f>SUM('Yearly emission'!GF$107:'Yearly emission'!GF114)</f>
        <v>0</v>
      </c>
      <c r="GJ84" s="11">
        <f>SUM('Yearly emission'!GG$107:'Yearly emission'!GG114)</f>
        <v>0</v>
      </c>
      <c r="GK84" s="11">
        <f>SUM('Yearly emission'!GH$107:'Yearly emission'!GH114)</f>
        <v>0</v>
      </c>
      <c r="GL84" s="11">
        <f>SUM('Yearly emission'!GI$107:'Yearly emission'!GI114)</f>
        <v>0</v>
      </c>
      <c r="GN84" s="11">
        <f>SUM('Yearly emission'!GK$107:'Yearly emission'!GK114)</f>
        <v>551716890.58719254</v>
      </c>
      <c r="GO84" s="11">
        <f>SUM('Yearly emission'!GL$107:'Yearly emission'!GL114)</f>
        <v>191401955.37694973</v>
      </c>
      <c r="GP84" s="11">
        <f>SUM('Yearly emission'!GM$107:'Yearly emission'!GM114)</f>
        <v>88779098.082745224</v>
      </c>
      <c r="GQ84" s="11">
        <f>SUM('Yearly emission'!GN$107:'Yearly emission'!GN114)</f>
        <v>36371576.978737041</v>
      </c>
      <c r="GR84" s="11">
        <f>SUM('Yearly emission'!GO$107:'Yearly emission'!GO114)</f>
        <v>230159479.27152991</v>
      </c>
      <c r="GS84" s="11">
        <f>SUM('Yearly emission'!GP$107:'Yearly emission'!GP114)</f>
        <v>6935043.6688991003</v>
      </c>
      <c r="GT84" s="11">
        <f>SUM('Yearly emission'!GQ$107:'Yearly emission'!GQ114)</f>
        <v>22388395.980474081</v>
      </c>
      <c r="GU84" s="11">
        <f>SUM('Yearly emission'!GR$107:'Yearly emission'!GR114)</f>
        <v>164951654.89708528</v>
      </c>
      <c r="GV84" s="11">
        <f>SUM('Yearly emission'!GS$107:'Yearly emission'!GS114)</f>
        <v>480849931.24519479</v>
      </c>
      <c r="GW84" s="11">
        <f>SUM('Yearly emission'!GT$107:'Yearly emission'!GT114)</f>
        <v>57964268.107166231</v>
      </c>
      <c r="GX84" s="11">
        <f>SUM('Yearly emission'!GU$107:'Yearly emission'!GU114)</f>
        <v>116789110.56739709</v>
      </c>
      <c r="GY84" s="11">
        <f>SUM('Yearly emission'!GV$107:'Yearly emission'!GV114)</f>
        <v>12234435.101832815</v>
      </c>
      <c r="GZ84" s="11">
        <f>SUM('Yearly emission'!GW$107:'Yearly emission'!GW114)</f>
        <v>23204598.641268559</v>
      </c>
      <c r="HA84" s="11">
        <f>SUM('Yearly emission'!GX$107:'Yearly emission'!GX114)</f>
        <v>48355493.110646099</v>
      </c>
      <c r="HB84" s="11">
        <f>SUM('Yearly emission'!GY$107:'Yearly emission'!GY114)</f>
        <v>25290868.881972551</v>
      </c>
      <c r="HC84" s="11">
        <f>SUM('Yearly emission'!GZ$107:'Yearly emission'!GZ114)</f>
        <v>151276478.04822662</v>
      </c>
      <c r="HE84" s="11">
        <f>SUM('Yearly emission'!HB$107:'Yearly emission'!HB114)</f>
        <v>1103433781.174386</v>
      </c>
      <c r="HF84" s="11">
        <f>SUM('Yearly emission'!HC$107:'Yearly emission'!HC114)</f>
        <v>382803910.7538991</v>
      </c>
      <c r="HG84" s="11">
        <f>SUM('Yearly emission'!HD$107:'Yearly emission'!HD114)</f>
        <v>177558196.16549051</v>
      </c>
      <c r="HH84" s="11">
        <f>SUM('Yearly emission'!HE$107:'Yearly emission'!HE114)</f>
        <v>72743153.957474157</v>
      </c>
      <c r="HI84" s="11">
        <f>SUM('Yearly emission'!HF$107:'Yearly emission'!HF114)</f>
        <v>460318958.54305935</v>
      </c>
      <c r="HJ84" s="11">
        <f>SUM('Yearly emission'!HG$107:'Yearly emission'!HG114)</f>
        <v>13870087.337798204</v>
      </c>
      <c r="HK84" s="11">
        <f>SUM('Yearly emission'!HH$107:'Yearly emission'!HH114)</f>
        <v>44776791.960948154</v>
      </c>
      <c r="HL84" s="11">
        <f>SUM('Yearly emission'!HI$107:'Yearly emission'!HI114)</f>
        <v>329903309.7941702</v>
      </c>
      <c r="HM84" s="11">
        <f>SUM('Yearly emission'!HJ$107:'Yearly emission'!HJ114)</f>
        <v>961699862.49038959</v>
      </c>
      <c r="HN84" s="11">
        <f>SUM('Yearly emission'!HK$107:'Yearly emission'!HK114)</f>
        <v>115928536.21433246</v>
      </c>
      <c r="HO84" s="11">
        <f>SUM('Yearly emission'!HL$107:'Yearly emission'!HL114)</f>
        <v>233578221.13479412</v>
      </c>
      <c r="HP84" s="11">
        <f>SUM('Yearly emission'!HM$107:'Yearly emission'!HM114)</f>
        <v>24468870.203665596</v>
      </c>
      <c r="HQ84" s="11">
        <f>SUM('Yearly emission'!HN$107:'Yearly emission'!HN114)</f>
        <v>46409197.282537118</v>
      </c>
      <c r="HR84" s="11">
        <f>SUM('Yearly emission'!HO$107:'Yearly emission'!HO114)</f>
        <v>96710986.221292138</v>
      </c>
      <c r="HS84" s="11">
        <f>SUM('Yearly emission'!HP$107:'Yearly emission'!HP114)</f>
        <v>50581737.763945177</v>
      </c>
      <c r="HT84" s="11">
        <f>SUM('Yearly emission'!HQ$107:'Yearly emission'!HQ114)</f>
        <v>302552956.09645307</v>
      </c>
      <c r="HV84" s="11">
        <f>SUM('Yearly emission'!HS$107:'Yearly emission'!HS114)</f>
        <v>0</v>
      </c>
      <c r="HW84" s="11">
        <f>SUM('Yearly emission'!HT$107:'Yearly emission'!HT114)</f>
        <v>0</v>
      </c>
      <c r="HX84" s="11">
        <f>SUM('Yearly emission'!HU$107:'Yearly emission'!HU114)</f>
        <v>0</v>
      </c>
      <c r="HY84" s="11">
        <f>SUM('Yearly emission'!HV$107:'Yearly emission'!HV114)</f>
        <v>0</v>
      </c>
      <c r="HZ84" s="11">
        <f>SUM('Yearly emission'!HW$107:'Yearly emission'!HW114)</f>
        <v>0</v>
      </c>
      <c r="IA84" s="11">
        <f>SUM('Yearly emission'!HX$107:'Yearly emission'!HX114)</f>
        <v>0</v>
      </c>
      <c r="IB84" s="11">
        <f>SUM('Yearly emission'!HY$107:'Yearly emission'!HY114)</f>
        <v>0</v>
      </c>
      <c r="IC84" s="11">
        <f>SUM('Yearly emission'!HZ$107:'Yearly emission'!HZ114)</f>
        <v>0</v>
      </c>
      <c r="ID84" s="11">
        <f>SUM('Yearly emission'!IA$107:'Yearly emission'!IA114)</f>
        <v>0</v>
      </c>
      <c r="IE84" s="11">
        <f>SUM('Yearly emission'!IB$107:'Yearly emission'!IB114)</f>
        <v>0</v>
      </c>
      <c r="IF84" s="11">
        <f>SUM('Yearly emission'!IC$107:'Yearly emission'!IC114)</f>
        <v>0</v>
      </c>
      <c r="IG84" s="11">
        <f>SUM('Yearly emission'!ID$107:'Yearly emission'!ID114)</f>
        <v>0</v>
      </c>
      <c r="IH84" s="11">
        <f>SUM('Yearly emission'!IE$107:'Yearly emission'!IE114)</f>
        <v>0</v>
      </c>
      <c r="II84" s="11">
        <f>SUM('Yearly emission'!IF$107:'Yearly emission'!IF114)</f>
        <v>0</v>
      </c>
      <c r="IJ84" s="11">
        <f>SUM('Yearly emission'!IG$107:'Yearly emission'!IG114)</f>
        <v>0</v>
      </c>
      <c r="IK84" s="11">
        <f>SUM('Yearly emission'!IH$107:'Yearly emission'!IH114)</f>
        <v>0</v>
      </c>
      <c r="IM84" s="11">
        <f>SUM('Yearly emission'!IJ$107:'Yearly emission'!IJ114)</f>
        <v>0</v>
      </c>
      <c r="IN84" s="11">
        <f>SUM('Yearly emission'!IK$107:'Yearly emission'!IK114)</f>
        <v>0</v>
      </c>
      <c r="IO84" s="11">
        <f>SUM('Yearly emission'!IL$107:'Yearly emission'!IL114)</f>
        <v>0</v>
      </c>
      <c r="IP84" s="11">
        <f>SUM('Yearly emission'!IM$107:'Yearly emission'!IM114)</f>
        <v>0</v>
      </c>
      <c r="IQ84" s="11">
        <f>SUM('Yearly emission'!IN$107:'Yearly emission'!IN114)</f>
        <v>0</v>
      </c>
      <c r="IR84" s="11">
        <f>SUM('Yearly emission'!IO$107:'Yearly emission'!IO114)</f>
        <v>0</v>
      </c>
      <c r="IS84" s="11">
        <f>SUM('Yearly emission'!IP$107:'Yearly emission'!IP114)</f>
        <v>0</v>
      </c>
      <c r="IT84" s="11">
        <f>SUM('Yearly emission'!IQ$107:'Yearly emission'!IQ114)</f>
        <v>0</v>
      </c>
      <c r="IU84" s="11">
        <f>SUM('Yearly emission'!IR$107:'Yearly emission'!IR114)</f>
        <v>0</v>
      </c>
      <c r="IV84" s="11">
        <f>SUM('Yearly emission'!IS$107:'Yearly emission'!IS114)</f>
        <v>0</v>
      </c>
      <c r="IW84" s="11">
        <f>SUM('Yearly emission'!IT$107:'Yearly emission'!IT114)</f>
        <v>0</v>
      </c>
      <c r="IX84" s="11">
        <f>SUM('Yearly emission'!IU$107:'Yearly emission'!IU114)</f>
        <v>0</v>
      </c>
      <c r="IY84" s="11">
        <f>SUM('Yearly emission'!IV$107:'Yearly emission'!IV114)</f>
        <v>0</v>
      </c>
      <c r="IZ84" s="11">
        <f>SUM('Yearly emission'!IW$107:'Yearly emission'!IW114)</f>
        <v>0</v>
      </c>
      <c r="JA84" s="11">
        <f>SUM('Yearly emission'!IX$107:'Yearly emission'!IX114)</f>
        <v>0</v>
      </c>
      <c r="JB84" s="11">
        <f>SUM('Yearly emission'!IY$107:'Yearly emission'!IY114)</f>
        <v>0</v>
      </c>
    </row>
    <row r="85" spans="1:262" x14ac:dyDescent="0.25">
      <c r="A85" s="11" t="s">
        <v>54</v>
      </c>
      <c r="B85" s="11">
        <v>2034</v>
      </c>
      <c r="D85" s="11">
        <v>2034</v>
      </c>
      <c r="E85" s="11">
        <f>SUM('Yearly emission'!B$108:'Yearly emission'!B115)</f>
        <v>0</v>
      </c>
      <c r="F85" s="11">
        <f>SUM('Yearly emission'!C$108:'Yearly emission'!C115)</f>
        <v>0</v>
      </c>
      <c r="G85" s="11">
        <f>SUM('Yearly emission'!D$108:'Yearly emission'!D115)</f>
        <v>0</v>
      </c>
      <c r="H85" s="11">
        <f>SUM('Yearly emission'!E$108:'Yearly emission'!E115)</f>
        <v>0</v>
      </c>
      <c r="I85" s="11">
        <f>SUM('Yearly emission'!F$108:'Yearly emission'!F115)</f>
        <v>0</v>
      </c>
      <c r="J85" s="11">
        <f>SUM('Yearly emission'!G$108:'Yearly emission'!G115)</f>
        <v>0</v>
      </c>
      <c r="K85" s="11">
        <f>SUM('Yearly emission'!H$108:'Yearly emission'!H115)</f>
        <v>0</v>
      </c>
      <c r="L85" s="11">
        <f>SUM('Yearly emission'!I$108:'Yearly emission'!I115)</f>
        <v>0</v>
      </c>
      <c r="M85" s="11">
        <f>SUM('Yearly emission'!J$108:'Yearly emission'!J115)</f>
        <v>0</v>
      </c>
      <c r="N85" s="11">
        <f>SUM('Yearly emission'!K$108:'Yearly emission'!K115)</f>
        <v>0</v>
      </c>
      <c r="O85" s="11">
        <f>SUM('Yearly emission'!L$108:'Yearly emission'!L115)</f>
        <v>0</v>
      </c>
      <c r="P85" s="11">
        <f>SUM('Yearly emission'!M$108:'Yearly emission'!M115)</f>
        <v>0</v>
      </c>
      <c r="Q85" s="11">
        <f>SUM('Yearly emission'!N$108:'Yearly emission'!N115)</f>
        <v>0</v>
      </c>
      <c r="R85" s="11">
        <f>SUM('Yearly emission'!O$108:'Yearly emission'!O115)</f>
        <v>0</v>
      </c>
      <c r="S85" s="11">
        <f>SUM('Yearly emission'!P$108:'Yearly emission'!P115)</f>
        <v>0</v>
      </c>
      <c r="T85" s="11">
        <f>SUM('Yearly emission'!Q$108:'Yearly emission'!Q115)</f>
        <v>0</v>
      </c>
      <c r="V85" s="11">
        <f>SUM('Yearly emission'!S$108:'Yearly emission'!S115)</f>
        <v>629140517.23649883</v>
      </c>
      <c r="W85" s="11">
        <f>SUM('Yearly emission'!T$108:'Yearly emission'!T115)</f>
        <v>220831453.39707083</v>
      </c>
      <c r="X85" s="11">
        <f>SUM('Yearly emission'!U$108:'Yearly emission'!U115)</f>
        <v>92990875.185172558</v>
      </c>
      <c r="Y85" s="11">
        <f>SUM('Yearly emission'!V$108:'Yearly emission'!V115)</f>
        <v>34795094.921038292</v>
      </c>
      <c r="Z85" s="11">
        <f>SUM('Yearly emission'!W$108:'Yearly emission'!W115)</f>
        <v>373730311.6482259</v>
      </c>
      <c r="AA85" s="11">
        <f>SUM('Yearly emission'!X$108:'Yearly emission'!X115)</f>
        <v>9739433.9245575331</v>
      </c>
      <c r="AB85" s="11">
        <f>SUM('Yearly emission'!Y$108:'Yearly emission'!Y115)</f>
        <v>26555274.74001094</v>
      </c>
      <c r="AC85" s="11">
        <f>SUM('Yearly emission'!Z$108:'Yearly emission'!Z115)</f>
        <v>76949440.603339002</v>
      </c>
      <c r="AD85" s="11">
        <f>SUM('Yearly emission'!AA$108:'Yearly emission'!AA115)</f>
        <v>415786711.64780217</v>
      </c>
      <c r="AE85" s="11">
        <f>SUM('Yearly emission'!AB$108:'Yearly emission'!AB115)</f>
        <v>47542560.548296727</v>
      </c>
      <c r="AF85" s="11">
        <f>SUM('Yearly emission'!AC$108:'Yearly emission'!AC115)</f>
        <v>56625645.660942078</v>
      </c>
      <c r="AG85" s="11">
        <f>SUM('Yearly emission'!AD$108:'Yearly emission'!AD115)</f>
        <v>10163019.599661406</v>
      </c>
      <c r="AH85" s="11">
        <f>SUM('Yearly emission'!AE$108:'Yearly emission'!AE115)</f>
        <v>29563279.60079265</v>
      </c>
      <c r="AI85" s="11">
        <f>SUM('Yearly emission'!AF$108:'Yearly emission'!AF115)</f>
        <v>19007669.695841506</v>
      </c>
      <c r="AJ85" s="11">
        <f>SUM('Yearly emission'!AG$108:'Yearly emission'!AG115)</f>
        <v>17720159.783003408</v>
      </c>
      <c r="AK85" s="11">
        <f>SUM('Yearly emission'!AH$108:'Yearly emission'!AH115)</f>
        <v>111366834.41147417</v>
      </c>
      <c r="AM85" s="11">
        <f>SUM('Yearly emission'!AJ$108:'Yearly emission'!AJ115)</f>
        <v>1258281034.4729977</v>
      </c>
      <c r="AN85" s="11">
        <f>SUM('Yearly emission'!AK$108:'Yearly emission'!AK115)</f>
        <v>441662906.79414195</v>
      </c>
      <c r="AO85" s="11">
        <f>SUM('Yearly emission'!AL$108:'Yearly emission'!AL115)</f>
        <v>185981750.37034491</v>
      </c>
      <c r="AP85" s="11">
        <f>SUM('Yearly emission'!AM$108:'Yearly emission'!AM115)</f>
        <v>69590189.842076585</v>
      </c>
      <c r="AQ85" s="11">
        <f>SUM('Yearly emission'!AN$108:'Yearly emission'!AN115)</f>
        <v>747460623.29645252</v>
      </c>
      <c r="AR85" s="11">
        <f>SUM('Yearly emission'!AO$108:'Yearly emission'!AO115)</f>
        <v>19478867.849115074</v>
      </c>
      <c r="AS85" s="11">
        <f>SUM('Yearly emission'!AP$108:'Yearly emission'!AP115)</f>
        <v>53110549.480021998</v>
      </c>
      <c r="AT85" s="11">
        <f>SUM('Yearly emission'!AQ$108:'Yearly emission'!AQ115)</f>
        <v>153898881.20667785</v>
      </c>
      <c r="AU85" s="11">
        <f>SUM('Yearly emission'!AR$108:'Yearly emission'!AR115)</f>
        <v>831573423.29560339</v>
      </c>
      <c r="AV85" s="11">
        <f>SUM('Yearly emission'!AS$108:'Yearly emission'!AS115)</f>
        <v>95085121.09659341</v>
      </c>
      <c r="AW85" s="11">
        <f>SUM('Yearly emission'!AT$108:'Yearly emission'!AT115)</f>
        <v>113251291.3218841</v>
      </c>
      <c r="AX85" s="11">
        <f>SUM('Yearly emission'!AU$108:'Yearly emission'!AU115)</f>
        <v>20326039.19932279</v>
      </c>
      <c r="AY85" s="11">
        <f>SUM('Yearly emission'!AV$108:'Yearly emission'!AV115)</f>
        <v>59126559.201585278</v>
      </c>
      <c r="AZ85" s="11">
        <f>SUM('Yearly emission'!AW$108:'Yearly emission'!AW115)</f>
        <v>38015339.391683035</v>
      </c>
      <c r="BA85" s="11">
        <f>SUM('Yearly emission'!AX$108:'Yearly emission'!AX115)</f>
        <v>35440319.566006832</v>
      </c>
      <c r="BB85" s="11">
        <f>SUM('Yearly emission'!AY$108:'Yearly emission'!AY115)</f>
        <v>222733668.82294816</v>
      </c>
      <c r="BD85" s="11">
        <f>SUM('Yearly emission'!BA$108:'Yearly emission'!BA115)</f>
        <v>0</v>
      </c>
      <c r="BE85" s="11">
        <f>SUM('Yearly emission'!BB$108:'Yearly emission'!BB115)</f>
        <v>0</v>
      </c>
      <c r="BF85" s="11">
        <f>SUM('Yearly emission'!BC$108:'Yearly emission'!BC115)</f>
        <v>0</v>
      </c>
      <c r="BG85" s="11">
        <f>SUM('Yearly emission'!BD$108:'Yearly emission'!BD115)</f>
        <v>0</v>
      </c>
      <c r="BH85" s="11">
        <f>SUM('Yearly emission'!BE$108:'Yearly emission'!BE115)</f>
        <v>0</v>
      </c>
      <c r="BI85" s="11">
        <f>SUM('Yearly emission'!BF$108:'Yearly emission'!BF115)</f>
        <v>0</v>
      </c>
      <c r="BJ85" s="11">
        <f>SUM('Yearly emission'!BG$108:'Yearly emission'!BG115)</f>
        <v>0</v>
      </c>
      <c r="BK85" s="11">
        <f>SUM('Yearly emission'!BH$108:'Yearly emission'!BH115)</f>
        <v>0</v>
      </c>
      <c r="BL85" s="11">
        <f>SUM('Yearly emission'!BI$108:'Yearly emission'!BI115)</f>
        <v>0</v>
      </c>
      <c r="BM85" s="11">
        <f>SUM('Yearly emission'!BJ$108:'Yearly emission'!BJ115)</f>
        <v>0</v>
      </c>
      <c r="BN85" s="11">
        <f>SUM('Yearly emission'!BK$108:'Yearly emission'!BK115)</f>
        <v>0</v>
      </c>
      <c r="BO85" s="11">
        <f>SUM('Yearly emission'!BL$108:'Yearly emission'!BL115)</f>
        <v>0</v>
      </c>
      <c r="BP85" s="11">
        <f>SUM('Yearly emission'!BM$108:'Yearly emission'!BM115)</f>
        <v>0</v>
      </c>
      <c r="BQ85" s="11">
        <f>SUM('Yearly emission'!BN$108:'Yearly emission'!BN115)</f>
        <v>0</v>
      </c>
      <c r="BR85" s="11">
        <f>SUM('Yearly emission'!BO$108:'Yearly emission'!BO115)</f>
        <v>0</v>
      </c>
      <c r="BS85" s="11">
        <f>SUM('Yearly emission'!BP$108:'Yearly emission'!BP115)</f>
        <v>0</v>
      </c>
      <c r="BU85" s="11">
        <f>SUM('Yearly emission'!BR$108:'Yearly emission'!BR115)</f>
        <v>0</v>
      </c>
      <c r="BV85" s="11">
        <f>SUM('Yearly emission'!BS$108:'Yearly emission'!BS115)</f>
        <v>0</v>
      </c>
      <c r="BW85" s="11">
        <f>SUM('Yearly emission'!BT$108:'Yearly emission'!BT115)</f>
        <v>0</v>
      </c>
      <c r="BX85" s="11">
        <f>SUM('Yearly emission'!BU$108:'Yearly emission'!BU115)</f>
        <v>0</v>
      </c>
      <c r="BY85" s="11">
        <f>SUM('Yearly emission'!BV$108:'Yearly emission'!BV115)</f>
        <v>0</v>
      </c>
      <c r="BZ85" s="11">
        <f>SUM('Yearly emission'!BW$108:'Yearly emission'!BW115)</f>
        <v>0</v>
      </c>
      <c r="CA85" s="11">
        <f>SUM('Yearly emission'!BX$108:'Yearly emission'!BX115)</f>
        <v>0</v>
      </c>
      <c r="CB85" s="11">
        <f>SUM('Yearly emission'!BY$108:'Yearly emission'!BY115)</f>
        <v>0</v>
      </c>
      <c r="CC85" s="11">
        <f>SUM('Yearly emission'!BZ$108:'Yearly emission'!BZ115)</f>
        <v>0</v>
      </c>
      <c r="CD85" s="11">
        <f>SUM('Yearly emission'!CA$108:'Yearly emission'!CA115)</f>
        <v>0</v>
      </c>
      <c r="CE85" s="11">
        <f>SUM('Yearly emission'!CB$108:'Yearly emission'!CB115)</f>
        <v>0</v>
      </c>
      <c r="CF85" s="11">
        <f>SUM('Yearly emission'!CC$108:'Yearly emission'!CC115)</f>
        <v>0</v>
      </c>
      <c r="CG85" s="11">
        <f>SUM('Yearly emission'!CD$108:'Yearly emission'!CD115)</f>
        <v>0</v>
      </c>
      <c r="CH85" s="11">
        <f>SUM('Yearly emission'!CE$108:'Yearly emission'!CE115)</f>
        <v>0</v>
      </c>
      <c r="CI85" s="11">
        <f>SUM('Yearly emission'!CF$108:'Yearly emission'!CF115)</f>
        <v>0</v>
      </c>
      <c r="CJ85" s="11">
        <f>SUM('Yearly emission'!CG$108:'Yearly emission'!CG115)</f>
        <v>0</v>
      </c>
      <c r="CM85" s="11">
        <f>SUM('Yearly emission'!CJ$108:'Yearly emission'!CJ115)</f>
        <v>16244</v>
      </c>
      <c r="CN85" s="11">
        <f>SUM('Yearly emission'!CK$108:'Yearly emission'!CK115)</f>
        <v>0</v>
      </c>
      <c r="CO85" s="11">
        <f>SUM('Yearly emission'!CL$108:'Yearly emission'!CL115)</f>
        <v>0</v>
      </c>
      <c r="CP85" s="11">
        <f>SUM('Yearly emission'!CM$108:'Yearly emission'!CM115)</f>
        <v>0</v>
      </c>
      <c r="CQ85" s="11">
        <f>SUM('Yearly emission'!CN$108:'Yearly emission'!CN115)</f>
        <v>0</v>
      </c>
      <c r="CR85" s="11">
        <f>SUM('Yearly emission'!CO$108:'Yearly emission'!CO115)</f>
        <v>0</v>
      </c>
      <c r="CS85" s="11">
        <f>SUM('Yearly emission'!CP$108:'Yearly emission'!CP115)</f>
        <v>0</v>
      </c>
      <c r="CT85" s="11">
        <f>SUM('Yearly emission'!CQ$108:'Yearly emission'!CQ115)</f>
        <v>0</v>
      </c>
      <c r="CU85" s="11">
        <f>SUM('Yearly emission'!CR$108:'Yearly emission'!CR115)</f>
        <v>0</v>
      </c>
      <c r="CV85" s="11">
        <f>SUM('Yearly emission'!CS$108:'Yearly emission'!CS115)</f>
        <v>0</v>
      </c>
      <c r="CW85" s="11">
        <f>SUM('Yearly emission'!CT$108:'Yearly emission'!CT115)</f>
        <v>0</v>
      </c>
      <c r="CX85" s="11">
        <f>SUM('Yearly emission'!CU$108:'Yearly emission'!CU115)</f>
        <v>0</v>
      </c>
      <c r="CY85" s="11">
        <f>SUM('Yearly emission'!CV$108:'Yearly emission'!CV115)</f>
        <v>0</v>
      </c>
      <c r="CZ85" s="11">
        <f>SUM('Yearly emission'!CW$108:'Yearly emission'!CW115)</f>
        <v>0</v>
      </c>
      <c r="DA85" s="11">
        <f>SUM('Yearly emission'!CX$108:'Yearly emission'!CX115)</f>
        <v>0</v>
      </c>
      <c r="DB85" s="11">
        <f>SUM('Yearly emission'!CY$108:'Yearly emission'!CY115)</f>
        <v>0</v>
      </c>
      <c r="DC85" s="11">
        <f>SUM('Yearly emission'!CZ$108:'Yearly emission'!CZ115)</f>
        <v>0</v>
      </c>
      <c r="DE85" s="11">
        <f>SUM('Yearly emission'!DB$108:'Yearly emission'!DB115)</f>
        <v>882487623.65166163</v>
      </c>
      <c r="DF85" s="11">
        <f>SUM('Yearly emission'!DC$108:'Yearly emission'!DC115)</f>
        <v>321329627.20464504</v>
      </c>
      <c r="DG85" s="11">
        <f>SUM('Yearly emission'!DD$108:'Yearly emission'!DD115)</f>
        <v>134637992.53318423</v>
      </c>
      <c r="DH85" s="11">
        <f>SUM('Yearly emission'!DE$108:'Yearly emission'!DE115)</f>
        <v>43063637.893722013</v>
      </c>
      <c r="DI85" s="11">
        <f>SUM('Yearly emission'!DF$108:'Yearly emission'!DF115)</f>
        <v>458566270.83540547</v>
      </c>
      <c r="DJ85" s="11">
        <f>SUM('Yearly emission'!DG$108:'Yearly emission'!DG115)</f>
        <v>16126696.822017591</v>
      </c>
      <c r="DK85" s="11">
        <f>SUM('Yearly emission'!DH$108:'Yearly emission'!DH115)</f>
        <v>38268148.704940438</v>
      </c>
      <c r="DL85" s="11">
        <f>SUM('Yearly emission'!DI$108:'Yearly emission'!DI115)</f>
        <v>122851080.67029276</v>
      </c>
      <c r="DM85" s="11">
        <f>SUM('Yearly emission'!DJ$108:'Yearly emission'!DJ115)</f>
        <v>486033651.07568145</v>
      </c>
      <c r="DN85" s="11">
        <f>SUM('Yearly emission'!DK$108:'Yearly emission'!DK115)</f>
        <v>71773363.744459197</v>
      </c>
      <c r="DO85" s="11">
        <f>SUM('Yearly emission'!DL$108:'Yearly emission'!DL115)</f>
        <v>138865195.54131389</v>
      </c>
      <c r="DP85" s="11">
        <f>SUM('Yearly emission'!DM$108:'Yearly emission'!DM115)</f>
        <v>16439605.815460412</v>
      </c>
      <c r="DQ85" s="11">
        <f>SUM('Yearly emission'!DN$108:'Yearly emission'!DN115)</f>
        <v>47764132.518371984</v>
      </c>
      <c r="DR85" s="11">
        <f>SUM('Yearly emission'!DO$108:'Yearly emission'!DO115)</f>
        <v>74896739.700123996</v>
      </c>
      <c r="DS85" s="11">
        <f>SUM('Yearly emission'!DP$108:'Yearly emission'!DP115)</f>
        <v>34420626.181679226</v>
      </c>
      <c r="DT85" s="11">
        <f>SUM('Yearly emission'!DQ$108:'Yearly emission'!DQ115)</f>
        <v>171209392.3065815</v>
      </c>
      <c r="DV85" s="11">
        <f>SUM('Yearly emission'!DS$108:'Yearly emission'!DS115)</f>
        <v>1764975247.3033242</v>
      </c>
      <c r="DW85" s="11">
        <f>SUM('Yearly emission'!DT$108:'Yearly emission'!DT115)</f>
        <v>498740387.23195851</v>
      </c>
      <c r="DX85" s="11">
        <f>SUM('Yearly emission'!DU$108:'Yearly emission'!DU115)</f>
        <v>269275985.0663684</v>
      </c>
      <c r="DY85" s="11">
        <f>SUM('Yearly emission'!DV$108:'Yearly emission'!DV115)</f>
        <v>86127275.787443966</v>
      </c>
      <c r="DZ85" s="11">
        <f>SUM('Yearly emission'!DW$108:'Yearly emission'!DW115)</f>
        <v>917132541.67080915</v>
      </c>
      <c r="EA85" s="11">
        <f>SUM('Yearly emission'!DX$108:'Yearly emission'!DX115)</f>
        <v>32253393.644035198</v>
      </c>
      <c r="EB85" s="11">
        <f>SUM('Yearly emission'!DY$108:'Yearly emission'!DY115)</f>
        <v>76536297.409880862</v>
      </c>
      <c r="EC85" s="11">
        <f>SUM('Yearly emission'!DZ$108:'Yearly emission'!DZ115)</f>
        <v>245702161.34058565</v>
      </c>
      <c r="ED85" s="11">
        <f>SUM('Yearly emission'!EA$108:'Yearly emission'!EA115)</f>
        <v>972067302.15136266</v>
      </c>
      <c r="EE85" s="11">
        <f>SUM('Yearly emission'!EB$108:'Yearly emission'!EB115)</f>
        <v>143546727.4889183</v>
      </c>
      <c r="EF85" s="11">
        <f>SUM('Yearly emission'!EC$108:'Yearly emission'!EC115)</f>
        <v>277730391.08262771</v>
      </c>
      <c r="EG85" s="11">
        <f>SUM('Yearly emission'!ED$108:'Yearly emission'!ED115)</f>
        <v>32879211.630920861</v>
      </c>
      <c r="EH85" s="11">
        <f>SUM('Yearly emission'!EE$108:'Yearly emission'!EE115)</f>
        <v>95528265.036744088</v>
      </c>
      <c r="EI85" s="11">
        <f>SUM('Yearly emission'!EF$108:'Yearly emission'!EF115)</f>
        <v>149793479.40024829</v>
      </c>
      <c r="EJ85" s="11">
        <f>SUM('Yearly emission'!EG$108:'Yearly emission'!EG115)</f>
        <v>68841252.363358214</v>
      </c>
      <c r="EK85" s="11">
        <f>SUM('Yearly emission'!EH$108:'Yearly emission'!EH115)</f>
        <v>342418784.61316311</v>
      </c>
      <c r="EM85" s="11">
        <f>SUM('Yearly emission'!EJ$108:'Yearly emission'!EJ115)</f>
        <v>0</v>
      </c>
      <c r="EN85" s="11">
        <f>SUM('Yearly emission'!EK$108:'Yearly emission'!EK115)</f>
        <v>0</v>
      </c>
      <c r="EO85" s="11">
        <f>SUM('Yearly emission'!EL$108:'Yearly emission'!EL115)</f>
        <v>0</v>
      </c>
      <c r="EP85" s="11">
        <f>SUM('Yearly emission'!EM$108:'Yearly emission'!EM115)</f>
        <v>0</v>
      </c>
      <c r="EQ85" s="11">
        <f>SUM('Yearly emission'!EN$108:'Yearly emission'!EN115)</f>
        <v>0</v>
      </c>
      <c r="ER85" s="11">
        <f>SUM('Yearly emission'!EO$108:'Yearly emission'!EO115)</f>
        <v>0</v>
      </c>
      <c r="ES85" s="11">
        <f>SUM('Yearly emission'!EP$108:'Yearly emission'!EP115)</f>
        <v>0</v>
      </c>
      <c r="ET85" s="11">
        <f>SUM('Yearly emission'!EQ$108:'Yearly emission'!EQ115)</f>
        <v>0</v>
      </c>
      <c r="EU85" s="11">
        <f>SUM('Yearly emission'!ER$108:'Yearly emission'!ER115)</f>
        <v>0</v>
      </c>
      <c r="EV85" s="11">
        <f>SUM('Yearly emission'!ES$108:'Yearly emission'!ES115)</f>
        <v>0</v>
      </c>
      <c r="EW85" s="11">
        <f>SUM('Yearly emission'!ET$108:'Yearly emission'!ET115)</f>
        <v>0</v>
      </c>
      <c r="EX85" s="11">
        <f>SUM('Yearly emission'!EU$108:'Yearly emission'!EU115)</f>
        <v>0</v>
      </c>
      <c r="EY85" s="11">
        <f>SUM('Yearly emission'!EV$108:'Yearly emission'!EV115)</f>
        <v>0</v>
      </c>
      <c r="EZ85" s="11">
        <f>SUM('Yearly emission'!EW$108:'Yearly emission'!EW115)</f>
        <v>0</v>
      </c>
      <c r="FA85" s="11">
        <f>SUM('Yearly emission'!EX$108:'Yearly emission'!EX115)</f>
        <v>0</v>
      </c>
      <c r="FB85" s="11">
        <f>SUM('Yearly emission'!EY$108:'Yearly emission'!EY115)</f>
        <v>0</v>
      </c>
      <c r="FD85" s="11">
        <f>SUM('Yearly emission'!FA$108:'Yearly emission'!FA115)</f>
        <v>0</v>
      </c>
      <c r="FE85" s="11">
        <f>SUM('Yearly emission'!FB$108:'Yearly emission'!FB115)</f>
        <v>0</v>
      </c>
      <c r="FF85" s="11">
        <f>SUM('Yearly emission'!FC$108:'Yearly emission'!FC115)</f>
        <v>0</v>
      </c>
      <c r="FG85" s="11">
        <f>SUM('Yearly emission'!FD$108:'Yearly emission'!FD115)</f>
        <v>0</v>
      </c>
      <c r="FH85" s="11">
        <f>SUM('Yearly emission'!FE$108:'Yearly emission'!FE115)</f>
        <v>0</v>
      </c>
      <c r="FI85" s="11">
        <f>SUM('Yearly emission'!FF$108:'Yearly emission'!FF115)</f>
        <v>0</v>
      </c>
      <c r="FJ85" s="11">
        <f>SUM('Yearly emission'!FG$108:'Yearly emission'!FG115)</f>
        <v>0</v>
      </c>
      <c r="FK85" s="11">
        <f>SUM('Yearly emission'!FH$108:'Yearly emission'!FH115)</f>
        <v>0</v>
      </c>
      <c r="FL85" s="11">
        <f>SUM('Yearly emission'!FI$108:'Yearly emission'!FI115)</f>
        <v>0</v>
      </c>
      <c r="FM85" s="11">
        <f>SUM('Yearly emission'!FJ$108:'Yearly emission'!FJ115)</f>
        <v>0</v>
      </c>
      <c r="FN85" s="11">
        <f>SUM('Yearly emission'!FK$108:'Yearly emission'!FK115)</f>
        <v>0</v>
      </c>
      <c r="FO85" s="11">
        <f>SUM('Yearly emission'!FL$108:'Yearly emission'!FL115)</f>
        <v>0</v>
      </c>
      <c r="FP85" s="11">
        <f>SUM('Yearly emission'!FM$108:'Yearly emission'!FM115)</f>
        <v>0</v>
      </c>
      <c r="FQ85" s="11">
        <f>SUM('Yearly emission'!FN$108:'Yearly emission'!FN115)</f>
        <v>0</v>
      </c>
      <c r="FR85" s="11">
        <f>SUM('Yearly emission'!FO$108:'Yearly emission'!FO115)</f>
        <v>0</v>
      </c>
      <c r="FS85" s="11">
        <f>SUM('Yearly emission'!FP$108:'Yearly emission'!FP115)</f>
        <v>0</v>
      </c>
      <c r="FV85" s="11">
        <f>SUM('Yearly emission'!FS$108:'Yearly emission'!FS115)</f>
        <v>16244</v>
      </c>
      <c r="FW85" s="11">
        <f>SUM('Yearly emission'!FT$108:'Yearly emission'!FT115)</f>
        <v>0</v>
      </c>
      <c r="FX85" s="11">
        <f>SUM('Yearly emission'!FU$108:'Yearly emission'!FU115)</f>
        <v>0</v>
      </c>
      <c r="FY85" s="11">
        <f>SUM('Yearly emission'!FV$108:'Yearly emission'!FV115)</f>
        <v>0</v>
      </c>
      <c r="FZ85" s="11">
        <f>SUM('Yearly emission'!FW$108:'Yearly emission'!FW115)</f>
        <v>0</v>
      </c>
      <c r="GA85" s="11">
        <f>SUM('Yearly emission'!FX$108:'Yearly emission'!FX115)</f>
        <v>0</v>
      </c>
      <c r="GB85" s="11">
        <f>SUM('Yearly emission'!FY$108:'Yearly emission'!FY115)</f>
        <v>0</v>
      </c>
      <c r="GC85" s="11">
        <f>SUM('Yearly emission'!FZ$108:'Yearly emission'!FZ115)</f>
        <v>0</v>
      </c>
      <c r="GD85" s="11">
        <f>SUM('Yearly emission'!GA$108:'Yearly emission'!GA115)</f>
        <v>0</v>
      </c>
      <c r="GE85" s="11">
        <f>SUM('Yearly emission'!GB$108:'Yearly emission'!GB115)</f>
        <v>0</v>
      </c>
      <c r="GF85" s="11">
        <f>SUM('Yearly emission'!GC$108:'Yearly emission'!GC115)</f>
        <v>0</v>
      </c>
      <c r="GG85" s="11">
        <f>SUM('Yearly emission'!GD$108:'Yearly emission'!GD115)</f>
        <v>0</v>
      </c>
      <c r="GH85" s="11">
        <f>SUM('Yearly emission'!GE$108:'Yearly emission'!GE115)</f>
        <v>0</v>
      </c>
      <c r="GI85" s="11">
        <f>SUM('Yearly emission'!GF$108:'Yearly emission'!GF115)</f>
        <v>0</v>
      </c>
      <c r="GJ85" s="11">
        <f>SUM('Yearly emission'!GG$108:'Yearly emission'!GG115)</f>
        <v>0</v>
      </c>
      <c r="GK85" s="11">
        <f>SUM('Yearly emission'!GH$108:'Yearly emission'!GH115)</f>
        <v>0</v>
      </c>
      <c r="GL85" s="11">
        <f>SUM('Yearly emission'!GI$108:'Yearly emission'!GI115)</f>
        <v>0</v>
      </c>
      <c r="GN85" s="11">
        <f>SUM('Yearly emission'!GK$108:'Yearly emission'!GK115)</f>
        <v>855881742.3960942</v>
      </c>
      <c r="GO85" s="11">
        <f>SUM('Yearly emission'!GL$108:'Yearly emission'!GL115)</f>
        <v>298322345.39033735</v>
      </c>
      <c r="GP85" s="11">
        <f>SUM('Yearly emission'!GM$108:'Yearly emission'!GM115)</f>
        <v>132207238.10815471</v>
      </c>
      <c r="GQ85" s="11">
        <f>SUM('Yearly emission'!GN$108:'Yearly emission'!GN115)</f>
        <v>54997526.813012302</v>
      </c>
      <c r="GR85" s="11">
        <f>SUM('Yearly emission'!GO$108:'Yearly emission'!GO115)</f>
        <v>353107765.02148527</v>
      </c>
      <c r="GS85" s="11">
        <f>SUM('Yearly emission'!GP$108:'Yearly emission'!GP115)</f>
        <v>10721355.146668702</v>
      </c>
      <c r="GT85" s="11">
        <f>SUM('Yearly emission'!GQ$108:'Yearly emission'!GQ115)</f>
        <v>33815192.040593132</v>
      </c>
      <c r="GU85" s="11">
        <f>SUM('Yearly emission'!GR$108:'Yearly emission'!GR115)</f>
        <v>252101715.15804988</v>
      </c>
      <c r="GV85" s="11">
        <f>SUM('Yearly emission'!GS$108:'Yearly emission'!GS115)</f>
        <v>762548688.52849007</v>
      </c>
      <c r="GW85" s="11">
        <f>SUM('Yearly emission'!GT$108:'Yearly emission'!GT115)</f>
        <v>93293534.678520232</v>
      </c>
      <c r="GX85" s="11">
        <f>SUM('Yearly emission'!GU$108:'Yearly emission'!GU115)</f>
        <v>176710892.17760175</v>
      </c>
      <c r="GY85" s="11">
        <f>SUM('Yearly emission'!GV$108:'Yearly emission'!GV115)</f>
        <v>19662507.461715698</v>
      </c>
      <c r="GZ85" s="11">
        <f>SUM('Yearly emission'!GW$108:'Yearly emission'!GW115)</f>
        <v>35396811.478493452</v>
      </c>
      <c r="HA85" s="11">
        <f>SUM('Yearly emission'!GX$108:'Yearly emission'!GX115)</f>
        <v>77392383.777799383</v>
      </c>
      <c r="HB85" s="11">
        <f>SUM('Yearly emission'!GY$108:'Yearly emission'!GY115)</f>
        <v>42158668.714090176</v>
      </c>
      <c r="HC85" s="11">
        <f>SUM('Yearly emission'!GZ$108:'Yearly emission'!GZ115)</f>
        <v>239509948.21241862</v>
      </c>
      <c r="HE85" s="11">
        <f>SUM('Yearly emission'!HB$108:'Yearly emission'!HB115)</f>
        <v>1711763484.7921901</v>
      </c>
      <c r="HF85" s="11">
        <f>SUM('Yearly emission'!HC$108:'Yearly emission'!HC115)</f>
        <v>595791135.71767354</v>
      </c>
      <c r="HG85" s="11">
        <f>SUM('Yearly emission'!HD$108:'Yearly emission'!HD115)</f>
        <v>244954606.03195104</v>
      </c>
      <c r="HH85" s="11">
        <f>SUM('Yearly emission'!HE$108:'Yearly emission'!HE115)</f>
        <v>109995053.62602475</v>
      </c>
      <c r="HI85" s="11">
        <f>SUM('Yearly emission'!HF$108:'Yearly emission'!HF115)</f>
        <v>706215530.04297006</v>
      </c>
      <c r="HJ85" s="11">
        <f>SUM('Yearly emission'!HG$108:'Yearly emission'!HG115)</f>
        <v>21442710.29333739</v>
      </c>
      <c r="HK85" s="11">
        <f>SUM('Yearly emission'!HH$108:'Yearly emission'!HH115)</f>
        <v>67630384.081186324</v>
      </c>
      <c r="HL85" s="11">
        <f>SUM('Yearly emission'!HI$108:'Yearly emission'!HI115)</f>
        <v>504203430.31610024</v>
      </c>
      <c r="HM85" s="11">
        <f>SUM('Yearly emission'!HJ$108:'Yearly emission'!HJ115)</f>
        <v>1525097377.0569806</v>
      </c>
      <c r="HN85" s="11">
        <f>SUM('Yearly emission'!HK$108:'Yearly emission'!HK115)</f>
        <v>186587069.35704046</v>
      </c>
      <c r="HO85" s="11">
        <f>SUM('Yearly emission'!HL$108:'Yearly emission'!HL115)</f>
        <v>353421784.35520285</v>
      </c>
      <c r="HP85" s="11">
        <f>SUM('Yearly emission'!HM$108:'Yearly emission'!HM115)</f>
        <v>39325014.923431359</v>
      </c>
      <c r="HQ85" s="11">
        <f>SUM('Yearly emission'!HN$108:'Yearly emission'!HN115)</f>
        <v>70793622.956986904</v>
      </c>
      <c r="HR85" s="11">
        <f>SUM('Yearly emission'!HO$108:'Yearly emission'!HO115)</f>
        <v>154784767.5555988</v>
      </c>
      <c r="HS85" s="11">
        <f>SUM('Yearly emission'!HP$108:'Yearly emission'!HP115)</f>
        <v>84317337.428180501</v>
      </c>
      <c r="HT85" s="11">
        <f>SUM('Yearly emission'!HQ$108:'Yearly emission'!HQ115)</f>
        <v>479019896.42483777</v>
      </c>
      <c r="HV85" s="11">
        <f>SUM('Yearly emission'!HS$108:'Yearly emission'!HS115)</f>
        <v>0</v>
      </c>
      <c r="HW85" s="11">
        <f>SUM('Yearly emission'!HT$108:'Yearly emission'!HT115)</f>
        <v>0</v>
      </c>
      <c r="HX85" s="11">
        <f>SUM('Yearly emission'!HU$108:'Yearly emission'!HU115)</f>
        <v>0</v>
      </c>
      <c r="HY85" s="11">
        <f>SUM('Yearly emission'!HV$108:'Yearly emission'!HV115)</f>
        <v>0</v>
      </c>
      <c r="HZ85" s="11">
        <f>SUM('Yearly emission'!HW$108:'Yearly emission'!HW115)</f>
        <v>0</v>
      </c>
      <c r="IA85" s="11">
        <f>SUM('Yearly emission'!HX$108:'Yearly emission'!HX115)</f>
        <v>0</v>
      </c>
      <c r="IB85" s="11">
        <f>SUM('Yearly emission'!HY$108:'Yearly emission'!HY115)</f>
        <v>0</v>
      </c>
      <c r="IC85" s="11">
        <f>SUM('Yearly emission'!HZ$108:'Yearly emission'!HZ115)</f>
        <v>0</v>
      </c>
      <c r="ID85" s="11">
        <f>SUM('Yearly emission'!IA$108:'Yearly emission'!IA115)</f>
        <v>0</v>
      </c>
      <c r="IE85" s="11">
        <f>SUM('Yearly emission'!IB$108:'Yearly emission'!IB115)</f>
        <v>0</v>
      </c>
      <c r="IF85" s="11">
        <f>SUM('Yearly emission'!IC$108:'Yearly emission'!IC115)</f>
        <v>0</v>
      </c>
      <c r="IG85" s="11">
        <f>SUM('Yearly emission'!ID$108:'Yearly emission'!ID115)</f>
        <v>0</v>
      </c>
      <c r="IH85" s="11">
        <f>SUM('Yearly emission'!IE$108:'Yearly emission'!IE115)</f>
        <v>0</v>
      </c>
      <c r="II85" s="11">
        <f>SUM('Yearly emission'!IF$108:'Yearly emission'!IF115)</f>
        <v>0</v>
      </c>
      <c r="IJ85" s="11">
        <f>SUM('Yearly emission'!IG$108:'Yearly emission'!IG115)</f>
        <v>0</v>
      </c>
      <c r="IK85" s="11">
        <f>SUM('Yearly emission'!IH$108:'Yearly emission'!IH115)</f>
        <v>0</v>
      </c>
      <c r="IM85" s="11">
        <f>SUM('Yearly emission'!IJ$108:'Yearly emission'!IJ115)</f>
        <v>0</v>
      </c>
      <c r="IN85" s="11">
        <f>SUM('Yearly emission'!IK$108:'Yearly emission'!IK115)</f>
        <v>0</v>
      </c>
      <c r="IO85" s="11">
        <f>SUM('Yearly emission'!IL$108:'Yearly emission'!IL115)</f>
        <v>0</v>
      </c>
      <c r="IP85" s="11">
        <f>SUM('Yearly emission'!IM$108:'Yearly emission'!IM115)</f>
        <v>0</v>
      </c>
      <c r="IQ85" s="11">
        <f>SUM('Yearly emission'!IN$108:'Yearly emission'!IN115)</f>
        <v>0</v>
      </c>
      <c r="IR85" s="11">
        <f>SUM('Yearly emission'!IO$108:'Yearly emission'!IO115)</f>
        <v>0</v>
      </c>
      <c r="IS85" s="11">
        <f>SUM('Yearly emission'!IP$108:'Yearly emission'!IP115)</f>
        <v>0</v>
      </c>
      <c r="IT85" s="11">
        <f>SUM('Yearly emission'!IQ$108:'Yearly emission'!IQ115)</f>
        <v>0</v>
      </c>
      <c r="IU85" s="11">
        <f>SUM('Yearly emission'!IR$108:'Yearly emission'!IR115)</f>
        <v>0</v>
      </c>
      <c r="IV85" s="11">
        <f>SUM('Yearly emission'!IS$108:'Yearly emission'!IS115)</f>
        <v>0</v>
      </c>
      <c r="IW85" s="11">
        <f>SUM('Yearly emission'!IT$108:'Yearly emission'!IT115)</f>
        <v>0</v>
      </c>
      <c r="IX85" s="11">
        <f>SUM('Yearly emission'!IU$108:'Yearly emission'!IU115)</f>
        <v>0</v>
      </c>
      <c r="IY85" s="11">
        <f>SUM('Yearly emission'!IV$108:'Yearly emission'!IV115)</f>
        <v>0</v>
      </c>
      <c r="IZ85" s="11">
        <f>SUM('Yearly emission'!IW$108:'Yearly emission'!IW115)</f>
        <v>0</v>
      </c>
      <c r="JA85" s="11">
        <f>SUM('Yearly emission'!IX$108:'Yearly emission'!IX115)</f>
        <v>0</v>
      </c>
      <c r="JB85" s="11">
        <f>SUM('Yearly emission'!IY$108:'Yearly emission'!IY115)</f>
        <v>0</v>
      </c>
    </row>
    <row r="86" spans="1:262" x14ac:dyDescent="0.25">
      <c r="A86" s="11" t="s">
        <v>55</v>
      </c>
      <c r="B86" s="11">
        <v>2035</v>
      </c>
      <c r="D86" s="11">
        <v>2035</v>
      </c>
      <c r="E86" s="11">
        <f>SUM('Yearly emission'!B$108:'Yearly emission'!B116)</f>
        <v>0</v>
      </c>
      <c r="F86" s="11">
        <f>SUM('Yearly emission'!C$108:'Yearly emission'!C116)</f>
        <v>0</v>
      </c>
      <c r="G86" s="11">
        <f>SUM('Yearly emission'!D$108:'Yearly emission'!D116)</f>
        <v>0</v>
      </c>
      <c r="H86" s="11">
        <f>SUM('Yearly emission'!E$108:'Yearly emission'!E116)</f>
        <v>0</v>
      </c>
      <c r="I86" s="11">
        <f>SUM('Yearly emission'!F$108:'Yearly emission'!F116)</f>
        <v>0</v>
      </c>
      <c r="J86" s="11">
        <f>SUM('Yearly emission'!G$108:'Yearly emission'!G116)</f>
        <v>0</v>
      </c>
      <c r="K86" s="11">
        <f>SUM('Yearly emission'!H$108:'Yearly emission'!H116)</f>
        <v>0</v>
      </c>
      <c r="L86" s="11">
        <f>SUM('Yearly emission'!I$108:'Yearly emission'!I116)</f>
        <v>0</v>
      </c>
      <c r="M86" s="11">
        <f>SUM('Yearly emission'!J$108:'Yearly emission'!J116)</f>
        <v>0</v>
      </c>
      <c r="N86" s="11">
        <f>SUM('Yearly emission'!K$108:'Yearly emission'!K116)</f>
        <v>0</v>
      </c>
      <c r="O86" s="11">
        <f>SUM('Yearly emission'!L$108:'Yearly emission'!L116)</f>
        <v>0</v>
      </c>
      <c r="P86" s="11">
        <f>SUM('Yearly emission'!M$108:'Yearly emission'!M116)</f>
        <v>0</v>
      </c>
      <c r="Q86" s="11">
        <f>SUM('Yearly emission'!N$108:'Yearly emission'!N116)</f>
        <v>0</v>
      </c>
      <c r="R86" s="11">
        <f>SUM('Yearly emission'!O$108:'Yearly emission'!O116)</f>
        <v>0</v>
      </c>
      <c r="S86" s="11">
        <f>SUM('Yearly emission'!P$108:'Yearly emission'!P116)</f>
        <v>0</v>
      </c>
      <c r="T86" s="11">
        <f>SUM('Yearly emission'!Q$108:'Yearly emission'!Q116)</f>
        <v>0</v>
      </c>
      <c r="V86" s="11">
        <f>SUM('Yearly emission'!S$108:'Yearly emission'!S116)</f>
        <v>851110634.17930424</v>
      </c>
      <c r="W86" s="11">
        <f>SUM('Yearly emission'!T$108:'Yearly emission'!T116)</f>
        <v>300876258.14962685</v>
      </c>
      <c r="X86" s="11">
        <f>SUM('Yearly emission'!U$108:'Yearly emission'!U116)</f>
        <v>111905217.41110715</v>
      </c>
      <c r="Y86" s="11">
        <f>SUM('Yearly emission'!V$108:'Yearly emission'!V116)</f>
        <v>47352138.115077168</v>
      </c>
      <c r="Z86" s="11">
        <f>SUM('Yearly emission'!W$108:'Yearly emission'!W116)</f>
        <v>521930852.00141466</v>
      </c>
      <c r="AA86" s="11">
        <f>SUM('Yearly emission'!X$108:'Yearly emission'!X116)</f>
        <v>14268898.025035394</v>
      </c>
      <c r="AB86" s="11">
        <f>SUM('Yearly emission'!Y$108:'Yearly emission'!Y116)</f>
        <v>35421888.978561416</v>
      </c>
      <c r="AC86" s="11">
        <f>SUM('Yearly emission'!Z$108:'Yearly emission'!Z116)</f>
        <v>106970567.92403446</v>
      </c>
      <c r="AD86" s="11">
        <f>SUM('Yearly emission'!AA$108:'Yearly emission'!AA116)</f>
        <v>591605088.5958581</v>
      </c>
      <c r="AE86" s="11">
        <f>SUM('Yearly emission'!AB$108:'Yearly emission'!AB116)</f>
        <v>68760578.645998716</v>
      </c>
      <c r="AF86" s="11">
        <f>SUM('Yearly emission'!AC$108:'Yearly emission'!AC116)</f>
        <v>83164252.091323659</v>
      </c>
      <c r="AG86" s="11">
        <f>SUM('Yearly emission'!AD$108:'Yearly emission'!AD116)</f>
        <v>14488186.609999198</v>
      </c>
      <c r="AH86" s="11">
        <f>SUM('Yearly emission'!AE$108:'Yearly emission'!AE116)</f>
        <v>41104098.534294471</v>
      </c>
      <c r="AI86" s="11">
        <f>SUM('Yearly emission'!AF$108:'Yearly emission'!AF116)</f>
        <v>30558802.230919048</v>
      </c>
      <c r="AJ86" s="11">
        <f>SUM('Yearly emission'!AG$108:'Yearly emission'!AG116)</f>
        <v>25951857.10020303</v>
      </c>
      <c r="AK86" s="11">
        <f>SUM('Yearly emission'!AH$108:'Yearly emission'!AH116)</f>
        <v>162067668.77120572</v>
      </c>
      <c r="AM86" s="11">
        <f>SUM('Yearly emission'!AJ$108:'Yearly emission'!AJ116)</f>
        <v>1702221268.3586104</v>
      </c>
      <c r="AN86" s="11">
        <f>SUM('Yearly emission'!AK$108:'Yearly emission'!AK116)</f>
        <v>601752516.29925382</v>
      </c>
      <c r="AO86" s="11">
        <f>SUM('Yearly emission'!AL$108:'Yearly emission'!AL116)</f>
        <v>205034842.30059659</v>
      </c>
      <c r="AP86" s="11">
        <f>SUM('Yearly emission'!AM$108:'Yearly emission'!AM116)</f>
        <v>94704276.230154201</v>
      </c>
      <c r="AQ86" s="11">
        <f>SUM('Yearly emission'!AN$108:'Yearly emission'!AN116)</f>
        <v>1043861704.0028284</v>
      </c>
      <c r="AR86" s="11">
        <f>SUM('Yearly emission'!AO$108:'Yearly emission'!AO116)</f>
        <v>28537796.050070796</v>
      </c>
      <c r="AS86" s="11">
        <f>SUM('Yearly emission'!AP$108:'Yearly emission'!AP116)</f>
        <v>70301615.146393836</v>
      </c>
      <c r="AT86" s="11">
        <f>SUM('Yearly emission'!AQ$108:'Yearly emission'!AQ116)</f>
        <v>213941135.84806877</v>
      </c>
      <c r="AU86" s="11">
        <f>SUM('Yearly emission'!AR$108:'Yearly emission'!AR116)</f>
        <v>1183210177.1917152</v>
      </c>
      <c r="AV86" s="11">
        <f>SUM('Yearly emission'!AS$108:'Yearly emission'!AS116)</f>
        <v>137521157.29199755</v>
      </c>
      <c r="AW86" s="11">
        <f>SUM('Yearly emission'!AT$108:'Yearly emission'!AT116)</f>
        <v>166328504.18264726</v>
      </c>
      <c r="AX86" s="11">
        <f>SUM('Yearly emission'!AU$108:'Yearly emission'!AU116)</f>
        <v>28976373.219998375</v>
      </c>
      <c r="AY86" s="11">
        <f>SUM('Yearly emission'!AV$108:'Yearly emission'!AV116)</f>
        <v>82208197.068588853</v>
      </c>
      <c r="AZ86" s="11">
        <f>SUM('Yearly emission'!AW$108:'Yearly emission'!AW116)</f>
        <v>61117604.461838052</v>
      </c>
      <c r="BA86" s="11">
        <f>SUM('Yearly emission'!AX$108:'Yearly emission'!AX116)</f>
        <v>51903714.200405985</v>
      </c>
      <c r="BB86" s="11">
        <f>SUM('Yearly emission'!AY$108:'Yearly emission'!AY116)</f>
        <v>324135337.54241127</v>
      </c>
      <c r="BD86" s="11">
        <f>SUM('Yearly emission'!BA$108:'Yearly emission'!BA116)</f>
        <v>0</v>
      </c>
      <c r="BE86" s="11">
        <f>SUM('Yearly emission'!BB$108:'Yearly emission'!BB116)</f>
        <v>0</v>
      </c>
      <c r="BF86" s="11">
        <f>SUM('Yearly emission'!BC$108:'Yearly emission'!BC116)</f>
        <v>0</v>
      </c>
      <c r="BG86" s="11">
        <f>SUM('Yearly emission'!BD$108:'Yearly emission'!BD116)</f>
        <v>0</v>
      </c>
      <c r="BH86" s="11">
        <f>SUM('Yearly emission'!BE$108:'Yearly emission'!BE116)</f>
        <v>0</v>
      </c>
      <c r="BI86" s="11">
        <f>SUM('Yearly emission'!BF$108:'Yearly emission'!BF116)</f>
        <v>0</v>
      </c>
      <c r="BJ86" s="11">
        <f>SUM('Yearly emission'!BG$108:'Yearly emission'!BG116)</f>
        <v>0</v>
      </c>
      <c r="BK86" s="11">
        <f>SUM('Yearly emission'!BH$108:'Yearly emission'!BH116)</f>
        <v>0</v>
      </c>
      <c r="BL86" s="11">
        <f>SUM('Yearly emission'!BI$108:'Yearly emission'!BI116)</f>
        <v>0</v>
      </c>
      <c r="BM86" s="11">
        <f>SUM('Yearly emission'!BJ$108:'Yearly emission'!BJ116)</f>
        <v>0</v>
      </c>
      <c r="BN86" s="11">
        <f>SUM('Yearly emission'!BK$108:'Yearly emission'!BK116)</f>
        <v>0</v>
      </c>
      <c r="BO86" s="11">
        <f>SUM('Yearly emission'!BL$108:'Yearly emission'!BL116)</f>
        <v>0</v>
      </c>
      <c r="BP86" s="11">
        <f>SUM('Yearly emission'!BM$108:'Yearly emission'!BM116)</f>
        <v>0</v>
      </c>
      <c r="BQ86" s="11">
        <f>SUM('Yearly emission'!BN$108:'Yearly emission'!BN116)</f>
        <v>0</v>
      </c>
      <c r="BR86" s="11">
        <f>SUM('Yearly emission'!BO$108:'Yearly emission'!BO116)</f>
        <v>0</v>
      </c>
      <c r="BS86" s="11">
        <f>SUM('Yearly emission'!BP$108:'Yearly emission'!BP116)</f>
        <v>0</v>
      </c>
      <c r="BU86" s="11">
        <f>SUM('Yearly emission'!BR$108:'Yearly emission'!BR116)</f>
        <v>0</v>
      </c>
      <c r="BV86" s="11">
        <f>SUM('Yearly emission'!BS$108:'Yearly emission'!BS116)</f>
        <v>0</v>
      </c>
      <c r="BW86" s="11">
        <f>SUM('Yearly emission'!BT$108:'Yearly emission'!BT116)</f>
        <v>0</v>
      </c>
      <c r="BX86" s="11">
        <f>SUM('Yearly emission'!BU$108:'Yearly emission'!BU116)</f>
        <v>0</v>
      </c>
      <c r="BY86" s="11">
        <f>SUM('Yearly emission'!BV$108:'Yearly emission'!BV116)</f>
        <v>0</v>
      </c>
      <c r="BZ86" s="11">
        <f>SUM('Yearly emission'!BW$108:'Yearly emission'!BW116)</f>
        <v>0</v>
      </c>
      <c r="CA86" s="11">
        <f>SUM('Yearly emission'!BX$108:'Yearly emission'!BX116)</f>
        <v>0</v>
      </c>
      <c r="CB86" s="11">
        <f>SUM('Yearly emission'!BY$108:'Yearly emission'!BY116)</f>
        <v>0</v>
      </c>
      <c r="CC86" s="11">
        <f>SUM('Yearly emission'!BZ$108:'Yearly emission'!BZ116)</f>
        <v>0</v>
      </c>
      <c r="CD86" s="11">
        <f>SUM('Yearly emission'!CA$108:'Yearly emission'!CA116)</f>
        <v>0</v>
      </c>
      <c r="CE86" s="11">
        <f>SUM('Yearly emission'!CB$108:'Yearly emission'!CB116)</f>
        <v>0</v>
      </c>
      <c r="CF86" s="11">
        <f>SUM('Yearly emission'!CC$108:'Yearly emission'!CC116)</f>
        <v>0</v>
      </c>
      <c r="CG86" s="11">
        <f>SUM('Yearly emission'!CD$108:'Yearly emission'!CD116)</f>
        <v>0</v>
      </c>
      <c r="CH86" s="11">
        <f>SUM('Yearly emission'!CE$108:'Yearly emission'!CE116)</f>
        <v>0</v>
      </c>
      <c r="CI86" s="11">
        <f>SUM('Yearly emission'!CF$108:'Yearly emission'!CF116)</f>
        <v>0</v>
      </c>
      <c r="CJ86" s="11">
        <f>SUM('Yearly emission'!CG$108:'Yearly emission'!CG116)</f>
        <v>0</v>
      </c>
      <c r="CM86" s="11">
        <f>SUM('Yearly emission'!CJ$108:'Yearly emission'!CJ116)</f>
        <v>18279</v>
      </c>
      <c r="CN86" s="11">
        <f>SUM('Yearly emission'!CK$108:'Yearly emission'!CK116)</f>
        <v>0</v>
      </c>
      <c r="CO86" s="11">
        <f>SUM('Yearly emission'!CL$108:'Yearly emission'!CL116)</f>
        <v>0</v>
      </c>
      <c r="CP86" s="11">
        <f>SUM('Yearly emission'!CM$108:'Yearly emission'!CM116)</f>
        <v>0</v>
      </c>
      <c r="CQ86" s="11">
        <f>SUM('Yearly emission'!CN$108:'Yearly emission'!CN116)</f>
        <v>0</v>
      </c>
      <c r="CR86" s="11">
        <f>SUM('Yearly emission'!CO$108:'Yearly emission'!CO116)</f>
        <v>0</v>
      </c>
      <c r="CS86" s="11">
        <f>SUM('Yearly emission'!CP$108:'Yearly emission'!CP116)</f>
        <v>0</v>
      </c>
      <c r="CT86" s="11">
        <f>SUM('Yearly emission'!CQ$108:'Yearly emission'!CQ116)</f>
        <v>0</v>
      </c>
      <c r="CU86" s="11">
        <f>SUM('Yearly emission'!CR$108:'Yearly emission'!CR116)</f>
        <v>0</v>
      </c>
      <c r="CV86" s="11">
        <f>SUM('Yearly emission'!CS$108:'Yearly emission'!CS116)</f>
        <v>0</v>
      </c>
      <c r="CW86" s="11">
        <f>SUM('Yearly emission'!CT$108:'Yearly emission'!CT116)</f>
        <v>0</v>
      </c>
      <c r="CX86" s="11">
        <f>SUM('Yearly emission'!CU$108:'Yearly emission'!CU116)</f>
        <v>0</v>
      </c>
      <c r="CY86" s="11">
        <f>SUM('Yearly emission'!CV$108:'Yearly emission'!CV116)</f>
        <v>0</v>
      </c>
      <c r="CZ86" s="11">
        <f>SUM('Yearly emission'!CW$108:'Yearly emission'!CW116)</f>
        <v>0</v>
      </c>
      <c r="DA86" s="11">
        <f>SUM('Yearly emission'!CX$108:'Yearly emission'!CX116)</f>
        <v>0</v>
      </c>
      <c r="DB86" s="11">
        <f>SUM('Yearly emission'!CY$108:'Yearly emission'!CY116)</f>
        <v>0</v>
      </c>
      <c r="DC86" s="11">
        <f>SUM('Yearly emission'!CZ$108:'Yearly emission'!CZ116)</f>
        <v>0</v>
      </c>
      <c r="DE86" s="11">
        <f>SUM('Yearly emission'!DB$108:'Yearly emission'!DB116)</f>
        <v>1242818268.9937611</v>
      </c>
      <c r="DF86" s="11">
        <f>SUM('Yearly emission'!DC$108:'Yearly emission'!DC116)</f>
        <v>440285681.76164228</v>
      </c>
      <c r="DG86" s="11">
        <f>SUM('Yearly emission'!DD$108:'Yearly emission'!DD116)</f>
        <v>181896822.19833893</v>
      </c>
      <c r="DH86" s="11">
        <f>SUM('Yearly emission'!DE$108:'Yearly emission'!DE116)</f>
        <v>60951444.408422768</v>
      </c>
      <c r="DI86" s="11">
        <f>SUM('Yearly emission'!DF$108:'Yearly emission'!DF116)</f>
        <v>649699480.55675936</v>
      </c>
      <c r="DJ86" s="11">
        <f>SUM('Yearly emission'!DG$108:'Yearly emission'!DG116)</f>
        <v>24495046.034584895</v>
      </c>
      <c r="DK86" s="11">
        <f>SUM('Yearly emission'!DH$108:'Yearly emission'!DH116)</f>
        <v>53191906.915044181</v>
      </c>
      <c r="DL86" s="11">
        <f>SUM('Yearly emission'!DI$108:'Yearly emission'!DI116)</f>
        <v>175179013.70086285</v>
      </c>
      <c r="DM86" s="11">
        <f>SUM('Yearly emission'!DJ$108:'Yearly emission'!DJ116)</f>
        <v>763002230.9384172</v>
      </c>
      <c r="DN86" s="11">
        <f>SUM('Yearly emission'!DK$108:'Yearly emission'!DK116)</f>
        <v>104387741.88771559</v>
      </c>
      <c r="DO86" s="11">
        <f>SUM('Yearly emission'!DL$108:'Yearly emission'!DL116)</f>
        <v>210784541.93860325</v>
      </c>
      <c r="DP86" s="11">
        <f>SUM('Yearly emission'!DM$108:'Yearly emission'!DM116)</f>
        <v>23822576.736188926</v>
      </c>
      <c r="DQ86" s="11">
        <f>SUM('Yearly emission'!DN$108:'Yearly emission'!DN116)</f>
        <v>66996349.631563097</v>
      </c>
      <c r="DR86" s="11">
        <f>SUM('Yearly emission'!DO$108:'Yearly emission'!DO116)</f>
        <v>112592372.05686986</v>
      </c>
      <c r="DS86" s="11">
        <f>SUM('Yearly emission'!DP$108:'Yearly emission'!DP116)</f>
        <v>52820183.912449464</v>
      </c>
      <c r="DT86" s="11">
        <f>SUM('Yearly emission'!DQ$108:'Yearly emission'!DQ116)</f>
        <v>257940245.06424507</v>
      </c>
      <c r="DV86" s="11">
        <f>SUM('Yearly emission'!DS$108:'Yearly emission'!DS116)</f>
        <v>2485636537.9875231</v>
      </c>
      <c r="DW86" s="11">
        <f>SUM('Yearly emission'!DT$108:'Yearly emission'!DT116)</f>
        <v>750204993.07056284</v>
      </c>
      <c r="DX86" s="11">
        <f>SUM('Yearly emission'!DU$108:'Yearly emission'!DU116)</f>
        <v>316704269.20035088</v>
      </c>
      <c r="DY86" s="11">
        <f>SUM('Yearly emission'!DV$108:'Yearly emission'!DV116)</f>
        <v>121902888.81684548</v>
      </c>
      <c r="DZ86" s="11">
        <f>SUM('Yearly emission'!DW$108:'Yearly emission'!DW116)</f>
        <v>1299398961.1135185</v>
      </c>
      <c r="EA86" s="11">
        <f>SUM('Yearly emission'!DX$108:'Yearly emission'!DX116)</f>
        <v>48990092.069169782</v>
      </c>
      <c r="EB86" s="11">
        <f>SUM('Yearly emission'!DY$108:'Yearly emission'!DY116)</f>
        <v>101140874.69550499</v>
      </c>
      <c r="EC86" s="11">
        <f>SUM('Yearly emission'!DZ$108:'Yearly emission'!DZ116)</f>
        <v>350358027.40172595</v>
      </c>
      <c r="ED86" s="11">
        <f>SUM('Yearly emission'!EA$108:'Yearly emission'!EA116)</f>
        <v>1526004461.8768353</v>
      </c>
      <c r="EE86" s="11">
        <f>SUM('Yearly emission'!EB$108:'Yearly emission'!EB116)</f>
        <v>208775483.7754311</v>
      </c>
      <c r="EF86" s="11">
        <f>SUM('Yearly emission'!EC$108:'Yearly emission'!EC116)</f>
        <v>421569083.87720561</v>
      </c>
      <c r="EG86" s="11">
        <f>SUM('Yearly emission'!ED$108:'Yearly emission'!ED116)</f>
        <v>47645153.472377904</v>
      </c>
      <c r="EH86" s="11">
        <f>SUM('Yearly emission'!EE$108:'Yearly emission'!EE116)</f>
        <v>128728227.26900868</v>
      </c>
      <c r="EI86" s="11">
        <f>SUM('Yearly emission'!EF$108:'Yearly emission'!EF116)</f>
        <v>225184744.11374015</v>
      </c>
      <c r="EJ86" s="11">
        <f>SUM('Yearly emission'!EG$108:'Yearly emission'!EG116)</f>
        <v>105640367.82489869</v>
      </c>
      <c r="EK86" s="11">
        <f>SUM('Yearly emission'!EH$108:'Yearly emission'!EH116)</f>
        <v>515880490.12848949</v>
      </c>
      <c r="EM86" s="11">
        <f>SUM('Yearly emission'!EJ$108:'Yearly emission'!EJ116)</f>
        <v>0</v>
      </c>
      <c r="EN86" s="11">
        <f>SUM('Yearly emission'!EK$108:'Yearly emission'!EK116)</f>
        <v>0</v>
      </c>
      <c r="EO86" s="11">
        <f>SUM('Yearly emission'!EL$108:'Yearly emission'!EL116)</f>
        <v>0</v>
      </c>
      <c r="EP86" s="11">
        <f>SUM('Yearly emission'!EM$108:'Yearly emission'!EM116)</f>
        <v>0</v>
      </c>
      <c r="EQ86" s="11">
        <f>SUM('Yearly emission'!EN$108:'Yearly emission'!EN116)</f>
        <v>0</v>
      </c>
      <c r="ER86" s="11">
        <f>SUM('Yearly emission'!EO$108:'Yearly emission'!EO116)</f>
        <v>0</v>
      </c>
      <c r="ES86" s="11">
        <f>SUM('Yearly emission'!EP$108:'Yearly emission'!EP116)</f>
        <v>0</v>
      </c>
      <c r="ET86" s="11">
        <f>SUM('Yearly emission'!EQ$108:'Yearly emission'!EQ116)</f>
        <v>0</v>
      </c>
      <c r="EU86" s="11">
        <f>SUM('Yearly emission'!ER$108:'Yearly emission'!ER116)</f>
        <v>0</v>
      </c>
      <c r="EV86" s="11">
        <f>SUM('Yearly emission'!ES$108:'Yearly emission'!ES116)</f>
        <v>0</v>
      </c>
      <c r="EW86" s="11">
        <f>SUM('Yearly emission'!ET$108:'Yearly emission'!ET116)</f>
        <v>0</v>
      </c>
      <c r="EX86" s="11">
        <f>SUM('Yearly emission'!EU$108:'Yearly emission'!EU116)</f>
        <v>0</v>
      </c>
      <c r="EY86" s="11">
        <f>SUM('Yearly emission'!EV$108:'Yearly emission'!EV116)</f>
        <v>0</v>
      </c>
      <c r="EZ86" s="11">
        <f>SUM('Yearly emission'!EW$108:'Yearly emission'!EW116)</f>
        <v>0</v>
      </c>
      <c r="FA86" s="11">
        <f>SUM('Yearly emission'!EX$108:'Yearly emission'!EX116)</f>
        <v>0</v>
      </c>
      <c r="FB86" s="11">
        <f>SUM('Yearly emission'!EY$108:'Yearly emission'!EY116)</f>
        <v>0</v>
      </c>
      <c r="FD86" s="11">
        <f>SUM('Yearly emission'!FA$108:'Yearly emission'!FA116)</f>
        <v>0</v>
      </c>
      <c r="FE86" s="11">
        <f>SUM('Yearly emission'!FB$108:'Yearly emission'!FB116)</f>
        <v>0</v>
      </c>
      <c r="FF86" s="11">
        <f>SUM('Yearly emission'!FC$108:'Yearly emission'!FC116)</f>
        <v>0</v>
      </c>
      <c r="FG86" s="11">
        <f>SUM('Yearly emission'!FD$108:'Yearly emission'!FD116)</f>
        <v>0</v>
      </c>
      <c r="FH86" s="11">
        <f>SUM('Yearly emission'!FE$108:'Yearly emission'!FE116)</f>
        <v>0</v>
      </c>
      <c r="FI86" s="11">
        <f>SUM('Yearly emission'!FF$108:'Yearly emission'!FF116)</f>
        <v>0</v>
      </c>
      <c r="FJ86" s="11">
        <f>SUM('Yearly emission'!FG$108:'Yearly emission'!FG116)</f>
        <v>0</v>
      </c>
      <c r="FK86" s="11">
        <f>SUM('Yearly emission'!FH$108:'Yearly emission'!FH116)</f>
        <v>0</v>
      </c>
      <c r="FL86" s="11">
        <f>SUM('Yearly emission'!FI$108:'Yearly emission'!FI116)</f>
        <v>0</v>
      </c>
      <c r="FM86" s="11">
        <f>SUM('Yearly emission'!FJ$108:'Yearly emission'!FJ116)</f>
        <v>0</v>
      </c>
      <c r="FN86" s="11">
        <f>SUM('Yearly emission'!FK$108:'Yearly emission'!FK116)</f>
        <v>0</v>
      </c>
      <c r="FO86" s="11">
        <f>SUM('Yearly emission'!FL$108:'Yearly emission'!FL116)</f>
        <v>0</v>
      </c>
      <c r="FP86" s="11">
        <f>SUM('Yearly emission'!FM$108:'Yearly emission'!FM116)</f>
        <v>0</v>
      </c>
      <c r="FQ86" s="11">
        <f>SUM('Yearly emission'!FN$108:'Yearly emission'!FN116)</f>
        <v>0</v>
      </c>
      <c r="FR86" s="11">
        <f>SUM('Yearly emission'!FO$108:'Yearly emission'!FO116)</f>
        <v>0</v>
      </c>
      <c r="FS86" s="11">
        <f>SUM('Yearly emission'!FP$108:'Yearly emission'!FP116)</f>
        <v>0</v>
      </c>
      <c r="FV86" s="11">
        <f>SUM('Yearly emission'!FS$108:'Yearly emission'!FS116)</f>
        <v>18279</v>
      </c>
      <c r="FW86" s="11">
        <f>SUM('Yearly emission'!FT$108:'Yearly emission'!FT116)</f>
        <v>0</v>
      </c>
      <c r="FX86" s="11">
        <f>SUM('Yearly emission'!FU$108:'Yearly emission'!FU116)</f>
        <v>0</v>
      </c>
      <c r="FY86" s="11">
        <f>SUM('Yearly emission'!FV$108:'Yearly emission'!FV116)</f>
        <v>0</v>
      </c>
      <c r="FZ86" s="11">
        <f>SUM('Yearly emission'!FW$108:'Yearly emission'!FW116)</f>
        <v>0</v>
      </c>
      <c r="GA86" s="11">
        <f>SUM('Yearly emission'!FX$108:'Yearly emission'!FX116)</f>
        <v>0</v>
      </c>
      <c r="GB86" s="11">
        <f>SUM('Yearly emission'!FY$108:'Yearly emission'!FY116)</f>
        <v>0</v>
      </c>
      <c r="GC86" s="11">
        <f>SUM('Yearly emission'!FZ$108:'Yearly emission'!FZ116)</f>
        <v>0</v>
      </c>
      <c r="GD86" s="11">
        <f>SUM('Yearly emission'!GA$108:'Yearly emission'!GA116)</f>
        <v>0</v>
      </c>
      <c r="GE86" s="11">
        <f>SUM('Yearly emission'!GB$108:'Yearly emission'!GB116)</f>
        <v>0</v>
      </c>
      <c r="GF86" s="11">
        <f>SUM('Yearly emission'!GC$108:'Yearly emission'!GC116)</f>
        <v>0</v>
      </c>
      <c r="GG86" s="11">
        <f>SUM('Yearly emission'!GD$108:'Yearly emission'!GD116)</f>
        <v>0</v>
      </c>
      <c r="GH86" s="11">
        <f>SUM('Yearly emission'!GE$108:'Yearly emission'!GE116)</f>
        <v>0</v>
      </c>
      <c r="GI86" s="11">
        <f>SUM('Yearly emission'!GF$108:'Yearly emission'!GF116)</f>
        <v>0</v>
      </c>
      <c r="GJ86" s="11">
        <f>SUM('Yearly emission'!GG$108:'Yearly emission'!GG116)</f>
        <v>0</v>
      </c>
      <c r="GK86" s="11">
        <f>SUM('Yearly emission'!GH$108:'Yearly emission'!GH116)</f>
        <v>0</v>
      </c>
      <c r="GL86" s="11">
        <f>SUM('Yearly emission'!GI$108:'Yearly emission'!GI116)</f>
        <v>0</v>
      </c>
      <c r="GN86" s="11">
        <f>SUM('Yearly emission'!GK$108:'Yearly emission'!GK116)</f>
        <v>1249956152.5359981</v>
      </c>
      <c r="GO86" s="11">
        <f>SUM('Yearly emission'!GL$108:'Yearly emission'!GL116)</f>
        <v>441491380.07226425</v>
      </c>
      <c r="GP86" s="11">
        <f>SUM('Yearly emission'!GM$108:'Yearly emission'!GM116)</f>
        <v>188434505.26032615</v>
      </c>
      <c r="GQ86" s="11">
        <f>SUM('Yearly emission'!GN$108:'Yearly emission'!GN116)</f>
        <v>78871974.48540242</v>
      </c>
      <c r="GR86" s="11">
        <f>SUM('Yearly emission'!GO$108:'Yearly emission'!GO116)</f>
        <v>511266998.64765644</v>
      </c>
      <c r="GS86" s="11">
        <f>SUM('Yearly emission'!GP$108:'Yearly emission'!GP116)</f>
        <v>15698649.202232562</v>
      </c>
      <c r="GT86" s="11">
        <f>SUM('Yearly emission'!GQ$108:'Yearly emission'!GQ116)</f>
        <v>48929283.6202427</v>
      </c>
      <c r="GU86" s="11">
        <f>SUM('Yearly emission'!GR$108:'Yearly emission'!GR116)</f>
        <v>368576839.3205297</v>
      </c>
      <c r="GV86" s="11">
        <f>SUM('Yearly emission'!GS$108:'Yearly emission'!GS116)</f>
        <v>1154425351.3896093</v>
      </c>
      <c r="GW86" s="11">
        <f>SUM('Yearly emission'!GT$108:'Yearly emission'!GT116)</f>
        <v>143404920.33156306</v>
      </c>
      <c r="GX86" s="11">
        <f>SUM('Yearly emission'!GU$108:'Yearly emission'!GU116)</f>
        <v>254578641.67704511</v>
      </c>
      <c r="GY86" s="11">
        <f>SUM('Yearly emission'!GV$108:'Yearly emission'!GV116)</f>
        <v>30450410.287408672</v>
      </c>
      <c r="GZ86" s="11">
        <f>SUM('Yearly emission'!GW$108:'Yearly emission'!GW116)</f>
        <v>53934160.574700698</v>
      </c>
      <c r="HA86" s="11">
        <f>SUM('Yearly emission'!GX$108:'Yearly emission'!GX116)</f>
        <v>118566873.64586514</v>
      </c>
      <c r="HB86" s="11">
        <f>SUM('Yearly emission'!GY$108:'Yearly emission'!GY116)</f>
        <v>65233696.440900505</v>
      </c>
      <c r="HC86" s="11">
        <f>SUM('Yearly emission'!GZ$108:'Yearly emission'!GZ116)</f>
        <v>362671079.60995257</v>
      </c>
      <c r="HE86" s="11">
        <f>SUM('Yearly emission'!HB$108:'Yearly emission'!HB116)</f>
        <v>2499912305.0719953</v>
      </c>
      <c r="HF86" s="11">
        <f>SUM('Yearly emission'!HC$108:'Yearly emission'!HC116)</f>
        <v>882910257.25741291</v>
      </c>
      <c r="HG86" s="11">
        <f>SUM('Yearly emission'!HD$108:'Yearly emission'!HD116)</f>
        <v>309919887.07053864</v>
      </c>
      <c r="HH86" s="11">
        <f>SUM('Yearly emission'!HE$108:'Yearly emission'!HE116)</f>
        <v>154801123.839816</v>
      </c>
      <c r="HI86" s="11">
        <f>SUM('Yearly emission'!HF$108:'Yearly emission'!HF116)</f>
        <v>1022533997.2953124</v>
      </c>
      <c r="HJ86" s="11">
        <f>SUM('Yearly emission'!HG$108:'Yearly emission'!HG116)</f>
        <v>31397298.404465064</v>
      </c>
      <c r="HK86" s="11">
        <f>SUM('Yearly emission'!HH$108:'Yearly emission'!HH116)</f>
        <v>97858567.240485519</v>
      </c>
      <c r="HL86" s="11">
        <f>SUM('Yearly emission'!HI$108:'Yearly emission'!HI116)</f>
        <v>737153678.64106047</v>
      </c>
      <c r="HM86" s="11">
        <f>SUM('Yearly emission'!HJ$108:'Yearly emission'!HJ116)</f>
        <v>2308850702.7792192</v>
      </c>
      <c r="HN86" s="11">
        <f>SUM('Yearly emission'!HK$108:'Yearly emission'!HK116)</f>
        <v>286809840.66312611</v>
      </c>
      <c r="HO86" s="11">
        <f>SUM('Yearly emission'!HL$108:'Yearly emission'!HL116)</f>
        <v>509157283.35409033</v>
      </c>
      <c r="HP86" s="11">
        <f>SUM('Yearly emission'!HM$108:'Yearly emission'!HM116)</f>
        <v>60900820.574817374</v>
      </c>
      <c r="HQ86" s="11">
        <f>SUM('Yearly emission'!HN$108:'Yearly emission'!HN116)</f>
        <v>107868321.1494014</v>
      </c>
      <c r="HR86" s="11">
        <f>SUM('Yearly emission'!HO$108:'Yearly emission'!HO116)</f>
        <v>237133747.29173002</v>
      </c>
      <c r="HS86" s="11">
        <f>SUM('Yearly emission'!HP$108:'Yearly emission'!HP116)</f>
        <v>130467392.88180116</v>
      </c>
      <c r="HT86" s="11">
        <f>SUM('Yearly emission'!HQ$108:'Yearly emission'!HQ116)</f>
        <v>725342159.21990561</v>
      </c>
      <c r="HV86" s="11">
        <f>SUM('Yearly emission'!HS$108:'Yearly emission'!HS116)</f>
        <v>0</v>
      </c>
      <c r="HW86" s="11">
        <f>SUM('Yearly emission'!HT$108:'Yearly emission'!HT116)</f>
        <v>0</v>
      </c>
      <c r="HX86" s="11">
        <f>SUM('Yearly emission'!HU$108:'Yearly emission'!HU116)</f>
        <v>0</v>
      </c>
      <c r="HY86" s="11">
        <f>SUM('Yearly emission'!HV$108:'Yearly emission'!HV116)</f>
        <v>0</v>
      </c>
      <c r="HZ86" s="11">
        <f>SUM('Yearly emission'!HW$108:'Yearly emission'!HW116)</f>
        <v>0</v>
      </c>
      <c r="IA86" s="11">
        <f>SUM('Yearly emission'!HX$108:'Yearly emission'!HX116)</f>
        <v>0</v>
      </c>
      <c r="IB86" s="11">
        <f>SUM('Yearly emission'!HY$108:'Yearly emission'!HY116)</f>
        <v>0</v>
      </c>
      <c r="IC86" s="11">
        <f>SUM('Yearly emission'!HZ$108:'Yearly emission'!HZ116)</f>
        <v>0</v>
      </c>
      <c r="ID86" s="11">
        <f>SUM('Yearly emission'!IA$108:'Yearly emission'!IA116)</f>
        <v>0</v>
      </c>
      <c r="IE86" s="11">
        <f>SUM('Yearly emission'!IB$108:'Yearly emission'!IB116)</f>
        <v>0</v>
      </c>
      <c r="IF86" s="11">
        <f>SUM('Yearly emission'!IC$108:'Yearly emission'!IC116)</f>
        <v>0</v>
      </c>
      <c r="IG86" s="11">
        <f>SUM('Yearly emission'!ID$108:'Yearly emission'!ID116)</f>
        <v>0</v>
      </c>
      <c r="IH86" s="11">
        <f>SUM('Yearly emission'!IE$108:'Yearly emission'!IE116)</f>
        <v>0</v>
      </c>
      <c r="II86" s="11">
        <f>SUM('Yearly emission'!IF$108:'Yearly emission'!IF116)</f>
        <v>0</v>
      </c>
      <c r="IJ86" s="11">
        <f>SUM('Yearly emission'!IG$108:'Yearly emission'!IG116)</f>
        <v>0</v>
      </c>
      <c r="IK86" s="11">
        <f>SUM('Yearly emission'!IH$108:'Yearly emission'!IH116)</f>
        <v>0</v>
      </c>
      <c r="IM86" s="11">
        <f>SUM('Yearly emission'!IJ$108:'Yearly emission'!IJ116)</f>
        <v>0</v>
      </c>
      <c r="IN86" s="11">
        <f>SUM('Yearly emission'!IK$108:'Yearly emission'!IK116)</f>
        <v>0</v>
      </c>
      <c r="IO86" s="11">
        <f>SUM('Yearly emission'!IL$108:'Yearly emission'!IL116)</f>
        <v>0</v>
      </c>
      <c r="IP86" s="11">
        <f>SUM('Yearly emission'!IM$108:'Yearly emission'!IM116)</f>
        <v>0</v>
      </c>
      <c r="IQ86" s="11">
        <f>SUM('Yearly emission'!IN$108:'Yearly emission'!IN116)</f>
        <v>0</v>
      </c>
      <c r="IR86" s="11">
        <f>SUM('Yearly emission'!IO$108:'Yearly emission'!IO116)</f>
        <v>0</v>
      </c>
      <c r="IS86" s="11">
        <f>SUM('Yearly emission'!IP$108:'Yearly emission'!IP116)</f>
        <v>0</v>
      </c>
      <c r="IT86" s="11">
        <f>SUM('Yearly emission'!IQ$108:'Yearly emission'!IQ116)</f>
        <v>0</v>
      </c>
      <c r="IU86" s="11">
        <f>SUM('Yearly emission'!IR$108:'Yearly emission'!IR116)</f>
        <v>0</v>
      </c>
      <c r="IV86" s="11">
        <f>SUM('Yearly emission'!IS$108:'Yearly emission'!IS116)</f>
        <v>0</v>
      </c>
      <c r="IW86" s="11">
        <f>SUM('Yearly emission'!IT$108:'Yearly emission'!IT116)</f>
        <v>0</v>
      </c>
      <c r="IX86" s="11">
        <f>SUM('Yearly emission'!IU$108:'Yearly emission'!IU116)</f>
        <v>0</v>
      </c>
      <c r="IY86" s="11">
        <f>SUM('Yearly emission'!IV$108:'Yearly emission'!IV116)</f>
        <v>0</v>
      </c>
      <c r="IZ86" s="11">
        <f>SUM('Yearly emission'!IW$108:'Yearly emission'!IW116)</f>
        <v>0</v>
      </c>
      <c r="JA86" s="11">
        <f>SUM('Yearly emission'!IX$108:'Yearly emission'!IX116)</f>
        <v>0</v>
      </c>
      <c r="JB86" s="11">
        <f>SUM('Yearly emission'!IY$108:'Yearly emission'!IY116)</f>
        <v>0</v>
      </c>
    </row>
    <row r="87" spans="1:262" x14ac:dyDescent="0.25">
      <c r="D87" s="11">
        <v>2036</v>
      </c>
      <c r="E87" s="11">
        <f>SUM('Yearly emission'!B$109:'Yearly emission'!B117)</f>
        <v>0</v>
      </c>
      <c r="F87" s="11">
        <f>SUM('Yearly emission'!C$109:'Yearly emission'!C117)</f>
        <v>0</v>
      </c>
      <c r="G87" s="11">
        <f>SUM('Yearly emission'!D$109:'Yearly emission'!D117)</f>
        <v>0</v>
      </c>
      <c r="H87" s="11">
        <f>SUM('Yearly emission'!E$109:'Yearly emission'!E117)</f>
        <v>0</v>
      </c>
      <c r="I87" s="11">
        <f>SUM('Yearly emission'!F$109:'Yearly emission'!F117)</f>
        <v>0</v>
      </c>
      <c r="J87" s="11">
        <f>SUM('Yearly emission'!G$109:'Yearly emission'!G117)</f>
        <v>0</v>
      </c>
      <c r="K87" s="11">
        <f>SUM('Yearly emission'!H$109:'Yearly emission'!H117)</f>
        <v>0</v>
      </c>
      <c r="L87" s="11">
        <f>SUM('Yearly emission'!I$109:'Yearly emission'!I117)</f>
        <v>0</v>
      </c>
      <c r="M87" s="11">
        <f>SUM('Yearly emission'!J$109:'Yearly emission'!J117)</f>
        <v>0</v>
      </c>
      <c r="N87" s="11">
        <f>SUM('Yearly emission'!K$109:'Yearly emission'!K117)</f>
        <v>0</v>
      </c>
      <c r="O87" s="11">
        <f>SUM('Yearly emission'!L$109:'Yearly emission'!L117)</f>
        <v>0</v>
      </c>
      <c r="P87" s="11">
        <f>SUM('Yearly emission'!M$109:'Yearly emission'!M117)</f>
        <v>0</v>
      </c>
      <c r="Q87" s="11">
        <f>SUM('Yearly emission'!N$109:'Yearly emission'!N117)</f>
        <v>0</v>
      </c>
      <c r="R87" s="11">
        <f>SUM('Yearly emission'!O$109:'Yearly emission'!O117)</f>
        <v>0</v>
      </c>
      <c r="S87" s="11">
        <f>SUM('Yearly emission'!P$109:'Yearly emission'!P117)</f>
        <v>0</v>
      </c>
      <c r="T87" s="11">
        <f>SUM('Yearly emission'!Q$109:'Yearly emission'!Q117)</f>
        <v>0</v>
      </c>
      <c r="V87" s="11">
        <f>SUM('Yearly emission'!S$109:'Yearly emission'!S117)</f>
        <v>1124037535.5499561</v>
      </c>
      <c r="W87" s="11">
        <f>SUM('Yearly emission'!T$109:'Yearly emission'!T117)</f>
        <v>396966813.18980652</v>
      </c>
      <c r="X87" s="11">
        <f>SUM('Yearly emission'!U$109:'Yearly emission'!U117)</f>
        <v>111905217.41110715</v>
      </c>
      <c r="Y87" s="11">
        <f>SUM('Yearly emission'!V$109:'Yearly emission'!V117)</f>
        <v>63137255.613966323</v>
      </c>
      <c r="Z87" s="11">
        <f>SUM('Yearly emission'!W$109:'Yearly emission'!W117)</f>
        <v>716355378.05931032</v>
      </c>
      <c r="AA87" s="11">
        <f>SUM('Yearly emission'!X$109:'Yearly emission'!X117)</f>
        <v>20682713.711463489</v>
      </c>
      <c r="AB87" s="11">
        <f>SUM('Yearly emission'!Y$109:'Yearly emission'!Y117)</f>
        <v>46306391.296053283</v>
      </c>
      <c r="AC87" s="11">
        <f>SUM('Yearly emission'!Z$109:'Yearly emission'!Z117)</f>
        <v>146276044.43517208</v>
      </c>
      <c r="AD87" s="11">
        <f>SUM('Yearly emission'!AA$109:'Yearly emission'!AA117)</f>
        <v>828955344.93898821</v>
      </c>
      <c r="AE87" s="11">
        <f>SUM('Yearly emission'!AB$109:'Yearly emission'!AB117)</f>
        <v>97798084.03821373</v>
      </c>
      <c r="AF87" s="11">
        <f>SUM('Yearly emission'!AC$109:'Yearly emission'!AC117)</f>
        <v>119894107.35841385</v>
      </c>
      <c r="AG87" s="11">
        <f>SUM('Yearly emission'!AD$109:'Yearly emission'!AD117)</f>
        <v>20363590.515884925</v>
      </c>
      <c r="AH87" s="11">
        <f>SUM('Yearly emission'!AE$109:'Yearly emission'!AE117)</f>
        <v>57490442.346352324</v>
      </c>
      <c r="AI87" s="11">
        <f>SUM('Yearly emission'!AF$109:'Yearly emission'!AF117)</f>
        <v>47789905.757766597</v>
      </c>
      <c r="AJ87" s="11">
        <f>SUM('Yearly emission'!AG$109:'Yearly emission'!AG117)</f>
        <v>37446634.421980701</v>
      </c>
      <c r="AK87" s="11">
        <f>SUM('Yearly emission'!AH$109:'Yearly emission'!AH117)</f>
        <v>234639480.44286659</v>
      </c>
      <c r="AM87" s="11">
        <f>SUM('Yearly emission'!AJ$109:'Yearly emission'!AJ117)</f>
        <v>2248075071.099916</v>
      </c>
      <c r="AN87" s="11">
        <f>SUM('Yearly emission'!AK$109:'Yearly emission'!AK117)</f>
        <v>791739748.84512353</v>
      </c>
      <c r="AO87" s="11">
        <f>SUM('Yearly emission'!AL$109:'Yearly emission'!AL117)</f>
        <v>205034842.30059659</v>
      </c>
      <c r="AP87" s="11">
        <f>SUM('Yearly emission'!AM$109:'Yearly emission'!AM117)</f>
        <v>126274511.22793268</v>
      </c>
      <c r="AQ87" s="11">
        <f>SUM('Yearly emission'!AN$109:'Yearly emission'!AN117)</f>
        <v>1432710756.1186185</v>
      </c>
      <c r="AR87" s="11">
        <f>SUM('Yearly emission'!AO$109:'Yearly emission'!AO117)</f>
        <v>41365427.422926992</v>
      </c>
      <c r="AS87" s="11">
        <f>SUM('Yearly emission'!AP$109:'Yearly emission'!AP117)</f>
        <v>84644996.065601632</v>
      </c>
      <c r="AT87" s="11">
        <f>SUM('Yearly emission'!AQ$109:'Yearly emission'!AQ117)</f>
        <v>292552088.87034404</v>
      </c>
      <c r="AU87" s="11">
        <f>SUM('Yearly emission'!AR$109:'Yearly emission'!AR117)</f>
        <v>1657910689.8779755</v>
      </c>
      <c r="AV87" s="11">
        <f>SUM('Yearly emission'!AS$109:'Yearly emission'!AS117)</f>
        <v>195596168.07642773</v>
      </c>
      <c r="AW87" s="11">
        <f>SUM('Yearly emission'!AT$109:'Yearly emission'!AT117)</f>
        <v>239788214.71682763</v>
      </c>
      <c r="AX87" s="11">
        <f>SUM('Yearly emission'!AU$109:'Yearly emission'!AU117)</f>
        <v>40727181.031769842</v>
      </c>
      <c r="AY87" s="11">
        <f>SUM('Yearly emission'!AV$109:'Yearly emission'!AV117)</f>
        <v>114980884.69270469</v>
      </c>
      <c r="AZ87" s="11">
        <f>SUM('Yearly emission'!AW$109:'Yearly emission'!AW117)</f>
        <v>95579811.515533149</v>
      </c>
      <c r="BA87" s="11">
        <f>SUM('Yearly emission'!AX$109:'Yearly emission'!AX117)</f>
        <v>74893268.843961298</v>
      </c>
      <c r="BB87" s="11">
        <f>SUM('Yearly emission'!AY$109:'Yearly emission'!AY117)</f>
        <v>469278960.88573319</v>
      </c>
      <c r="BD87" s="11">
        <f>SUM('Yearly emission'!BA$109:'Yearly emission'!BA117)</f>
        <v>0</v>
      </c>
      <c r="BE87" s="11">
        <f>SUM('Yearly emission'!BB$109:'Yearly emission'!BB117)</f>
        <v>0</v>
      </c>
      <c r="BF87" s="11">
        <f>SUM('Yearly emission'!BC$109:'Yearly emission'!BC117)</f>
        <v>0</v>
      </c>
      <c r="BG87" s="11">
        <f>SUM('Yearly emission'!BD$109:'Yearly emission'!BD117)</f>
        <v>0</v>
      </c>
      <c r="BH87" s="11">
        <f>SUM('Yearly emission'!BE$109:'Yearly emission'!BE117)</f>
        <v>0</v>
      </c>
      <c r="BI87" s="11">
        <f>SUM('Yearly emission'!BF$109:'Yearly emission'!BF117)</f>
        <v>0</v>
      </c>
      <c r="BJ87" s="11">
        <f>SUM('Yearly emission'!BG$109:'Yearly emission'!BG117)</f>
        <v>0</v>
      </c>
      <c r="BK87" s="11">
        <f>SUM('Yearly emission'!BH$109:'Yearly emission'!BH117)</f>
        <v>0</v>
      </c>
      <c r="BL87" s="11">
        <f>SUM('Yearly emission'!BI$109:'Yearly emission'!BI117)</f>
        <v>0</v>
      </c>
      <c r="BM87" s="11">
        <f>SUM('Yearly emission'!BJ$109:'Yearly emission'!BJ117)</f>
        <v>0</v>
      </c>
      <c r="BN87" s="11">
        <f>SUM('Yearly emission'!BK$109:'Yearly emission'!BK117)</f>
        <v>0</v>
      </c>
      <c r="BO87" s="11">
        <f>SUM('Yearly emission'!BL$109:'Yearly emission'!BL117)</f>
        <v>0</v>
      </c>
      <c r="BP87" s="11">
        <f>SUM('Yearly emission'!BM$109:'Yearly emission'!BM117)</f>
        <v>0</v>
      </c>
      <c r="BQ87" s="11">
        <f>SUM('Yearly emission'!BN$109:'Yearly emission'!BN117)</f>
        <v>0</v>
      </c>
      <c r="BR87" s="11">
        <f>SUM('Yearly emission'!BO$109:'Yearly emission'!BO117)</f>
        <v>0</v>
      </c>
      <c r="BS87" s="11">
        <f>SUM('Yearly emission'!BP$109:'Yearly emission'!BP117)</f>
        <v>0</v>
      </c>
      <c r="BU87" s="11">
        <f>SUM('Yearly emission'!BR$109:'Yearly emission'!BR117)</f>
        <v>0</v>
      </c>
      <c r="BV87" s="11">
        <f>SUM('Yearly emission'!BS$109:'Yearly emission'!BS117)</f>
        <v>0</v>
      </c>
      <c r="BW87" s="11">
        <f>SUM('Yearly emission'!BT$109:'Yearly emission'!BT117)</f>
        <v>0</v>
      </c>
      <c r="BX87" s="11">
        <f>SUM('Yearly emission'!BU$109:'Yearly emission'!BU117)</f>
        <v>0</v>
      </c>
      <c r="BY87" s="11">
        <f>SUM('Yearly emission'!BV$109:'Yearly emission'!BV117)</f>
        <v>0</v>
      </c>
      <c r="BZ87" s="11">
        <f>SUM('Yearly emission'!BW$109:'Yearly emission'!BW117)</f>
        <v>0</v>
      </c>
      <c r="CA87" s="11">
        <f>SUM('Yearly emission'!BX$109:'Yearly emission'!BX117)</f>
        <v>0</v>
      </c>
      <c r="CB87" s="11">
        <f>SUM('Yearly emission'!BY$109:'Yearly emission'!BY117)</f>
        <v>0</v>
      </c>
      <c r="CC87" s="11">
        <f>SUM('Yearly emission'!BZ$109:'Yearly emission'!BZ117)</f>
        <v>0</v>
      </c>
      <c r="CD87" s="11">
        <f>SUM('Yearly emission'!CA$109:'Yearly emission'!CA117)</f>
        <v>0</v>
      </c>
      <c r="CE87" s="11">
        <f>SUM('Yearly emission'!CB$109:'Yearly emission'!CB117)</f>
        <v>0</v>
      </c>
      <c r="CF87" s="11">
        <f>SUM('Yearly emission'!CC$109:'Yearly emission'!CC117)</f>
        <v>0</v>
      </c>
      <c r="CG87" s="11">
        <f>SUM('Yearly emission'!CD$109:'Yearly emission'!CD117)</f>
        <v>0</v>
      </c>
      <c r="CH87" s="11">
        <f>SUM('Yearly emission'!CE$109:'Yearly emission'!CE117)</f>
        <v>0</v>
      </c>
      <c r="CI87" s="11">
        <f>SUM('Yearly emission'!CF$109:'Yearly emission'!CF117)</f>
        <v>0</v>
      </c>
      <c r="CJ87" s="11">
        <f>SUM('Yearly emission'!CG$109:'Yearly emission'!CG117)</f>
        <v>0</v>
      </c>
      <c r="CM87" s="11">
        <f>SUM('Yearly emission'!CJ$109:'Yearly emission'!CJ117)</f>
        <v>18288</v>
      </c>
      <c r="CN87" s="11">
        <f>SUM('Yearly emission'!CK$109:'Yearly emission'!CK117)</f>
        <v>0</v>
      </c>
      <c r="CO87" s="11">
        <f>SUM('Yearly emission'!CL$109:'Yearly emission'!CL117)</f>
        <v>0</v>
      </c>
      <c r="CP87" s="11">
        <f>SUM('Yearly emission'!CM$109:'Yearly emission'!CM117)</f>
        <v>0</v>
      </c>
      <c r="CQ87" s="11">
        <f>SUM('Yearly emission'!CN$109:'Yearly emission'!CN117)</f>
        <v>0</v>
      </c>
      <c r="CR87" s="11">
        <f>SUM('Yearly emission'!CO$109:'Yearly emission'!CO117)</f>
        <v>0</v>
      </c>
      <c r="CS87" s="11">
        <f>SUM('Yearly emission'!CP$109:'Yearly emission'!CP117)</f>
        <v>0</v>
      </c>
      <c r="CT87" s="11">
        <f>SUM('Yearly emission'!CQ$109:'Yearly emission'!CQ117)</f>
        <v>0</v>
      </c>
      <c r="CU87" s="11">
        <f>SUM('Yearly emission'!CR$109:'Yearly emission'!CR117)</f>
        <v>0</v>
      </c>
      <c r="CV87" s="11">
        <f>SUM('Yearly emission'!CS$109:'Yearly emission'!CS117)</f>
        <v>0</v>
      </c>
      <c r="CW87" s="11">
        <f>SUM('Yearly emission'!CT$109:'Yearly emission'!CT117)</f>
        <v>0</v>
      </c>
      <c r="CX87" s="11">
        <f>SUM('Yearly emission'!CU$109:'Yearly emission'!CU117)</f>
        <v>0</v>
      </c>
      <c r="CY87" s="11">
        <f>SUM('Yearly emission'!CV$109:'Yearly emission'!CV117)</f>
        <v>0</v>
      </c>
      <c r="CZ87" s="11">
        <f>SUM('Yearly emission'!CW$109:'Yearly emission'!CW117)</f>
        <v>0</v>
      </c>
      <c r="DA87" s="11">
        <f>SUM('Yearly emission'!CX$109:'Yearly emission'!CX117)</f>
        <v>0</v>
      </c>
      <c r="DB87" s="11">
        <f>SUM('Yearly emission'!CY$109:'Yearly emission'!CY117)</f>
        <v>0</v>
      </c>
      <c r="DC87" s="11">
        <f>SUM('Yearly emission'!CZ$109:'Yearly emission'!CZ117)</f>
        <v>0</v>
      </c>
      <c r="DE87" s="11">
        <f>SUM('Yearly emission'!DB$109:'Yearly emission'!DB117)</f>
        <v>1700568143.7683482</v>
      </c>
      <c r="DF87" s="11">
        <f>SUM('Yearly emission'!DC$109:'Yearly emission'!DC117)</f>
        <v>601177716.30446887</v>
      </c>
      <c r="DG87" s="11">
        <f>SUM('Yearly emission'!DD$109:'Yearly emission'!DD117)</f>
        <v>181896822.19833893</v>
      </c>
      <c r="DH87" s="11">
        <f>SUM('Yearly emission'!DE$109:'Yearly emission'!DE117)</f>
        <v>82948711.096512735</v>
      </c>
      <c r="DI87" s="11">
        <f>SUM('Yearly emission'!DF$109:'Yearly emission'!DF117)</f>
        <v>897424438.4726932</v>
      </c>
      <c r="DJ87" s="11">
        <f>SUM('Yearly emission'!DG$109:'Yearly emission'!DG117)</f>
        <v>36142384.896924242</v>
      </c>
      <c r="DK87" s="11">
        <f>SUM('Yearly emission'!DH$109:'Yearly emission'!DH117)</f>
        <v>71676300.189176619</v>
      </c>
      <c r="DL87" s="11">
        <f>SUM('Yearly emission'!DI$109:'Yearly emission'!DI117)</f>
        <v>243904074.16915885</v>
      </c>
      <c r="DM87" s="11">
        <f>SUM('Yearly emission'!DJ$109:'Yearly emission'!DJ117)</f>
        <v>1136340381.4625573</v>
      </c>
      <c r="DN87" s="11">
        <f>SUM('Yearly emission'!DK$109:'Yearly emission'!DK117)</f>
        <v>147895129.20800138</v>
      </c>
      <c r="DO87" s="11">
        <f>SUM('Yearly emission'!DL$109:'Yearly emission'!DL117)</f>
        <v>310729981.54026836</v>
      </c>
      <c r="DP87" s="11">
        <f>SUM('Yearly emission'!DM$109:'Yearly emission'!DM117)</f>
        <v>33562476.889781192</v>
      </c>
      <c r="DQ87" s="11">
        <f>SUM('Yearly emission'!DN$109:'Yearly emission'!DN117)</f>
        <v>93999898.338442236</v>
      </c>
      <c r="DR87" s="11">
        <f>SUM('Yearly emission'!DO$109:'Yearly emission'!DO117)</f>
        <v>161242237.17548704</v>
      </c>
      <c r="DS87" s="11">
        <f>SUM('Yearly emission'!DP$109:'Yearly emission'!DP117)</f>
        <v>80324828.917299226</v>
      </c>
      <c r="DT87" s="11">
        <f>SUM('Yearly emission'!DQ$109:'Yearly emission'!DQ117)</f>
        <v>388363876.43174243</v>
      </c>
      <c r="DV87" s="11">
        <f>SUM('Yearly emission'!DS$109:'Yearly emission'!DS117)</f>
        <v>3212990127.8398657</v>
      </c>
      <c r="DW87" s="11">
        <f>SUM('Yearly emission'!DT$109:'Yearly emission'!DT117)</f>
        <v>1067030175.9691668</v>
      </c>
      <c r="DX87" s="11">
        <f>SUM('Yearly emission'!DU$109:'Yearly emission'!DU117)</f>
        <v>316704269.20035088</v>
      </c>
      <c r="DY87" s="11">
        <f>SUM('Yearly emission'!DV$109:'Yearly emission'!DV117)</f>
        <v>155640644.34134585</v>
      </c>
      <c r="DZ87" s="11">
        <f>SUM('Yearly emission'!DW$109:'Yearly emission'!DW117)</f>
        <v>1794848876.9453862</v>
      </c>
      <c r="EA87" s="11">
        <f>SUM('Yearly emission'!DX$109:'Yearly emission'!DX117)</f>
        <v>72284769.79384838</v>
      </c>
      <c r="EB87" s="11">
        <f>SUM('Yearly emission'!DY$109:'Yearly emission'!DY117)</f>
        <v>124348423.25420412</v>
      </c>
      <c r="EC87" s="11">
        <f>SUM('Yearly emission'!DZ$109:'Yearly emission'!DZ117)</f>
        <v>487808148.33831716</v>
      </c>
      <c r="ED87" s="11">
        <f>SUM('Yearly emission'!EA$109:'Yearly emission'!EA117)</f>
        <v>2272680762.9251165</v>
      </c>
      <c r="EE87" s="11">
        <f>SUM('Yearly emission'!EB$109:'Yearly emission'!EB117)</f>
        <v>295790258.41600263</v>
      </c>
      <c r="EF87" s="11">
        <f>SUM('Yearly emission'!EC$109:'Yearly emission'!EC117)</f>
        <v>621459963.08053505</v>
      </c>
      <c r="EG87" s="11">
        <f>SUM('Yearly emission'!ED$109:'Yearly emission'!ED117)</f>
        <v>67124953.779562414</v>
      </c>
      <c r="EH87" s="11">
        <f>SUM('Yearly emission'!EE$109:'Yearly emission'!EE117)</f>
        <v>187879275.10076201</v>
      </c>
      <c r="EI87" s="11">
        <f>SUM('Yearly emission'!EF$109:'Yearly emission'!EF117)</f>
        <v>322484474.35097462</v>
      </c>
      <c r="EJ87" s="11">
        <f>SUM('Yearly emission'!EG$109:'Yearly emission'!EG117)</f>
        <v>160649657.83459821</v>
      </c>
      <c r="EK87" s="11">
        <f>SUM('Yearly emission'!EH$109:'Yearly emission'!EH117)</f>
        <v>776727752.86348343</v>
      </c>
      <c r="EM87" s="11">
        <f>SUM('Yearly emission'!EJ$109:'Yearly emission'!EJ117)</f>
        <v>0</v>
      </c>
      <c r="EN87" s="11">
        <f>SUM('Yearly emission'!EK$109:'Yearly emission'!EK117)</f>
        <v>0</v>
      </c>
      <c r="EO87" s="11">
        <f>SUM('Yearly emission'!EL$109:'Yearly emission'!EL117)</f>
        <v>0</v>
      </c>
      <c r="EP87" s="11">
        <f>SUM('Yearly emission'!EM$109:'Yearly emission'!EM117)</f>
        <v>0</v>
      </c>
      <c r="EQ87" s="11">
        <f>SUM('Yearly emission'!EN$109:'Yearly emission'!EN117)</f>
        <v>0</v>
      </c>
      <c r="ER87" s="11">
        <f>SUM('Yearly emission'!EO$109:'Yearly emission'!EO117)</f>
        <v>0</v>
      </c>
      <c r="ES87" s="11">
        <f>SUM('Yearly emission'!EP$109:'Yearly emission'!EP117)</f>
        <v>0</v>
      </c>
      <c r="ET87" s="11">
        <f>SUM('Yearly emission'!EQ$109:'Yearly emission'!EQ117)</f>
        <v>0</v>
      </c>
      <c r="EU87" s="11">
        <f>SUM('Yearly emission'!ER$109:'Yearly emission'!ER117)</f>
        <v>0</v>
      </c>
      <c r="EV87" s="11">
        <f>SUM('Yearly emission'!ES$109:'Yearly emission'!ES117)</f>
        <v>0</v>
      </c>
      <c r="EW87" s="11">
        <f>SUM('Yearly emission'!ET$109:'Yearly emission'!ET117)</f>
        <v>0</v>
      </c>
      <c r="EX87" s="11">
        <f>SUM('Yearly emission'!EU$109:'Yearly emission'!EU117)</f>
        <v>0</v>
      </c>
      <c r="EY87" s="11">
        <f>SUM('Yearly emission'!EV$109:'Yearly emission'!EV117)</f>
        <v>0</v>
      </c>
      <c r="EZ87" s="11">
        <f>SUM('Yearly emission'!EW$109:'Yearly emission'!EW117)</f>
        <v>0</v>
      </c>
      <c r="FA87" s="11">
        <f>SUM('Yearly emission'!EX$109:'Yearly emission'!EX117)</f>
        <v>0</v>
      </c>
      <c r="FB87" s="11">
        <f>SUM('Yearly emission'!EY$109:'Yearly emission'!EY117)</f>
        <v>0</v>
      </c>
      <c r="FD87" s="11">
        <f>SUM('Yearly emission'!FA$109:'Yearly emission'!FA117)</f>
        <v>0</v>
      </c>
      <c r="FE87" s="11">
        <f>SUM('Yearly emission'!FB$109:'Yearly emission'!FB117)</f>
        <v>0</v>
      </c>
      <c r="FF87" s="11">
        <f>SUM('Yearly emission'!FC$109:'Yearly emission'!FC117)</f>
        <v>0</v>
      </c>
      <c r="FG87" s="11">
        <f>SUM('Yearly emission'!FD$109:'Yearly emission'!FD117)</f>
        <v>0</v>
      </c>
      <c r="FH87" s="11">
        <f>SUM('Yearly emission'!FE$109:'Yearly emission'!FE117)</f>
        <v>0</v>
      </c>
      <c r="FI87" s="11">
        <f>SUM('Yearly emission'!FF$109:'Yearly emission'!FF117)</f>
        <v>0</v>
      </c>
      <c r="FJ87" s="11">
        <f>SUM('Yearly emission'!FG$109:'Yearly emission'!FG117)</f>
        <v>0</v>
      </c>
      <c r="FK87" s="11">
        <f>SUM('Yearly emission'!FH$109:'Yearly emission'!FH117)</f>
        <v>0</v>
      </c>
      <c r="FL87" s="11">
        <f>SUM('Yearly emission'!FI$109:'Yearly emission'!FI117)</f>
        <v>0</v>
      </c>
      <c r="FM87" s="11">
        <f>SUM('Yearly emission'!FJ$109:'Yearly emission'!FJ117)</f>
        <v>0</v>
      </c>
      <c r="FN87" s="11">
        <f>SUM('Yearly emission'!FK$109:'Yearly emission'!FK117)</f>
        <v>0</v>
      </c>
      <c r="FO87" s="11">
        <f>SUM('Yearly emission'!FL$109:'Yearly emission'!FL117)</f>
        <v>0</v>
      </c>
      <c r="FP87" s="11">
        <f>SUM('Yearly emission'!FM$109:'Yearly emission'!FM117)</f>
        <v>0</v>
      </c>
      <c r="FQ87" s="11">
        <f>SUM('Yearly emission'!FN$109:'Yearly emission'!FN117)</f>
        <v>0</v>
      </c>
      <c r="FR87" s="11">
        <f>SUM('Yearly emission'!FO$109:'Yearly emission'!FO117)</f>
        <v>0</v>
      </c>
      <c r="FS87" s="11">
        <f>SUM('Yearly emission'!FP$109:'Yearly emission'!FP117)</f>
        <v>0</v>
      </c>
      <c r="FV87" s="11">
        <f>SUM('Yearly emission'!FS$109:'Yearly emission'!FS117)</f>
        <v>18288</v>
      </c>
      <c r="FW87" s="11">
        <f>SUM('Yearly emission'!FT$109:'Yearly emission'!FT117)</f>
        <v>0</v>
      </c>
      <c r="FX87" s="11">
        <f>SUM('Yearly emission'!FU$109:'Yearly emission'!FU117)</f>
        <v>0</v>
      </c>
      <c r="FY87" s="11">
        <f>SUM('Yearly emission'!FV$109:'Yearly emission'!FV117)</f>
        <v>0</v>
      </c>
      <c r="FZ87" s="11">
        <f>SUM('Yearly emission'!FW$109:'Yearly emission'!FW117)</f>
        <v>0</v>
      </c>
      <c r="GA87" s="11">
        <f>SUM('Yearly emission'!FX$109:'Yearly emission'!FX117)</f>
        <v>0</v>
      </c>
      <c r="GB87" s="11">
        <f>SUM('Yearly emission'!FY$109:'Yearly emission'!FY117)</f>
        <v>0</v>
      </c>
      <c r="GC87" s="11">
        <f>SUM('Yearly emission'!FZ$109:'Yearly emission'!FZ117)</f>
        <v>0</v>
      </c>
      <c r="GD87" s="11">
        <f>SUM('Yearly emission'!GA$109:'Yearly emission'!GA117)</f>
        <v>0</v>
      </c>
      <c r="GE87" s="11">
        <f>SUM('Yearly emission'!GB$109:'Yearly emission'!GB117)</f>
        <v>0</v>
      </c>
      <c r="GF87" s="11">
        <f>SUM('Yearly emission'!GC$109:'Yearly emission'!GC117)</f>
        <v>0</v>
      </c>
      <c r="GG87" s="11">
        <f>SUM('Yearly emission'!GD$109:'Yearly emission'!GD117)</f>
        <v>0</v>
      </c>
      <c r="GH87" s="11">
        <f>SUM('Yearly emission'!GE$109:'Yearly emission'!GE117)</f>
        <v>0</v>
      </c>
      <c r="GI87" s="11">
        <f>SUM('Yearly emission'!GF$109:'Yearly emission'!GF117)</f>
        <v>0</v>
      </c>
      <c r="GJ87" s="11">
        <f>SUM('Yearly emission'!GG$109:'Yearly emission'!GG117)</f>
        <v>0</v>
      </c>
      <c r="GK87" s="11">
        <f>SUM('Yearly emission'!GH$109:'Yearly emission'!GH117)</f>
        <v>0</v>
      </c>
      <c r="GL87" s="11">
        <f>SUM('Yearly emission'!GI$109:'Yearly emission'!GI117)</f>
        <v>0</v>
      </c>
      <c r="GN87" s="11">
        <f>SUM('Yearly emission'!GK$109:'Yearly emission'!GK117)</f>
        <v>1767055468.9668193</v>
      </c>
      <c r="GO87" s="11">
        <f>SUM('Yearly emission'!GL$109:'Yearly emission'!GL117)</f>
        <v>636289919.75812864</v>
      </c>
      <c r="GP87" s="11">
        <f>SUM('Yearly emission'!GM$109:'Yearly emission'!GM117)</f>
        <v>269784478.88914287</v>
      </c>
      <c r="GQ87" s="11">
        <f>SUM('Yearly emission'!GN$109:'Yearly emission'!GN117)</f>
        <v>109261858.64174891</v>
      </c>
      <c r="GR87" s="11">
        <f>SUM('Yearly emission'!GO$109:'Yearly emission'!GO117)</f>
        <v>720691688.21983457</v>
      </c>
      <c r="GS87" s="11">
        <f>SUM('Yearly emission'!GP$109:'Yearly emission'!GP117)</f>
        <v>22186526.457780696</v>
      </c>
      <c r="GT87" s="11">
        <f>SUM('Yearly emission'!GQ$109:'Yearly emission'!GQ117)</f>
        <v>70085427.204923406</v>
      </c>
      <c r="GU87" s="11">
        <f>SUM('Yearly emission'!GR$109:'Yearly emission'!GR117)</f>
        <v>523151991.40272832</v>
      </c>
      <c r="GV87" s="11">
        <f>SUM('Yearly emission'!GS$109:'Yearly emission'!GS117)</f>
        <v>1688760122.0468822</v>
      </c>
      <c r="GW87" s="11">
        <f>SUM('Yearly emission'!GT$109:'Yearly emission'!GT117)</f>
        <v>209019043.39628559</v>
      </c>
      <c r="GX87" s="11">
        <f>SUM('Yearly emission'!GU$109:'Yearly emission'!GU117)</f>
        <v>353606844.49790591</v>
      </c>
      <c r="GY87" s="11">
        <f>SUM('Yearly emission'!GV$109:'Yearly emission'!GV117)</f>
        <v>45694032.060038798</v>
      </c>
      <c r="GZ87" s="11">
        <f>SUM('Yearly emission'!GW$109:'Yearly emission'!GW117)</f>
        <v>82614200.972079903</v>
      </c>
      <c r="HA87" s="11">
        <f>SUM('Yearly emission'!GX$109:'Yearly emission'!GX117)</f>
        <v>171549147.59644529</v>
      </c>
      <c r="HB87" s="11">
        <f>SUM('Yearly emission'!GY$109:'Yearly emission'!GY117)</f>
        <v>100453034.72036138</v>
      </c>
      <c r="HC87" s="11">
        <f>SUM('Yearly emission'!GZ$109:'Yearly emission'!GZ117)</f>
        <v>536223977.65492767</v>
      </c>
      <c r="HE87" s="11">
        <f>SUM('Yearly emission'!HB$109:'Yearly emission'!HB117)</f>
        <v>3516911110.0769539</v>
      </c>
      <c r="HF87" s="11">
        <f>SUM('Yearly emission'!HC$109:'Yearly emission'!HC117)</f>
        <v>1272507128.7300117</v>
      </c>
      <c r="HG87" s="11">
        <f>SUM('Yearly emission'!HD$109:'Yearly emission'!HD117)</f>
        <v>480301629.71849716</v>
      </c>
      <c r="HH87" s="11">
        <f>SUM('Yearly emission'!HE$109:'Yearly emission'!HE117)</f>
        <v>194141931.39759302</v>
      </c>
      <c r="HI87" s="11">
        <f>SUM('Yearly emission'!HF$109:'Yearly emission'!HF117)</f>
        <v>1441383376.4396687</v>
      </c>
      <c r="HJ87" s="11">
        <f>SUM('Yearly emission'!HG$109:'Yearly emission'!HG117)</f>
        <v>42821620.707290217</v>
      </c>
      <c r="HK87" s="11">
        <f>SUM('Yearly emission'!HH$109:'Yearly emission'!HH117)</f>
        <v>140170854.40984702</v>
      </c>
      <c r="HL87" s="11">
        <f>SUM('Yearly emission'!HI$109:'Yearly emission'!HI117)</f>
        <v>1039290534.0327077</v>
      </c>
      <c r="HM87" s="11">
        <f>SUM('Yearly emission'!HJ$109:'Yearly emission'!HJ117)</f>
        <v>3377520244.0937619</v>
      </c>
      <c r="HN87" s="11">
        <f>SUM('Yearly emission'!HK$109:'Yearly emission'!HK117)</f>
        <v>418038086.79257095</v>
      </c>
      <c r="HO87" s="11">
        <f>SUM('Yearly emission'!HL$109:'Yearly emission'!HL117)</f>
        <v>647188932.85536838</v>
      </c>
      <c r="HP87" s="11">
        <f>SUM('Yearly emission'!HM$109:'Yearly emission'!HM117)</f>
        <v>91388064.120077625</v>
      </c>
      <c r="HQ87" s="11">
        <f>SUM('Yearly emission'!HN$109:'Yearly emission'!HN117)</f>
        <v>165228401.9441599</v>
      </c>
      <c r="HR87" s="11">
        <f>SUM('Yearly emission'!HO$109:'Yearly emission'!HO117)</f>
        <v>343098295.19289017</v>
      </c>
      <c r="HS87" s="11">
        <f>SUM('Yearly emission'!HP$109:'Yearly emission'!HP117)</f>
        <v>200906069.44072261</v>
      </c>
      <c r="HT87" s="11">
        <f>SUM('Yearly emission'!HQ$109:'Yearly emission'!HQ117)</f>
        <v>1072447955.3098564</v>
      </c>
      <c r="HV87" s="11">
        <f>SUM('Yearly emission'!HS$109:'Yearly emission'!HS117)</f>
        <v>0</v>
      </c>
      <c r="HW87" s="11">
        <f>SUM('Yearly emission'!HT$109:'Yearly emission'!HT117)</f>
        <v>0</v>
      </c>
      <c r="HX87" s="11">
        <f>SUM('Yearly emission'!HU$109:'Yearly emission'!HU117)</f>
        <v>0</v>
      </c>
      <c r="HY87" s="11">
        <f>SUM('Yearly emission'!HV$109:'Yearly emission'!HV117)</f>
        <v>0</v>
      </c>
      <c r="HZ87" s="11">
        <f>SUM('Yearly emission'!HW$109:'Yearly emission'!HW117)</f>
        <v>0</v>
      </c>
      <c r="IA87" s="11">
        <f>SUM('Yearly emission'!HX$109:'Yearly emission'!HX117)</f>
        <v>0</v>
      </c>
      <c r="IB87" s="11">
        <f>SUM('Yearly emission'!HY$109:'Yearly emission'!HY117)</f>
        <v>0</v>
      </c>
      <c r="IC87" s="11">
        <f>SUM('Yearly emission'!HZ$109:'Yearly emission'!HZ117)</f>
        <v>0</v>
      </c>
      <c r="ID87" s="11">
        <f>SUM('Yearly emission'!IA$109:'Yearly emission'!IA117)</f>
        <v>0</v>
      </c>
      <c r="IE87" s="11">
        <f>SUM('Yearly emission'!IB$109:'Yearly emission'!IB117)</f>
        <v>0</v>
      </c>
      <c r="IF87" s="11">
        <f>SUM('Yearly emission'!IC$109:'Yearly emission'!IC117)</f>
        <v>0</v>
      </c>
      <c r="IG87" s="11">
        <f>SUM('Yearly emission'!ID$109:'Yearly emission'!ID117)</f>
        <v>0</v>
      </c>
      <c r="IH87" s="11">
        <f>SUM('Yearly emission'!IE$109:'Yearly emission'!IE117)</f>
        <v>0</v>
      </c>
      <c r="II87" s="11">
        <f>SUM('Yearly emission'!IF$109:'Yearly emission'!IF117)</f>
        <v>0</v>
      </c>
      <c r="IJ87" s="11">
        <f>SUM('Yearly emission'!IG$109:'Yearly emission'!IG117)</f>
        <v>0</v>
      </c>
      <c r="IK87" s="11">
        <f>SUM('Yearly emission'!IH$109:'Yearly emission'!IH117)</f>
        <v>0</v>
      </c>
      <c r="IM87" s="11">
        <f>SUM('Yearly emission'!IJ$109:'Yearly emission'!IJ117)</f>
        <v>0</v>
      </c>
      <c r="IN87" s="11">
        <f>SUM('Yearly emission'!IK$109:'Yearly emission'!IK117)</f>
        <v>0</v>
      </c>
      <c r="IO87" s="11">
        <f>SUM('Yearly emission'!IL$109:'Yearly emission'!IL117)</f>
        <v>0</v>
      </c>
      <c r="IP87" s="11">
        <f>SUM('Yearly emission'!IM$109:'Yearly emission'!IM117)</f>
        <v>0</v>
      </c>
      <c r="IQ87" s="11">
        <f>SUM('Yearly emission'!IN$109:'Yearly emission'!IN117)</f>
        <v>0</v>
      </c>
      <c r="IR87" s="11">
        <f>SUM('Yearly emission'!IO$109:'Yearly emission'!IO117)</f>
        <v>0</v>
      </c>
      <c r="IS87" s="11">
        <f>SUM('Yearly emission'!IP$109:'Yearly emission'!IP117)</f>
        <v>0</v>
      </c>
      <c r="IT87" s="11">
        <f>SUM('Yearly emission'!IQ$109:'Yearly emission'!IQ117)</f>
        <v>0</v>
      </c>
      <c r="IU87" s="11">
        <f>SUM('Yearly emission'!IR$109:'Yearly emission'!IR117)</f>
        <v>0</v>
      </c>
      <c r="IV87" s="11">
        <f>SUM('Yearly emission'!IS$109:'Yearly emission'!IS117)</f>
        <v>0</v>
      </c>
      <c r="IW87" s="11">
        <f>SUM('Yearly emission'!IT$109:'Yearly emission'!IT117)</f>
        <v>0</v>
      </c>
      <c r="IX87" s="11">
        <f>SUM('Yearly emission'!IU$109:'Yearly emission'!IU117)</f>
        <v>0</v>
      </c>
      <c r="IY87" s="11">
        <f>SUM('Yearly emission'!IV$109:'Yearly emission'!IV117)</f>
        <v>0</v>
      </c>
      <c r="IZ87" s="11">
        <f>SUM('Yearly emission'!IW$109:'Yearly emission'!IW117)</f>
        <v>0</v>
      </c>
      <c r="JA87" s="11">
        <f>SUM('Yearly emission'!IX$109:'Yearly emission'!IX117)</f>
        <v>0</v>
      </c>
      <c r="JB87" s="11">
        <f>SUM('Yearly emission'!IY$109:'Yearly emission'!IY117)</f>
        <v>0</v>
      </c>
    </row>
    <row r="88" spans="1:262" x14ac:dyDescent="0.25">
      <c r="D88" s="11">
        <v>2037</v>
      </c>
      <c r="E88" s="11">
        <f>SUM('Yearly emission'!B$109:'Yearly emission'!B118)</f>
        <v>0</v>
      </c>
      <c r="F88" s="11">
        <f>SUM('Yearly emission'!C$109:'Yearly emission'!C118)</f>
        <v>0</v>
      </c>
      <c r="G88" s="11">
        <f>SUM('Yearly emission'!D$109:'Yearly emission'!D118)</f>
        <v>0</v>
      </c>
      <c r="H88" s="11">
        <f>SUM('Yearly emission'!E$109:'Yearly emission'!E118)</f>
        <v>0</v>
      </c>
      <c r="I88" s="11">
        <f>SUM('Yearly emission'!F$109:'Yearly emission'!F118)</f>
        <v>0</v>
      </c>
      <c r="J88" s="11">
        <f>SUM('Yearly emission'!G$109:'Yearly emission'!G118)</f>
        <v>0</v>
      </c>
      <c r="K88" s="11">
        <f>SUM('Yearly emission'!H$109:'Yearly emission'!H118)</f>
        <v>0</v>
      </c>
      <c r="L88" s="11">
        <f>SUM('Yearly emission'!I$109:'Yearly emission'!I118)</f>
        <v>0</v>
      </c>
      <c r="M88" s="11">
        <f>SUM('Yearly emission'!J$109:'Yearly emission'!J118)</f>
        <v>0</v>
      </c>
      <c r="N88" s="11">
        <f>SUM('Yearly emission'!K$109:'Yearly emission'!K118)</f>
        <v>0</v>
      </c>
      <c r="O88" s="11">
        <f>SUM('Yearly emission'!L$109:'Yearly emission'!L118)</f>
        <v>0</v>
      </c>
      <c r="P88" s="11">
        <f>SUM('Yearly emission'!M$109:'Yearly emission'!M118)</f>
        <v>0</v>
      </c>
      <c r="Q88" s="11">
        <f>SUM('Yearly emission'!N$109:'Yearly emission'!N118)</f>
        <v>0</v>
      </c>
      <c r="R88" s="11">
        <f>SUM('Yearly emission'!O$109:'Yearly emission'!O118)</f>
        <v>0</v>
      </c>
      <c r="S88" s="11">
        <f>SUM('Yearly emission'!P$109:'Yearly emission'!P118)</f>
        <v>0</v>
      </c>
      <c r="T88" s="11">
        <f>SUM('Yearly emission'!Q$109:'Yearly emission'!Q118)</f>
        <v>0</v>
      </c>
      <c r="V88" s="11">
        <f>SUM('Yearly emission'!S$109:'Yearly emission'!S118)</f>
        <v>1428190768.809242</v>
      </c>
      <c r="W88" s="11">
        <f>SUM('Yearly emission'!T$109:'Yearly emission'!T118)</f>
        <v>539843961.48037648</v>
      </c>
      <c r="X88" s="11">
        <f>SUM('Yearly emission'!U$109:'Yearly emission'!U118)</f>
        <v>111905217.41110715</v>
      </c>
      <c r="Y88" s="11">
        <f>SUM('Yearly emission'!V$109:'Yearly emission'!V118)</f>
        <v>82864793.115979329</v>
      </c>
      <c r="Z88" s="11">
        <f>SUM('Yearly emission'!W$109:'Yearly emission'!W118)</f>
        <v>958362579.24802041</v>
      </c>
      <c r="AA88" s="11">
        <f>SUM('Yearly emission'!X$109:'Yearly emission'!X118)</f>
        <v>29015094.920749411</v>
      </c>
      <c r="AB88" s="11">
        <f>SUM('Yearly emission'!Y$109:'Yearly emission'!Y118)</f>
        <v>54830340.171823137</v>
      </c>
      <c r="AC88" s="11">
        <f>SUM('Yearly emission'!Z$109:'Yearly emission'!Z118)</f>
        <v>196480377.79072529</v>
      </c>
      <c r="AD88" s="11">
        <f>SUM('Yearly emission'!AA$109:'Yearly emission'!AA118)</f>
        <v>1135954512.1769614</v>
      </c>
      <c r="AE88" s="11">
        <f>SUM('Yearly emission'!AB$109:'Yearly emission'!AB118)</f>
        <v>135831571.71426904</v>
      </c>
      <c r="AF88" s="11">
        <f>SUM('Yearly emission'!AC$109:'Yearly emission'!AC118)</f>
        <v>168335391.76269847</v>
      </c>
      <c r="AG88" s="11">
        <f>SUM('Yearly emission'!AD$109:'Yearly emission'!AD118)</f>
        <v>27646158.092067592</v>
      </c>
      <c r="AH88" s="11">
        <f>SUM('Yearly emission'!AE$109:'Yearly emission'!AE118)</f>
        <v>79972765.442966133</v>
      </c>
      <c r="AI88" s="11">
        <f>SUM('Yearly emission'!AF$109:'Yearly emission'!AF118)</f>
        <v>72185997.63178587</v>
      </c>
      <c r="AJ88" s="11">
        <f>SUM('Yearly emission'!AG$109:'Yearly emission'!AG118)</f>
        <v>51741652.450397238</v>
      </c>
      <c r="AK88" s="11">
        <f>SUM('Yearly emission'!AH$109:'Yearly emission'!AH118)</f>
        <v>330995427.54874462</v>
      </c>
      <c r="AM88" s="11">
        <f>SUM('Yearly emission'!AJ$109:'Yearly emission'!AJ118)</f>
        <v>2553201094.6627426</v>
      </c>
      <c r="AN88" s="11">
        <f>SUM('Yearly emission'!AK$109:'Yearly emission'!AK118)</f>
        <v>1079687843.2711163</v>
      </c>
      <c r="AO88" s="11">
        <f>SUM('Yearly emission'!AL$109:'Yearly emission'!AL118)</f>
        <v>205034842.30059659</v>
      </c>
      <c r="AP88" s="11">
        <f>SUM('Yearly emission'!AM$109:'Yearly emission'!AM118)</f>
        <v>165729586.23195869</v>
      </c>
      <c r="AQ88" s="11">
        <f>SUM('Yearly emission'!AN$109:'Yearly emission'!AN118)</f>
        <v>1916725158.4960387</v>
      </c>
      <c r="AR88" s="11">
        <f>SUM('Yearly emission'!AO$109:'Yearly emission'!AO118)</f>
        <v>58030189.841498837</v>
      </c>
      <c r="AS88" s="11">
        <f>SUM('Yearly emission'!AP$109:'Yearly emission'!AP118)</f>
        <v>93211500.280305028</v>
      </c>
      <c r="AT88" s="11">
        <f>SUM('Yearly emission'!AQ$109:'Yearly emission'!AQ118)</f>
        <v>392960755.58145046</v>
      </c>
      <c r="AU88" s="11">
        <f>SUM('Yearly emission'!AR$109:'Yearly emission'!AR118)</f>
        <v>2271909024.3539233</v>
      </c>
      <c r="AV88" s="11">
        <f>SUM('Yearly emission'!AS$109:'Yearly emission'!AS118)</f>
        <v>271663143.4285385</v>
      </c>
      <c r="AW88" s="11">
        <f>SUM('Yearly emission'!AT$109:'Yearly emission'!AT118)</f>
        <v>336670783.52539706</v>
      </c>
      <c r="AX88" s="11">
        <f>SUM('Yearly emission'!AU$109:'Yearly emission'!AU118)</f>
        <v>55292316.184135191</v>
      </c>
      <c r="AY88" s="11">
        <f>SUM('Yearly emission'!AV$109:'Yearly emission'!AV118)</f>
        <v>159945530.88593233</v>
      </c>
      <c r="AZ88" s="11">
        <f>SUM('Yearly emission'!AW$109:'Yearly emission'!AW118)</f>
        <v>144371995.26357171</v>
      </c>
      <c r="BA88" s="11">
        <f>SUM('Yearly emission'!AX$109:'Yearly emission'!AX118)</f>
        <v>103483304.90079431</v>
      </c>
      <c r="BB88" s="11">
        <f>SUM('Yearly emission'!AY$109:'Yearly emission'!AY118)</f>
        <v>661990855.09748793</v>
      </c>
      <c r="BD88" s="11">
        <f>SUM('Yearly emission'!BA$109:'Yearly emission'!BA118)</f>
        <v>0</v>
      </c>
      <c r="BE88" s="11">
        <f>SUM('Yearly emission'!BB$109:'Yearly emission'!BB118)</f>
        <v>0</v>
      </c>
      <c r="BF88" s="11">
        <f>SUM('Yearly emission'!BC$109:'Yearly emission'!BC118)</f>
        <v>0</v>
      </c>
      <c r="BG88" s="11">
        <f>SUM('Yearly emission'!BD$109:'Yearly emission'!BD118)</f>
        <v>0</v>
      </c>
      <c r="BH88" s="11">
        <f>SUM('Yearly emission'!BE$109:'Yearly emission'!BE118)</f>
        <v>0</v>
      </c>
      <c r="BI88" s="11">
        <f>SUM('Yearly emission'!BF$109:'Yearly emission'!BF118)</f>
        <v>0</v>
      </c>
      <c r="BJ88" s="11">
        <f>SUM('Yearly emission'!BG$109:'Yearly emission'!BG118)</f>
        <v>0</v>
      </c>
      <c r="BK88" s="11">
        <f>SUM('Yearly emission'!BH$109:'Yearly emission'!BH118)</f>
        <v>0</v>
      </c>
      <c r="BL88" s="11">
        <f>SUM('Yearly emission'!BI$109:'Yearly emission'!BI118)</f>
        <v>0</v>
      </c>
      <c r="BM88" s="11">
        <f>SUM('Yearly emission'!BJ$109:'Yearly emission'!BJ118)</f>
        <v>0</v>
      </c>
      <c r="BN88" s="11">
        <f>SUM('Yearly emission'!BK$109:'Yearly emission'!BK118)</f>
        <v>0</v>
      </c>
      <c r="BO88" s="11">
        <f>SUM('Yearly emission'!BL$109:'Yearly emission'!BL118)</f>
        <v>0</v>
      </c>
      <c r="BP88" s="11">
        <f>SUM('Yearly emission'!BM$109:'Yearly emission'!BM118)</f>
        <v>0</v>
      </c>
      <c r="BQ88" s="11">
        <f>SUM('Yearly emission'!BN$109:'Yearly emission'!BN118)</f>
        <v>0</v>
      </c>
      <c r="BR88" s="11">
        <f>SUM('Yearly emission'!BO$109:'Yearly emission'!BO118)</f>
        <v>0</v>
      </c>
      <c r="BS88" s="11">
        <f>SUM('Yearly emission'!BP$109:'Yearly emission'!BP118)</f>
        <v>0</v>
      </c>
      <c r="BU88" s="11">
        <f>SUM('Yearly emission'!BR$109:'Yearly emission'!BR118)</f>
        <v>0</v>
      </c>
      <c r="BV88" s="11">
        <f>SUM('Yearly emission'!BS$109:'Yearly emission'!BS118)</f>
        <v>0</v>
      </c>
      <c r="BW88" s="11">
        <f>SUM('Yearly emission'!BT$109:'Yearly emission'!BT118)</f>
        <v>0</v>
      </c>
      <c r="BX88" s="11">
        <f>SUM('Yearly emission'!BU$109:'Yearly emission'!BU118)</f>
        <v>0</v>
      </c>
      <c r="BY88" s="11">
        <f>SUM('Yearly emission'!BV$109:'Yearly emission'!BV118)</f>
        <v>0</v>
      </c>
      <c r="BZ88" s="11">
        <f>SUM('Yearly emission'!BW$109:'Yearly emission'!BW118)</f>
        <v>0</v>
      </c>
      <c r="CA88" s="11">
        <f>SUM('Yearly emission'!BX$109:'Yearly emission'!BX118)</f>
        <v>0</v>
      </c>
      <c r="CB88" s="11">
        <f>SUM('Yearly emission'!BY$109:'Yearly emission'!BY118)</f>
        <v>0</v>
      </c>
      <c r="CC88" s="11">
        <f>SUM('Yearly emission'!BZ$109:'Yearly emission'!BZ118)</f>
        <v>0</v>
      </c>
      <c r="CD88" s="11">
        <f>SUM('Yearly emission'!CA$109:'Yearly emission'!CA118)</f>
        <v>0</v>
      </c>
      <c r="CE88" s="11">
        <f>SUM('Yearly emission'!CB$109:'Yearly emission'!CB118)</f>
        <v>0</v>
      </c>
      <c r="CF88" s="11">
        <f>SUM('Yearly emission'!CC$109:'Yearly emission'!CC118)</f>
        <v>0</v>
      </c>
      <c r="CG88" s="11">
        <f>SUM('Yearly emission'!CD$109:'Yearly emission'!CD118)</f>
        <v>0</v>
      </c>
      <c r="CH88" s="11">
        <f>SUM('Yearly emission'!CE$109:'Yearly emission'!CE118)</f>
        <v>0</v>
      </c>
      <c r="CI88" s="11">
        <f>SUM('Yearly emission'!CF$109:'Yearly emission'!CF118)</f>
        <v>0</v>
      </c>
      <c r="CJ88" s="11">
        <f>SUM('Yearly emission'!CG$109:'Yearly emission'!CG118)</f>
        <v>0</v>
      </c>
      <c r="CM88" s="11">
        <f>SUM('Yearly emission'!CJ$109:'Yearly emission'!CJ118)</f>
        <v>20325</v>
      </c>
      <c r="CN88" s="11">
        <f>SUM('Yearly emission'!CK$109:'Yearly emission'!CK118)</f>
        <v>0</v>
      </c>
      <c r="CO88" s="11">
        <f>SUM('Yearly emission'!CL$109:'Yearly emission'!CL118)</f>
        <v>0</v>
      </c>
      <c r="CP88" s="11">
        <f>SUM('Yearly emission'!CM$109:'Yearly emission'!CM118)</f>
        <v>0</v>
      </c>
      <c r="CQ88" s="11">
        <f>SUM('Yearly emission'!CN$109:'Yearly emission'!CN118)</f>
        <v>0</v>
      </c>
      <c r="CR88" s="11">
        <f>SUM('Yearly emission'!CO$109:'Yearly emission'!CO118)</f>
        <v>0</v>
      </c>
      <c r="CS88" s="11">
        <f>SUM('Yearly emission'!CP$109:'Yearly emission'!CP118)</f>
        <v>0</v>
      </c>
      <c r="CT88" s="11">
        <f>SUM('Yearly emission'!CQ$109:'Yearly emission'!CQ118)</f>
        <v>0</v>
      </c>
      <c r="CU88" s="11">
        <f>SUM('Yearly emission'!CR$109:'Yearly emission'!CR118)</f>
        <v>0</v>
      </c>
      <c r="CV88" s="11">
        <f>SUM('Yearly emission'!CS$109:'Yearly emission'!CS118)</f>
        <v>0</v>
      </c>
      <c r="CW88" s="11">
        <f>SUM('Yearly emission'!CT$109:'Yearly emission'!CT118)</f>
        <v>0</v>
      </c>
      <c r="CX88" s="11">
        <f>SUM('Yearly emission'!CU$109:'Yearly emission'!CU118)</f>
        <v>0</v>
      </c>
      <c r="CY88" s="11">
        <f>SUM('Yearly emission'!CV$109:'Yearly emission'!CV118)</f>
        <v>0</v>
      </c>
      <c r="CZ88" s="11">
        <f>SUM('Yearly emission'!CW$109:'Yearly emission'!CW118)</f>
        <v>0</v>
      </c>
      <c r="DA88" s="11">
        <f>SUM('Yearly emission'!CX$109:'Yearly emission'!CX118)</f>
        <v>0</v>
      </c>
      <c r="DB88" s="11">
        <f>SUM('Yearly emission'!CY$109:'Yearly emission'!CY118)</f>
        <v>0</v>
      </c>
      <c r="DC88" s="11">
        <f>SUM('Yearly emission'!CZ$109:'Yearly emission'!CZ118)</f>
        <v>0</v>
      </c>
      <c r="DE88" s="11">
        <f>SUM('Yearly emission'!DB$109:'Yearly emission'!DB118)</f>
        <v>2261918198.4669042</v>
      </c>
      <c r="DF88" s="11">
        <f>SUM('Yearly emission'!DC$109:'Yearly emission'!DC118)</f>
        <v>839865855.78631067</v>
      </c>
      <c r="DG88" s="11">
        <f>SUM('Yearly emission'!DD$109:'Yearly emission'!DD118)</f>
        <v>181896822.19833893</v>
      </c>
      <c r="DH88" s="11">
        <f>SUM('Yearly emission'!DE$109:'Yearly emission'!DE118)</f>
        <v>105912265.26851512</v>
      </c>
      <c r="DI88" s="11">
        <f>SUM('Yearly emission'!DF$109:'Yearly emission'!DF118)</f>
        <v>1181213143.1486232</v>
      </c>
      <c r="DJ88" s="11">
        <f>SUM('Yearly emission'!DG$109:'Yearly emission'!DG118)</f>
        <v>52562105.696399078</v>
      </c>
      <c r="DK88" s="11">
        <f>SUM('Yearly emission'!DH$109:'Yearly emission'!DH118)</f>
        <v>93233394.859050348</v>
      </c>
      <c r="DL88" s="11">
        <f>SUM('Yearly emission'!DI$109:'Yearly emission'!DI118)</f>
        <v>332306291.41834831</v>
      </c>
      <c r="DM88" s="11">
        <f>SUM('Yearly emission'!DJ$109:'Yearly emission'!DJ118)</f>
        <v>1604232362.5985978</v>
      </c>
      <c r="DN88" s="11">
        <f>SUM('Yearly emission'!DK$109:'Yearly emission'!DK118)</f>
        <v>203330123.01759639</v>
      </c>
      <c r="DO88" s="11">
        <f>SUM('Yearly emission'!DL$109:'Yearly emission'!DL118)</f>
        <v>440770047.70829028</v>
      </c>
      <c r="DP88" s="11">
        <f>SUM('Yearly emission'!DM$109:'Yearly emission'!DM118)</f>
        <v>45599124.110076874</v>
      </c>
      <c r="DQ88" s="11">
        <f>SUM('Yearly emission'!DN$109:'Yearly emission'!DN118)</f>
        <v>132333586.5002439</v>
      </c>
      <c r="DR88" s="11">
        <f>SUM('Yearly emission'!DO$109:'Yearly emission'!DO118)</f>
        <v>221114602.75058472</v>
      </c>
      <c r="DS88" s="11">
        <f>SUM('Yearly emission'!DP$109:'Yearly emission'!DP118)</f>
        <v>114812071.67022674</v>
      </c>
      <c r="DT88" s="11">
        <f>SUM('Yearly emission'!DQ$109:'Yearly emission'!DQ118)</f>
        <v>560191597.49979615</v>
      </c>
      <c r="DV88" s="11">
        <f>SUM('Yearly emission'!DS$109:'Yearly emission'!DS118)</f>
        <v>4087003906.2671185</v>
      </c>
      <c r="DW88" s="11">
        <f>SUM('Yearly emission'!DT$109:'Yearly emission'!DT118)</f>
        <v>1488766373.1317134</v>
      </c>
      <c r="DX88" s="11">
        <f>SUM('Yearly emission'!DU$109:'Yearly emission'!DU118)</f>
        <v>316704269.20035088</v>
      </c>
      <c r="DY88" s="11">
        <f>SUM('Yearly emission'!DV$109:'Yearly emission'!DV118)</f>
        <v>178657234.79650602</v>
      </c>
      <c r="DZ88" s="11">
        <f>SUM('Yearly emission'!DW$109:'Yearly emission'!DW118)</f>
        <v>2362426286.2972474</v>
      </c>
      <c r="EA88" s="11">
        <f>SUM('Yearly emission'!DX$109:'Yearly emission'!DX118)</f>
        <v>105124211.39279819</v>
      </c>
      <c r="EB88" s="11">
        <f>SUM('Yearly emission'!DY$109:'Yearly emission'!DY118)</f>
        <v>147296144.45082012</v>
      </c>
      <c r="EC88" s="11">
        <f>SUM('Yearly emission'!DZ$109:'Yearly emission'!DZ118)</f>
        <v>664612582.83669543</v>
      </c>
      <c r="ED88" s="11">
        <f>SUM('Yearly emission'!EA$109:'Yearly emission'!EA118)</f>
        <v>3208464725.1971974</v>
      </c>
      <c r="EE88" s="11">
        <f>SUM('Yearly emission'!EB$109:'Yearly emission'!EB118)</f>
        <v>406660246.03519279</v>
      </c>
      <c r="EF88" s="11">
        <f>SUM('Yearly emission'!EC$109:'Yearly emission'!EC118)</f>
        <v>881540095.41657889</v>
      </c>
      <c r="EG88" s="11">
        <f>SUM('Yearly emission'!ED$109:'Yearly emission'!ED118)</f>
        <v>91198248.220153749</v>
      </c>
      <c r="EH88" s="11">
        <f>SUM('Yearly emission'!EE$109:'Yearly emission'!EE118)</f>
        <v>264546245.40841383</v>
      </c>
      <c r="EI88" s="11">
        <f>SUM('Yearly emission'!EF$109:'Yearly emission'!EF118)</f>
        <v>442229205.50116915</v>
      </c>
      <c r="EJ88" s="11">
        <f>SUM('Yearly emission'!EG$109:'Yearly emission'!EG118)</f>
        <v>229624143.34045324</v>
      </c>
      <c r="EK88" s="11">
        <f>SUM('Yearly emission'!EH$109:'Yearly emission'!EH118)</f>
        <v>1120383194.9995909</v>
      </c>
      <c r="EM88" s="11">
        <f>SUM('Yearly emission'!EJ$109:'Yearly emission'!EJ118)</f>
        <v>0</v>
      </c>
      <c r="EN88" s="11">
        <f>SUM('Yearly emission'!EK$109:'Yearly emission'!EK118)</f>
        <v>0</v>
      </c>
      <c r="EO88" s="11">
        <f>SUM('Yearly emission'!EL$109:'Yearly emission'!EL118)</f>
        <v>0</v>
      </c>
      <c r="EP88" s="11">
        <f>SUM('Yearly emission'!EM$109:'Yearly emission'!EM118)</f>
        <v>0</v>
      </c>
      <c r="EQ88" s="11">
        <f>SUM('Yearly emission'!EN$109:'Yearly emission'!EN118)</f>
        <v>0</v>
      </c>
      <c r="ER88" s="11">
        <f>SUM('Yearly emission'!EO$109:'Yearly emission'!EO118)</f>
        <v>0</v>
      </c>
      <c r="ES88" s="11">
        <f>SUM('Yearly emission'!EP$109:'Yearly emission'!EP118)</f>
        <v>0</v>
      </c>
      <c r="ET88" s="11">
        <f>SUM('Yearly emission'!EQ$109:'Yearly emission'!EQ118)</f>
        <v>0</v>
      </c>
      <c r="EU88" s="11">
        <f>SUM('Yearly emission'!ER$109:'Yearly emission'!ER118)</f>
        <v>0</v>
      </c>
      <c r="EV88" s="11">
        <f>SUM('Yearly emission'!ES$109:'Yearly emission'!ES118)</f>
        <v>0</v>
      </c>
      <c r="EW88" s="11">
        <f>SUM('Yearly emission'!ET$109:'Yearly emission'!ET118)</f>
        <v>0</v>
      </c>
      <c r="EX88" s="11">
        <f>SUM('Yearly emission'!EU$109:'Yearly emission'!EU118)</f>
        <v>0</v>
      </c>
      <c r="EY88" s="11">
        <f>SUM('Yearly emission'!EV$109:'Yearly emission'!EV118)</f>
        <v>0</v>
      </c>
      <c r="EZ88" s="11">
        <f>SUM('Yearly emission'!EW$109:'Yearly emission'!EW118)</f>
        <v>0</v>
      </c>
      <c r="FA88" s="11">
        <f>SUM('Yearly emission'!EX$109:'Yearly emission'!EX118)</f>
        <v>0</v>
      </c>
      <c r="FB88" s="11">
        <f>SUM('Yearly emission'!EY$109:'Yearly emission'!EY118)</f>
        <v>0</v>
      </c>
      <c r="FD88" s="11">
        <f>SUM('Yearly emission'!FA$109:'Yearly emission'!FA118)</f>
        <v>0</v>
      </c>
      <c r="FE88" s="11">
        <f>SUM('Yearly emission'!FB$109:'Yearly emission'!FB118)</f>
        <v>0</v>
      </c>
      <c r="FF88" s="11">
        <f>SUM('Yearly emission'!FC$109:'Yearly emission'!FC118)</f>
        <v>0</v>
      </c>
      <c r="FG88" s="11">
        <f>SUM('Yearly emission'!FD$109:'Yearly emission'!FD118)</f>
        <v>0</v>
      </c>
      <c r="FH88" s="11">
        <f>SUM('Yearly emission'!FE$109:'Yearly emission'!FE118)</f>
        <v>0</v>
      </c>
      <c r="FI88" s="11">
        <f>SUM('Yearly emission'!FF$109:'Yearly emission'!FF118)</f>
        <v>0</v>
      </c>
      <c r="FJ88" s="11">
        <f>SUM('Yearly emission'!FG$109:'Yearly emission'!FG118)</f>
        <v>0</v>
      </c>
      <c r="FK88" s="11">
        <f>SUM('Yearly emission'!FH$109:'Yearly emission'!FH118)</f>
        <v>0</v>
      </c>
      <c r="FL88" s="11">
        <f>SUM('Yearly emission'!FI$109:'Yearly emission'!FI118)</f>
        <v>0</v>
      </c>
      <c r="FM88" s="11">
        <f>SUM('Yearly emission'!FJ$109:'Yearly emission'!FJ118)</f>
        <v>0</v>
      </c>
      <c r="FN88" s="11">
        <f>SUM('Yearly emission'!FK$109:'Yearly emission'!FK118)</f>
        <v>0</v>
      </c>
      <c r="FO88" s="11">
        <f>SUM('Yearly emission'!FL$109:'Yearly emission'!FL118)</f>
        <v>0</v>
      </c>
      <c r="FP88" s="11">
        <f>SUM('Yearly emission'!FM$109:'Yearly emission'!FM118)</f>
        <v>0</v>
      </c>
      <c r="FQ88" s="11">
        <f>SUM('Yearly emission'!FN$109:'Yearly emission'!FN118)</f>
        <v>0</v>
      </c>
      <c r="FR88" s="11">
        <f>SUM('Yearly emission'!FO$109:'Yearly emission'!FO118)</f>
        <v>0</v>
      </c>
      <c r="FS88" s="11">
        <f>SUM('Yearly emission'!FP$109:'Yearly emission'!FP118)</f>
        <v>0</v>
      </c>
      <c r="FV88" s="11">
        <f>SUM('Yearly emission'!FS$109:'Yearly emission'!FS118)</f>
        <v>20325</v>
      </c>
      <c r="FW88" s="11">
        <f>SUM('Yearly emission'!FT$109:'Yearly emission'!FT118)</f>
        <v>0</v>
      </c>
      <c r="FX88" s="11">
        <f>SUM('Yearly emission'!FU$109:'Yearly emission'!FU118)</f>
        <v>0</v>
      </c>
      <c r="FY88" s="11">
        <f>SUM('Yearly emission'!FV$109:'Yearly emission'!FV118)</f>
        <v>0</v>
      </c>
      <c r="FZ88" s="11">
        <f>SUM('Yearly emission'!FW$109:'Yearly emission'!FW118)</f>
        <v>0</v>
      </c>
      <c r="GA88" s="11">
        <f>SUM('Yearly emission'!FX$109:'Yearly emission'!FX118)</f>
        <v>0</v>
      </c>
      <c r="GB88" s="11">
        <f>SUM('Yearly emission'!FY$109:'Yearly emission'!FY118)</f>
        <v>0</v>
      </c>
      <c r="GC88" s="11">
        <f>SUM('Yearly emission'!FZ$109:'Yearly emission'!FZ118)</f>
        <v>0</v>
      </c>
      <c r="GD88" s="11">
        <f>SUM('Yearly emission'!GA$109:'Yearly emission'!GA118)</f>
        <v>0</v>
      </c>
      <c r="GE88" s="11">
        <f>SUM('Yearly emission'!GB$109:'Yearly emission'!GB118)</f>
        <v>0</v>
      </c>
      <c r="GF88" s="11">
        <f>SUM('Yearly emission'!GC$109:'Yearly emission'!GC118)</f>
        <v>0</v>
      </c>
      <c r="GG88" s="11">
        <f>SUM('Yearly emission'!GD$109:'Yearly emission'!GD118)</f>
        <v>0</v>
      </c>
      <c r="GH88" s="11">
        <f>SUM('Yearly emission'!GE$109:'Yearly emission'!GE118)</f>
        <v>0</v>
      </c>
      <c r="GI88" s="11">
        <f>SUM('Yearly emission'!GF$109:'Yearly emission'!GF118)</f>
        <v>0</v>
      </c>
      <c r="GJ88" s="11">
        <f>SUM('Yearly emission'!GG$109:'Yearly emission'!GG118)</f>
        <v>0</v>
      </c>
      <c r="GK88" s="11">
        <f>SUM('Yearly emission'!GH$109:'Yearly emission'!GH118)</f>
        <v>0</v>
      </c>
      <c r="GL88" s="11">
        <f>SUM('Yearly emission'!GI$109:'Yearly emission'!GI118)</f>
        <v>0</v>
      </c>
      <c r="GN88" s="11">
        <f>SUM('Yearly emission'!GK$109:'Yearly emission'!GK118)</f>
        <v>2326269992.6121306</v>
      </c>
      <c r="GO88" s="11">
        <f>SUM('Yearly emission'!GL$109:'Yearly emission'!GL118)</f>
        <v>882621949.16452157</v>
      </c>
      <c r="GP88" s="11">
        <f>SUM('Yearly emission'!GM$109:'Yearly emission'!GM118)</f>
        <v>373184114.77572316</v>
      </c>
      <c r="GQ88" s="11">
        <f>SUM('Yearly emission'!GN$109:'Yearly emission'!GN118)</f>
        <v>140739176.76003075</v>
      </c>
      <c r="GR88" s="11">
        <f>SUM('Yearly emission'!GO$109:'Yearly emission'!GO118)</f>
        <v>971877196.84720659</v>
      </c>
      <c r="GS88" s="11">
        <f>SUM('Yearly emission'!GP$109:'Yearly emission'!GP118)</f>
        <v>29756569.405934431</v>
      </c>
      <c r="GT88" s="11">
        <f>SUM('Yearly emission'!GQ$109:'Yearly emission'!GQ118)</f>
        <v>96511722.845724195</v>
      </c>
      <c r="GU88" s="11">
        <f>SUM('Yearly emission'!GR$109:'Yearly emission'!GR118)</f>
        <v>724320354.00202656</v>
      </c>
      <c r="GV88" s="11">
        <f>SUM('Yearly emission'!GS$109:'Yearly emission'!GS118)</f>
        <v>2354032302.5662212</v>
      </c>
      <c r="GW88" s="11">
        <f>SUM('Yearly emission'!GT$109:'Yearly emission'!GT118)</f>
        <v>290411374.93774235</v>
      </c>
      <c r="GX88" s="11">
        <f>SUM('Yearly emission'!GU$109:'Yearly emission'!GU118)</f>
        <v>466613985.62860942</v>
      </c>
      <c r="GY88" s="11">
        <f>SUM('Yearly emission'!GV$109:'Yearly emission'!GV118)</f>
        <v>62982823.028644815</v>
      </c>
      <c r="GZ88" s="11">
        <f>SUM('Yearly emission'!GW$109:'Yearly emission'!GW118)</f>
        <v>121179226.15865397</v>
      </c>
      <c r="HA88" s="11">
        <f>SUM('Yearly emission'!GX$109:'Yearly emission'!GX118)</f>
        <v>235784818.38181287</v>
      </c>
      <c r="HB88" s="11">
        <f>SUM('Yearly emission'!GY$109:'Yearly emission'!GY118)</f>
        <v>146719966.09403154</v>
      </c>
      <c r="HC88" s="11">
        <f>SUM('Yearly emission'!GZ$109:'Yearly emission'!GZ118)</f>
        <v>763353737.81896317</v>
      </c>
      <c r="HE88" s="11">
        <f>SUM('Yearly emission'!HB$109:'Yearly emission'!HB118)</f>
        <v>4102455552.5861435</v>
      </c>
      <c r="HF88" s="11">
        <f>SUM('Yearly emission'!HC$109:'Yearly emission'!HC118)</f>
        <v>1761980934.4513669</v>
      </c>
      <c r="HG88" s="11">
        <f>SUM('Yearly emission'!HD$109:'Yearly emission'!HD118)</f>
        <v>698624218.81033468</v>
      </c>
      <c r="HH88" s="11">
        <f>SUM('Yearly emission'!HE$109:'Yearly emission'!HE118)</f>
        <v>225682650.42476431</v>
      </c>
      <c r="HI88" s="11">
        <f>SUM('Yearly emission'!HF$109:'Yearly emission'!HF118)</f>
        <v>1898456369.6460218</v>
      </c>
      <c r="HJ88" s="11">
        <f>SUM('Yearly emission'!HG$109:'Yearly emission'!HG118)</f>
        <v>53557870.850139223</v>
      </c>
      <c r="HK88" s="11">
        <f>SUM('Yearly emission'!HH$109:'Yearly emission'!HH118)</f>
        <v>193023445.6914486</v>
      </c>
      <c r="HL88" s="11">
        <f>SUM('Yearly emission'!HI$109:'Yearly emission'!HI118)</f>
        <v>1448568376.2885659</v>
      </c>
      <c r="HM88" s="11">
        <f>SUM('Yearly emission'!HJ$109:'Yearly emission'!HJ118)</f>
        <v>4708064605.1324339</v>
      </c>
      <c r="HN88" s="11">
        <f>SUM('Yearly emission'!HK$109:'Yearly emission'!HK118)</f>
        <v>580822749.87548518</v>
      </c>
      <c r="HO88" s="11">
        <f>SUM('Yearly emission'!HL$109:'Yearly emission'!HL118)</f>
        <v>774392153.74208713</v>
      </c>
      <c r="HP88" s="11">
        <f>SUM('Yearly emission'!HM$109:'Yearly emission'!HM118)</f>
        <v>125818625.54294604</v>
      </c>
      <c r="HQ88" s="11">
        <f>SUM('Yearly emission'!HN$109:'Yearly emission'!HN118)</f>
        <v>242358452.31730807</v>
      </c>
      <c r="HR88" s="11">
        <f>SUM('Yearly emission'!HO$109:'Yearly emission'!HO118)</f>
        <v>471251234.31490785</v>
      </c>
      <c r="HS88" s="11">
        <f>SUM('Yearly emission'!HP$109:'Yearly emission'!HP118)</f>
        <v>293439932.18806291</v>
      </c>
      <c r="HT88" s="11">
        <f>SUM('Yearly emission'!HQ$109:'Yearly emission'!HQ118)</f>
        <v>1526707475.6379273</v>
      </c>
      <c r="HV88" s="11">
        <f>SUM('Yearly emission'!HS$109:'Yearly emission'!HS118)</f>
        <v>0</v>
      </c>
      <c r="HW88" s="11">
        <f>SUM('Yearly emission'!HT$109:'Yearly emission'!HT118)</f>
        <v>0</v>
      </c>
      <c r="HX88" s="11">
        <f>SUM('Yearly emission'!HU$109:'Yearly emission'!HU118)</f>
        <v>0</v>
      </c>
      <c r="HY88" s="11">
        <f>SUM('Yearly emission'!HV$109:'Yearly emission'!HV118)</f>
        <v>0</v>
      </c>
      <c r="HZ88" s="11">
        <f>SUM('Yearly emission'!HW$109:'Yearly emission'!HW118)</f>
        <v>0</v>
      </c>
      <c r="IA88" s="11">
        <f>SUM('Yearly emission'!HX$109:'Yearly emission'!HX118)</f>
        <v>0</v>
      </c>
      <c r="IB88" s="11">
        <f>SUM('Yearly emission'!HY$109:'Yearly emission'!HY118)</f>
        <v>0</v>
      </c>
      <c r="IC88" s="11">
        <f>SUM('Yearly emission'!HZ$109:'Yearly emission'!HZ118)</f>
        <v>0</v>
      </c>
      <c r="ID88" s="11">
        <f>SUM('Yearly emission'!IA$109:'Yearly emission'!IA118)</f>
        <v>0</v>
      </c>
      <c r="IE88" s="11">
        <f>SUM('Yearly emission'!IB$109:'Yearly emission'!IB118)</f>
        <v>0</v>
      </c>
      <c r="IF88" s="11">
        <f>SUM('Yearly emission'!IC$109:'Yearly emission'!IC118)</f>
        <v>0</v>
      </c>
      <c r="IG88" s="11">
        <f>SUM('Yearly emission'!ID$109:'Yearly emission'!ID118)</f>
        <v>0</v>
      </c>
      <c r="IH88" s="11">
        <f>SUM('Yearly emission'!IE$109:'Yearly emission'!IE118)</f>
        <v>0</v>
      </c>
      <c r="II88" s="11">
        <f>SUM('Yearly emission'!IF$109:'Yearly emission'!IF118)</f>
        <v>0</v>
      </c>
      <c r="IJ88" s="11">
        <f>SUM('Yearly emission'!IG$109:'Yearly emission'!IG118)</f>
        <v>0</v>
      </c>
      <c r="IK88" s="11">
        <f>SUM('Yearly emission'!IH$109:'Yearly emission'!IH118)</f>
        <v>0</v>
      </c>
      <c r="IM88" s="11">
        <f>SUM('Yearly emission'!IJ$109:'Yearly emission'!IJ118)</f>
        <v>0</v>
      </c>
      <c r="IN88" s="11">
        <f>SUM('Yearly emission'!IK$109:'Yearly emission'!IK118)</f>
        <v>0</v>
      </c>
      <c r="IO88" s="11">
        <f>SUM('Yearly emission'!IL$109:'Yearly emission'!IL118)</f>
        <v>0</v>
      </c>
      <c r="IP88" s="11">
        <f>SUM('Yearly emission'!IM$109:'Yearly emission'!IM118)</f>
        <v>0</v>
      </c>
      <c r="IQ88" s="11">
        <f>SUM('Yearly emission'!IN$109:'Yearly emission'!IN118)</f>
        <v>0</v>
      </c>
      <c r="IR88" s="11">
        <f>SUM('Yearly emission'!IO$109:'Yearly emission'!IO118)</f>
        <v>0</v>
      </c>
      <c r="IS88" s="11">
        <f>SUM('Yearly emission'!IP$109:'Yearly emission'!IP118)</f>
        <v>0</v>
      </c>
      <c r="IT88" s="11">
        <f>SUM('Yearly emission'!IQ$109:'Yearly emission'!IQ118)</f>
        <v>0</v>
      </c>
      <c r="IU88" s="11">
        <f>SUM('Yearly emission'!IR$109:'Yearly emission'!IR118)</f>
        <v>0</v>
      </c>
      <c r="IV88" s="11">
        <f>SUM('Yearly emission'!IS$109:'Yearly emission'!IS118)</f>
        <v>0</v>
      </c>
      <c r="IW88" s="11">
        <f>SUM('Yearly emission'!IT$109:'Yearly emission'!IT118)</f>
        <v>0</v>
      </c>
      <c r="IX88" s="11">
        <f>SUM('Yearly emission'!IU$109:'Yearly emission'!IU118)</f>
        <v>0</v>
      </c>
      <c r="IY88" s="11">
        <f>SUM('Yearly emission'!IV$109:'Yearly emission'!IV118)</f>
        <v>0</v>
      </c>
      <c r="IZ88" s="11">
        <f>SUM('Yearly emission'!IW$109:'Yearly emission'!IW118)</f>
        <v>0</v>
      </c>
      <c r="JA88" s="11">
        <f>SUM('Yearly emission'!IX$109:'Yearly emission'!IX118)</f>
        <v>0</v>
      </c>
      <c r="JB88" s="11">
        <f>SUM('Yearly emission'!IY$109:'Yearly emission'!IY118)</f>
        <v>0</v>
      </c>
    </row>
    <row r="89" spans="1:262" x14ac:dyDescent="0.25">
      <c r="D89" s="11">
        <v>2038</v>
      </c>
      <c r="E89" s="11">
        <f>SUM('Yearly emission'!B$110:'Yearly emission'!B119)</f>
        <v>0</v>
      </c>
      <c r="F89" s="11">
        <f>SUM('Yearly emission'!C$110:'Yearly emission'!C119)</f>
        <v>0</v>
      </c>
      <c r="G89" s="11">
        <f>SUM('Yearly emission'!D$110:'Yearly emission'!D119)</f>
        <v>0</v>
      </c>
      <c r="H89" s="11">
        <f>SUM('Yearly emission'!E$110:'Yearly emission'!E119)</f>
        <v>0</v>
      </c>
      <c r="I89" s="11">
        <f>SUM('Yearly emission'!F$110:'Yearly emission'!F119)</f>
        <v>0</v>
      </c>
      <c r="J89" s="11">
        <f>SUM('Yearly emission'!G$110:'Yearly emission'!G119)</f>
        <v>0</v>
      </c>
      <c r="K89" s="11">
        <f>SUM('Yearly emission'!H$110:'Yearly emission'!H119)</f>
        <v>0</v>
      </c>
      <c r="L89" s="11">
        <f>SUM('Yearly emission'!I$110:'Yearly emission'!I119)</f>
        <v>0</v>
      </c>
      <c r="M89" s="11">
        <f>SUM('Yearly emission'!J$110:'Yearly emission'!J119)</f>
        <v>0</v>
      </c>
      <c r="N89" s="11">
        <f>SUM('Yearly emission'!K$110:'Yearly emission'!K119)</f>
        <v>0</v>
      </c>
      <c r="O89" s="11">
        <f>SUM('Yearly emission'!L$110:'Yearly emission'!L119)</f>
        <v>0</v>
      </c>
      <c r="P89" s="11">
        <f>SUM('Yearly emission'!M$110:'Yearly emission'!M119)</f>
        <v>0</v>
      </c>
      <c r="Q89" s="11">
        <f>SUM('Yearly emission'!N$110:'Yearly emission'!N119)</f>
        <v>0</v>
      </c>
      <c r="R89" s="11">
        <f>SUM('Yearly emission'!O$110:'Yearly emission'!O119)</f>
        <v>0</v>
      </c>
      <c r="S89" s="11">
        <f>SUM('Yearly emission'!P$110:'Yearly emission'!P119)</f>
        <v>0</v>
      </c>
      <c r="T89" s="11">
        <f>SUM('Yearly emission'!Q$110:'Yearly emission'!Q119)</f>
        <v>0</v>
      </c>
      <c r="V89" s="11">
        <f>SUM('Yearly emission'!S$110:'Yearly emission'!S119)</f>
        <v>1613847760.3998702</v>
      </c>
      <c r="W89" s="11">
        <f>SUM('Yearly emission'!T$110:'Yearly emission'!T119)</f>
        <v>698229795.32142591</v>
      </c>
      <c r="X89" s="11">
        <f>SUM('Yearly emission'!U$110:'Yearly emission'!U119)</f>
        <v>138403169.58693627</v>
      </c>
      <c r="Y89" s="11">
        <f>SUM('Yearly emission'!V$110:'Yearly emission'!V119)</f>
        <v>106569588.52789941</v>
      </c>
      <c r="Z89" s="11">
        <f>SUM('Yearly emission'!W$110:'Yearly emission'!W119)</f>
        <v>1252999660.2701774</v>
      </c>
      <c r="AA89" s="11">
        <f>SUM('Yearly emission'!X$110:'Yearly emission'!X119)</f>
        <v>39865345.299008831</v>
      </c>
      <c r="AB89" s="11">
        <f>SUM('Yearly emission'!Y$110:'Yearly emission'!Y119)</f>
        <v>60965261.418994062</v>
      </c>
      <c r="AC89" s="11">
        <f>SUM('Yearly emission'!Z$110:'Yearly emission'!Z119)</f>
        <v>259641541.67113033</v>
      </c>
      <c r="AD89" s="11">
        <f>SUM('Yearly emission'!AA$110:'Yearly emission'!AA119)</f>
        <v>1516598149.6245594</v>
      </c>
      <c r="AE89" s="11">
        <f>SUM('Yearly emission'!AB$110:'Yearly emission'!AB119)</f>
        <v>184384635.9352279</v>
      </c>
      <c r="AF89" s="11">
        <f>SUM('Yearly emission'!AC$110:'Yearly emission'!AC119)</f>
        <v>229609644.54271799</v>
      </c>
      <c r="AG89" s="11">
        <f>SUM('Yearly emission'!AD$110:'Yearly emission'!AD119)</f>
        <v>36476535.377910852</v>
      </c>
      <c r="AH89" s="11">
        <f>SUM('Yearly emission'!AE$110:'Yearly emission'!AE119)</f>
        <v>109391382.01042704</v>
      </c>
      <c r="AI89" s="11">
        <f>SUM('Yearly emission'!AF$110:'Yearly emission'!AF119)</f>
        <v>105007137.04531361</v>
      </c>
      <c r="AJ89" s="11">
        <f>SUM('Yearly emission'!AG$110:'Yearly emission'!AG119)</f>
        <v>71001237.570079058</v>
      </c>
      <c r="AK89" s="11">
        <f>SUM('Yearly emission'!AH$110:'Yearly emission'!AH119)</f>
        <v>455786972.64785218</v>
      </c>
      <c r="AM89" s="11">
        <f>SUM('Yearly emission'!AJ$110:'Yearly emission'!AJ119)</f>
        <v>2739878819.8294334</v>
      </c>
      <c r="AN89" s="11">
        <f>SUM('Yearly emission'!AK$110:'Yearly emission'!AK119)</f>
        <v>1396459412.046387</v>
      </c>
      <c r="AO89" s="11">
        <f>SUM('Yearly emission'!AL$110:'Yearly emission'!AL119)</f>
        <v>231965246.33084553</v>
      </c>
      <c r="AP89" s="11">
        <f>SUM('Yearly emission'!AM$110:'Yearly emission'!AM119)</f>
        <v>213139177.05579883</v>
      </c>
      <c r="AQ89" s="11">
        <f>SUM('Yearly emission'!AN$110:'Yearly emission'!AN119)</f>
        <v>2505999320.5403547</v>
      </c>
      <c r="AR89" s="11">
        <f>SUM('Yearly emission'!AO$110:'Yearly emission'!AO119)</f>
        <v>79730690.598017603</v>
      </c>
      <c r="AS89" s="11">
        <f>SUM('Yearly emission'!AP$110:'Yearly emission'!AP119)</f>
        <v>99390597.306155682</v>
      </c>
      <c r="AT89" s="11">
        <f>SUM('Yearly emission'!AQ$110:'Yearly emission'!AQ119)</f>
        <v>519283083.34226054</v>
      </c>
      <c r="AU89" s="11">
        <f>SUM('Yearly emission'!AR$110:'Yearly emission'!AR119)</f>
        <v>3033196299.2491188</v>
      </c>
      <c r="AV89" s="11">
        <f>SUM('Yearly emission'!AS$110:'Yearly emission'!AS119)</f>
        <v>368769271.87045634</v>
      </c>
      <c r="AW89" s="11">
        <f>SUM('Yearly emission'!AT$110:'Yearly emission'!AT119)</f>
        <v>459219289.08543622</v>
      </c>
      <c r="AX89" s="11">
        <f>SUM('Yearly emission'!AU$110:'Yearly emission'!AU119)</f>
        <v>72953070.755821705</v>
      </c>
      <c r="AY89" s="11">
        <f>SUM('Yearly emission'!AV$110:'Yearly emission'!AV119)</f>
        <v>218782764.02085426</v>
      </c>
      <c r="AZ89" s="11">
        <f>SUM('Yearly emission'!AW$110:'Yearly emission'!AW119)</f>
        <v>210014274.09062737</v>
      </c>
      <c r="BA89" s="11">
        <f>SUM('Yearly emission'!AX$110:'Yearly emission'!AX119)</f>
        <v>142002475.14015812</v>
      </c>
      <c r="BB89" s="11">
        <f>SUM('Yearly emission'!AY$110:'Yearly emission'!AY119)</f>
        <v>911573945.29570282</v>
      </c>
      <c r="BD89" s="11">
        <f>SUM('Yearly emission'!BA$110:'Yearly emission'!BA119)</f>
        <v>0</v>
      </c>
      <c r="BE89" s="11">
        <f>SUM('Yearly emission'!BB$110:'Yearly emission'!BB119)</f>
        <v>0</v>
      </c>
      <c r="BF89" s="11">
        <f>SUM('Yearly emission'!BC$110:'Yearly emission'!BC119)</f>
        <v>0</v>
      </c>
      <c r="BG89" s="11">
        <f>SUM('Yearly emission'!BD$110:'Yearly emission'!BD119)</f>
        <v>0</v>
      </c>
      <c r="BH89" s="11">
        <f>SUM('Yearly emission'!BE$110:'Yearly emission'!BE119)</f>
        <v>0</v>
      </c>
      <c r="BI89" s="11">
        <f>SUM('Yearly emission'!BF$110:'Yearly emission'!BF119)</f>
        <v>0</v>
      </c>
      <c r="BJ89" s="11">
        <f>SUM('Yearly emission'!BG$110:'Yearly emission'!BG119)</f>
        <v>0</v>
      </c>
      <c r="BK89" s="11">
        <f>SUM('Yearly emission'!BH$110:'Yearly emission'!BH119)</f>
        <v>0</v>
      </c>
      <c r="BL89" s="11">
        <f>SUM('Yearly emission'!BI$110:'Yearly emission'!BI119)</f>
        <v>0</v>
      </c>
      <c r="BM89" s="11">
        <f>SUM('Yearly emission'!BJ$110:'Yearly emission'!BJ119)</f>
        <v>0</v>
      </c>
      <c r="BN89" s="11">
        <f>SUM('Yearly emission'!BK$110:'Yearly emission'!BK119)</f>
        <v>0</v>
      </c>
      <c r="BO89" s="11">
        <f>SUM('Yearly emission'!BL$110:'Yearly emission'!BL119)</f>
        <v>0</v>
      </c>
      <c r="BP89" s="11">
        <f>SUM('Yearly emission'!BM$110:'Yearly emission'!BM119)</f>
        <v>0</v>
      </c>
      <c r="BQ89" s="11">
        <f>SUM('Yearly emission'!BN$110:'Yearly emission'!BN119)</f>
        <v>0</v>
      </c>
      <c r="BR89" s="11">
        <f>SUM('Yearly emission'!BO$110:'Yearly emission'!BO119)</f>
        <v>0</v>
      </c>
      <c r="BS89" s="11">
        <f>SUM('Yearly emission'!BP$110:'Yearly emission'!BP119)</f>
        <v>0</v>
      </c>
      <c r="BU89" s="11">
        <f>SUM('Yearly emission'!BR$110:'Yearly emission'!BR119)</f>
        <v>0</v>
      </c>
      <c r="BV89" s="11">
        <f>SUM('Yearly emission'!BS$110:'Yearly emission'!BS119)</f>
        <v>0</v>
      </c>
      <c r="BW89" s="11">
        <f>SUM('Yearly emission'!BT$110:'Yearly emission'!BT119)</f>
        <v>0</v>
      </c>
      <c r="BX89" s="11">
        <f>SUM('Yearly emission'!BU$110:'Yearly emission'!BU119)</f>
        <v>0</v>
      </c>
      <c r="BY89" s="11">
        <f>SUM('Yearly emission'!BV$110:'Yearly emission'!BV119)</f>
        <v>0</v>
      </c>
      <c r="BZ89" s="11">
        <f>SUM('Yearly emission'!BW$110:'Yearly emission'!BW119)</f>
        <v>0</v>
      </c>
      <c r="CA89" s="11">
        <f>SUM('Yearly emission'!BX$110:'Yearly emission'!BX119)</f>
        <v>0</v>
      </c>
      <c r="CB89" s="11">
        <f>SUM('Yearly emission'!BY$110:'Yearly emission'!BY119)</f>
        <v>0</v>
      </c>
      <c r="CC89" s="11">
        <f>SUM('Yearly emission'!BZ$110:'Yearly emission'!BZ119)</f>
        <v>0</v>
      </c>
      <c r="CD89" s="11">
        <f>SUM('Yearly emission'!CA$110:'Yearly emission'!CA119)</f>
        <v>0</v>
      </c>
      <c r="CE89" s="11">
        <f>SUM('Yearly emission'!CB$110:'Yearly emission'!CB119)</f>
        <v>0</v>
      </c>
      <c r="CF89" s="11">
        <f>SUM('Yearly emission'!CC$110:'Yearly emission'!CC119)</f>
        <v>0</v>
      </c>
      <c r="CG89" s="11">
        <f>SUM('Yearly emission'!CD$110:'Yearly emission'!CD119)</f>
        <v>0</v>
      </c>
      <c r="CH89" s="11">
        <f>SUM('Yearly emission'!CE$110:'Yearly emission'!CE119)</f>
        <v>0</v>
      </c>
      <c r="CI89" s="11">
        <f>SUM('Yearly emission'!CF$110:'Yearly emission'!CF119)</f>
        <v>0</v>
      </c>
      <c r="CJ89" s="11">
        <f>SUM('Yearly emission'!CG$110:'Yearly emission'!CG119)</f>
        <v>0</v>
      </c>
      <c r="CM89" s="11">
        <f>SUM('Yearly emission'!CJ$110:'Yearly emission'!CJ119)</f>
        <v>20335</v>
      </c>
      <c r="CN89" s="11">
        <f>SUM('Yearly emission'!CK$110:'Yearly emission'!CK119)</f>
        <v>0</v>
      </c>
      <c r="CO89" s="11">
        <f>SUM('Yearly emission'!CL$110:'Yearly emission'!CL119)</f>
        <v>0</v>
      </c>
      <c r="CP89" s="11">
        <f>SUM('Yearly emission'!CM$110:'Yearly emission'!CM119)</f>
        <v>0</v>
      </c>
      <c r="CQ89" s="11">
        <f>SUM('Yearly emission'!CN$110:'Yearly emission'!CN119)</f>
        <v>0</v>
      </c>
      <c r="CR89" s="11">
        <f>SUM('Yearly emission'!CO$110:'Yearly emission'!CO119)</f>
        <v>0</v>
      </c>
      <c r="CS89" s="11">
        <f>SUM('Yearly emission'!CP$110:'Yearly emission'!CP119)</f>
        <v>0</v>
      </c>
      <c r="CT89" s="11">
        <f>SUM('Yearly emission'!CQ$110:'Yearly emission'!CQ119)</f>
        <v>0</v>
      </c>
      <c r="CU89" s="11">
        <f>SUM('Yearly emission'!CR$110:'Yearly emission'!CR119)</f>
        <v>0</v>
      </c>
      <c r="CV89" s="11">
        <f>SUM('Yearly emission'!CS$110:'Yearly emission'!CS119)</f>
        <v>0</v>
      </c>
      <c r="CW89" s="11">
        <f>SUM('Yearly emission'!CT$110:'Yearly emission'!CT119)</f>
        <v>0</v>
      </c>
      <c r="CX89" s="11">
        <f>SUM('Yearly emission'!CU$110:'Yearly emission'!CU119)</f>
        <v>0</v>
      </c>
      <c r="CY89" s="11">
        <f>SUM('Yearly emission'!CV$110:'Yearly emission'!CV119)</f>
        <v>0</v>
      </c>
      <c r="CZ89" s="11">
        <f>SUM('Yearly emission'!CW$110:'Yearly emission'!CW119)</f>
        <v>0</v>
      </c>
      <c r="DA89" s="11">
        <f>SUM('Yearly emission'!CX$110:'Yearly emission'!CX119)</f>
        <v>0</v>
      </c>
      <c r="DB89" s="11">
        <f>SUM('Yearly emission'!CY$110:'Yearly emission'!CY119)</f>
        <v>0</v>
      </c>
      <c r="DC89" s="11">
        <f>SUM('Yearly emission'!CZ$110:'Yearly emission'!CZ119)</f>
        <v>0</v>
      </c>
      <c r="DE89" s="11">
        <f>SUM('Yearly emission'!DB$110:'Yearly emission'!DB119)</f>
        <v>2941379765.4222555</v>
      </c>
      <c r="DF89" s="11">
        <f>SUM('Yearly emission'!DC$110:'Yearly emission'!DC119)</f>
        <v>1045797149.702095</v>
      </c>
      <c r="DG89" s="11">
        <f>SUM('Yearly emission'!DD$110:'Yearly emission'!DD119)</f>
        <v>295097421.77305508</v>
      </c>
      <c r="DH89" s="11">
        <f>SUM('Yearly emission'!DE$110:'Yearly emission'!DE119)</f>
        <v>117913668.72560838</v>
      </c>
      <c r="DI89" s="11">
        <f>SUM('Yearly emission'!DF$110:'Yearly emission'!DF119)</f>
        <v>1468869792.7108736</v>
      </c>
      <c r="DJ89" s="11">
        <f>SUM('Yearly emission'!DG$110:'Yearly emission'!DG119)</f>
        <v>70345293.706724539</v>
      </c>
      <c r="DK89" s="11">
        <f>SUM('Yearly emission'!DH$110:'Yearly emission'!DH119)</f>
        <v>118542649.71729484</v>
      </c>
      <c r="DL89" s="11">
        <f>SUM('Yearly emission'!DI$110:'Yearly emission'!DI119)</f>
        <v>438936838.75207126</v>
      </c>
      <c r="DM89" s="11">
        <f>SUM('Yearly emission'!DJ$110:'Yearly emission'!DJ119)</f>
        <v>2130667398.2615101</v>
      </c>
      <c r="DN89" s="11">
        <f>SUM('Yearly emission'!DK$110:'Yearly emission'!DK119)</f>
        <v>272182660.37419653</v>
      </c>
      <c r="DO89" s="11">
        <f>SUM('Yearly emission'!DL$110:'Yearly emission'!DL119)</f>
        <v>601690536.00831354</v>
      </c>
      <c r="DP89" s="11">
        <f>SUM('Yearly emission'!DM$110:'Yearly emission'!DM119)</f>
        <v>59799002.63613677</v>
      </c>
      <c r="DQ89" s="11">
        <f>SUM('Yearly emission'!DN$110:'Yearly emission'!DN119)</f>
        <v>178842663.43404877</v>
      </c>
      <c r="DR89" s="11">
        <f>SUM('Yearly emission'!DO$110:'Yearly emission'!DO119)</f>
        <v>286450555.70861703</v>
      </c>
      <c r="DS89" s="11">
        <f>SUM('Yearly emission'!DP$110:'Yearly emission'!DP119)</f>
        <v>153104560.16033491</v>
      </c>
      <c r="DT89" s="11">
        <f>SUM('Yearly emission'!DQ$110:'Yearly emission'!DQ119)</f>
        <v>776747920.58893752</v>
      </c>
      <c r="DV89" s="11">
        <f>SUM('Yearly emission'!DS$110:'Yearly emission'!DS119)</f>
        <v>5354876982.9633865</v>
      </c>
      <c r="DW89" s="11">
        <f>SUM('Yearly emission'!DT$110:'Yearly emission'!DT119)</f>
        <v>1721173150.8423216</v>
      </c>
      <c r="DX89" s="11">
        <f>SUM('Yearly emission'!DU$110:'Yearly emission'!DU119)</f>
        <v>430391068.10342509</v>
      </c>
      <c r="DY89" s="11">
        <f>SUM('Yearly emission'!DV$110:'Yearly emission'!DV119)</f>
        <v>190713376.36102453</v>
      </c>
      <c r="DZ89" s="11">
        <f>SUM('Yearly emission'!DW$110:'Yearly emission'!DW119)</f>
        <v>2772113859.8792715</v>
      </c>
      <c r="EA89" s="11">
        <f>SUM('Yearly emission'!DX$110:'Yearly emission'!DX119)</f>
        <v>140690587.41344911</v>
      </c>
      <c r="EB89" s="11">
        <f>SUM('Yearly emission'!DY$110:'Yearly emission'!DY119)</f>
        <v>185614091.76786363</v>
      </c>
      <c r="EC89" s="11">
        <f>SUM('Yearly emission'!DZ$110:'Yearly emission'!DZ119)</f>
        <v>877873677.50414133</v>
      </c>
      <c r="ED89" s="11">
        <f>SUM('Yearly emission'!EA$110:'Yearly emission'!EA119)</f>
        <v>4261334796.523015</v>
      </c>
      <c r="EE89" s="11">
        <f>SUM('Yearly emission'!EB$110:'Yearly emission'!EB119)</f>
        <v>544365320.74839258</v>
      </c>
      <c r="EF89" s="11">
        <f>SUM('Yearly emission'!EC$110:'Yearly emission'!EC119)</f>
        <v>1203381072.0166268</v>
      </c>
      <c r="EG89" s="11">
        <f>SUM('Yearly emission'!ED$110:'Yearly emission'!ED119)</f>
        <v>119598005.27227366</v>
      </c>
      <c r="EH89" s="11">
        <f>SUM('Yearly emission'!EE$110:'Yearly emission'!EE119)</f>
        <v>357563997.43763262</v>
      </c>
      <c r="EI89" s="11">
        <f>SUM('Yearly emission'!EF$110:'Yearly emission'!EF119)</f>
        <v>572901111.41723347</v>
      </c>
      <c r="EJ89" s="11">
        <f>SUM('Yearly emission'!EG$110:'Yearly emission'!EG119)</f>
        <v>306209120.32066959</v>
      </c>
      <c r="EK89" s="11">
        <f>SUM('Yearly emission'!EH$110:'Yearly emission'!EH119)</f>
        <v>1553495841.1778748</v>
      </c>
      <c r="EM89" s="11">
        <f>SUM('Yearly emission'!EJ$110:'Yearly emission'!EJ119)</f>
        <v>0</v>
      </c>
      <c r="EN89" s="11">
        <f>SUM('Yearly emission'!EK$110:'Yearly emission'!EK119)</f>
        <v>0</v>
      </c>
      <c r="EO89" s="11">
        <f>SUM('Yearly emission'!EL$110:'Yearly emission'!EL119)</f>
        <v>0</v>
      </c>
      <c r="EP89" s="11">
        <f>SUM('Yearly emission'!EM$110:'Yearly emission'!EM119)</f>
        <v>0</v>
      </c>
      <c r="EQ89" s="11">
        <f>SUM('Yearly emission'!EN$110:'Yearly emission'!EN119)</f>
        <v>0</v>
      </c>
      <c r="ER89" s="11">
        <f>SUM('Yearly emission'!EO$110:'Yearly emission'!EO119)</f>
        <v>0</v>
      </c>
      <c r="ES89" s="11">
        <f>SUM('Yearly emission'!EP$110:'Yearly emission'!EP119)</f>
        <v>0</v>
      </c>
      <c r="ET89" s="11">
        <f>SUM('Yearly emission'!EQ$110:'Yearly emission'!EQ119)</f>
        <v>0</v>
      </c>
      <c r="EU89" s="11">
        <f>SUM('Yearly emission'!ER$110:'Yearly emission'!ER119)</f>
        <v>0</v>
      </c>
      <c r="EV89" s="11">
        <f>SUM('Yearly emission'!ES$110:'Yearly emission'!ES119)</f>
        <v>0</v>
      </c>
      <c r="EW89" s="11">
        <f>SUM('Yearly emission'!ET$110:'Yearly emission'!ET119)</f>
        <v>0</v>
      </c>
      <c r="EX89" s="11">
        <f>SUM('Yearly emission'!EU$110:'Yearly emission'!EU119)</f>
        <v>0</v>
      </c>
      <c r="EY89" s="11">
        <f>SUM('Yearly emission'!EV$110:'Yearly emission'!EV119)</f>
        <v>0</v>
      </c>
      <c r="EZ89" s="11">
        <f>SUM('Yearly emission'!EW$110:'Yearly emission'!EW119)</f>
        <v>0</v>
      </c>
      <c r="FA89" s="11">
        <f>SUM('Yearly emission'!EX$110:'Yearly emission'!EX119)</f>
        <v>0</v>
      </c>
      <c r="FB89" s="11">
        <f>SUM('Yearly emission'!EY$110:'Yearly emission'!EY119)</f>
        <v>0</v>
      </c>
      <c r="FD89" s="11">
        <f>SUM('Yearly emission'!FA$110:'Yearly emission'!FA119)</f>
        <v>0</v>
      </c>
      <c r="FE89" s="11">
        <f>SUM('Yearly emission'!FB$110:'Yearly emission'!FB119)</f>
        <v>0</v>
      </c>
      <c r="FF89" s="11">
        <f>SUM('Yearly emission'!FC$110:'Yearly emission'!FC119)</f>
        <v>0</v>
      </c>
      <c r="FG89" s="11">
        <f>SUM('Yearly emission'!FD$110:'Yearly emission'!FD119)</f>
        <v>0</v>
      </c>
      <c r="FH89" s="11">
        <f>SUM('Yearly emission'!FE$110:'Yearly emission'!FE119)</f>
        <v>0</v>
      </c>
      <c r="FI89" s="11">
        <f>SUM('Yearly emission'!FF$110:'Yearly emission'!FF119)</f>
        <v>0</v>
      </c>
      <c r="FJ89" s="11">
        <f>SUM('Yearly emission'!FG$110:'Yearly emission'!FG119)</f>
        <v>0</v>
      </c>
      <c r="FK89" s="11">
        <f>SUM('Yearly emission'!FH$110:'Yearly emission'!FH119)</f>
        <v>0</v>
      </c>
      <c r="FL89" s="11">
        <f>SUM('Yearly emission'!FI$110:'Yearly emission'!FI119)</f>
        <v>0</v>
      </c>
      <c r="FM89" s="11">
        <f>SUM('Yearly emission'!FJ$110:'Yearly emission'!FJ119)</f>
        <v>0</v>
      </c>
      <c r="FN89" s="11">
        <f>SUM('Yearly emission'!FK$110:'Yearly emission'!FK119)</f>
        <v>0</v>
      </c>
      <c r="FO89" s="11">
        <f>SUM('Yearly emission'!FL$110:'Yearly emission'!FL119)</f>
        <v>0</v>
      </c>
      <c r="FP89" s="11">
        <f>SUM('Yearly emission'!FM$110:'Yearly emission'!FM119)</f>
        <v>0</v>
      </c>
      <c r="FQ89" s="11">
        <f>SUM('Yearly emission'!FN$110:'Yearly emission'!FN119)</f>
        <v>0</v>
      </c>
      <c r="FR89" s="11">
        <f>SUM('Yearly emission'!FO$110:'Yearly emission'!FO119)</f>
        <v>0</v>
      </c>
      <c r="FS89" s="11">
        <f>SUM('Yearly emission'!FP$110:'Yearly emission'!FP119)</f>
        <v>0</v>
      </c>
      <c r="FV89" s="11">
        <f>SUM('Yearly emission'!FS$110:'Yearly emission'!FS119)</f>
        <v>20335</v>
      </c>
      <c r="FW89" s="11">
        <f>SUM('Yearly emission'!FT$110:'Yearly emission'!FT119)</f>
        <v>0</v>
      </c>
      <c r="FX89" s="11">
        <f>SUM('Yearly emission'!FU$110:'Yearly emission'!FU119)</f>
        <v>0</v>
      </c>
      <c r="FY89" s="11">
        <f>SUM('Yearly emission'!FV$110:'Yearly emission'!FV119)</f>
        <v>0</v>
      </c>
      <c r="FZ89" s="11">
        <f>SUM('Yearly emission'!FW$110:'Yearly emission'!FW119)</f>
        <v>0</v>
      </c>
      <c r="GA89" s="11">
        <f>SUM('Yearly emission'!FX$110:'Yearly emission'!FX119)</f>
        <v>0</v>
      </c>
      <c r="GB89" s="11">
        <f>SUM('Yearly emission'!FY$110:'Yearly emission'!FY119)</f>
        <v>0</v>
      </c>
      <c r="GC89" s="11">
        <f>SUM('Yearly emission'!FZ$110:'Yearly emission'!FZ119)</f>
        <v>0</v>
      </c>
      <c r="GD89" s="11">
        <f>SUM('Yearly emission'!GA$110:'Yearly emission'!GA119)</f>
        <v>0</v>
      </c>
      <c r="GE89" s="11">
        <f>SUM('Yearly emission'!GB$110:'Yearly emission'!GB119)</f>
        <v>0</v>
      </c>
      <c r="GF89" s="11">
        <f>SUM('Yearly emission'!GC$110:'Yearly emission'!GC119)</f>
        <v>0</v>
      </c>
      <c r="GG89" s="11">
        <f>SUM('Yearly emission'!GD$110:'Yearly emission'!GD119)</f>
        <v>0</v>
      </c>
      <c r="GH89" s="11">
        <f>SUM('Yearly emission'!GE$110:'Yearly emission'!GE119)</f>
        <v>0</v>
      </c>
      <c r="GI89" s="11">
        <f>SUM('Yearly emission'!GF$110:'Yearly emission'!GF119)</f>
        <v>0</v>
      </c>
      <c r="GJ89" s="11">
        <f>SUM('Yearly emission'!GG$110:'Yearly emission'!GG119)</f>
        <v>0</v>
      </c>
      <c r="GK89" s="11">
        <f>SUM('Yearly emission'!GH$110:'Yearly emission'!GH119)</f>
        <v>0</v>
      </c>
      <c r="GL89" s="11">
        <f>SUM('Yearly emission'!GI$110:'Yearly emission'!GI119)</f>
        <v>0</v>
      </c>
      <c r="GN89" s="11">
        <f>SUM('Yearly emission'!GK$110:'Yearly emission'!GK119)</f>
        <v>2707512430.0510254</v>
      </c>
      <c r="GO89" s="11">
        <f>SUM('Yearly emission'!GL$110:'Yearly emission'!GL119)</f>
        <v>1137868245.7379072</v>
      </c>
      <c r="GP89" s="11">
        <f>SUM('Yearly emission'!GM$110:'Yearly emission'!GM119)</f>
        <v>481791736.65982336</v>
      </c>
      <c r="GQ89" s="11">
        <f>SUM('Yearly emission'!GN$110:'Yearly emission'!GN119)</f>
        <v>170758490.66963446</v>
      </c>
      <c r="GR89" s="11">
        <f>SUM('Yearly emission'!GO$110:'Yearly emission'!GO119)</f>
        <v>1249851006.1770682</v>
      </c>
      <c r="GS89" s="11">
        <f>SUM('Yearly emission'!GP$110:'Yearly emission'!GP119)</f>
        <v>37610113.360745259</v>
      </c>
      <c r="GT89" s="11">
        <f>SUM('Yearly emission'!GQ$110:'Yearly emission'!GQ119)</f>
        <v>127918490.27680391</v>
      </c>
      <c r="GU89" s="11">
        <f>SUM('Yearly emission'!GR$110:'Yearly emission'!GR119)</f>
        <v>951433162.13961554</v>
      </c>
      <c r="GV89" s="11">
        <f>SUM('Yearly emission'!GS$110:'Yearly emission'!GS119)</f>
        <v>3112967474.187604</v>
      </c>
      <c r="GW89" s="11">
        <f>SUM('Yearly emission'!GT$110:'Yearly emission'!GT119)</f>
        <v>388971282.99665171</v>
      </c>
      <c r="GX89" s="11">
        <f>SUM('Yearly emission'!GU$110:'Yearly emission'!GU119)</f>
        <v>583030692.97202265</v>
      </c>
      <c r="GY89" s="11">
        <f>SUM('Yearly emission'!GV$110:'Yearly emission'!GV119)</f>
        <v>82186919.77343154</v>
      </c>
      <c r="GZ89" s="11">
        <f>SUM('Yearly emission'!GW$110:'Yearly emission'!GW119)</f>
        <v>167312994.13085431</v>
      </c>
      <c r="HA89" s="11">
        <f>SUM('Yearly emission'!GX$110:'Yearly emission'!GX119)</f>
        <v>305259447.63160741</v>
      </c>
      <c r="HB89" s="11">
        <f>SUM('Yearly emission'!GY$110:'Yearly emission'!GY119)</f>
        <v>200282157.86242861</v>
      </c>
      <c r="HC89" s="11">
        <f>SUM('Yearly emission'!GZ$110:'Yearly emission'!GZ119)</f>
        <v>1019011365.9527056</v>
      </c>
      <c r="HE89" s="11">
        <f>SUM('Yearly emission'!HB$110:'Yearly emission'!HB119)</f>
        <v>4484681819.7730217</v>
      </c>
      <c r="HF89" s="11">
        <f>SUM('Yearly emission'!HC$110:'Yearly emission'!HC119)</f>
        <v>2167904852.2229896</v>
      </c>
      <c r="HG89" s="11">
        <f>SUM('Yearly emission'!HD$110:'Yearly emission'!HD119)</f>
        <v>891087940.48320627</v>
      </c>
      <c r="HH89" s="11">
        <f>SUM('Yearly emission'!HE$110:'Yearly emission'!HE119)</f>
        <v>255768837.42428747</v>
      </c>
      <c r="HI89" s="11">
        <f>SUM('Yearly emission'!HF$110:'Yearly emission'!HF119)</f>
        <v>2400941179.9157429</v>
      </c>
      <c r="HJ89" s="11">
        <f>SUM('Yearly emission'!HG$110:'Yearly emission'!HG119)</f>
        <v>63709456.322905265</v>
      </c>
      <c r="HK89" s="11">
        <f>SUM('Yearly emission'!HH$110:'Yearly emission'!HH119)</f>
        <v>255836980.553608</v>
      </c>
      <c r="HL89" s="11">
        <f>SUM('Yearly emission'!HI$110:'Yearly emission'!HI119)</f>
        <v>1902793682.8319516</v>
      </c>
      <c r="HM89" s="11">
        <f>SUM('Yearly emission'!HJ$110:'Yearly emission'!HJ119)</f>
        <v>6225934948.375206</v>
      </c>
      <c r="HN89" s="11">
        <f>SUM('Yearly emission'!HK$110:'Yearly emission'!HK119)</f>
        <v>777942565.99330389</v>
      </c>
      <c r="HO89" s="11">
        <f>SUM('Yearly emission'!HL$110:'Yearly emission'!HL119)</f>
        <v>904292552.70865321</v>
      </c>
      <c r="HP89" s="11">
        <f>SUM('Yearly emission'!HM$110:'Yearly emission'!HM119)</f>
        <v>163341101.2528106</v>
      </c>
      <c r="HQ89" s="11">
        <f>SUM('Yearly emission'!HN$110:'Yearly emission'!HN119)</f>
        <v>334625988.26170874</v>
      </c>
      <c r="HR89" s="11">
        <f>SUM('Yearly emission'!HO$110:'Yearly emission'!HO119)</f>
        <v>599046574.98946512</v>
      </c>
      <c r="HS89" s="11">
        <f>SUM('Yearly emission'!HP$110:'Yearly emission'!HP119)</f>
        <v>400564315.7248565</v>
      </c>
      <c r="HT89" s="11">
        <f>SUM('Yearly emission'!HQ$110:'Yearly emission'!HQ119)</f>
        <v>2038022731.9054127</v>
      </c>
      <c r="HV89" s="11">
        <f>SUM('Yearly emission'!HS$110:'Yearly emission'!HS119)</f>
        <v>0</v>
      </c>
      <c r="HW89" s="11">
        <f>SUM('Yearly emission'!HT$110:'Yearly emission'!HT119)</f>
        <v>0</v>
      </c>
      <c r="HX89" s="11">
        <f>SUM('Yearly emission'!HU$110:'Yearly emission'!HU119)</f>
        <v>0</v>
      </c>
      <c r="HY89" s="11">
        <f>SUM('Yearly emission'!HV$110:'Yearly emission'!HV119)</f>
        <v>0</v>
      </c>
      <c r="HZ89" s="11">
        <f>SUM('Yearly emission'!HW$110:'Yearly emission'!HW119)</f>
        <v>0</v>
      </c>
      <c r="IA89" s="11">
        <f>SUM('Yearly emission'!HX$110:'Yearly emission'!HX119)</f>
        <v>0</v>
      </c>
      <c r="IB89" s="11">
        <f>SUM('Yearly emission'!HY$110:'Yearly emission'!HY119)</f>
        <v>0</v>
      </c>
      <c r="IC89" s="11">
        <f>SUM('Yearly emission'!HZ$110:'Yearly emission'!HZ119)</f>
        <v>0</v>
      </c>
      <c r="ID89" s="11">
        <f>SUM('Yearly emission'!IA$110:'Yearly emission'!IA119)</f>
        <v>0</v>
      </c>
      <c r="IE89" s="11">
        <f>SUM('Yearly emission'!IB$110:'Yearly emission'!IB119)</f>
        <v>0</v>
      </c>
      <c r="IF89" s="11">
        <f>SUM('Yearly emission'!IC$110:'Yearly emission'!IC119)</f>
        <v>0</v>
      </c>
      <c r="IG89" s="11">
        <f>SUM('Yearly emission'!ID$110:'Yearly emission'!ID119)</f>
        <v>0</v>
      </c>
      <c r="IH89" s="11">
        <f>SUM('Yearly emission'!IE$110:'Yearly emission'!IE119)</f>
        <v>0</v>
      </c>
      <c r="II89" s="11">
        <f>SUM('Yearly emission'!IF$110:'Yearly emission'!IF119)</f>
        <v>0</v>
      </c>
      <c r="IJ89" s="11">
        <f>SUM('Yearly emission'!IG$110:'Yearly emission'!IG119)</f>
        <v>0</v>
      </c>
      <c r="IK89" s="11">
        <f>SUM('Yearly emission'!IH$110:'Yearly emission'!IH119)</f>
        <v>0</v>
      </c>
      <c r="IM89" s="11">
        <f>SUM('Yearly emission'!IJ$110:'Yearly emission'!IJ119)</f>
        <v>0</v>
      </c>
      <c r="IN89" s="11">
        <f>SUM('Yearly emission'!IK$110:'Yearly emission'!IK119)</f>
        <v>0</v>
      </c>
      <c r="IO89" s="11">
        <f>SUM('Yearly emission'!IL$110:'Yearly emission'!IL119)</f>
        <v>0</v>
      </c>
      <c r="IP89" s="11">
        <f>SUM('Yearly emission'!IM$110:'Yearly emission'!IM119)</f>
        <v>0</v>
      </c>
      <c r="IQ89" s="11">
        <f>SUM('Yearly emission'!IN$110:'Yearly emission'!IN119)</f>
        <v>0</v>
      </c>
      <c r="IR89" s="11">
        <f>SUM('Yearly emission'!IO$110:'Yearly emission'!IO119)</f>
        <v>0</v>
      </c>
      <c r="IS89" s="11">
        <f>SUM('Yearly emission'!IP$110:'Yearly emission'!IP119)</f>
        <v>0</v>
      </c>
      <c r="IT89" s="11">
        <f>SUM('Yearly emission'!IQ$110:'Yearly emission'!IQ119)</f>
        <v>0</v>
      </c>
      <c r="IU89" s="11">
        <f>SUM('Yearly emission'!IR$110:'Yearly emission'!IR119)</f>
        <v>0</v>
      </c>
      <c r="IV89" s="11">
        <f>SUM('Yearly emission'!IS$110:'Yearly emission'!IS119)</f>
        <v>0</v>
      </c>
      <c r="IW89" s="11">
        <f>SUM('Yearly emission'!IT$110:'Yearly emission'!IT119)</f>
        <v>0</v>
      </c>
      <c r="IX89" s="11">
        <f>SUM('Yearly emission'!IU$110:'Yearly emission'!IU119)</f>
        <v>0</v>
      </c>
      <c r="IY89" s="11">
        <f>SUM('Yearly emission'!IV$110:'Yearly emission'!IV119)</f>
        <v>0</v>
      </c>
      <c r="IZ89" s="11">
        <f>SUM('Yearly emission'!IW$110:'Yearly emission'!IW119)</f>
        <v>0</v>
      </c>
      <c r="JA89" s="11">
        <f>SUM('Yearly emission'!IX$110:'Yearly emission'!IX119)</f>
        <v>0</v>
      </c>
      <c r="JB89" s="11">
        <f>SUM('Yearly emission'!IY$110:'Yearly emission'!IY119)</f>
        <v>0</v>
      </c>
    </row>
    <row r="90" spans="1:262" x14ac:dyDescent="0.25">
      <c r="D90" s="11">
        <v>2039</v>
      </c>
      <c r="E90" s="11">
        <f>SUM('Yearly emission'!B$111:'Yearly emission'!B120)</f>
        <v>0</v>
      </c>
      <c r="F90" s="11">
        <f>SUM('Yearly emission'!C$111:'Yearly emission'!C120)</f>
        <v>0</v>
      </c>
      <c r="G90" s="11">
        <f>SUM('Yearly emission'!D$111:'Yearly emission'!D120)</f>
        <v>0</v>
      </c>
      <c r="H90" s="11">
        <f>SUM('Yearly emission'!E$111:'Yearly emission'!E120)</f>
        <v>0</v>
      </c>
      <c r="I90" s="11">
        <f>SUM('Yearly emission'!F$111:'Yearly emission'!F120)</f>
        <v>0</v>
      </c>
      <c r="J90" s="11">
        <f>SUM('Yearly emission'!G$111:'Yearly emission'!G120)</f>
        <v>0</v>
      </c>
      <c r="K90" s="11">
        <f>SUM('Yearly emission'!H$111:'Yearly emission'!H120)</f>
        <v>0</v>
      </c>
      <c r="L90" s="11">
        <f>SUM('Yearly emission'!I$111:'Yearly emission'!I120)</f>
        <v>0</v>
      </c>
      <c r="M90" s="11">
        <f>SUM('Yearly emission'!J$111:'Yearly emission'!J120)</f>
        <v>0</v>
      </c>
      <c r="N90" s="11">
        <f>SUM('Yearly emission'!K$111:'Yearly emission'!K120)</f>
        <v>0</v>
      </c>
      <c r="O90" s="11">
        <f>SUM('Yearly emission'!L$111:'Yearly emission'!L120)</f>
        <v>0</v>
      </c>
      <c r="P90" s="11">
        <f>SUM('Yearly emission'!M$111:'Yearly emission'!M120)</f>
        <v>0</v>
      </c>
      <c r="Q90" s="11">
        <f>SUM('Yearly emission'!N$111:'Yearly emission'!N120)</f>
        <v>0</v>
      </c>
      <c r="R90" s="11">
        <f>SUM('Yearly emission'!O$111:'Yearly emission'!O120)</f>
        <v>0</v>
      </c>
      <c r="S90" s="11">
        <f>SUM('Yearly emission'!P$111:'Yearly emission'!P120)</f>
        <v>0</v>
      </c>
      <c r="T90" s="11">
        <f>SUM('Yearly emission'!Q$111:'Yearly emission'!Q120)</f>
        <v>0</v>
      </c>
      <c r="V90" s="11">
        <f>SUM('Yearly emission'!S$111:'Yearly emission'!S120)</f>
        <v>1647535950.13503</v>
      </c>
      <c r="W90" s="11">
        <f>SUM('Yearly emission'!T$111:'Yearly emission'!T120)</f>
        <v>826829910.47011459</v>
      </c>
      <c r="X90" s="11">
        <f>SUM('Yearly emission'!U$111:'Yearly emission'!U120)</f>
        <v>314653249.29343891</v>
      </c>
      <c r="Y90" s="11">
        <f>SUM('Yearly emission'!V$111:'Yearly emission'!V120)</f>
        <v>133830872.67396817</v>
      </c>
      <c r="Z90" s="11">
        <f>SUM('Yearly emission'!W$111:'Yearly emission'!W120)</f>
        <v>1597207852.7744911</v>
      </c>
      <c r="AA90" s="11">
        <f>SUM('Yearly emission'!X$111:'Yearly emission'!X120)</f>
        <v>52822333.481372096</v>
      </c>
      <c r="AB90" s="11">
        <f>SUM('Yearly emission'!Y$111:'Yearly emission'!Y120)</f>
        <v>60965261.418994062</v>
      </c>
      <c r="AC90" s="11">
        <f>SUM('Yearly emission'!Z$111:'Yearly emission'!Z120)</f>
        <v>333195133.17571056</v>
      </c>
      <c r="AD90" s="11">
        <f>SUM('Yearly emission'!AA$111:'Yearly emission'!AA120)</f>
        <v>1978817912.0693948</v>
      </c>
      <c r="AE90" s="11">
        <f>SUM('Yearly emission'!AB$111:'Yearly emission'!AB120)</f>
        <v>243601499.06706911</v>
      </c>
      <c r="AF90" s="11">
        <f>SUM('Yearly emission'!AC$111:'Yearly emission'!AC120)</f>
        <v>304219333.04524469</v>
      </c>
      <c r="AG90" s="11">
        <f>SUM('Yearly emission'!AD$111:'Yearly emission'!AD120)</f>
        <v>46514259.718793787</v>
      </c>
      <c r="AH90" s="11">
        <f>SUM('Yearly emission'!AE$111:'Yearly emission'!AE120)</f>
        <v>144481655.18805668</v>
      </c>
      <c r="AI90" s="11">
        <f>SUM('Yearly emission'!AF$111:'Yearly emission'!AF120)</f>
        <v>147405407.665656</v>
      </c>
      <c r="AJ90" s="11">
        <f>SUM('Yearly emission'!AG$111:'Yearly emission'!AG120)</f>
        <v>95070833.702025384</v>
      </c>
      <c r="AK90" s="11">
        <f>SUM('Yearly emission'!AH$111:'Yearly emission'!AH120)</f>
        <v>611494545.01414227</v>
      </c>
      <c r="AM90" s="11">
        <f>SUM('Yearly emission'!AJ$111:'Yearly emission'!AJ120)</f>
        <v>2774635541.2777014</v>
      </c>
      <c r="AN90" s="11">
        <f>SUM('Yearly emission'!AK$111:'Yearly emission'!AK120)</f>
        <v>1547786126.3823791</v>
      </c>
      <c r="AO90" s="11">
        <f>SUM('Yearly emission'!AL$111:'Yearly emission'!AL120)</f>
        <v>461519739.94368935</v>
      </c>
      <c r="AP90" s="11">
        <f>SUM('Yearly emission'!AM$111:'Yearly emission'!AM120)</f>
        <v>264852106.51331979</v>
      </c>
      <c r="AQ90" s="11">
        <f>SUM('Yearly emission'!AN$111:'Yearly emission'!AN120)</f>
        <v>3194415705.5489821</v>
      </c>
      <c r="AR90" s="11">
        <f>SUM('Yearly emission'!AO$111:'Yearly emission'!AO120)</f>
        <v>105644666.96274403</v>
      </c>
      <c r="AS90" s="11">
        <f>SUM('Yearly emission'!AP$111:'Yearly emission'!AP120)</f>
        <v>99390597.306155682</v>
      </c>
      <c r="AT90" s="11">
        <f>SUM('Yearly emission'!AQ$111:'Yearly emission'!AQ120)</f>
        <v>666390266.35142088</v>
      </c>
      <c r="AU90" s="11">
        <f>SUM('Yearly emission'!AR$111:'Yearly emission'!AR120)</f>
        <v>3957635824.1387897</v>
      </c>
      <c r="AV90" s="11">
        <f>SUM('Yearly emission'!AS$111:'Yearly emission'!AS120)</f>
        <v>487202998.13413894</v>
      </c>
      <c r="AW90" s="11">
        <f>SUM('Yearly emission'!AT$111:'Yearly emission'!AT120)</f>
        <v>608438666.09048986</v>
      </c>
      <c r="AX90" s="11">
        <f>SUM('Yearly emission'!AU$111:'Yearly emission'!AU120)</f>
        <v>93028519.43758744</v>
      </c>
      <c r="AY90" s="11">
        <f>SUM('Yearly emission'!AV$111:'Yearly emission'!AV120)</f>
        <v>288963310.37611353</v>
      </c>
      <c r="AZ90" s="11">
        <f>SUM('Yearly emission'!AW$111:'Yearly emission'!AW120)</f>
        <v>294810815.33131218</v>
      </c>
      <c r="BA90" s="11">
        <f>SUM('Yearly emission'!AX$111:'Yearly emission'!AX120)</f>
        <v>190141667.40405092</v>
      </c>
      <c r="BB90" s="11">
        <f>SUM('Yearly emission'!AY$111:'Yearly emission'!AY120)</f>
        <v>1222989090.0282817</v>
      </c>
      <c r="BD90" s="11">
        <f>SUM('Yearly emission'!BA$111:'Yearly emission'!BA120)</f>
        <v>0</v>
      </c>
      <c r="BE90" s="11">
        <f>SUM('Yearly emission'!BB$111:'Yearly emission'!BB120)</f>
        <v>0</v>
      </c>
      <c r="BF90" s="11">
        <f>SUM('Yearly emission'!BC$111:'Yearly emission'!BC120)</f>
        <v>0</v>
      </c>
      <c r="BG90" s="11">
        <f>SUM('Yearly emission'!BD$111:'Yearly emission'!BD120)</f>
        <v>0</v>
      </c>
      <c r="BH90" s="11">
        <f>SUM('Yearly emission'!BE$111:'Yearly emission'!BE120)</f>
        <v>0</v>
      </c>
      <c r="BI90" s="11">
        <f>SUM('Yearly emission'!BF$111:'Yearly emission'!BF120)</f>
        <v>0</v>
      </c>
      <c r="BJ90" s="11">
        <f>SUM('Yearly emission'!BG$111:'Yearly emission'!BG120)</f>
        <v>0</v>
      </c>
      <c r="BK90" s="11">
        <f>SUM('Yearly emission'!BH$111:'Yearly emission'!BH120)</f>
        <v>0</v>
      </c>
      <c r="BL90" s="11">
        <f>SUM('Yearly emission'!BI$111:'Yearly emission'!BI120)</f>
        <v>0</v>
      </c>
      <c r="BM90" s="11">
        <f>SUM('Yearly emission'!BJ$111:'Yearly emission'!BJ120)</f>
        <v>0</v>
      </c>
      <c r="BN90" s="11">
        <f>SUM('Yearly emission'!BK$111:'Yearly emission'!BK120)</f>
        <v>0</v>
      </c>
      <c r="BO90" s="11">
        <f>SUM('Yearly emission'!BL$111:'Yearly emission'!BL120)</f>
        <v>0</v>
      </c>
      <c r="BP90" s="11">
        <f>SUM('Yearly emission'!BM$111:'Yearly emission'!BM120)</f>
        <v>0</v>
      </c>
      <c r="BQ90" s="11">
        <f>SUM('Yearly emission'!BN$111:'Yearly emission'!BN120)</f>
        <v>0</v>
      </c>
      <c r="BR90" s="11">
        <f>SUM('Yearly emission'!BO$111:'Yearly emission'!BO120)</f>
        <v>0</v>
      </c>
      <c r="BS90" s="11">
        <f>SUM('Yearly emission'!BP$111:'Yearly emission'!BP120)</f>
        <v>0</v>
      </c>
      <c r="BU90" s="11">
        <f>SUM('Yearly emission'!BR$111:'Yearly emission'!BR120)</f>
        <v>0</v>
      </c>
      <c r="BV90" s="11">
        <f>SUM('Yearly emission'!BS$111:'Yearly emission'!BS120)</f>
        <v>0</v>
      </c>
      <c r="BW90" s="11">
        <f>SUM('Yearly emission'!BT$111:'Yearly emission'!BT120)</f>
        <v>0</v>
      </c>
      <c r="BX90" s="11">
        <f>SUM('Yearly emission'!BU$111:'Yearly emission'!BU120)</f>
        <v>0</v>
      </c>
      <c r="BY90" s="11">
        <f>SUM('Yearly emission'!BV$111:'Yearly emission'!BV120)</f>
        <v>0</v>
      </c>
      <c r="BZ90" s="11">
        <f>SUM('Yearly emission'!BW$111:'Yearly emission'!BW120)</f>
        <v>0</v>
      </c>
      <c r="CA90" s="11">
        <f>SUM('Yearly emission'!BX$111:'Yearly emission'!BX120)</f>
        <v>0</v>
      </c>
      <c r="CB90" s="11">
        <f>SUM('Yearly emission'!BY$111:'Yearly emission'!BY120)</f>
        <v>0</v>
      </c>
      <c r="CC90" s="11">
        <f>SUM('Yearly emission'!BZ$111:'Yearly emission'!BZ120)</f>
        <v>0</v>
      </c>
      <c r="CD90" s="11">
        <f>SUM('Yearly emission'!CA$111:'Yearly emission'!CA120)</f>
        <v>0</v>
      </c>
      <c r="CE90" s="11">
        <f>SUM('Yearly emission'!CB$111:'Yearly emission'!CB120)</f>
        <v>0</v>
      </c>
      <c r="CF90" s="11">
        <f>SUM('Yearly emission'!CC$111:'Yearly emission'!CC120)</f>
        <v>0</v>
      </c>
      <c r="CG90" s="11">
        <f>SUM('Yearly emission'!CD$111:'Yearly emission'!CD120)</f>
        <v>0</v>
      </c>
      <c r="CH90" s="11">
        <f>SUM('Yearly emission'!CE$111:'Yearly emission'!CE120)</f>
        <v>0</v>
      </c>
      <c r="CI90" s="11">
        <f>SUM('Yearly emission'!CF$111:'Yearly emission'!CF120)</f>
        <v>0</v>
      </c>
      <c r="CJ90" s="11">
        <f>SUM('Yearly emission'!CG$111:'Yearly emission'!CG120)</f>
        <v>0</v>
      </c>
      <c r="CM90" s="11">
        <f>SUM('Yearly emission'!CJ$111:'Yearly emission'!CJ120)</f>
        <v>20345</v>
      </c>
      <c r="CN90" s="11">
        <f>SUM('Yearly emission'!CK$111:'Yearly emission'!CK120)</f>
        <v>0</v>
      </c>
      <c r="CO90" s="11">
        <f>SUM('Yearly emission'!CL$111:'Yearly emission'!CL120)</f>
        <v>0</v>
      </c>
      <c r="CP90" s="11">
        <f>SUM('Yearly emission'!CM$111:'Yearly emission'!CM120)</f>
        <v>0</v>
      </c>
      <c r="CQ90" s="11">
        <f>SUM('Yearly emission'!CN$111:'Yearly emission'!CN120)</f>
        <v>0</v>
      </c>
      <c r="CR90" s="11">
        <f>SUM('Yearly emission'!CO$111:'Yearly emission'!CO120)</f>
        <v>0</v>
      </c>
      <c r="CS90" s="11">
        <f>SUM('Yearly emission'!CP$111:'Yearly emission'!CP120)</f>
        <v>0</v>
      </c>
      <c r="CT90" s="11">
        <f>SUM('Yearly emission'!CQ$111:'Yearly emission'!CQ120)</f>
        <v>0</v>
      </c>
      <c r="CU90" s="11">
        <f>SUM('Yearly emission'!CR$111:'Yearly emission'!CR120)</f>
        <v>0</v>
      </c>
      <c r="CV90" s="11">
        <f>SUM('Yearly emission'!CS$111:'Yearly emission'!CS120)</f>
        <v>0</v>
      </c>
      <c r="CW90" s="11">
        <f>SUM('Yearly emission'!CT$111:'Yearly emission'!CT120)</f>
        <v>0</v>
      </c>
      <c r="CX90" s="11">
        <f>SUM('Yearly emission'!CU$111:'Yearly emission'!CU120)</f>
        <v>0</v>
      </c>
      <c r="CY90" s="11">
        <f>SUM('Yearly emission'!CV$111:'Yearly emission'!CV120)</f>
        <v>0</v>
      </c>
      <c r="CZ90" s="11">
        <f>SUM('Yearly emission'!CW$111:'Yearly emission'!CW120)</f>
        <v>0</v>
      </c>
      <c r="DA90" s="11">
        <f>SUM('Yearly emission'!CX$111:'Yearly emission'!CX120)</f>
        <v>0</v>
      </c>
      <c r="DB90" s="11">
        <f>SUM('Yearly emission'!CY$111:'Yearly emission'!CY120)</f>
        <v>0</v>
      </c>
      <c r="DC90" s="11">
        <f>SUM('Yearly emission'!CZ$111:'Yearly emission'!CZ120)</f>
        <v>0</v>
      </c>
      <c r="DE90" s="11">
        <f>SUM('Yearly emission'!DB$111:'Yearly emission'!DB120)</f>
        <v>3665294468.9603586</v>
      </c>
      <c r="DF90" s="11">
        <f>SUM('Yearly emission'!DC$111:'Yearly emission'!DC120)</f>
        <v>1077971486.8746138</v>
      </c>
      <c r="DG90" s="11">
        <f>SUM('Yearly emission'!DD$111:'Yearly emission'!DD120)</f>
        <v>472098556.2852354</v>
      </c>
      <c r="DH90" s="11">
        <f>SUM('Yearly emission'!DE$111:'Yearly emission'!DE120)</f>
        <v>138327101.12276906</v>
      </c>
      <c r="DI90" s="11">
        <f>SUM('Yearly emission'!DF$111:'Yearly emission'!DF120)</f>
        <v>1744264051.5964608</v>
      </c>
      <c r="DJ90" s="11">
        <f>SUM('Yearly emission'!DG$111:'Yearly emission'!DG120)</f>
        <v>87958877.766665816</v>
      </c>
      <c r="DK90" s="11">
        <f>SUM('Yearly emission'!DH$111:'Yearly emission'!DH120)</f>
        <v>144278552.98196492</v>
      </c>
      <c r="DL90" s="11">
        <f>SUM('Yearly emission'!DI$111:'Yearly emission'!DI120)</f>
        <v>553819776.45655107</v>
      </c>
      <c r="DM90" s="11">
        <f>SUM('Yearly emission'!DJ$111:'Yearly emission'!DJ120)</f>
        <v>2707743051.3754373</v>
      </c>
      <c r="DN90" s="11">
        <f>SUM('Yearly emission'!DK$111:'Yearly emission'!DK120)</f>
        <v>352823382.0891369</v>
      </c>
      <c r="DO90" s="11">
        <f>SUM('Yearly emission'!DL$111:'Yearly emission'!DL120)</f>
        <v>771657611.72031975</v>
      </c>
      <c r="DP90" s="11">
        <f>SUM('Yearly emission'!DM$111:'Yearly emission'!DM120)</f>
        <v>75961848.024740621</v>
      </c>
      <c r="DQ90" s="11">
        <f>SUM('Yearly emission'!DN$111:'Yearly emission'!DN120)</f>
        <v>226402001.79872575</v>
      </c>
      <c r="DR90" s="11">
        <f>SUM('Yearly emission'!DO$111:'Yearly emission'!DO120)</f>
        <v>350256800.17516339</v>
      </c>
      <c r="DS90" s="11">
        <f>SUM('Yearly emission'!DP$111:'Yearly emission'!DP120)</f>
        <v>193423238.0879584</v>
      </c>
      <c r="DT90" s="11">
        <f>SUM('Yearly emission'!DQ$111:'Yearly emission'!DQ120)</f>
        <v>1003779632.4881582</v>
      </c>
      <c r="DV90" s="11">
        <f>SUM('Yearly emission'!DS$111:'Yearly emission'!DS120)</f>
        <v>6591370916.7350416</v>
      </c>
      <c r="DW90" s="11">
        <f>SUM('Yearly emission'!DT$111:'Yearly emission'!DT120)</f>
        <v>1793571227.069155</v>
      </c>
      <c r="DX90" s="11">
        <f>SUM('Yearly emission'!DU$111:'Yearly emission'!DU120)</f>
        <v>631848245.6889044</v>
      </c>
      <c r="DY90" s="11">
        <f>SUM('Yearly emission'!DV$111:'Yearly emission'!DV120)</f>
        <v>211183110.17052397</v>
      </c>
      <c r="DZ90" s="11">
        <f>SUM('Yearly emission'!DW$111:'Yearly emission'!DW120)</f>
        <v>3096815745.7930288</v>
      </c>
      <c r="EA90" s="11">
        <f>SUM('Yearly emission'!DX$111:'Yearly emission'!DX120)</f>
        <v>169092782.3494091</v>
      </c>
      <c r="EB90" s="11">
        <f>SUM('Yearly emission'!DY$111:'Yearly emission'!DY120)</f>
        <v>220088443.01548046</v>
      </c>
      <c r="EC90" s="11">
        <f>SUM('Yearly emission'!DZ$111:'Yearly emission'!DZ120)</f>
        <v>1107639552.9131007</v>
      </c>
      <c r="ED90" s="11">
        <f>SUM('Yearly emission'!EA$111:'Yearly emission'!EA120)</f>
        <v>5415486102.7508621</v>
      </c>
      <c r="EE90" s="11">
        <f>SUM('Yearly emission'!EB$111:'Yearly emission'!EB120)</f>
        <v>705646764.1782726</v>
      </c>
      <c r="EF90" s="11">
        <f>SUM('Yearly emission'!EC$111:'Yearly emission'!EC120)</f>
        <v>1543315223.4406393</v>
      </c>
      <c r="EG90" s="11">
        <f>SUM('Yearly emission'!ED$111:'Yearly emission'!ED120)</f>
        <v>151923696.04948136</v>
      </c>
      <c r="EH90" s="11">
        <f>SUM('Yearly emission'!EE$111:'Yearly emission'!EE120)</f>
        <v>450742456.39484501</v>
      </c>
      <c r="EI90" s="11">
        <f>SUM('Yearly emission'!EF$111:'Yearly emission'!EF120)</f>
        <v>673253191.11972785</v>
      </c>
      <c r="EJ90" s="11">
        <f>SUM('Yearly emission'!EG$111:'Yearly emission'!EG120)</f>
        <v>383227775.65813708</v>
      </c>
      <c r="EK90" s="11">
        <f>SUM('Yearly emission'!EH$111:'Yearly emission'!EH120)</f>
        <v>2007559264.9763174</v>
      </c>
      <c r="EM90" s="11">
        <f>SUM('Yearly emission'!EJ$111:'Yearly emission'!EJ120)</f>
        <v>0</v>
      </c>
      <c r="EN90" s="11">
        <f>SUM('Yearly emission'!EK$111:'Yearly emission'!EK120)</f>
        <v>0</v>
      </c>
      <c r="EO90" s="11">
        <f>SUM('Yearly emission'!EL$111:'Yearly emission'!EL120)</f>
        <v>0</v>
      </c>
      <c r="EP90" s="11">
        <f>SUM('Yearly emission'!EM$111:'Yearly emission'!EM120)</f>
        <v>0</v>
      </c>
      <c r="EQ90" s="11">
        <f>SUM('Yearly emission'!EN$111:'Yearly emission'!EN120)</f>
        <v>0</v>
      </c>
      <c r="ER90" s="11">
        <f>SUM('Yearly emission'!EO$111:'Yearly emission'!EO120)</f>
        <v>0</v>
      </c>
      <c r="ES90" s="11">
        <f>SUM('Yearly emission'!EP$111:'Yearly emission'!EP120)</f>
        <v>0</v>
      </c>
      <c r="ET90" s="11">
        <f>SUM('Yearly emission'!EQ$111:'Yearly emission'!EQ120)</f>
        <v>0</v>
      </c>
      <c r="EU90" s="11">
        <f>SUM('Yearly emission'!ER$111:'Yearly emission'!ER120)</f>
        <v>0</v>
      </c>
      <c r="EV90" s="11">
        <f>SUM('Yearly emission'!ES$111:'Yearly emission'!ES120)</f>
        <v>0</v>
      </c>
      <c r="EW90" s="11">
        <f>SUM('Yearly emission'!ET$111:'Yearly emission'!ET120)</f>
        <v>0</v>
      </c>
      <c r="EX90" s="11">
        <f>SUM('Yearly emission'!EU$111:'Yearly emission'!EU120)</f>
        <v>0</v>
      </c>
      <c r="EY90" s="11">
        <f>SUM('Yearly emission'!EV$111:'Yearly emission'!EV120)</f>
        <v>0</v>
      </c>
      <c r="EZ90" s="11">
        <f>SUM('Yearly emission'!EW$111:'Yearly emission'!EW120)</f>
        <v>0</v>
      </c>
      <c r="FA90" s="11">
        <f>SUM('Yearly emission'!EX$111:'Yearly emission'!EX120)</f>
        <v>0</v>
      </c>
      <c r="FB90" s="11">
        <f>SUM('Yearly emission'!EY$111:'Yearly emission'!EY120)</f>
        <v>0</v>
      </c>
      <c r="FD90" s="11">
        <f>SUM('Yearly emission'!FA$111:'Yearly emission'!FA120)</f>
        <v>0</v>
      </c>
      <c r="FE90" s="11">
        <f>SUM('Yearly emission'!FB$111:'Yearly emission'!FB120)</f>
        <v>0</v>
      </c>
      <c r="FF90" s="11">
        <f>SUM('Yearly emission'!FC$111:'Yearly emission'!FC120)</f>
        <v>0</v>
      </c>
      <c r="FG90" s="11">
        <f>SUM('Yearly emission'!FD$111:'Yearly emission'!FD120)</f>
        <v>0</v>
      </c>
      <c r="FH90" s="11">
        <f>SUM('Yearly emission'!FE$111:'Yearly emission'!FE120)</f>
        <v>0</v>
      </c>
      <c r="FI90" s="11">
        <f>SUM('Yearly emission'!FF$111:'Yearly emission'!FF120)</f>
        <v>0</v>
      </c>
      <c r="FJ90" s="11">
        <f>SUM('Yearly emission'!FG$111:'Yearly emission'!FG120)</f>
        <v>0</v>
      </c>
      <c r="FK90" s="11">
        <f>SUM('Yearly emission'!FH$111:'Yearly emission'!FH120)</f>
        <v>0</v>
      </c>
      <c r="FL90" s="11">
        <f>SUM('Yearly emission'!FI$111:'Yearly emission'!FI120)</f>
        <v>0</v>
      </c>
      <c r="FM90" s="11">
        <f>SUM('Yearly emission'!FJ$111:'Yearly emission'!FJ120)</f>
        <v>0</v>
      </c>
      <c r="FN90" s="11">
        <f>SUM('Yearly emission'!FK$111:'Yearly emission'!FK120)</f>
        <v>0</v>
      </c>
      <c r="FO90" s="11">
        <f>SUM('Yearly emission'!FL$111:'Yearly emission'!FL120)</f>
        <v>0</v>
      </c>
      <c r="FP90" s="11">
        <f>SUM('Yearly emission'!FM$111:'Yearly emission'!FM120)</f>
        <v>0</v>
      </c>
      <c r="FQ90" s="11">
        <f>SUM('Yearly emission'!FN$111:'Yearly emission'!FN120)</f>
        <v>0</v>
      </c>
      <c r="FR90" s="11">
        <f>SUM('Yearly emission'!FO$111:'Yearly emission'!FO120)</f>
        <v>0</v>
      </c>
      <c r="FS90" s="11">
        <f>SUM('Yearly emission'!FP$111:'Yearly emission'!FP120)</f>
        <v>0</v>
      </c>
      <c r="FV90" s="11">
        <f>SUM('Yearly emission'!FS$111:'Yearly emission'!FS120)</f>
        <v>20345</v>
      </c>
      <c r="FW90" s="11">
        <f>SUM('Yearly emission'!FT$111:'Yearly emission'!FT120)</f>
        <v>0</v>
      </c>
      <c r="FX90" s="11">
        <f>SUM('Yearly emission'!FU$111:'Yearly emission'!FU120)</f>
        <v>0</v>
      </c>
      <c r="FY90" s="11">
        <f>SUM('Yearly emission'!FV$111:'Yearly emission'!FV120)</f>
        <v>0</v>
      </c>
      <c r="FZ90" s="11">
        <f>SUM('Yearly emission'!FW$111:'Yearly emission'!FW120)</f>
        <v>0</v>
      </c>
      <c r="GA90" s="11">
        <f>SUM('Yearly emission'!FX$111:'Yearly emission'!FX120)</f>
        <v>0</v>
      </c>
      <c r="GB90" s="11">
        <f>SUM('Yearly emission'!FY$111:'Yearly emission'!FY120)</f>
        <v>0</v>
      </c>
      <c r="GC90" s="11">
        <f>SUM('Yearly emission'!FZ$111:'Yearly emission'!FZ120)</f>
        <v>0</v>
      </c>
      <c r="GD90" s="11">
        <f>SUM('Yearly emission'!GA$111:'Yearly emission'!GA120)</f>
        <v>0</v>
      </c>
      <c r="GE90" s="11">
        <f>SUM('Yearly emission'!GB$111:'Yearly emission'!GB120)</f>
        <v>0</v>
      </c>
      <c r="GF90" s="11">
        <f>SUM('Yearly emission'!GC$111:'Yearly emission'!GC120)</f>
        <v>0</v>
      </c>
      <c r="GG90" s="11">
        <f>SUM('Yearly emission'!GD$111:'Yearly emission'!GD120)</f>
        <v>0</v>
      </c>
      <c r="GH90" s="11">
        <f>SUM('Yearly emission'!GE$111:'Yearly emission'!GE120)</f>
        <v>0</v>
      </c>
      <c r="GI90" s="11">
        <f>SUM('Yearly emission'!GF$111:'Yearly emission'!GF120)</f>
        <v>0</v>
      </c>
      <c r="GJ90" s="11">
        <f>SUM('Yearly emission'!GG$111:'Yearly emission'!GG120)</f>
        <v>0</v>
      </c>
      <c r="GK90" s="11">
        <f>SUM('Yearly emission'!GH$111:'Yearly emission'!GH120)</f>
        <v>0</v>
      </c>
      <c r="GL90" s="11">
        <f>SUM('Yearly emission'!GI$111:'Yearly emission'!GI120)</f>
        <v>0</v>
      </c>
      <c r="GN90" s="11">
        <f>SUM('Yearly emission'!GK$111:'Yearly emission'!GK120)</f>
        <v>3043755889.2252822</v>
      </c>
      <c r="GO90" s="11">
        <f>SUM('Yearly emission'!GL$111:'Yearly emission'!GL120)</f>
        <v>1381856336.65325</v>
      </c>
      <c r="GP90" s="11">
        <f>SUM('Yearly emission'!GM$111:'Yearly emission'!GM120)</f>
        <v>564612595.52677155</v>
      </c>
      <c r="GQ90" s="11">
        <f>SUM('Yearly emission'!GN$111:'Yearly emission'!GN120)</f>
        <v>194326132.15849423</v>
      </c>
      <c r="GR90" s="11">
        <f>SUM('Yearly emission'!GO$111:'Yearly emission'!GO120)</f>
        <v>1527717430.9960809</v>
      </c>
      <c r="GS90" s="11">
        <f>SUM('Yearly emission'!GP$111:'Yearly emission'!GP120)</f>
        <v>47464826.593667507</v>
      </c>
      <c r="GT90" s="11">
        <f>SUM('Yearly emission'!GQ$111:'Yearly emission'!GQ120)</f>
        <v>162069919.15577307</v>
      </c>
      <c r="GU90" s="11">
        <f>SUM('Yearly emission'!GR$111:'Yearly emission'!GR120)</f>
        <v>1178550261.2099056</v>
      </c>
      <c r="GV90" s="11">
        <f>SUM('Yearly emission'!GS$111:'Yearly emission'!GS120)</f>
        <v>3896773938.4207783</v>
      </c>
      <c r="GW90" s="11">
        <f>SUM('Yearly emission'!GT$111:'Yearly emission'!GT120)</f>
        <v>486948555.02554965</v>
      </c>
      <c r="GX90" s="11">
        <f>SUM('Yearly emission'!GU$111:'Yearly emission'!GU120)</f>
        <v>687786399.5128603</v>
      </c>
      <c r="GY90" s="11">
        <f>SUM('Yearly emission'!GV$111:'Yearly emission'!GV120)</f>
        <v>109527454.31781453</v>
      </c>
      <c r="GZ90" s="11">
        <f>SUM('Yearly emission'!GW$111:'Yearly emission'!GW120)</f>
        <v>215605175.91324121</v>
      </c>
      <c r="HA90" s="11">
        <f>SUM('Yearly emission'!GX$111:'Yearly emission'!GX120)</f>
        <v>375537037.35524023</v>
      </c>
      <c r="HB90" s="11">
        <f>SUM('Yearly emission'!GY$111:'Yearly emission'!GY120)</f>
        <v>256553648.07681668</v>
      </c>
      <c r="HC90" s="11">
        <f>SUM('Yearly emission'!GZ$111:'Yearly emission'!GZ120)</f>
        <v>1290539508.1487124</v>
      </c>
      <c r="HE90" s="11">
        <f>SUM('Yearly emission'!HB$111:'Yearly emission'!HB120)</f>
        <v>4821984417.0757608</v>
      </c>
      <c r="HF90" s="11">
        <f>SUM('Yearly emission'!HC$111:'Yearly emission'!HC120)</f>
        <v>2551357811.6034079</v>
      </c>
      <c r="HG90" s="11">
        <f>SUM('Yearly emission'!HD$111:'Yearly emission'!HD120)</f>
        <v>974083924.1106807</v>
      </c>
      <c r="HH90" s="11">
        <f>SUM('Yearly emission'!HE$111:'Yearly emission'!HE120)</f>
        <v>279406823.8508777</v>
      </c>
      <c r="HI90" s="11">
        <f>SUM('Yearly emission'!HF$111:'Yearly emission'!HF120)</f>
        <v>2924272311.6811876</v>
      </c>
      <c r="HJ90" s="11">
        <f>SUM('Yearly emission'!HG$111:'Yearly emission'!HG120)</f>
        <v>86615251.883041963</v>
      </c>
      <c r="HK90" s="11">
        <f>SUM('Yearly emission'!HH$111:'Yearly emission'!HH120)</f>
        <v>324139838.31154597</v>
      </c>
      <c r="HL90" s="11">
        <f>SUM('Yearly emission'!HI$111:'Yearly emission'!HI120)</f>
        <v>2357027570.3268757</v>
      </c>
      <c r="HM90" s="11">
        <f>SUM('Yearly emission'!HJ$111:'Yearly emission'!HJ120)</f>
        <v>7793547876.8415546</v>
      </c>
      <c r="HN90" s="11">
        <f>SUM('Yearly emission'!HK$111:'Yearly emission'!HK120)</f>
        <v>973897110.05110049</v>
      </c>
      <c r="HO90" s="11">
        <f>SUM('Yearly emission'!HL$111:'Yearly emission'!HL120)</f>
        <v>1016743144.1909065</v>
      </c>
      <c r="HP90" s="11">
        <f>SUM('Yearly emission'!HM$111:'Yearly emission'!HM120)</f>
        <v>219036799.23429683</v>
      </c>
      <c r="HQ90" s="11">
        <f>SUM('Yearly emission'!HN$111:'Yearly emission'!HN120)</f>
        <v>431210351.82648242</v>
      </c>
      <c r="HR90" s="11">
        <f>SUM('Yearly emission'!HO$111:'Yearly emission'!HO120)</f>
        <v>737482730.8649087</v>
      </c>
      <c r="HS90" s="11">
        <f>SUM('Yearly emission'!HP$111:'Yearly emission'!HP120)</f>
        <v>513107296.15363234</v>
      </c>
      <c r="HT90" s="11">
        <f>SUM('Yearly emission'!HQ$111:'Yearly emission'!HQ120)</f>
        <v>2581079016.2974272</v>
      </c>
      <c r="HV90" s="11">
        <f>SUM('Yearly emission'!HS$111:'Yearly emission'!HS120)</f>
        <v>0</v>
      </c>
      <c r="HW90" s="11">
        <f>SUM('Yearly emission'!HT$111:'Yearly emission'!HT120)</f>
        <v>0</v>
      </c>
      <c r="HX90" s="11">
        <f>SUM('Yearly emission'!HU$111:'Yearly emission'!HU120)</f>
        <v>0</v>
      </c>
      <c r="HY90" s="11">
        <f>SUM('Yearly emission'!HV$111:'Yearly emission'!HV120)</f>
        <v>0</v>
      </c>
      <c r="HZ90" s="11">
        <f>SUM('Yearly emission'!HW$111:'Yearly emission'!HW120)</f>
        <v>0</v>
      </c>
      <c r="IA90" s="11">
        <f>SUM('Yearly emission'!HX$111:'Yearly emission'!HX120)</f>
        <v>0</v>
      </c>
      <c r="IB90" s="11">
        <f>SUM('Yearly emission'!HY$111:'Yearly emission'!HY120)</f>
        <v>0</v>
      </c>
      <c r="IC90" s="11">
        <f>SUM('Yearly emission'!HZ$111:'Yearly emission'!HZ120)</f>
        <v>0</v>
      </c>
      <c r="ID90" s="11">
        <f>SUM('Yearly emission'!IA$111:'Yearly emission'!IA120)</f>
        <v>0</v>
      </c>
      <c r="IE90" s="11">
        <f>SUM('Yearly emission'!IB$111:'Yearly emission'!IB120)</f>
        <v>0</v>
      </c>
      <c r="IF90" s="11">
        <f>SUM('Yearly emission'!IC$111:'Yearly emission'!IC120)</f>
        <v>0</v>
      </c>
      <c r="IG90" s="11">
        <f>SUM('Yearly emission'!ID$111:'Yearly emission'!ID120)</f>
        <v>0</v>
      </c>
      <c r="IH90" s="11">
        <f>SUM('Yearly emission'!IE$111:'Yearly emission'!IE120)</f>
        <v>0</v>
      </c>
      <c r="II90" s="11">
        <f>SUM('Yearly emission'!IF$111:'Yearly emission'!IF120)</f>
        <v>0</v>
      </c>
      <c r="IJ90" s="11">
        <f>SUM('Yearly emission'!IG$111:'Yearly emission'!IG120)</f>
        <v>0</v>
      </c>
      <c r="IK90" s="11">
        <f>SUM('Yearly emission'!IH$111:'Yearly emission'!IH120)</f>
        <v>0</v>
      </c>
      <c r="IM90" s="11">
        <f>SUM('Yearly emission'!IJ$111:'Yearly emission'!IJ120)</f>
        <v>0</v>
      </c>
      <c r="IN90" s="11">
        <f>SUM('Yearly emission'!IK$111:'Yearly emission'!IK120)</f>
        <v>0</v>
      </c>
      <c r="IO90" s="11">
        <f>SUM('Yearly emission'!IL$111:'Yearly emission'!IL120)</f>
        <v>0</v>
      </c>
      <c r="IP90" s="11">
        <f>SUM('Yearly emission'!IM$111:'Yearly emission'!IM120)</f>
        <v>0</v>
      </c>
      <c r="IQ90" s="11">
        <f>SUM('Yearly emission'!IN$111:'Yearly emission'!IN120)</f>
        <v>0</v>
      </c>
      <c r="IR90" s="11">
        <f>SUM('Yearly emission'!IO$111:'Yearly emission'!IO120)</f>
        <v>0</v>
      </c>
      <c r="IS90" s="11">
        <f>SUM('Yearly emission'!IP$111:'Yearly emission'!IP120)</f>
        <v>0</v>
      </c>
      <c r="IT90" s="11">
        <f>SUM('Yearly emission'!IQ$111:'Yearly emission'!IQ120)</f>
        <v>0</v>
      </c>
      <c r="IU90" s="11">
        <f>SUM('Yearly emission'!IR$111:'Yearly emission'!IR120)</f>
        <v>0</v>
      </c>
      <c r="IV90" s="11">
        <f>SUM('Yearly emission'!IS$111:'Yearly emission'!IS120)</f>
        <v>0</v>
      </c>
      <c r="IW90" s="11">
        <f>SUM('Yearly emission'!IT$111:'Yearly emission'!IT120)</f>
        <v>0</v>
      </c>
      <c r="IX90" s="11">
        <f>SUM('Yearly emission'!IU$111:'Yearly emission'!IU120)</f>
        <v>0</v>
      </c>
      <c r="IY90" s="11">
        <f>SUM('Yearly emission'!IV$111:'Yearly emission'!IV120)</f>
        <v>0</v>
      </c>
      <c r="IZ90" s="11">
        <f>SUM('Yearly emission'!IW$111:'Yearly emission'!IW120)</f>
        <v>0</v>
      </c>
      <c r="JA90" s="11">
        <f>SUM('Yearly emission'!IX$111:'Yearly emission'!IX120)</f>
        <v>0</v>
      </c>
      <c r="JB90" s="11">
        <f>SUM('Yearly emission'!IY$111:'Yearly emission'!IY120)</f>
        <v>0</v>
      </c>
    </row>
    <row r="91" spans="1:262" x14ac:dyDescent="0.25">
      <c r="D91" s="11">
        <v>2040</v>
      </c>
      <c r="E91" s="11">
        <f>SUM('Yearly emission'!B$111:'Yearly emission'!B121)</f>
        <v>0</v>
      </c>
      <c r="F91" s="11">
        <f>SUM('Yearly emission'!C$111:'Yearly emission'!C121)</f>
        <v>0</v>
      </c>
      <c r="G91" s="11">
        <f>SUM('Yearly emission'!D$111:'Yearly emission'!D121)</f>
        <v>0</v>
      </c>
      <c r="H91" s="11">
        <f>SUM('Yearly emission'!E$111:'Yearly emission'!E121)</f>
        <v>0</v>
      </c>
      <c r="I91" s="11">
        <f>SUM('Yearly emission'!F$111:'Yearly emission'!F121)</f>
        <v>0</v>
      </c>
      <c r="J91" s="11">
        <f>SUM('Yearly emission'!G$111:'Yearly emission'!G121)</f>
        <v>0</v>
      </c>
      <c r="K91" s="11">
        <f>SUM('Yearly emission'!H$111:'Yearly emission'!H121)</f>
        <v>0</v>
      </c>
      <c r="L91" s="11">
        <f>SUM('Yearly emission'!I$111:'Yearly emission'!I121)</f>
        <v>0</v>
      </c>
      <c r="M91" s="11">
        <f>SUM('Yearly emission'!J$111:'Yearly emission'!J121)</f>
        <v>0</v>
      </c>
      <c r="N91" s="11">
        <f>SUM('Yearly emission'!K$111:'Yearly emission'!K121)</f>
        <v>0</v>
      </c>
      <c r="O91" s="11">
        <f>SUM('Yearly emission'!L$111:'Yearly emission'!L121)</f>
        <v>0</v>
      </c>
      <c r="P91" s="11">
        <f>SUM('Yearly emission'!M$111:'Yearly emission'!M121)</f>
        <v>0</v>
      </c>
      <c r="Q91" s="11">
        <f>SUM('Yearly emission'!N$111:'Yearly emission'!N121)</f>
        <v>0</v>
      </c>
      <c r="R91" s="11">
        <f>SUM('Yearly emission'!O$111:'Yearly emission'!O121)</f>
        <v>0</v>
      </c>
      <c r="S91" s="11">
        <f>SUM('Yearly emission'!P$111:'Yearly emission'!P121)</f>
        <v>0</v>
      </c>
      <c r="T91" s="11">
        <f>SUM('Yearly emission'!Q$111:'Yearly emission'!Q121)</f>
        <v>0</v>
      </c>
      <c r="V91" s="11">
        <f>SUM('Yearly emission'!S$111:'Yearly emission'!S121)</f>
        <v>1647535950.13503</v>
      </c>
      <c r="W91" s="11">
        <f>SUM('Yearly emission'!T$111:'Yearly emission'!T121)</f>
        <v>1046250199.2932057</v>
      </c>
      <c r="X91" s="11">
        <f>SUM('Yearly emission'!U$111:'Yearly emission'!U121)</f>
        <v>442200424.17758673</v>
      </c>
      <c r="Y91" s="11">
        <f>SUM('Yearly emission'!V$111:'Yearly emission'!V121)</f>
        <v>160826334.62876129</v>
      </c>
      <c r="Z91" s="11">
        <f>SUM('Yearly emission'!W$111:'Yearly emission'!W121)</f>
        <v>1947124820.9638748</v>
      </c>
      <c r="AA91" s="11">
        <f>SUM('Yearly emission'!X$111:'Yearly emission'!X121)</f>
        <v>67345895.629319549</v>
      </c>
      <c r="AB91" s="11">
        <f>SUM('Yearly emission'!Y$111:'Yearly emission'!Y121)</f>
        <v>93021749.510340244</v>
      </c>
      <c r="AC91" s="11">
        <f>SUM('Yearly emission'!Z$111:'Yearly emission'!Z121)</f>
        <v>404682792.96385264</v>
      </c>
      <c r="AD91" s="11">
        <f>SUM('Yearly emission'!AA$111:'Yearly emission'!AA121)</f>
        <v>2508789510.037035</v>
      </c>
      <c r="AE91" s="11">
        <f>SUM('Yearly emission'!AB$111:'Yearly emission'!AB121)</f>
        <v>309694313.72629672</v>
      </c>
      <c r="AF91" s="11">
        <f>SUM('Yearly emission'!AC$111:'Yearly emission'!AC121)</f>
        <v>385169157.83737051</v>
      </c>
      <c r="AG91" s="11">
        <f>SUM('Yearly emission'!AD$111:'Yearly emission'!AD121)</f>
        <v>57198592.385480225</v>
      </c>
      <c r="AH91" s="11">
        <f>SUM('Yearly emission'!AE$111:'Yearly emission'!AE121)</f>
        <v>182096119.07928216</v>
      </c>
      <c r="AI91" s="11">
        <f>SUM('Yearly emission'!AF$111:'Yearly emission'!AF121)</f>
        <v>196527450.76587778</v>
      </c>
      <c r="AJ91" s="11">
        <f>SUM('Yearly emission'!AG$111:'Yearly emission'!AG121)</f>
        <v>122630095.24396214</v>
      </c>
      <c r="AK91" s="11">
        <f>SUM('Yearly emission'!AH$111:'Yearly emission'!AH121)</f>
        <v>792109678.13566518</v>
      </c>
      <c r="AM91" s="11">
        <f>SUM('Yearly emission'!AJ$111:'Yearly emission'!AJ121)</f>
        <v>2774635541.2777014</v>
      </c>
      <c r="AN91" s="11">
        <f>SUM('Yearly emission'!AK$111:'Yearly emission'!AK121)</f>
        <v>2040561499.4065564</v>
      </c>
      <c r="AO91" s="11">
        <f>SUM('Yearly emission'!AL$111:'Yearly emission'!AL121)</f>
        <v>881430586.86929202</v>
      </c>
      <c r="AP91" s="11">
        <f>SUM('Yearly emission'!AM$111:'Yearly emission'!AM121)</f>
        <v>295690054.63548082</v>
      </c>
      <c r="AQ91" s="11">
        <f>SUM('Yearly emission'!AN$111:'Yearly emission'!AN121)</f>
        <v>3721086946.3507099</v>
      </c>
      <c r="AR91" s="11">
        <f>SUM('Yearly emission'!AO$111:'Yearly emission'!AO121)</f>
        <v>134691791.2586391</v>
      </c>
      <c r="AS91" s="11">
        <f>SUM('Yearly emission'!AP$111:'Yearly emission'!AP121)</f>
        <v>131539871.58868159</v>
      </c>
      <c r="AT91" s="11">
        <f>SUM('Yearly emission'!AQ$111:'Yearly emission'!AQ121)</f>
        <v>759305293.75581729</v>
      </c>
      <c r="AU91" s="11">
        <f>SUM('Yearly emission'!AR$111:'Yearly emission'!AR121)</f>
        <v>5017579020.07407</v>
      </c>
      <c r="AV91" s="11">
        <f>SUM('Yearly emission'!AS$111:'Yearly emission'!AS121)</f>
        <v>619388627.45259416</v>
      </c>
      <c r="AW91" s="11">
        <f>SUM('Yearly emission'!AT$111:'Yearly emission'!AT121)</f>
        <v>770338315.67474115</v>
      </c>
      <c r="AX91" s="11">
        <f>SUM('Yearly emission'!AU$111:'Yearly emission'!AU121)</f>
        <v>109962142.86310434</v>
      </c>
      <c r="AY91" s="11">
        <f>SUM('Yearly emission'!AV$111:'Yearly emission'!AV121)</f>
        <v>364192238.15856469</v>
      </c>
      <c r="AZ91" s="11">
        <f>SUM('Yearly emission'!AW$111:'Yearly emission'!AW121)</f>
        <v>393054901.53175592</v>
      </c>
      <c r="BA91" s="11">
        <f>SUM('Yearly emission'!AX$111:'Yearly emission'!AX121)</f>
        <v>245260190.48792458</v>
      </c>
      <c r="BB91" s="11">
        <f>SUM('Yearly emission'!AY$111:'Yearly emission'!AY121)</f>
        <v>1584219356.2713275</v>
      </c>
      <c r="BD91" s="11">
        <f>SUM('Yearly emission'!BA$111:'Yearly emission'!BA121)</f>
        <v>0</v>
      </c>
      <c r="BE91" s="11">
        <f>SUM('Yearly emission'!BB$111:'Yearly emission'!BB121)</f>
        <v>0</v>
      </c>
      <c r="BF91" s="11">
        <f>SUM('Yearly emission'!BC$111:'Yearly emission'!BC121)</f>
        <v>0</v>
      </c>
      <c r="BG91" s="11">
        <f>SUM('Yearly emission'!BD$111:'Yearly emission'!BD121)</f>
        <v>0</v>
      </c>
      <c r="BH91" s="11">
        <f>SUM('Yearly emission'!BE$111:'Yearly emission'!BE121)</f>
        <v>0</v>
      </c>
      <c r="BI91" s="11">
        <f>SUM('Yearly emission'!BF$111:'Yearly emission'!BF121)</f>
        <v>0</v>
      </c>
      <c r="BJ91" s="11">
        <f>SUM('Yearly emission'!BG$111:'Yearly emission'!BG121)</f>
        <v>0</v>
      </c>
      <c r="BK91" s="11">
        <f>SUM('Yearly emission'!BH$111:'Yearly emission'!BH121)</f>
        <v>0</v>
      </c>
      <c r="BL91" s="11">
        <f>SUM('Yearly emission'!BI$111:'Yearly emission'!BI121)</f>
        <v>0</v>
      </c>
      <c r="BM91" s="11">
        <f>SUM('Yearly emission'!BJ$111:'Yearly emission'!BJ121)</f>
        <v>0</v>
      </c>
      <c r="BN91" s="11">
        <f>SUM('Yearly emission'!BK$111:'Yearly emission'!BK121)</f>
        <v>0</v>
      </c>
      <c r="BO91" s="11">
        <f>SUM('Yearly emission'!BL$111:'Yearly emission'!BL121)</f>
        <v>0</v>
      </c>
      <c r="BP91" s="11">
        <f>SUM('Yearly emission'!BM$111:'Yearly emission'!BM121)</f>
        <v>0</v>
      </c>
      <c r="BQ91" s="11">
        <f>SUM('Yearly emission'!BN$111:'Yearly emission'!BN121)</f>
        <v>0</v>
      </c>
      <c r="BR91" s="11">
        <f>SUM('Yearly emission'!BO$111:'Yearly emission'!BO121)</f>
        <v>0</v>
      </c>
      <c r="BS91" s="11">
        <f>SUM('Yearly emission'!BP$111:'Yearly emission'!BP121)</f>
        <v>0</v>
      </c>
      <c r="BU91" s="11">
        <f>SUM('Yearly emission'!BR$111:'Yearly emission'!BR121)</f>
        <v>0</v>
      </c>
      <c r="BV91" s="11">
        <f>SUM('Yearly emission'!BS$111:'Yearly emission'!BS121)</f>
        <v>0</v>
      </c>
      <c r="BW91" s="11">
        <f>SUM('Yearly emission'!BT$111:'Yearly emission'!BT121)</f>
        <v>0</v>
      </c>
      <c r="BX91" s="11">
        <f>SUM('Yearly emission'!BU$111:'Yearly emission'!BU121)</f>
        <v>0</v>
      </c>
      <c r="BY91" s="11">
        <f>SUM('Yearly emission'!BV$111:'Yearly emission'!BV121)</f>
        <v>0</v>
      </c>
      <c r="BZ91" s="11">
        <f>SUM('Yearly emission'!BW$111:'Yearly emission'!BW121)</f>
        <v>0</v>
      </c>
      <c r="CA91" s="11">
        <f>SUM('Yearly emission'!BX$111:'Yearly emission'!BX121)</f>
        <v>0</v>
      </c>
      <c r="CB91" s="11">
        <f>SUM('Yearly emission'!BY$111:'Yearly emission'!BY121)</f>
        <v>0</v>
      </c>
      <c r="CC91" s="11">
        <f>SUM('Yearly emission'!BZ$111:'Yearly emission'!BZ121)</f>
        <v>0</v>
      </c>
      <c r="CD91" s="11">
        <f>SUM('Yearly emission'!CA$111:'Yearly emission'!CA121)</f>
        <v>0</v>
      </c>
      <c r="CE91" s="11">
        <f>SUM('Yearly emission'!CB$111:'Yearly emission'!CB121)</f>
        <v>0</v>
      </c>
      <c r="CF91" s="11">
        <f>SUM('Yearly emission'!CC$111:'Yearly emission'!CC121)</f>
        <v>0</v>
      </c>
      <c r="CG91" s="11">
        <f>SUM('Yearly emission'!CD$111:'Yearly emission'!CD121)</f>
        <v>0</v>
      </c>
      <c r="CH91" s="11">
        <f>SUM('Yearly emission'!CE$111:'Yearly emission'!CE121)</f>
        <v>0</v>
      </c>
      <c r="CI91" s="11">
        <f>SUM('Yearly emission'!CF$111:'Yearly emission'!CF121)</f>
        <v>0</v>
      </c>
      <c r="CJ91" s="11">
        <f>SUM('Yearly emission'!CG$111:'Yearly emission'!CG121)</f>
        <v>0</v>
      </c>
      <c r="CM91" s="11">
        <f>SUM('Yearly emission'!CJ$111:'Yearly emission'!CJ121)</f>
        <v>22385</v>
      </c>
      <c r="CN91" s="11">
        <f>SUM('Yearly emission'!CK$111:'Yearly emission'!CK121)</f>
        <v>0</v>
      </c>
      <c r="CO91" s="11">
        <f>SUM('Yearly emission'!CL$111:'Yearly emission'!CL121)</f>
        <v>0</v>
      </c>
      <c r="CP91" s="11">
        <f>SUM('Yearly emission'!CM$111:'Yearly emission'!CM121)</f>
        <v>0</v>
      </c>
      <c r="CQ91" s="11">
        <f>SUM('Yearly emission'!CN$111:'Yearly emission'!CN121)</f>
        <v>0</v>
      </c>
      <c r="CR91" s="11">
        <f>SUM('Yearly emission'!CO$111:'Yearly emission'!CO121)</f>
        <v>0</v>
      </c>
      <c r="CS91" s="11">
        <f>SUM('Yearly emission'!CP$111:'Yearly emission'!CP121)</f>
        <v>0</v>
      </c>
      <c r="CT91" s="11">
        <f>SUM('Yearly emission'!CQ$111:'Yearly emission'!CQ121)</f>
        <v>0</v>
      </c>
      <c r="CU91" s="11">
        <f>SUM('Yearly emission'!CR$111:'Yearly emission'!CR121)</f>
        <v>0</v>
      </c>
      <c r="CV91" s="11">
        <f>SUM('Yearly emission'!CS$111:'Yearly emission'!CS121)</f>
        <v>0</v>
      </c>
      <c r="CW91" s="11">
        <f>SUM('Yearly emission'!CT$111:'Yearly emission'!CT121)</f>
        <v>0</v>
      </c>
      <c r="CX91" s="11">
        <f>SUM('Yearly emission'!CU$111:'Yearly emission'!CU121)</f>
        <v>0</v>
      </c>
      <c r="CY91" s="11">
        <f>SUM('Yearly emission'!CV$111:'Yearly emission'!CV121)</f>
        <v>0</v>
      </c>
      <c r="CZ91" s="11">
        <f>SUM('Yearly emission'!CW$111:'Yearly emission'!CW121)</f>
        <v>0</v>
      </c>
      <c r="DA91" s="11">
        <f>SUM('Yearly emission'!CX$111:'Yearly emission'!CX121)</f>
        <v>0</v>
      </c>
      <c r="DB91" s="11">
        <f>SUM('Yearly emission'!CY$111:'Yearly emission'!CY121)</f>
        <v>0</v>
      </c>
      <c r="DC91" s="11">
        <f>SUM('Yearly emission'!CZ$111:'Yearly emission'!CZ121)</f>
        <v>0</v>
      </c>
      <c r="DE91" s="11">
        <f>SUM('Yearly emission'!DB$111:'Yearly emission'!DB121)</f>
        <v>4365967785.364933</v>
      </c>
      <c r="DF91" s="11">
        <f>SUM('Yearly emission'!DC$111:'Yearly emission'!DC121)</f>
        <v>1320828904.1140368</v>
      </c>
      <c r="DG91" s="11">
        <f>SUM('Yearly emission'!DD$111:'Yearly emission'!DD121)</f>
        <v>557178081.73140872</v>
      </c>
      <c r="DH91" s="11">
        <f>SUM('Yearly emission'!DE$111:'Yearly emission'!DE121)</f>
        <v>150946721.54331782</v>
      </c>
      <c r="DI91" s="11">
        <f>SUM('Yearly emission'!DF$111:'Yearly emission'!DF121)</f>
        <v>1998653716.7620709</v>
      </c>
      <c r="DJ91" s="11">
        <f>SUM('Yearly emission'!DG$111:'Yearly emission'!DG121)</f>
        <v>109152888.80925041</v>
      </c>
      <c r="DK91" s="11">
        <f>SUM('Yearly emission'!DH$111:'Yearly emission'!DH121)</f>
        <v>169577234.38976258</v>
      </c>
      <c r="DL91" s="11">
        <f>SUM('Yearly emission'!DI$111:'Yearly emission'!DI121)</f>
        <v>673515578.34258521</v>
      </c>
      <c r="DM91" s="11">
        <f>SUM('Yearly emission'!DJ$111:'Yearly emission'!DJ121)</f>
        <v>3302903063.2180715</v>
      </c>
      <c r="DN91" s="11">
        <f>SUM('Yearly emission'!DK$111:'Yearly emission'!DK121)</f>
        <v>440442739.40795171</v>
      </c>
      <c r="DO91" s="11">
        <f>SUM('Yearly emission'!DL$111:'Yearly emission'!DL121)</f>
        <v>934145536.78356934</v>
      </c>
      <c r="DP91" s="11">
        <f>SUM('Yearly emission'!DM$111:'Yearly emission'!DM121)</f>
        <v>91607742.738974512</v>
      </c>
      <c r="DQ91" s="11">
        <f>SUM('Yearly emission'!DN$111:'Yearly emission'!DN121)</f>
        <v>272782610.10941684</v>
      </c>
      <c r="DR91" s="11">
        <f>SUM('Yearly emission'!DO$111:'Yearly emission'!DO121)</f>
        <v>405188835.37978679</v>
      </c>
      <c r="DS91" s="11">
        <f>SUM('Yearly emission'!DP$111:'Yearly emission'!DP121)</f>
        <v>231001068.92485338</v>
      </c>
      <c r="DT91" s="11">
        <f>SUM('Yearly emission'!DQ$111:'Yearly emission'!DQ121)</f>
        <v>1211114580.2005639</v>
      </c>
      <c r="DV91" s="11">
        <f>SUM('Yearly emission'!DS$111:'Yearly emission'!DS121)</f>
        <v>7697270413.1464844</v>
      </c>
      <c r="DW91" s="11">
        <f>SUM('Yearly emission'!DT$111:'Yearly emission'!DT121)</f>
        <v>2065688736.5737021</v>
      </c>
      <c r="DX91" s="11">
        <f>SUM('Yearly emission'!DU$111:'Yearly emission'!DU121)</f>
        <v>787837611.97512722</v>
      </c>
      <c r="DY91" s="11">
        <f>SUM('Yearly emission'!DV$111:'Yearly emission'!DV121)</f>
        <v>223860456.7474542</v>
      </c>
      <c r="DZ91" s="11">
        <f>SUM('Yearly emission'!DW$111:'Yearly emission'!DW121)</f>
        <v>3428489148.5901833</v>
      </c>
      <c r="EA91" s="11">
        <f>SUM('Yearly emission'!DX$111:'Yearly emission'!DX121)</f>
        <v>218125884.37391627</v>
      </c>
      <c r="EB91" s="11">
        <f>SUM('Yearly emission'!DY$111:'Yearly emission'!DY121)</f>
        <v>263352646.10340714</v>
      </c>
      <c r="EC91" s="11">
        <f>SUM('Yearly emission'!DZ$111:'Yearly emission'!DZ121)</f>
        <v>1347031156.6851702</v>
      </c>
      <c r="ED91" s="11">
        <f>SUM('Yearly emission'!EA$111:'Yearly emission'!EA121)</f>
        <v>6605806126.4361229</v>
      </c>
      <c r="EE91" s="11">
        <f>SUM('Yearly emission'!EB$111:'Yearly emission'!EB121)</f>
        <v>880885478.81590176</v>
      </c>
      <c r="EF91" s="11">
        <f>SUM('Yearly emission'!EC$111:'Yearly emission'!EC121)</f>
        <v>1850292177.5763307</v>
      </c>
      <c r="EG91" s="11">
        <f>SUM('Yearly emission'!ED$111:'Yearly emission'!ED121)</f>
        <v>181375260.09614784</v>
      </c>
      <c r="EH91" s="11">
        <f>SUM('Yearly emission'!EE$111:'Yearly emission'!EE121)</f>
        <v>531294482.2045058</v>
      </c>
      <c r="EI91" s="11">
        <f>SUM('Yearly emission'!EF$111:'Yearly emission'!EF121)</f>
        <v>733880704.61925042</v>
      </c>
      <c r="EJ91" s="11">
        <f>SUM('Yearly emission'!EG$111:'Yearly emission'!EG121)</f>
        <v>441111161.5634262</v>
      </c>
      <c r="EK91" s="11">
        <f>SUM('Yearly emission'!EH$111:'Yearly emission'!EH121)</f>
        <v>2395588476.7542839</v>
      </c>
      <c r="EM91" s="11">
        <f>SUM('Yearly emission'!EJ$111:'Yearly emission'!EJ121)</f>
        <v>0</v>
      </c>
      <c r="EN91" s="11">
        <f>SUM('Yearly emission'!EK$111:'Yearly emission'!EK121)</f>
        <v>0</v>
      </c>
      <c r="EO91" s="11">
        <f>SUM('Yearly emission'!EL$111:'Yearly emission'!EL121)</f>
        <v>0</v>
      </c>
      <c r="EP91" s="11">
        <f>SUM('Yearly emission'!EM$111:'Yearly emission'!EM121)</f>
        <v>0</v>
      </c>
      <c r="EQ91" s="11">
        <f>SUM('Yearly emission'!EN$111:'Yearly emission'!EN121)</f>
        <v>0</v>
      </c>
      <c r="ER91" s="11">
        <f>SUM('Yearly emission'!EO$111:'Yearly emission'!EO121)</f>
        <v>0</v>
      </c>
      <c r="ES91" s="11">
        <f>SUM('Yearly emission'!EP$111:'Yearly emission'!EP121)</f>
        <v>0</v>
      </c>
      <c r="ET91" s="11">
        <f>SUM('Yearly emission'!EQ$111:'Yearly emission'!EQ121)</f>
        <v>0</v>
      </c>
      <c r="EU91" s="11">
        <f>SUM('Yearly emission'!ER$111:'Yearly emission'!ER121)</f>
        <v>0</v>
      </c>
      <c r="EV91" s="11">
        <f>SUM('Yearly emission'!ES$111:'Yearly emission'!ES121)</f>
        <v>0</v>
      </c>
      <c r="EW91" s="11">
        <f>SUM('Yearly emission'!ET$111:'Yearly emission'!ET121)</f>
        <v>0</v>
      </c>
      <c r="EX91" s="11">
        <f>SUM('Yearly emission'!EU$111:'Yearly emission'!EU121)</f>
        <v>0</v>
      </c>
      <c r="EY91" s="11">
        <f>SUM('Yearly emission'!EV$111:'Yearly emission'!EV121)</f>
        <v>0</v>
      </c>
      <c r="EZ91" s="11">
        <f>SUM('Yearly emission'!EW$111:'Yearly emission'!EW121)</f>
        <v>0</v>
      </c>
      <c r="FA91" s="11">
        <f>SUM('Yearly emission'!EX$111:'Yearly emission'!EX121)</f>
        <v>0</v>
      </c>
      <c r="FB91" s="11">
        <f>SUM('Yearly emission'!EY$111:'Yearly emission'!EY121)</f>
        <v>0</v>
      </c>
      <c r="FD91" s="11">
        <f>SUM('Yearly emission'!FA$111:'Yearly emission'!FA121)</f>
        <v>0</v>
      </c>
      <c r="FE91" s="11">
        <f>SUM('Yearly emission'!FB$111:'Yearly emission'!FB121)</f>
        <v>0</v>
      </c>
      <c r="FF91" s="11">
        <f>SUM('Yearly emission'!FC$111:'Yearly emission'!FC121)</f>
        <v>0</v>
      </c>
      <c r="FG91" s="11">
        <f>SUM('Yearly emission'!FD$111:'Yearly emission'!FD121)</f>
        <v>0</v>
      </c>
      <c r="FH91" s="11">
        <f>SUM('Yearly emission'!FE$111:'Yearly emission'!FE121)</f>
        <v>0</v>
      </c>
      <c r="FI91" s="11">
        <f>SUM('Yearly emission'!FF$111:'Yearly emission'!FF121)</f>
        <v>0</v>
      </c>
      <c r="FJ91" s="11">
        <f>SUM('Yearly emission'!FG$111:'Yearly emission'!FG121)</f>
        <v>0</v>
      </c>
      <c r="FK91" s="11">
        <f>SUM('Yearly emission'!FH$111:'Yearly emission'!FH121)</f>
        <v>0</v>
      </c>
      <c r="FL91" s="11">
        <f>SUM('Yearly emission'!FI$111:'Yearly emission'!FI121)</f>
        <v>0</v>
      </c>
      <c r="FM91" s="11">
        <f>SUM('Yearly emission'!FJ$111:'Yearly emission'!FJ121)</f>
        <v>0</v>
      </c>
      <c r="FN91" s="11">
        <f>SUM('Yearly emission'!FK$111:'Yearly emission'!FK121)</f>
        <v>0</v>
      </c>
      <c r="FO91" s="11">
        <f>SUM('Yearly emission'!FL$111:'Yearly emission'!FL121)</f>
        <v>0</v>
      </c>
      <c r="FP91" s="11">
        <f>SUM('Yearly emission'!FM$111:'Yearly emission'!FM121)</f>
        <v>0</v>
      </c>
      <c r="FQ91" s="11">
        <f>SUM('Yearly emission'!FN$111:'Yearly emission'!FN121)</f>
        <v>0</v>
      </c>
      <c r="FR91" s="11">
        <f>SUM('Yearly emission'!FO$111:'Yearly emission'!FO121)</f>
        <v>0</v>
      </c>
      <c r="FS91" s="11">
        <f>SUM('Yearly emission'!FP$111:'Yearly emission'!FP121)</f>
        <v>0</v>
      </c>
      <c r="FV91" s="11">
        <f>SUM('Yearly emission'!FS$111:'Yearly emission'!FS121)</f>
        <v>22385</v>
      </c>
      <c r="FW91" s="11">
        <f>SUM('Yearly emission'!FT$111:'Yearly emission'!FT121)</f>
        <v>0</v>
      </c>
      <c r="FX91" s="11">
        <f>SUM('Yearly emission'!FU$111:'Yearly emission'!FU121)</f>
        <v>0</v>
      </c>
      <c r="FY91" s="11">
        <f>SUM('Yearly emission'!FV$111:'Yearly emission'!FV121)</f>
        <v>0</v>
      </c>
      <c r="FZ91" s="11">
        <f>SUM('Yearly emission'!FW$111:'Yearly emission'!FW121)</f>
        <v>0</v>
      </c>
      <c r="GA91" s="11">
        <f>SUM('Yearly emission'!FX$111:'Yearly emission'!FX121)</f>
        <v>0</v>
      </c>
      <c r="GB91" s="11">
        <f>SUM('Yearly emission'!FY$111:'Yearly emission'!FY121)</f>
        <v>0</v>
      </c>
      <c r="GC91" s="11">
        <f>SUM('Yearly emission'!FZ$111:'Yearly emission'!FZ121)</f>
        <v>0</v>
      </c>
      <c r="GD91" s="11">
        <f>SUM('Yearly emission'!GA$111:'Yearly emission'!GA121)</f>
        <v>0</v>
      </c>
      <c r="GE91" s="11">
        <f>SUM('Yearly emission'!GB$111:'Yearly emission'!GB121)</f>
        <v>0</v>
      </c>
      <c r="GF91" s="11">
        <f>SUM('Yearly emission'!GC$111:'Yearly emission'!GC121)</f>
        <v>0</v>
      </c>
      <c r="GG91" s="11">
        <f>SUM('Yearly emission'!GD$111:'Yearly emission'!GD121)</f>
        <v>0</v>
      </c>
      <c r="GH91" s="11">
        <f>SUM('Yearly emission'!GE$111:'Yearly emission'!GE121)</f>
        <v>0</v>
      </c>
      <c r="GI91" s="11">
        <f>SUM('Yearly emission'!GF$111:'Yearly emission'!GF121)</f>
        <v>0</v>
      </c>
      <c r="GJ91" s="11">
        <f>SUM('Yearly emission'!GG$111:'Yearly emission'!GG121)</f>
        <v>0</v>
      </c>
      <c r="GK91" s="11">
        <f>SUM('Yearly emission'!GH$111:'Yearly emission'!GH121)</f>
        <v>0</v>
      </c>
      <c r="GL91" s="11">
        <f>SUM('Yearly emission'!GI$111:'Yearly emission'!GI121)</f>
        <v>0</v>
      </c>
      <c r="GN91" s="11">
        <f>SUM('Yearly emission'!GK$111:'Yearly emission'!GK121)</f>
        <v>3224946746.7891059</v>
      </c>
      <c r="GO91" s="11">
        <f>SUM('Yearly emission'!GL$111:'Yearly emission'!GL121)</f>
        <v>1610895990.1127331</v>
      </c>
      <c r="GP91" s="11">
        <f>SUM('Yearly emission'!GM$111:'Yearly emission'!GM121)</f>
        <v>642381659.07095551</v>
      </c>
      <c r="GQ91" s="11">
        <f>SUM('Yearly emission'!GN$111:'Yearly emission'!GN121)</f>
        <v>211372689.75767681</v>
      </c>
      <c r="GR91" s="11">
        <f>SUM('Yearly emission'!GO$111:'Yearly emission'!GO121)</f>
        <v>1772789639.5523953</v>
      </c>
      <c r="GS91" s="11">
        <f>SUM('Yearly emission'!GP$111:'Yearly emission'!GP121)</f>
        <v>63159961.821668841</v>
      </c>
      <c r="GT91" s="11">
        <f>SUM('Yearly emission'!GQ$111:'Yearly emission'!GQ121)</f>
        <v>197295737.92789266</v>
      </c>
      <c r="GU91" s="11">
        <f>SUM('Yearly emission'!GR$111:'Yearly emission'!GR121)</f>
        <v>1390186737.5946281</v>
      </c>
      <c r="GV91" s="11">
        <f>SUM('Yearly emission'!GS$111:'Yearly emission'!GS121)</f>
        <v>4660418303.2300758</v>
      </c>
      <c r="GW91" s="11">
        <f>SUM('Yearly emission'!GT$111:'Yearly emission'!GT121)</f>
        <v>584876567.44810462</v>
      </c>
      <c r="GX91" s="11">
        <f>SUM('Yearly emission'!GU$111:'Yearly emission'!GU121)</f>
        <v>777206477.81012404</v>
      </c>
      <c r="GY91" s="11">
        <f>SUM('Yearly emission'!GV$111:'Yearly emission'!GV121)</f>
        <v>140963540.29080802</v>
      </c>
      <c r="GZ91" s="11">
        <f>SUM('Yearly emission'!GW$111:'Yearly emission'!GW121)</f>
        <v>260295474.42842042</v>
      </c>
      <c r="HA91" s="11">
        <f>SUM('Yearly emission'!GX$111:'Yearly emission'!GX121)</f>
        <v>441741139.08975512</v>
      </c>
      <c r="HB91" s="11">
        <f>SUM('Yearly emission'!GY$111:'Yearly emission'!GY121)</f>
        <v>307524107.22033626</v>
      </c>
      <c r="HC91" s="11">
        <f>SUM('Yearly emission'!GZ$111:'Yearly emission'!GZ121)</f>
        <v>1557116411.3675759</v>
      </c>
      <c r="HE91" s="11">
        <f>SUM('Yearly emission'!HB$111:'Yearly emission'!HB121)</f>
        <v>5004309975.9887819</v>
      </c>
      <c r="HF91" s="11">
        <f>SUM('Yearly emission'!HC$111:'Yearly emission'!HC121)</f>
        <v>3140316026.9310274</v>
      </c>
      <c r="HG91" s="11">
        <f>SUM('Yearly emission'!HD$111:'Yearly emission'!HD121)</f>
        <v>1097317375.258194</v>
      </c>
      <c r="HH91" s="11">
        <f>SUM('Yearly emission'!HE$111:'Yearly emission'!HE121)</f>
        <v>296527198.05408716</v>
      </c>
      <c r="HI91" s="11">
        <f>SUM('Yearly emission'!HF$111:'Yearly emission'!HF121)</f>
        <v>3394901255.9561787</v>
      </c>
      <c r="HJ91" s="11">
        <f>SUM('Yearly emission'!HG$111:'Yearly emission'!HG121)</f>
        <v>126173466.04988822</v>
      </c>
      <c r="HK91" s="11">
        <f>SUM('Yearly emission'!HH$111:'Yearly emission'!HH121)</f>
        <v>394591475.8557846</v>
      </c>
      <c r="HL91" s="11">
        <f>SUM('Yearly emission'!HI$111:'Yearly emission'!HI121)</f>
        <v>2780300211.5383887</v>
      </c>
      <c r="HM91" s="11">
        <f>SUM('Yearly emission'!HJ$111:'Yearly emission'!HJ121)</f>
        <v>9320836606.4601574</v>
      </c>
      <c r="HN91" s="11">
        <f>SUM('Yearly emission'!HK$111:'Yearly emission'!HK121)</f>
        <v>1169753134.8962104</v>
      </c>
      <c r="HO91" s="11">
        <f>SUM('Yearly emission'!HL$111:'Yearly emission'!HL121)</f>
        <v>1131086762.2447419</v>
      </c>
      <c r="HP91" s="11">
        <f>SUM('Yearly emission'!HM$111:'Yearly emission'!HM121)</f>
        <v>281908919.72668004</v>
      </c>
      <c r="HQ91" s="11">
        <f>SUM('Yearly emission'!HN$111:'Yearly emission'!HN121)</f>
        <v>520590948.85684043</v>
      </c>
      <c r="HR91" s="11">
        <f>SUM('Yearly emission'!HO$111:'Yearly emission'!HO121)</f>
        <v>881667540.49935961</v>
      </c>
      <c r="HS91" s="11">
        <f>SUM('Yearly emission'!HP$111:'Yearly emission'!HP121)</f>
        <v>615048214.44067144</v>
      </c>
      <c r="HT91" s="11">
        <f>SUM('Yearly emission'!HQ$111:'Yearly emission'!HQ121)</f>
        <v>3114232822.7351546</v>
      </c>
      <c r="HV91" s="11">
        <f>SUM('Yearly emission'!HS$111:'Yearly emission'!HS121)</f>
        <v>0</v>
      </c>
      <c r="HW91" s="11">
        <f>SUM('Yearly emission'!HT$111:'Yearly emission'!HT121)</f>
        <v>0</v>
      </c>
      <c r="HX91" s="11">
        <f>SUM('Yearly emission'!HU$111:'Yearly emission'!HU121)</f>
        <v>0</v>
      </c>
      <c r="HY91" s="11">
        <f>SUM('Yearly emission'!HV$111:'Yearly emission'!HV121)</f>
        <v>0</v>
      </c>
      <c r="HZ91" s="11">
        <f>SUM('Yearly emission'!HW$111:'Yearly emission'!HW121)</f>
        <v>0</v>
      </c>
      <c r="IA91" s="11">
        <f>SUM('Yearly emission'!HX$111:'Yearly emission'!HX121)</f>
        <v>0</v>
      </c>
      <c r="IB91" s="11">
        <f>SUM('Yearly emission'!HY$111:'Yearly emission'!HY121)</f>
        <v>0</v>
      </c>
      <c r="IC91" s="11">
        <f>SUM('Yearly emission'!HZ$111:'Yearly emission'!HZ121)</f>
        <v>0</v>
      </c>
      <c r="ID91" s="11">
        <f>SUM('Yearly emission'!IA$111:'Yearly emission'!IA121)</f>
        <v>0</v>
      </c>
      <c r="IE91" s="11">
        <f>SUM('Yearly emission'!IB$111:'Yearly emission'!IB121)</f>
        <v>0</v>
      </c>
      <c r="IF91" s="11">
        <f>SUM('Yearly emission'!IC$111:'Yearly emission'!IC121)</f>
        <v>0</v>
      </c>
      <c r="IG91" s="11">
        <f>SUM('Yearly emission'!ID$111:'Yearly emission'!ID121)</f>
        <v>0</v>
      </c>
      <c r="IH91" s="11">
        <f>SUM('Yearly emission'!IE$111:'Yearly emission'!IE121)</f>
        <v>0</v>
      </c>
      <c r="II91" s="11">
        <f>SUM('Yearly emission'!IF$111:'Yearly emission'!IF121)</f>
        <v>0</v>
      </c>
      <c r="IJ91" s="11">
        <f>SUM('Yearly emission'!IG$111:'Yearly emission'!IG121)</f>
        <v>0</v>
      </c>
      <c r="IK91" s="11">
        <f>SUM('Yearly emission'!IH$111:'Yearly emission'!IH121)</f>
        <v>0</v>
      </c>
      <c r="IM91" s="11">
        <f>SUM('Yearly emission'!IJ$111:'Yearly emission'!IJ121)</f>
        <v>0</v>
      </c>
      <c r="IN91" s="11">
        <f>SUM('Yearly emission'!IK$111:'Yearly emission'!IK121)</f>
        <v>0</v>
      </c>
      <c r="IO91" s="11">
        <f>SUM('Yearly emission'!IL$111:'Yearly emission'!IL121)</f>
        <v>0</v>
      </c>
      <c r="IP91" s="11">
        <f>SUM('Yearly emission'!IM$111:'Yearly emission'!IM121)</f>
        <v>0</v>
      </c>
      <c r="IQ91" s="11">
        <f>SUM('Yearly emission'!IN$111:'Yearly emission'!IN121)</f>
        <v>0</v>
      </c>
      <c r="IR91" s="11">
        <f>SUM('Yearly emission'!IO$111:'Yearly emission'!IO121)</f>
        <v>0</v>
      </c>
      <c r="IS91" s="11">
        <f>SUM('Yearly emission'!IP$111:'Yearly emission'!IP121)</f>
        <v>0</v>
      </c>
      <c r="IT91" s="11">
        <f>SUM('Yearly emission'!IQ$111:'Yearly emission'!IQ121)</f>
        <v>0</v>
      </c>
      <c r="IU91" s="11">
        <f>SUM('Yearly emission'!IR$111:'Yearly emission'!IR121)</f>
        <v>0</v>
      </c>
      <c r="IV91" s="11">
        <f>SUM('Yearly emission'!IS$111:'Yearly emission'!IS121)</f>
        <v>0</v>
      </c>
      <c r="IW91" s="11">
        <f>SUM('Yearly emission'!IT$111:'Yearly emission'!IT121)</f>
        <v>0</v>
      </c>
      <c r="IX91" s="11">
        <f>SUM('Yearly emission'!IU$111:'Yearly emission'!IU121)</f>
        <v>0</v>
      </c>
      <c r="IY91" s="11">
        <f>SUM('Yearly emission'!IV$111:'Yearly emission'!IV121)</f>
        <v>0</v>
      </c>
      <c r="IZ91" s="11">
        <f>SUM('Yearly emission'!IW$111:'Yearly emission'!IW121)</f>
        <v>0</v>
      </c>
      <c r="JA91" s="11">
        <f>SUM('Yearly emission'!IX$111:'Yearly emission'!IX121)</f>
        <v>0</v>
      </c>
      <c r="JB91" s="11">
        <f>SUM('Yearly emission'!IY$111:'Yearly emission'!IY121)</f>
        <v>0</v>
      </c>
    </row>
    <row r="92" spans="1:262" x14ac:dyDescent="0.25">
      <c r="D92" s="11">
        <v>2041</v>
      </c>
      <c r="E92" s="11">
        <f>SUM('Yearly emission'!B$112:'Yearly emission'!B122)</f>
        <v>0</v>
      </c>
      <c r="F92" s="11">
        <f>SUM('Yearly emission'!C$112:'Yearly emission'!C122)</f>
        <v>0</v>
      </c>
      <c r="G92" s="11">
        <f>SUM('Yearly emission'!D$112:'Yearly emission'!D122)</f>
        <v>0</v>
      </c>
      <c r="H92" s="11">
        <f>SUM('Yearly emission'!E$112:'Yearly emission'!E122)</f>
        <v>0</v>
      </c>
      <c r="I92" s="11">
        <f>SUM('Yearly emission'!F$112:'Yearly emission'!F122)</f>
        <v>0</v>
      </c>
      <c r="J92" s="11">
        <f>SUM('Yearly emission'!G$112:'Yearly emission'!G122)</f>
        <v>0</v>
      </c>
      <c r="K92" s="11">
        <f>SUM('Yearly emission'!H$112:'Yearly emission'!H122)</f>
        <v>0</v>
      </c>
      <c r="L92" s="11">
        <f>SUM('Yearly emission'!I$112:'Yearly emission'!I122)</f>
        <v>0</v>
      </c>
      <c r="M92" s="11">
        <f>SUM('Yearly emission'!J$112:'Yearly emission'!J122)</f>
        <v>0</v>
      </c>
      <c r="N92" s="11">
        <f>SUM('Yearly emission'!K$112:'Yearly emission'!K122)</f>
        <v>0</v>
      </c>
      <c r="O92" s="11">
        <f>SUM('Yearly emission'!L$112:'Yearly emission'!L122)</f>
        <v>0</v>
      </c>
      <c r="P92" s="11">
        <f>SUM('Yearly emission'!M$112:'Yearly emission'!M122)</f>
        <v>0</v>
      </c>
      <c r="Q92" s="11">
        <f>SUM('Yearly emission'!N$112:'Yearly emission'!N122)</f>
        <v>0</v>
      </c>
      <c r="R92" s="11">
        <f>SUM('Yearly emission'!O$112:'Yearly emission'!O122)</f>
        <v>0</v>
      </c>
      <c r="S92" s="11">
        <f>SUM('Yearly emission'!P$112:'Yearly emission'!P122)</f>
        <v>0</v>
      </c>
      <c r="T92" s="11">
        <f>SUM('Yearly emission'!Q$112:'Yearly emission'!Q122)</f>
        <v>0</v>
      </c>
      <c r="V92" s="11">
        <f>SUM('Yearly emission'!S$112:'Yearly emission'!S122)</f>
        <v>1560483689.8405008</v>
      </c>
      <c r="W92" s="11">
        <f>SUM('Yearly emission'!T$112:'Yearly emission'!T122)</f>
        <v>1205542802.8590219</v>
      </c>
      <c r="X92" s="11">
        <f>SUM('Yearly emission'!U$112:'Yearly emission'!U122)</f>
        <v>428190730.73864263</v>
      </c>
      <c r="Y92" s="11">
        <f>SUM('Yearly emission'!V$112:'Yearly emission'!V122)</f>
        <v>187189827.74318773</v>
      </c>
      <c r="Z92" s="11">
        <f>SUM('Yearly emission'!W$112:'Yearly emission'!W122)</f>
        <v>2280212985.7572079</v>
      </c>
      <c r="AA92" s="11">
        <f>SUM('Yearly emission'!X$112:'Yearly emission'!X122)</f>
        <v>84852914.936369851</v>
      </c>
      <c r="AB92" s="11">
        <f>SUM('Yearly emission'!Y$112:'Yearly emission'!Y122)</f>
        <v>130777166.55028555</v>
      </c>
      <c r="AC92" s="11">
        <f>SUM('Yearly emission'!Z$112:'Yearly emission'!Z122)</f>
        <v>480688790.00107789</v>
      </c>
      <c r="AD92" s="11">
        <f>SUM('Yearly emission'!AA$112:'Yearly emission'!AA122)</f>
        <v>3107205687.8981938</v>
      </c>
      <c r="AE92" s="11">
        <f>SUM('Yearly emission'!AB$112:'Yearly emission'!AB122)</f>
        <v>385240960.69747216</v>
      </c>
      <c r="AF92" s="11">
        <f>SUM('Yearly emission'!AC$112:'Yearly emission'!AC122)</f>
        <v>474158567.16513908</v>
      </c>
      <c r="AG92" s="11">
        <f>SUM('Yearly emission'!AD$112:'Yearly emission'!AD122)</f>
        <v>68410217.059101373</v>
      </c>
      <c r="AH92" s="11">
        <f>SUM('Yearly emission'!AE$112:'Yearly emission'!AE122)</f>
        <v>223804521.70850319</v>
      </c>
      <c r="AI92" s="11">
        <f>SUM('Yearly emission'!AF$112:'Yearly emission'!AF122)</f>
        <v>255566373.7899574</v>
      </c>
      <c r="AJ92" s="11">
        <f>SUM('Yearly emission'!AG$112:'Yearly emission'!AG122)</f>
        <v>154587484.49186954</v>
      </c>
      <c r="AK92" s="11">
        <f>SUM('Yearly emission'!AH$112:'Yearly emission'!AH122)</f>
        <v>978738802.66363358</v>
      </c>
      <c r="AM92" s="11">
        <f>SUM('Yearly emission'!AJ$112:'Yearly emission'!AJ122)</f>
        <v>2600531020.6886425</v>
      </c>
      <c r="AN92" s="11">
        <f>SUM('Yearly emission'!AK$112:'Yearly emission'!AK122)</f>
        <v>2310823582.5276184</v>
      </c>
      <c r="AO92" s="11">
        <f>SUM('Yearly emission'!AL$112:'Yearly emission'!AL122)</f>
        <v>853411199.99140394</v>
      </c>
      <c r="AP92" s="11">
        <f>SUM('Yearly emission'!AM$112:'Yearly emission'!AM122)</f>
        <v>340194463.75286978</v>
      </c>
      <c r="AQ92" s="11">
        <f>SUM('Yearly emission'!AN$112:'Yearly emission'!AN122)</f>
        <v>4245003052.787179</v>
      </c>
      <c r="AR92" s="11">
        <f>SUM('Yearly emission'!AO$112:'Yearly emission'!AO122)</f>
        <v>169705829.87273967</v>
      </c>
      <c r="AS92" s="11">
        <f>SUM('Yearly emission'!AP$112:'Yearly emission'!AP122)</f>
        <v>207916102.1356906</v>
      </c>
      <c r="AT92" s="11">
        <f>SUM('Yearly emission'!AQ$112:'Yearly emission'!AQ122)</f>
        <v>911521493.66781259</v>
      </c>
      <c r="AU92" s="11">
        <f>SUM('Yearly emission'!AR$112:'Yearly emission'!AR122)</f>
        <v>6214411375.7963877</v>
      </c>
      <c r="AV92" s="11">
        <f>SUM('Yearly emission'!AS$112:'Yearly emission'!AS122)</f>
        <v>770481921.39494383</v>
      </c>
      <c r="AW92" s="11">
        <f>SUM('Yearly emission'!AT$112:'Yearly emission'!AT122)</f>
        <v>948317134.33027768</v>
      </c>
      <c r="AX92" s="11">
        <f>SUM('Yearly emission'!AU$112:'Yearly emission'!AU122)</f>
        <v>132274784.45156582</v>
      </c>
      <c r="AY92" s="11">
        <f>SUM('Yearly emission'!AV$112:'Yearly emission'!AV122)</f>
        <v>447609043.41700673</v>
      </c>
      <c r="AZ92" s="11">
        <f>SUM('Yearly emission'!AW$112:'Yearly emission'!AW122)</f>
        <v>511132747.57991511</v>
      </c>
      <c r="BA92" s="11">
        <f>SUM('Yearly emission'!AX$112:'Yearly emission'!AX122)</f>
        <v>309174968.98373944</v>
      </c>
      <c r="BB92" s="11">
        <f>SUM('Yearly emission'!AY$112:'Yearly emission'!AY122)</f>
        <v>1957477605.3272643</v>
      </c>
      <c r="BD92" s="11">
        <f>SUM('Yearly emission'!BA$112:'Yearly emission'!BA122)</f>
        <v>0</v>
      </c>
      <c r="BE92" s="11">
        <f>SUM('Yearly emission'!BB$112:'Yearly emission'!BB122)</f>
        <v>0</v>
      </c>
      <c r="BF92" s="11">
        <f>SUM('Yearly emission'!BC$112:'Yearly emission'!BC122)</f>
        <v>0</v>
      </c>
      <c r="BG92" s="11">
        <f>SUM('Yearly emission'!BD$112:'Yearly emission'!BD122)</f>
        <v>0</v>
      </c>
      <c r="BH92" s="11">
        <f>SUM('Yearly emission'!BE$112:'Yearly emission'!BE122)</f>
        <v>0</v>
      </c>
      <c r="BI92" s="11">
        <f>SUM('Yearly emission'!BF$112:'Yearly emission'!BF122)</f>
        <v>0</v>
      </c>
      <c r="BJ92" s="11">
        <f>SUM('Yearly emission'!BG$112:'Yearly emission'!BG122)</f>
        <v>0</v>
      </c>
      <c r="BK92" s="11">
        <f>SUM('Yearly emission'!BH$112:'Yearly emission'!BH122)</f>
        <v>0</v>
      </c>
      <c r="BL92" s="11">
        <f>SUM('Yearly emission'!BI$112:'Yearly emission'!BI122)</f>
        <v>0</v>
      </c>
      <c r="BM92" s="11">
        <f>SUM('Yearly emission'!BJ$112:'Yearly emission'!BJ122)</f>
        <v>0</v>
      </c>
      <c r="BN92" s="11">
        <f>SUM('Yearly emission'!BK$112:'Yearly emission'!BK122)</f>
        <v>0</v>
      </c>
      <c r="BO92" s="11">
        <f>SUM('Yearly emission'!BL$112:'Yearly emission'!BL122)</f>
        <v>0</v>
      </c>
      <c r="BP92" s="11">
        <f>SUM('Yearly emission'!BM$112:'Yearly emission'!BM122)</f>
        <v>0</v>
      </c>
      <c r="BQ92" s="11">
        <f>SUM('Yearly emission'!BN$112:'Yearly emission'!BN122)</f>
        <v>0</v>
      </c>
      <c r="BR92" s="11">
        <f>SUM('Yearly emission'!BO$112:'Yearly emission'!BO122)</f>
        <v>0</v>
      </c>
      <c r="BS92" s="11">
        <f>SUM('Yearly emission'!BP$112:'Yearly emission'!BP122)</f>
        <v>0</v>
      </c>
      <c r="BU92" s="11">
        <f>SUM('Yearly emission'!BR$112:'Yearly emission'!BR122)</f>
        <v>0</v>
      </c>
      <c r="BV92" s="11">
        <f>SUM('Yearly emission'!BS$112:'Yearly emission'!BS122)</f>
        <v>0</v>
      </c>
      <c r="BW92" s="11">
        <f>SUM('Yearly emission'!BT$112:'Yearly emission'!BT122)</f>
        <v>0</v>
      </c>
      <c r="BX92" s="11">
        <f>SUM('Yearly emission'!BU$112:'Yearly emission'!BU122)</f>
        <v>0</v>
      </c>
      <c r="BY92" s="11">
        <f>SUM('Yearly emission'!BV$112:'Yearly emission'!BV122)</f>
        <v>0</v>
      </c>
      <c r="BZ92" s="11">
        <f>SUM('Yearly emission'!BW$112:'Yearly emission'!BW122)</f>
        <v>0</v>
      </c>
      <c r="CA92" s="11">
        <f>SUM('Yearly emission'!BX$112:'Yearly emission'!BX122)</f>
        <v>0</v>
      </c>
      <c r="CB92" s="11">
        <f>SUM('Yearly emission'!BY$112:'Yearly emission'!BY122)</f>
        <v>0</v>
      </c>
      <c r="CC92" s="11">
        <f>SUM('Yearly emission'!BZ$112:'Yearly emission'!BZ122)</f>
        <v>0</v>
      </c>
      <c r="CD92" s="11">
        <f>SUM('Yearly emission'!CA$112:'Yearly emission'!CA122)</f>
        <v>0</v>
      </c>
      <c r="CE92" s="11">
        <f>SUM('Yearly emission'!CB$112:'Yearly emission'!CB122)</f>
        <v>0</v>
      </c>
      <c r="CF92" s="11">
        <f>SUM('Yearly emission'!CC$112:'Yearly emission'!CC122)</f>
        <v>0</v>
      </c>
      <c r="CG92" s="11">
        <f>SUM('Yearly emission'!CD$112:'Yearly emission'!CD122)</f>
        <v>0</v>
      </c>
      <c r="CH92" s="11">
        <f>SUM('Yearly emission'!CE$112:'Yearly emission'!CE122)</f>
        <v>0</v>
      </c>
      <c r="CI92" s="11">
        <f>SUM('Yearly emission'!CF$112:'Yearly emission'!CF122)</f>
        <v>0</v>
      </c>
      <c r="CJ92" s="11">
        <f>SUM('Yearly emission'!CG$112:'Yearly emission'!CG122)</f>
        <v>0</v>
      </c>
      <c r="CM92" s="11">
        <f>SUM('Yearly emission'!CJ$112:'Yearly emission'!CJ122)</f>
        <v>22396</v>
      </c>
      <c r="CN92" s="11">
        <f>SUM('Yearly emission'!CK$112:'Yearly emission'!CK122)</f>
        <v>0</v>
      </c>
      <c r="CO92" s="11">
        <f>SUM('Yearly emission'!CL$112:'Yearly emission'!CL122)</f>
        <v>0</v>
      </c>
      <c r="CP92" s="11">
        <f>SUM('Yearly emission'!CM$112:'Yearly emission'!CM122)</f>
        <v>0</v>
      </c>
      <c r="CQ92" s="11">
        <f>SUM('Yearly emission'!CN$112:'Yearly emission'!CN122)</f>
        <v>0</v>
      </c>
      <c r="CR92" s="11">
        <f>SUM('Yearly emission'!CO$112:'Yearly emission'!CO122)</f>
        <v>0</v>
      </c>
      <c r="CS92" s="11">
        <f>SUM('Yearly emission'!CP$112:'Yearly emission'!CP122)</f>
        <v>0</v>
      </c>
      <c r="CT92" s="11">
        <f>SUM('Yearly emission'!CQ$112:'Yearly emission'!CQ122)</f>
        <v>0</v>
      </c>
      <c r="CU92" s="11">
        <f>SUM('Yearly emission'!CR$112:'Yearly emission'!CR122)</f>
        <v>0</v>
      </c>
      <c r="CV92" s="11">
        <f>SUM('Yearly emission'!CS$112:'Yearly emission'!CS122)</f>
        <v>0</v>
      </c>
      <c r="CW92" s="11">
        <f>SUM('Yearly emission'!CT$112:'Yearly emission'!CT122)</f>
        <v>0</v>
      </c>
      <c r="CX92" s="11">
        <f>SUM('Yearly emission'!CU$112:'Yearly emission'!CU122)</f>
        <v>0</v>
      </c>
      <c r="CY92" s="11">
        <f>SUM('Yearly emission'!CV$112:'Yearly emission'!CV122)</f>
        <v>0</v>
      </c>
      <c r="CZ92" s="11">
        <f>SUM('Yearly emission'!CW$112:'Yearly emission'!CW122)</f>
        <v>0</v>
      </c>
      <c r="DA92" s="11">
        <f>SUM('Yearly emission'!CX$112:'Yearly emission'!CX122)</f>
        <v>0</v>
      </c>
      <c r="DB92" s="11">
        <f>SUM('Yearly emission'!CY$112:'Yearly emission'!CY122)</f>
        <v>0</v>
      </c>
      <c r="DC92" s="11">
        <f>SUM('Yearly emission'!CZ$112:'Yearly emission'!CZ122)</f>
        <v>0</v>
      </c>
      <c r="DE92" s="11">
        <f>SUM('Yearly emission'!DB$112:'Yearly emission'!DB122)</f>
        <v>4972210848.9346752</v>
      </c>
      <c r="DF92" s="11">
        <f>SUM('Yearly emission'!DC$112:'Yearly emission'!DC122)</f>
        <v>1519622889.9809453</v>
      </c>
      <c r="DG92" s="11">
        <f>SUM('Yearly emission'!DD$112:'Yearly emission'!DD122)</f>
        <v>540484417.56234992</v>
      </c>
      <c r="DH92" s="11">
        <f>SUM('Yearly emission'!DE$112:'Yearly emission'!DE122)</f>
        <v>205016920.79603842</v>
      </c>
      <c r="DI92" s="11">
        <f>SUM('Yearly emission'!DF$112:'Yearly emission'!DF122)</f>
        <v>2225944432.3100944</v>
      </c>
      <c r="DJ92" s="11">
        <f>SUM('Yearly emission'!DG$112:'Yearly emission'!DG122)</f>
        <v>133192387.91599007</v>
      </c>
      <c r="DK92" s="11">
        <f>SUM('Yearly emission'!DH$112:'Yearly emission'!DH122)</f>
        <v>195795110.81174168</v>
      </c>
      <c r="DL92" s="11">
        <f>SUM('Yearly emission'!DI$112:'Yearly emission'!DI122)</f>
        <v>801870953.56433177</v>
      </c>
      <c r="DM92" s="11">
        <f>SUM('Yearly emission'!DJ$112:'Yearly emission'!DJ122)</f>
        <v>3906647231.9573545</v>
      </c>
      <c r="DN92" s="11">
        <f>SUM('Yearly emission'!DK$112:'Yearly emission'!DK122)</f>
        <v>532021284.5529806</v>
      </c>
      <c r="DO92" s="11">
        <f>SUM('Yearly emission'!DL$112:'Yearly emission'!DL122)</f>
        <v>1087087561.7841127</v>
      </c>
      <c r="DP92" s="11">
        <f>SUM('Yearly emission'!DM$112:'Yearly emission'!DM122)</f>
        <v>107111424.84194425</v>
      </c>
      <c r="DQ92" s="11">
        <f>SUM('Yearly emission'!DN$112:'Yearly emission'!DN122)</f>
        <v>317057803.27418143</v>
      </c>
      <c r="DR92" s="11">
        <f>SUM('Yearly emission'!DO$112:'Yearly emission'!DO122)</f>
        <v>455189570.83337474</v>
      </c>
      <c r="DS92" s="11">
        <f>SUM('Yearly emission'!DP$112:'Yearly emission'!DP122)</f>
        <v>269491382.53030139</v>
      </c>
      <c r="DT92" s="11">
        <f>SUM('Yearly emission'!DQ$112:'Yearly emission'!DQ122)</f>
        <v>1371289413.8389597</v>
      </c>
      <c r="DV92" s="11">
        <f>SUM('Yearly emission'!DS$112:'Yearly emission'!DS122)</f>
        <v>8959505773.4521255</v>
      </c>
      <c r="DW92" s="11">
        <f>SUM('Yearly emission'!DT$112:'Yearly emission'!DT122)</f>
        <v>2272394110.9695592</v>
      </c>
      <c r="DX92" s="11">
        <f>SUM('Yearly emission'!DU$112:'Yearly emission'!DU122)</f>
        <v>754450283.63700986</v>
      </c>
      <c r="DY92" s="11">
        <f>SUM('Yearly emission'!DV$112:'Yearly emission'!DV122)</f>
        <v>273532245.17344683</v>
      </c>
      <c r="DZ92" s="11">
        <f>SUM('Yearly emission'!DW$112:'Yearly emission'!DW122)</f>
        <v>3914341615.0411634</v>
      </c>
      <c r="EA92" s="11">
        <f>SUM('Yearly emission'!DX$112:'Yearly emission'!DX122)</f>
        <v>266204599.13552403</v>
      </c>
      <c r="EB92" s="11">
        <f>SUM('Yearly emission'!DY$112:'Yearly emission'!DY122)</f>
        <v>330726344.52915645</v>
      </c>
      <c r="EC92" s="11">
        <f>SUM('Yearly emission'!DZ$112:'Yearly emission'!DZ122)</f>
        <v>1603741907.1286643</v>
      </c>
      <c r="ED92" s="11">
        <f>SUM('Yearly emission'!EA$112:'Yearly emission'!EA122)</f>
        <v>7813294463.9146843</v>
      </c>
      <c r="EE92" s="11">
        <f>SUM('Yearly emission'!EB$112:'Yearly emission'!EB122)</f>
        <v>1064042569.1059592</v>
      </c>
      <c r="EF92" s="11">
        <f>SUM('Yearly emission'!EC$112:'Yearly emission'!EC122)</f>
        <v>2173203532.8339691</v>
      </c>
      <c r="EG92" s="11">
        <f>SUM('Yearly emission'!ED$112:'Yearly emission'!ED122)</f>
        <v>214129928.25232738</v>
      </c>
      <c r="EH92" s="11">
        <f>SUM('Yearly emission'!EE$112:'Yearly emission'!EE122)</f>
        <v>632969162.72508502</v>
      </c>
      <c r="EI92" s="11">
        <f>SUM('Yearly emission'!EF$112:'Yearly emission'!EF122)</f>
        <v>809758311.35686934</v>
      </c>
      <c r="EJ92" s="11">
        <f>SUM('Yearly emission'!EG$112:'Yearly emission'!EG122)</f>
        <v>527761573.7929011</v>
      </c>
      <c r="EK92" s="11">
        <f>SUM('Yearly emission'!EH$112:'Yearly emission'!EH122)</f>
        <v>2655789072.1437869</v>
      </c>
      <c r="EM92" s="11">
        <f>SUM('Yearly emission'!EJ$112:'Yearly emission'!EJ122)</f>
        <v>0</v>
      </c>
      <c r="EN92" s="11">
        <f>SUM('Yearly emission'!EK$112:'Yearly emission'!EK122)</f>
        <v>0</v>
      </c>
      <c r="EO92" s="11">
        <f>SUM('Yearly emission'!EL$112:'Yearly emission'!EL122)</f>
        <v>0</v>
      </c>
      <c r="EP92" s="11">
        <f>SUM('Yearly emission'!EM$112:'Yearly emission'!EM122)</f>
        <v>0</v>
      </c>
      <c r="EQ92" s="11">
        <f>SUM('Yearly emission'!EN$112:'Yearly emission'!EN122)</f>
        <v>0</v>
      </c>
      <c r="ER92" s="11">
        <f>SUM('Yearly emission'!EO$112:'Yearly emission'!EO122)</f>
        <v>0</v>
      </c>
      <c r="ES92" s="11">
        <f>SUM('Yearly emission'!EP$112:'Yearly emission'!EP122)</f>
        <v>0</v>
      </c>
      <c r="ET92" s="11">
        <f>SUM('Yearly emission'!EQ$112:'Yearly emission'!EQ122)</f>
        <v>0</v>
      </c>
      <c r="EU92" s="11">
        <f>SUM('Yearly emission'!ER$112:'Yearly emission'!ER122)</f>
        <v>0</v>
      </c>
      <c r="EV92" s="11">
        <f>SUM('Yearly emission'!ES$112:'Yearly emission'!ES122)</f>
        <v>0</v>
      </c>
      <c r="EW92" s="11">
        <f>SUM('Yearly emission'!ET$112:'Yearly emission'!ET122)</f>
        <v>0</v>
      </c>
      <c r="EX92" s="11">
        <f>SUM('Yearly emission'!EU$112:'Yearly emission'!EU122)</f>
        <v>0</v>
      </c>
      <c r="EY92" s="11">
        <f>SUM('Yearly emission'!EV$112:'Yearly emission'!EV122)</f>
        <v>0</v>
      </c>
      <c r="EZ92" s="11">
        <f>SUM('Yearly emission'!EW$112:'Yearly emission'!EW122)</f>
        <v>0</v>
      </c>
      <c r="FA92" s="11">
        <f>SUM('Yearly emission'!EX$112:'Yearly emission'!EX122)</f>
        <v>0</v>
      </c>
      <c r="FB92" s="11">
        <f>SUM('Yearly emission'!EY$112:'Yearly emission'!EY122)</f>
        <v>0</v>
      </c>
      <c r="FD92" s="11">
        <f>SUM('Yearly emission'!FA$112:'Yearly emission'!FA122)</f>
        <v>0</v>
      </c>
      <c r="FE92" s="11">
        <f>SUM('Yearly emission'!FB$112:'Yearly emission'!FB122)</f>
        <v>0</v>
      </c>
      <c r="FF92" s="11">
        <f>SUM('Yearly emission'!FC$112:'Yearly emission'!FC122)</f>
        <v>0</v>
      </c>
      <c r="FG92" s="11">
        <f>SUM('Yearly emission'!FD$112:'Yearly emission'!FD122)</f>
        <v>0</v>
      </c>
      <c r="FH92" s="11">
        <f>SUM('Yearly emission'!FE$112:'Yearly emission'!FE122)</f>
        <v>0</v>
      </c>
      <c r="FI92" s="11">
        <f>SUM('Yearly emission'!FF$112:'Yearly emission'!FF122)</f>
        <v>0</v>
      </c>
      <c r="FJ92" s="11">
        <f>SUM('Yearly emission'!FG$112:'Yearly emission'!FG122)</f>
        <v>0</v>
      </c>
      <c r="FK92" s="11">
        <f>SUM('Yearly emission'!FH$112:'Yearly emission'!FH122)</f>
        <v>0</v>
      </c>
      <c r="FL92" s="11">
        <f>SUM('Yearly emission'!FI$112:'Yearly emission'!FI122)</f>
        <v>0</v>
      </c>
      <c r="FM92" s="11">
        <f>SUM('Yearly emission'!FJ$112:'Yearly emission'!FJ122)</f>
        <v>0</v>
      </c>
      <c r="FN92" s="11">
        <f>SUM('Yearly emission'!FK$112:'Yearly emission'!FK122)</f>
        <v>0</v>
      </c>
      <c r="FO92" s="11">
        <f>SUM('Yearly emission'!FL$112:'Yearly emission'!FL122)</f>
        <v>0</v>
      </c>
      <c r="FP92" s="11">
        <f>SUM('Yearly emission'!FM$112:'Yearly emission'!FM122)</f>
        <v>0</v>
      </c>
      <c r="FQ92" s="11">
        <f>SUM('Yearly emission'!FN$112:'Yearly emission'!FN122)</f>
        <v>0</v>
      </c>
      <c r="FR92" s="11">
        <f>SUM('Yearly emission'!FO$112:'Yearly emission'!FO122)</f>
        <v>0</v>
      </c>
      <c r="FS92" s="11">
        <f>SUM('Yearly emission'!FP$112:'Yearly emission'!FP122)</f>
        <v>0</v>
      </c>
      <c r="FV92" s="11">
        <f>SUM('Yearly emission'!FS$112:'Yearly emission'!FS122)</f>
        <v>22396</v>
      </c>
      <c r="FW92" s="11">
        <f>SUM('Yearly emission'!FT$112:'Yearly emission'!FT122)</f>
        <v>0</v>
      </c>
      <c r="FX92" s="11">
        <f>SUM('Yearly emission'!FU$112:'Yearly emission'!FU122)</f>
        <v>0</v>
      </c>
      <c r="FY92" s="11">
        <f>SUM('Yearly emission'!FV$112:'Yearly emission'!FV122)</f>
        <v>0</v>
      </c>
      <c r="FZ92" s="11">
        <f>SUM('Yearly emission'!FW$112:'Yearly emission'!FW122)</f>
        <v>0</v>
      </c>
      <c r="GA92" s="11">
        <f>SUM('Yearly emission'!FX$112:'Yearly emission'!FX122)</f>
        <v>0</v>
      </c>
      <c r="GB92" s="11">
        <f>SUM('Yearly emission'!FY$112:'Yearly emission'!FY122)</f>
        <v>0</v>
      </c>
      <c r="GC92" s="11">
        <f>SUM('Yearly emission'!FZ$112:'Yearly emission'!FZ122)</f>
        <v>0</v>
      </c>
      <c r="GD92" s="11">
        <f>SUM('Yearly emission'!GA$112:'Yearly emission'!GA122)</f>
        <v>0</v>
      </c>
      <c r="GE92" s="11">
        <f>SUM('Yearly emission'!GB$112:'Yearly emission'!GB122)</f>
        <v>0</v>
      </c>
      <c r="GF92" s="11">
        <f>SUM('Yearly emission'!GC$112:'Yearly emission'!GC122)</f>
        <v>0</v>
      </c>
      <c r="GG92" s="11">
        <f>SUM('Yearly emission'!GD$112:'Yearly emission'!GD122)</f>
        <v>0</v>
      </c>
      <c r="GH92" s="11">
        <f>SUM('Yearly emission'!GE$112:'Yearly emission'!GE122)</f>
        <v>0</v>
      </c>
      <c r="GI92" s="11">
        <f>SUM('Yearly emission'!GF$112:'Yearly emission'!GF122)</f>
        <v>0</v>
      </c>
      <c r="GJ92" s="11">
        <f>SUM('Yearly emission'!GG$112:'Yearly emission'!GG122)</f>
        <v>0</v>
      </c>
      <c r="GK92" s="11">
        <f>SUM('Yearly emission'!GH$112:'Yearly emission'!GH122)</f>
        <v>0</v>
      </c>
      <c r="GL92" s="11">
        <f>SUM('Yearly emission'!GI$112:'Yearly emission'!GI122)</f>
        <v>0</v>
      </c>
      <c r="GN92" s="11">
        <f>SUM('Yearly emission'!GK$112:'Yearly emission'!GK122)</f>
        <v>3175911522.6850491</v>
      </c>
      <c r="GO92" s="11">
        <f>SUM('Yearly emission'!GL$112:'Yearly emission'!GL122)</f>
        <v>1746431029.8731411</v>
      </c>
      <c r="GP92" s="11">
        <f>SUM('Yearly emission'!GM$112:'Yearly emission'!GM122)</f>
        <v>629042590.75907898</v>
      </c>
      <c r="GQ92" s="11">
        <f>SUM('Yearly emission'!GN$112:'Yearly emission'!GN122)</f>
        <v>208112969.60948485</v>
      </c>
      <c r="GR92" s="11">
        <f>SUM('Yearly emission'!GO$112:'Yearly emission'!GO122)</f>
        <v>1906365528.107965</v>
      </c>
      <c r="GS92" s="11">
        <f>SUM('Yearly emission'!GP$112:'Yearly emission'!GP122)</f>
        <v>81859587.661393642</v>
      </c>
      <c r="GT92" s="11">
        <f>SUM('Yearly emission'!GQ$112:'Yearly emission'!GQ122)</f>
        <v>227401295.64495376</v>
      </c>
      <c r="GU92" s="11">
        <f>SUM('Yearly emission'!GR$112:'Yearly emission'!GR122)</f>
        <v>1521864222.190623</v>
      </c>
      <c r="GV92" s="11">
        <f>SUM('Yearly emission'!GS$112:'Yearly emission'!GS122)</f>
        <v>5152525912.5629177</v>
      </c>
      <c r="GW92" s="11">
        <f>SUM('Yearly emission'!GT$112:'Yearly emission'!GT122)</f>
        <v>658286839.94681501</v>
      </c>
      <c r="GX92" s="11">
        <f>SUM('Yearly emission'!GU$112:'Yearly emission'!GU122)</f>
        <v>780954527.60560119</v>
      </c>
      <c r="GY92" s="11">
        <f>SUM('Yearly emission'!GV$112:'Yearly emission'!GV122)</f>
        <v>172744693.47651428</v>
      </c>
      <c r="GZ92" s="11">
        <f>SUM('Yearly emission'!GW$112:'Yearly emission'!GW122)</f>
        <v>290691676.80988711</v>
      </c>
      <c r="HA92" s="11">
        <f>SUM('Yearly emission'!GX$112:'Yearly emission'!GX122)</f>
        <v>487661480.51948631</v>
      </c>
      <c r="HB92" s="11">
        <f>SUM('Yearly emission'!GY$112:'Yearly emission'!GY122)</f>
        <v>340953005.22411036</v>
      </c>
      <c r="HC92" s="11">
        <f>SUM('Yearly emission'!GZ$112:'Yearly emission'!GZ122)</f>
        <v>1771278633.5728993</v>
      </c>
      <c r="HE92" s="11">
        <f>SUM('Yearly emission'!HB$112:'Yearly emission'!HB122)</f>
        <v>4879843114.3740749</v>
      </c>
      <c r="HF92" s="11">
        <f>SUM('Yearly emission'!HC$112:'Yearly emission'!HC122)</f>
        <v>3355727369.5872855</v>
      </c>
      <c r="HG92" s="11">
        <f>SUM('Yearly emission'!HD$112:'Yearly emission'!HD122)</f>
        <v>1070639238.634441</v>
      </c>
      <c r="HH92" s="11">
        <f>SUM('Yearly emission'!HE$112:'Yearly emission'!HE122)</f>
        <v>287939586.16033161</v>
      </c>
      <c r="HI92" s="11">
        <f>SUM('Yearly emission'!HF$112:'Yearly emission'!HF122)</f>
        <v>3587674096.8071151</v>
      </c>
      <c r="HJ92" s="11">
        <f>SUM('Yearly emission'!HG$112:'Yearly emission'!HG122)</f>
        <v>163571500.94337082</v>
      </c>
      <c r="HK92" s="11">
        <f>SUM('Yearly emission'!HH$112:'Yearly emission'!HH122)</f>
        <v>454802591.28990674</v>
      </c>
      <c r="HL92" s="11">
        <f>SUM('Yearly emission'!HI$112:'Yearly emission'!HI122)</f>
        <v>3043654869.1148882</v>
      </c>
      <c r="HM92" s="11">
        <f>SUM('Yearly emission'!HJ$112:'Yearly emission'!HJ122)</f>
        <v>10305051825.125835</v>
      </c>
      <c r="HN92" s="11">
        <f>SUM('Yearly emission'!HK$112:'Yearly emission'!HK122)</f>
        <v>1316573679.893631</v>
      </c>
      <c r="HO92" s="11">
        <f>SUM('Yearly emission'!HL$112:'Yearly emission'!HL122)</f>
        <v>1120198632.3829</v>
      </c>
      <c r="HP92" s="11">
        <f>SUM('Yearly emission'!HM$112:'Yearly emission'!HM122)</f>
        <v>345471174.45979393</v>
      </c>
      <c r="HQ92" s="11">
        <f>SUM('Yearly emission'!HN$112:'Yearly emission'!HN122)</f>
        <v>581383353.61977375</v>
      </c>
      <c r="HR92" s="11">
        <f>SUM('Yearly emission'!HO$112:'Yearly emission'!HO122)</f>
        <v>974938132.9799962</v>
      </c>
      <c r="HS92" s="11">
        <f>SUM('Yearly emission'!HP$112:'Yearly emission'!HP122)</f>
        <v>681906010.44821918</v>
      </c>
      <c r="HT92" s="11">
        <f>SUM('Yearly emission'!HQ$112:'Yearly emission'!HQ122)</f>
        <v>3542557267.145803</v>
      </c>
      <c r="HV92" s="11">
        <f>SUM('Yearly emission'!HS$112:'Yearly emission'!HS122)</f>
        <v>0</v>
      </c>
      <c r="HW92" s="11">
        <f>SUM('Yearly emission'!HT$112:'Yearly emission'!HT122)</f>
        <v>0</v>
      </c>
      <c r="HX92" s="11">
        <f>SUM('Yearly emission'!HU$112:'Yearly emission'!HU122)</f>
        <v>0</v>
      </c>
      <c r="HY92" s="11">
        <f>SUM('Yearly emission'!HV$112:'Yearly emission'!HV122)</f>
        <v>0</v>
      </c>
      <c r="HZ92" s="11">
        <f>SUM('Yearly emission'!HW$112:'Yearly emission'!HW122)</f>
        <v>0</v>
      </c>
      <c r="IA92" s="11">
        <f>SUM('Yearly emission'!HX$112:'Yearly emission'!HX122)</f>
        <v>0</v>
      </c>
      <c r="IB92" s="11">
        <f>SUM('Yearly emission'!HY$112:'Yearly emission'!HY122)</f>
        <v>0</v>
      </c>
      <c r="IC92" s="11">
        <f>SUM('Yearly emission'!HZ$112:'Yearly emission'!HZ122)</f>
        <v>0</v>
      </c>
      <c r="ID92" s="11">
        <f>SUM('Yearly emission'!IA$112:'Yearly emission'!IA122)</f>
        <v>0</v>
      </c>
      <c r="IE92" s="11">
        <f>SUM('Yearly emission'!IB$112:'Yearly emission'!IB122)</f>
        <v>0</v>
      </c>
      <c r="IF92" s="11">
        <f>SUM('Yearly emission'!IC$112:'Yearly emission'!IC122)</f>
        <v>0</v>
      </c>
      <c r="IG92" s="11">
        <f>SUM('Yearly emission'!ID$112:'Yearly emission'!ID122)</f>
        <v>0</v>
      </c>
      <c r="IH92" s="11">
        <f>SUM('Yearly emission'!IE$112:'Yearly emission'!IE122)</f>
        <v>0</v>
      </c>
      <c r="II92" s="11">
        <f>SUM('Yearly emission'!IF$112:'Yearly emission'!IF122)</f>
        <v>0</v>
      </c>
      <c r="IJ92" s="11">
        <f>SUM('Yearly emission'!IG$112:'Yearly emission'!IG122)</f>
        <v>0</v>
      </c>
      <c r="IK92" s="11">
        <f>SUM('Yearly emission'!IH$112:'Yearly emission'!IH122)</f>
        <v>0</v>
      </c>
      <c r="IM92" s="11">
        <f>SUM('Yearly emission'!IJ$112:'Yearly emission'!IJ122)</f>
        <v>0</v>
      </c>
      <c r="IN92" s="11">
        <f>SUM('Yearly emission'!IK$112:'Yearly emission'!IK122)</f>
        <v>0</v>
      </c>
      <c r="IO92" s="11">
        <f>SUM('Yearly emission'!IL$112:'Yearly emission'!IL122)</f>
        <v>0</v>
      </c>
      <c r="IP92" s="11">
        <f>SUM('Yearly emission'!IM$112:'Yearly emission'!IM122)</f>
        <v>0</v>
      </c>
      <c r="IQ92" s="11">
        <f>SUM('Yearly emission'!IN$112:'Yearly emission'!IN122)</f>
        <v>0</v>
      </c>
      <c r="IR92" s="11">
        <f>SUM('Yearly emission'!IO$112:'Yearly emission'!IO122)</f>
        <v>0</v>
      </c>
      <c r="IS92" s="11">
        <f>SUM('Yearly emission'!IP$112:'Yearly emission'!IP122)</f>
        <v>0</v>
      </c>
      <c r="IT92" s="11">
        <f>SUM('Yearly emission'!IQ$112:'Yearly emission'!IQ122)</f>
        <v>0</v>
      </c>
      <c r="IU92" s="11">
        <f>SUM('Yearly emission'!IR$112:'Yearly emission'!IR122)</f>
        <v>0</v>
      </c>
      <c r="IV92" s="11">
        <f>SUM('Yearly emission'!IS$112:'Yearly emission'!IS122)</f>
        <v>0</v>
      </c>
      <c r="IW92" s="11">
        <f>SUM('Yearly emission'!IT$112:'Yearly emission'!IT122)</f>
        <v>0</v>
      </c>
      <c r="IX92" s="11">
        <f>SUM('Yearly emission'!IU$112:'Yearly emission'!IU122)</f>
        <v>0</v>
      </c>
      <c r="IY92" s="11">
        <f>SUM('Yearly emission'!IV$112:'Yearly emission'!IV122)</f>
        <v>0</v>
      </c>
      <c r="IZ92" s="11">
        <f>SUM('Yearly emission'!IW$112:'Yearly emission'!IW122)</f>
        <v>0</v>
      </c>
      <c r="JA92" s="11">
        <f>SUM('Yearly emission'!IX$112:'Yearly emission'!IX122)</f>
        <v>0</v>
      </c>
      <c r="JB92" s="11">
        <f>SUM('Yearly emission'!IY$112:'Yearly emission'!IY122)</f>
        <v>0</v>
      </c>
    </row>
    <row r="93" spans="1:262" x14ac:dyDescent="0.25">
      <c r="D93" s="11">
        <v>2042</v>
      </c>
      <c r="E93" s="11">
        <f>SUM('Yearly emission'!B$112:'Yearly emission'!B123)</f>
        <v>0</v>
      </c>
      <c r="F93" s="11">
        <f>SUM('Yearly emission'!C$112:'Yearly emission'!C123)</f>
        <v>0</v>
      </c>
      <c r="G93" s="11">
        <f>SUM('Yearly emission'!D$112:'Yearly emission'!D123)</f>
        <v>0</v>
      </c>
      <c r="H93" s="11">
        <f>SUM('Yearly emission'!E$112:'Yearly emission'!E123)</f>
        <v>0</v>
      </c>
      <c r="I93" s="11">
        <f>SUM('Yearly emission'!F$112:'Yearly emission'!F123)</f>
        <v>0</v>
      </c>
      <c r="J93" s="11">
        <f>SUM('Yearly emission'!G$112:'Yearly emission'!G123)</f>
        <v>0</v>
      </c>
      <c r="K93" s="11">
        <f>SUM('Yearly emission'!H$112:'Yearly emission'!H123)</f>
        <v>0</v>
      </c>
      <c r="L93" s="11">
        <f>SUM('Yearly emission'!I$112:'Yearly emission'!I123)</f>
        <v>0</v>
      </c>
      <c r="M93" s="11">
        <f>SUM('Yearly emission'!J$112:'Yearly emission'!J123)</f>
        <v>0</v>
      </c>
      <c r="N93" s="11">
        <f>SUM('Yearly emission'!K$112:'Yearly emission'!K123)</f>
        <v>0</v>
      </c>
      <c r="O93" s="11">
        <f>SUM('Yearly emission'!L$112:'Yearly emission'!L123)</f>
        <v>0</v>
      </c>
      <c r="P93" s="11">
        <f>SUM('Yearly emission'!M$112:'Yearly emission'!M123)</f>
        <v>0</v>
      </c>
      <c r="Q93" s="11">
        <f>SUM('Yearly emission'!N$112:'Yearly emission'!N123)</f>
        <v>0</v>
      </c>
      <c r="R93" s="11">
        <f>SUM('Yearly emission'!O$112:'Yearly emission'!O123)</f>
        <v>0</v>
      </c>
      <c r="S93" s="11">
        <f>SUM('Yearly emission'!P$112:'Yearly emission'!P123)</f>
        <v>0</v>
      </c>
      <c r="T93" s="11">
        <f>SUM('Yearly emission'!Q$112:'Yearly emission'!Q123)</f>
        <v>0</v>
      </c>
      <c r="V93" s="11">
        <f>SUM('Yearly emission'!S$112:'Yearly emission'!S123)</f>
        <v>1560483689.8405008</v>
      </c>
      <c r="W93" s="11">
        <f>SUM('Yearly emission'!T$112:'Yearly emission'!T123)</f>
        <v>1401353286.5355444</v>
      </c>
      <c r="X93" s="11">
        <f>SUM('Yearly emission'!U$112:'Yearly emission'!U123)</f>
        <v>546599326.90546501</v>
      </c>
      <c r="Y93" s="11">
        <f>SUM('Yearly emission'!V$112:'Yearly emission'!V123)</f>
        <v>210171511.23321858</v>
      </c>
      <c r="Z93" s="11">
        <f>SUM('Yearly emission'!W$112:'Yearly emission'!W123)</f>
        <v>2524107857.9469628</v>
      </c>
      <c r="AA93" s="11">
        <f>SUM('Yearly emission'!X$112:'Yearly emission'!X123)</f>
        <v>107036375.27285902</v>
      </c>
      <c r="AB93" s="11">
        <f>SUM('Yearly emission'!Y$112:'Yearly emission'!Y123)</f>
        <v>166088024.53543338</v>
      </c>
      <c r="AC93" s="11">
        <f>SUM('Yearly emission'!Z$112:'Yearly emission'!Z123)</f>
        <v>572890634.88705504</v>
      </c>
      <c r="AD93" s="11">
        <f>SUM('Yearly emission'!AA$112:'Yearly emission'!AA123)</f>
        <v>3807667184.2040291</v>
      </c>
      <c r="AE93" s="11">
        <f>SUM('Yearly emission'!AB$112:'Yearly emission'!AB123)</f>
        <v>471338598.19826257</v>
      </c>
      <c r="AF93" s="11">
        <f>SUM('Yearly emission'!AC$112:'Yearly emission'!AC123)</f>
        <v>570152369.7144984</v>
      </c>
      <c r="AG93" s="11">
        <f>SUM('Yearly emission'!AD$112:'Yearly emission'!AD123)</f>
        <v>80172368.787563384</v>
      </c>
      <c r="AH93" s="11">
        <f>SUM('Yearly emission'!AE$112:'Yearly emission'!AE123)</f>
        <v>273872036.7681703</v>
      </c>
      <c r="AI93" s="11">
        <f>SUM('Yearly emission'!AF$112:'Yearly emission'!AF123)</f>
        <v>318432160.40062821</v>
      </c>
      <c r="AJ93" s="11">
        <f>SUM('Yearly emission'!AG$112:'Yearly emission'!AG123)</f>
        <v>191480845.92058131</v>
      </c>
      <c r="AK93" s="11">
        <f>SUM('Yearly emission'!AH$112:'Yearly emission'!AH123)</f>
        <v>1188455489.0914743</v>
      </c>
      <c r="AM93" s="11">
        <f>SUM('Yearly emission'!AJ$112:'Yearly emission'!AJ123)</f>
        <v>2600531020.6886425</v>
      </c>
      <c r="AN93" s="11">
        <f>SUM('Yearly emission'!AK$112:'Yearly emission'!AK123)</f>
        <v>2687792696.7006264</v>
      </c>
      <c r="AO93" s="11">
        <f>SUM('Yearly emission'!AL$112:'Yearly emission'!AL123)</f>
        <v>972165938.48171914</v>
      </c>
      <c r="AP93" s="11">
        <f>SUM('Yearly emission'!AM$112:'Yearly emission'!AM123)</f>
        <v>363248660.29445654</v>
      </c>
      <c r="AQ93" s="11">
        <f>SUM('Yearly emission'!AN$112:'Yearly emission'!AN123)</f>
        <v>4489704854.8309317</v>
      </c>
      <c r="AR93" s="11">
        <f>SUM('Yearly emission'!AO$112:'Yearly emission'!AO123)</f>
        <v>214072750.54571801</v>
      </c>
      <c r="AS93" s="11">
        <f>SUM('Yearly emission'!AP$112:'Yearly emission'!AP123)</f>
        <v>323170391.36146688</v>
      </c>
      <c r="AT93" s="11">
        <f>SUM('Yearly emission'!AQ$112:'Yearly emission'!AQ123)</f>
        <v>1106740451.3569276</v>
      </c>
      <c r="AU93" s="11">
        <f>SUM('Yearly emission'!AR$112:'Yearly emission'!AR123)</f>
        <v>7615334368.4080524</v>
      </c>
      <c r="AV93" s="11">
        <f>SUM('Yearly emission'!AS$112:'Yearly emission'!AS123)</f>
        <v>942677196.39652407</v>
      </c>
      <c r="AW93" s="11">
        <f>SUM('Yearly emission'!AT$112:'Yearly emission'!AT123)</f>
        <v>1140304739.4289951</v>
      </c>
      <c r="AX93" s="11">
        <f>SUM('Yearly emission'!AU$112:'Yearly emission'!AU123)</f>
        <v>149978201.15271384</v>
      </c>
      <c r="AY93" s="11">
        <f>SUM('Yearly emission'!AV$112:'Yearly emission'!AV123)</f>
        <v>547744073.53634095</v>
      </c>
      <c r="AZ93" s="11">
        <f>SUM('Yearly emission'!AW$112:'Yearly emission'!AW123)</f>
        <v>636864320.80125666</v>
      </c>
      <c r="BA93" s="11">
        <f>SUM('Yearly emission'!AX$112:'Yearly emission'!AX123)</f>
        <v>382961691.84116298</v>
      </c>
      <c r="BB93" s="11">
        <f>SUM('Yearly emission'!AY$112:'Yearly emission'!AY123)</f>
        <v>2376910978.1829457</v>
      </c>
      <c r="BD93" s="11">
        <f>SUM('Yearly emission'!BA$112:'Yearly emission'!BA123)</f>
        <v>0</v>
      </c>
      <c r="BE93" s="11">
        <f>SUM('Yearly emission'!BB$112:'Yearly emission'!BB123)</f>
        <v>0</v>
      </c>
      <c r="BF93" s="11">
        <f>SUM('Yearly emission'!BC$112:'Yearly emission'!BC123)</f>
        <v>0</v>
      </c>
      <c r="BG93" s="11">
        <f>SUM('Yearly emission'!BD$112:'Yearly emission'!BD123)</f>
        <v>0</v>
      </c>
      <c r="BH93" s="11">
        <f>SUM('Yearly emission'!BE$112:'Yearly emission'!BE123)</f>
        <v>0</v>
      </c>
      <c r="BI93" s="11">
        <f>SUM('Yearly emission'!BF$112:'Yearly emission'!BF123)</f>
        <v>0</v>
      </c>
      <c r="BJ93" s="11">
        <f>SUM('Yearly emission'!BG$112:'Yearly emission'!BG123)</f>
        <v>0</v>
      </c>
      <c r="BK93" s="11">
        <f>SUM('Yearly emission'!BH$112:'Yearly emission'!BH123)</f>
        <v>0</v>
      </c>
      <c r="BL93" s="11">
        <f>SUM('Yearly emission'!BI$112:'Yearly emission'!BI123)</f>
        <v>0</v>
      </c>
      <c r="BM93" s="11">
        <f>SUM('Yearly emission'!BJ$112:'Yearly emission'!BJ123)</f>
        <v>0</v>
      </c>
      <c r="BN93" s="11">
        <f>SUM('Yearly emission'!BK$112:'Yearly emission'!BK123)</f>
        <v>0</v>
      </c>
      <c r="BO93" s="11">
        <f>SUM('Yearly emission'!BL$112:'Yearly emission'!BL123)</f>
        <v>0</v>
      </c>
      <c r="BP93" s="11">
        <f>SUM('Yearly emission'!BM$112:'Yearly emission'!BM123)</f>
        <v>0</v>
      </c>
      <c r="BQ93" s="11">
        <f>SUM('Yearly emission'!BN$112:'Yearly emission'!BN123)</f>
        <v>0</v>
      </c>
      <c r="BR93" s="11">
        <f>SUM('Yearly emission'!BO$112:'Yearly emission'!BO123)</f>
        <v>0</v>
      </c>
      <c r="BS93" s="11">
        <f>SUM('Yearly emission'!BP$112:'Yearly emission'!BP123)</f>
        <v>0</v>
      </c>
      <c r="BU93" s="11">
        <f>SUM('Yearly emission'!BR$112:'Yearly emission'!BR123)</f>
        <v>0</v>
      </c>
      <c r="BV93" s="11">
        <f>SUM('Yearly emission'!BS$112:'Yearly emission'!BS123)</f>
        <v>0</v>
      </c>
      <c r="BW93" s="11">
        <f>SUM('Yearly emission'!BT$112:'Yearly emission'!BT123)</f>
        <v>0</v>
      </c>
      <c r="BX93" s="11">
        <f>SUM('Yearly emission'!BU$112:'Yearly emission'!BU123)</f>
        <v>0</v>
      </c>
      <c r="BY93" s="11">
        <f>SUM('Yearly emission'!BV$112:'Yearly emission'!BV123)</f>
        <v>0</v>
      </c>
      <c r="BZ93" s="11">
        <f>SUM('Yearly emission'!BW$112:'Yearly emission'!BW123)</f>
        <v>0</v>
      </c>
      <c r="CA93" s="11">
        <f>SUM('Yearly emission'!BX$112:'Yearly emission'!BX123)</f>
        <v>0</v>
      </c>
      <c r="CB93" s="11">
        <f>SUM('Yearly emission'!BY$112:'Yearly emission'!BY123)</f>
        <v>0</v>
      </c>
      <c r="CC93" s="11">
        <f>SUM('Yearly emission'!BZ$112:'Yearly emission'!BZ123)</f>
        <v>0</v>
      </c>
      <c r="CD93" s="11">
        <f>SUM('Yearly emission'!CA$112:'Yearly emission'!CA123)</f>
        <v>0</v>
      </c>
      <c r="CE93" s="11">
        <f>SUM('Yearly emission'!CB$112:'Yearly emission'!CB123)</f>
        <v>0</v>
      </c>
      <c r="CF93" s="11">
        <f>SUM('Yearly emission'!CC$112:'Yearly emission'!CC123)</f>
        <v>0</v>
      </c>
      <c r="CG93" s="11">
        <f>SUM('Yearly emission'!CD$112:'Yearly emission'!CD123)</f>
        <v>0</v>
      </c>
      <c r="CH93" s="11">
        <f>SUM('Yearly emission'!CE$112:'Yearly emission'!CE123)</f>
        <v>0</v>
      </c>
      <c r="CI93" s="11">
        <f>SUM('Yearly emission'!CF$112:'Yearly emission'!CF123)</f>
        <v>0</v>
      </c>
      <c r="CJ93" s="11">
        <f>SUM('Yearly emission'!CG$112:'Yearly emission'!CG123)</f>
        <v>0</v>
      </c>
      <c r="CM93" s="11">
        <f>SUM('Yearly emission'!CJ$112:'Yearly emission'!CJ123)</f>
        <v>24438</v>
      </c>
      <c r="CN93" s="11">
        <f>SUM('Yearly emission'!CK$112:'Yearly emission'!CK123)</f>
        <v>0</v>
      </c>
      <c r="CO93" s="11">
        <f>SUM('Yearly emission'!CL$112:'Yearly emission'!CL123)</f>
        <v>0</v>
      </c>
      <c r="CP93" s="11">
        <f>SUM('Yearly emission'!CM$112:'Yearly emission'!CM123)</f>
        <v>0</v>
      </c>
      <c r="CQ93" s="11">
        <f>SUM('Yearly emission'!CN$112:'Yearly emission'!CN123)</f>
        <v>0</v>
      </c>
      <c r="CR93" s="11">
        <f>SUM('Yearly emission'!CO$112:'Yearly emission'!CO123)</f>
        <v>0</v>
      </c>
      <c r="CS93" s="11">
        <f>SUM('Yearly emission'!CP$112:'Yearly emission'!CP123)</f>
        <v>0</v>
      </c>
      <c r="CT93" s="11">
        <f>SUM('Yearly emission'!CQ$112:'Yearly emission'!CQ123)</f>
        <v>0</v>
      </c>
      <c r="CU93" s="11">
        <f>SUM('Yearly emission'!CR$112:'Yearly emission'!CR123)</f>
        <v>0</v>
      </c>
      <c r="CV93" s="11">
        <f>SUM('Yearly emission'!CS$112:'Yearly emission'!CS123)</f>
        <v>0</v>
      </c>
      <c r="CW93" s="11">
        <f>SUM('Yearly emission'!CT$112:'Yearly emission'!CT123)</f>
        <v>0</v>
      </c>
      <c r="CX93" s="11">
        <f>SUM('Yearly emission'!CU$112:'Yearly emission'!CU123)</f>
        <v>0</v>
      </c>
      <c r="CY93" s="11">
        <f>SUM('Yearly emission'!CV$112:'Yearly emission'!CV123)</f>
        <v>0</v>
      </c>
      <c r="CZ93" s="11">
        <f>SUM('Yearly emission'!CW$112:'Yearly emission'!CW123)</f>
        <v>0</v>
      </c>
      <c r="DA93" s="11">
        <f>SUM('Yearly emission'!CX$112:'Yearly emission'!CX123)</f>
        <v>0</v>
      </c>
      <c r="DB93" s="11">
        <f>SUM('Yearly emission'!CY$112:'Yearly emission'!CY123)</f>
        <v>0</v>
      </c>
      <c r="DC93" s="11">
        <f>SUM('Yearly emission'!CZ$112:'Yearly emission'!CZ123)</f>
        <v>0</v>
      </c>
      <c r="DE93" s="11">
        <f>SUM('Yearly emission'!DB$112:'Yearly emission'!DB123)</f>
        <v>5530293873.386878</v>
      </c>
      <c r="DF93" s="11">
        <f>SUM('Yearly emission'!DC$112:'Yearly emission'!DC123)</f>
        <v>1680863029.7055371</v>
      </c>
      <c r="DG93" s="11">
        <f>SUM('Yearly emission'!DD$112:'Yearly emission'!DD123)</f>
        <v>540484417.56234992</v>
      </c>
      <c r="DH93" s="11">
        <f>SUM('Yearly emission'!DE$112:'Yearly emission'!DE123)</f>
        <v>231174104.24237812</v>
      </c>
      <c r="DI93" s="11">
        <f>SUM('Yearly emission'!DF$112:'Yearly emission'!DF123)</f>
        <v>2455326920.5666752</v>
      </c>
      <c r="DJ93" s="11">
        <f>SUM('Yearly emission'!DG$112:'Yearly emission'!DG123)</f>
        <v>162333973.64585513</v>
      </c>
      <c r="DK93" s="11">
        <f>SUM('Yearly emission'!DH$112:'Yearly emission'!DH123)</f>
        <v>224852187.87110293</v>
      </c>
      <c r="DL93" s="11">
        <f>SUM('Yearly emission'!DI$112:'Yearly emission'!DI123)</f>
        <v>905924165.36323237</v>
      </c>
      <c r="DM93" s="11">
        <f>SUM('Yearly emission'!DJ$112:'Yearly emission'!DJ123)</f>
        <v>4502077564.69594</v>
      </c>
      <c r="DN93" s="11">
        <f>SUM('Yearly emission'!DK$112:'Yearly emission'!DK123)</f>
        <v>620316931.63258159</v>
      </c>
      <c r="DO93" s="11">
        <f>SUM('Yearly emission'!DL$112:'Yearly emission'!DL123)</f>
        <v>1200417982.9905057</v>
      </c>
      <c r="DP93" s="11">
        <f>SUM('Yearly emission'!DM$112:'Yearly emission'!DM123)</f>
        <v>123651472.0375198</v>
      </c>
      <c r="DQ93" s="11">
        <f>SUM('Yearly emission'!DN$112:'Yearly emission'!DN123)</f>
        <v>360374643.62042338</v>
      </c>
      <c r="DR93" s="11">
        <f>SUM('Yearly emission'!DO$112:'Yearly emission'!DO123)</f>
        <v>481528151.37145257</v>
      </c>
      <c r="DS93" s="11">
        <f>SUM('Yearly emission'!DP$112:'Yearly emission'!DP123)</f>
        <v>305774297.87007505</v>
      </c>
      <c r="DT93" s="11">
        <f>SUM('Yearly emission'!DQ$112:'Yearly emission'!DQ123)</f>
        <v>1523080051.4022737</v>
      </c>
      <c r="DV93" s="11">
        <f>SUM('Yearly emission'!DS$112:'Yearly emission'!DS123)</f>
        <v>10016738804.68358</v>
      </c>
      <c r="DW93" s="11">
        <f>SUM('Yearly emission'!DT$112:'Yearly emission'!DT123)</f>
        <v>2438604475.890872</v>
      </c>
      <c r="DX93" s="11">
        <f>SUM('Yearly emission'!DU$112:'Yearly emission'!DU123)</f>
        <v>754450283.63700986</v>
      </c>
      <c r="DY93" s="11">
        <f>SUM('Yearly emission'!DV$112:'Yearly emission'!DV123)</f>
        <v>325432945.2829954</v>
      </c>
      <c r="DZ93" s="11">
        <f>SUM('Yearly emission'!DW$112:'Yearly emission'!DW123)</f>
        <v>4364348008.0573454</v>
      </c>
      <c r="EA93" s="11">
        <f>SUM('Yearly emission'!DX$112:'Yearly emission'!DX123)</f>
        <v>324487499.5127762</v>
      </c>
      <c r="EB93" s="11">
        <f>SUM('Yearly emission'!DY$112:'Yearly emission'!DY123)</f>
        <v>405326719.52566105</v>
      </c>
      <c r="EC93" s="11">
        <f>SUM('Yearly emission'!DZ$112:'Yearly emission'!DZ123)</f>
        <v>1811848330.7264645</v>
      </c>
      <c r="ED93" s="11">
        <f>SUM('Yearly emission'!EA$112:'Yearly emission'!EA123)</f>
        <v>9004155129.3918476</v>
      </c>
      <c r="EE93" s="11">
        <f>SUM('Yearly emission'!EB$112:'Yearly emission'!EB123)</f>
        <v>1240633863.265161</v>
      </c>
      <c r="EF93" s="11">
        <f>SUM('Yearly emission'!EC$112:'Yearly emission'!EC123)</f>
        <v>2348316911.6522775</v>
      </c>
      <c r="EG93" s="11">
        <f>SUM('Yearly emission'!ED$112:'Yearly emission'!ED123)</f>
        <v>247209947.99786359</v>
      </c>
      <c r="EH93" s="11">
        <f>SUM('Yearly emission'!EE$112:'Yearly emission'!EE123)</f>
        <v>719862594.7978934</v>
      </c>
      <c r="EI93" s="11">
        <f>SUM('Yearly emission'!EF$112:'Yearly emission'!EF123)</f>
        <v>836201513.09241056</v>
      </c>
      <c r="EJ93" s="11">
        <f>SUM('Yearly emission'!EG$112:'Yearly emission'!EG123)</f>
        <v>609772405.6655755</v>
      </c>
      <c r="EK93" s="11">
        <f>SUM('Yearly emission'!EH$112:'Yearly emission'!EH123)</f>
        <v>2925474820.0275564</v>
      </c>
      <c r="EM93" s="11">
        <f>SUM('Yearly emission'!EJ$112:'Yearly emission'!EJ123)</f>
        <v>0</v>
      </c>
      <c r="EN93" s="11">
        <f>SUM('Yearly emission'!EK$112:'Yearly emission'!EK123)</f>
        <v>0</v>
      </c>
      <c r="EO93" s="11">
        <f>SUM('Yearly emission'!EL$112:'Yearly emission'!EL123)</f>
        <v>0</v>
      </c>
      <c r="EP93" s="11">
        <f>SUM('Yearly emission'!EM$112:'Yearly emission'!EM123)</f>
        <v>0</v>
      </c>
      <c r="EQ93" s="11">
        <f>SUM('Yearly emission'!EN$112:'Yearly emission'!EN123)</f>
        <v>0</v>
      </c>
      <c r="ER93" s="11">
        <f>SUM('Yearly emission'!EO$112:'Yearly emission'!EO123)</f>
        <v>0</v>
      </c>
      <c r="ES93" s="11">
        <f>SUM('Yearly emission'!EP$112:'Yearly emission'!EP123)</f>
        <v>0</v>
      </c>
      <c r="ET93" s="11">
        <f>SUM('Yearly emission'!EQ$112:'Yearly emission'!EQ123)</f>
        <v>0</v>
      </c>
      <c r="EU93" s="11">
        <f>SUM('Yearly emission'!ER$112:'Yearly emission'!ER123)</f>
        <v>0</v>
      </c>
      <c r="EV93" s="11">
        <f>SUM('Yearly emission'!ES$112:'Yearly emission'!ES123)</f>
        <v>0</v>
      </c>
      <c r="EW93" s="11">
        <f>SUM('Yearly emission'!ET$112:'Yearly emission'!ET123)</f>
        <v>0</v>
      </c>
      <c r="EX93" s="11">
        <f>SUM('Yearly emission'!EU$112:'Yearly emission'!EU123)</f>
        <v>0</v>
      </c>
      <c r="EY93" s="11">
        <f>SUM('Yearly emission'!EV$112:'Yearly emission'!EV123)</f>
        <v>0</v>
      </c>
      <c r="EZ93" s="11">
        <f>SUM('Yearly emission'!EW$112:'Yearly emission'!EW123)</f>
        <v>0</v>
      </c>
      <c r="FA93" s="11">
        <f>SUM('Yearly emission'!EX$112:'Yearly emission'!EX123)</f>
        <v>0</v>
      </c>
      <c r="FB93" s="11">
        <f>SUM('Yearly emission'!EY$112:'Yearly emission'!EY123)</f>
        <v>0</v>
      </c>
      <c r="FD93" s="11">
        <f>SUM('Yearly emission'!FA$112:'Yearly emission'!FA123)</f>
        <v>0</v>
      </c>
      <c r="FE93" s="11">
        <f>SUM('Yearly emission'!FB$112:'Yearly emission'!FB123)</f>
        <v>0</v>
      </c>
      <c r="FF93" s="11">
        <f>SUM('Yearly emission'!FC$112:'Yearly emission'!FC123)</f>
        <v>0</v>
      </c>
      <c r="FG93" s="11">
        <f>SUM('Yearly emission'!FD$112:'Yearly emission'!FD123)</f>
        <v>0</v>
      </c>
      <c r="FH93" s="11">
        <f>SUM('Yearly emission'!FE$112:'Yearly emission'!FE123)</f>
        <v>0</v>
      </c>
      <c r="FI93" s="11">
        <f>SUM('Yearly emission'!FF$112:'Yearly emission'!FF123)</f>
        <v>0</v>
      </c>
      <c r="FJ93" s="11">
        <f>SUM('Yearly emission'!FG$112:'Yearly emission'!FG123)</f>
        <v>0</v>
      </c>
      <c r="FK93" s="11">
        <f>SUM('Yearly emission'!FH$112:'Yearly emission'!FH123)</f>
        <v>0</v>
      </c>
      <c r="FL93" s="11">
        <f>SUM('Yearly emission'!FI$112:'Yearly emission'!FI123)</f>
        <v>0</v>
      </c>
      <c r="FM93" s="11">
        <f>SUM('Yearly emission'!FJ$112:'Yearly emission'!FJ123)</f>
        <v>0</v>
      </c>
      <c r="FN93" s="11">
        <f>SUM('Yearly emission'!FK$112:'Yearly emission'!FK123)</f>
        <v>0</v>
      </c>
      <c r="FO93" s="11">
        <f>SUM('Yearly emission'!FL$112:'Yearly emission'!FL123)</f>
        <v>0</v>
      </c>
      <c r="FP93" s="11">
        <f>SUM('Yearly emission'!FM$112:'Yearly emission'!FM123)</f>
        <v>0</v>
      </c>
      <c r="FQ93" s="11">
        <f>SUM('Yearly emission'!FN$112:'Yearly emission'!FN123)</f>
        <v>0</v>
      </c>
      <c r="FR93" s="11">
        <f>SUM('Yearly emission'!FO$112:'Yearly emission'!FO123)</f>
        <v>0</v>
      </c>
      <c r="FS93" s="11">
        <f>SUM('Yearly emission'!FP$112:'Yearly emission'!FP123)</f>
        <v>0</v>
      </c>
      <c r="FV93" s="11">
        <f>SUM('Yearly emission'!FS$112:'Yearly emission'!FS123)</f>
        <v>24438</v>
      </c>
      <c r="FW93" s="11">
        <f>SUM('Yearly emission'!FT$112:'Yearly emission'!FT123)</f>
        <v>0</v>
      </c>
      <c r="FX93" s="11">
        <f>SUM('Yearly emission'!FU$112:'Yearly emission'!FU123)</f>
        <v>0</v>
      </c>
      <c r="FY93" s="11">
        <f>SUM('Yearly emission'!FV$112:'Yearly emission'!FV123)</f>
        <v>0</v>
      </c>
      <c r="FZ93" s="11">
        <f>SUM('Yearly emission'!FW$112:'Yearly emission'!FW123)</f>
        <v>0</v>
      </c>
      <c r="GA93" s="11">
        <f>SUM('Yearly emission'!FX$112:'Yearly emission'!FX123)</f>
        <v>0</v>
      </c>
      <c r="GB93" s="11">
        <f>SUM('Yearly emission'!FY$112:'Yearly emission'!FY123)</f>
        <v>0</v>
      </c>
      <c r="GC93" s="11">
        <f>SUM('Yearly emission'!FZ$112:'Yearly emission'!FZ123)</f>
        <v>0</v>
      </c>
      <c r="GD93" s="11">
        <f>SUM('Yearly emission'!GA$112:'Yearly emission'!GA123)</f>
        <v>0</v>
      </c>
      <c r="GE93" s="11">
        <f>SUM('Yearly emission'!GB$112:'Yearly emission'!GB123)</f>
        <v>0</v>
      </c>
      <c r="GF93" s="11">
        <f>SUM('Yearly emission'!GC$112:'Yearly emission'!GC123)</f>
        <v>0</v>
      </c>
      <c r="GG93" s="11">
        <f>SUM('Yearly emission'!GD$112:'Yearly emission'!GD123)</f>
        <v>0</v>
      </c>
      <c r="GH93" s="11">
        <f>SUM('Yearly emission'!GE$112:'Yearly emission'!GE123)</f>
        <v>0</v>
      </c>
      <c r="GI93" s="11">
        <f>SUM('Yearly emission'!GF$112:'Yearly emission'!GF123)</f>
        <v>0</v>
      </c>
      <c r="GJ93" s="11">
        <f>SUM('Yearly emission'!GG$112:'Yearly emission'!GG123)</f>
        <v>0</v>
      </c>
      <c r="GK93" s="11">
        <f>SUM('Yearly emission'!GH$112:'Yearly emission'!GH123)</f>
        <v>0</v>
      </c>
      <c r="GL93" s="11">
        <f>SUM('Yearly emission'!GI$112:'Yearly emission'!GI123)</f>
        <v>0</v>
      </c>
      <c r="GN93" s="11">
        <f>SUM('Yearly emission'!GK$112:'Yearly emission'!GK123)</f>
        <v>3461413993.8846693</v>
      </c>
      <c r="GO93" s="11">
        <f>SUM('Yearly emission'!GL$112:'Yearly emission'!GL123)</f>
        <v>1851139395.0313165</v>
      </c>
      <c r="GP93" s="11">
        <f>SUM('Yearly emission'!GM$112:'Yearly emission'!GM123)</f>
        <v>629042590.75907898</v>
      </c>
      <c r="GQ93" s="11">
        <f>SUM('Yearly emission'!GN$112:'Yearly emission'!GN123)</f>
        <v>226685697.83729669</v>
      </c>
      <c r="GR93" s="11">
        <f>SUM('Yearly emission'!GO$112:'Yearly emission'!GO123)</f>
        <v>2040373291.9114799</v>
      </c>
      <c r="GS93" s="11">
        <f>SUM('Yearly emission'!GP$112:'Yearly emission'!GP123)</f>
        <v>111581154.14866613</v>
      </c>
      <c r="GT93" s="11">
        <f>SUM('Yearly emission'!GQ$112:'Yearly emission'!GQ123)</f>
        <v>262432042.55259383</v>
      </c>
      <c r="GU93" s="11">
        <f>SUM('Yearly emission'!GR$112:'Yearly emission'!GR123)</f>
        <v>1614598361.5122511</v>
      </c>
      <c r="GV93" s="11">
        <f>SUM('Yearly emission'!GS$112:'Yearly emission'!GS123)</f>
        <v>5572273317.5428572</v>
      </c>
      <c r="GW93" s="11">
        <f>SUM('Yearly emission'!GT$112:'Yearly emission'!GT123)</f>
        <v>734329888.04899776</v>
      </c>
      <c r="GX93" s="11">
        <f>SUM('Yearly emission'!GU$112:'Yearly emission'!GU123)</f>
        <v>789640785.50011063</v>
      </c>
      <c r="GY93" s="11">
        <f>SUM('Yearly emission'!GV$112:'Yearly emission'!GV123)</f>
        <v>212418055.48926017</v>
      </c>
      <c r="GZ93" s="11">
        <f>SUM('Yearly emission'!GW$112:'Yearly emission'!GW123)</f>
        <v>318619883.96198004</v>
      </c>
      <c r="HA93" s="11">
        <f>SUM('Yearly emission'!GX$112:'Yearly emission'!GX123)</f>
        <v>530077376.03244215</v>
      </c>
      <c r="HB93" s="11">
        <f>SUM('Yearly emission'!GY$112:'Yearly emission'!GY123)</f>
        <v>364920456.47378951</v>
      </c>
      <c r="HC93" s="11">
        <f>SUM('Yearly emission'!GZ$112:'Yearly emission'!GZ123)</f>
        <v>2002293412.9791698</v>
      </c>
      <c r="HE93" s="11">
        <f>SUM('Yearly emission'!HB$112:'Yearly emission'!HB123)</f>
        <v>5166624185.673707</v>
      </c>
      <c r="HF93" s="11">
        <f>SUM('Yearly emission'!HC$112:'Yearly emission'!HC123)</f>
        <v>3586611718.6527786</v>
      </c>
      <c r="HG93" s="11">
        <f>SUM('Yearly emission'!HD$112:'Yearly emission'!HD123)</f>
        <v>1070639238.634441</v>
      </c>
      <c r="HH93" s="11">
        <f>SUM('Yearly emission'!HE$112:'Yearly emission'!HE123)</f>
        <v>306592768.03587943</v>
      </c>
      <c r="HI93" s="11">
        <f>SUM('Yearly emission'!HF$112:'Yearly emission'!HF123)</f>
        <v>3844082312.4250288</v>
      </c>
      <c r="HJ93" s="11">
        <f>SUM('Yearly emission'!HG$112:'Yearly emission'!HG123)</f>
        <v>223013413.19532737</v>
      </c>
      <c r="HK93" s="11">
        <f>SUM('Yearly emission'!HH$112:'Yearly emission'!HH123)</f>
        <v>524864085.10518682</v>
      </c>
      <c r="HL93" s="11">
        <f>SUM('Yearly emission'!HI$112:'Yearly emission'!HI123)</f>
        <v>3187090900.1905861</v>
      </c>
      <c r="HM93" s="11">
        <f>SUM('Yearly emission'!HJ$112:'Yearly emission'!HJ123)</f>
        <v>11144546635.085711</v>
      </c>
      <c r="HN93" s="11">
        <f>SUM('Yearly emission'!HK$112:'Yearly emission'!HK123)</f>
        <v>1468659776.0979965</v>
      </c>
      <c r="HO93" s="11">
        <f>SUM('Yearly emission'!HL$112:'Yearly emission'!HL123)</f>
        <v>1129144438.4285996</v>
      </c>
      <c r="HP93" s="11">
        <f>SUM('Yearly emission'!HM$112:'Yearly emission'!HM123)</f>
        <v>424817846.66211665</v>
      </c>
      <c r="HQ93" s="11">
        <f>SUM('Yearly emission'!HN$112:'Yearly emission'!HN123)</f>
        <v>637239767.92395973</v>
      </c>
      <c r="HR93" s="11">
        <f>SUM('Yearly emission'!HO$112:'Yearly emission'!HO123)</f>
        <v>1059768759.0510236</v>
      </c>
      <c r="HS93" s="11">
        <f>SUM('Yearly emission'!HP$112:'Yearly emission'!HP123)</f>
        <v>725594869.90463018</v>
      </c>
      <c r="HT93" s="11">
        <f>SUM('Yearly emission'!HQ$112:'Yearly emission'!HQ123)</f>
        <v>4004586825.9583445</v>
      </c>
      <c r="HV93" s="11">
        <f>SUM('Yearly emission'!HS$112:'Yearly emission'!HS123)</f>
        <v>0</v>
      </c>
      <c r="HW93" s="11">
        <f>SUM('Yearly emission'!HT$112:'Yearly emission'!HT123)</f>
        <v>0</v>
      </c>
      <c r="HX93" s="11">
        <f>SUM('Yearly emission'!HU$112:'Yearly emission'!HU123)</f>
        <v>0</v>
      </c>
      <c r="HY93" s="11">
        <f>SUM('Yearly emission'!HV$112:'Yearly emission'!HV123)</f>
        <v>0</v>
      </c>
      <c r="HZ93" s="11">
        <f>SUM('Yearly emission'!HW$112:'Yearly emission'!HW123)</f>
        <v>0</v>
      </c>
      <c r="IA93" s="11">
        <f>SUM('Yearly emission'!HX$112:'Yearly emission'!HX123)</f>
        <v>0</v>
      </c>
      <c r="IB93" s="11">
        <f>SUM('Yearly emission'!HY$112:'Yearly emission'!HY123)</f>
        <v>0</v>
      </c>
      <c r="IC93" s="11">
        <f>SUM('Yearly emission'!HZ$112:'Yearly emission'!HZ123)</f>
        <v>0</v>
      </c>
      <c r="ID93" s="11">
        <f>SUM('Yearly emission'!IA$112:'Yearly emission'!IA123)</f>
        <v>0</v>
      </c>
      <c r="IE93" s="11">
        <f>SUM('Yearly emission'!IB$112:'Yearly emission'!IB123)</f>
        <v>0</v>
      </c>
      <c r="IF93" s="11">
        <f>SUM('Yearly emission'!IC$112:'Yearly emission'!IC123)</f>
        <v>0</v>
      </c>
      <c r="IG93" s="11">
        <f>SUM('Yearly emission'!ID$112:'Yearly emission'!ID123)</f>
        <v>0</v>
      </c>
      <c r="IH93" s="11">
        <f>SUM('Yearly emission'!IE$112:'Yearly emission'!IE123)</f>
        <v>0</v>
      </c>
      <c r="II93" s="11">
        <f>SUM('Yearly emission'!IF$112:'Yearly emission'!IF123)</f>
        <v>0</v>
      </c>
      <c r="IJ93" s="11">
        <f>SUM('Yearly emission'!IG$112:'Yearly emission'!IG123)</f>
        <v>0</v>
      </c>
      <c r="IK93" s="11">
        <f>SUM('Yearly emission'!IH$112:'Yearly emission'!IH123)</f>
        <v>0</v>
      </c>
      <c r="IM93" s="11">
        <f>SUM('Yearly emission'!IJ$112:'Yearly emission'!IJ123)</f>
        <v>0</v>
      </c>
      <c r="IN93" s="11">
        <f>SUM('Yearly emission'!IK$112:'Yearly emission'!IK123)</f>
        <v>0</v>
      </c>
      <c r="IO93" s="11">
        <f>SUM('Yearly emission'!IL$112:'Yearly emission'!IL123)</f>
        <v>0</v>
      </c>
      <c r="IP93" s="11">
        <f>SUM('Yearly emission'!IM$112:'Yearly emission'!IM123)</f>
        <v>0</v>
      </c>
      <c r="IQ93" s="11">
        <f>SUM('Yearly emission'!IN$112:'Yearly emission'!IN123)</f>
        <v>0</v>
      </c>
      <c r="IR93" s="11">
        <f>SUM('Yearly emission'!IO$112:'Yearly emission'!IO123)</f>
        <v>0</v>
      </c>
      <c r="IS93" s="11">
        <f>SUM('Yearly emission'!IP$112:'Yearly emission'!IP123)</f>
        <v>0</v>
      </c>
      <c r="IT93" s="11">
        <f>SUM('Yearly emission'!IQ$112:'Yearly emission'!IQ123)</f>
        <v>0</v>
      </c>
      <c r="IU93" s="11">
        <f>SUM('Yearly emission'!IR$112:'Yearly emission'!IR123)</f>
        <v>0</v>
      </c>
      <c r="IV93" s="11">
        <f>SUM('Yearly emission'!IS$112:'Yearly emission'!IS123)</f>
        <v>0</v>
      </c>
      <c r="IW93" s="11">
        <f>SUM('Yearly emission'!IT$112:'Yearly emission'!IT123)</f>
        <v>0</v>
      </c>
      <c r="IX93" s="11">
        <f>SUM('Yearly emission'!IU$112:'Yearly emission'!IU123)</f>
        <v>0</v>
      </c>
      <c r="IY93" s="11">
        <f>SUM('Yearly emission'!IV$112:'Yearly emission'!IV123)</f>
        <v>0</v>
      </c>
      <c r="IZ93" s="11">
        <f>SUM('Yearly emission'!IW$112:'Yearly emission'!IW123)</f>
        <v>0</v>
      </c>
      <c r="JA93" s="11">
        <f>SUM('Yearly emission'!IX$112:'Yearly emission'!IX123)</f>
        <v>0</v>
      </c>
      <c r="JB93" s="11">
        <f>SUM('Yearly emission'!IY$112:'Yearly emission'!IY123)</f>
        <v>0</v>
      </c>
    </row>
    <row r="94" spans="1:262" x14ac:dyDescent="0.25">
      <c r="D94" s="11">
        <v>2043</v>
      </c>
      <c r="E94" s="11">
        <f>SUM('Yearly emission'!B$113:'Yearly emission'!B124)</f>
        <v>0</v>
      </c>
      <c r="F94" s="11">
        <f>SUM('Yearly emission'!C$113:'Yearly emission'!C124)</f>
        <v>0</v>
      </c>
      <c r="G94" s="11">
        <f>SUM('Yearly emission'!D$113:'Yearly emission'!D124)</f>
        <v>0</v>
      </c>
      <c r="H94" s="11">
        <f>SUM('Yearly emission'!E$113:'Yearly emission'!E124)</f>
        <v>0</v>
      </c>
      <c r="I94" s="11">
        <f>SUM('Yearly emission'!F$113:'Yearly emission'!F124)</f>
        <v>0</v>
      </c>
      <c r="J94" s="11">
        <f>SUM('Yearly emission'!G$113:'Yearly emission'!G124)</f>
        <v>0</v>
      </c>
      <c r="K94" s="11">
        <f>SUM('Yearly emission'!H$113:'Yearly emission'!H124)</f>
        <v>0</v>
      </c>
      <c r="L94" s="11">
        <f>SUM('Yearly emission'!I$113:'Yearly emission'!I124)</f>
        <v>0</v>
      </c>
      <c r="M94" s="11">
        <f>SUM('Yearly emission'!J$113:'Yearly emission'!J124)</f>
        <v>0</v>
      </c>
      <c r="N94" s="11">
        <f>SUM('Yearly emission'!K$113:'Yearly emission'!K124)</f>
        <v>0</v>
      </c>
      <c r="O94" s="11">
        <f>SUM('Yearly emission'!L$113:'Yearly emission'!L124)</f>
        <v>0</v>
      </c>
      <c r="P94" s="11">
        <f>SUM('Yearly emission'!M$113:'Yearly emission'!M124)</f>
        <v>0</v>
      </c>
      <c r="Q94" s="11">
        <f>SUM('Yearly emission'!N$113:'Yearly emission'!N124)</f>
        <v>0</v>
      </c>
      <c r="R94" s="11">
        <f>SUM('Yearly emission'!O$113:'Yearly emission'!O124)</f>
        <v>0</v>
      </c>
      <c r="S94" s="11">
        <f>SUM('Yearly emission'!P$113:'Yearly emission'!P124)</f>
        <v>0</v>
      </c>
      <c r="T94" s="11">
        <f>SUM('Yearly emission'!Q$113:'Yearly emission'!Q124)</f>
        <v>0</v>
      </c>
      <c r="V94" s="11">
        <f>SUM('Yearly emission'!S$113:'Yearly emission'!S124)</f>
        <v>1461022436.5942039</v>
      </c>
      <c r="W94" s="11">
        <f>SUM('Yearly emission'!T$113:'Yearly emission'!T124)</f>
        <v>1591150406.2433975</v>
      </c>
      <c r="X94" s="11">
        <f>SUM('Yearly emission'!U$113:'Yearly emission'!U124)</f>
        <v>631889688.46551895</v>
      </c>
      <c r="Y94" s="11">
        <f>SUM('Yearly emission'!V$113:'Yearly emission'!V124)</f>
        <v>233945962.09858608</v>
      </c>
      <c r="Z94" s="11">
        <f>SUM('Yearly emission'!W$113:'Yearly emission'!W124)</f>
        <v>2508523066.1981921</v>
      </c>
      <c r="AA94" s="11">
        <f>SUM('Yearly emission'!X$113:'Yearly emission'!X124)</f>
        <v>132402284.52513954</v>
      </c>
      <c r="AB94" s="11">
        <f>SUM('Yearly emission'!Y$113:'Yearly emission'!Y124)</f>
        <v>203834061.16088757</v>
      </c>
      <c r="AC94" s="11">
        <f>SUM('Yearly emission'!Z$113:'Yearly emission'!Z124)</f>
        <v>653754438.8394419</v>
      </c>
      <c r="AD94" s="11">
        <f>SUM('Yearly emission'!AA$113:'Yearly emission'!AA124)</f>
        <v>4459062372.7749519</v>
      </c>
      <c r="AE94" s="11">
        <f>SUM('Yearly emission'!AB$113:'Yearly emission'!AB124)</f>
        <v>563643819.41476369</v>
      </c>
      <c r="AF94" s="11">
        <f>SUM('Yearly emission'!AC$113:'Yearly emission'!AC124)</f>
        <v>658436379.2853055</v>
      </c>
      <c r="AG94" s="11">
        <f>SUM('Yearly emission'!AD$113:'Yearly emission'!AD124)</f>
        <v>92890542.737756073</v>
      </c>
      <c r="AH94" s="11">
        <f>SUM('Yearly emission'!AE$113:'Yearly emission'!AE124)</f>
        <v>318430032.06159121</v>
      </c>
      <c r="AI94" s="11">
        <f>SUM('Yearly emission'!AF$113:'Yearly emission'!AF124)</f>
        <v>380909315.28904831</v>
      </c>
      <c r="AJ94" s="11">
        <f>SUM('Yearly emission'!AG$113:'Yearly emission'!AG124)</f>
        <v>231162766.96230313</v>
      </c>
      <c r="AK94" s="11">
        <f>SUM('Yearly emission'!AH$113:'Yearly emission'!AH124)</f>
        <v>1387431345.2081966</v>
      </c>
      <c r="AM94" s="11">
        <f>SUM('Yearly emission'!AJ$113:'Yearly emission'!AJ124)</f>
        <v>2401608514.1960492</v>
      </c>
      <c r="AN94" s="11">
        <f>SUM('Yearly emission'!AK$113:'Yearly emission'!AK124)</f>
        <v>3171876214.7695789</v>
      </c>
      <c r="AO94" s="11">
        <f>SUM('Yearly emission'!AL$113:'Yearly emission'!AL124)</f>
        <v>1064765692.2102662</v>
      </c>
      <c r="AP94" s="11">
        <f>SUM('Yearly emission'!AM$113:'Yearly emission'!AM124)</f>
        <v>384097610.88748771</v>
      </c>
      <c r="AQ94" s="11">
        <f>SUM('Yearly emission'!AN$113:'Yearly emission'!AN124)</f>
        <v>4419369020.8010063</v>
      </c>
      <c r="AR94" s="11">
        <f>SUM('Yearly emission'!AO$113:'Yearly emission'!AO124)</f>
        <v>264804569.05027902</v>
      </c>
      <c r="AS94" s="11">
        <f>SUM('Yearly emission'!AP$113:'Yearly emission'!AP124)</f>
        <v>406482052.2270695</v>
      </c>
      <c r="AT94" s="11">
        <f>SUM('Yearly emission'!AQ$113:'Yearly emission'!AQ124)</f>
        <v>1278835082.2333369</v>
      </c>
      <c r="AU94" s="11">
        <f>SUM('Yearly emission'!AR$113:'Yearly emission'!AR124)</f>
        <v>8918124745.5498905</v>
      </c>
      <c r="AV94" s="11">
        <f>SUM('Yearly emission'!AS$113:'Yearly emission'!AS124)</f>
        <v>1127287638.8295259</v>
      </c>
      <c r="AW94" s="11">
        <f>SUM('Yearly emission'!AT$113:'Yearly emission'!AT124)</f>
        <v>1316872758.5706091</v>
      </c>
      <c r="AX94" s="11">
        <f>SUM('Yearly emission'!AU$113:'Yearly emission'!AU124)</f>
        <v>179585100.67506069</v>
      </c>
      <c r="AY94" s="11">
        <f>SUM('Yearly emission'!AV$113:'Yearly emission'!AV124)</f>
        <v>636860064.12318289</v>
      </c>
      <c r="AZ94" s="11">
        <f>SUM('Yearly emission'!AW$113:'Yearly emission'!AW124)</f>
        <v>761818630.57809699</v>
      </c>
      <c r="BA94" s="11">
        <f>SUM('Yearly emission'!AX$113:'Yearly emission'!AX124)</f>
        <v>462325533.92460656</v>
      </c>
      <c r="BB94" s="11">
        <f>SUM('Yearly emission'!AY$113:'Yearly emission'!AY124)</f>
        <v>2774862690.4163904</v>
      </c>
      <c r="BD94" s="11">
        <f>SUM('Yearly emission'!BA$113:'Yearly emission'!BA124)</f>
        <v>0</v>
      </c>
      <c r="BE94" s="11">
        <f>SUM('Yearly emission'!BB$113:'Yearly emission'!BB124)</f>
        <v>0</v>
      </c>
      <c r="BF94" s="11">
        <f>SUM('Yearly emission'!BC$113:'Yearly emission'!BC124)</f>
        <v>0</v>
      </c>
      <c r="BG94" s="11">
        <f>SUM('Yearly emission'!BD$113:'Yearly emission'!BD124)</f>
        <v>0</v>
      </c>
      <c r="BH94" s="11">
        <f>SUM('Yearly emission'!BE$113:'Yearly emission'!BE124)</f>
        <v>0</v>
      </c>
      <c r="BI94" s="11">
        <f>SUM('Yearly emission'!BF$113:'Yearly emission'!BF124)</f>
        <v>0</v>
      </c>
      <c r="BJ94" s="11">
        <f>SUM('Yearly emission'!BG$113:'Yearly emission'!BG124)</f>
        <v>0</v>
      </c>
      <c r="BK94" s="11">
        <f>SUM('Yearly emission'!BH$113:'Yearly emission'!BH124)</f>
        <v>0</v>
      </c>
      <c r="BL94" s="11">
        <f>SUM('Yearly emission'!BI$113:'Yearly emission'!BI124)</f>
        <v>0</v>
      </c>
      <c r="BM94" s="11">
        <f>SUM('Yearly emission'!BJ$113:'Yearly emission'!BJ124)</f>
        <v>0</v>
      </c>
      <c r="BN94" s="11">
        <f>SUM('Yearly emission'!BK$113:'Yearly emission'!BK124)</f>
        <v>0</v>
      </c>
      <c r="BO94" s="11">
        <f>SUM('Yearly emission'!BL$113:'Yearly emission'!BL124)</f>
        <v>0</v>
      </c>
      <c r="BP94" s="11">
        <f>SUM('Yearly emission'!BM$113:'Yearly emission'!BM124)</f>
        <v>0</v>
      </c>
      <c r="BQ94" s="11">
        <f>SUM('Yearly emission'!BN$113:'Yearly emission'!BN124)</f>
        <v>0</v>
      </c>
      <c r="BR94" s="11">
        <f>SUM('Yearly emission'!BO$113:'Yearly emission'!BO124)</f>
        <v>0</v>
      </c>
      <c r="BS94" s="11">
        <f>SUM('Yearly emission'!BP$113:'Yearly emission'!BP124)</f>
        <v>0</v>
      </c>
      <c r="BU94" s="11">
        <f>SUM('Yearly emission'!BR$113:'Yearly emission'!BR124)</f>
        <v>0</v>
      </c>
      <c r="BV94" s="11">
        <f>SUM('Yearly emission'!BS$113:'Yearly emission'!BS124)</f>
        <v>0</v>
      </c>
      <c r="BW94" s="11">
        <f>SUM('Yearly emission'!BT$113:'Yearly emission'!BT124)</f>
        <v>0</v>
      </c>
      <c r="BX94" s="11">
        <f>SUM('Yearly emission'!BU$113:'Yearly emission'!BU124)</f>
        <v>0</v>
      </c>
      <c r="BY94" s="11">
        <f>SUM('Yearly emission'!BV$113:'Yearly emission'!BV124)</f>
        <v>0</v>
      </c>
      <c r="BZ94" s="11">
        <f>SUM('Yearly emission'!BW$113:'Yearly emission'!BW124)</f>
        <v>0</v>
      </c>
      <c r="CA94" s="11">
        <f>SUM('Yearly emission'!BX$113:'Yearly emission'!BX124)</f>
        <v>0</v>
      </c>
      <c r="CB94" s="11">
        <f>SUM('Yearly emission'!BY$113:'Yearly emission'!BY124)</f>
        <v>0</v>
      </c>
      <c r="CC94" s="11">
        <f>SUM('Yearly emission'!BZ$113:'Yearly emission'!BZ124)</f>
        <v>0</v>
      </c>
      <c r="CD94" s="11">
        <f>SUM('Yearly emission'!CA$113:'Yearly emission'!CA124)</f>
        <v>0</v>
      </c>
      <c r="CE94" s="11">
        <f>SUM('Yearly emission'!CB$113:'Yearly emission'!CB124)</f>
        <v>0</v>
      </c>
      <c r="CF94" s="11">
        <f>SUM('Yearly emission'!CC$113:'Yearly emission'!CC124)</f>
        <v>0</v>
      </c>
      <c r="CG94" s="11">
        <f>SUM('Yearly emission'!CD$113:'Yearly emission'!CD124)</f>
        <v>0</v>
      </c>
      <c r="CH94" s="11">
        <f>SUM('Yearly emission'!CE$113:'Yearly emission'!CE124)</f>
        <v>0</v>
      </c>
      <c r="CI94" s="11">
        <f>SUM('Yearly emission'!CF$113:'Yearly emission'!CF124)</f>
        <v>0</v>
      </c>
      <c r="CJ94" s="11">
        <f>SUM('Yearly emission'!CG$113:'Yearly emission'!CG124)</f>
        <v>0</v>
      </c>
      <c r="CM94" s="11">
        <f>SUM('Yearly emission'!CJ$113:'Yearly emission'!CJ124)</f>
        <v>24450</v>
      </c>
      <c r="CN94" s="11">
        <f>SUM('Yearly emission'!CK$113:'Yearly emission'!CK124)</f>
        <v>0</v>
      </c>
      <c r="CO94" s="11">
        <f>SUM('Yearly emission'!CL$113:'Yearly emission'!CL124)</f>
        <v>0</v>
      </c>
      <c r="CP94" s="11">
        <f>SUM('Yearly emission'!CM$113:'Yearly emission'!CM124)</f>
        <v>0</v>
      </c>
      <c r="CQ94" s="11">
        <f>SUM('Yearly emission'!CN$113:'Yearly emission'!CN124)</f>
        <v>0</v>
      </c>
      <c r="CR94" s="11">
        <f>SUM('Yearly emission'!CO$113:'Yearly emission'!CO124)</f>
        <v>0</v>
      </c>
      <c r="CS94" s="11">
        <f>SUM('Yearly emission'!CP$113:'Yearly emission'!CP124)</f>
        <v>0</v>
      </c>
      <c r="CT94" s="11">
        <f>SUM('Yearly emission'!CQ$113:'Yearly emission'!CQ124)</f>
        <v>0</v>
      </c>
      <c r="CU94" s="11">
        <f>SUM('Yearly emission'!CR$113:'Yearly emission'!CR124)</f>
        <v>0</v>
      </c>
      <c r="CV94" s="11">
        <f>SUM('Yearly emission'!CS$113:'Yearly emission'!CS124)</f>
        <v>0</v>
      </c>
      <c r="CW94" s="11">
        <f>SUM('Yearly emission'!CT$113:'Yearly emission'!CT124)</f>
        <v>0</v>
      </c>
      <c r="CX94" s="11">
        <f>SUM('Yearly emission'!CU$113:'Yearly emission'!CU124)</f>
        <v>0</v>
      </c>
      <c r="CY94" s="11">
        <f>SUM('Yearly emission'!CV$113:'Yearly emission'!CV124)</f>
        <v>0</v>
      </c>
      <c r="CZ94" s="11">
        <f>SUM('Yearly emission'!CW$113:'Yearly emission'!CW124)</f>
        <v>0</v>
      </c>
      <c r="DA94" s="11">
        <f>SUM('Yearly emission'!CX$113:'Yearly emission'!CX124)</f>
        <v>0</v>
      </c>
      <c r="DB94" s="11">
        <f>SUM('Yearly emission'!CY$113:'Yearly emission'!CY124)</f>
        <v>0</v>
      </c>
      <c r="DC94" s="11">
        <f>SUM('Yearly emission'!CZ$113:'Yearly emission'!CZ124)</f>
        <v>0</v>
      </c>
      <c r="DE94" s="11">
        <f>SUM('Yearly emission'!DB$113:'Yearly emission'!DB124)</f>
        <v>5867154709.5702744</v>
      </c>
      <c r="DF94" s="11">
        <f>SUM('Yearly emission'!DC$113:'Yearly emission'!DC124)</f>
        <v>1784288390.5447609</v>
      </c>
      <c r="DG94" s="11">
        <f>SUM('Yearly emission'!DD$113:'Yearly emission'!DD124)</f>
        <v>521852024.61122072</v>
      </c>
      <c r="DH94" s="11">
        <f>SUM('Yearly emission'!DE$113:'Yearly emission'!DE124)</f>
        <v>250337538.1848065</v>
      </c>
      <c r="DI94" s="11">
        <f>SUM('Yearly emission'!DF$113:'Yearly emission'!DF124)</f>
        <v>2618130765.2605095</v>
      </c>
      <c r="DJ94" s="11">
        <f>SUM('Yearly emission'!DG$113:'Yearly emission'!DG124)</f>
        <v>202057840.12584627</v>
      </c>
      <c r="DK94" s="11">
        <f>SUM('Yearly emission'!DH$113:'Yearly emission'!DH124)</f>
        <v>249405448.61571977</v>
      </c>
      <c r="DL94" s="11">
        <f>SUM('Yearly emission'!DI$113:'Yearly emission'!DI124)</f>
        <v>975568954.54732025</v>
      </c>
      <c r="DM94" s="11">
        <f>SUM('Yearly emission'!DJ$113:'Yearly emission'!DJ124)</f>
        <v>4955475986.2160816</v>
      </c>
      <c r="DN94" s="11">
        <f>SUM('Yearly emission'!DK$113:'Yearly emission'!DK124)</f>
        <v>695194020.89189315</v>
      </c>
      <c r="DO94" s="11">
        <f>SUM('Yearly emission'!DL$113:'Yearly emission'!DL124)</f>
        <v>1259056262.4933739</v>
      </c>
      <c r="DP94" s="11">
        <f>SUM('Yearly emission'!DM$113:'Yearly emission'!DM124)</f>
        <v>143020067.40478244</v>
      </c>
      <c r="DQ94" s="11">
        <f>SUM('Yearly emission'!DN$113:'Yearly emission'!DN124)</f>
        <v>391310174.91715717</v>
      </c>
      <c r="DR94" s="11">
        <f>SUM('Yearly emission'!DO$113:'Yearly emission'!DO124)</f>
        <v>478497246.17222291</v>
      </c>
      <c r="DS94" s="11">
        <f>SUM('Yearly emission'!DP$113:'Yearly emission'!DP124)</f>
        <v>340871424.21523124</v>
      </c>
      <c r="DT94" s="11">
        <f>SUM('Yearly emission'!DQ$113:'Yearly emission'!DQ124)</f>
        <v>1587667148.0355172</v>
      </c>
      <c r="DV94" s="11">
        <f>SUM('Yearly emission'!DS$113:'Yearly emission'!DS124)</f>
        <v>10775407458.206509</v>
      </c>
      <c r="DW94" s="11">
        <f>SUM('Yearly emission'!DT$113:'Yearly emission'!DT124)</f>
        <v>2631396355.1296778</v>
      </c>
      <c r="DX94" s="11">
        <f>SUM('Yearly emission'!DU$113:'Yearly emission'!DU124)</f>
        <v>716564676.29680645</v>
      </c>
      <c r="DY94" s="11">
        <f>SUM('Yearly emission'!DV$113:'Yearly emission'!DV124)</f>
        <v>382038111.16360021</v>
      </c>
      <c r="DZ94" s="11">
        <f>SUM('Yearly emission'!DW$113:'Yearly emission'!DW124)</f>
        <v>4800942623.5914106</v>
      </c>
      <c r="EA94" s="11">
        <f>SUM('Yearly emission'!DX$113:'Yearly emission'!DX124)</f>
        <v>403934973.93729222</v>
      </c>
      <c r="EB94" s="11">
        <f>SUM('Yearly emission'!DY$113:'Yearly emission'!DY124)</f>
        <v>483892125.37285984</v>
      </c>
      <c r="EC94" s="11">
        <f>SUM('Yearly emission'!DZ$113:'Yearly emission'!DZ124)</f>
        <v>1951137909.0946395</v>
      </c>
      <c r="ED94" s="11">
        <f>SUM('Yearly emission'!EA$113:'Yearly emission'!EA124)</f>
        <v>9910951972.432127</v>
      </c>
      <c r="EE94" s="11">
        <f>SUM('Yearly emission'!EB$113:'Yearly emission'!EB124)</f>
        <v>1390388041.7837837</v>
      </c>
      <c r="EF94" s="11">
        <f>SUM('Yearly emission'!EC$113:'Yearly emission'!EC124)</f>
        <v>2394707202.283783</v>
      </c>
      <c r="EG94" s="11">
        <f>SUM('Yearly emission'!ED$113:'Yearly emission'!ED124)</f>
        <v>285947067.22497362</v>
      </c>
      <c r="EH94" s="11">
        <f>SUM('Yearly emission'!EE$113:'Yearly emission'!EE124)</f>
        <v>781732673.31283653</v>
      </c>
      <c r="EI94" s="11">
        <f>SUM('Yearly emission'!EF$113:'Yearly emission'!EF124)</f>
        <v>824527000.17129171</v>
      </c>
      <c r="EJ94" s="11">
        <f>SUM('Yearly emission'!EG$113:'Yearly emission'!EG124)</f>
        <v>679965321.14281893</v>
      </c>
      <c r="EK94" s="11">
        <f>SUM('Yearly emission'!EH$113:'Yearly emission'!EH124)</f>
        <v>2967657508.8584757</v>
      </c>
      <c r="EM94" s="11">
        <f>SUM('Yearly emission'!EJ$113:'Yearly emission'!EJ124)</f>
        <v>0</v>
      </c>
      <c r="EN94" s="11">
        <f>SUM('Yearly emission'!EK$113:'Yearly emission'!EK124)</f>
        <v>0</v>
      </c>
      <c r="EO94" s="11">
        <f>SUM('Yearly emission'!EL$113:'Yearly emission'!EL124)</f>
        <v>0</v>
      </c>
      <c r="EP94" s="11">
        <f>SUM('Yearly emission'!EM$113:'Yearly emission'!EM124)</f>
        <v>0</v>
      </c>
      <c r="EQ94" s="11">
        <f>SUM('Yearly emission'!EN$113:'Yearly emission'!EN124)</f>
        <v>0</v>
      </c>
      <c r="ER94" s="11">
        <f>SUM('Yearly emission'!EO$113:'Yearly emission'!EO124)</f>
        <v>0</v>
      </c>
      <c r="ES94" s="11">
        <f>SUM('Yearly emission'!EP$113:'Yearly emission'!EP124)</f>
        <v>0</v>
      </c>
      <c r="ET94" s="11">
        <f>SUM('Yearly emission'!EQ$113:'Yearly emission'!EQ124)</f>
        <v>0</v>
      </c>
      <c r="EU94" s="11">
        <f>SUM('Yearly emission'!ER$113:'Yearly emission'!ER124)</f>
        <v>0</v>
      </c>
      <c r="EV94" s="11">
        <f>SUM('Yearly emission'!ES$113:'Yearly emission'!ES124)</f>
        <v>0</v>
      </c>
      <c r="EW94" s="11">
        <f>SUM('Yearly emission'!ET$113:'Yearly emission'!ET124)</f>
        <v>0</v>
      </c>
      <c r="EX94" s="11">
        <f>SUM('Yearly emission'!EU$113:'Yearly emission'!EU124)</f>
        <v>0</v>
      </c>
      <c r="EY94" s="11">
        <f>SUM('Yearly emission'!EV$113:'Yearly emission'!EV124)</f>
        <v>0</v>
      </c>
      <c r="EZ94" s="11">
        <f>SUM('Yearly emission'!EW$113:'Yearly emission'!EW124)</f>
        <v>0</v>
      </c>
      <c r="FA94" s="11">
        <f>SUM('Yearly emission'!EX$113:'Yearly emission'!EX124)</f>
        <v>0</v>
      </c>
      <c r="FB94" s="11">
        <f>SUM('Yearly emission'!EY$113:'Yearly emission'!EY124)</f>
        <v>0</v>
      </c>
      <c r="FD94" s="11">
        <f>SUM('Yearly emission'!FA$113:'Yearly emission'!FA124)</f>
        <v>0</v>
      </c>
      <c r="FE94" s="11">
        <f>SUM('Yearly emission'!FB$113:'Yearly emission'!FB124)</f>
        <v>0</v>
      </c>
      <c r="FF94" s="11">
        <f>SUM('Yearly emission'!FC$113:'Yearly emission'!FC124)</f>
        <v>0</v>
      </c>
      <c r="FG94" s="11">
        <f>SUM('Yearly emission'!FD$113:'Yearly emission'!FD124)</f>
        <v>0</v>
      </c>
      <c r="FH94" s="11">
        <f>SUM('Yearly emission'!FE$113:'Yearly emission'!FE124)</f>
        <v>0</v>
      </c>
      <c r="FI94" s="11">
        <f>SUM('Yearly emission'!FF$113:'Yearly emission'!FF124)</f>
        <v>0</v>
      </c>
      <c r="FJ94" s="11">
        <f>SUM('Yearly emission'!FG$113:'Yearly emission'!FG124)</f>
        <v>0</v>
      </c>
      <c r="FK94" s="11">
        <f>SUM('Yearly emission'!FH$113:'Yearly emission'!FH124)</f>
        <v>0</v>
      </c>
      <c r="FL94" s="11">
        <f>SUM('Yearly emission'!FI$113:'Yearly emission'!FI124)</f>
        <v>0</v>
      </c>
      <c r="FM94" s="11">
        <f>SUM('Yearly emission'!FJ$113:'Yearly emission'!FJ124)</f>
        <v>0</v>
      </c>
      <c r="FN94" s="11">
        <f>SUM('Yearly emission'!FK$113:'Yearly emission'!FK124)</f>
        <v>0</v>
      </c>
      <c r="FO94" s="11">
        <f>SUM('Yearly emission'!FL$113:'Yearly emission'!FL124)</f>
        <v>0</v>
      </c>
      <c r="FP94" s="11">
        <f>SUM('Yearly emission'!FM$113:'Yearly emission'!FM124)</f>
        <v>0</v>
      </c>
      <c r="FQ94" s="11">
        <f>SUM('Yearly emission'!FN$113:'Yearly emission'!FN124)</f>
        <v>0</v>
      </c>
      <c r="FR94" s="11">
        <f>SUM('Yearly emission'!FO$113:'Yearly emission'!FO124)</f>
        <v>0</v>
      </c>
      <c r="FS94" s="11">
        <f>SUM('Yearly emission'!FP$113:'Yearly emission'!FP124)</f>
        <v>0</v>
      </c>
      <c r="FV94" s="11">
        <f>SUM('Yearly emission'!FS$113:'Yearly emission'!FS124)</f>
        <v>24450</v>
      </c>
      <c r="FW94" s="11">
        <f>SUM('Yearly emission'!FT$113:'Yearly emission'!FT124)</f>
        <v>0</v>
      </c>
      <c r="FX94" s="11">
        <f>SUM('Yearly emission'!FU$113:'Yearly emission'!FU124)</f>
        <v>0</v>
      </c>
      <c r="FY94" s="11">
        <f>SUM('Yearly emission'!FV$113:'Yearly emission'!FV124)</f>
        <v>0</v>
      </c>
      <c r="FZ94" s="11">
        <f>SUM('Yearly emission'!FW$113:'Yearly emission'!FW124)</f>
        <v>0</v>
      </c>
      <c r="GA94" s="11">
        <f>SUM('Yearly emission'!FX$113:'Yearly emission'!FX124)</f>
        <v>0</v>
      </c>
      <c r="GB94" s="11">
        <f>SUM('Yearly emission'!FY$113:'Yearly emission'!FY124)</f>
        <v>0</v>
      </c>
      <c r="GC94" s="11">
        <f>SUM('Yearly emission'!FZ$113:'Yearly emission'!FZ124)</f>
        <v>0</v>
      </c>
      <c r="GD94" s="11">
        <f>SUM('Yearly emission'!GA$113:'Yearly emission'!GA124)</f>
        <v>0</v>
      </c>
      <c r="GE94" s="11">
        <f>SUM('Yearly emission'!GB$113:'Yearly emission'!GB124)</f>
        <v>0</v>
      </c>
      <c r="GF94" s="11">
        <f>SUM('Yearly emission'!GC$113:'Yearly emission'!GC124)</f>
        <v>0</v>
      </c>
      <c r="GG94" s="11">
        <f>SUM('Yearly emission'!GD$113:'Yearly emission'!GD124)</f>
        <v>0</v>
      </c>
      <c r="GH94" s="11">
        <f>SUM('Yearly emission'!GE$113:'Yearly emission'!GE124)</f>
        <v>0</v>
      </c>
      <c r="GI94" s="11">
        <f>SUM('Yearly emission'!GF$113:'Yearly emission'!GF124)</f>
        <v>0</v>
      </c>
      <c r="GJ94" s="11">
        <f>SUM('Yearly emission'!GG$113:'Yearly emission'!GG124)</f>
        <v>0</v>
      </c>
      <c r="GK94" s="11">
        <f>SUM('Yearly emission'!GH$113:'Yearly emission'!GH124)</f>
        <v>0</v>
      </c>
      <c r="GL94" s="11">
        <f>SUM('Yearly emission'!GI$113:'Yearly emission'!GI124)</f>
        <v>0</v>
      </c>
      <c r="GN94" s="11">
        <f>SUM('Yearly emission'!GK$113:'Yearly emission'!GK124)</f>
        <v>3697432718.7765388</v>
      </c>
      <c r="GO94" s="11">
        <f>SUM('Yearly emission'!GL$113:'Yearly emission'!GL124)</f>
        <v>1895984115.2910626</v>
      </c>
      <c r="GP94" s="11">
        <f>SUM('Yearly emission'!GM$113:'Yearly emission'!GM124)</f>
        <v>611235212.87067235</v>
      </c>
      <c r="GQ94" s="11">
        <f>SUM('Yearly emission'!GN$113:'Yearly emission'!GN124)</f>
        <v>262191247.93803814</v>
      </c>
      <c r="GR94" s="11">
        <f>SUM('Yearly emission'!GO$113:'Yearly emission'!GO124)</f>
        <v>2127479877.5705302</v>
      </c>
      <c r="GS94" s="11">
        <f>SUM('Yearly emission'!GP$113:'Yearly emission'!GP124)</f>
        <v>150296501.5168409</v>
      </c>
      <c r="GT94" s="11">
        <f>SUM('Yearly emission'!GQ$113:'Yearly emission'!GQ124)</f>
        <v>293134817.39130604</v>
      </c>
      <c r="GU94" s="11">
        <f>SUM('Yearly emission'!GR$113:'Yearly emission'!GR124)</f>
        <v>1646551802.5817745</v>
      </c>
      <c r="GV94" s="11">
        <f>SUM('Yearly emission'!GS$113:'Yearly emission'!GS124)</f>
        <v>5743950166.1869164</v>
      </c>
      <c r="GW94" s="11">
        <f>SUM('Yearly emission'!GT$113:'Yearly emission'!GT124)</f>
        <v>798575958.48304188</v>
      </c>
      <c r="GX94" s="11">
        <f>SUM('Yearly emission'!GU$113:'Yearly emission'!GU124)</f>
        <v>766542619.18066192</v>
      </c>
      <c r="GY94" s="11">
        <f>SUM('Yearly emission'!GV$113:'Yearly emission'!GV124)</f>
        <v>247126283.38346714</v>
      </c>
      <c r="GZ94" s="11">
        <f>SUM('Yearly emission'!GW$113:'Yearly emission'!GW124)</f>
        <v>341947238.18757349</v>
      </c>
      <c r="HA94" s="11">
        <f>SUM('Yearly emission'!GX$113:'Yearly emission'!GX124)</f>
        <v>555598659.79827654</v>
      </c>
      <c r="HB94" s="11">
        <f>SUM('Yearly emission'!GY$113:'Yearly emission'!GY124)</f>
        <v>383811647.04221392</v>
      </c>
      <c r="HC94" s="11">
        <f>SUM('Yearly emission'!GZ$113:'Yearly emission'!GZ124)</f>
        <v>2217124559.9809356</v>
      </c>
      <c r="HE94" s="11">
        <f>SUM('Yearly emission'!HB$113:'Yearly emission'!HB124)</f>
        <v>5301361241.1543074</v>
      </c>
      <c r="HF94" s="11">
        <f>SUM('Yearly emission'!HC$113:'Yearly emission'!HC124)</f>
        <v>3770878467.6550674</v>
      </c>
      <c r="HG94" s="11">
        <f>SUM('Yearly emission'!HD$113:'Yearly emission'!HD124)</f>
        <v>1035024482.8576277</v>
      </c>
      <c r="HH94" s="11">
        <f>SUM('Yearly emission'!HE$113:'Yearly emission'!HE124)</f>
        <v>344544051.1303193</v>
      </c>
      <c r="HI94" s="11">
        <f>SUM('Yearly emission'!HF$113:'Yearly emission'!HF124)</f>
        <v>4103666417.166225</v>
      </c>
      <c r="HJ94" s="11">
        <f>SUM('Yearly emission'!HG$113:'Yearly emission'!HG124)</f>
        <v>300442883.27408576</v>
      </c>
      <c r="HK94" s="11">
        <f>SUM('Yearly emission'!HH$113:'Yearly emission'!HH124)</f>
        <v>586269634.78261113</v>
      </c>
      <c r="HL94" s="11">
        <f>SUM('Yearly emission'!HI$113:'Yearly emission'!HI124)</f>
        <v>3231700041.7306008</v>
      </c>
      <c r="HM94" s="11">
        <f>SUM('Yearly emission'!HJ$113:'Yearly emission'!HJ124)</f>
        <v>11487900332.373829</v>
      </c>
      <c r="HN94" s="11">
        <f>SUM('Yearly emission'!HK$113:'Yearly emission'!HK124)</f>
        <v>1597151916.9660857</v>
      </c>
      <c r="HO94" s="11">
        <f>SUM('Yearly emission'!HL$113:'Yearly emission'!HL124)</f>
        <v>1082948105.7897024</v>
      </c>
      <c r="HP94" s="11">
        <f>SUM('Yearly emission'!HM$113:'Yearly emission'!HM124)</f>
        <v>494234250.44232297</v>
      </c>
      <c r="HQ94" s="11">
        <f>SUM('Yearly emission'!HN$113:'Yearly emission'!HN124)</f>
        <v>683894476.37514675</v>
      </c>
      <c r="HR94" s="11">
        <f>SUM('Yearly emission'!HO$113:'Yearly emission'!HO124)</f>
        <v>1110810163.578059</v>
      </c>
      <c r="HS94" s="11">
        <f>SUM('Yearly emission'!HP$113:'Yearly emission'!HP124)</f>
        <v>767588895.96991813</v>
      </c>
      <c r="HT94" s="11">
        <f>SUM('Yearly emission'!HQ$113:'Yearly emission'!HQ124)</f>
        <v>4434249119.9618769</v>
      </c>
      <c r="HV94" s="11">
        <f>SUM('Yearly emission'!HS$113:'Yearly emission'!HS124)</f>
        <v>0</v>
      </c>
      <c r="HW94" s="11">
        <f>SUM('Yearly emission'!HT$113:'Yearly emission'!HT124)</f>
        <v>0</v>
      </c>
      <c r="HX94" s="11">
        <f>SUM('Yearly emission'!HU$113:'Yearly emission'!HU124)</f>
        <v>0</v>
      </c>
      <c r="HY94" s="11">
        <f>SUM('Yearly emission'!HV$113:'Yearly emission'!HV124)</f>
        <v>0</v>
      </c>
      <c r="HZ94" s="11">
        <f>SUM('Yearly emission'!HW$113:'Yearly emission'!HW124)</f>
        <v>0</v>
      </c>
      <c r="IA94" s="11">
        <f>SUM('Yearly emission'!HX$113:'Yearly emission'!HX124)</f>
        <v>0</v>
      </c>
      <c r="IB94" s="11">
        <f>SUM('Yearly emission'!HY$113:'Yearly emission'!HY124)</f>
        <v>0</v>
      </c>
      <c r="IC94" s="11">
        <f>SUM('Yearly emission'!HZ$113:'Yearly emission'!HZ124)</f>
        <v>0</v>
      </c>
      <c r="ID94" s="11">
        <f>SUM('Yearly emission'!IA$113:'Yearly emission'!IA124)</f>
        <v>0</v>
      </c>
      <c r="IE94" s="11">
        <f>SUM('Yearly emission'!IB$113:'Yearly emission'!IB124)</f>
        <v>0</v>
      </c>
      <c r="IF94" s="11">
        <f>SUM('Yearly emission'!IC$113:'Yearly emission'!IC124)</f>
        <v>0</v>
      </c>
      <c r="IG94" s="11">
        <f>SUM('Yearly emission'!ID$113:'Yearly emission'!ID124)</f>
        <v>0</v>
      </c>
      <c r="IH94" s="11">
        <f>SUM('Yearly emission'!IE$113:'Yearly emission'!IE124)</f>
        <v>0</v>
      </c>
      <c r="II94" s="11">
        <f>SUM('Yearly emission'!IF$113:'Yearly emission'!IF124)</f>
        <v>0</v>
      </c>
      <c r="IJ94" s="11">
        <f>SUM('Yearly emission'!IG$113:'Yearly emission'!IG124)</f>
        <v>0</v>
      </c>
      <c r="IK94" s="11">
        <f>SUM('Yearly emission'!IH$113:'Yearly emission'!IH124)</f>
        <v>0</v>
      </c>
      <c r="IM94" s="11">
        <f>SUM('Yearly emission'!IJ$113:'Yearly emission'!IJ124)</f>
        <v>0</v>
      </c>
      <c r="IN94" s="11">
        <f>SUM('Yearly emission'!IK$113:'Yearly emission'!IK124)</f>
        <v>0</v>
      </c>
      <c r="IO94" s="11">
        <f>SUM('Yearly emission'!IL$113:'Yearly emission'!IL124)</f>
        <v>0</v>
      </c>
      <c r="IP94" s="11">
        <f>SUM('Yearly emission'!IM$113:'Yearly emission'!IM124)</f>
        <v>0</v>
      </c>
      <c r="IQ94" s="11">
        <f>SUM('Yearly emission'!IN$113:'Yearly emission'!IN124)</f>
        <v>0</v>
      </c>
      <c r="IR94" s="11">
        <f>SUM('Yearly emission'!IO$113:'Yearly emission'!IO124)</f>
        <v>0</v>
      </c>
      <c r="IS94" s="11">
        <f>SUM('Yearly emission'!IP$113:'Yearly emission'!IP124)</f>
        <v>0</v>
      </c>
      <c r="IT94" s="11">
        <f>SUM('Yearly emission'!IQ$113:'Yearly emission'!IQ124)</f>
        <v>0</v>
      </c>
      <c r="IU94" s="11">
        <f>SUM('Yearly emission'!IR$113:'Yearly emission'!IR124)</f>
        <v>0</v>
      </c>
      <c r="IV94" s="11">
        <f>SUM('Yearly emission'!IS$113:'Yearly emission'!IS124)</f>
        <v>0</v>
      </c>
      <c r="IW94" s="11">
        <f>SUM('Yearly emission'!IT$113:'Yearly emission'!IT124)</f>
        <v>0</v>
      </c>
      <c r="IX94" s="11">
        <f>SUM('Yearly emission'!IU$113:'Yearly emission'!IU124)</f>
        <v>0</v>
      </c>
      <c r="IY94" s="11">
        <f>SUM('Yearly emission'!IV$113:'Yearly emission'!IV124)</f>
        <v>0</v>
      </c>
      <c r="IZ94" s="11">
        <f>SUM('Yearly emission'!IW$113:'Yearly emission'!IW124)</f>
        <v>0</v>
      </c>
      <c r="JA94" s="11">
        <f>SUM('Yearly emission'!IX$113:'Yearly emission'!IX124)</f>
        <v>0</v>
      </c>
      <c r="JB94" s="11">
        <f>SUM('Yearly emission'!IY$113:'Yearly emission'!IY124)</f>
        <v>0</v>
      </c>
    </row>
    <row r="95" spans="1:262" x14ac:dyDescent="0.25">
      <c r="D95" s="11">
        <v>2044</v>
      </c>
      <c r="E95" s="11">
        <f>SUM('Yearly emission'!B$113:'Yearly emission'!B125)</f>
        <v>0</v>
      </c>
      <c r="F95" s="11">
        <f>SUM('Yearly emission'!C$113:'Yearly emission'!C125)</f>
        <v>0</v>
      </c>
      <c r="G95" s="11">
        <f>SUM('Yearly emission'!D$113:'Yearly emission'!D125)</f>
        <v>0</v>
      </c>
      <c r="H95" s="11">
        <f>SUM('Yearly emission'!E$113:'Yearly emission'!E125)</f>
        <v>0</v>
      </c>
      <c r="I95" s="11">
        <f>SUM('Yearly emission'!F$113:'Yearly emission'!F125)</f>
        <v>0</v>
      </c>
      <c r="J95" s="11">
        <f>SUM('Yearly emission'!G$113:'Yearly emission'!G125)</f>
        <v>0</v>
      </c>
      <c r="K95" s="11">
        <f>SUM('Yearly emission'!H$113:'Yearly emission'!H125)</f>
        <v>0</v>
      </c>
      <c r="L95" s="11">
        <f>SUM('Yearly emission'!I$113:'Yearly emission'!I125)</f>
        <v>0</v>
      </c>
      <c r="M95" s="11">
        <f>SUM('Yearly emission'!J$113:'Yearly emission'!J125)</f>
        <v>0</v>
      </c>
      <c r="N95" s="11">
        <f>SUM('Yearly emission'!K$113:'Yearly emission'!K125)</f>
        <v>0</v>
      </c>
      <c r="O95" s="11">
        <f>SUM('Yearly emission'!L$113:'Yearly emission'!L125)</f>
        <v>0</v>
      </c>
      <c r="P95" s="11">
        <f>SUM('Yearly emission'!M$113:'Yearly emission'!M125)</f>
        <v>0</v>
      </c>
      <c r="Q95" s="11">
        <f>SUM('Yearly emission'!N$113:'Yearly emission'!N125)</f>
        <v>0</v>
      </c>
      <c r="R95" s="11">
        <f>SUM('Yearly emission'!O$113:'Yearly emission'!O125)</f>
        <v>0</v>
      </c>
      <c r="S95" s="11">
        <f>SUM('Yearly emission'!P$113:'Yearly emission'!P125)</f>
        <v>0</v>
      </c>
      <c r="T95" s="11">
        <f>SUM('Yearly emission'!Q$113:'Yearly emission'!Q125)</f>
        <v>0</v>
      </c>
      <c r="V95" s="11">
        <f>SUM('Yearly emission'!S$113:'Yearly emission'!S125)</f>
        <v>1461022436.5942039</v>
      </c>
      <c r="W95" s="11">
        <f>SUM('Yearly emission'!T$113:'Yearly emission'!T125)</f>
        <v>1925417256.3956249</v>
      </c>
      <c r="X95" s="11">
        <f>SUM('Yearly emission'!U$113:'Yearly emission'!U125)</f>
        <v>689200343.69391537</v>
      </c>
      <c r="Y95" s="11">
        <f>SUM('Yearly emission'!V$113:'Yearly emission'!V125)</f>
        <v>277309448.6658603</v>
      </c>
      <c r="Z95" s="11">
        <f>SUM('Yearly emission'!W$113:'Yearly emission'!W125)</f>
        <v>2508523066.1981921</v>
      </c>
      <c r="AA95" s="11">
        <f>SUM('Yearly emission'!X$113:'Yearly emission'!X125)</f>
        <v>160620309.530904</v>
      </c>
      <c r="AB95" s="11">
        <f>SUM('Yearly emission'!Y$113:'Yearly emission'!Y125)</f>
        <v>244833283.7092064</v>
      </c>
      <c r="AC95" s="11">
        <f>SUM('Yearly emission'!Z$113:'Yearly emission'!Z125)</f>
        <v>776237279.04105496</v>
      </c>
      <c r="AD95" s="11">
        <f>SUM('Yearly emission'!AA$113:'Yearly emission'!AA125)</f>
        <v>5031898221.99543</v>
      </c>
      <c r="AE95" s="11">
        <f>SUM('Yearly emission'!AB$113:'Yearly emission'!AB125)</f>
        <v>673247834.83362663</v>
      </c>
      <c r="AF95" s="11">
        <f>SUM('Yearly emission'!AC$113:'Yearly emission'!AC125)</f>
        <v>751319946.1161741</v>
      </c>
      <c r="AG95" s="11">
        <f>SUM('Yearly emission'!AD$113:'Yearly emission'!AD125)</f>
        <v>112460184.29706185</v>
      </c>
      <c r="AH95" s="11">
        <f>SUM('Yearly emission'!AE$113:'Yearly emission'!AE125)</f>
        <v>372832986.65224326</v>
      </c>
      <c r="AI95" s="11">
        <f>SUM('Yearly emission'!AF$113:'Yearly emission'!AF125)</f>
        <v>443237573.9474082</v>
      </c>
      <c r="AJ95" s="11">
        <f>SUM('Yearly emission'!AG$113:'Yearly emission'!AG125)</f>
        <v>283015662.72101212</v>
      </c>
      <c r="AK95" s="11">
        <f>SUM('Yearly emission'!AH$113:'Yearly emission'!AH125)</f>
        <v>1572502874.7147202</v>
      </c>
      <c r="AM95" s="11">
        <f>SUM('Yearly emission'!AJ$113:'Yearly emission'!AJ125)</f>
        <v>2401608514.1960492</v>
      </c>
      <c r="AN95" s="11">
        <f>SUM('Yearly emission'!AK$113:'Yearly emission'!AK125)</f>
        <v>3852548285.5537276</v>
      </c>
      <c r="AO95" s="11">
        <f>SUM('Yearly emission'!AL$113:'Yearly emission'!AL125)</f>
        <v>1190578243.2988093</v>
      </c>
      <c r="AP95" s="11">
        <f>SUM('Yearly emission'!AM$113:'Yearly emission'!AM125)</f>
        <v>520482534.85656667</v>
      </c>
      <c r="AQ95" s="11">
        <f>SUM('Yearly emission'!AN$113:'Yearly emission'!AN125)</f>
        <v>4419369020.8010063</v>
      </c>
      <c r="AR95" s="11">
        <f>SUM('Yearly emission'!AO$113:'Yearly emission'!AO125)</f>
        <v>321240619.06180805</v>
      </c>
      <c r="AS95" s="11">
        <f>SUM('Yearly emission'!AP$113:'Yearly emission'!AP125)</f>
        <v>488472123.63366783</v>
      </c>
      <c r="AT95" s="11">
        <f>SUM('Yearly emission'!AQ$113:'Yearly emission'!AQ125)</f>
        <v>1551231092.5379031</v>
      </c>
      <c r="AU95" s="11">
        <f>SUM('Yearly emission'!AR$113:'Yearly emission'!AR125)</f>
        <v>10054994150.227484</v>
      </c>
      <c r="AV95" s="11">
        <f>SUM('Yearly emission'!AS$113:'Yearly emission'!AS125)</f>
        <v>1346495669.6672516</v>
      </c>
      <c r="AW95" s="11">
        <f>SUM('Yearly emission'!AT$113:'Yearly emission'!AT125)</f>
        <v>1502639892.2323463</v>
      </c>
      <c r="AX95" s="11">
        <f>SUM('Yearly emission'!AU$113:'Yearly emission'!AU125)</f>
        <v>224817650.23864266</v>
      </c>
      <c r="AY95" s="11">
        <f>SUM('Yearly emission'!AV$113:'Yearly emission'!AV125)</f>
        <v>745665973.30448711</v>
      </c>
      <c r="AZ95" s="11">
        <f>SUM('Yearly emission'!AW$113:'Yearly emission'!AW125)</f>
        <v>886475147.89481699</v>
      </c>
      <c r="BA95" s="11">
        <f>SUM('Yearly emission'!AX$113:'Yearly emission'!AX125)</f>
        <v>566031325.44202459</v>
      </c>
      <c r="BB95" s="11">
        <f>SUM('Yearly emission'!AY$113:'Yearly emission'!AY125)</f>
        <v>3145005749.4294376</v>
      </c>
      <c r="BD95" s="11">
        <f>SUM('Yearly emission'!BA$113:'Yearly emission'!BA125)</f>
        <v>0</v>
      </c>
      <c r="BE95" s="11">
        <f>SUM('Yearly emission'!BB$113:'Yearly emission'!BB125)</f>
        <v>0</v>
      </c>
      <c r="BF95" s="11">
        <f>SUM('Yearly emission'!BC$113:'Yearly emission'!BC125)</f>
        <v>0</v>
      </c>
      <c r="BG95" s="11">
        <f>SUM('Yearly emission'!BD$113:'Yearly emission'!BD125)</f>
        <v>0</v>
      </c>
      <c r="BH95" s="11">
        <f>SUM('Yearly emission'!BE$113:'Yearly emission'!BE125)</f>
        <v>0</v>
      </c>
      <c r="BI95" s="11">
        <f>SUM('Yearly emission'!BF$113:'Yearly emission'!BF125)</f>
        <v>0</v>
      </c>
      <c r="BJ95" s="11">
        <f>SUM('Yearly emission'!BG$113:'Yearly emission'!BG125)</f>
        <v>0</v>
      </c>
      <c r="BK95" s="11">
        <f>SUM('Yearly emission'!BH$113:'Yearly emission'!BH125)</f>
        <v>0</v>
      </c>
      <c r="BL95" s="11">
        <f>SUM('Yearly emission'!BI$113:'Yearly emission'!BI125)</f>
        <v>0</v>
      </c>
      <c r="BM95" s="11">
        <f>SUM('Yearly emission'!BJ$113:'Yearly emission'!BJ125)</f>
        <v>0</v>
      </c>
      <c r="BN95" s="11">
        <f>SUM('Yearly emission'!BK$113:'Yearly emission'!BK125)</f>
        <v>0</v>
      </c>
      <c r="BO95" s="11">
        <f>SUM('Yearly emission'!BL$113:'Yearly emission'!BL125)</f>
        <v>0</v>
      </c>
      <c r="BP95" s="11">
        <f>SUM('Yearly emission'!BM$113:'Yearly emission'!BM125)</f>
        <v>0</v>
      </c>
      <c r="BQ95" s="11">
        <f>SUM('Yearly emission'!BN$113:'Yearly emission'!BN125)</f>
        <v>0</v>
      </c>
      <c r="BR95" s="11">
        <f>SUM('Yearly emission'!BO$113:'Yearly emission'!BO125)</f>
        <v>0</v>
      </c>
      <c r="BS95" s="11">
        <f>SUM('Yearly emission'!BP$113:'Yearly emission'!BP125)</f>
        <v>0</v>
      </c>
      <c r="BU95" s="11">
        <f>SUM('Yearly emission'!BR$113:'Yearly emission'!BR125)</f>
        <v>0</v>
      </c>
      <c r="BV95" s="11">
        <f>SUM('Yearly emission'!BS$113:'Yearly emission'!BS125)</f>
        <v>0</v>
      </c>
      <c r="BW95" s="11">
        <f>SUM('Yearly emission'!BT$113:'Yearly emission'!BT125)</f>
        <v>0</v>
      </c>
      <c r="BX95" s="11">
        <f>SUM('Yearly emission'!BU$113:'Yearly emission'!BU125)</f>
        <v>0</v>
      </c>
      <c r="BY95" s="11">
        <f>SUM('Yearly emission'!BV$113:'Yearly emission'!BV125)</f>
        <v>0</v>
      </c>
      <c r="BZ95" s="11">
        <f>SUM('Yearly emission'!BW$113:'Yearly emission'!BW125)</f>
        <v>0</v>
      </c>
      <c r="CA95" s="11">
        <f>SUM('Yearly emission'!BX$113:'Yearly emission'!BX125)</f>
        <v>0</v>
      </c>
      <c r="CB95" s="11">
        <f>SUM('Yearly emission'!BY$113:'Yearly emission'!BY125)</f>
        <v>0</v>
      </c>
      <c r="CC95" s="11">
        <f>SUM('Yearly emission'!BZ$113:'Yearly emission'!BZ125)</f>
        <v>0</v>
      </c>
      <c r="CD95" s="11">
        <f>SUM('Yearly emission'!CA$113:'Yearly emission'!CA125)</f>
        <v>0</v>
      </c>
      <c r="CE95" s="11">
        <f>SUM('Yearly emission'!CB$113:'Yearly emission'!CB125)</f>
        <v>0</v>
      </c>
      <c r="CF95" s="11">
        <f>SUM('Yearly emission'!CC$113:'Yearly emission'!CC125)</f>
        <v>0</v>
      </c>
      <c r="CG95" s="11">
        <f>SUM('Yearly emission'!CD$113:'Yearly emission'!CD125)</f>
        <v>0</v>
      </c>
      <c r="CH95" s="11">
        <f>SUM('Yearly emission'!CE$113:'Yearly emission'!CE125)</f>
        <v>0</v>
      </c>
      <c r="CI95" s="11">
        <f>SUM('Yearly emission'!CF$113:'Yearly emission'!CF125)</f>
        <v>0</v>
      </c>
      <c r="CJ95" s="11">
        <f>SUM('Yearly emission'!CG$113:'Yearly emission'!CG125)</f>
        <v>0</v>
      </c>
      <c r="CM95" s="11">
        <f>SUM('Yearly emission'!CJ$113:'Yearly emission'!CJ125)</f>
        <v>26494</v>
      </c>
      <c r="CN95" s="11">
        <f>SUM('Yearly emission'!CK$113:'Yearly emission'!CK125)</f>
        <v>0</v>
      </c>
      <c r="CO95" s="11">
        <f>SUM('Yearly emission'!CL$113:'Yearly emission'!CL125)</f>
        <v>0</v>
      </c>
      <c r="CP95" s="11">
        <f>SUM('Yearly emission'!CM$113:'Yearly emission'!CM125)</f>
        <v>0</v>
      </c>
      <c r="CQ95" s="11">
        <f>SUM('Yearly emission'!CN$113:'Yearly emission'!CN125)</f>
        <v>0</v>
      </c>
      <c r="CR95" s="11">
        <f>SUM('Yearly emission'!CO$113:'Yearly emission'!CO125)</f>
        <v>0</v>
      </c>
      <c r="CS95" s="11">
        <f>SUM('Yearly emission'!CP$113:'Yearly emission'!CP125)</f>
        <v>0</v>
      </c>
      <c r="CT95" s="11">
        <f>SUM('Yearly emission'!CQ$113:'Yearly emission'!CQ125)</f>
        <v>0</v>
      </c>
      <c r="CU95" s="11">
        <f>SUM('Yearly emission'!CR$113:'Yearly emission'!CR125)</f>
        <v>0</v>
      </c>
      <c r="CV95" s="11">
        <f>SUM('Yearly emission'!CS$113:'Yearly emission'!CS125)</f>
        <v>0</v>
      </c>
      <c r="CW95" s="11">
        <f>SUM('Yearly emission'!CT$113:'Yearly emission'!CT125)</f>
        <v>0</v>
      </c>
      <c r="CX95" s="11">
        <f>SUM('Yearly emission'!CU$113:'Yearly emission'!CU125)</f>
        <v>0</v>
      </c>
      <c r="CY95" s="11">
        <f>SUM('Yearly emission'!CV$113:'Yearly emission'!CV125)</f>
        <v>0</v>
      </c>
      <c r="CZ95" s="11">
        <f>SUM('Yearly emission'!CW$113:'Yearly emission'!CW125)</f>
        <v>0</v>
      </c>
      <c r="DA95" s="11">
        <f>SUM('Yearly emission'!CX$113:'Yearly emission'!CX125)</f>
        <v>0</v>
      </c>
      <c r="DB95" s="11">
        <f>SUM('Yearly emission'!CY$113:'Yearly emission'!CY125)</f>
        <v>0</v>
      </c>
      <c r="DC95" s="11">
        <f>SUM('Yearly emission'!CZ$113:'Yearly emission'!CZ125)</f>
        <v>0</v>
      </c>
      <c r="DE95" s="11">
        <f>SUM('Yearly emission'!DB$113:'Yearly emission'!DB125)</f>
        <v>6260201431.0938387</v>
      </c>
      <c r="DF95" s="11">
        <f>SUM('Yearly emission'!DC$113:'Yearly emission'!DC125)</f>
        <v>1978829493.536114</v>
      </c>
      <c r="DG95" s="11">
        <f>SUM('Yearly emission'!DD$113:'Yearly emission'!DD125)</f>
        <v>521852024.61122072</v>
      </c>
      <c r="DH95" s="11">
        <f>SUM('Yearly emission'!DE$113:'Yearly emission'!DE125)</f>
        <v>281414443.9358654</v>
      </c>
      <c r="DI95" s="11">
        <f>SUM('Yearly emission'!DF$113:'Yearly emission'!DF125)</f>
        <v>2824100208.8929663</v>
      </c>
      <c r="DJ95" s="11">
        <f>SUM('Yearly emission'!DG$113:'Yearly emission'!DG125)</f>
        <v>238595564.10739475</v>
      </c>
      <c r="DK95" s="11">
        <f>SUM('Yearly emission'!DH$113:'Yearly emission'!DH125)</f>
        <v>276692188.64442354</v>
      </c>
      <c r="DL95" s="11">
        <f>SUM('Yearly emission'!DI$113:'Yearly emission'!DI125)</f>
        <v>1067001460.1738383</v>
      </c>
      <c r="DM95" s="11">
        <f>SUM('Yearly emission'!DJ$113:'Yearly emission'!DJ125)</f>
        <v>5279914511.6903429</v>
      </c>
      <c r="DN95" s="11">
        <f>SUM('Yearly emission'!DK$113:'Yearly emission'!DK125)</f>
        <v>774467913.13499224</v>
      </c>
      <c r="DO95" s="11">
        <f>SUM('Yearly emission'!DL$113:'Yearly emission'!DL125)</f>
        <v>1314169564.4603934</v>
      </c>
      <c r="DP95" s="11">
        <f>SUM('Yearly emission'!DM$113:'Yearly emission'!DM125)</f>
        <v>169958660.64866593</v>
      </c>
      <c r="DQ95" s="11">
        <f>SUM('Yearly emission'!DN$113:'Yearly emission'!DN125)</f>
        <v>433091107.31852949</v>
      </c>
      <c r="DR95" s="11">
        <f>SUM('Yearly emission'!DO$113:'Yearly emission'!DO125)</f>
        <v>488376527.50421184</v>
      </c>
      <c r="DS95" s="11">
        <f>SUM('Yearly emission'!DP$113:'Yearly emission'!DP125)</f>
        <v>376304342.095918</v>
      </c>
      <c r="DT95" s="11">
        <f>SUM('Yearly emission'!DQ$113:'Yearly emission'!DQ125)</f>
        <v>1674122266.6237442</v>
      </c>
      <c r="DV95" s="11">
        <f>SUM('Yearly emission'!DS$113:'Yearly emission'!DS125)</f>
        <v>11804148318.015509</v>
      </c>
      <c r="DW95" s="11">
        <f>SUM('Yearly emission'!DT$113:'Yearly emission'!DT125)</f>
        <v>3348636752.5883355</v>
      </c>
      <c r="DX95" s="11">
        <f>SUM('Yearly emission'!DU$113:'Yearly emission'!DU125)</f>
        <v>716564676.29680645</v>
      </c>
      <c r="DY95" s="11">
        <f>SUM('Yearly emission'!DV$113:'Yearly emission'!DV125)</f>
        <v>488020349.67409724</v>
      </c>
      <c r="DZ95" s="11">
        <f>SUM('Yearly emission'!DW$113:'Yearly emission'!DW125)</f>
        <v>5371042822.0775213</v>
      </c>
      <c r="EA95" s="11">
        <f>SUM('Yearly emission'!DX$113:'Yearly emission'!DX125)</f>
        <v>477010176.09137207</v>
      </c>
      <c r="EB95" s="11">
        <f>SUM('Yearly emission'!DY$113:'Yearly emission'!DY125)</f>
        <v>538453498.48378205</v>
      </c>
      <c r="EC95" s="11">
        <f>SUM('Yearly emission'!DZ$113:'Yearly emission'!DZ125)</f>
        <v>2134002920.3476751</v>
      </c>
      <c r="ED95" s="11">
        <f>SUM('Yearly emission'!EA$113:'Yearly emission'!EA125)</f>
        <v>10559829023.38065</v>
      </c>
      <c r="EE95" s="11">
        <f>SUM('Yearly emission'!EB$113:'Yearly emission'!EB125)</f>
        <v>1548935826.2699814</v>
      </c>
      <c r="EF95" s="11">
        <f>SUM('Yearly emission'!EC$113:'Yearly emission'!EC125)</f>
        <v>2463937258.4851789</v>
      </c>
      <c r="EG95" s="11">
        <f>SUM('Yearly emission'!ED$113:'Yearly emission'!ED125)</f>
        <v>339824185.38870966</v>
      </c>
      <c r="EH95" s="11">
        <f>SUM('Yearly emission'!EE$113:'Yearly emission'!EE125)</f>
        <v>865293596.93294585</v>
      </c>
      <c r="EI95" s="11">
        <f>SUM('Yearly emission'!EF$113:'Yearly emission'!EF125)</f>
        <v>834530372.43939936</v>
      </c>
      <c r="EJ95" s="11">
        <f>SUM('Yearly emission'!EG$113:'Yearly emission'!EG125)</f>
        <v>750829884.74339414</v>
      </c>
      <c r="EK95" s="11">
        <f>SUM('Yearly emission'!EH$113:'Yearly emission'!EH125)</f>
        <v>3118784537.8872037</v>
      </c>
      <c r="EM95" s="11">
        <f>SUM('Yearly emission'!EJ$113:'Yearly emission'!EJ125)</f>
        <v>0</v>
      </c>
      <c r="EN95" s="11">
        <f>SUM('Yearly emission'!EK$113:'Yearly emission'!EK125)</f>
        <v>0</v>
      </c>
      <c r="EO95" s="11">
        <f>SUM('Yearly emission'!EL$113:'Yearly emission'!EL125)</f>
        <v>0</v>
      </c>
      <c r="EP95" s="11">
        <f>SUM('Yearly emission'!EM$113:'Yearly emission'!EM125)</f>
        <v>0</v>
      </c>
      <c r="EQ95" s="11">
        <f>SUM('Yearly emission'!EN$113:'Yearly emission'!EN125)</f>
        <v>0</v>
      </c>
      <c r="ER95" s="11">
        <f>SUM('Yearly emission'!EO$113:'Yearly emission'!EO125)</f>
        <v>0</v>
      </c>
      <c r="ES95" s="11">
        <f>SUM('Yearly emission'!EP$113:'Yearly emission'!EP125)</f>
        <v>0</v>
      </c>
      <c r="ET95" s="11">
        <f>SUM('Yearly emission'!EQ$113:'Yearly emission'!EQ125)</f>
        <v>0</v>
      </c>
      <c r="EU95" s="11">
        <f>SUM('Yearly emission'!ER$113:'Yearly emission'!ER125)</f>
        <v>0</v>
      </c>
      <c r="EV95" s="11">
        <f>SUM('Yearly emission'!ES$113:'Yearly emission'!ES125)</f>
        <v>0</v>
      </c>
      <c r="EW95" s="11">
        <f>SUM('Yearly emission'!ET$113:'Yearly emission'!ET125)</f>
        <v>0</v>
      </c>
      <c r="EX95" s="11">
        <f>SUM('Yearly emission'!EU$113:'Yearly emission'!EU125)</f>
        <v>0</v>
      </c>
      <c r="EY95" s="11">
        <f>SUM('Yearly emission'!EV$113:'Yearly emission'!EV125)</f>
        <v>0</v>
      </c>
      <c r="EZ95" s="11">
        <f>SUM('Yearly emission'!EW$113:'Yearly emission'!EW125)</f>
        <v>0</v>
      </c>
      <c r="FA95" s="11">
        <f>SUM('Yearly emission'!EX$113:'Yearly emission'!EX125)</f>
        <v>0</v>
      </c>
      <c r="FB95" s="11">
        <f>SUM('Yearly emission'!EY$113:'Yearly emission'!EY125)</f>
        <v>0</v>
      </c>
      <c r="FD95" s="11">
        <f>SUM('Yearly emission'!FA$113:'Yearly emission'!FA125)</f>
        <v>0</v>
      </c>
      <c r="FE95" s="11">
        <f>SUM('Yearly emission'!FB$113:'Yearly emission'!FB125)</f>
        <v>0</v>
      </c>
      <c r="FF95" s="11">
        <f>SUM('Yearly emission'!FC$113:'Yearly emission'!FC125)</f>
        <v>0</v>
      </c>
      <c r="FG95" s="11">
        <f>SUM('Yearly emission'!FD$113:'Yearly emission'!FD125)</f>
        <v>0</v>
      </c>
      <c r="FH95" s="11">
        <f>SUM('Yearly emission'!FE$113:'Yearly emission'!FE125)</f>
        <v>0</v>
      </c>
      <c r="FI95" s="11">
        <f>SUM('Yearly emission'!FF$113:'Yearly emission'!FF125)</f>
        <v>0</v>
      </c>
      <c r="FJ95" s="11">
        <f>SUM('Yearly emission'!FG$113:'Yearly emission'!FG125)</f>
        <v>0</v>
      </c>
      <c r="FK95" s="11">
        <f>SUM('Yearly emission'!FH$113:'Yearly emission'!FH125)</f>
        <v>0</v>
      </c>
      <c r="FL95" s="11">
        <f>SUM('Yearly emission'!FI$113:'Yearly emission'!FI125)</f>
        <v>0</v>
      </c>
      <c r="FM95" s="11">
        <f>SUM('Yearly emission'!FJ$113:'Yearly emission'!FJ125)</f>
        <v>0</v>
      </c>
      <c r="FN95" s="11">
        <f>SUM('Yearly emission'!FK$113:'Yearly emission'!FK125)</f>
        <v>0</v>
      </c>
      <c r="FO95" s="11">
        <f>SUM('Yearly emission'!FL$113:'Yearly emission'!FL125)</f>
        <v>0</v>
      </c>
      <c r="FP95" s="11">
        <f>SUM('Yearly emission'!FM$113:'Yearly emission'!FM125)</f>
        <v>0</v>
      </c>
      <c r="FQ95" s="11">
        <f>SUM('Yearly emission'!FN$113:'Yearly emission'!FN125)</f>
        <v>0</v>
      </c>
      <c r="FR95" s="11">
        <f>SUM('Yearly emission'!FO$113:'Yearly emission'!FO125)</f>
        <v>0</v>
      </c>
      <c r="FS95" s="11">
        <f>SUM('Yearly emission'!FP$113:'Yearly emission'!FP125)</f>
        <v>0</v>
      </c>
      <c r="FV95" s="11">
        <f>SUM('Yearly emission'!FS$113:'Yearly emission'!FS125)</f>
        <v>26494</v>
      </c>
      <c r="FW95" s="11">
        <f>SUM('Yearly emission'!FT$113:'Yearly emission'!FT125)</f>
        <v>0</v>
      </c>
      <c r="FX95" s="11">
        <f>SUM('Yearly emission'!FU$113:'Yearly emission'!FU125)</f>
        <v>0</v>
      </c>
      <c r="FY95" s="11">
        <f>SUM('Yearly emission'!FV$113:'Yearly emission'!FV125)</f>
        <v>0</v>
      </c>
      <c r="FZ95" s="11">
        <f>SUM('Yearly emission'!FW$113:'Yearly emission'!FW125)</f>
        <v>0</v>
      </c>
      <c r="GA95" s="11">
        <f>SUM('Yearly emission'!FX$113:'Yearly emission'!FX125)</f>
        <v>0</v>
      </c>
      <c r="GB95" s="11">
        <f>SUM('Yearly emission'!FY$113:'Yearly emission'!FY125)</f>
        <v>0</v>
      </c>
      <c r="GC95" s="11">
        <f>SUM('Yearly emission'!FZ$113:'Yearly emission'!FZ125)</f>
        <v>0</v>
      </c>
      <c r="GD95" s="11">
        <f>SUM('Yearly emission'!GA$113:'Yearly emission'!GA125)</f>
        <v>0</v>
      </c>
      <c r="GE95" s="11">
        <f>SUM('Yearly emission'!GB$113:'Yearly emission'!GB125)</f>
        <v>0</v>
      </c>
      <c r="GF95" s="11">
        <f>SUM('Yearly emission'!GC$113:'Yearly emission'!GC125)</f>
        <v>0</v>
      </c>
      <c r="GG95" s="11">
        <f>SUM('Yearly emission'!GD$113:'Yearly emission'!GD125)</f>
        <v>0</v>
      </c>
      <c r="GH95" s="11">
        <f>SUM('Yearly emission'!GE$113:'Yearly emission'!GE125)</f>
        <v>0</v>
      </c>
      <c r="GI95" s="11">
        <f>SUM('Yearly emission'!GF$113:'Yearly emission'!GF125)</f>
        <v>0</v>
      </c>
      <c r="GJ95" s="11">
        <f>SUM('Yearly emission'!GG$113:'Yearly emission'!GG125)</f>
        <v>0</v>
      </c>
      <c r="GK95" s="11">
        <f>SUM('Yearly emission'!GH$113:'Yearly emission'!GH125)</f>
        <v>0</v>
      </c>
      <c r="GL95" s="11">
        <f>SUM('Yearly emission'!GI$113:'Yearly emission'!GI125)</f>
        <v>0</v>
      </c>
      <c r="GN95" s="11">
        <f>SUM('Yearly emission'!GK$113:'Yearly emission'!GK125)</f>
        <v>3973466492.2766008</v>
      </c>
      <c r="GO95" s="11">
        <f>SUM('Yearly emission'!GL$113:'Yearly emission'!GL125)</f>
        <v>2044224146.5369368</v>
      </c>
      <c r="GP95" s="11">
        <f>SUM('Yearly emission'!GM$113:'Yearly emission'!GM125)</f>
        <v>630626623.60805082</v>
      </c>
      <c r="GQ95" s="11">
        <f>SUM('Yearly emission'!GN$113:'Yearly emission'!GN125)</f>
        <v>287621445.18037385</v>
      </c>
      <c r="GR95" s="11">
        <f>SUM('Yearly emission'!GO$113:'Yearly emission'!GO125)</f>
        <v>2267234138.2332726</v>
      </c>
      <c r="GS95" s="11">
        <f>SUM('Yearly emission'!GP$113:'Yearly emission'!GP125)</f>
        <v>188769923.41584724</v>
      </c>
      <c r="GT95" s="11">
        <f>SUM('Yearly emission'!GQ$113:'Yearly emission'!GQ125)</f>
        <v>326817990.06860554</v>
      </c>
      <c r="GU95" s="11">
        <f>SUM('Yearly emission'!GR$113:'Yearly emission'!GR125)</f>
        <v>1712857048.0509613</v>
      </c>
      <c r="GV95" s="11">
        <f>SUM('Yearly emission'!GS$113:'Yearly emission'!GS125)</f>
        <v>5919218931.5572147</v>
      </c>
      <c r="GW95" s="11">
        <f>SUM('Yearly emission'!GT$113:'Yearly emission'!GT125)</f>
        <v>873106482.00929546</v>
      </c>
      <c r="GX95" s="11">
        <f>SUM('Yearly emission'!GU$113:'Yearly emission'!GU125)</f>
        <v>803216210.82343435</v>
      </c>
      <c r="GY95" s="11">
        <f>SUM('Yearly emission'!GV$113:'Yearly emission'!GV125)</f>
        <v>271757394.04190046</v>
      </c>
      <c r="GZ95" s="11">
        <f>SUM('Yearly emission'!GW$113:'Yearly emission'!GW125)</f>
        <v>368136686.1068393</v>
      </c>
      <c r="HA95" s="11">
        <f>SUM('Yearly emission'!GX$113:'Yearly emission'!GX125)</f>
        <v>585393472.09877086</v>
      </c>
      <c r="HB95" s="11">
        <f>SUM('Yearly emission'!GY$113:'Yearly emission'!GY125)</f>
        <v>396410275.60394365</v>
      </c>
      <c r="HC95" s="11">
        <f>SUM('Yearly emission'!GZ$113:'Yearly emission'!GZ125)</f>
        <v>2400930598.7389531</v>
      </c>
      <c r="HE95" s="11">
        <f>SUM('Yearly emission'!HB$113:'Yearly emission'!HB125)</f>
        <v>5578816721.9405613</v>
      </c>
      <c r="HF95" s="11">
        <f>SUM('Yearly emission'!HC$113:'Yearly emission'!HC125)</f>
        <v>4083826039.6199641</v>
      </c>
      <c r="HG95" s="11">
        <f>SUM('Yearly emission'!HD$113:'Yearly emission'!HD125)</f>
        <v>1055355134.5580674</v>
      </c>
      <c r="HH95" s="11">
        <f>SUM('Yearly emission'!HE$113:'Yearly emission'!HE125)</f>
        <v>436844813.91374993</v>
      </c>
      <c r="HI95" s="11">
        <f>SUM('Yearly emission'!HF$113:'Yearly emission'!HF125)</f>
        <v>4527785535.133811</v>
      </c>
      <c r="HJ95" s="11">
        <f>SUM('Yearly emission'!HG$113:'Yearly emission'!HG125)</f>
        <v>377388498.48132044</v>
      </c>
      <c r="HK95" s="11">
        <f>SUM('Yearly emission'!HH$113:'Yearly emission'!HH125)</f>
        <v>653635980.13720989</v>
      </c>
      <c r="HL95" s="11">
        <f>SUM('Yearly emission'!HI$113:'Yearly emission'!HI125)</f>
        <v>3405833717.9044523</v>
      </c>
      <c r="HM95" s="11">
        <f>SUM('Yearly emission'!HJ$113:'Yearly emission'!HJ125)</f>
        <v>11838437863.114426</v>
      </c>
      <c r="HN95" s="11">
        <f>SUM('Yearly emission'!HK$113:'Yearly emission'!HK125)</f>
        <v>1746212964.0185928</v>
      </c>
      <c r="HO95" s="11">
        <f>SUM('Yearly emission'!HL$113:'Yearly emission'!HL125)</f>
        <v>1120180500.0390613</v>
      </c>
      <c r="HP95" s="11">
        <f>SUM('Yearly emission'!HM$113:'Yearly emission'!HM125)</f>
        <v>543496419.565781</v>
      </c>
      <c r="HQ95" s="11">
        <f>SUM('Yearly emission'!HN$113:'Yearly emission'!HN125)</f>
        <v>736273372.21367848</v>
      </c>
      <c r="HR95" s="11">
        <f>SUM('Yearly emission'!HO$113:'Yearly emission'!HO125)</f>
        <v>1170398627.2025082</v>
      </c>
      <c r="HS95" s="11">
        <f>SUM('Yearly emission'!HP$113:'Yearly emission'!HP125)</f>
        <v>792785964.73594272</v>
      </c>
      <c r="HT95" s="11">
        <f>SUM('Yearly emission'!HQ$113:'Yearly emission'!HQ125)</f>
        <v>4801861197.4779119</v>
      </c>
      <c r="HV95" s="11">
        <f>SUM('Yearly emission'!HS$113:'Yearly emission'!HS125)</f>
        <v>0</v>
      </c>
      <c r="HW95" s="11">
        <f>SUM('Yearly emission'!HT$113:'Yearly emission'!HT125)</f>
        <v>0</v>
      </c>
      <c r="HX95" s="11">
        <f>SUM('Yearly emission'!HU$113:'Yearly emission'!HU125)</f>
        <v>0</v>
      </c>
      <c r="HY95" s="11">
        <f>SUM('Yearly emission'!HV$113:'Yearly emission'!HV125)</f>
        <v>0</v>
      </c>
      <c r="HZ95" s="11">
        <f>SUM('Yearly emission'!HW$113:'Yearly emission'!HW125)</f>
        <v>0</v>
      </c>
      <c r="IA95" s="11">
        <f>SUM('Yearly emission'!HX$113:'Yearly emission'!HX125)</f>
        <v>0</v>
      </c>
      <c r="IB95" s="11">
        <f>SUM('Yearly emission'!HY$113:'Yearly emission'!HY125)</f>
        <v>0</v>
      </c>
      <c r="IC95" s="11">
        <f>SUM('Yearly emission'!HZ$113:'Yearly emission'!HZ125)</f>
        <v>0</v>
      </c>
      <c r="ID95" s="11">
        <f>SUM('Yearly emission'!IA$113:'Yearly emission'!IA125)</f>
        <v>0</v>
      </c>
      <c r="IE95" s="11">
        <f>SUM('Yearly emission'!IB$113:'Yearly emission'!IB125)</f>
        <v>0</v>
      </c>
      <c r="IF95" s="11">
        <f>SUM('Yearly emission'!IC$113:'Yearly emission'!IC125)</f>
        <v>0</v>
      </c>
      <c r="IG95" s="11">
        <f>SUM('Yearly emission'!ID$113:'Yearly emission'!ID125)</f>
        <v>0</v>
      </c>
      <c r="IH95" s="11">
        <f>SUM('Yearly emission'!IE$113:'Yearly emission'!IE125)</f>
        <v>0</v>
      </c>
      <c r="II95" s="11">
        <f>SUM('Yearly emission'!IF$113:'Yearly emission'!IF125)</f>
        <v>0</v>
      </c>
      <c r="IJ95" s="11">
        <f>SUM('Yearly emission'!IG$113:'Yearly emission'!IG125)</f>
        <v>0</v>
      </c>
      <c r="IK95" s="11">
        <f>SUM('Yearly emission'!IH$113:'Yearly emission'!IH125)</f>
        <v>0</v>
      </c>
      <c r="IM95" s="11">
        <f>SUM('Yearly emission'!IJ$113:'Yearly emission'!IJ125)</f>
        <v>0</v>
      </c>
      <c r="IN95" s="11">
        <f>SUM('Yearly emission'!IK$113:'Yearly emission'!IK125)</f>
        <v>0</v>
      </c>
      <c r="IO95" s="11">
        <f>SUM('Yearly emission'!IL$113:'Yearly emission'!IL125)</f>
        <v>0</v>
      </c>
      <c r="IP95" s="11">
        <f>SUM('Yearly emission'!IM$113:'Yearly emission'!IM125)</f>
        <v>0</v>
      </c>
      <c r="IQ95" s="11">
        <f>SUM('Yearly emission'!IN$113:'Yearly emission'!IN125)</f>
        <v>0</v>
      </c>
      <c r="IR95" s="11">
        <f>SUM('Yearly emission'!IO$113:'Yearly emission'!IO125)</f>
        <v>0</v>
      </c>
      <c r="IS95" s="11">
        <f>SUM('Yearly emission'!IP$113:'Yearly emission'!IP125)</f>
        <v>0</v>
      </c>
      <c r="IT95" s="11">
        <f>SUM('Yearly emission'!IQ$113:'Yearly emission'!IQ125)</f>
        <v>0</v>
      </c>
      <c r="IU95" s="11">
        <f>SUM('Yearly emission'!IR$113:'Yearly emission'!IR125)</f>
        <v>0</v>
      </c>
      <c r="IV95" s="11">
        <f>SUM('Yearly emission'!IS$113:'Yearly emission'!IS125)</f>
        <v>0</v>
      </c>
      <c r="IW95" s="11">
        <f>SUM('Yearly emission'!IT$113:'Yearly emission'!IT125)</f>
        <v>0</v>
      </c>
      <c r="IX95" s="11">
        <f>SUM('Yearly emission'!IU$113:'Yearly emission'!IU125)</f>
        <v>0</v>
      </c>
      <c r="IY95" s="11">
        <f>SUM('Yearly emission'!IV$113:'Yearly emission'!IV125)</f>
        <v>0</v>
      </c>
      <c r="IZ95" s="11">
        <f>SUM('Yearly emission'!IW$113:'Yearly emission'!IW125)</f>
        <v>0</v>
      </c>
      <c r="JA95" s="11">
        <f>SUM('Yearly emission'!IX$113:'Yearly emission'!IX125)</f>
        <v>0</v>
      </c>
      <c r="JB95" s="11">
        <f>SUM('Yearly emission'!IY$113:'Yearly emission'!IY125)</f>
        <v>0</v>
      </c>
    </row>
    <row r="96" spans="1:262" x14ac:dyDescent="0.25">
      <c r="D96" s="11">
        <v>2045</v>
      </c>
      <c r="E96" s="11">
        <f>SUM('Yearly emission'!B$114:'Yearly emission'!B126)</f>
        <v>0</v>
      </c>
      <c r="F96" s="11">
        <f>SUM('Yearly emission'!C$114:'Yearly emission'!C126)</f>
        <v>0</v>
      </c>
      <c r="G96" s="11">
        <f>SUM('Yearly emission'!D$114:'Yearly emission'!D126)</f>
        <v>0</v>
      </c>
      <c r="H96" s="11">
        <f>SUM('Yearly emission'!E$114:'Yearly emission'!E126)</f>
        <v>0</v>
      </c>
      <c r="I96" s="11">
        <f>SUM('Yearly emission'!F$114:'Yearly emission'!F126)</f>
        <v>0</v>
      </c>
      <c r="J96" s="11">
        <f>SUM('Yearly emission'!G$114:'Yearly emission'!G126)</f>
        <v>0</v>
      </c>
      <c r="K96" s="11">
        <f>SUM('Yearly emission'!H$114:'Yearly emission'!H126)</f>
        <v>0</v>
      </c>
      <c r="L96" s="11">
        <f>SUM('Yearly emission'!I$114:'Yearly emission'!I126)</f>
        <v>0</v>
      </c>
      <c r="M96" s="11">
        <f>SUM('Yearly emission'!J$114:'Yearly emission'!J126)</f>
        <v>0</v>
      </c>
      <c r="N96" s="11">
        <f>SUM('Yearly emission'!K$114:'Yearly emission'!K126)</f>
        <v>0</v>
      </c>
      <c r="O96" s="11">
        <f>SUM('Yearly emission'!L$114:'Yearly emission'!L126)</f>
        <v>0</v>
      </c>
      <c r="P96" s="11">
        <f>SUM('Yearly emission'!M$114:'Yearly emission'!M126)</f>
        <v>0</v>
      </c>
      <c r="Q96" s="11">
        <f>SUM('Yearly emission'!N$114:'Yearly emission'!N126)</f>
        <v>0</v>
      </c>
      <c r="R96" s="11">
        <f>SUM('Yearly emission'!O$114:'Yearly emission'!O126)</f>
        <v>0</v>
      </c>
      <c r="S96" s="11">
        <f>SUM('Yearly emission'!P$114:'Yearly emission'!P126)</f>
        <v>0</v>
      </c>
      <c r="T96" s="11">
        <f>SUM('Yearly emission'!Q$114:'Yearly emission'!Q126)</f>
        <v>0</v>
      </c>
      <c r="V96" s="11">
        <f>SUM('Yearly emission'!S$114:'Yearly emission'!S126)</f>
        <v>1309982454.8377728</v>
      </c>
      <c r="W96" s="11">
        <f>SUM('Yearly emission'!T$114:'Yearly emission'!T126)</f>
        <v>2185132075.9366384</v>
      </c>
      <c r="X96" s="11">
        <f>SUM('Yearly emission'!U$114:'Yearly emission'!U126)</f>
        <v>722815913.00931561</v>
      </c>
      <c r="Y96" s="11">
        <f>SUM('Yearly emission'!V$114:'Yearly emission'!V126)</f>
        <v>312948118.48100495</v>
      </c>
      <c r="Z96" s="11">
        <f>SUM('Yearly emission'!W$114:'Yearly emission'!W126)</f>
        <v>2422555382.908967</v>
      </c>
      <c r="AA96" s="11">
        <f>SUM('Yearly emission'!X$114:'Yearly emission'!X126)</f>
        <v>185782836.03823799</v>
      </c>
      <c r="AB96" s="11">
        <f>SUM('Yearly emission'!Y$114:'Yearly emission'!Y126)</f>
        <v>278641317.15748489</v>
      </c>
      <c r="AC96" s="11">
        <f>SUM('Yearly emission'!Z$114:'Yearly emission'!Z126)</f>
        <v>935436082.57279563</v>
      </c>
      <c r="AD96" s="11">
        <f>SUM('Yearly emission'!AA$114:'Yearly emission'!AA126)</f>
        <v>5418838712.5241671</v>
      </c>
      <c r="AE96" s="11">
        <f>SUM('Yearly emission'!AB$114:'Yearly emission'!AB126)</f>
        <v>781722181.35155106</v>
      </c>
      <c r="AF96" s="11">
        <f>SUM('Yearly emission'!AC$114:'Yearly emission'!AC126)</f>
        <v>828561273.95382774</v>
      </c>
      <c r="AG96" s="11">
        <f>SUM('Yearly emission'!AD$114:'Yearly emission'!AD126)</f>
        <v>131886731.54797995</v>
      </c>
      <c r="AH96" s="11">
        <f>SUM('Yearly emission'!AE$114:'Yearly emission'!AE126)</f>
        <v>416285327.4796406</v>
      </c>
      <c r="AI96" s="11">
        <f>SUM('Yearly emission'!AF$114:'Yearly emission'!AF126)</f>
        <v>495066912.82003975</v>
      </c>
      <c r="AJ96" s="11">
        <f>SUM('Yearly emission'!AG$114:'Yearly emission'!AG126)</f>
        <v>333471402.81007892</v>
      </c>
      <c r="AK96" s="11">
        <f>SUM('Yearly emission'!AH$114:'Yearly emission'!AH126)</f>
        <v>1715139466.2420986</v>
      </c>
      <c r="AM96" s="11">
        <f>SUM('Yearly emission'!AJ$114:'Yearly emission'!AJ126)</f>
        <v>2099528550.6831892</v>
      </c>
      <c r="AN96" s="11">
        <f>SUM('Yearly emission'!AK$114:'Yearly emission'!AK126)</f>
        <v>4371959391.5965033</v>
      </c>
      <c r="AO96" s="11">
        <f>SUM('Yearly emission'!AL$114:'Yearly emission'!AL126)</f>
        <v>1336345874.9525173</v>
      </c>
      <c r="AP96" s="11">
        <f>SUM('Yearly emission'!AM$114:'Yearly emission'!AM126)</f>
        <v>623558258.91246486</v>
      </c>
      <c r="AQ96" s="11">
        <f>SUM('Yearly emission'!AN$114:'Yearly emission'!AN126)</f>
        <v>4247433654.2225556</v>
      </c>
      <c r="AR96" s="11">
        <f>SUM('Yearly emission'!AO$114:'Yearly emission'!AO126)</f>
        <v>371565672.07647616</v>
      </c>
      <c r="AS96" s="11">
        <f>SUM('Yearly emission'!AP$114:'Yearly emission'!AP126)</f>
        <v>556079745.51797378</v>
      </c>
      <c r="AT96" s="11">
        <f>SUM('Yearly emission'!AQ$114:'Yearly emission'!AQ126)</f>
        <v>1869621273.1993103</v>
      </c>
      <c r="AU96" s="11">
        <f>SUM('Yearly emission'!AR$114:'Yearly emission'!AR126)</f>
        <v>10710130848.862858</v>
      </c>
      <c r="AV96" s="11">
        <f>SUM('Yearly emission'!AS$114:'Yearly emission'!AS126)</f>
        <v>1563444362.7031004</v>
      </c>
      <c r="AW96" s="11">
        <f>SUM('Yearly emission'!AT$114:'Yearly emission'!AT126)</f>
        <v>1657122547.9076529</v>
      </c>
      <c r="AX96" s="11">
        <f>SUM('Yearly emission'!AU$114:'Yearly emission'!AU126)</f>
        <v>263669594.27370739</v>
      </c>
      <c r="AY96" s="11">
        <f>SUM('Yearly emission'!AV$114:'Yearly emission'!AV126)</f>
        <v>832570654.9592818</v>
      </c>
      <c r="AZ96" s="11">
        <f>SUM('Yearly emission'!AW$114:'Yearly emission'!AW126)</f>
        <v>990133825.64008033</v>
      </c>
      <c r="BA96" s="11">
        <f>SUM('Yearly emission'!AX$114:'Yearly emission'!AX126)</f>
        <v>666942805.6201582</v>
      </c>
      <c r="BB96" s="11">
        <f>SUM('Yearly emission'!AY$114:'Yearly emission'!AY126)</f>
        <v>3424367049.3022251</v>
      </c>
      <c r="BD96" s="11">
        <f>SUM('Yearly emission'!BA$114:'Yearly emission'!BA126)</f>
        <v>0</v>
      </c>
      <c r="BE96" s="11">
        <f>SUM('Yearly emission'!BB$114:'Yearly emission'!BB126)</f>
        <v>0</v>
      </c>
      <c r="BF96" s="11">
        <f>SUM('Yearly emission'!BC$114:'Yearly emission'!BC126)</f>
        <v>0</v>
      </c>
      <c r="BG96" s="11">
        <f>SUM('Yearly emission'!BD$114:'Yearly emission'!BD126)</f>
        <v>0</v>
      </c>
      <c r="BH96" s="11">
        <f>SUM('Yearly emission'!BE$114:'Yearly emission'!BE126)</f>
        <v>0</v>
      </c>
      <c r="BI96" s="11">
        <f>SUM('Yearly emission'!BF$114:'Yearly emission'!BF126)</f>
        <v>0</v>
      </c>
      <c r="BJ96" s="11">
        <f>SUM('Yearly emission'!BG$114:'Yearly emission'!BG126)</f>
        <v>0</v>
      </c>
      <c r="BK96" s="11">
        <f>SUM('Yearly emission'!BH$114:'Yearly emission'!BH126)</f>
        <v>0</v>
      </c>
      <c r="BL96" s="11">
        <f>SUM('Yearly emission'!BI$114:'Yearly emission'!BI126)</f>
        <v>0</v>
      </c>
      <c r="BM96" s="11">
        <f>SUM('Yearly emission'!BJ$114:'Yearly emission'!BJ126)</f>
        <v>0</v>
      </c>
      <c r="BN96" s="11">
        <f>SUM('Yearly emission'!BK$114:'Yearly emission'!BK126)</f>
        <v>0</v>
      </c>
      <c r="BO96" s="11">
        <f>SUM('Yearly emission'!BL$114:'Yearly emission'!BL126)</f>
        <v>0</v>
      </c>
      <c r="BP96" s="11">
        <f>SUM('Yearly emission'!BM$114:'Yearly emission'!BM126)</f>
        <v>0</v>
      </c>
      <c r="BQ96" s="11">
        <f>SUM('Yearly emission'!BN$114:'Yearly emission'!BN126)</f>
        <v>0</v>
      </c>
      <c r="BR96" s="11">
        <f>SUM('Yearly emission'!BO$114:'Yearly emission'!BO126)</f>
        <v>0</v>
      </c>
      <c r="BS96" s="11">
        <f>SUM('Yearly emission'!BP$114:'Yearly emission'!BP126)</f>
        <v>0</v>
      </c>
      <c r="BU96" s="11">
        <f>SUM('Yearly emission'!BR$114:'Yearly emission'!BR126)</f>
        <v>0</v>
      </c>
      <c r="BV96" s="11">
        <f>SUM('Yearly emission'!BS$114:'Yearly emission'!BS126)</f>
        <v>0</v>
      </c>
      <c r="BW96" s="11">
        <f>SUM('Yearly emission'!BT$114:'Yearly emission'!BT126)</f>
        <v>0</v>
      </c>
      <c r="BX96" s="11">
        <f>SUM('Yearly emission'!BU$114:'Yearly emission'!BU126)</f>
        <v>0</v>
      </c>
      <c r="BY96" s="11">
        <f>SUM('Yearly emission'!BV$114:'Yearly emission'!BV126)</f>
        <v>0</v>
      </c>
      <c r="BZ96" s="11">
        <f>SUM('Yearly emission'!BW$114:'Yearly emission'!BW126)</f>
        <v>0</v>
      </c>
      <c r="CA96" s="11">
        <f>SUM('Yearly emission'!BX$114:'Yearly emission'!BX126)</f>
        <v>0</v>
      </c>
      <c r="CB96" s="11">
        <f>SUM('Yearly emission'!BY$114:'Yearly emission'!BY126)</f>
        <v>0</v>
      </c>
      <c r="CC96" s="11">
        <f>SUM('Yearly emission'!BZ$114:'Yearly emission'!BZ126)</f>
        <v>0</v>
      </c>
      <c r="CD96" s="11">
        <f>SUM('Yearly emission'!CA$114:'Yearly emission'!CA126)</f>
        <v>0</v>
      </c>
      <c r="CE96" s="11">
        <f>SUM('Yearly emission'!CB$114:'Yearly emission'!CB126)</f>
        <v>0</v>
      </c>
      <c r="CF96" s="11">
        <f>SUM('Yearly emission'!CC$114:'Yearly emission'!CC126)</f>
        <v>0</v>
      </c>
      <c r="CG96" s="11">
        <f>SUM('Yearly emission'!CD$114:'Yearly emission'!CD126)</f>
        <v>0</v>
      </c>
      <c r="CH96" s="11">
        <f>SUM('Yearly emission'!CE$114:'Yearly emission'!CE126)</f>
        <v>0</v>
      </c>
      <c r="CI96" s="11">
        <f>SUM('Yearly emission'!CF$114:'Yearly emission'!CF126)</f>
        <v>0</v>
      </c>
      <c r="CJ96" s="11">
        <f>SUM('Yearly emission'!CG$114:'Yearly emission'!CG126)</f>
        <v>0</v>
      </c>
      <c r="CM96" s="11">
        <f>SUM('Yearly emission'!CJ$114:'Yearly emission'!CJ126)</f>
        <v>26507</v>
      </c>
      <c r="CN96" s="11">
        <f>SUM('Yearly emission'!CK$114:'Yearly emission'!CK126)</f>
        <v>0</v>
      </c>
      <c r="CO96" s="11">
        <f>SUM('Yearly emission'!CL$114:'Yearly emission'!CL126)</f>
        <v>0</v>
      </c>
      <c r="CP96" s="11">
        <f>SUM('Yearly emission'!CM$114:'Yearly emission'!CM126)</f>
        <v>0</v>
      </c>
      <c r="CQ96" s="11">
        <f>SUM('Yearly emission'!CN$114:'Yearly emission'!CN126)</f>
        <v>0</v>
      </c>
      <c r="CR96" s="11">
        <f>SUM('Yearly emission'!CO$114:'Yearly emission'!CO126)</f>
        <v>0</v>
      </c>
      <c r="CS96" s="11">
        <f>SUM('Yearly emission'!CP$114:'Yearly emission'!CP126)</f>
        <v>0</v>
      </c>
      <c r="CT96" s="11">
        <f>SUM('Yearly emission'!CQ$114:'Yearly emission'!CQ126)</f>
        <v>0</v>
      </c>
      <c r="CU96" s="11">
        <f>SUM('Yearly emission'!CR$114:'Yearly emission'!CR126)</f>
        <v>0</v>
      </c>
      <c r="CV96" s="11">
        <f>SUM('Yearly emission'!CS$114:'Yearly emission'!CS126)</f>
        <v>0</v>
      </c>
      <c r="CW96" s="11">
        <f>SUM('Yearly emission'!CT$114:'Yearly emission'!CT126)</f>
        <v>0</v>
      </c>
      <c r="CX96" s="11">
        <f>SUM('Yearly emission'!CU$114:'Yearly emission'!CU126)</f>
        <v>0</v>
      </c>
      <c r="CY96" s="11">
        <f>SUM('Yearly emission'!CV$114:'Yearly emission'!CV126)</f>
        <v>0</v>
      </c>
      <c r="CZ96" s="11">
        <f>SUM('Yearly emission'!CW$114:'Yearly emission'!CW126)</f>
        <v>0</v>
      </c>
      <c r="DA96" s="11">
        <f>SUM('Yearly emission'!CX$114:'Yearly emission'!CX126)</f>
        <v>0</v>
      </c>
      <c r="DB96" s="11">
        <f>SUM('Yearly emission'!CY$114:'Yearly emission'!CY126)</f>
        <v>0</v>
      </c>
      <c r="DC96" s="11">
        <f>SUM('Yearly emission'!CZ$114:'Yearly emission'!CZ126)</f>
        <v>0</v>
      </c>
      <c r="DE96" s="11">
        <f>SUM('Yearly emission'!DB$114:'Yearly emission'!DB126)</f>
        <v>6422079545.1911793</v>
      </c>
      <c r="DF96" s="11">
        <f>SUM('Yearly emission'!DC$114:'Yearly emission'!DC126)</f>
        <v>2062641831.4988437</v>
      </c>
      <c r="DG96" s="11">
        <f>SUM('Yearly emission'!DD$114:'Yearly emission'!DD126)</f>
        <v>509413404.87712926</v>
      </c>
      <c r="DH96" s="11">
        <f>SUM('Yearly emission'!DE$114:'Yearly emission'!DE126)</f>
        <v>305535480.48664254</v>
      </c>
      <c r="DI96" s="11">
        <f>SUM('Yearly emission'!DF$114:'Yearly emission'!DF126)</f>
        <v>2931455428.6565423</v>
      </c>
      <c r="DJ96" s="11">
        <f>SUM('Yearly emission'!DG$114:'Yearly emission'!DG126)</f>
        <v>266894019.9572196</v>
      </c>
      <c r="DK96" s="11">
        <f>SUM('Yearly emission'!DH$114:'Yearly emission'!DH126)</f>
        <v>291677037.30571151</v>
      </c>
      <c r="DL96" s="11">
        <f>SUM('Yearly emission'!DI$114:'Yearly emission'!DI126)</f>
        <v>1150529315.5252008</v>
      </c>
      <c r="DM96" s="11">
        <f>SUM('Yearly emission'!DJ$114:'Yearly emission'!DJ126)</f>
        <v>5507127499.035183</v>
      </c>
      <c r="DN96" s="11">
        <f>SUM('Yearly emission'!DK$114:'Yearly emission'!DK126)</f>
        <v>829232688.74193335</v>
      </c>
      <c r="DO96" s="11">
        <f>SUM('Yearly emission'!DL$114:'Yearly emission'!DL126)</f>
        <v>1326627766.2796667</v>
      </c>
      <c r="DP96" s="11">
        <f>SUM('Yearly emission'!DM$114:'Yearly emission'!DM126)</f>
        <v>192017330.0043239</v>
      </c>
      <c r="DQ96" s="11">
        <f>SUM('Yearly emission'!DN$114:'Yearly emission'!DN126)</f>
        <v>462957493.17459142</v>
      </c>
      <c r="DR96" s="11">
        <f>SUM('Yearly emission'!DO$114:'Yearly emission'!DO126)</f>
        <v>490882432.14045483</v>
      </c>
      <c r="DS96" s="11">
        <f>SUM('Yearly emission'!DP$114:'Yearly emission'!DP126)</f>
        <v>396963259.46324867</v>
      </c>
      <c r="DT96" s="11">
        <f>SUM('Yearly emission'!DQ$114:'Yearly emission'!DQ126)</f>
        <v>1694923279.3674264</v>
      </c>
      <c r="DV96" s="11">
        <f>SUM('Yearly emission'!DS$114:'Yearly emission'!DS126)</f>
        <v>12468387989.694681</v>
      </c>
      <c r="DW96" s="11">
        <f>SUM('Yearly emission'!DT$114:'Yearly emission'!DT126)</f>
        <v>3795238031.7604656</v>
      </c>
      <c r="DX96" s="11">
        <f>SUM('Yearly emission'!DU$114:'Yearly emission'!DU126)</f>
        <v>679616634.23996997</v>
      </c>
      <c r="DY96" s="11">
        <f>SUM('Yearly emission'!DV$114:'Yearly emission'!DV126)</f>
        <v>579969320.54213536</v>
      </c>
      <c r="DZ96" s="11">
        <f>SUM('Yearly emission'!DW$114:'Yearly emission'!DW126)</f>
        <v>5720415548.1984272</v>
      </c>
      <c r="EA96" s="11">
        <f>SUM('Yearly emission'!DX$114:'Yearly emission'!DX126)</f>
        <v>533606854.88972664</v>
      </c>
      <c r="EB96" s="11">
        <f>SUM('Yearly emission'!DY$114:'Yearly emission'!DY126)</f>
        <v>568411575.84677124</v>
      </c>
      <c r="EC96" s="11">
        <f>SUM('Yearly emission'!DZ$114:'Yearly emission'!DZ126)</f>
        <v>2301058631.0504012</v>
      </c>
      <c r="ED96" s="11">
        <f>SUM('Yearly emission'!EA$114:'Yearly emission'!EA126)</f>
        <v>11014254998.070332</v>
      </c>
      <c r="EE96" s="11">
        <f>SUM('Yearly emission'!EB$114:'Yearly emission'!EB126)</f>
        <v>1658465377.4838631</v>
      </c>
      <c r="EF96" s="11">
        <f>SUM('Yearly emission'!EC$114:'Yearly emission'!EC126)</f>
        <v>2460404137.735846</v>
      </c>
      <c r="EG96" s="11">
        <f>SUM('Yearly emission'!ED$114:'Yearly emission'!ED126)</f>
        <v>383941459.00502658</v>
      </c>
      <c r="EH96" s="11">
        <f>SUM('Yearly emission'!EE$114:'Yearly emission'!EE126)</f>
        <v>925025470.97433496</v>
      </c>
      <c r="EI96" s="11">
        <f>SUM('Yearly emission'!EF$114:'Yearly emission'!EF126)</f>
        <v>823056787.31770027</v>
      </c>
      <c r="EJ96" s="11">
        <f>SUM('Yearly emission'!EG$114:'Yearly emission'!EG126)</f>
        <v>792146513.29681659</v>
      </c>
      <c r="EK96" s="11">
        <f>SUM('Yearly emission'!EH$114:'Yearly emission'!EH126)</f>
        <v>3141083069.784503</v>
      </c>
      <c r="EM96" s="11">
        <f>SUM('Yearly emission'!EJ$114:'Yearly emission'!EJ126)</f>
        <v>0</v>
      </c>
      <c r="EN96" s="11">
        <f>SUM('Yearly emission'!EK$114:'Yearly emission'!EK126)</f>
        <v>0</v>
      </c>
      <c r="EO96" s="11">
        <f>SUM('Yearly emission'!EL$114:'Yearly emission'!EL126)</f>
        <v>0</v>
      </c>
      <c r="EP96" s="11">
        <f>SUM('Yearly emission'!EM$114:'Yearly emission'!EM126)</f>
        <v>0</v>
      </c>
      <c r="EQ96" s="11">
        <f>SUM('Yearly emission'!EN$114:'Yearly emission'!EN126)</f>
        <v>0</v>
      </c>
      <c r="ER96" s="11">
        <f>SUM('Yearly emission'!EO$114:'Yearly emission'!EO126)</f>
        <v>0</v>
      </c>
      <c r="ES96" s="11">
        <f>SUM('Yearly emission'!EP$114:'Yearly emission'!EP126)</f>
        <v>0</v>
      </c>
      <c r="ET96" s="11">
        <f>SUM('Yearly emission'!EQ$114:'Yearly emission'!EQ126)</f>
        <v>0</v>
      </c>
      <c r="EU96" s="11">
        <f>SUM('Yearly emission'!ER$114:'Yearly emission'!ER126)</f>
        <v>0</v>
      </c>
      <c r="EV96" s="11">
        <f>SUM('Yearly emission'!ES$114:'Yearly emission'!ES126)</f>
        <v>0</v>
      </c>
      <c r="EW96" s="11">
        <f>SUM('Yearly emission'!ET$114:'Yearly emission'!ET126)</f>
        <v>0</v>
      </c>
      <c r="EX96" s="11">
        <f>SUM('Yearly emission'!EU$114:'Yearly emission'!EU126)</f>
        <v>0</v>
      </c>
      <c r="EY96" s="11">
        <f>SUM('Yearly emission'!EV$114:'Yearly emission'!EV126)</f>
        <v>0</v>
      </c>
      <c r="EZ96" s="11">
        <f>SUM('Yearly emission'!EW$114:'Yearly emission'!EW126)</f>
        <v>0</v>
      </c>
      <c r="FA96" s="11">
        <f>SUM('Yearly emission'!EX$114:'Yearly emission'!EX126)</f>
        <v>0</v>
      </c>
      <c r="FB96" s="11">
        <f>SUM('Yearly emission'!EY$114:'Yearly emission'!EY126)</f>
        <v>0</v>
      </c>
      <c r="FD96" s="11">
        <f>SUM('Yearly emission'!FA$114:'Yearly emission'!FA126)</f>
        <v>0</v>
      </c>
      <c r="FE96" s="11">
        <f>SUM('Yearly emission'!FB$114:'Yearly emission'!FB126)</f>
        <v>0</v>
      </c>
      <c r="FF96" s="11">
        <f>SUM('Yearly emission'!FC$114:'Yearly emission'!FC126)</f>
        <v>0</v>
      </c>
      <c r="FG96" s="11">
        <f>SUM('Yearly emission'!FD$114:'Yearly emission'!FD126)</f>
        <v>0</v>
      </c>
      <c r="FH96" s="11">
        <f>SUM('Yearly emission'!FE$114:'Yearly emission'!FE126)</f>
        <v>0</v>
      </c>
      <c r="FI96" s="11">
        <f>SUM('Yearly emission'!FF$114:'Yearly emission'!FF126)</f>
        <v>0</v>
      </c>
      <c r="FJ96" s="11">
        <f>SUM('Yearly emission'!FG$114:'Yearly emission'!FG126)</f>
        <v>0</v>
      </c>
      <c r="FK96" s="11">
        <f>SUM('Yearly emission'!FH$114:'Yearly emission'!FH126)</f>
        <v>0</v>
      </c>
      <c r="FL96" s="11">
        <f>SUM('Yearly emission'!FI$114:'Yearly emission'!FI126)</f>
        <v>0</v>
      </c>
      <c r="FM96" s="11">
        <f>SUM('Yearly emission'!FJ$114:'Yearly emission'!FJ126)</f>
        <v>0</v>
      </c>
      <c r="FN96" s="11">
        <f>SUM('Yearly emission'!FK$114:'Yearly emission'!FK126)</f>
        <v>0</v>
      </c>
      <c r="FO96" s="11">
        <f>SUM('Yearly emission'!FL$114:'Yearly emission'!FL126)</f>
        <v>0</v>
      </c>
      <c r="FP96" s="11">
        <f>SUM('Yearly emission'!FM$114:'Yearly emission'!FM126)</f>
        <v>0</v>
      </c>
      <c r="FQ96" s="11">
        <f>SUM('Yearly emission'!FN$114:'Yearly emission'!FN126)</f>
        <v>0</v>
      </c>
      <c r="FR96" s="11">
        <f>SUM('Yearly emission'!FO$114:'Yearly emission'!FO126)</f>
        <v>0</v>
      </c>
      <c r="FS96" s="11">
        <f>SUM('Yearly emission'!FP$114:'Yearly emission'!FP126)</f>
        <v>0</v>
      </c>
      <c r="FV96" s="11">
        <f>SUM('Yearly emission'!FS$114:'Yearly emission'!FS126)</f>
        <v>26507</v>
      </c>
      <c r="FW96" s="11">
        <f>SUM('Yearly emission'!FT$114:'Yearly emission'!FT126)</f>
        <v>0</v>
      </c>
      <c r="FX96" s="11">
        <f>SUM('Yearly emission'!FU$114:'Yearly emission'!FU126)</f>
        <v>0</v>
      </c>
      <c r="FY96" s="11">
        <f>SUM('Yearly emission'!FV$114:'Yearly emission'!FV126)</f>
        <v>0</v>
      </c>
      <c r="FZ96" s="11">
        <f>SUM('Yearly emission'!FW$114:'Yearly emission'!FW126)</f>
        <v>0</v>
      </c>
      <c r="GA96" s="11">
        <f>SUM('Yearly emission'!FX$114:'Yearly emission'!FX126)</f>
        <v>0</v>
      </c>
      <c r="GB96" s="11">
        <f>SUM('Yearly emission'!FY$114:'Yearly emission'!FY126)</f>
        <v>0</v>
      </c>
      <c r="GC96" s="11">
        <f>SUM('Yearly emission'!FZ$114:'Yearly emission'!FZ126)</f>
        <v>0</v>
      </c>
      <c r="GD96" s="11">
        <f>SUM('Yearly emission'!GA$114:'Yearly emission'!GA126)</f>
        <v>0</v>
      </c>
      <c r="GE96" s="11">
        <f>SUM('Yearly emission'!GB$114:'Yearly emission'!GB126)</f>
        <v>0</v>
      </c>
      <c r="GF96" s="11">
        <f>SUM('Yearly emission'!GC$114:'Yearly emission'!GC126)</f>
        <v>0</v>
      </c>
      <c r="GG96" s="11">
        <f>SUM('Yearly emission'!GD$114:'Yearly emission'!GD126)</f>
        <v>0</v>
      </c>
      <c r="GH96" s="11">
        <f>SUM('Yearly emission'!GE$114:'Yearly emission'!GE126)</f>
        <v>0</v>
      </c>
      <c r="GI96" s="11">
        <f>SUM('Yearly emission'!GF$114:'Yearly emission'!GF126)</f>
        <v>0</v>
      </c>
      <c r="GJ96" s="11">
        <f>SUM('Yearly emission'!GG$114:'Yearly emission'!GG126)</f>
        <v>0</v>
      </c>
      <c r="GK96" s="11">
        <f>SUM('Yearly emission'!GH$114:'Yearly emission'!GH126)</f>
        <v>0</v>
      </c>
      <c r="GL96" s="11">
        <f>SUM('Yearly emission'!GI$114:'Yearly emission'!GI126)</f>
        <v>0</v>
      </c>
      <c r="GN96" s="11">
        <f>SUM('Yearly emission'!GK$114:'Yearly emission'!GK126)</f>
        <v>3986566527.667376</v>
      </c>
      <c r="GO96" s="11">
        <f>SUM('Yearly emission'!GL$114:'Yearly emission'!GL126)</f>
        <v>2087478337.9130721</v>
      </c>
      <c r="GP96" s="11">
        <f>SUM('Yearly emission'!GM$114:'Yearly emission'!GM126)</f>
        <v>662437928.92784762</v>
      </c>
      <c r="GQ96" s="11">
        <f>SUM('Yearly emission'!GN$114:'Yearly emission'!GN126)</f>
        <v>308431725.76880926</v>
      </c>
      <c r="GR96" s="11">
        <f>SUM('Yearly emission'!GO$114:'Yearly emission'!GO126)</f>
        <v>2344507197.3067765</v>
      </c>
      <c r="GS96" s="11">
        <f>SUM('Yearly emission'!GP$114:'Yearly emission'!GP126)</f>
        <v>221464323.25589317</v>
      </c>
      <c r="GT96" s="11">
        <f>SUM('Yearly emission'!GQ$114:'Yearly emission'!GQ126)</f>
        <v>342933364.42565548</v>
      </c>
      <c r="GU96" s="11">
        <f>SUM('Yearly emission'!GR$114:'Yearly emission'!GR126)</f>
        <v>1774520349.0511932</v>
      </c>
      <c r="GV96" s="11">
        <f>SUM('Yearly emission'!GS$114:'Yearly emission'!GS126)</f>
        <v>5993106526.2098866</v>
      </c>
      <c r="GW96" s="11">
        <f>SUM('Yearly emission'!GT$114:'Yearly emission'!GT126)</f>
        <v>928505356.24245644</v>
      </c>
      <c r="GX96" s="11">
        <f>SUM('Yearly emission'!GU$114:'Yearly emission'!GU126)</f>
        <v>814003100.61168432</v>
      </c>
      <c r="GY96" s="11">
        <f>SUM('Yearly emission'!GV$114:'Yearly emission'!GV126)</f>
        <v>288977519.17314577</v>
      </c>
      <c r="GZ96" s="11">
        <f>SUM('Yearly emission'!GW$114:'Yearly emission'!GW126)</f>
        <v>388125294.1343593</v>
      </c>
      <c r="HA96" s="11">
        <f>SUM('Yearly emission'!GX$114:'Yearly emission'!GX126)</f>
        <v>596492601.4315896</v>
      </c>
      <c r="HB96" s="11">
        <f>SUM('Yearly emission'!GY$114:'Yearly emission'!GY126)</f>
        <v>398882546.96503252</v>
      </c>
      <c r="HC96" s="11">
        <f>SUM('Yearly emission'!GZ$114:'Yearly emission'!GZ126)</f>
        <v>2509328042.1739902</v>
      </c>
      <c r="HE96" s="11">
        <f>SUM('Yearly emission'!HB$114:'Yearly emission'!HB126)</f>
        <v>5439661333.4912462</v>
      </c>
      <c r="HF96" s="11">
        <f>SUM('Yearly emission'!HC$114:'Yearly emission'!HC126)</f>
        <v>4170304165.5931525</v>
      </c>
      <c r="HG96" s="11">
        <f>SUM('Yearly emission'!HD$114:'Yearly emission'!HD126)</f>
        <v>1063179588.6436076</v>
      </c>
      <c r="HH96" s="11">
        <f>SUM('Yearly emission'!HE$114:'Yearly emission'!HE126)</f>
        <v>537035221.20763743</v>
      </c>
      <c r="HI96" s="11">
        <f>SUM('Yearly emission'!HF$114:'Yearly emission'!HF126)</f>
        <v>4682285359.4213715</v>
      </c>
      <c r="HJ96" s="11">
        <f>SUM('Yearly emission'!HG$114:'Yearly emission'!HG126)</f>
        <v>442776065.63946217</v>
      </c>
      <c r="HK96" s="11">
        <f>SUM('Yearly emission'!HH$114:'Yearly emission'!HH126)</f>
        <v>685866728.8513099</v>
      </c>
      <c r="HL96" s="11">
        <f>SUM('Yearly emission'!HI$114:'Yearly emission'!HI126)</f>
        <v>3547360463.7243681</v>
      </c>
      <c r="HM96" s="11">
        <f>SUM('Yearly emission'!HJ$114:'Yearly emission'!HJ126)</f>
        <v>11986213052.419771</v>
      </c>
      <c r="HN96" s="11">
        <f>SUM('Yearly emission'!HK$114:'Yearly emission'!HK126)</f>
        <v>1857010712.4849155</v>
      </c>
      <c r="HO96" s="11">
        <f>SUM('Yearly emission'!HL$114:'Yearly emission'!HL126)</f>
        <v>1098965526.7097116</v>
      </c>
      <c r="HP96" s="11">
        <f>SUM('Yearly emission'!HM$114:'Yearly emission'!HM126)</f>
        <v>577936617.44950509</v>
      </c>
      <c r="HQ96" s="11">
        <f>SUM('Yearly emission'!HN$114:'Yearly emission'!HN126)</f>
        <v>776250588.26871848</v>
      </c>
      <c r="HR96" s="11">
        <f>SUM('Yearly emission'!HO$114:'Yearly emission'!HO126)</f>
        <v>1192595726.9984958</v>
      </c>
      <c r="HS96" s="11">
        <f>SUM('Yearly emission'!HP$114:'Yearly emission'!HP126)</f>
        <v>797730318.11833179</v>
      </c>
      <c r="HT96" s="11">
        <f>SUM('Yearly emission'!HQ$114:'Yearly emission'!HQ126)</f>
        <v>5018656084.3479862</v>
      </c>
      <c r="HV96" s="11">
        <f>SUM('Yearly emission'!HS$114:'Yearly emission'!HS126)</f>
        <v>0</v>
      </c>
      <c r="HW96" s="11">
        <f>SUM('Yearly emission'!HT$114:'Yearly emission'!HT126)</f>
        <v>0</v>
      </c>
      <c r="HX96" s="11">
        <f>SUM('Yearly emission'!HU$114:'Yearly emission'!HU126)</f>
        <v>0</v>
      </c>
      <c r="HY96" s="11">
        <f>SUM('Yearly emission'!HV$114:'Yearly emission'!HV126)</f>
        <v>0</v>
      </c>
      <c r="HZ96" s="11">
        <f>SUM('Yearly emission'!HW$114:'Yearly emission'!HW126)</f>
        <v>0</v>
      </c>
      <c r="IA96" s="11">
        <f>SUM('Yearly emission'!HX$114:'Yearly emission'!HX126)</f>
        <v>0</v>
      </c>
      <c r="IB96" s="11">
        <f>SUM('Yearly emission'!HY$114:'Yearly emission'!HY126)</f>
        <v>0</v>
      </c>
      <c r="IC96" s="11">
        <f>SUM('Yearly emission'!HZ$114:'Yearly emission'!HZ126)</f>
        <v>0</v>
      </c>
      <c r="ID96" s="11">
        <f>SUM('Yearly emission'!IA$114:'Yearly emission'!IA126)</f>
        <v>0</v>
      </c>
      <c r="IE96" s="11">
        <f>SUM('Yearly emission'!IB$114:'Yearly emission'!IB126)</f>
        <v>0</v>
      </c>
      <c r="IF96" s="11">
        <f>SUM('Yearly emission'!IC$114:'Yearly emission'!IC126)</f>
        <v>0</v>
      </c>
      <c r="IG96" s="11">
        <f>SUM('Yearly emission'!ID$114:'Yearly emission'!ID126)</f>
        <v>0</v>
      </c>
      <c r="IH96" s="11">
        <f>SUM('Yearly emission'!IE$114:'Yearly emission'!IE126)</f>
        <v>0</v>
      </c>
      <c r="II96" s="11">
        <f>SUM('Yearly emission'!IF$114:'Yearly emission'!IF126)</f>
        <v>0</v>
      </c>
      <c r="IJ96" s="11">
        <f>SUM('Yearly emission'!IG$114:'Yearly emission'!IG126)</f>
        <v>0</v>
      </c>
      <c r="IK96" s="11">
        <f>SUM('Yearly emission'!IH$114:'Yearly emission'!IH126)</f>
        <v>0</v>
      </c>
      <c r="IM96" s="11">
        <f>SUM('Yearly emission'!IJ$114:'Yearly emission'!IJ126)</f>
        <v>0</v>
      </c>
      <c r="IN96" s="11">
        <f>SUM('Yearly emission'!IK$114:'Yearly emission'!IK126)</f>
        <v>0</v>
      </c>
      <c r="IO96" s="11">
        <f>SUM('Yearly emission'!IL$114:'Yearly emission'!IL126)</f>
        <v>0</v>
      </c>
      <c r="IP96" s="11">
        <f>SUM('Yearly emission'!IM$114:'Yearly emission'!IM126)</f>
        <v>0</v>
      </c>
      <c r="IQ96" s="11">
        <f>SUM('Yearly emission'!IN$114:'Yearly emission'!IN126)</f>
        <v>0</v>
      </c>
      <c r="IR96" s="11">
        <f>SUM('Yearly emission'!IO$114:'Yearly emission'!IO126)</f>
        <v>0</v>
      </c>
      <c r="IS96" s="11">
        <f>SUM('Yearly emission'!IP$114:'Yearly emission'!IP126)</f>
        <v>0</v>
      </c>
      <c r="IT96" s="11">
        <f>SUM('Yearly emission'!IQ$114:'Yearly emission'!IQ126)</f>
        <v>0</v>
      </c>
      <c r="IU96" s="11">
        <f>SUM('Yearly emission'!IR$114:'Yearly emission'!IR126)</f>
        <v>0</v>
      </c>
      <c r="IV96" s="11">
        <f>SUM('Yearly emission'!IS$114:'Yearly emission'!IS126)</f>
        <v>0</v>
      </c>
      <c r="IW96" s="11">
        <f>SUM('Yearly emission'!IT$114:'Yearly emission'!IT126)</f>
        <v>0</v>
      </c>
      <c r="IX96" s="11">
        <f>SUM('Yearly emission'!IU$114:'Yearly emission'!IU126)</f>
        <v>0</v>
      </c>
      <c r="IY96" s="11">
        <f>SUM('Yearly emission'!IV$114:'Yearly emission'!IV126)</f>
        <v>0</v>
      </c>
      <c r="IZ96" s="11">
        <f>SUM('Yearly emission'!IW$114:'Yearly emission'!IW126)</f>
        <v>0</v>
      </c>
      <c r="JA96" s="11">
        <f>SUM('Yearly emission'!IX$114:'Yearly emission'!IX126)</f>
        <v>0</v>
      </c>
      <c r="JB96" s="11">
        <f>SUM('Yearly emission'!IY$114:'Yearly emission'!IY126)</f>
        <v>0</v>
      </c>
    </row>
    <row r="97" spans="1:262" x14ac:dyDescent="0.25">
      <c r="D97" s="11">
        <v>2046</v>
      </c>
      <c r="E97" s="11">
        <f>SUM('Yearly emission'!B$114:'Yearly emission'!B127)</f>
        <v>0</v>
      </c>
      <c r="F97" s="11">
        <f>SUM('Yearly emission'!C$114:'Yearly emission'!C127)</f>
        <v>0</v>
      </c>
      <c r="G97" s="11">
        <f>SUM('Yearly emission'!D$114:'Yearly emission'!D127)</f>
        <v>0</v>
      </c>
      <c r="H97" s="11">
        <f>SUM('Yearly emission'!E$114:'Yearly emission'!E127)</f>
        <v>0</v>
      </c>
      <c r="I97" s="11">
        <f>SUM('Yearly emission'!F$114:'Yearly emission'!F127)</f>
        <v>0</v>
      </c>
      <c r="J97" s="11">
        <f>SUM('Yearly emission'!G$114:'Yearly emission'!G127)</f>
        <v>0</v>
      </c>
      <c r="K97" s="11">
        <f>SUM('Yearly emission'!H$114:'Yearly emission'!H127)</f>
        <v>0</v>
      </c>
      <c r="L97" s="11">
        <f>SUM('Yearly emission'!I$114:'Yearly emission'!I127)</f>
        <v>0</v>
      </c>
      <c r="M97" s="11">
        <f>SUM('Yearly emission'!J$114:'Yearly emission'!J127)</f>
        <v>0</v>
      </c>
      <c r="N97" s="11">
        <f>SUM('Yearly emission'!K$114:'Yearly emission'!K127)</f>
        <v>0</v>
      </c>
      <c r="O97" s="11">
        <f>SUM('Yearly emission'!L$114:'Yearly emission'!L127)</f>
        <v>0</v>
      </c>
      <c r="P97" s="11">
        <f>SUM('Yearly emission'!M$114:'Yearly emission'!M127)</f>
        <v>0</v>
      </c>
      <c r="Q97" s="11">
        <f>SUM('Yearly emission'!N$114:'Yearly emission'!N127)</f>
        <v>0</v>
      </c>
      <c r="R97" s="11">
        <f>SUM('Yearly emission'!O$114:'Yearly emission'!O127)</f>
        <v>0</v>
      </c>
      <c r="S97" s="11">
        <f>SUM('Yearly emission'!P$114:'Yearly emission'!P127)</f>
        <v>0</v>
      </c>
      <c r="T97" s="11">
        <f>SUM('Yearly emission'!Q$114:'Yearly emission'!Q127)</f>
        <v>0</v>
      </c>
      <c r="V97" s="11">
        <f>SUM('Yearly emission'!S$114:'Yearly emission'!S127)</f>
        <v>1309982454.8377728</v>
      </c>
      <c r="W97" s="11">
        <f>SUM('Yearly emission'!T$114:'Yearly emission'!T127)</f>
        <v>2326010777.7406263</v>
      </c>
      <c r="X97" s="11">
        <f>SUM('Yearly emission'!U$114:'Yearly emission'!U127)</f>
        <v>760693862.49044025</v>
      </c>
      <c r="Y97" s="11">
        <f>SUM('Yearly emission'!V$114:'Yearly emission'!V127)</f>
        <v>340469435.38370121</v>
      </c>
      <c r="Z97" s="11">
        <f>SUM('Yearly emission'!W$114:'Yearly emission'!W127)</f>
        <v>2715942615.49263</v>
      </c>
      <c r="AA97" s="11">
        <f>SUM('Yearly emission'!X$114:'Yearly emission'!X127)</f>
        <v>217574860.12836123</v>
      </c>
      <c r="AB97" s="11">
        <f>SUM('Yearly emission'!Y$114:'Yearly emission'!Y127)</f>
        <v>328370379.78814846</v>
      </c>
      <c r="AC97" s="11">
        <f>SUM('Yearly emission'!Z$114:'Yearly emission'!Z127)</f>
        <v>1038970699.1309583</v>
      </c>
      <c r="AD97" s="11">
        <f>SUM('Yearly emission'!AA$114:'Yearly emission'!AA127)</f>
        <v>5812267856.947011</v>
      </c>
      <c r="AE97" s="11">
        <f>SUM('Yearly emission'!AB$114:'Yearly emission'!AB127)</f>
        <v>906328141.09672213</v>
      </c>
      <c r="AF97" s="11">
        <f>SUM('Yearly emission'!AC$114:'Yearly emission'!AC127)</f>
        <v>931017552.63041317</v>
      </c>
      <c r="AG97" s="11">
        <f>SUM('Yearly emission'!AD$114:'Yearly emission'!AD127)</f>
        <v>150553082.17063802</v>
      </c>
      <c r="AH97" s="11">
        <f>SUM('Yearly emission'!AE$114:'Yearly emission'!AE127)</f>
        <v>453835838.24109232</v>
      </c>
      <c r="AI97" s="11">
        <f>SUM('Yearly emission'!AF$114:'Yearly emission'!AF127)</f>
        <v>545463226.45722151</v>
      </c>
      <c r="AJ97" s="11">
        <f>SUM('Yearly emission'!AG$114:'Yearly emission'!AG127)</f>
        <v>377687988.39662588</v>
      </c>
      <c r="AK97" s="11">
        <f>SUM('Yearly emission'!AH$114:'Yearly emission'!AH127)</f>
        <v>1882634941.1012354</v>
      </c>
      <c r="AM97" s="11">
        <f>SUM('Yearly emission'!AJ$114:'Yearly emission'!AJ127)</f>
        <v>2099528550.6831892</v>
      </c>
      <c r="AN97" s="11">
        <f>SUM('Yearly emission'!AK$114:'Yearly emission'!AK127)</f>
        <v>4653402731.588336</v>
      </c>
      <c r="AO97" s="11">
        <f>SUM('Yearly emission'!AL$114:'Yearly emission'!AL127)</f>
        <v>1493144531.6756287</v>
      </c>
      <c r="AP97" s="11">
        <f>SUM('Yearly emission'!AM$114:'Yearly emission'!AM127)</f>
        <v>678590582.03213918</v>
      </c>
      <c r="AQ97" s="11">
        <f>SUM('Yearly emission'!AN$114:'Yearly emission'!AN127)</f>
        <v>4560197422.3174286</v>
      </c>
      <c r="AR97" s="11">
        <f>SUM('Yearly emission'!AO$114:'Yearly emission'!AO127)</f>
        <v>435149720.25672275</v>
      </c>
      <c r="AS97" s="11">
        <f>SUM('Yearly emission'!AP$114:'Yearly emission'!AP127)</f>
        <v>655529448.1954515</v>
      </c>
      <c r="AT97" s="11">
        <f>SUM('Yearly emission'!AQ$114:'Yearly emission'!AQ127)</f>
        <v>2076683125.2986555</v>
      </c>
      <c r="AU97" s="11">
        <f>SUM('Yearly emission'!AR$114:'Yearly emission'!AR127)</f>
        <v>11470820234.156551</v>
      </c>
      <c r="AV97" s="11">
        <f>SUM('Yearly emission'!AS$114:'Yearly emission'!AS127)</f>
        <v>1812656282.1934414</v>
      </c>
      <c r="AW97" s="11">
        <f>SUM('Yearly emission'!AT$114:'Yearly emission'!AT127)</f>
        <v>1862035105.2608225</v>
      </c>
      <c r="AX97" s="11">
        <f>SUM('Yearly emission'!AU$114:'Yearly emission'!AU127)</f>
        <v>301001150.50880516</v>
      </c>
      <c r="AY97" s="11">
        <f>SUM('Yearly emission'!AV$114:'Yearly emission'!AV127)</f>
        <v>907671676.48218524</v>
      </c>
      <c r="AZ97" s="11">
        <f>SUM('Yearly emission'!AW$114:'Yearly emission'!AW127)</f>
        <v>1090926452.9144442</v>
      </c>
      <c r="BA97" s="11">
        <f>SUM('Yearly emission'!AX$114:'Yearly emission'!AX127)</f>
        <v>755375976.79325223</v>
      </c>
      <c r="BB97" s="11">
        <f>SUM('Yearly emission'!AY$114:'Yearly emission'!AY127)</f>
        <v>3765155228.7204204</v>
      </c>
      <c r="BD97" s="11">
        <f>SUM('Yearly emission'!BA$114:'Yearly emission'!BA127)</f>
        <v>0</v>
      </c>
      <c r="BE97" s="11">
        <f>SUM('Yearly emission'!BB$114:'Yearly emission'!BB127)</f>
        <v>0</v>
      </c>
      <c r="BF97" s="11">
        <f>SUM('Yearly emission'!BC$114:'Yearly emission'!BC127)</f>
        <v>0</v>
      </c>
      <c r="BG97" s="11">
        <f>SUM('Yearly emission'!BD$114:'Yearly emission'!BD127)</f>
        <v>0</v>
      </c>
      <c r="BH97" s="11">
        <f>SUM('Yearly emission'!BE$114:'Yearly emission'!BE127)</f>
        <v>0</v>
      </c>
      <c r="BI97" s="11">
        <f>SUM('Yearly emission'!BF$114:'Yearly emission'!BF127)</f>
        <v>0</v>
      </c>
      <c r="BJ97" s="11">
        <f>SUM('Yearly emission'!BG$114:'Yearly emission'!BG127)</f>
        <v>0</v>
      </c>
      <c r="BK97" s="11">
        <f>SUM('Yearly emission'!BH$114:'Yearly emission'!BH127)</f>
        <v>0</v>
      </c>
      <c r="BL97" s="11">
        <f>SUM('Yearly emission'!BI$114:'Yearly emission'!BI127)</f>
        <v>0</v>
      </c>
      <c r="BM97" s="11">
        <f>SUM('Yearly emission'!BJ$114:'Yearly emission'!BJ127)</f>
        <v>0</v>
      </c>
      <c r="BN97" s="11">
        <f>SUM('Yearly emission'!BK$114:'Yearly emission'!BK127)</f>
        <v>0</v>
      </c>
      <c r="BO97" s="11">
        <f>SUM('Yearly emission'!BL$114:'Yearly emission'!BL127)</f>
        <v>0</v>
      </c>
      <c r="BP97" s="11">
        <f>SUM('Yearly emission'!BM$114:'Yearly emission'!BM127)</f>
        <v>0</v>
      </c>
      <c r="BQ97" s="11">
        <f>SUM('Yearly emission'!BN$114:'Yearly emission'!BN127)</f>
        <v>0</v>
      </c>
      <c r="BR97" s="11">
        <f>SUM('Yearly emission'!BO$114:'Yearly emission'!BO127)</f>
        <v>0</v>
      </c>
      <c r="BS97" s="11">
        <f>SUM('Yearly emission'!BP$114:'Yearly emission'!BP127)</f>
        <v>0</v>
      </c>
      <c r="BU97" s="11">
        <f>SUM('Yearly emission'!BR$114:'Yearly emission'!BR127)</f>
        <v>0</v>
      </c>
      <c r="BV97" s="11">
        <f>SUM('Yearly emission'!BS$114:'Yearly emission'!BS127)</f>
        <v>0</v>
      </c>
      <c r="BW97" s="11">
        <f>SUM('Yearly emission'!BT$114:'Yearly emission'!BT127)</f>
        <v>0</v>
      </c>
      <c r="BX97" s="11">
        <f>SUM('Yearly emission'!BU$114:'Yearly emission'!BU127)</f>
        <v>0</v>
      </c>
      <c r="BY97" s="11">
        <f>SUM('Yearly emission'!BV$114:'Yearly emission'!BV127)</f>
        <v>0</v>
      </c>
      <c r="BZ97" s="11">
        <f>SUM('Yearly emission'!BW$114:'Yearly emission'!BW127)</f>
        <v>0</v>
      </c>
      <c r="CA97" s="11">
        <f>SUM('Yearly emission'!BX$114:'Yearly emission'!BX127)</f>
        <v>0</v>
      </c>
      <c r="CB97" s="11">
        <f>SUM('Yearly emission'!BY$114:'Yearly emission'!BY127)</f>
        <v>0</v>
      </c>
      <c r="CC97" s="11">
        <f>SUM('Yearly emission'!BZ$114:'Yearly emission'!BZ127)</f>
        <v>0</v>
      </c>
      <c r="CD97" s="11">
        <f>SUM('Yearly emission'!CA$114:'Yearly emission'!CA127)</f>
        <v>0</v>
      </c>
      <c r="CE97" s="11">
        <f>SUM('Yearly emission'!CB$114:'Yearly emission'!CB127)</f>
        <v>0</v>
      </c>
      <c r="CF97" s="11">
        <f>SUM('Yearly emission'!CC$114:'Yearly emission'!CC127)</f>
        <v>0</v>
      </c>
      <c r="CG97" s="11">
        <f>SUM('Yearly emission'!CD$114:'Yearly emission'!CD127)</f>
        <v>0</v>
      </c>
      <c r="CH97" s="11">
        <f>SUM('Yearly emission'!CE$114:'Yearly emission'!CE127)</f>
        <v>0</v>
      </c>
      <c r="CI97" s="11">
        <f>SUM('Yearly emission'!CF$114:'Yearly emission'!CF127)</f>
        <v>0</v>
      </c>
      <c r="CJ97" s="11">
        <f>SUM('Yearly emission'!CG$114:'Yearly emission'!CG127)</f>
        <v>0</v>
      </c>
      <c r="CM97" s="11">
        <f>SUM('Yearly emission'!CJ$114:'Yearly emission'!CJ127)</f>
        <v>28553</v>
      </c>
      <c r="CN97" s="11">
        <f>SUM('Yearly emission'!CK$114:'Yearly emission'!CK127)</f>
        <v>0</v>
      </c>
      <c r="CO97" s="11">
        <f>SUM('Yearly emission'!CL$114:'Yearly emission'!CL127)</f>
        <v>0</v>
      </c>
      <c r="CP97" s="11">
        <f>SUM('Yearly emission'!CM$114:'Yearly emission'!CM127)</f>
        <v>0</v>
      </c>
      <c r="CQ97" s="11">
        <f>SUM('Yearly emission'!CN$114:'Yearly emission'!CN127)</f>
        <v>0</v>
      </c>
      <c r="CR97" s="11">
        <f>SUM('Yearly emission'!CO$114:'Yearly emission'!CO127)</f>
        <v>0</v>
      </c>
      <c r="CS97" s="11">
        <f>SUM('Yearly emission'!CP$114:'Yearly emission'!CP127)</f>
        <v>0</v>
      </c>
      <c r="CT97" s="11">
        <f>SUM('Yearly emission'!CQ$114:'Yearly emission'!CQ127)</f>
        <v>0</v>
      </c>
      <c r="CU97" s="11">
        <f>SUM('Yearly emission'!CR$114:'Yearly emission'!CR127)</f>
        <v>0</v>
      </c>
      <c r="CV97" s="11">
        <f>SUM('Yearly emission'!CS$114:'Yearly emission'!CS127)</f>
        <v>0</v>
      </c>
      <c r="CW97" s="11">
        <f>SUM('Yearly emission'!CT$114:'Yearly emission'!CT127)</f>
        <v>0</v>
      </c>
      <c r="CX97" s="11">
        <f>SUM('Yearly emission'!CU$114:'Yearly emission'!CU127)</f>
        <v>0</v>
      </c>
      <c r="CY97" s="11">
        <f>SUM('Yearly emission'!CV$114:'Yearly emission'!CV127)</f>
        <v>0</v>
      </c>
      <c r="CZ97" s="11">
        <f>SUM('Yearly emission'!CW$114:'Yearly emission'!CW127)</f>
        <v>0</v>
      </c>
      <c r="DA97" s="11">
        <f>SUM('Yearly emission'!CX$114:'Yearly emission'!CX127)</f>
        <v>0</v>
      </c>
      <c r="DB97" s="11">
        <f>SUM('Yearly emission'!CY$114:'Yearly emission'!CY127)</f>
        <v>0</v>
      </c>
      <c r="DC97" s="11">
        <f>SUM('Yearly emission'!CZ$114:'Yearly emission'!CZ127)</f>
        <v>0</v>
      </c>
      <c r="DE97" s="11">
        <f>SUM('Yearly emission'!DB$114:'Yearly emission'!DB127)</f>
        <v>6733399621.6809874</v>
      </c>
      <c r="DF97" s="11">
        <f>SUM('Yearly emission'!DC$114:'Yearly emission'!DC127)</f>
        <v>2090282096.2341716</v>
      </c>
      <c r="DG97" s="11">
        <f>SUM('Yearly emission'!DD$114:'Yearly emission'!DD127)</f>
        <v>561990601.21408212</v>
      </c>
      <c r="DH97" s="11">
        <f>SUM('Yearly emission'!DE$114:'Yearly emission'!DE127)</f>
        <v>335847107.28524846</v>
      </c>
      <c r="DI97" s="11">
        <f>SUM('Yearly emission'!DF$114:'Yearly emission'!DF127)</f>
        <v>3189255929.6607189</v>
      </c>
      <c r="DJ97" s="11">
        <f>SUM('Yearly emission'!DG$114:'Yearly emission'!DG127)</f>
        <v>295605162.44749242</v>
      </c>
      <c r="DK97" s="11">
        <f>SUM('Yearly emission'!DH$114:'Yearly emission'!DH127)</f>
        <v>317048159.87990588</v>
      </c>
      <c r="DL97" s="11">
        <f>SUM('Yearly emission'!DI$114:'Yearly emission'!DI127)</f>
        <v>1200265661.4182293</v>
      </c>
      <c r="DM97" s="11">
        <f>SUM('Yearly emission'!DJ$114:'Yearly emission'!DJ127)</f>
        <v>5809060120.1105051</v>
      </c>
      <c r="DN97" s="11">
        <f>SUM('Yearly emission'!DK$114:'Yearly emission'!DK127)</f>
        <v>898611946.37260854</v>
      </c>
      <c r="DO97" s="11">
        <f>SUM('Yearly emission'!DL$114:'Yearly emission'!DL127)</f>
        <v>1359105709.4996662</v>
      </c>
      <c r="DP97" s="11">
        <f>SUM('Yearly emission'!DM$114:'Yearly emission'!DM127)</f>
        <v>209068015.38307759</v>
      </c>
      <c r="DQ97" s="11">
        <f>SUM('Yearly emission'!DN$114:'Yearly emission'!DN127)</f>
        <v>495493875.15453887</v>
      </c>
      <c r="DR97" s="11">
        <f>SUM('Yearly emission'!DO$114:'Yearly emission'!DO127)</f>
        <v>503260869.78693712</v>
      </c>
      <c r="DS97" s="11">
        <f>SUM('Yearly emission'!DP$114:'Yearly emission'!DP127)</f>
        <v>418617704.07190835</v>
      </c>
      <c r="DT97" s="11">
        <f>SUM('Yearly emission'!DQ$114:'Yearly emission'!DQ127)</f>
        <v>1771982443.9982624</v>
      </c>
      <c r="DV97" s="11">
        <f>SUM('Yearly emission'!DS$114:'Yearly emission'!DS127)</f>
        <v>13130063542.867973</v>
      </c>
      <c r="DW97" s="11">
        <f>SUM('Yearly emission'!DT$114:'Yearly emission'!DT127)</f>
        <v>3864428909.7957406</v>
      </c>
      <c r="DX97" s="11">
        <f>SUM('Yearly emission'!DU$114:'Yearly emission'!DU127)</f>
        <v>732333051.00623691</v>
      </c>
      <c r="DY97" s="11">
        <f>SUM('Yearly emission'!DV$114:'Yearly emission'!DV127)</f>
        <v>640570804.85031378</v>
      </c>
      <c r="DZ97" s="11">
        <f>SUM('Yearly emission'!DW$114:'Yearly emission'!DW127)</f>
        <v>6235928192.4177265</v>
      </c>
      <c r="EA97" s="11">
        <f>SUM('Yearly emission'!DX$114:'Yearly emission'!DX127)</f>
        <v>591028916.02709484</v>
      </c>
      <c r="EB97" s="11">
        <f>SUM('Yearly emission'!DY$114:'Yearly emission'!DY127)</f>
        <v>619142291.27245569</v>
      </c>
      <c r="EC97" s="11">
        <f>SUM('Yearly emission'!DZ$114:'Yearly emission'!DZ127)</f>
        <v>2400531322.8364573</v>
      </c>
      <c r="ED97" s="11">
        <f>SUM('Yearly emission'!EA$114:'Yearly emission'!EA127)</f>
        <v>11618120240.220978</v>
      </c>
      <c r="EE97" s="11">
        <f>SUM('Yearly emission'!EB$114:'Yearly emission'!EB127)</f>
        <v>1797223892.745213</v>
      </c>
      <c r="EF97" s="11">
        <f>SUM('Yearly emission'!EC$114:'Yearly emission'!EC127)</f>
        <v>2524504073.5808735</v>
      </c>
      <c r="EG97" s="11">
        <f>SUM('Yearly emission'!ED$114:'Yearly emission'!ED127)</f>
        <v>418042767.05483234</v>
      </c>
      <c r="EH97" s="11">
        <f>SUM('Yearly emission'!EE$114:'Yearly emission'!EE127)</f>
        <v>990097370.76579213</v>
      </c>
      <c r="EI97" s="11">
        <f>SUM('Yearly emission'!EF$114:'Yearly emission'!EF127)</f>
        <v>835568450.88515794</v>
      </c>
      <c r="EJ97" s="11">
        <f>SUM('Yearly emission'!EG$114:'Yearly emission'!EG127)</f>
        <v>835454243.93151557</v>
      </c>
      <c r="EK97" s="11">
        <f>SUM('Yearly emission'!EH$114:'Yearly emission'!EH127)</f>
        <v>3377980055.1504269</v>
      </c>
      <c r="EM97" s="11">
        <f>SUM('Yearly emission'!EJ$114:'Yearly emission'!EJ127)</f>
        <v>0</v>
      </c>
      <c r="EN97" s="11">
        <f>SUM('Yearly emission'!EK$114:'Yearly emission'!EK127)</f>
        <v>0</v>
      </c>
      <c r="EO97" s="11">
        <f>SUM('Yearly emission'!EL$114:'Yearly emission'!EL127)</f>
        <v>0</v>
      </c>
      <c r="EP97" s="11">
        <f>SUM('Yearly emission'!EM$114:'Yearly emission'!EM127)</f>
        <v>0</v>
      </c>
      <c r="EQ97" s="11">
        <f>SUM('Yearly emission'!EN$114:'Yearly emission'!EN127)</f>
        <v>0</v>
      </c>
      <c r="ER97" s="11">
        <f>SUM('Yearly emission'!EO$114:'Yearly emission'!EO127)</f>
        <v>0</v>
      </c>
      <c r="ES97" s="11">
        <f>SUM('Yearly emission'!EP$114:'Yearly emission'!EP127)</f>
        <v>0</v>
      </c>
      <c r="ET97" s="11">
        <f>SUM('Yearly emission'!EQ$114:'Yearly emission'!EQ127)</f>
        <v>0</v>
      </c>
      <c r="EU97" s="11">
        <f>SUM('Yearly emission'!ER$114:'Yearly emission'!ER127)</f>
        <v>0</v>
      </c>
      <c r="EV97" s="11">
        <f>SUM('Yearly emission'!ES$114:'Yearly emission'!ES127)</f>
        <v>0</v>
      </c>
      <c r="EW97" s="11">
        <f>SUM('Yearly emission'!ET$114:'Yearly emission'!ET127)</f>
        <v>0</v>
      </c>
      <c r="EX97" s="11">
        <f>SUM('Yearly emission'!EU$114:'Yearly emission'!EU127)</f>
        <v>0</v>
      </c>
      <c r="EY97" s="11">
        <f>SUM('Yearly emission'!EV$114:'Yearly emission'!EV127)</f>
        <v>0</v>
      </c>
      <c r="EZ97" s="11">
        <f>SUM('Yearly emission'!EW$114:'Yearly emission'!EW127)</f>
        <v>0</v>
      </c>
      <c r="FA97" s="11">
        <f>SUM('Yearly emission'!EX$114:'Yearly emission'!EX127)</f>
        <v>0</v>
      </c>
      <c r="FB97" s="11">
        <f>SUM('Yearly emission'!EY$114:'Yearly emission'!EY127)</f>
        <v>0</v>
      </c>
      <c r="FD97" s="11">
        <f>SUM('Yearly emission'!FA$114:'Yearly emission'!FA127)</f>
        <v>0</v>
      </c>
      <c r="FE97" s="11">
        <f>SUM('Yearly emission'!FB$114:'Yearly emission'!FB127)</f>
        <v>0</v>
      </c>
      <c r="FF97" s="11">
        <f>SUM('Yearly emission'!FC$114:'Yearly emission'!FC127)</f>
        <v>0</v>
      </c>
      <c r="FG97" s="11">
        <f>SUM('Yearly emission'!FD$114:'Yearly emission'!FD127)</f>
        <v>0</v>
      </c>
      <c r="FH97" s="11">
        <f>SUM('Yearly emission'!FE$114:'Yearly emission'!FE127)</f>
        <v>0</v>
      </c>
      <c r="FI97" s="11">
        <f>SUM('Yearly emission'!FF$114:'Yearly emission'!FF127)</f>
        <v>0</v>
      </c>
      <c r="FJ97" s="11">
        <f>SUM('Yearly emission'!FG$114:'Yearly emission'!FG127)</f>
        <v>0</v>
      </c>
      <c r="FK97" s="11">
        <f>SUM('Yearly emission'!FH$114:'Yearly emission'!FH127)</f>
        <v>0</v>
      </c>
      <c r="FL97" s="11">
        <f>SUM('Yearly emission'!FI$114:'Yearly emission'!FI127)</f>
        <v>0</v>
      </c>
      <c r="FM97" s="11">
        <f>SUM('Yearly emission'!FJ$114:'Yearly emission'!FJ127)</f>
        <v>0</v>
      </c>
      <c r="FN97" s="11">
        <f>SUM('Yearly emission'!FK$114:'Yearly emission'!FK127)</f>
        <v>0</v>
      </c>
      <c r="FO97" s="11">
        <f>SUM('Yearly emission'!FL$114:'Yearly emission'!FL127)</f>
        <v>0</v>
      </c>
      <c r="FP97" s="11">
        <f>SUM('Yearly emission'!FM$114:'Yearly emission'!FM127)</f>
        <v>0</v>
      </c>
      <c r="FQ97" s="11">
        <f>SUM('Yearly emission'!FN$114:'Yearly emission'!FN127)</f>
        <v>0</v>
      </c>
      <c r="FR97" s="11">
        <f>SUM('Yearly emission'!FO$114:'Yearly emission'!FO127)</f>
        <v>0</v>
      </c>
      <c r="FS97" s="11">
        <f>SUM('Yearly emission'!FP$114:'Yearly emission'!FP127)</f>
        <v>0</v>
      </c>
      <c r="FV97" s="11">
        <f>SUM('Yearly emission'!FS$114:'Yearly emission'!FS127)</f>
        <v>28553</v>
      </c>
      <c r="FW97" s="11">
        <f>SUM('Yearly emission'!FT$114:'Yearly emission'!FT127)</f>
        <v>0</v>
      </c>
      <c r="FX97" s="11">
        <f>SUM('Yearly emission'!FU$114:'Yearly emission'!FU127)</f>
        <v>0</v>
      </c>
      <c r="FY97" s="11">
        <f>SUM('Yearly emission'!FV$114:'Yearly emission'!FV127)</f>
        <v>0</v>
      </c>
      <c r="FZ97" s="11">
        <f>SUM('Yearly emission'!FW$114:'Yearly emission'!FW127)</f>
        <v>0</v>
      </c>
      <c r="GA97" s="11">
        <f>SUM('Yearly emission'!FX$114:'Yearly emission'!FX127)</f>
        <v>0</v>
      </c>
      <c r="GB97" s="11">
        <f>SUM('Yearly emission'!FY$114:'Yearly emission'!FY127)</f>
        <v>0</v>
      </c>
      <c r="GC97" s="11">
        <f>SUM('Yearly emission'!FZ$114:'Yearly emission'!FZ127)</f>
        <v>0</v>
      </c>
      <c r="GD97" s="11">
        <f>SUM('Yearly emission'!GA$114:'Yearly emission'!GA127)</f>
        <v>0</v>
      </c>
      <c r="GE97" s="11">
        <f>SUM('Yearly emission'!GB$114:'Yearly emission'!GB127)</f>
        <v>0</v>
      </c>
      <c r="GF97" s="11">
        <f>SUM('Yearly emission'!GC$114:'Yearly emission'!GC127)</f>
        <v>0</v>
      </c>
      <c r="GG97" s="11">
        <f>SUM('Yearly emission'!GD$114:'Yearly emission'!GD127)</f>
        <v>0</v>
      </c>
      <c r="GH97" s="11">
        <f>SUM('Yearly emission'!GE$114:'Yearly emission'!GE127)</f>
        <v>0</v>
      </c>
      <c r="GI97" s="11">
        <f>SUM('Yearly emission'!GF$114:'Yearly emission'!GF127)</f>
        <v>0</v>
      </c>
      <c r="GJ97" s="11">
        <f>SUM('Yearly emission'!GG$114:'Yearly emission'!GG127)</f>
        <v>0</v>
      </c>
      <c r="GK97" s="11">
        <f>SUM('Yearly emission'!GH$114:'Yearly emission'!GH127)</f>
        <v>0</v>
      </c>
      <c r="GL97" s="11">
        <f>SUM('Yearly emission'!GI$114:'Yearly emission'!GI127)</f>
        <v>0</v>
      </c>
      <c r="GN97" s="11">
        <f>SUM('Yearly emission'!GK$114:'Yearly emission'!GK127)</f>
        <v>4185118818.9422216</v>
      </c>
      <c r="GO97" s="11">
        <f>SUM('Yearly emission'!GL$114:'Yearly emission'!GL127)</f>
        <v>2101190298.7219312</v>
      </c>
      <c r="GP97" s="11">
        <f>SUM('Yearly emission'!GM$114:'Yearly emission'!GM127)</f>
        <v>674757027.40272653</v>
      </c>
      <c r="GQ97" s="11">
        <f>SUM('Yearly emission'!GN$114:'Yearly emission'!GN127)</f>
        <v>328600189.31104213</v>
      </c>
      <c r="GR97" s="11">
        <f>SUM('Yearly emission'!GO$114:'Yearly emission'!GO127)</f>
        <v>2613530879.9144826</v>
      </c>
      <c r="GS97" s="11">
        <f>SUM('Yearly emission'!GP$114:'Yearly emission'!GP127)</f>
        <v>254895826.79299176</v>
      </c>
      <c r="GT97" s="11">
        <f>SUM('Yearly emission'!GQ$114:'Yearly emission'!GQ127)</f>
        <v>354498798.63033366</v>
      </c>
      <c r="GU97" s="11">
        <f>SUM('Yearly emission'!GR$114:'Yearly emission'!GR127)</f>
        <v>1808624582.2276804</v>
      </c>
      <c r="GV97" s="11">
        <f>SUM('Yearly emission'!GS$114:'Yearly emission'!GS127)</f>
        <v>6200277516.7289143</v>
      </c>
      <c r="GW97" s="11">
        <f>SUM('Yearly emission'!GT$114:'Yearly emission'!GT127)</f>
        <v>1008112529.9564779</v>
      </c>
      <c r="GX97" s="11">
        <f>SUM('Yearly emission'!GU$114:'Yearly emission'!GU127)</f>
        <v>874745389.9589864</v>
      </c>
      <c r="GY97" s="11">
        <f>SUM('Yearly emission'!GV$114:'Yearly emission'!GV127)</f>
        <v>304472311.6939649</v>
      </c>
      <c r="GZ97" s="11">
        <f>SUM('Yearly emission'!GW$114:'Yearly emission'!GW127)</f>
        <v>407331453.61539602</v>
      </c>
      <c r="HA97" s="11">
        <f>SUM('Yearly emission'!GX$114:'Yearly emission'!GX127)</f>
        <v>607738626.58150101</v>
      </c>
      <c r="HB97" s="11">
        <f>SUM('Yearly emission'!GY$114:'Yearly emission'!GY127)</f>
        <v>403733893.36770165</v>
      </c>
      <c r="HC97" s="11">
        <f>SUM('Yearly emission'!GZ$114:'Yearly emission'!GZ127)</f>
        <v>2668488461.7291613</v>
      </c>
      <c r="HE97" s="11">
        <f>SUM('Yearly emission'!HB$114:'Yearly emission'!HB127)</f>
        <v>5716932530.1974697</v>
      </c>
      <c r="HF97" s="11">
        <f>SUM('Yearly emission'!HC$114:'Yearly emission'!HC127)</f>
        <v>4197727866.7052112</v>
      </c>
      <c r="HG97" s="11">
        <f>SUM('Yearly emission'!HD$114:'Yearly emission'!HD127)</f>
        <v>1164615933.5463433</v>
      </c>
      <c r="HH97" s="11">
        <f>SUM('Yearly emission'!HE$114:'Yearly emission'!HE127)</f>
        <v>615189863.42143428</v>
      </c>
      <c r="HI97" s="11">
        <f>SUM('Yearly emission'!HF$114:'Yearly emission'!HF127)</f>
        <v>5220286469.3880205</v>
      </c>
      <c r="HJ97" s="11">
        <f>SUM('Yearly emission'!HG$114:'Yearly emission'!HG127)</f>
        <v>509637838.86923575</v>
      </c>
      <c r="HK97" s="11">
        <f>SUM('Yearly emission'!HH$114:'Yearly emission'!HH127)</f>
        <v>708997597.26066637</v>
      </c>
      <c r="HL97" s="11">
        <f>SUM('Yearly emission'!HI$114:'Yearly emission'!HI127)</f>
        <v>3615563307.7493539</v>
      </c>
      <c r="HM97" s="11">
        <f>SUM('Yearly emission'!HJ$114:'Yearly emission'!HJ127)</f>
        <v>12400555033.457827</v>
      </c>
      <c r="HN97" s="11">
        <f>SUM('Yearly emission'!HK$114:'Yearly emission'!HK127)</f>
        <v>2016225059.9129584</v>
      </c>
      <c r="HO97" s="11">
        <f>SUM('Yearly emission'!HL$114:'Yearly emission'!HL127)</f>
        <v>1185005205.2808208</v>
      </c>
      <c r="HP97" s="11">
        <f>SUM('Yearly emission'!HM$114:'Yearly emission'!HM127)</f>
        <v>608926150.02567434</v>
      </c>
      <c r="HQ97" s="11">
        <f>SUM('Yearly emission'!HN$114:'Yearly emission'!HN127)</f>
        <v>814662907.23079193</v>
      </c>
      <c r="HR97" s="11">
        <f>SUM('Yearly emission'!HO$114:'Yearly emission'!HO127)</f>
        <v>1215086618.6197643</v>
      </c>
      <c r="HS97" s="11">
        <f>SUM('Yearly emission'!HP$114:'Yearly emission'!HP127)</f>
        <v>807432821.76999676</v>
      </c>
      <c r="HT97" s="11">
        <f>SUM('Yearly emission'!HQ$114:'Yearly emission'!HQ127)</f>
        <v>5336976923.4583282</v>
      </c>
      <c r="HV97" s="11">
        <f>SUM('Yearly emission'!HS$114:'Yearly emission'!HS127)</f>
        <v>0</v>
      </c>
      <c r="HW97" s="11">
        <f>SUM('Yearly emission'!HT$114:'Yearly emission'!HT127)</f>
        <v>0</v>
      </c>
      <c r="HX97" s="11">
        <f>SUM('Yearly emission'!HU$114:'Yearly emission'!HU127)</f>
        <v>0</v>
      </c>
      <c r="HY97" s="11">
        <f>SUM('Yearly emission'!HV$114:'Yearly emission'!HV127)</f>
        <v>0</v>
      </c>
      <c r="HZ97" s="11">
        <f>SUM('Yearly emission'!HW$114:'Yearly emission'!HW127)</f>
        <v>0</v>
      </c>
      <c r="IA97" s="11">
        <f>SUM('Yearly emission'!HX$114:'Yearly emission'!HX127)</f>
        <v>0</v>
      </c>
      <c r="IB97" s="11">
        <f>SUM('Yearly emission'!HY$114:'Yearly emission'!HY127)</f>
        <v>0</v>
      </c>
      <c r="IC97" s="11">
        <f>SUM('Yearly emission'!HZ$114:'Yearly emission'!HZ127)</f>
        <v>0</v>
      </c>
      <c r="ID97" s="11">
        <f>SUM('Yearly emission'!IA$114:'Yearly emission'!IA127)</f>
        <v>0</v>
      </c>
      <c r="IE97" s="11">
        <f>SUM('Yearly emission'!IB$114:'Yearly emission'!IB127)</f>
        <v>0</v>
      </c>
      <c r="IF97" s="11">
        <f>SUM('Yearly emission'!IC$114:'Yearly emission'!IC127)</f>
        <v>0</v>
      </c>
      <c r="IG97" s="11">
        <f>SUM('Yearly emission'!ID$114:'Yearly emission'!ID127)</f>
        <v>0</v>
      </c>
      <c r="IH97" s="11">
        <f>SUM('Yearly emission'!IE$114:'Yearly emission'!IE127)</f>
        <v>0</v>
      </c>
      <c r="II97" s="11">
        <f>SUM('Yearly emission'!IF$114:'Yearly emission'!IF127)</f>
        <v>0</v>
      </c>
      <c r="IJ97" s="11">
        <f>SUM('Yearly emission'!IG$114:'Yearly emission'!IG127)</f>
        <v>0</v>
      </c>
      <c r="IK97" s="11">
        <f>SUM('Yearly emission'!IH$114:'Yearly emission'!IH127)</f>
        <v>0</v>
      </c>
      <c r="IM97" s="11">
        <f>SUM('Yearly emission'!IJ$114:'Yearly emission'!IJ127)</f>
        <v>0</v>
      </c>
      <c r="IN97" s="11">
        <f>SUM('Yearly emission'!IK$114:'Yearly emission'!IK127)</f>
        <v>0</v>
      </c>
      <c r="IO97" s="11">
        <f>SUM('Yearly emission'!IL$114:'Yearly emission'!IL127)</f>
        <v>0</v>
      </c>
      <c r="IP97" s="11">
        <f>SUM('Yearly emission'!IM$114:'Yearly emission'!IM127)</f>
        <v>0</v>
      </c>
      <c r="IQ97" s="11">
        <f>SUM('Yearly emission'!IN$114:'Yearly emission'!IN127)</f>
        <v>0</v>
      </c>
      <c r="IR97" s="11">
        <f>SUM('Yearly emission'!IO$114:'Yearly emission'!IO127)</f>
        <v>0</v>
      </c>
      <c r="IS97" s="11">
        <f>SUM('Yearly emission'!IP$114:'Yearly emission'!IP127)</f>
        <v>0</v>
      </c>
      <c r="IT97" s="11">
        <f>SUM('Yearly emission'!IQ$114:'Yearly emission'!IQ127)</f>
        <v>0</v>
      </c>
      <c r="IU97" s="11">
        <f>SUM('Yearly emission'!IR$114:'Yearly emission'!IR127)</f>
        <v>0</v>
      </c>
      <c r="IV97" s="11">
        <f>SUM('Yearly emission'!IS$114:'Yearly emission'!IS127)</f>
        <v>0</v>
      </c>
      <c r="IW97" s="11">
        <f>SUM('Yearly emission'!IT$114:'Yearly emission'!IT127)</f>
        <v>0</v>
      </c>
      <c r="IX97" s="11">
        <f>SUM('Yearly emission'!IU$114:'Yearly emission'!IU127)</f>
        <v>0</v>
      </c>
      <c r="IY97" s="11">
        <f>SUM('Yearly emission'!IV$114:'Yearly emission'!IV127)</f>
        <v>0</v>
      </c>
      <c r="IZ97" s="11">
        <f>SUM('Yearly emission'!IW$114:'Yearly emission'!IW127)</f>
        <v>0</v>
      </c>
      <c r="JA97" s="11">
        <f>SUM('Yearly emission'!IX$114:'Yearly emission'!IX127)</f>
        <v>0</v>
      </c>
      <c r="JB97" s="11">
        <f>SUM('Yearly emission'!IY$114:'Yearly emission'!IY127)</f>
        <v>0</v>
      </c>
    </row>
    <row r="98" spans="1:262" x14ac:dyDescent="0.25">
      <c r="D98" s="11">
        <v>2047</v>
      </c>
      <c r="E98" s="11">
        <f>SUM('Yearly emission'!B$115:'Yearly emission'!B128)</f>
        <v>0</v>
      </c>
      <c r="F98" s="11">
        <f>SUM('Yearly emission'!C$115:'Yearly emission'!C128)</f>
        <v>0</v>
      </c>
      <c r="G98" s="11">
        <f>SUM('Yearly emission'!D$115:'Yearly emission'!D128)</f>
        <v>0</v>
      </c>
      <c r="H98" s="11">
        <f>SUM('Yearly emission'!E$115:'Yearly emission'!E128)</f>
        <v>0</v>
      </c>
      <c r="I98" s="11">
        <f>SUM('Yearly emission'!F$115:'Yearly emission'!F128)</f>
        <v>0</v>
      </c>
      <c r="J98" s="11">
        <f>SUM('Yearly emission'!G$115:'Yearly emission'!G128)</f>
        <v>0</v>
      </c>
      <c r="K98" s="11">
        <f>SUM('Yearly emission'!H$115:'Yearly emission'!H128)</f>
        <v>0</v>
      </c>
      <c r="L98" s="11">
        <f>SUM('Yearly emission'!I$115:'Yearly emission'!I128)</f>
        <v>0</v>
      </c>
      <c r="M98" s="11">
        <f>SUM('Yearly emission'!J$115:'Yearly emission'!J128)</f>
        <v>0</v>
      </c>
      <c r="N98" s="11">
        <f>SUM('Yearly emission'!K$115:'Yearly emission'!K128)</f>
        <v>0</v>
      </c>
      <c r="O98" s="11">
        <f>SUM('Yearly emission'!L$115:'Yearly emission'!L128)</f>
        <v>0</v>
      </c>
      <c r="P98" s="11">
        <f>SUM('Yearly emission'!M$115:'Yearly emission'!M128)</f>
        <v>0</v>
      </c>
      <c r="Q98" s="11">
        <f>SUM('Yearly emission'!N$115:'Yearly emission'!N128)</f>
        <v>0</v>
      </c>
      <c r="R98" s="11">
        <f>SUM('Yearly emission'!O$115:'Yearly emission'!O128)</f>
        <v>0</v>
      </c>
      <c r="S98" s="11">
        <f>SUM('Yearly emission'!P$115:'Yearly emission'!P128)</f>
        <v>0</v>
      </c>
      <c r="T98" s="11">
        <f>SUM('Yearly emission'!Q$115:'Yearly emission'!Q128)</f>
        <v>0</v>
      </c>
      <c r="V98" s="11">
        <f>SUM('Yearly emission'!S$115:'Yearly emission'!S128)</f>
        <v>1457487106.6472206</v>
      </c>
      <c r="W98" s="11">
        <f>SUM('Yearly emission'!T$115:'Yearly emission'!T128)</f>
        <v>2381318457.6914849</v>
      </c>
      <c r="X98" s="11">
        <f>SUM('Yearly emission'!U$115:'Yearly emission'!U128)</f>
        <v>768151573.68332124</v>
      </c>
      <c r="Y98" s="11">
        <f>SUM('Yearly emission'!V$115:'Yearly emission'!V128)</f>
        <v>353982025.88600397</v>
      </c>
      <c r="Z98" s="11">
        <f>SUM('Yearly emission'!W$115:'Yearly emission'!W128)</f>
        <v>3273328296.7770543</v>
      </c>
      <c r="AA98" s="11">
        <f>SUM('Yearly emission'!X$115:'Yearly emission'!X128)</f>
        <v>241697319.66205493</v>
      </c>
      <c r="AB98" s="11">
        <f>SUM('Yearly emission'!Y$115:'Yearly emission'!Y128)</f>
        <v>378613510.3089987</v>
      </c>
      <c r="AC98" s="11">
        <f>SUM('Yearly emission'!Z$115:'Yearly emission'!Z128)</f>
        <v>1106985056.7974999</v>
      </c>
      <c r="AD98" s="11">
        <f>SUM('Yearly emission'!AA$115:'Yearly emission'!AA128)</f>
        <v>5830116630.4550171</v>
      </c>
      <c r="AE98" s="11">
        <f>SUM('Yearly emission'!AB$115:'Yearly emission'!AB128)</f>
        <v>1009917312.0254567</v>
      </c>
      <c r="AF98" s="11">
        <f>SUM('Yearly emission'!AC$115:'Yearly emission'!AC128)</f>
        <v>1014723661.6739849</v>
      </c>
      <c r="AG98" s="11">
        <f>SUM('Yearly emission'!AD$115:'Yearly emission'!AD128)</f>
        <v>172101722.37645137</v>
      </c>
      <c r="AH98" s="11">
        <f>SUM('Yearly emission'!AE$115:'Yearly emission'!AE128)</f>
        <v>470478908.96850836</v>
      </c>
      <c r="AI98" s="11">
        <f>SUM('Yearly emission'!AF$115:'Yearly emission'!AF128)</f>
        <v>577202566.39360547</v>
      </c>
      <c r="AJ98" s="11">
        <f>SUM('Yearly emission'!AG$115:'Yearly emission'!AG128)</f>
        <v>405922973.82157815</v>
      </c>
      <c r="AK98" s="11">
        <f>SUM('Yearly emission'!AH$115:'Yearly emission'!AH128)</f>
        <v>1968230007.6793761</v>
      </c>
      <c r="AM98" s="11">
        <f>SUM('Yearly emission'!AJ$115:'Yearly emission'!AJ128)</f>
        <v>2142926579.6004314</v>
      </c>
      <c r="AN98" s="11">
        <f>SUM('Yearly emission'!AK$115:'Yearly emission'!AK128)</f>
        <v>4690445062.4326839</v>
      </c>
      <c r="AO98" s="11">
        <f>SUM('Yearly emission'!AL$115:'Yearly emission'!AL128)</f>
        <v>1522715846.0691514</v>
      </c>
      <c r="AP98" s="11">
        <f>SUM('Yearly emission'!AM$115:'Yearly emission'!AM128)</f>
        <v>705605505.13575375</v>
      </c>
      <c r="AQ98" s="11">
        <f>SUM('Yearly emission'!AN$115:'Yearly emission'!AN128)</f>
        <v>5030685587.2125397</v>
      </c>
      <c r="AR98" s="11">
        <f>SUM('Yearly emission'!AO$115:'Yearly emission'!AO128)</f>
        <v>483394639.32411021</v>
      </c>
      <c r="AS98" s="11">
        <f>SUM('Yearly emission'!AP$115:'Yearly emission'!AP128)</f>
        <v>756007309.75660861</v>
      </c>
      <c r="AT98" s="11">
        <f>SUM('Yearly emission'!AQ$115:'Yearly emission'!AQ128)</f>
        <v>2212704505.9356866</v>
      </c>
      <c r="AU98" s="11">
        <f>SUM('Yearly emission'!AR$115:'Yearly emission'!AR128)</f>
        <v>11392012841.447519</v>
      </c>
      <c r="AV98" s="11">
        <f>SUM('Yearly emission'!AS$115:'Yearly emission'!AS128)</f>
        <v>2019834624.0509095</v>
      </c>
      <c r="AW98" s="11">
        <f>SUM('Yearly emission'!AT$115:'Yearly emission'!AT128)</f>
        <v>2029447323.3479657</v>
      </c>
      <c r="AX98" s="11">
        <f>SUM('Yearly emission'!AU$115:'Yearly emission'!AU128)</f>
        <v>344097291.49073994</v>
      </c>
      <c r="AY98" s="11">
        <f>SUM('Yearly emission'!AV$115:'Yearly emission'!AV128)</f>
        <v>938941606.89476311</v>
      </c>
      <c r="AZ98" s="11">
        <f>SUM('Yearly emission'!AW$115:'Yearly emission'!AW128)</f>
        <v>1154405132.7872119</v>
      </c>
      <c r="BA98" s="11">
        <f>SUM('Yearly emission'!AX$115:'Yearly emission'!AX128)</f>
        <v>811845947.64315677</v>
      </c>
      <c r="BB98" s="11">
        <f>SUM('Yearly emission'!AY$115:'Yearly emission'!AY128)</f>
        <v>3936345105.6014819</v>
      </c>
      <c r="BD98" s="11">
        <f>SUM('Yearly emission'!BA$115:'Yearly emission'!BA128)</f>
        <v>0</v>
      </c>
      <c r="BE98" s="11">
        <f>SUM('Yearly emission'!BB$115:'Yearly emission'!BB128)</f>
        <v>0</v>
      </c>
      <c r="BF98" s="11">
        <f>SUM('Yearly emission'!BC$115:'Yearly emission'!BC128)</f>
        <v>0</v>
      </c>
      <c r="BG98" s="11">
        <f>SUM('Yearly emission'!BD$115:'Yearly emission'!BD128)</f>
        <v>0</v>
      </c>
      <c r="BH98" s="11">
        <f>SUM('Yearly emission'!BE$115:'Yearly emission'!BE128)</f>
        <v>0</v>
      </c>
      <c r="BI98" s="11">
        <f>SUM('Yearly emission'!BF$115:'Yearly emission'!BF128)</f>
        <v>0</v>
      </c>
      <c r="BJ98" s="11">
        <f>SUM('Yearly emission'!BG$115:'Yearly emission'!BG128)</f>
        <v>0</v>
      </c>
      <c r="BK98" s="11">
        <f>SUM('Yearly emission'!BH$115:'Yearly emission'!BH128)</f>
        <v>0</v>
      </c>
      <c r="BL98" s="11">
        <f>SUM('Yearly emission'!BI$115:'Yearly emission'!BI128)</f>
        <v>0</v>
      </c>
      <c r="BM98" s="11">
        <f>SUM('Yearly emission'!BJ$115:'Yearly emission'!BJ128)</f>
        <v>0</v>
      </c>
      <c r="BN98" s="11">
        <f>SUM('Yearly emission'!BK$115:'Yearly emission'!BK128)</f>
        <v>0</v>
      </c>
      <c r="BO98" s="11">
        <f>SUM('Yearly emission'!BL$115:'Yearly emission'!BL128)</f>
        <v>0</v>
      </c>
      <c r="BP98" s="11">
        <f>SUM('Yearly emission'!BM$115:'Yearly emission'!BM128)</f>
        <v>0</v>
      </c>
      <c r="BQ98" s="11">
        <f>SUM('Yearly emission'!BN$115:'Yearly emission'!BN128)</f>
        <v>0</v>
      </c>
      <c r="BR98" s="11">
        <f>SUM('Yearly emission'!BO$115:'Yearly emission'!BO128)</f>
        <v>0</v>
      </c>
      <c r="BS98" s="11">
        <f>SUM('Yearly emission'!BP$115:'Yearly emission'!BP128)</f>
        <v>0</v>
      </c>
      <c r="BU98" s="11">
        <f>SUM('Yearly emission'!BR$115:'Yearly emission'!BR128)</f>
        <v>0</v>
      </c>
      <c r="BV98" s="11">
        <f>SUM('Yearly emission'!BS$115:'Yearly emission'!BS128)</f>
        <v>0</v>
      </c>
      <c r="BW98" s="11">
        <f>SUM('Yearly emission'!BT$115:'Yearly emission'!BT128)</f>
        <v>0</v>
      </c>
      <c r="BX98" s="11">
        <f>SUM('Yearly emission'!BU$115:'Yearly emission'!BU128)</f>
        <v>0</v>
      </c>
      <c r="BY98" s="11">
        <f>SUM('Yearly emission'!BV$115:'Yearly emission'!BV128)</f>
        <v>0</v>
      </c>
      <c r="BZ98" s="11">
        <f>SUM('Yearly emission'!BW$115:'Yearly emission'!BW128)</f>
        <v>0</v>
      </c>
      <c r="CA98" s="11">
        <f>SUM('Yearly emission'!BX$115:'Yearly emission'!BX128)</f>
        <v>0</v>
      </c>
      <c r="CB98" s="11">
        <f>SUM('Yearly emission'!BY$115:'Yearly emission'!BY128)</f>
        <v>0</v>
      </c>
      <c r="CC98" s="11">
        <f>SUM('Yearly emission'!BZ$115:'Yearly emission'!BZ128)</f>
        <v>0</v>
      </c>
      <c r="CD98" s="11">
        <f>SUM('Yearly emission'!CA$115:'Yearly emission'!CA128)</f>
        <v>0</v>
      </c>
      <c r="CE98" s="11">
        <f>SUM('Yearly emission'!CB$115:'Yearly emission'!CB128)</f>
        <v>0</v>
      </c>
      <c r="CF98" s="11">
        <f>SUM('Yearly emission'!CC$115:'Yearly emission'!CC128)</f>
        <v>0</v>
      </c>
      <c r="CG98" s="11">
        <f>SUM('Yearly emission'!CD$115:'Yearly emission'!CD128)</f>
        <v>0</v>
      </c>
      <c r="CH98" s="11">
        <f>SUM('Yearly emission'!CE$115:'Yearly emission'!CE128)</f>
        <v>0</v>
      </c>
      <c r="CI98" s="11">
        <f>SUM('Yearly emission'!CF$115:'Yearly emission'!CF128)</f>
        <v>0</v>
      </c>
      <c r="CJ98" s="11">
        <f>SUM('Yearly emission'!CG$115:'Yearly emission'!CG128)</f>
        <v>0</v>
      </c>
      <c r="CM98" s="11">
        <f>SUM('Yearly emission'!CJ$115:'Yearly emission'!CJ128)</f>
        <v>28567</v>
      </c>
      <c r="CN98" s="11">
        <f>SUM('Yearly emission'!CK$115:'Yearly emission'!CK128)</f>
        <v>0</v>
      </c>
      <c r="CO98" s="11">
        <f>SUM('Yearly emission'!CL$115:'Yearly emission'!CL128)</f>
        <v>0</v>
      </c>
      <c r="CP98" s="11">
        <f>SUM('Yearly emission'!CM$115:'Yearly emission'!CM128)</f>
        <v>0</v>
      </c>
      <c r="CQ98" s="11">
        <f>SUM('Yearly emission'!CN$115:'Yearly emission'!CN128)</f>
        <v>0</v>
      </c>
      <c r="CR98" s="11">
        <f>SUM('Yearly emission'!CO$115:'Yearly emission'!CO128)</f>
        <v>0</v>
      </c>
      <c r="CS98" s="11">
        <f>SUM('Yearly emission'!CP$115:'Yearly emission'!CP128)</f>
        <v>0</v>
      </c>
      <c r="CT98" s="11">
        <f>SUM('Yearly emission'!CQ$115:'Yearly emission'!CQ128)</f>
        <v>0</v>
      </c>
      <c r="CU98" s="11">
        <f>SUM('Yearly emission'!CR$115:'Yearly emission'!CR128)</f>
        <v>0</v>
      </c>
      <c r="CV98" s="11">
        <f>SUM('Yearly emission'!CS$115:'Yearly emission'!CS128)</f>
        <v>0</v>
      </c>
      <c r="CW98" s="11">
        <f>SUM('Yearly emission'!CT$115:'Yearly emission'!CT128)</f>
        <v>0</v>
      </c>
      <c r="CX98" s="11">
        <f>SUM('Yearly emission'!CU$115:'Yearly emission'!CU128)</f>
        <v>0</v>
      </c>
      <c r="CY98" s="11">
        <f>SUM('Yearly emission'!CV$115:'Yearly emission'!CV128)</f>
        <v>0</v>
      </c>
      <c r="CZ98" s="11">
        <f>SUM('Yearly emission'!CW$115:'Yearly emission'!CW128)</f>
        <v>0</v>
      </c>
      <c r="DA98" s="11">
        <f>SUM('Yearly emission'!CX$115:'Yearly emission'!CX128)</f>
        <v>0</v>
      </c>
      <c r="DB98" s="11">
        <f>SUM('Yearly emission'!CY$115:'Yearly emission'!CY128)</f>
        <v>0</v>
      </c>
      <c r="DC98" s="11">
        <f>SUM('Yearly emission'!CZ$115:'Yearly emission'!CZ128)</f>
        <v>0</v>
      </c>
      <c r="DE98" s="11">
        <f>SUM('Yearly emission'!DB$115:'Yearly emission'!DB128)</f>
        <v>6808285282.343564</v>
      </c>
      <c r="DF98" s="11">
        <f>SUM('Yearly emission'!DC$115:'Yearly emission'!DC128)</f>
        <v>2041428338.018785</v>
      </c>
      <c r="DG98" s="11">
        <f>SUM('Yearly emission'!DD$115:'Yearly emission'!DD128)</f>
        <v>568726023.16816187</v>
      </c>
      <c r="DH98" s="11">
        <f>SUM('Yearly emission'!DE$115:'Yearly emission'!DE128)</f>
        <v>346475559.05719978</v>
      </c>
      <c r="DI98" s="11">
        <f>SUM('Yearly emission'!DF$115:'Yearly emission'!DF128)</f>
        <v>3359661687.1187773</v>
      </c>
      <c r="DJ98" s="11">
        <f>SUM('Yearly emission'!DG$115:'Yearly emission'!DG128)</f>
        <v>314933101.2103495</v>
      </c>
      <c r="DK98" s="11">
        <f>SUM('Yearly emission'!DH$115:'Yearly emission'!DH128)</f>
        <v>332576480.95235252</v>
      </c>
      <c r="DL98" s="11">
        <f>SUM('Yearly emission'!DI$115:'Yearly emission'!DI128)</f>
        <v>1196457116.4824543</v>
      </c>
      <c r="DM98" s="11">
        <f>SUM('Yearly emission'!DJ$115:'Yearly emission'!DJ128)</f>
        <v>5847278657.6193714</v>
      </c>
      <c r="DN98" s="11">
        <f>SUM('Yearly emission'!DK$115:'Yearly emission'!DK128)</f>
        <v>942580019.62544835</v>
      </c>
      <c r="DO98" s="11">
        <f>SUM('Yearly emission'!DL$115:'Yearly emission'!DL128)</f>
        <v>1348694941.6664085</v>
      </c>
      <c r="DP98" s="11">
        <f>SUM('Yearly emission'!DM$115:'Yearly emission'!DM128)</f>
        <v>229476611.23105815</v>
      </c>
      <c r="DQ98" s="11">
        <f>SUM('Yearly emission'!DN$115:'Yearly emission'!DN128)</f>
        <v>506025524.24241555</v>
      </c>
      <c r="DR98" s="11">
        <f>SUM('Yearly emission'!DO$115:'Yearly emission'!DO128)</f>
        <v>503013021.10653001</v>
      </c>
      <c r="DS98" s="11">
        <f>SUM('Yearly emission'!DP$115:'Yearly emission'!DP128)</f>
        <v>424888653.92402667</v>
      </c>
      <c r="DT98" s="11">
        <f>SUM('Yearly emission'!DQ$115:'Yearly emission'!DQ128)</f>
        <v>1775544898.2605777</v>
      </c>
      <c r="DV98" s="11">
        <f>SUM('Yearly emission'!DS$115:'Yearly emission'!DS128)</f>
        <v>13279662987.258034</v>
      </c>
      <c r="DW98" s="11">
        <f>SUM('Yearly emission'!DT$115:'Yearly emission'!DT128)</f>
        <v>3832120466.0631213</v>
      </c>
      <c r="DX98" s="11">
        <f>SUM('Yearly emission'!DU$115:'Yearly emission'!DU128)</f>
        <v>707302294.88794672</v>
      </c>
      <c r="DY98" s="11">
        <f>SUM('Yearly emission'!DV$115:'Yearly emission'!DV128)</f>
        <v>661806846.77074611</v>
      </c>
      <c r="DZ98" s="11">
        <f>SUM('Yearly emission'!DW$115:'Yearly emission'!DW128)</f>
        <v>6576653400.1683254</v>
      </c>
      <c r="EA98" s="11">
        <f>SUM('Yearly emission'!DX$115:'Yearly emission'!DX128)</f>
        <v>629684578.89894629</v>
      </c>
      <c r="EB98" s="11">
        <f>SUM('Yearly emission'!DY$115:'Yearly emission'!DY128)</f>
        <v>650187495.652246</v>
      </c>
      <c r="EC98" s="11">
        <f>SUM('Yearly emission'!DZ$115:'Yearly emission'!DZ128)</f>
        <v>2392914232.9649081</v>
      </c>
      <c r="ED98" s="11">
        <f>SUM('Yearly emission'!EA$115:'Yearly emission'!EA128)</f>
        <v>11694557315.23871</v>
      </c>
      <c r="EE98" s="11">
        <f>SUM('Yearly emission'!EB$115:'Yearly emission'!EB128)</f>
        <v>1885160039.2508922</v>
      </c>
      <c r="EF98" s="11">
        <f>SUM('Yearly emission'!EC$115:'Yearly emission'!EC128)</f>
        <v>2514349700.7356205</v>
      </c>
      <c r="EG98" s="11">
        <f>SUM('Yearly emission'!ED$115:'Yearly emission'!ED128)</f>
        <v>458859898.46513158</v>
      </c>
      <c r="EH98" s="11">
        <f>SUM('Yearly emission'!EE$115:'Yearly emission'!EE128)</f>
        <v>1011159838.762262</v>
      </c>
      <c r="EI98" s="11">
        <f>SUM('Yearly emission'!EF$115:'Yearly emission'!EF128)</f>
        <v>815839605.54127657</v>
      </c>
      <c r="EJ98" s="11">
        <f>SUM('Yearly emission'!EG$115:'Yearly emission'!EG128)</f>
        <v>847995033.34037817</v>
      </c>
      <c r="EK98" s="11">
        <f>SUM('Yearly emission'!EH$115:'Yearly emission'!EH128)</f>
        <v>3436525476.8727374</v>
      </c>
      <c r="EM98" s="11">
        <f>SUM('Yearly emission'!EJ$115:'Yearly emission'!EJ128)</f>
        <v>0</v>
      </c>
      <c r="EN98" s="11">
        <f>SUM('Yearly emission'!EK$115:'Yearly emission'!EK128)</f>
        <v>0</v>
      </c>
      <c r="EO98" s="11">
        <f>SUM('Yearly emission'!EL$115:'Yearly emission'!EL128)</f>
        <v>0</v>
      </c>
      <c r="EP98" s="11">
        <f>SUM('Yearly emission'!EM$115:'Yearly emission'!EM128)</f>
        <v>0</v>
      </c>
      <c r="EQ98" s="11">
        <f>SUM('Yearly emission'!EN$115:'Yearly emission'!EN128)</f>
        <v>0</v>
      </c>
      <c r="ER98" s="11">
        <f>SUM('Yearly emission'!EO$115:'Yearly emission'!EO128)</f>
        <v>0</v>
      </c>
      <c r="ES98" s="11">
        <f>SUM('Yearly emission'!EP$115:'Yearly emission'!EP128)</f>
        <v>0</v>
      </c>
      <c r="ET98" s="11">
        <f>SUM('Yearly emission'!EQ$115:'Yearly emission'!EQ128)</f>
        <v>0</v>
      </c>
      <c r="EU98" s="11">
        <f>SUM('Yearly emission'!ER$115:'Yearly emission'!ER128)</f>
        <v>0</v>
      </c>
      <c r="EV98" s="11">
        <f>SUM('Yearly emission'!ES$115:'Yearly emission'!ES128)</f>
        <v>0</v>
      </c>
      <c r="EW98" s="11">
        <f>SUM('Yearly emission'!ET$115:'Yearly emission'!ET128)</f>
        <v>0</v>
      </c>
      <c r="EX98" s="11">
        <f>SUM('Yearly emission'!EU$115:'Yearly emission'!EU128)</f>
        <v>0</v>
      </c>
      <c r="EY98" s="11">
        <f>SUM('Yearly emission'!EV$115:'Yearly emission'!EV128)</f>
        <v>0</v>
      </c>
      <c r="EZ98" s="11">
        <f>SUM('Yearly emission'!EW$115:'Yearly emission'!EW128)</f>
        <v>0</v>
      </c>
      <c r="FA98" s="11">
        <f>SUM('Yearly emission'!EX$115:'Yearly emission'!EX128)</f>
        <v>0</v>
      </c>
      <c r="FB98" s="11">
        <f>SUM('Yearly emission'!EY$115:'Yearly emission'!EY128)</f>
        <v>0</v>
      </c>
      <c r="FD98" s="11">
        <f>SUM('Yearly emission'!FA$115:'Yearly emission'!FA128)</f>
        <v>0</v>
      </c>
      <c r="FE98" s="11">
        <f>SUM('Yearly emission'!FB$115:'Yearly emission'!FB128)</f>
        <v>0</v>
      </c>
      <c r="FF98" s="11">
        <f>SUM('Yearly emission'!FC$115:'Yearly emission'!FC128)</f>
        <v>0</v>
      </c>
      <c r="FG98" s="11">
        <f>SUM('Yearly emission'!FD$115:'Yearly emission'!FD128)</f>
        <v>0</v>
      </c>
      <c r="FH98" s="11">
        <f>SUM('Yearly emission'!FE$115:'Yearly emission'!FE128)</f>
        <v>0</v>
      </c>
      <c r="FI98" s="11">
        <f>SUM('Yearly emission'!FF$115:'Yearly emission'!FF128)</f>
        <v>0</v>
      </c>
      <c r="FJ98" s="11">
        <f>SUM('Yearly emission'!FG$115:'Yearly emission'!FG128)</f>
        <v>0</v>
      </c>
      <c r="FK98" s="11">
        <f>SUM('Yearly emission'!FH$115:'Yearly emission'!FH128)</f>
        <v>0</v>
      </c>
      <c r="FL98" s="11">
        <f>SUM('Yearly emission'!FI$115:'Yearly emission'!FI128)</f>
        <v>0</v>
      </c>
      <c r="FM98" s="11">
        <f>SUM('Yearly emission'!FJ$115:'Yearly emission'!FJ128)</f>
        <v>0</v>
      </c>
      <c r="FN98" s="11">
        <f>SUM('Yearly emission'!FK$115:'Yearly emission'!FK128)</f>
        <v>0</v>
      </c>
      <c r="FO98" s="11">
        <f>SUM('Yearly emission'!FL$115:'Yearly emission'!FL128)</f>
        <v>0</v>
      </c>
      <c r="FP98" s="11">
        <f>SUM('Yearly emission'!FM$115:'Yearly emission'!FM128)</f>
        <v>0</v>
      </c>
      <c r="FQ98" s="11">
        <f>SUM('Yearly emission'!FN$115:'Yearly emission'!FN128)</f>
        <v>0</v>
      </c>
      <c r="FR98" s="11">
        <f>SUM('Yearly emission'!FO$115:'Yearly emission'!FO128)</f>
        <v>0</v>
      </c>
      <c r="FS98" s="11">
        <f>SUM('Yearly emission'!FP$115:'Yearly emission'!FP128)</f>
        <v>0</v>
      </c>
      <c r="FV98" s="11">
        <f>SUM('Yearly emission'!FS$115:'Yearly emission'!FS128)</f>
        <v>28567</v>
      </c>
      <c r="FW98" s="11">
        <f>SUM('Yearly emission'!FT$115:'Yearly emission'!FT128)</f>
        <v>0</v>
      </c>
      <c r="FX98" s="11">
        <f>SUM('Yearly emission'!FU$115:'Yearly emission'!FU128)</f>
        <v>0</v>
      </c>
      <c r="FY98" s="11">
        <f>SUM('Yearly emission'!FV$115:'Yearly emission'!FV128)</f>
        <v>0</v>
      </c>
      <c r="FZ98" s="11">
        <f>SUM('Yearly emission'!FW$115:'Yearly emission'!FW128)</f>
        <v>0</v>
      </c>
      <c r="GA98" s="11">
        <f>SUM('Yearly emission'!FX$115:'Yearly emission'!FX128)</f>
        <v>0</v>
      </c>
      <c r="GB98" s="11">
        <f>SUM('Yearly emission'!FY$115:'Yearly emission'!FY128)</f>
        <v>0</v>
      </c>
      <c r="GC98" s="11">
        <f>SUM('Yearly emission'!FZ$115:'Yearly emission'!FZ128)</f>
        <v>0</v>
      </c>
      <c r="GD98" s="11">
        <f>SUM('Yearly emission'!GA$115:'Yearly emission'!GA128)</f>
        <v>0</v>
      </c>
      <c r="GE98" s="11">
        <f>SUM('Yearly emission'!GB$115:'Yearly emission'!GB128)</f>
        <v>0</v>
      </c>
      <c r="GF98" s="11">
        <f>SUM('Yearly emission'!GC$115:'Yearly emission'!GC128)</f>
        <v>0</v>
      </c>
      <c r="GG98" s="11">
        <f>SUM('Yearly emission'!GD$115:'Yearly emission'!GD128)</f>
        <v>0</v>
      </c>
      <c r="GH98" s="11">
        <f>SUM('Yearly emission'!GE$115:'Yearly emission'!GE128)</f>
        <v>0</v>
      </c>
      <c r="GI98" s="11">
        <f>SUM('Yearly emission'!GF$115:'Yearly emission'!GF128)</f>
        <v>0</v>
      </c>
      <c r="GJ98" s="11">
        <f>SUM('Yearly emission'!GG$115:'Yearly emission'!GG128)</f>
        <v>0</v>
      </c>
      <c r="GK98" s="11">
        <f>SUM('Yearly emission'!GH$115:'Yearly emission'!GH128)</f>
        <v>0</v>
      </c>
      <c r="GL98" s="11">
        <f>SUM('Yearly emission'!GI$115:'Yearly emission'!GI128)</f>
        <v>0</v>
      </c>
      <c r="GN98" s="11">
        <f>SUM('Yearly emission'!GK$115:'Yearly emission'!GK128)</f>
        <v>4065021549.6985078</v>
      </c>
      <c r="GO98" s="11">
        <f>SUM('Yearly emission'!GL$115:'Yearly emission'!GL128)</f>
        <v>2038169883.0838389</v>
      </c>
      <c r="GP98" s="11">
        <f>SUM('Yearly emission'!GM$115:'Yearly emission'!GM128)</f>
        <v>645540039.73232567</v>
      </c>
      <c r="GQ98" s="11">
        <f>SUM('Yearly emission'!GN$115:'Yearly emission'!GN128)</f>
        <v>330506389.56895971</v>
      </c>
      <c r="GR98" s="11">
        <f>SUM('Yearly emission'!GO$115:'Yearly emission'!GO128)</f>
        <v>2857449891.0146441</v>
      </c>
      <c r="GS98" s="11">
        <f>SUM('Yearly emission'!GP$115:'Yearly emission'!GP128)</f>
        <v>281081771.85528255</v>
      </c>
      <c r="GT98" s="11">
        <f>SUM('Yearly emission'!GQ$115:'Yearly emission'!GQ128)</f>
        <v>354719431.71615136</v>
      </c>
      <c r="GU98" s="11">
        <f>SUM('Yearly emission'!GR$115:'Yearly emission'!GR128)</f>
        <v>1778308732.223737</v>
      </c>
      <c r="GV98" s="11">
        <f>SUM('Yearly emission'!GS$115:'Yearly emission'!GS128)</f>
        <v>6121082941.9050093</v>
      </c>
      <c r="GW98" s="11">
        <f>SUM('Yearly emission'!GT$115:'Yearly emission'!GT128)</f>
        <v>1053577915.557162</v>
      </c>
      <c r="GX98" s="11">
        <f>SUM('Yearly emission'!GU$115:'Yearly emission'!GU128)</f>
        <v>851369085.33642292</v>
      </c>
      <c r="GY98" s="11">
        <f>SUM('Yearly emission'!GV$115:'Yearly emission'!GV128)</f>
        <v>312735867.0862065</v>
      </c>
      <c r="GZ98" s="11">
        <f>SUM('Yearly emission'!GW$115:'Yearly emission'!GW128)</f>
        <v>413198498.1972698</v>
      </c>
      <c r="HA98" s="11">
        <f>SUM('Yearly emission'!GX$115:'Yearly emission'!GX128)</f>
        <v>590274116.57961893</v>
      </c>
      <c r="HB98" s="11">
        <f>SUM('Yearly emission'!GY$115:'Yearly emission'!GY128)</f>
        <v>393260765.14525998</v>
      </c>
      <c r="HC98" s="11">
        <f>SUM('Yearly emission'!GZ$115:'Yearly emission'!GZ128)</f>
        <v>2746610871.1371412</v>
      </c>
      <c r="HE98" s="11">
        <f>SUM('Yearly emission'!HB$115:'Yearly emission'!HB128)</f>
        <v>5872682754.1569452</v>
      </c>
      <c r="HF98" s="11">
        <f>SUM('Yearly emission'!HC$115:'Yearly emission'!HC128)</f>
        <v>4071686814.7962589</v>
      </c>
      <c r="HG98" s="11">
        <f>SUM('Yearly emission'!HD$115:'Yearly emission'!HD128)</f>
        <v>1140901778.7604132</v>
      </c>
      <c r="HH98" s="11">
        <f>SUM('Yearly emission'!HE$115:'Yearly emission'!HE128)</f>
        <v>649296332.82336175</v>
      </c>
      <c r="HI98" s="11">
        <f>SUM('Yearly emission'!HF$115:'Yearly emission'!HF128)</f>
        <v>5708078277.5248976</v>
      </c>
      <c r="HJ98" s="11">
        <f>SUM('Yearly emission'!HG$115:'Yearly emission'!HG128)</f>
        <v>562008493.86411178</v>
      </c>
      <c r="HK98" s="11">
        <f>SUM('Yearly emission'!HH$115:'Yearly emission'!HH128)</f>
        <v>709438863.43230176</v>
      </c>
      <c r="HL98" s="11">
        <f>SUM('Yearly emission'!HI$115:'Yearly emission'!HI128)</f>
        <v>3554925999.1081095</v>
      </c>
      <c r="HM98" s="11">
        <f>SUM('Yearly emission'!HJ$115:'Yearly emission'!HJ128)</f>
        <v>12242165883.810019</v>
      </c>
      <c r="HN98" s="11">
        <f>SUM('Yearly emission'!HK$115:'Yearly emission'!HK128)</f>
        <v>2107155831.1143272</v>
      </c>
      <c r="HO98" s="11">
        <f>SUM('Yearly emission'!HL$115:'Yearly emission'!HL128)</f>
        <v>1175302489.837816</v>
      </c>
      <c r="HP98" s="11">
        <f>SUM('Yearly emission'!HM$115:'Yearly emission'!HM128)</f>
        <v>625453208.25915992</v>
      </c>
      <c r="HQ98" s="11">
        <f>SUM('Yearly emission'!HN$115:'Yearly emission'!HN128)</f>
        <v>826396996.39453948</v>
      </c>
      <c r="HR98" s="11">
        <f>SUM('Yearly emission'!HO$115:'Yearly emission'!HO128)</f>
        <v>1177911856.5448279</v>
      </c>
      <c r="HS98" s="11">
        <f>SUM('Yearly emission'!HP$115:'Yearly emission'!HP128)</f>
        <v>786486565.3251133</v>
      </c>
      <c r="HT98" s="11">
        <f>SUM('Yearly emission'!HQ$115:'Yearly emission'!HQ128)</f>
        <v>5493221742.2742891</v>
      </c>
      <c r="HV98" s="11">
        <f>SUM('Yearly emission'!HS$115:'Yearly emission'!HS128)</f>
        <v>0</v>
      </c>
      <c r="HW98" s="11">
        <f>SUM('Yearly emission'!HT$115:'Yearly emission'!HT128)</f>
        <v>0</v>
      </c>
      <c r="HX98" s="11">
        <f>SUM('Yearly emission'!HU$115:'Yearly emission'!HU128)</f>
        <v>0</v>
      </c>
      <c r="HY98" s="11">
        <f>SUM('Yearly emission'!HV$115:'Yearly emission'!HV128)</f>
        <v>0</v>
      </c>
      <c r="HZ98" s="11">
        <f>SUM('Yearly emission'!HW$115:'Yearly emission'!HW128)</f>
        <v>0</v>
      </c>
      <c r="IA98" s="11">
        <f>SUM('Yearly emission'!HX$115:'Yearly emission'!HX128)</f>
        <v>0</v>
      </c>
      <c r="IB98" s="11">
        <f>SUM('Yearly emission'!HY$115:'Yearly emission'!HY128)</f>
        <v>0</v>
      </c>
      <c r="IC98" s="11">
        <f>SUM('Yearly emission'!HZ$115:'Yearly emission'!HZ128)</f>
        <v>0</v>
      </c>
      <c r="ID98" s="11">
        <f>SUM('Yearly emission'!IA$115:'Yearly emission'!IA128)</f>
        <v>0</v>
      </c>
      <c r="IE98" s="11">
        <f>SUM('Yearly emission'!IB$115:'Yearly emission'!IB128)</f>
        <v>0</v>
      </c>
      <c r="IF98" s="11">
        <f>SUM('Yearly emission'!IC$115:'Yearly emission'!IC128)</f>
        <v>0</v>
      </c>
      <c r="IG98" s="11">
        <f>SUM('Yearly emission'!ID$115:'Yearly emission'!ID128)</f>
        <v>0</v>
      </c>
      <c r="IH98" s="11">
        <f>SUM('Yearly emission'!IE$115:'Yearly emission'!IE128)</f>
        <v>0</v>
      </c>
      <c r="II98" s="11">
        <f>SUM('Yearly emission'!IF$115:'Yearly emission'!IF128)</f>
        <v>0</v>
      </c>
      <c r="IJ98" s="11">
        <f>SUM('Yearly emission'!IG$115:'Yearly emission'!IG128)</f>
        <v>0</v>
      </c>
      <c r="IK98" s="11">
        <f>SUM('Yearly emission'!IH$115:'Yearly emission'!IH128)</f>
        <v>0</v>
      </c>
      <c r="IM98" s="11">
        <f>SUM('Yearly emission'!IJ$115:'Yearly emission'!IJ128)</f>
        <v>0</v>
      </c>
      <c r="IN98" s="11">
        <f>SUM('Yearly emission'!IK$115:'Yearly emission'!IK128)</f>
        <v>0</v>
      </c>
      <c r="IO98" s="11">
        <f>SUM('Yearly emission'!IL$115:'Yearly emission'!IL128)</f>
        <v>0</v>
      </c>
      <c r="IP98" s="11">
        <f>SUM('Yearly emission'!IM$115:'Yearly emission'!IM128)</f>
        <v>0</v>
      </c>
      <c r="IQ98" s="11">
        <f>SUM('Yearly emission'!IN$115:'Yearly emission'!IN128)</f>
        <v>0</v>
      </c>
      <c r="IR98" s="11">
        <f>SUM('Yearly emission'!IO$115:'Yearly emission'!IO128)</f>
        <v>0</v>
      </c>
      <c r="IS98" s="11">
        <f>SUM('Yearly emission'!IP$115:'Yearly emission'!IP128)</f>
        <v>0</v>
      </c>
      <c r="IT98" s="11">
        <f>SUM('Yearly emission'!IQ$115:'Yearly emission'!IQ128)</f>
        <v>0</v>
      </c>
      <c r="IU98" s="11">
        <f>SUM('Yearly emission'!IR$115:'Yearly emission'!IR128)</f>
        <v>0</v>
      </c>
      <c r="IV98" s="11">
        <f>SUM('Yearly emission'!IS$115:'Yearly emission'!IS128)</f>
        <v>0</v>
      </c>
      <c r="IW98" s="11">
        <f>SUM('Yearly emission'!IT$115:'Yearly emission'!IT128)</f>
        <v>0</v>
      </c>
      <c r="IX98" s="11">
        <f>SUM('Yearly emission'!IU$115:'Yearly emission'!IU128)</f>
        <v>0</v>
      </c>
      <c r="IY98" s="11">
        <f>SUM('Yearly emission'!IV$115:'Yearly emission'!IV128)</f>
        <v>0</v>
      </c>
      <c r="IZ98" s="11">
        <f>SUM('Yearly emission'!IW$115:'Yearly emission'!IW128)</f>
        <v>0</v>
      </c>
      <c r="JA98" s="11">
        <f>SUM('Yearly emission'!IX$115:'Yearly emission'!IX128)</f>
        <v>0</v>
      </c>
      <c r="JB98" s="11">
        <f>SUM('Yearly emission'!IY$115:'Yearly emission'!IY128)</f>
        <v>0</v>
      </c>
    </row>
    <row r="99" spans="1:262" x14ac:dyDescent="0.25">
      <c r="D99" s="11">
        <v>2048</v>
      </c>
      <c r="E99" s="11">
        <f>SUM('Yearly emission'!B$115:'Yearly emission'!B129)</f>
        <v>0</v>
      </c>
      <c r="F99" s="11">
        <f>SUM('Yearly emission'!C$115:'Yearly emission'!C129)</f>
        <v>0</v>
      </c>
      <c r="G99" s="11">
        <f>SUM('Yearly emission'!D$115:'Yearly emission'!D129)</f>
        <v>0</v>
      </c>
      <c r="H99" s="11">
        <f>SUM('Yearly emission'!E$115:'Yearly emission'!E129)</f>
        <v>0</v>
      </c>
      <c r="I99" s="11">
        <f>SUM('Yearly emission'!F$115:'Yearly emission'!F129)</f>
        <v>0</v>
      </c>
      <c r="J99" s="11">
        <f>SUM('Yearly emission'!G$115:'Yearly emission'!G129)</f>
        <v>0</v>
      </c>
      <c r="K99" s="11">
        <f>SUM('Yearly emission'!H$115:'Yearly emission'!H129)</f>
        <v>0</v>
      </c>
      <c r="L99" s="11">
        <f>SUM('Yearly emission'!I$115:'Yearly emission'!I129)</f>
        <v>0</v>
      </c>
      <c r="M99" s="11">
        <f>SUM('Yearly emission'!J$115:'Yearly emission'!J129)</f>
        <v>0</v>
      </c>
      <c r="N99" s="11">
        <f>SUM('Yearly emission'!K$115:'Yearly emission'!K129)</f>
        <v>0</v>
      </c>
      <c r="O99" s="11">
        <f>SUM('Yearly emission'!L$115:'Yearly emission'!L129)</f>
        <v>0</v>
      </c>
      <c r="P99" s="11">
        <f>SUM('Yearly emission'!M$115:'Yearly emission'!M129)</f>
        <v>0</v>
      </c>
      <c r="Q99" s="11">
        <f>SUM('Yearly emission'!N$115:'Yearly emission'!N129)</f>
        <v>0</v>
      </c>
      <c r="R99" s="11">
        <f>SUM('Yearly emission'!O$115:'Yearly emission'!O129)</f>
        <v>0</v>
      </c>
      <c r="S99" s="11">
        <f>SUM('Yearly emission'!P$115:'Yearly emission'!P129)</f>
        <v>0</v>
      </c>
      <c r="T99" s="11">
        <f>SUM('Yearly emission'!Q$115:'Yearly emission'!Q129)</f>
        <v>0</v>
      </c>
      <c r="V99" s="11">
        <f>SUM('Yearly emission'!S$115:'Yearly emission'!S129)</f>
        <v>3117023598.8999043</v>
      </c>
      <c r="W99" s="11">
        <f>SUM('Yearly emission'!T$115:'Yearly emission'!T129)</f>
        <v>2508325394.3493781</v>
      </c>
      <c r="X99" s="11">
        <f>SUM('Yearly emission'!U$115:'Yearly emission'!U129)</f>
        <v>784844126.99160361</v>
      </c>
      <c r="Y99" s="11">
        <f>SUM('Yearly emission'!V$115:'Yearly emission'!V129)</f>
        <v>368533599.4180119</v>
      </c>
      <c r="Z99" s="11">
        <f>SUM('Yearly emission'!W$115:'Yearly emission'!W129)</f>
        <v>3708055616.0372243</v>
      </c>
      <c r="AA99" s="11">
        <f>SUM('Yearly emission'!X$115:'Yearly emission'!X129)</f>
        <v>265315079.23750687</v>
      </c>
      <c r="AB99" s="11">
        <f>SUM('Yearly emission'!Y$115:'Yearly emission'!Y129)</f>
        <v>420597826.65919042</v>
      </c>
      <c r="AC99" s="11">
        <f>SUM('Yearly emission'!Z$115:'Yearly emission'!Z129)</f>
        <v>1181215598.4107883</v>
      </c>
      <c r="AD99" s="11">
        <f>SUM('Yearly emission'!AA$115:'Yearly emission'!AA129)</f>
        <v>5830116630.4550171</v>
      </c>
      <c r="AE99" s="11">
        <f>SUM('Yearly emission'!AB$115:'Yearly emission'!AB129)</f>
        <v>1122102729.7656741</v>
      </c>
      <c r="AF99" s="11">
        <f>SUM('Yearly emission'!AC$115:'Yearly emission'!AC129)</f>
        <v>1122283716.9725137</v>
      </c>
      <c r="AG99" s="11">
        <f>SUM('Yearly emission'!AD$115:'Yearly emission'!AD129)</f>
        <v>190317249.79181367</v>
      </c>
      <c r="AH99" s="11">
        <f>SUM('Yearly emission'!AE$115:'Yearly emission'!AE129)</f>
        <v>494237974.70896494</v>
      </c>
      <c r="AI99" s="11">
        <f>SUM('Yearly emission'!AF$115:'Yearly emission'!AF129)</f>
        <v>606289171.51995599</v>
      </c>
      <c r="AJ99" s="11">
        <f>SUM('Yearly emission'!AG$115:'Yearly emission'!AG129)</f>
        <v>428976173.91896051</v>
      </c>
      <c r="AK99" s="11">
        <f>SUM('Yearly emission'!AH$115:'Yearly emission'!AH129)</f>
        <v>2068826540.9289541</v>
      </c>
      <c r="AM99" s="11">
        <f>SUM('Yearly emission'!AJ$115:'Yearly emission'!AJ129)</f>
        <v>3803572343.1166663</v>
      </c>
      <c r="AN99" s="11">
        <f>SUM('Yearly emission'!AK$115:'Yearly emission'!AK129)</f>
        <v>5016593244.3632116</v>
      </c>
      <c r="AO99" s="11">
        <f>SUM('Yearly emission'!AL$115:'Yearly emission'!AL129)</f>
        <v>1561341198.6419294</v>
      </c>
      <c r="AP99" s="11">
        <f>SUM('Yearly emission'!AM$115:'Yearly emission'!AM129)</f>
        <v>734698448.24636519</v>
      </c>
      <c r="AQ99" s="11">
        <f>SUM('Yearly emission'!AN$115:'Yearly emission'!AN129)</f>
        <v>5762946884.0136652</v>
      </c>
      <c r="AR99" s="11">
        <f>SUM('Yearly emission'!AO$115:'Yearly emission'!AO129)</f>
        <v>530630158.47501409</v>
      </c>
      <c r="AS99" s="11">
        <f>SUM('Yearly emission'!AP$115:'Yearly emission'!AP129)</f>
        <v>839967566.76266408</v>
      </c>
      <c r="AT99" s="11">
        <f>SUM('Yearly emission'!AQ$115:'Yearly emission'!AQ129)</f>
        <v>2361158301.7334337</v>
      </c>
      <c r="AU99" s="11">
        <f>SUM('Yearly emission'!AR$115:'Yearly emission'!AR129)</f>
        <v>11392012841.447519</v>
      </c>
      <c r="AV99" s="11">
        <f>SUM('Yearly emission'!AS$115:'Yearly emission'!AS129)</f>
        <v>2244205459.5313435</v>
      </c>
      <c r="AW99" s="11">
        <f>SUM('Yearly emission'!AT$115:'Yearly emission'!AT129)</f>
        <v>2244567433.9450231</v>
      </c>
      <c r="AX99" s="11">
        <f>SUM('Yearly emission'!AU$115:'Yearly emission'!AU129)</f>
        <v>380527212.59768331</v>
      </c>
      <c r="AY99" s="11">
        <f>SUM('Yearly emission'!AV$115:'Yearly emission'!AV129)</f>
        <v>988438327.82739234</v>
      </c>
      <c r="AZ99" s="11">
        <f>SUM('Yearly emission'!AW$115:'Yearly emission'!AW129)</f>
        <v>1212578343.0399132</v>
      </c>
      <c r="BA99" s="11">
        <f>SUM('Yearly emission'!AX$115:'Yearly emission'!AX129)</f>
        <v>857952347.83792162</v>
      </c>
      <c r="BB99" s="11">
        <f>SUM('Yearly emission'!AY$115:'Yearly emission'!AY129)</f>
        <v>4137537917.5075145</v>
      </c>
      <c r="BD99" s="11">
        <f>SUM('Yearly emission'!BA$115:'Yearly emission'!BA129)</f>
        <v>0</v>
      </c>
      <c r="BE99" s="11">
        <f>SUM('Yearly emission'!BB$115:'Yearly emission'!BB129)</f>
        <v>0</v>
      </c>
      <c r="BF99" s="11">
        <f>SUM('Yearly emission'!BC$115:'Yearly emission'!BC129)</f>
        <v>0</v>
      </c>
      <c r="BG99" s="11">
        <f>SUM('Yearly emission'!BD$115:'Yearly emission'!BD129)</f>
        <v>0</v>
      </c>
      <c r="BH99" s="11">
        <f>SUM('Yearly emission'!BE$115:'Yearly emission'!BE129)</f>
        <v>0</v>
      </c>
      <c r="BI99" s="11">
        <f>SUM('Yearly emission'!BF$115:'Yearly emission'!BF129)</f>
        <v>0</v>
      </c>
      <c r="BJ99" s="11">
        <f>SUM('Yearly emission'!BG$115:'Yearly emission'!BG129)</f>
        <v>0</v>
      </c>
      <c r="BK99" s="11">
        <f>SUM('Yearly emission'!BH$115:'Yearly emission'!BH129)</f>
        <v>0</v>
      </c>
      <c r="BL99" s="11">
        <f>SUM('Yearly emission'!BI$115:'Yearly emission'!BI129)</f>
        <v>0</v>
      </c>
      <c r="BM99" s="11">
        <f>SUM('Yearly emission'!BJ$115:'Yearly emission'!BJ129)</f>
        <v>0</v>
      </c>
      <c r="BN99" s="11">
        <f>SUM('Yearly emission'!BK$115:'Yearly emission'!BK129)</f>
        <v>0</v>
      </c>
      <c r="BO99" s="11">
        <f>SUM('Yearly emission'!BL$115:'Yearly emission'!BL129)</f>
        <v>0</v>
      </c>
      <c r="BP99" s="11">
        <f>SUM('Yearly emission'!BM$115:'Yearly emission'!BM129)</f>
        <v>0</v>
      </c>
      <c r="BQ99" s="11">
        <f>SUM('Yearly emission'!BN$115:'Yearly emission'!BN129)</f>
        <v>0</v>
      </c>
      <c r="BR99" s="11">
        <f>SUM('Yearly emission'!BO$115:'Yearly emission'!BO129)</f>
        <v>0</v>
      </c>
      <c r="BS99" s="11">
        <f>SUM('Yearly emission'!BP$115:'Yearly emission'!BP129)</f>
        <v>0</v>
      </c>
      <c r="BU99" s="11">
        <f>SUM('Yearly emission'!BR$115:'Yearly emission'!BR129)</f>
        <v>0</v>
      </c>
      <c r="BV99" s="11">
        <f>SUM('Yearly emission'!BS$115:'Yearly emission'!BS129)</f>
        <v>0</v>
      </c>
      <c r="BW99" s="11">
        <f>SUM('Yearly emission'!BT$115:'Yearly emission'!BT129)</f>
        <v>0</v>
      </c>
      <c r="BX99" s="11">
        <f>SUM('Yearly emission'!BU$115:'Yearly emission'!BU129)</f>
        <v>0</v>
      </c>
      <c r="BY99" s="11">
        <f>SUM('Yearly emission'!BV$115:'Yearly emission'!BV129)</f>
        <v>0</v>
      </c>
      <c r="BZ99" s="11">
        <f>SUM('Yearly emission'!BW$115:'Yearly emission'!BW129)</f>
        <v>0</v>
      </c>
      <c r="CA99" s="11">
        <f>SUM('Yearly emission'!BX$115:'Yearly emission'!BX129)</f>
        <v>0</v>
      </c>
      <c r="CB99" s="11">
        <f>SUM('Yearly emission'!BY$115:'Yearly emission'!BY129)</f>
        <v>0</v>
      </c>
      <c r="CC99" s="11">
        <f>SUM('Yearly emission'!BZ$115:'Yearly emission'!BZ129)</f>
        <v>0</v>
      </c>
      <c r="CD99" s="11">
        <f>SUM('Yearly emission'!CA$115:'Yearly emission'!CA129)</f>
        <v>0</v>
      </c>
      <c r="CE99" s="11">
        <f>SUM('Yearly emission'!CB$115:'Yearly emission'!CB129)</f>
        <v>0</v>
      </c>
      <c r="CF99" s="11">
        <f>SUM('Yearly emission'!CC$115:'Yearly emission'!CC129)</f>
        <v>0</v>
      </c>
      <c r="CG99" s="11">
        <f>SUM('Yearly emission'!CD$115:'Yearly emission'!CD129)</f>
        <v>0</v>
      </c>
      <c r="CH99" s="11">
        <f>SUM('Yearly emission'!CE$115:'Yearly emission'!CE129)</f>
        <v>0</v>
      </c>
      <c r="CI99" s="11">
        <f>SUM('Yearly emission'!CF$115:'Yearly emission'!CF129)</f>
        <v>0</v>
      </c>
      <c r="CJ99" s="11">
        <f>SUM('Yearly emission'!CG$115:'Yearly emission'!CG129)</f>
        <v>0</v>
      </c>
      <c r="CM99" s="11">
        <f>SUM('Yearly emission'!CJ$115:'Yearly emission'!CJ129)</f>
        <v>30615</v>
      </c>
      <c r="CN99" s="11">
        <f>SUM('Yearly emission'!CK$115:'Yearly emission'!CK129)</f>
        <v>0</v>
      </c>
      <c r="CO99" s="11">
        <f>SUM('Yearly emission'!CL$115:'Yearly emission'!CL129)</f>
        <v>0</v>
      </c>
      <c r="CP99" s="11">
        <f>SUM('Yearly emission'!CM$115:'Yearly emission'!CM129)</f>
        <v>0</v>
      </c>
      <c r="CQ99" s="11">
        <f>SUM('Yearly emission'!CN$115:'Yearly emission'!CN129)</f>
        <v>0</v>
      </c>
      <c r="CR99" s="11">
        <f>SUM('Yearly emission'!CO$115:'Yearly emission'!CO129)</f>
        <v>0</v>
      </c>
      <c r="CS99" s="11">
        <f>SUM('Yearly emission'!CP$115:'Yearly emission'!CP129)</f>
        <v>0</v>
      </c>
      <c r="CT99" s="11">
        <f>SUM('Yearly emission'!CQ$115:'Yearly emission'!CQ129)</f>
        <v>0</v>
      </c>
      <c r="CU99" s="11">
        <f>SUM('Yearly emission'!CR$115:'Yearly emission'!CR129)</f>
        <v>0</v>
      </c>
      <c r="CV99" s="11">
        <f>SUM('Yearly emission'!CS$115:'Yearly emission'!CS129)</f>
        <v>0</v>
      </c>
      <c r="CW99" s="11">
        <f>SUM('Yearly emission'!CT$115:'Yearly emission'!CT129)</f>
        <v>0</v>
      </c>
      <c r="CX99" s="11">
        <f>SUM('Yearly emission'!CU$115:'Yearly emission'!CU129)</f>
        <v>0</v>
      </c>
      <c r="CY99" s="11">
        <f>SUM('Yearly emission'!CV$115:'Yearly emission'!CV129)</f>
        <v>0</v>
      </c>
      <c r="CZ99" s="11">
        <f>SUM('Yearly emission'!CW$115:'Yearly emission'!CW129)</f>
        <v>0</v>
      </c>
      <c r="DA99" s="11">
        <f>SUM('Yearly emission'!CX$115:'Yearly emission'!CX129)</f>
        <v>0</v>
      </c>
      <c r="DB99" s="11">
        <f>SUM('Yearly emission'!CY$115:'Yearly emission'!CY129)</f>
        <v>0</v>
      </c>
      <c r="DC99" s="11">
        <f>SUM('Yearly emission'!CZ$115:'Yearly emission'!CZ129)</f>
        <v>0</v>
      </c>
      <c r="DE99" s="11">
        <f>SUM('Yearly emission'!DB$115:'Yearly emission'!DB129)</f>
        <v>7011558084.8758211</v>
      </c>
      <c r="DF99" s="11">
        <f>SUM('Yearly emission'!DC$115:'Yearly emission'!DC129)</f>
        <v>2109914695.2810566</v>
      </c>
      <c r="DG99" s="11">
        <f>SUM('Yearly emission'!DD$115:'Yearly emission'!DD129)</f>
        <v>589022554.75630844</v>
      </c>
      <c r="DH99" s="11">
        <f>SUM('Yearly emission'!DE$115:'Yearly emission'!DE129)</f>
        <v>369177831.96542853</v>
      </c>
      <c r="DI99" s="11">
        <f>SUM('Yearly emission'!DF$115:'Yearly emission'!DF129)</f>
        <v>3550764526.7592454</v>
      </c>
      <c r="DJ99" s="11">
        <f>SUM('Yearly emission'!DG$115:'Yearly emission'!DG129)</f>
        <v>338077707.06045061</v>
      </c>
      <c r="DK99" s="11">
        <f>SUM('Yearly emission'!DH$115:'Yearly emission'!DH129)</f>
        <v>349189482.15983188</v>
      </c>
      <c r="DL99" s="11">
        <f>SUM('Yearly emission'!DI$115:'Yearly emission'!DI129)</f>
        <v>1226724015.5605226</v>
      </c>
      <c r="DM99" s="11">
        <f>SUM('Yearly emission'!DJ$115:'Yearly emission'!DJ129)</f>
        <v>5962317048.0320005</v>
      </c>
      <c r="DN99" s="11">
        <f>SUM('Yearly emission'!DK$115:'Yearly emission'!DK129)</f>
        <v>1005256613.1484797</v>
      </c>
      <c r="DO99" s="11">
        <f>SUM('Yearly emission'!DL$115:'Yearly emission'!DL129)</f>
        <v>1378623852.7662814</v>
      </c>
      <c r="DP99" s="11">
        <f>SUM('Yearly emission'!DM$115:'Yearly emission'!DM129)</f>
        <v>250664633.51321101</v>
      </c>
      <c r="DQ99" s="11">
        <f>SUM('Yearly emission'!DN$115:'Yearly emission'!DN129)</f>
        <v>527844559.78084308</v>
      </c>
      <c r="DR99" s="11">
        <f>SUM('Yearly emission'!DO$115:'Yearly emission'!DO129)</f>
        <v>539772683.81812024</v>
      </c>
      <c r="DS99" s="11">
        <f>SUM('Yearly emission'!DP$115:'Yearly emission'!DP129)</f>
        <v>439950446.93067217</v>
      </c>
      <c r="DT99" s="11">
        <f>SUM('Yearly emission'!DQ$115:'Yearly emission'!DQ129)</f>
        <v>1853155963.1242721</v>
      </c>
      <c r="DV99" s="11">
        <f>SUM('Yearly emission'!DS$115:'Yearly emission'!DS129)</f>
        <v>13686048183.061823</v>
      </c>
      <c r="DW99" s="11">
        <f>SUM('Yearly emission'!DT$115:'Yearly emission'!DT129)</f>
        <v>4061175417.5957007</v>
      </c>
      <c r="DX99" s="11">
        <f>SUM('Yearly emission'!DU$115:'Yearly emission'!DU129)</f>
        <v>804050607.87899566</v>
      </c>
      <c r="DY99" s="11">
        <f>SUM('Yearly emission'!DV$115:'Yearly emission'!DV129)</f>
        <v>707191451.70604646</v>
      </c>
      <c r="DZ99" s="11">
        <f>SUM('Yearly emission'!DW$115:'Yearly emission'!DW129)</f>
        <v>6958774854.193532</v>
      </c>
      <c r="EA99" s="11">
        <f>SUM('Yearly emission'!DX$115:'Yearly emission'!DX129)</f>
        <v>675973585.2671442</v>
      </c>
      <c r="EB99" s="11">
        <f>SUM('Yearly emission'!DY$115:'Yearly emission'!DY129)</f>
        <v>683402153.99936259</v>
      </c>
      <c r="EC99" s="11">
        <f>SUM('Yearly emission'!DZ$115:'Yearly emission'!DZ129)</f>
        <v>2453448031.1210446</v>
      </c>
      <c r="ED99" s="11">
        <f>SUM('Yearly emission'!EA$115:'Yearly emission'!EA129)</f>
        <v>11924634096.063969</v>
      </c>
      <c r="EE99" s="11">
        <f>SUM('Yearly emission'!EB$115:'Yearly emission'!EB129)</f>
        <v>2010513226.2969542</v>
      </c>
      <c r="EF99" s="11">
        <f>SUM('Yearly emission'!EC$115:'Yearly emission'!EC129)</f>
        <v>2611462311.6973991</v>
      </c>
      <c r="EG99" s="11">
        <f>SUM('Yearly emission'!ED$115:'Yearly emission'!ED129)</f>
        <v>501235885.20091534</v>
      </c>
      <c r="EH99" s="11">
        <f>SUM('Yearly emission'!EE$115:'Yearly emission'!EE129)</f>
        <v>1054797114.1408484</v>
      </c>
      <c r="EI99" s="11">
        <f>SUM('Yearly emission'!EF$115:'Yearly emission'!EF129)</f>
        <v>862945637.42372513</v>
      </c>
      <c r="EJ99" s="11">
        <f>SUM('Yearly emission'!EG$115:'Yearly emission'!EG129)</f>
        <v>878117558.04123688</v>
      </c>
      <c r="EK99" s="11">
        <f>SUM('Yearly emission'!EH$115:'Yearly emission'!EH129)</f>
        <v>3646334505.0580249</v>
      </c>
      <c r="EM99" s="11">
        <f>SUM('Yearly emission'!EJ$115:'Yearly emission'!EJ129)</f>
        <v>0</v>
      </c>
      <c r="EN99" s="11">
        <f>SUM('Yearly emission'!EK$115:'Yearly emission'!EK129)</f>
        <v>0</v>
      </c>
      <c r="EO99" s="11">
        <f>SUM('Yearly emission'!EL$115:'Yearly emission'!EL129)</f>
        <v>0</v>
      </c>
      <c r="EP99" s="11">
        <f>SUM('Yearly emission'!EM$115:'Yearly emission'!EM129)</f>
        <v>0</v>
      </c>
      <c r="EQ99" s="11">
        <f>SUM('Yearly emission'!EN$115:'Yearly emission'!EN129)</f>
        <v>0</v>
      </c>
      <c r="ER99" s="11">
        <f>SUM('Yearly emission'!EO$115:'Yearly emission'!EO129)</f>
        <v>0</v>
      </c>
      <c r="ES99" s="11">
        <f>SUM('Yearly emission'!EP$115:'Yearly emission'!EP129)</f>
        <v>0</v>
      </c>
      <c r="ET99" s="11">
        <f>SUM('Yearly emission'!EQ$115:'Yearly emission'!EQ129)</f>
        <v>0</v>
      </c>
      <c r="EU99" s="11">
        <f>SUM('Yearly emission'!ER$115:'Yearly emission'!ER129)</f>
        <v>0</v>
      </c>
      <c r="EV99" s="11">
        <f>SUM('Yearly emission'!ES$115:'Yearly emission'!ES129)</f>
        <v>0</v>
      </c>
      <c r="EW99" s="11">
        <f>SUM('Yearly emission'!ET$115:'Yearly emission'!ET129)</f>
        <v>0</v>
      </c>
      <c r="EX99" s="11">
        <f>SUM('Yearly emission'!EU$115:'Yearly emission'!EU129)</f>
        <v>0</v>
      </c>
      <c r="EY99" s="11">
        <f>SUM('Yearly emission'!EV$115:'Yearly emission'!EV129)</f>
        <v>0</v>
      </c>
      <c r="EZ99" s="11">
        <f>SUM('Yearly emission'!EW$115:'Yearly emission'!EW129)</f>
        <v>0</v>
      </c>
      <c r="FA99" s="11">
        <f>SUM('Yearly emission'!EX$115:'Yearly emission'!EX129)</f>
        <v>0</v>
      </c>
      <c r="FB99" s="11">
        <f>SUM('Yearly emission'!EY$115:'Yearly emission'!EY129)</f>
        <v>0</v>
      </c>
      <c r="FD99" s="11">
        <f>SUM('Yearly emission'!FA$115:'Yearly emission'!FA129)</f>
        <v>0</v>
      </c>
      <c r="FE99" s="11">
        <f>SUM('Yearly emission'!FB$115:'Yearly emission'!FB129)</f>
        <v>0</v>
      </c>
      <c r="FF99" s="11">
        <f>SUM('Yearly emission'!FC$115:'Yearly emission'!FC129)</f>
        <v>0</v>
      </c>
      <c r="FG99" s="11">
        <f>SUM('Yearly emission'!FD$115:'Yearly emission'!FD129)</f>
        <v>0</v>
      </c>
      <c r="FH99" s="11">
        <f>SUM('Yearly emission'!FE$115:'Yearly emission'!FE129)</f>
        <v>0</v>
      </c>
      <c r="FI99" s="11">
        <f>SUM('Yearly emission'!FF$115:'Yearly emission'!FF129)</f>
        <v>0</v>
      </c>
      <c r="FJ99" s="11">
        <f>SUM('Yearly emission'!FG$115:'Yearly emission'!FG129)</f>
        <v>0</v>
      </c>
      <c r="FK99" s="11">
        <f>SUM('Yearly emission'!FH$115:'Yearly emission'!FH129)</f>
        <v>0</v>
      </c>
      <c r="FL99" s="11">
        <f>SUM('Yearly emission'!FI$115:'Yearly emission'!FI129)</f>
        <v>0</v>
      </c>
      <c r="FM99" s="11">
        <f>SUM('Yearly emission'!FJ$115:'Yearly emission'!FJ129)</f>
        <v>0</v>
      </c>
      <c r="FN99" s="11">
        <f>SUM('Yearly emission'!FK$115:'Yearly emission'!FK129)</f>
        <v>0</v>
      </c>
      <c r="FO99" s="11">
        <f>SUM('Yearly emission'!FL$115:'Yearly emission'!FL129)</f>
        <v>0</v>
      </c>
      <c r="FP99" s="11">
        <f>SUM('Yearly emission'!FM$115:'Yearly emission'!FM129)</f>
        <v>0</v>
      </c>
      <c r="FQ99" s="11">
        <f>SUM('Yearly emission'!FN$115:'Yearly emission'!FN129)</f>
        <v>0</v>
      </c>
      <c r="FR99" s="11">
        <f>SUM('Yearly emission'!FO$115:'Yearly emission'!FO129)</f>
        <v>0</v>
      </c>
      <c r="FS99" s="11">
        <f>SUM('Yearly emission'!FP$115:'Yearly emission'!FP129)</f>
        <v>0</v>
      </c>
      <c r="FV99" s="11">
        <f>SUM('Yearly emission'!FS$115:'Yearly emission'!FS129)</f>
        <v>30615</v>
      </c>
      <c r="FW99" s="11">
        <f>SUM('Yearly emission'!FT$115:'Yearly emission'!FT129)</f>
        <v>0</v>
      </c>
      <c r="FX99" s="11">
        <f>SUM('Yearly emission'!FU$115:'Yearly emission'!FU129)</f>
        <v>0</v>
      </c>
      <c r="FY99" s="11">
        <f>SUM('Yearly emission'!FV$115:'Yearly emission'!FV129)</f>
        <v>0</v>
      </c>
      <c r="FZ99" s="11">
        <f>SUM('Yearly emission'!FW$115:'Yearly emission'!FW129)</f>
        <v>0</v>
      </c>
      <c r="GA99" s="11">
        <f>SUM('Yearly emission'!FX$115:'Yearly emission'!FX129)</f>
        <v>0</v>
      </c>
      <c r="GB99" s="11">
        <f>SUM('Yearly emission'!FY$115:'Yearly emission'!FY129)</f>
        <v>0</v>
      </c>
      <c r="GC99" s="11">
        <f>SUM('Yearly emission'!FZ$115:'Yearly emission'!FZ129)</f>
        <v>0</v>
      </c>
      <c r="GD99" s="11">
        <f>SUM('Yearly emission'!GA$115:'Yearly emission'!GA129)</f>
        <v>0</v>
      </c>
      <c r="GE99" s="11">
        <f>SUM('Yearly emission'!GB$115:'Yearly emission'!GB129)</f>
        <v>0</v>
      </c>
      <c r="GF99" s="11">
        <f>SUM('Yearly emission'!GC$115:'Yearly emission'!GC129)</f>
        <v>0</v>
      </c>
      <c r="GG99" s="11">
        <f>SUM('Yearly emission'!GD$115:'Yearly emission'!GD129)</f>
        <v>0</v>
      </c>
      <c r="GH99" s="11">
        <f>SUM('Yearly emission'!GE$115:'Yearly emission'!GE129)</f>
        <v>0</v>
      </c>
      <c r="GI99" s="11">
        <f>SUM('Yearly emission'!GF$115:'Yearly emission'!GF129)</f>
        <v>0</v>
      </c>
      <c r="GJ99" s="11">
        <f>SUM('Yearly emission'!GG$115:'Yearly emission'!GG129)</f>
        <v>0</v>
      </c>
      <c r="GK99" s="11">
        <f>SUM('Yearly emission'!GH$115:'Yearly emission'!GH129)</f>
        <v>0</v>
      </c>
      <c r="GL99" s="11">
        <f>SUM('Yearly emission'!GI$115:'Yearly emission'!GI129)</f>
        <v>0</v>
      </c>
      <c r="GN99" s="11">
        <f>SUM('Yearly emission'!GK$115:'Yearly emission'!GK129)</f>
        <v>4169487962.9672236</v>
      </c>
      <c r="GO99" s="11">
        <f>SUM('Yearly emission'!GL$115:'Yearly emission'!GL129)</f>
        <v>2050686375.2409227</v>
      </c>
      <c r="GP99" s="11">
        <f>SUM('Yearly emission'!GM$115:'Yearly emission'!GM129)</f>
        <v>659485206.22721124</v>
      </c>
      <c r="GQ99" s="11">
        <f>SUM('Yearly emission'!GN$115:'Yearly emission'!GN129)</f>
        <v>347949294.10050809</v>
      </c>
      <c r="GR99" s="11">
        <f>SUM('Yearly emission'!GO$115:'Yearly emission'!GO129)</f>
        <v>3075194574.6927385</v>
      </c>
      <c r="GS99" s="11">
        <f>SUM('Yearly emission'!GP$115:'Yearly emission'!GP129)</f>
        <v>310707493.84191662</v>
      </c>
      <c r="GT99" s="11">
        <f>SUM('Yearly emission'!GQ$115:'Yearly emission'!GQ129)</f>
        <v>364694174.52759361</v>
      </c>
      <c r="GU99" s="11">
        <f>SUM('Yearly emission'!GR$115:'Yearly emission'!GR129)</f>
        <v>1778308732.223737</v>
      </c>
      <c r="GV99" s="11">
        <f>SUM('Yearly emission'!GS$115:'Yearly emission'!GS129)</f>
        <v>6291527489.0088005</v>
      </c>
      <c r="GW99" s="11">
        <f>SUM('Yearly emission'!GT$115:'Yearly emission'!GT129)</f>
        <v>1140574177.0726912</v>
      </c>
      <c r="GX99" s="11">
        <f>SUM('Yearly emission'!GU$115:'Yearly emission'!GU129)</f>
        <v>889862908.75761628</v>
      </c>
      <c r="GY99" s="11">
        <f>SUM('Yearly emission'!GV$115:'Yearly emission'!GV129)</f>
        <v>322614093.57741863</v>
      </c>
      <c r="GZ99" s="11">
        <f>SUM('Yearly emission'!GW$115:'Yearly emission'!GW129)</f>
        <v>430145722.6617707</v>
      </c>
      <c r="HA99" s="11">
        <f>SUM('Yearly emission'!GX$115:'Yearly emission'!GX129)</f>
        <v>593689925.31484973</v>
      </c>
      <c r="HB99" s="11">
        <f>SUM('Yearly emission'!GY$115:'Yearly emission'!GY129)</f>
        <v>393260765.14525998</v>
      </c>
      <c r="HC99" s="11">
        <f>SUM('Yearly emission'!GZ$115:'Yearly emission'!GZ129)</f>
        <v>2869196174.7315826</v>
      </c>
      <c r="HE99" s="11">
        <f>SUM('Yearly emission'!HB$115:'Yearly emission'!HB129)</f>
        <v>6452425237.3256683</v>
      </c>
      <c r="HF99" s="11">
        <f>SUM('Yearly emission'!HC$115:'Yearly emission'!HC129)</f>
        <v>4096719578.3586645</v>
      </c>
      <c r="HG99" s="11">
        <f>SUM('Yearly emission'!HD$115:'Yearly emission'!HD129)</f>
        <v>1260746341.1970108</v>
      </c>
      <c r="HH99" s="11">
        <f>SUM('Yearly emission'!HE$115:'Yearly emission'!HE129)</f>
        <v>686111284.17009103</v>
      </c>
      <c r="HI99" s="11">
        <f>SUM('Yearly emission'!HF$115:'Yearly emission'!HF129)</f>
        <v>6143521474.6102133</v>
      </c>
      <c r="HJ99" s="11">
        <f>SUM('Yearly emission'!HG$115:'Yearly emission'!HG129)</f>
        <v>621258701.46013916</v>
      </c>
      <c r="HK99" s="11">
        <f>SUM('Yearly emission'!HH$115:'Yearly emission'!HH129)</f>
        <v>729388349.05518627</v>
      </c>
      <c r="HL99" s="11">
        <f>SUM('Yearly emission'!HI$115:'Yearly emission'!HI129)</f>
        <v>3554925999.1081095</v>
      </c>
      <c r="HM99" s="11">
        <f>SUM('Yearly emission'!HJ$115:'Yearly emission'!HJ129)</f>
        <v>12583054978.017601</v>
      </c>
      <c r="HN99" s="11">
        <f>SUM('Yearly emission'!HK$115:'Yearly emission'!HK129)</f>
        <v>2281148354.1453857</v>
      </c>
      <c r="HO99" s="11">
        <f>SUM('Yearly emission'!HL$115:'Yearly emission'!HL129)</f>
        <v>1327336078.7693439</v>
      </c>
      <c r="HP99" s="11">
        <f>SUM('Yearly emission'!HM$115:'Yearly emission'!HM129)</f>
        <v>645209608.60625124</v>
      </c>
      <c r="HQ99" s="11">
        <f>SUM('Yearly emission'!HN$115:'Yearly emission'!HN129)</f>
        <v>860291445.32354128</v>
      </c>
      <c r="HR99" s="11">
        <f>SUM('Yearly emission'!HO$115:'Yearly emission'!HO129)</f>
        <v>1185686260.0177794</v>
      </c>
      <c r="HS99" s="11">
        <f>SUM('Yearly emission'!HP$115:'Yearly emission'!HP129)</f>
        <v>786486565.3251133</v>
      </c>
      <c r="HT99" s="11">
        <f>SUM('Yearly emission'!HQ$115:'Yearly emission'!HQ129)</f>
        <v>5738392349.4631729</v>
      </c>
      <c r="HV99" s="11">
        <f>SUM('Yearly emission'!HS$115:'Yearly emission'!HS129)</f>
        <v>0</v>
      </c>
      <c r="HW99" s="11">
        <f>SUM('Yearly emission'!HT$115:'Yearly emission'!HT129)</f>
        <v>0</v>
      </c>
      <c r="HX99" s="11">
        <f>SUM('Yearly emission'!HU$115:'Yearly emission'!HU129)</f>
        <v>0</v>
      </c>
      <c r="HY99" s="11">
        <f>SUM('Yearly emission'!HV$115:'Yearly emission'!HV129)</f>
        <v>0</v>
      </c>
      <c r="HZ99" s="11">
        <f>SUM('Yearly emission'!HW$115:'Yearly emission'!HW129)</f>
        <v>0</v>
      </c>
      <c r="IA99" s="11">
        <f>SUM('Yearly emission'!HX$115:'Yearly emission'!HX129)</f>
        <v>0</v>
      </c>
      <c r="IB99" s="11">
        <f>SUM('Yearly emission'!HY$115:'Yearly emission'!HY129)</f>
        <v>0</v>
      </c>
      <c r="IC99" s="11">
        <f>SUM('Yearly emission'!HZ$115:'Yearly emission'!HZ129)</f>
        <v>0</v>
      </c>
      <c r="ID99" s="11">
        <f>SUM('Yearly emission'!IA$115:'Yearly emission'!IA129)</f>
        <v>0</v>
      </c>
      <c r="IE99" s="11">
        <f>SUM('Yearly emission'!IB$115:'Yearly emission'!IB129)</f>
        <v>0</v>
      </c>
      <c r="IF99" s="11">
        <f>SUM('Yearly emission'!IC$115:'Yearly emission'!IC129)</f>
        <v>0</v>
      </c>
      <c r="IG99" s="11">
        <f>SUM('Yearly emission'!ID$115:'Yearly emission'!ID129)</f>
        <v>0</v>
      </c>
      <c r="IH99" s="11">
        <f>SUM('Yearly emission'!IE$115:'Yearly emission'!IE129)</f>
        <v>0</v>
      </c>
      <c r="II99" s="11">
        <f>SUM('Yearly emission'!IF$115:'Yearly emission'!IF129)</f>
        <v>0</v>
      </c>
      <c r="IJ99" s="11">
        <f>SUM('Yearly emission'!IG$115:'Yearly emission'!IG129)</f>
        <v>0</v>
      </c>
      <c r="IK99" s="11">
        <f>SUM('Yearly emission'!IH$115:'Yearly emission'!IH129)</f>
        <v>0</v>
      </c>
      <c r="IM99" s="11">
        <f>SUM('Yearly emission'!IJ$115:'Yearly emission'!IJ129)</f>
        <v>0</v>
      </c>
      <c r="IN99" s="11">
        <f>SUM('Yearly emission'!IK$115:'Yearly emission'!IK129)</f>
        <v>0</v>
      </c>
      <c r="IO99" s="11">
        <f>SUM('Yearly emission'!IL$115:'Yearly emission'!IL129)</f>
        <v>0</v>
      </c>
      <c r="IP99" s="11">
        <f>SUM('Yearly emission'!IM$115:'Yearly emission'!IM129)</f>
        <v>0</v>
      </c>
      <c r="IQ99" s="11">
        <f>SUM('Yearly emission'!IN$115:'Yearly emission'!IN129)</f>
        <v>0</v>
      </c>
      <c r="IR99" s="11">
        <f>SUM('Yearly emission'!IO$115:'Yearly emission'!IO129)</f>
        <v>0</v>
      </c>
      <c r="IS99" s="11">
        <f>SUM('Yearly emission'!IP$115:'Yearly emission'!IP129)</f>
        <v>0</v>
      </c>
      <c r="IT99" s="11">
        <f>SUM('Yearly emission'!IQ$115:'Yearly emission'!IQ129)</f>
        <v>0</v>
      </c>
      <c r="IU99" s="11">
        <f>SUM('Yearly emission'!IR$115:'Yearly emission'!IR129)</f>
        <v>0</v>
      </c>
      <c r="IV99" s="11">
        <f>SUM('Yearly emission'!IS$115:'Yearly emission'!IS129)</f>
        <v>0</v>
      </c>
      <c r="IW99" s="11">
        <f>SUM('Yearly emission'!IT$115:'Yearly emission'!IT129)</f>
        <v>0</v>
      </c>
      <c r="IX99" s="11">
        <f>SUM('Yearly emission'!IU$115:'Yearly emission'!IU129)</f>
        <v>0</v>
      </c>
      <c r="IY99" s="11">
        <f>SUM('Yearly emission'!IV$115:'Yearly emission'!IV129)</f>
        <v>0</v>
      </c>
      <c r="IZ99" s="11">
        <f>SUM('Yearly emission'!IW$115:'Yearly emission'!IW129)</f>
        <v>0</v>
      </c>
      <c r="JA99" s="11">
        <f>SUM('Yearly emission'!IX$115:'Yearly emission'!IX129)</f>
        <v>0</v>
      </c>
      <c r="JB99" s="11">
        <f>SUM('Yearly emission'!IY$115:'Yearly emission'!IY129)</f>
        <v>0</v>
      </c>
    </row>
    <row r="100" spans="1:262" x14ac:dyDescent="0.25">
      <c r="D100" s="11">
        <v>2049</v>
      </c>
      <c r="E100" s="11">
        <f>SUM('Yearly emission'!B$116:'Yearly emission'!B130)</f>
        <v>0</v>
      </c>
      <c r="F100" s="11">
        <f>SUM('Yearly emission'!C$116:'Yearly emission'!C130)</f>
        <v>0</v>
      </c>
      <c r="G100" s="11">
        <f>SUM('Yearly emission'!D$116:'Yearly emission'!D130)</f>
        <v>0</v>
      </c>
      <c r="H100" s="11">
        <f>SUM('Yearly emission'!E$116:'Yearly emission'!E130)</f>
        <v>0</v>
      </c>
      <c r="I100" s="11">
        <f>SUM('Yearly emission'!F$116:'Yearly emission'!F130)</f>
        <v>0</v>
      </c>
      <c r="J100" s="11">
        <f>SUM('Yearly emission'!G$116:'Yearly emission'!G130)</f>
        <v>0</v>
      </c>
      <c r="K100" s="11">
        <f>SUM('Yearly emission'!H$116:'Yearly emission'!H130)</f>
        <v>0</v>
      </c>
      <c r="L100" s="11">
        <f>SUM('Yearly emission'!I$116:'Yearly emission'!I130)</f>
        <v>0</v>
      </c>
      <c r="M100" s="11">
        <f>SUM('Yearly emission'!J$116:'Yearly emission'!J130)</f>
        <v>0</v>
      </c>
      <c r="N100" s="11">
        <f>SUM('Yearly emission'!K$116:'Yearly emission'!K130)</f>
        <v>0</v>
      </c>
      <c r="O100" s="11">
        <f>SUM('Yearly emission'!L$116:'Yearly emission'!L130)</f>
        <v>0</v>
      </c>
      <c r="P100" s="11">
        <f>SUM('Yearly emission'!M$116:'Yearly emission'!M130)</f>
        <v>0</v>
      </c>
      <c r="Q100" s="11">
        <f>SUM('Yearly emission'!N$116:'Yearly emission'!N130)</f>
        <v>0</v>
      </c>
      <c r="R100" s="11">
        <f>SUM('Yearly emission'!O$116:'Yearly emission'!O130)</f>
        <v>0</v>
      </c>
      <c r="S100" s="11">
        <f>SUM('Yearly emission'!P$116:'Yearly emission'!P130)</f>
        <v>0</v>
      </c>
      <c r="T100" s="11">
        <f>SUM('Yearly emission'!Q$116:'Yearly emission'!Q130)</f>
        <v>0</v>
      </c>
      <c r="V100" s="11">
        <f>SUM('Yearly emission'!S$116:'Yearly emission'!S130)</f>
        <v>3994565727.0554161</v>
      </c>
      <c r="W100" s="11">
        <f>SUM('Yearly emission'!T$116:'Yearly emission'!T130)</f>
        <v>2586611602.8041682</v>
      </c>
      <c r="X100" s="11">
        <f>SUM('Yearly emission'!U$116:'Yearly emission'!U130)</f>
        <v>778021869.21731102</v>
      </c>
      <c r="Y100" s="11">
        <f>SUM('Yearly emission'!V$116:'Yearly emission'!V130)</f>
        <v>372059159.32387024</v>
      </c>
      <c r="Z100" s="11">
        <f>SUM('Yearly emission'!W$116:'Yearly emission'!W130)</f>
        <v>3734653309.4168301</v>
      </c>
      <c r="AA100" s="11">
        <f>SUM('Yearly emission'!X$116:'Yearly emission'!X130)</f>
        <v>283353189.68261623</v>
      </c>
      <c r="AB100" s="11">
        <f>SUM('Yearly emission'!Y$116:'Yearly emission'!Y130)</f>
        <v>447971358.43381089</v>
      </c>
      <c r="AC100" s="11">
        <f>SUM('Yearly emission'!Z$116:'Yearly emission'!Z130)</f>
        <v>1227799508.7360661</v>
      </c>
      <c r="AD100" s="11">
        <f>SUM('Yearly emission'!AA$116:'Yearly emission'!AA130)</f>
        <v>5699249173.9556885</v>
      </c>
      <c r="AE100" s="11">
        <f>SUM('Yearly emission'!AB$116:'Yearly emission'!AB130)</f>
        <v>1222337975.2491522</v>
      </c>
      <c r="AF100" s="11">
        <f>SUM('Yearly emission'!AC$116:'Yearly emission'!AC130)</f>
        <v>1223598883.8896947</v>
      </c>
      <c r="AG100" s="11">
        <f>SUM('Yearly emission'!AD$116:'Yearly emission'!AD130)</f>
        <v>206201342.89131582</v>
      </c>
      <c r="AH100" s="11">
        <f>SUM('Yearly emission'!AE$116:'Yearly emission'!AE130)</f>
        <v>505207169.63295263</v>
      </c>
      <c r="AI100" s="11">
        <f>SUM('Yearly emission'!AF$116:'Yearly emission'!AF130)</f>
        <v>627166474.780954</v>
      </c>
      <c r="AJ100" s="11">
        <f>SUM('Yearly emission'!AG$116:'Yearly emission'!AG130)</f>
        <v>448559963.66835773</v>
      </c>
      <c r="AK100" s="11">
        <f>SUM('Yearly emission'!AH$116:'Yearly emission'!AH130)</f>
        <v>2126218568.9677615</v>
      </c>
      <c r="AM100" s="11">
        <f>SUM('Yearly emission'!AJ$116:'Yearly emission'!AJ130)</f>
        <v>4747043450.5067329</v>
      </c>
      <c r="AN100" s="11">
        <f>SUM('Yearly emission'!AK$116:'Yearly emission'!AK130)</f>
        <v>5173823201.8455925</v>
      </c>
      <c r="AO100" s="11">
        <f>SUM('Yearly emission'!AL$116:'Yearly emission'!AL130)</f>
        <v>1547656839.6959772</v>
      </c>
      <c r="AP100" s="11">
        <f>SUM('Yearly emission'!AM$116:'Yearly emission'!AM130)</f>
        <v>741739419.22828746</v>
      </c>
      <c r="AQ100" s="11">
        <f>SUM('Yearly emission'!AN$116:'Yearly emission'!AN130)</f>
        <v>5924821901.0180759</v>
      </c>
      <c r="AR100" s="11">
        <f>SUM('Yearly emission'!AO$116:'Yearly emission'!AO130)</f>
        <v>566706379.36523294</v>
      </c>
      <c r="AS100" s="11">
        <f>SUM('Yearly emission'!AP$116:'Yearly emission'!AP130)</f>
        <v>894706279.09478378</v>
      </c>
      <c r="AT100" s="11">
        <f>SUM('Yearly emission'!AQ$116:'Yearly emission'!AQ130)</f>
        <v>2454318883.1792383</v>
      </c>
      <c r="AU100" s="11">
        <f>SUM('Yearly emission'!AR$116:'Yearly emission'!AR130)</f>
        <v>11130277928.448862</v>
      </c>
      <c r="AV100" s="11">
        <f>SUM('Yearly emission'!AS$116:'Yearly emission'!AS130)</f>
        <v>2444675950.4982991</v>
      </c>
      <c r="AW100" s="11">
        <f>SUM('Yearly emission'!AT$116:'Yearly emission'!AT130)</f>
        <v>2447197767.7793856</v>
      </c>
      <c r="AX100" s="11">
        <f>SUM('Yearly emission'!AU$116:'Yearly emission'!AU130)</f>
        <v>412294270.9056263</v>
      </c>
      <c r="AY100" s="11">
        <f>SUM('Yearly emission'!AV$116:'Yearly emission'!AV130)</f>
        <v>1010376630.141701</v>
      </c>
      <c r="AZ100" s="11">
        <f>SUM('Yearly emission'!AW$116:'Yearly emission'!AW130)</f>
        <v>1254332949.5619092</v>
      </c>
      <c r="BA100" s="11">
        <f>SUM('Yearly emission'!AX$116:'Yearly emission'!AX130)</f>
        <v>897119927.33671594</v>
      </c>
      <c r="BB100" s="11">
        <f>SUM('Yearly emission'!AY$116:'Yearly emission'!AY130)</f>
        <v>4252321720.7079415</v>
      </c>
      <c r="BD100" s="11">
        <f>SUM('Yearly emission'!BA$116:'Yearly emission'!BA130)</f>
        <v>0</v>
      </c>
      <c r="BE100" s="11">
        <f>SUM('Yearly emission'!BB$116:'Yearly emission'!BB130)</f>
        <v>0</v>
      </c>
      <c r="BF100" s="11">
        <f>SUM('Yearly emission'!BC$116:'Yearly emission'!BC130)</f>
        <v>0</v>
      </c>
      <c r="BG100" s="11">
        <f>SUM('Yearly emission'!BD$116:'Yearly emission'!BD130)</f>
        <v>0</v>
      </c>
      <c r="BH100" s="11">
        <f>SUM('Yearly emission'!BE$116:'Yearly emission'!BE130)</f>
        <v>0</v>
      </c>
      <c r="BI100" s="11">
        <f>SUM('Yearly emission'!BF$116:'Yearly emission'!BF130)</f>
        <v>0</v>
      </c>
      <c r="BJ100" s="11">
        <f>SUM('Yearly emission'!BG$116:'Yearly emission'!BG130)</f>
        <v>0</v>
      </c>
      <c r="BK100" s="11">
        <f>SUM('Yearly emission'!BH$116:'Yearly emission'!BH130)</f>
        <v>0</v>
      </c>
      <c r="BL100" s="11">
        <f>SUM('Yearly emission'!BI$116:'Yearly emission'!BI130)</f>
        <v>0</v>
      </c>
      <c r="BM100" s="11">
        <f>SUM('Yearly emission'!BJ$116:'Yearly emission'!BJ130)</f>
        <v>0</v>
      </c>
      <c r="BN100" s="11">
        <f>SUM('Yearly emission'!BK$116:'Yearly emission'!BK130)</f>
        <v>0</v>
      </c>
      <c r="BO100" s="11">
        <f>SUM('Yearly emission'!BL$116:'Yearly emission'!BL130)</f>
        <v>0</v>
      </c>
      <c r="BP100" s="11">
        <f>SUM('Yearly emission'!BM$116:'Yearly emission'!BM130)</f>
        <v>0</v>
      </c>
      <c r="BQ100" s="11">
        <f>SUM('Yearly emission'!BN$116:'Yearly emission'!BN130)</f>
        <v>0</v>
      </c>
      <c r="BR100" s="11">
        <f>SUM('Yearly emission'!BO$116:'Yearly emission'!BO130)</f>
        <v>0</v>
      </c>
      <c r="BS100" s="11">
        <f>SUM('Yearly emission'!BP$116:'Yearly emission'!BP130)</f>
        <v>0</v>
      </c>
      <c r="BU100" s="11">
        <f>SUM('Yearly emission'!BR$116:'Yearly emission'!BR130)</f>
        <v>0</v>
      </c>
      <c r="BV100" s="11">
        <f>SUM('Yearly emission'!BS$116:'Yearly emission'!BS130)</f>
        <v>0</v>
      </c>
      <c r="BW100" s="11">
        <f>SUM('Yearly emission'!BT$116:'Yearly emission'!BT130)</f>
        <v>0</v>
      </c>
      <c r="BX100" s="11">
        <f>SUM('Yearly emission'!BU$116:'Yearly emission'!BU130)</f>
        <v>0</v>
      </c>
      <c r="BY100" s="11">
        <f>SUM('Yearly emission'!BV$116:'Yearly emission'!BV130)</f>
        <v>0</v>
      </c>
      <c r="BZ100" s="11">
        <f>SUM('Yearly emission'!BW$116:'Yearly emission'!BW130)</f>
        <v>0</v>
      </c>
      <c r="CA100" s="11">
        <f>SUM('Yearly emission'!BX$116:'Yearly emission'!BX130)</f>
        <v>0</v>
      </c>
      <c r="CB100" s="11">
        <f>SUM('Yearly emission'!BY$116:'Yearly emission'!BY130)</f>
        <v>0</v>
      </c>
      <c r="CC100" s="11">
        <f>SUM('Yearly emission'!BZ$116:'Yearly emission'!BZ130)</f>
        <v>0</v>
      </c>
      <c r="CD100" s="11">
        <f>SUM('Yearly emission'!CA$116:'Yearly emission'!CA130)</f>
        <v>0</v>
      </c>
      <c r="CE100" s="11">
        <f>SUM('Yearly emission'!CB$116:'Yearly emission'!CB130)</f>
        <v>0</v>
      </c>
      <c r="CF100" s="11">
        <f>SUM('Yearly emission'!CC$116:'Yearly emission'!CC130)</f>
        <v>0</v>
      </c>
      <c r="CG100" s="11">
        <f>SUM('Yearly emission'!CD$116:'Yearly emission'!CD130)</f>
        <v>0</v>
      </c>
      <c r="CH100" s="11">
        <f>SUM('Yearly emission'!CE$116:'Yearly emission'!CE130)</f>
        <v>0</v>
      </c>
      <c r="CI100" s="11">
        <f>SUM('Yearly emission'!CF$116:'Yearly emission'!CF130)</f>
        <v>0</v>
      </c>
      <c r="CJ100" s="11">
        <f>SUM('Yearly emission'!CG$116:'Yearly emission'!CG130)</f>
        <v>0</v>
      </c>
      <c r="CM100" s="11">
        <f>SUM('Yearly emission'!CJ$116:'Yearly emission'!CJ130)</f>
        <v>30630</v>
      </c>
      <c r="CN100" s="11">
        <f>SUM('Yearly emission'!CK$116:'Yearly emission'!CK130)</f>
        <v>0</v>
      </c>
      <c r="CO100" s="11">
        <f>SUM('Yearly emission'!CL$116:'Yearly emission'!CL130)</f>
        <v>0</v>
      </c>
      <c r="CP100" s="11">
        <f>SUM('Yearly emission'!CM$116:'Yearly emission'!CM130)</f>
        <v>0</v>
      </c>
      <c r="CQ100" s="11">
        <f>SUM('Yearly emission'!CN$116:'Yearly emission'!CN130)</f>
        <v>0</v>
      </c>
      <c r="CR100" s="11">
        <f>SUM('Yearly emission'!CO$116:'Yearly emission'!CO130)</f>
        <v>0</v>
      </c>
      <c r="CS100" s="11">
        <f>SUM('Yearly emission'!CP$116:'Yearly emission'!CP130)</f>
        <v>0</v>
      </c>
      <c r="CT100" s="11">
        <f>SUM('Yearly emission'!CQ$116:'Yearly emission'!CQ130)</f>
        <v>0</v>
      </c>
      <c r="CU100" s="11">
        <f>SUM('Yearly emission'!CR$116:'Yearly emission'!CR130)</f>
        <v>0</v>
      </c>
      <c r="CV100" s="11">
        <f>SUM('Yearly emission'!CS$116:'Yearly emission'!CS130)</f>
        <v>0</v>
      </c>
      <c r="CW100" s="11">
        <f>SUM('Yearly emission'!CT$116:'Yearly emission'!CT130)</f>
        <v>0</v>
      </c>
      <c r="CX100" s="11">
        <f>SUM('Yearly emission'!CU$116:'Yearly emission'!CU130)</f>
        <v>0</v>
      </c>
      <c r="CY100" s="11">
        <f>SUM('Yearly emission'!CV$116:'Yearly emission'!CV130)</f>
        <v>0</v>
      </c>
      <c r="CZ100" s="11">
        <f>SUM('Yearly emission'!CW$116:'Yearly emission'!CW130)</f>
        <v>0</v>
      </c>
      <c r="DA100" s="11">
        <f>SUM('Yearly emission'!CX$116:'Yearly emission'!CX130)</f>
        <v>0</v>
      </c>
      <c r="DB100" s="11">
        <f>SUM('Yearly emission'!CY$116:'Yearly emission'!CY130)</f>
        <v>0</v>
      </c>
      <c r="DC100" s="11">
        <f>SUM('Yearly emission'!CZ$116:'Yearly emission'!CZ130)</f>
        <v>0</v>
      </c>
      <c r="DE100" s="11">
        <f>SUM('Yearly emission'!DB$116:'Yearly emission'!DB130)</f>
        <v>6882188567.1963606</v>
      </c>
      <c r="DF100" s="11">
        <f>SUM('Yearly emission'!DC$116:'Yearly emission'!DC130)</f>
        <v>2125231355.5970666</v>
      </c>
      <c r="DG100" s="11">
        <f>SUM('Yearly emission'!DD$116:'Yearly emission'!DD130)</f>
        <v>571661664.47858441</v>
      </c>
      <c r="DH100" s="11">
        <f>SUM('Yearly emission'!DE$116:'Yearly emission'!DE130)</f>
        <v>376745123.12666059</v>
      </c>
      <c r="DI100" s="11">
        <f>SUM('Yearly emission'!DF$116:'Yearly emission'!DF130)</f>
        <v>3569389352.11553</v>
      </c>
      <c r="DJ100" s="11">
        <f>SUM('Yearly emission'!DG$116:'Yearly emission'!DG130)</f>
        <v>353067402.3839981</v>
      </c>
      <c r="DK100" s="11">
        <f>SUM('Yearly emission'!DH$116:'Yearly emission'!DH130)</f>
        <v>351645008.42896891</v>
      </c>
      <c r="DL100" s="11">
        <f>SUM('Yearly emission'!DI$116:'Yearly emission'!DI130)</f>
        <v>1225571683.7447913</v>
      </c>
      <c r="DM100" s="11">
        <f>SUM('Yearly emission'!DJ$116:'Yearly emission'!DJ130)</f>
        <v>5841608819.7702408</v>
      </c>
      <c r="DN100" s="11">
        <f>SUM('Yearly emission'!DK$116:'Yearly emission'!DK130)</f>
        <v>1058430392.4691414</v>
      </c>
      <c r="DO100" s="11">
        <f>SUM('Yearly emission'!DL$116:'Yearly emission'!DL130)</f>
        <v>1360043736.6544967</v>
      </c>
      <c r="DP100" s="11">
        <f>SUM('Yearly emission'!DM$116:'Yearly emission'!DM130)</f>
        <v>267716187.0197472</v>
      </c>
      <c r="DQ100" s="11">
        <f>SUM('Yearly emission'!DN$116:'Yearly emission'!DN130)</f>
        <v>527054566.59172726</v>
      </c>
      <c r="DR100" s="11">
        <f>SUM('Yearly emission'!DO$116:'Yearly emission'!DO130)</f>
        <v>530634974.5134334</v>
      </c>
      <c r="DS100" s="11">
        <f>SUM('Yearly emission'!DP$116:'Yearly emission'!DP130)</f>
        <v>443284836.01941663</v>
      </c>
      <c r="DT100" s="11">
        <f>SUM('Yearly emission'!DQ$116:'Yearly emission'!DQ130)</f>
        <v>1861695456.4863975</v>
      </c>
      <c r="DV100" s="11">
        <f>SUM('Yearly emission'!DS$116:'Yearly emission'!DS130)</f>
        <v>13427160366.741934</v>
      </c>
      <c r="DW100" s="11">
        <f>SUM('Yearly emission'!DT$116:'Yearly emission'!DT130)</f>
        <v>4177900175.5990539</v>
      </c>
      <c r="DX100" s="11">
        <f>SUM('Yearly emission'!DU$116:'Yearly emission'!DU130)</f>
        <v>858578191.29677331</v>
      </c>
      <c r="DY100" s="11">
        <f>SUM('Yearly emission'!DV$116:'Yearly emission'!DV130)</f>
        <v>722307027.1004796</v>
      </c>
      <c r="DZ100" s="11">
        <f>SUM('Yearly emission'!DW$116:'Yearly emission'!DW130)</f>
        <v>6995942393.1725483</v>
      </c>
      <c r="EA100" s="11">
        <f>SUM('Yearly emission'!DX$116:'Yearly emission'!DX130)</f>
        <v>705952780.03799689</v>
      </c>
      <c r="EB100" s="11">
        <f>SUM('Yearly emission'!DY$116:'Yearly emission'!DY130)</f>
        <v>688301957.92582977</v>
      </c>
      <c r="EC100" s="11">
        <f>SUM('Yearly emission'!DZ$116:'Yearly emission'!DZ130)</f>
        <v>2451143367.4895816</v>
      </c>
      <c r="ED100" s="11">
        <f>SUM('Yearly emission'!EA$116:'Yearly emission'!EA130)</f>
        <v>11683217639.540449</v>
      </c>
      <c r="EE100" s="11">
        <f>SUM('Yearly emission'!EB$116:'Yearly emission'!EB130)</f>
        <v>2116860784.9382775</v>
      </c>
      <c r="EF100" s="11">
        <f>SUM('Yearly emission'!EC$116:'Yearly emission'!EC130)</f>
        <v>2638872589.684567</v>
      </c>
      <c r="EG100" s="11">
        <f>SUM('Yearly emission'!ED$116:'Yearly emission'!ED130)</f>
        <v>535338936.87806559</v>
      </c>
      <c r="EH100" s="11">
        <f>SUM('Yearly emission'!EE$116:'Yearly emission'!EE130)</f>
        <v>1053216367.0422735</v>
      </c>
      <c r="EI100" s="11">
        <f>SUM('Yearly emission'!EF$116:'Yearly emission'!EF130)</f>
        <v>873248218.28299475</v>
      </c>
      <c r="EJ100" s="11">
        <f>SUM('Yearly emission'!EG$116:'Yearly emission'!EG130)</f>
        <v>884785324.59206402</v>
      </c>
      <c r="EK100" s="11">
        <f>SUM('Yearly emission'!EH$116:'Yearly emission'!EH130)</f>
        <v>3663378634.0339227</v>
      </c>
      <c r="EM100" s="11">
        <f>SUM('Yearly emission'!EJ$116:'Yearly emission'!EJ130)</f>
        <v>0</v>
      </c>
      <c r="EN100" s="11">
        <f>SUM('Yearly emission'!EK$116:'Yearly emission'!EK130)</f>
        <v>0</v>
      </c>
      <c r="EO100" s="11">
        <f>SUM('Yearly emission'!EL$116:'Yearly emission'!EL130)</f>
        <v>0</v>
      </c>
      <c r="EP100" s="11">
        <f>SUM('Yearly emission'!EM$116:'Yearly emission'!EM130)</f>
        <v>0</v>
      </c>
      <c r="EQ100" s="11">
        <f>SUM('Yearly emission'!EN$116:'Yearly emission'!EN130)</f>
        <v>0</v>
      </c>
      <c r="ER100" s="11">
        <f>SUM('Yearly emission'!EO$116:'Yearly emission'!EO130)</f>
        <v>0</v>
      </c>
      <c r="ES100" s="11">
        <f>SUM('Yearly emission'!EP$116:'Yearly emission'!EP130)</f>
        <v>0</v>
      </c>
      <c r="ET100" s="11">
        <f>SUM('Yearly emission'!EQ$116:'Yearly emission'!EQ130)</f>
        <v>0</v>
      </c>
      <c r="EU100" s="11">
        <f>SUM('Yearly emission'!ER$116:'Yearly emission'!ER130)</f>
        <v>0</v>
      </c>
      <c r="EV100" s="11">
        <f>SUM('Yearly emission'!ES$116:'Yearly emission'!ES130)</f>
        <v>0</v>
      </c>
      <c r="EW100" s="11">
        <f>SUM('Yearly emission'!ET$116:'Yearly emission'!ET130)</f>
        <v>0</v>
      </c>
      <c r="EX100" s="11">
        <f>SUM('Yearly emission'!EU$116:'Yearly emission'!EU130)</f>
        <v>0</v>
      </c>
      <c r="EY100" s="11">
        <f>SUM('Yearly emission'!EV$116:'Yearly emission'!EV130)</f>
        <v>0</v>
      </c>
      <c r="EZ100" s="11">
        <f>SUM('Yearly emission'!EW$116:'Yearly emission'!EW130)</f>
        <v>0</v>
      </c>
      <c r="FA100" s="11">
        <f>SUM('Yearly emission'!EX$116:'Yearly emission'!EX130)</f>
        <v>0</v>
      </c>
      <c r="FB100" s="11">
        <f>SUM('Yearly emission'!EY$116:'Yearly emission'!EY130)</f>
        <v>0</v>
      </c>
      <c r="FD100" s="11">
        <f>SUM('Yearly emission'!FA$116:'Yearly emission'!FA130)</f>
        <v>0</v>
      </c>
      <c r="FE100" s="11">
        <f>SUM('Yearly emission'!FB$116:'Yearly emission'!FB130)</f>
        <v>0</v>
      </c>
      <c r="FF100" s="11">
        <f>SUM('Yearly emission'!FC$116:'Yearly emission'!FC130)</f>
        <v>0</v>
      </c>
      <c r="FG100" s="11">
        <f>SUM('Yearly emission'!FD$116:'Yearly emission'!FD130)</f>
        <v>0</v>
      </c>
      <c r="FH100" s="11">
        <f>SUM('Yearly emission'!FE$116:'Yearly emission'!FE130)</f>
        <v>0</v>
      </c>
      <c r="FI100" s="11">
        <f>SUM('Yearly emission'!FF$116:'Yearly emission'!FF130)</f>
        <v>0</v>
      </c>
      <c r="FJ100" s="11">
        <f>SUM('Yearly emission'!FG$116:'Yearly emission'!FG130)</f>
        <v>0</v>
      </c>
      <c r="FK100" s="11">
        <f>SUM('Yearly emission'!FH$116:'Yearly emission'!FH130)</f>
        <v>0</v>
      </c>
      <c r="FL100" s="11">
        <f>SUM('Yearly emission'!FI$116:'Yearly emission'!FI130)</f>
        <v>0</v>
      </c>
      <c r="FM100" s="11">
        <f>SUM('Yearly emission'!FJ$116:'Yearly emission'!FJ130)</f>
        <v>0</v>
      </c>
      <c r="FN100" s="11">
        <f>SUM('Yearly emission'!FK$116:'Yearly emission'!FK130)</f>
        <v>0</v>
      </c>
      <c r="FO100" s="11">
        <f>SUM('Yearly emission'!FL$116:'Yearly emission'!FL130)</f>
        <v>0</v>
      </c>
      <c r="FP100" s="11">
        <f>SUM('Yearly emission'!FM$116:'Yearly emission'!FM130)</f>
        <v>0</v>
      </c>
      <c r="FQ100" s="11">
        <f>SUM('Yearly emission'!FN$116:'Yearly emission'!FN130)</f>
        <v>0</v>
      </c>
      <c r="FR100" s="11">
        <f>SUM('Yearly emission'!FO$116:'Yearly emission'!FO130)</f>
        <v>0</v>
      </c>
      <c r="FS100" s="11">
        <f>SUM('Yearly emission'!FP$116:'Yearly emission'!FP130)</f>
        <v>0</v>
      </c>
      <c r="FV100" s="11">
        <f>SUM('Yearly emission'!FS$116:'Yearly emission'!FS130)</f>
        <v>30630</v>
      </c>
      <c r="FW100" s="11">
        <f>SUM('Yearly emission'!FT$116:'Yearly emission'!FT130)</f>
        <v>0</v>
      </c>
      <c r="FX100" s="11">
        <f>SUM('Yearly emission'!FU$116:'Yearly emission'!FU130)</f>
        <v>0</v>
      </c>
      <c r="FY100" s="11">
        <f>SUM('Yearly emission'!FV$116:'Yearly emission'!FV130)</f>
        <v>0</v>
      </c>
      <c r="FZ100" s="11">
        <f>SUM('Yearly emission'!FW$116:'Yearly emission'!FW130)</f>
        <v>0</v>
      </c>
      <c r="GA100" s="11">
        <f>SUM('Yearly emission'!FX$116:'Yearly emission'!FX130)</f>
        <v>0</v>
      </c>
      <c r="GB100" s="11">
        <f>SUM('Yearly emission'!FY$116:'Yearly emission'!FY130)</f>
        <v>0</v>
      </c>
      <c r="GC100" s="11">
        <f>SUM('Yearly emission'!FZ$116:'Yearly emission'!FZ130)</f>
        <v>0</v>
      </c>
      <c r="GD100" s="11">
        <f>SUM('Yearly emission'!GA$116:'Yearly emission'!GA130)</f>
        <v>0</v>
      </c>
      <c r="GE100" s="11">
        <f>SUM('Yearly emission'!GB$116:'Yearly emission'!GB130)</f>
        <v>0</v>
      </c>
      <c r="GF100" s="11">
        <f>SUM('Yearly emission'!GC$116:'Yearly emission'!GC130)</f>
        <v>0</v>
      </c>
      <c r="GG100" s="11">
        <f>SUM('Yearly emission'!GD$116:'Yearly emission'!GD130)</f>
        <v>0</v>
      </c>
      <c r="GH100" s="11">
        <f>SUM('Yearly emission'!GE$116:'Yearly emission'!GE130)</f>
        <v>0</v>
      </c>
      <c r="GI100" s="11">
        <f>SUM('Yearly emission'!GF$116:'Yearly emission'!GF130)</f>
        <v>0</v>
      </c>
      <c r="GJ100" s="11">
        <f>SUM('Yearly emission'!GG$116:'Yearly emission'!GG130)</f>
        <v>0</v>
      </c>
      <c r="GK100" s="11">
        <f>SUM('Yearly emission'!GH$116:'Yearly emission'!GH130)</f>
        <v>0</v>
      </c>
      <c r="GL100" s="11">
        <f>SUM('Yearly emission'!GI$116:'Yearly emission'!GI130)</f>
        <v>0</v>
      </c>
      <c r="GN100" s="11">
        <f>SUM('Yearly emission'!GK$116:'Yearly emission'!GK130)</f>
        <v>3953964653.9042983</v>
      </c>
      <c r="GO100" s="11">
        <f>SUM('Yearly emission'!GL$116:'Yearly emission'!GL130)</f>
        <v>1974083973.8653638</v>
      </c>
      <c r="GP100" s="11">
        <f>SUM('Yearly emission'!GM$116:'Yearly emission'!GM130)</f>
        <v>629177652.84956992</v>
      </c>
      <c r="GQ100" s="11">
        <f>SUM('Yearly emission'!GN$116:'Yearly emission'!GN130)</f>
        <v>344906231.77029073</v>
      </c>
      <c r="GR100" s="11">
        <f>SUM('Yearly emission'!GO$116:'Yearly emission'!GO130)</f>
        <v>3128712393.2621031</v>
      </c>
      <c r="GS100" s="11">
        <f>SUM('Yearly emission'!GP$116:'Yearly emission'!GP130)</f>
        <v>332802546.67532659</v>
      </c>
      <c r="GT100" s="11">
        <f>SUM('Yearly emission'!GQ$116:'Yearly emission'!GQ130)</f>
        <v>362420517.28923512</v>
      </c>
      <c r="GU100" s="11">
        <f>SUM('Yearly emission'!GR$116:'Yearly emission'!GR130)</f>
        <v>1709000084.7284989</v>
      </c>
      <c r="GV100" s="11">
        <f>SUM('Yearly emission'!GS$116:'Yearly emission'!GS130)</f>
        <v>6158398337.4033155</v>
      </c>
      <c r="GW100" s="11">
        <f>SUM('Yearly emission'!GT$116:'Yearly emission'!GT130)</f>
        <v>1195581277.5792105</v>
      </c>
      <c r="GX100" s="11">
        <f>SUM('Yearly emission'!GU$116:'Yearly emission'!GU130)</f>
        <v>868248493.83870125</v>
      </c>
      <c r="GY100" s="11">
        <f>SUM('Yearly emission'!GV$116:'Yearly emission'!GV130)</f>
        <v>323733045.7533685</v>
      </c>
      <c r="GZ100" s="11">
        <f>SUM('Yearly emission'!GW$116:'Yearly emission'!GW130)</f>
        <v>439455834.73178726</v>
      </c>
      <c r="HA100" s="11">
        <f>SUM('Yearly emission'!GX$116:'Yearly emission'!GX130)</f>
        <v>569408070.18844962</v>
      </c>
      <c r="HB100" s="11">
        <f>SUM('Yearly emission'!GY$116:'Yearly emission'!GY130)</f>
        <v>377263153.43303478</v>
      </c>
      <c r="HC100" s="11">
        <f>SUM('Yearly emission'!GZ$116:'Yearly emission'!GZ130)</f>
        <v>2901801898.3936996</v>
      </c>
      <c r="HE100" s="11">
        <f>SUM('Yearly emission'!HB$116:'Yearly emission'!HB130)</f>
        <v>6357491091.1876202</v>
      </c>
      <c r="HF100" s="11">
        <f>SUM('Yearly emission'!HC$116:'Yearly emission'!HC130)</f>
        <v>3944250073.6403327</v>
      </c>
      <c r="HG100" s="11">
        <f>SUM('Yearly emission'!HD$116:'Yearly emission'!HD130)</f>
        <v>1257602312.2728157</v>
      </c>
      <c r="HH100" s="11">
        <f>SUM('Yearly emission'!HE$116:'Yearly emission'!HE130)</f>
        <v>679976587.16812444</v>
      </c>
      <c r="HI100" s="11">
        <f>SUM('Yearly emission'!HF$116:'Yearly emission'!HF130)</f>
        <v>6250510987.9108438</v>
      </c>
      <c r="HJ100" s="11">
        <f>SUM('Yearly emission'!HG$116:'Yearly emission'!HG130)</f>
        <v>665447569.54049027</v>
      </c>
      <c r="HK100" s="11">
        <f>SUM('Yearly emission'!HH$116:'Yearly emission'!HH130)</f>
        <v>724841034.57846916</v>
      </c>
      <c r="HL100" s="11">
        <f>SUM('Yearly emission'!HI$116:'Yearly emission'!HI130)</f>
        <v>3416297618.1798682</v>
      </c>
      <c r="HM100" s="11">
        <f>SUM('Yearly emission'!HJ$116:'Yearly emission'!HJ130)</f>
        <v>12316796674.806629</v>
      </c>
      <c r="HN100" s="11">
        <f>SUM('Yearly emission'!HK$116:'Yearly emission'!HK130)</f>
        <v>2391162555.1584244</v>
      </c>
      <c r="HO100" s="11">
        <f>SUM('Yearly emission'!HL$116:'Yearly emission'!HL130)</f>
        <v>1368545897.2420926</v>
      </c>
      <c r="HP100" s="11">
        <f>SUM('Yearly emission'!HM$116:'Yearly emission'!HM130)</f>
        <v>647447460.23969531</v>
      </c>
      <c r="HQ100" s="11">
        <f>SUM('Yearly emission'!HN$116:'Yearly emission'!HN130)</f>
        <v>878911669.46357441</v>
      </c>
      <c r="HR100" s="11">
        <f>SUM('Yearly emission'!HO$116:'Yearly emission'!HO130)</f>
        <v>1138374396.3944945</v>
      </c>
      <c r="HS100" s="11">
        <f>SUM('Yearly emission'!HP$116:'Yearly emission'!HP130)</f>
        <v>754490783.78276694</v>
      </c>
      <c r="HT100" s="11">
        <f>SUM('Yearly emission'!HQ$116:'Yearly emission'!HQ130)</f>
        <v>5803603796.7874069</v>
      </c>
      <c r="HV100" s="11">
        <f>SUM('Yearly emission'!HS$116:'Yearly emission'!HS130)</f>
        <v>0</v>
      </c>
      <c r="HW100" s="11">
        <f>SUM('Yearly emission'!HT$116:'Yearly emission'!HT130)</f>
        <v>0</v>
      </c>
      <c r="HX100" s="11">
        <f>SUM('Yearly emission'!HU$116:'Yearly emission'!HU130)</f>
        <v>0</v>
      </c>
      <c r="HY100" s="11">
        <f>SUM('Yearly emission'!HV$116:'Yearly emission'!HV130)</f>
        <v>0</v>
      </c>
      <c r="HZ100" s="11">
        <f>SUM('Yearly emission'!HW$116:'Yearly emission'!HW130)</f>
        <v>0</v>
      </c>
      <c r="IA100" s="11">
        <f>SUM('Yearly emission'!HX$116:'Yearly emission'!HX130)</f>
        <v>0</v>
      </c>
      <c r="IB100" s="11">
        <f>SUM('Yearly emission'!HY$116:'Yearly emission'!HY130)</f>
        <v>0</v>
      </c>
      <c r="IC100" s="11">
        <f>SUM('Yearly emission'!HZ$116:'Yearly emission'!HZ130)</f>
        <v>0</v>
      </c>
      <c r="ID100" s="11">
        <f>SUM('Yearly emission'!IA$116:'Yearly emission'!IA130)</f>
        <v>0</v>
      </c>
      <c r="IE100" s="11">
        <f>SUM('Yearly emission'!IB$116:'Yearly emission'!IB130)</f>
        <v>0</v>
      </c>
      <c r="IF100" s="11">
        <f>SUM('Yearly emission'!IC$116:'Yearly emission'!IC130)</f>
        <v>0</v>
      </c>
      <c r="IG100" s="11">
        <f>SUM('Yearly emission'!ID$116:'Yearly emission'!ID130)</f>
        <v>0</v>
      </c>
      <c r="IH100" s="11">
        <f>SUM('Yearly emission'!IE$116:'Yearly emission'!IE130)</f>
        <v>0</v>
      </c>
      <c r="II100" s="11">
        <f>SUM('Yearly emission'!IF$116:'Yearly emission'!IF130)</f>
        <v>0</v>
      </c>
      <c r="IJ100" s="11">
        <f>SUM('Yearly emission'!IG$116:'Yearly emission'!IG130)</f>
        <v>0</v>
      </c>
      <c r="IK100" s="11">
        <f>SUM('Yearly emission'!IH$116:'Yearly emission'!IH130)</f>
        <v>0</v>
      </c>
      <c r="IM100" s="11">
        <f>SUM('Yearly emission'!IJ$116:'Yearly emission'!IJ130)</f>
        <v>0</v>
      </c>
      <c r="IN100" s="11">
        <f>SUM('Yearly emission'!IK$116:'Yearly emission'!IK130)</f>
        <v>0</v>
      </c>
      <c r="IO100" s="11">
        <f>SUM('Yearly emission'!IL$116:'Yearly emission'!IL130)</f>
        <v>0</v>
      </c>
      <c r="IP100" s="11">
        <f>SUM('Yearly emission'!IM$116:'Yearly emission'!IM130)</f>
        <v>0</v>
      </c>
      <c r="IQ100" s="11">
        <f>SUM('Yearly emission'!IN$116:'Yearly emission'!IN130)</f>
        <v>0</v>
      </c>
      <c r="IR100" s="11">
        <f>SUM('Yearly emission'!IO$116:'Yearly emission'!IO130)</f>
        <v>0</v>
      </c>
      <c r="IS100" s="11">
        <f>SUM('Yearly emission'!IP$116:'Yearly emission'!IP130)</f>
        <v>0</v>
      </c>
      <c r="IT100" s="11">
        <f>SUM('Yearly emission'!IQ$116:'Yearly emission'!IQ130)</f>
        <v>0</v>
      </c>
      <c r="IU100" s="11">
        <f>SUM('Yearly emission'!IR$116:'Yearly emission'!IR130)</f>
        <v>0</v>
      </c>
      <c r="IV100" s="11">
        <f>SUM('Yearly emission'!IS$116:'Yearly emission'!IS130)</f>
        <v>0</v>
      </c>
      <c r="IW100" s="11">
        <f>SUM('Yearly emission'!IT$116:'Yearly emission'!IT130)</f>
        <v>0</v>
      </c>
      <c r="IX100" s="11">
        <f>SUM('Yearly emission'!IU$116:'Yearly emission'!IU130)</f>
        <v>0</v>
      </c>
      <c r="IY100" s="11">
        <f>SUM('Yearly emission'!IV$116:'Yearly emission'!IV130)</f>
        <v>0</v>
      </c>
      <c r="IZ100" s="11">
        <f>SUM('Yearly emission'!IW$116:'Yearly emission'!IW130)</f>
        <v>0</v>
      </c>
      <c r="JA100" s="11">
        <f>SUM('Yearly emission'!IX$116:'Yearly emission'!IX130)</f>
        <v>0</v>
      </c>
      <c r="JB100" s="11">
        <f>SUM('Yearly emission'!IY$116:'Yearly emission'!IY130)</f>
        <v>0</v>
      </c>
    </row>
    <row r="101" spans="1:262" x14ac:dyDescent="0.25">
      <c r="D101" s="11">
        <v>2050</v>
      </c>
      <c r="E101" s="11">
        <f>SUM('Yearly emission'!B$116:'Yearly emission'!B131)</f>
        <v>0</v>
      </c>
      <c r="F101" s="11">
        <f>SUM('Yearly emission'!C$116:'Yearly emission'!C131)</f>
        <v>0</v>
      </c>
      <c r="G101" s="11">
        <f>SUM('Yearly emission'!D$116:'Yearly emission'!D131)</f>
        <v>0</v>
      </c>
      <c r="H101" s="11">
        <f>SUM('Yearly emission'!E$116:'Yearly emission'!E131)</f>
        <v>0</v>
      </c>
      <c r="I101" s="11">
        <f>SUM('Yearly emission'!F$116:'Yearly emission'!F131)</f>
        <v>0</v>
      </c>
      <c r="J101" s="11">
        <f>SUM('Yearly emission'!G$116:'Yearly emission'!G131)</f>
        <v>0</v>
      </c>
      <c r="K101" s="11">
        <f>SUM('Yearly emission'!H$116:'Yearly emission'!H131)</f>
        <v>0</v>
      </c>
      <c r="L101" s="11">
        <f>SUM('Yearly emission'!I$116:'Yearly emission'!I131)</f>
        <v>0</v>
      </c>
      <c r="M101" s="11">
        <f>SUM('Yearly emission'!J$116:'Yearly emission'!J131)</f>
        <v>0</v>
      </c>
      <c r="N101" s="11">
        <f>SUM('Yearly emission'!K$116:'Yearly emission'!K131)</f>
        <v>0</v>
      </c>
      <c r="O101" s="11">
        <f>SUM('Yearly emission'!L$116:'Yearly emission'!L131)</f>
        <v>0</v>
      </c>
      <c r="P101" s="11">
        <f>SUM('Yearly emission'!M$116:'Yearly emission'!M131)</f>
        <v>0</v>
      </c>
      <c r="Q101" s="11">
        <f>SUM('Yearly emission'!N$116:'Yearly emission'!N131)</f>
        <v>0</v>
      </c>
      <c r="R101" s="11">
        <f>SUM('Yearly emission'!O$116:'Yearly emission'!O131)</f>
        <v>0</v>
      </c>
      <c r="S101" s="11">
        <f>SUM('Yearly emission'!P$116:'Yearly emission'!P131)</f>
        <v>0</v>
      </c>
      <c r="T101" s="11">
        <f>SUM('Yearly emission'!Q$116:'Yearly emission'!Q131)</f>
        <v>0</v>
      </c>
      <c r="V101" s="11">
        <f>SUM('Yearly emission'!S$116:'Yearly emission'!S131)</f>
        <v>4224400782.3554292</v>
      </c>
      <c r="W101" s="11">
        <f>SUM('Yearly emission'!T$116:'Yearly emission'!T131)</f>
        <v>2717351531.5626392</v>
      </c>
      <c r="X101" s="11">
        <f>SUM('Yearly emission'!U$116:'Yearly emission'!U131)</f>
        <v>791293819.04451442</v>
      </c>
      <c r="Y101" s="11">
        <f>SUM('Yearly emission'!V$116:'Yearly emission'!V131)</f>
        <v>386069353.79984295</v>
      </c>
      <c r="Z101" s="11">
        <f>SUM('Yearly emission'!W$116:'Yearly emission'!W131)</f>
        <v>3851338861.8966765</v>
      </c>
      <c r="AA101" s="11">
        <f>SUM('Yearly emission'!X$116:'Yearly emission'!X131)</f>
        <v>300870824.3697781</v>
      </c>
      <c r="AB101" s="11">
        <f>SUM('Yearly emission'!Y$116:'Yearly emission'!Y131)</f>
        <v>475061389.47136301</v>
      </c>
      <c r="AC101" s="11">
        <f>SUM('Yearly emission'!Z$116:'Yearly emission'!Z131)</f>
        <v>1290356202.0398128</v>
      </c>
      <c r="AD101" s="11">
        <f>SUM('Yearly emission'!AA$116:'Yearly emission'!AA131)</f>
        <v>5776397897.1178284</v>
      </c>
      <c r="AE101" s="11">
        <f>SUM('Yearly emission'!AB$116:'Yearly emission'!AB131)</f>
        <v>1327744206.8402016</v>
      </c>
      <c r="AF101" s="11">
        <f>SUM('Yearly emission'!AC$116:'Yearly emission'!AC131)</f>
        <v>1328360691.6170464</v>
      </c>
      <c r="AG101" s="11">
        <f>SUM('Yearly emission'!AD$116:'Yearly emission'!AD131)</f>
        <v>225764027.62898958</v>
      </c>
      <c r="AH101" s="11">
        <f>SUM('Yearly emission'!AE$116:'Yearly emission'!AE131)</f>
        <v>519897632.13606113</v>
      </c>
      <c r="AI101" s="11">
        <f>SUM('Yearly emission'!AF$116:'Yearly emission'!AF131)</f>
        <v>649287089.90219903</v>
      </c>
      <c r="AJ101" s="11">
        <f>SUM('Yearly emission'!AG$116:'Yearly emission'!AG131)</f>
        <v>465747072.17260015</v>
      </c>
      <c r="AK101" s="11">
        <f>SUM('Yearly emission'!AH$116:'Yearly emission'!AH131)</f>
        <v>2205123408.2059822</v>
      </c>
      <c r="AM101" s="11">
        <f>SUM('Yearly emission'!AJ$116:'Yearly emission'!AJ131)</f>
        <v>6073020896.5405655</v>
      </c>
      <c r="AN101" s="11">
        <f>SUM('Yearly emission'!AK$116:'Yearly emission'!AK131)</f>
        <v>5435281278.1602945</v>
      </c>
      <c r="AO101" s="11">
        <f>SUM('Yearly emission'!AL$116:'Yearly emission'!AL131)</f>
        <v>1574161115.602941</v>
      </c>
      <c r="AP101" s="11">
        <f>SUM('Yearly emission'!AM$116:'Yearly emission'!AM131)</f>
        <v>769749715.66336</v>
      </c>
      <c r="AQ101" s="11">
        <f>SUM('Yearly emission'!AN$116:'Yearly emission'!AN131)</f>
        <v>6230134432.0548277</v>
      </c>
      <c r="AR101" s="11">
        <f>SUM('Yearly emission'!AO$116:'Yearly emission'!AO131)</f>
        <v>601741648.73955679</v>
      </c>
      <c r="AS101" s="11">
        <f>SUM('Yearly emission'!AP$116:'Yearly emission'!AP131)</f>
        <v>948878015.12912536</v>
      </c>
      <c r="AT101" s="11">
        <f>SUM('Yearly emission'!AQ$116:'Yearly emission'!AQ131)</f>
        <v>2579425079.7735786</v>
      </c>
      <c r="AU101" s="11">
        <f>SUM('Yearly emission'!AR$116:'Yearly emission'!AR131)</f>
        <v>11213836957.379343</v>
      </c>
      <c r="AV101" s="11">
        <f>SUM('Yearly emission'!AS$116:'Yearly emission'!AS131)</f>
        <v>2655488413.680397</v>
      </c>
      <c r="AW101" s="11">
        <f>SUM('Yearly emission'!AT$116:'Yearly emission'!AT131)</f>
        <v>2656721383.2340875</v>
      </c>
      <c r="AX101" s="11">
        <f>SUM('Yearly emission'!AU$116:'Yearly emission'!AU131)</f>
        <v>451418518.45087904</v>
      </c>
      <c r="AY101" s="11">
        <f>SUM('Yearly emission'!AV$116:'Yearly emission'!AV131)</f>
        <v>1039757468.120295</v>
      </c>
      <c r="AZ101" s="11">
        <f>SUM('Yearly emission'!AW$116:'Yearly emission'!AW131)</f>
        <v>1298574179.8043995</v>
      </c>
      <c r="BA101" s="11">
        <f>SUM('Yearly emission'!AX$116:'Yearly emission'!AX131)</f>
        <v>931494144.34520078</v>
      </c>
      <c r="BB101" s="11">
        <f>SUM('Yearly emission'!AY$116:'Yearly emission'!AY131)</f>
        <v>4410131148.0573502</v>
      </c>
      <c r="BD101" s="11">
        <f>SUM('Yearly emission'!BA$116:'Yearly emission'!BA131)</f>
        <v>0</v>
      </c>
      <c r="BE101" s="11">
        <f>SUM('Yearly emission'!BB$116:'Yearly emission'!BB131)</f>
        <v>0</v>
      </c>
      <c r="BF101" s="11">
        <f>SUM('Yearly emission'!BC$116:'Yearly emission'!BC131)</f>
        <v>0</v>
      </c>
      <c r="BG101" s="11">
        <f>SUM('Yearly emission'!BD$116:'Yearly emission'!BD131)</f>
        <v>0</v>
      </c>
      <c r="BH101" s="11">
        <f>SUM('Yearly emission'!BE$116:'Yearly emission'!BE131)</f>
        <v>0</v>
      </c>
      <c r="BI101" s="11">
        <f>SUM('Yearly emission'!BF$116:'Yearly emission'!BF131)</f>
        <v>0</v>
      </c>
      <c r="BJ101" s="11">
        <f>SUM('Yearly emission'!BG$116:'Yearly emission'!BG131)</f>
        <v>0</v>
      </c>
      <c r="BK101" s="11">
        <f>SUM('Yearly emission'!BH$116:'Yearly emission'!BH131)</f>
        <v>0</v>
      </c>
      <c r="BL101" s="11">
        <f>SUM('Yearly emission'!BI$116:'Yearly emission'!BI131)</f>
        <v>0</v>
      </c>
      <c r="BM101" s="11">
        <f>SUM('Yearly emission'!BJ$116:'Yearly emission'!BJ131)</f>
        <v>0</v>
      </c>
      <c r="BN101" s="11">
        <f>SUM('Yearly emission'!BK$116:'Yearly emission'!BK131)</f>
        <v>0</v>
      </c>
      <c r="BO101" s="11">
        <f>SUM('Yearly emission'!BL$116:'Yearly emission'!BL131)</f>
        <v>0</v>
      </c>
      <c r="BP101" s="11">
        <f>SUM('Yearly emission'!BM$116:'Yearly emission'!BM131)</f>
        <v>0</v>
      </c>
      <c r="BQ101" s="11">
        <f>SUM('Yearly emission'!BN$116:'Yearly emission'!BN131)</f>
        <v>0</v>
      </c>
      <c r="BR101" s="11">
        <f>SUM('Yearly emission'!BO$116:'Yearly emission'!BO131)</f>
        <v>0</v>
      </c>
      <c r="BS101" s="11">
        <f>SUM('Yearly emission'!BP$116:'Yearly emission'!BP131)</f>
        <v>0</v>
      </c>
      <c r="BU101" s="11">
        <f>SUM('Yearly emission'!BR$116:'Yearly emission'!BR131)</f>
        <v>0</v>
      </c>
      <c r="BV101" s="11">
        <f>SUM('Yearly emission'!BS$116:'Yearly emission'!BS131)</f>
        <v>0</v>
      </c>
      <c r="BW101" s="11">
        <f>SUM('Yearly emission'!BT$116:'Yearly emission'!BT131)</f>
        <v>0</v>
      </c>
      <c r="BX101" s="11">
        <f>SUM('Yearly emission'!BU$116:'Yearly emission'!BU131)</f>
        <v>0</v>
      </c>
      <c r="BY101" s="11">
        <f>SUM('Yearly emission'!BV$116:'Yearly emission'!BV131)</f>
        <v>0</v>
      </c>
      <c r="BZ101" s="11">
        <f>SUM('Yearly emission'!BW$116:'Yearly emission'!BW131)</f>
        <v>0</v>
      </c>
      <c r="CA101" s="11">
        <f>SUM('Yearly emission'!BX$116:'Yearly emission'!BX131)</f>
        <v>0</v>
      </c>
      <c r="CB101" s="11">
        <f>SUM('Yearly emission'!BY$116:'Yearly emission'!BY131)</f>
        <v>0</v>
      </c>
      <c r="CC101" s="11">
        <f>SUM('Yearly emission'!BZ$116:'Yearly emission'!BZ131)</f>
        <v>0</v>
      </c>
      <c r="CD101" s="11">
        <f>SUM('Yearly emission'!CA$116:'Yearly emission'!CA131)</f>
        <v>0</v>
      </c>
      <c r="CE101" s="11">
        <f>SUM('Yearly emission'!CB$116:'Yearly emission'!CB131)</f>
        <v>0</v>
      </c>
      <c r="CF101" s="11">
        <f>SUM('Yearly emission'!CC$116:'Yearly emission'!CC131)</f>
        <v>0</v>
      </c>
      <c r="CG101" s="11">
        <f>SUM('Yearly emission'!CD$116:'Yearly emission'!CD131)</f>
        <v>0</v>
      </c>
      <c r="CH101" s="11">
        <f>SUM('Yearly emission'!CE$116:'Yearly emission'!CE131)</f>
        <v>0</v>
      </c>
      <c r="CI101" s="11">
        <f>SUM('Yearly emission'!CF$116:'Yearly emission'!CF131)</f>
        <v>0</v>
      </c>
      <c r="CJ101" s="11">
        <f>SUM('Yearly emission'!CG$116:'Yearly emission'!CG131)</f>
        <v>0</v>
      </c>
      <c r="CM101" s="11">
        <f>SUM('Yearly emission'!CJ$116:'Yearly emission'!CJ131)</f>
        <v>32680</v>
      </c>
      <c r="CN101" s="11">
        <f>SUM('Yearly emission'!CK$116:'Yearly emission'!CK131)</f>
        <v>0</v>
      </c>
      <c r="CO101" s="11">
        <f>SUM('Yearly emission'!CL$116:'Yearly emission'!CL131)</f>
        <v>0</v>
      </c>
      <c r="CP101" s="11">
        <f>SUM('Yearly emission'!CM$116:'Yearly emission'!CM131)</f>
        <v>0</v>
      </c>
      <c r="CQ101" s="11">
        <f>SUM('Yearly emission'!CN$116:'Yearly emission'!CN131)</f>
        <v>0</v>
      </c>
      <c r="CR101" s="11">
        <f>SUM('Yearly emission'!CO$116:'Yearly emission'!CO131)</f>
        <v>0</v>
      </c>
      <c r="CS101" s="11">
        <f>SUM('Yearly emission'!CP$116:'Yearly emission'!CP131)</f>
        <v>0</v>
      </c>
      <c r="CT101" s="11">
        <f>SUM('Yearly emission'!CQ$116:'Yearly emission'!CQ131)</f>
        <v>0</v>
      </c>
      <c r="CU101" s="11">
        <f>SUM('Yearly emission'!CR$116:'Yearly emission'!CR131)</f>
        <v>0</v>
      </c>
      <c r="CV101" s="11">
        <f>SUM('Yearly emission'!CS$116:'Yearly emission'!CS131)</f>
        <v>0</v>
      </c>
      <c r="CW101" s="11">
        <f>SUM('Yearly emission'!CT$116:'Yearly emission'!CT131)</f>
        <v>0</v>
      </c>
      <c r="CX101" s="11">
        <f>SUM('Yearly emission'!CU$116:'Yearly emission'!CU131)</f>
        <v>0</v>
      </c>
      <c r="CY101" s="11">
        <f>SUM('Yearly emission'!CV$116:'Yearly emission'!CV131)</f>
        <v>0</v>
      </c>
      <c r="CZ101" s="11">
        <f>SUM('Yearly emission'!CW$116:'Yearly emission'!CW131)</f>
        <v>0</v>
      </c>
      <c r="DA101" s="11">
        <f>SUM('Yearly emission'!CX$116:'Yearly emission'!CX131)</f>
        <v>0</v>
      </c>
      <c r="DB101" s="11">
        <f>SUM('Yearly emission'!CY$116:'Yearly emission'!CY131)</f>
        <v>0</v>
      </c>
      <c r="DC101" s="11">
        <f>SUM('Yearly emission'!CZ$116:'Yearly emission'!CZ131)</f>
        <v>0</v>
      </c>
      <c r="DE101" s="11">
        <f>SUM('Yearly emission'!DB$116:'Yearly emission'!DB131)</f>
        <v>6914473426.4182749</v>
      </c>
      <c r="DF101" s="11">
        <f>SUM('Yearly emission'!DC$116:'Yearly emission'!DC131)</f>
        <v>2225557318.0833282</v>
      </c>
      <c r="DG101" s="11">
        <f>SUM('Yearly emission'!DD$116:'Yearly emission'!DD131)</f>
        <v>587819424.26635432</v>
      </c>
      <c r="DH101" s="11">
        <f>SUM('Yearly emission'!DE$116:'Yearly emission'!DE131)</f>
        <v>399686837.07005298</v>
      </c>
      <c r="DI101" s="11">
        <f>SUM('Yearly emission'!DF$116:'Yearly emission'!DF131)</f>
        <v>3705369222.6719642</v>
      </c>
      <c r="DJ101" s="11">
        <f>SUM('Yearly emission'!DG$116:'Yearly emission'!DG131)</f>
        <v>369500926.86366236</v>
      </c>
      <c r="DK101" s="11">
        <f>SUM('Yearly emission'!DH$116:'Yearly emission'!DH131)</f>
        <v>360689160.0246371</v>
      </c>
      <c r="DL101" s="11">
        <f>SUM('Yearly emission'!DI$116:'Yearly emission'!DI131)</f>
        <v>1250210145.5234544</v>
      </c>
      <c r="DM101" s="11">
        <f>SUM('Yearly emission'!DJ$116:'Yearly emission'!DJ131)</f>
        <v>5842496780.7921696</v>
      </c>
      <c r="DN101" s="11">
        <f>SUM('Yearly emission'!DK$116:'Yearly emission'!DK131)</f>
        <v>1127646136.9770522</v>
      </c>
      <c r="DO101" s="11">
        <f>SUM('Yearly emission'!DL$116:'Yearly emission'!DL131)</f>
        <v>1384313413.4993286</v>
      </c>
      <c r="DP101" s="11">
        <f>SUM('Yearly emission'!DM$116:'Yearly emission'!DM131)</f>
        <v>287101983.61779249</v>
      </c>
      <c r="DQ101" s="11">
        <f>SUM('Yearly emission'!DN$116:'Yearly emission'!DN131)</f>
        <v>535899222.08723372</v>
      </c>
      <c r="DR101" s="11">
        <f>SUM('Yearly emission'!DO$116:'Yearly emission'!DO131)</f>
        <v>541819477.00970101</v>
      </c>
      <c r="DS101" s="11">
        <f>SUM('Yearly emission'!DP$116:'Yearly emission'!DP131)</f>
        <v>452071107.21940762</v>
      </c>
      <c r="DT101" s="11">
        <f>SUM('Yearly emission'!DQ$116:'Yearly emission'!DQ131)</f>
        <v>1922075205.1154943</v>
      </c>
      <c r="DV101" s="11">
        <f>SUM('Yearly emission'!DS$116:'Yearly emission'!DS131)</f>
        <v>13491593094.782503</v>
      </c>
      <c r="DW101" s="11">
        <f>SUM('Yearly emission'!DT$116:'Yearly emission'!DT131)</f>
        <v>4378348735.3966265</v>
      </c>
      <c r="DX101" s="11">
        <f>SUM('Yearly emission'!DU$116:'Yearly emission'!DU131)</f>
        <v>943308017.19346392</v>
      </c>
      <c r="DY101" s="11">
        <f>SUM('Yearly emission'!DV$116:'Yearly emission'!DV131)</f>
        <v>768172395.35844278</v>
      </c>
      <c r="DZ101" s="11">
        <f>SUM('Yearly emission'!DW$116:'Yearly emission'!DW131)</f>
        <v>7267822168.0155125</v>
      </c>
      <c r="EA101" s="11">
        <f>SUM('Yearly emission'!DX$116:'Yearly emission'!DX131)</f>
        <v>738819642.71212006</v>
      </c>
      <c r="EB101" s="11">
        <f>SUM('Yearly emission'!DY$116:'Yearly emission'!DY131)</f>
        <v>706379109.73946393</v>
      </c>
      <c r="EC101" s="11">
        <f>SUM('Yearly emission'!DZ$116:'Yearly emission'!DZ131)</f>
        <v>2500420291.0469079</v>
      </c>
      <c r="ED101" s="11">
        <f>SUM('Yearly emission'!EA$116:'Yearly emission'!EA131)</f>
        <v>11684993561.584307</v>
      </c>
      <c r="EE101" s="11">
        <f>SUM('Yearly emission'!EB$116:'Yearly emission'!EB131)</f>
        <v>2255292273.9540987</v>
      </c>
      <c r="EF101" s="11">
        <f>SUM('Yearly emission'!EC$116:'Yearly emission'!EC131)</f>
        <v>2712990755.4586082</v>
      </c>
      <c r="EG101" s="11">
        <f>SUM('Yearly emission'!ED$116:'Yearly emission'!ED131)</f>
        <v>574110477.26665795</v>
      </c>
      <c r="EH101" s="11">
        <f>SUM('Yearly emission'!EE$116:'Yearly emission'!EE131)</f>
        <v>1070904952.7928745</v>
      </c>
      <c r="EI101" s="11">
        <f>SUM('Yearly emission'!EF$116:'Yearly emission'!EF131)</f>
        <v>911434604.73393929</v>
      </c>
      <c r="EJ101" s="11">
        <f>SUM('Yearly emission'!EG$116:'Yearly emission'!EG131)</f>
        <v>902356905.76117921</v>
      </c>
      <c r="EK101" s="11">
        <f>SUM('Yearly emission'!EH$116:'Yearly emission'!EH131)</f>
        <v>3784105035.001812</v>
      </c>
      <c r="EM101" s="11">
        <f>SUM('Yearly emission'!EJ$116:'Yearly emission'!EJ131)</f>
        <v>0</v>
      </c>
      <c r="EN101" s="11">
        <f>SUM('Yearly emission'!EK$116:'Yearly emission'!EK131)</f>
        <v>0</v>
      </c>
      <c r="EO101" s="11">
        <f>SUM('Yearly emission'!EL$116:'Yearly emission'!EL131)</f>
        <v>0</v>
      </c>
      <c r="EP101" s="11">
        <f>SUM('Yearly emission'!EM$116:'Yearly emission'!EM131)</f>
        <v>0</v>
      </c>
      <c r="EQ101" s="11">
        <f>SUM('Yearly emission'!EN$116:'Yearly emission'!EN131)</f>
        <v>0</v>
      </c>
      <c r="ER101" s="11">
        <f>SUM('Yearly emission'!EO$116:'Yearly emission'!EO131)</f>
        <v>0</v>
      </c>
      <c r="ES101" s="11">
        <f>SUM('Yearly emission'!EP$116:'Yearly emission'!EP131)</f>
        <v>0</v>
      </c>
      <c r="ET101" s="11">
        <f>SUM('Yearly emission'!EQ$116:'Yearly emission'!EQ131)</f>
        <v>0</v>
      </c>
      <c r="EU101" s="11">
        <f>SUM('Yearly emission'!ER$116:'Yearly emission'!ER131)</f>
        <v>0</v>
      </c>
      <c r="EV101" s="11">
        <f>SUM('Yearly emission'!ES$116:'Yearly emission'!ES131)</f>
        <v>0</v>
      </c>
      <c r="EW101" s="11">
        <f>SUM('Yearly emission'!ET$116:'Yearly emission'!ET131)</f>
        <v>0</v>
      </c>
      <c r="EX101" s="11">
        <f>SUM('Yearly emission'!EU$116:'Yearly emission'!EU131)</f>
        <v>0</v>
      </c>
      <c r="EY101" s="11">
        <f>SUM('Yearly emission'!EV$116:'Yearly emission'!EV131)</f>
        <v>0</v>
      </c>
      <c r="EZ101" s="11">
        <f>SUM('Yearly emission'!EW$116:'Yearly emission'!EW131)</f>
        <v>0</v>
      </c>
      <c r="FA101" s="11">
        <f>SUM('Yearly emission'!EX$116:'Yearly emission'!EX131)</f>
        <v>0</v>
      </c>
      <c r="FB101" s="11">
        <f>SUM('Yearly emission'!EY$116:'Yearly emission'!EY131)</f>
        <v>0</v>
      </c>
      <c r="FD101" s="11">
        <f>SUM('Yearly emission'!FA$116:'Yearly emission'!FA131)</f>
        <v>0</v>
      </c>
      <c r="FE101" s="11">
        <f>SUM('Yearly emission'!FB$116:'Yearly emission'!FB131)</f>
        <v>0</v>
      </c>
      <c r="FF101" s="11">
        <f>SUM('Yearly emission'!FC$116:'Yearly emission'!FC131)</f>
        <v>0</v>
      </c>
      <c r="FG101" s="11">
        <f>SUM('Yearly emission'!FD$116:'Yearly emission'!FD131)</f>
        <v>0</v>
      </c>
      <c r="FH101" s="11">
        <f>SUM('Yearly emission'!FE$116:'Yearly emission'!FE131)</f>
        <v>0</v>
      </c>
      <c r="FI101" s="11">
        <f>SUM('Yearly emission'!FF$116:'Yearly emission'!FF131)</f>
        <v>0</v>
      </c>
      <c r="FJ101" s="11">
        <f>SUM('Yearly emission'!FG$116:'Yearly emission'!FG131)</f>
        <v>0</v>
      </c>
      <c r="FK101" s="11">
        <f>SUM('Yearly emission'!FH$116:'Yearly emission'!FH131)</f>
        <v>0</v>
      </c>
      <c r="FL101" s="11">
        <f>SUM('Yearly emission'!FI$116:'Yearly emission'!FI131)</f>
        <v>0</v>
      </c>
      <c r="FM101" s="11">
        <f>SUM('Yearly emission'!FJ$116:'Yearly emission'!FJ131)</f>
        <v>0</v>
      </c>
      <c r="FN101" s="11">
        <f>SUM('Yearly emission'!FK$116:'Yearly emission'!FK131)</f>
        <v>0</v>
      </c>
      <c r="FO101" s="11">
        <f>SUM('Yearly emission'!FL$116:'Yearly emission'!FL131)</f>
        <v>0</v>
      </c>
      <c r="FP101" s="11">
        <f>SUM('Yearly emission'!FM$116:'Yearly emission'!FM131)</f>
        <v>0</v>
      </c>
      <c r="FQ101" s="11">
        <f>SUM('Yearly emission'!FN$116:'Yearly emission'!FN131)</f>
        <v>0</v>
      </c>
      <c r="FR101" s="11">
        <f>SUM('Yearly emission'!FO$116:'Yearly emission'!FO131)</f>
        <v>0</v>
      </c>
      <c r="FS101" s="11">
        <f>SUM('Yearly emission'!FP$116:'Yearly emission'!FP131)</f>
        <v>0</v>
      </c>
      <c r="FV101" s="11">
        <f>SUM('Yearly emission'!FS$116:'Yearly emission'!FS131)</f>
        <v>32680</v>
      </c>
      <c r="FW101" s="11">
        <f>SUM('Yearly emission'!FT$116:'Yearly emission'!FT131)</f>
        <v>0</v>
      </c>
      <c r="FX101" s="11">
        <f>SUM('Yearly emission'!FU$116:'Yearly emission'!FU131)</f>
        <v>0</v>
      </c>
      <c r="FY101" s="11">
        <f>SUM('Yearly emission'!FV$116:'Yearly emission'!FV131)</f>
        <v>0</v>
      </c>
      <c r="FZ101" s="11">
        <f>SUM('Yearly emission'!FW$116:'Yearly emission'!FW131)</f>
        <v>0</v>
      </c>
      <c r="GA101" s="11">
        <f>SUM('Yearly emission'!FX$116:'Yearly emission'!FX131)</f>
        <v>0</v>
      </c>
      <c r="GB101" s="11">
        <f>SUM('Yearly emission'!FY$116:'Yearly emission'!FY131)</f>
        <v>0</v>
      </c>
      <c r="GC101" s="11">
        <f>SUM('Yearly emission'!FZ$116:'Yearly emission'!FZ131)</f>
        <v>0</v>
      </c>
      <c r="GD101" s="11">
        <f>SUM('Yearly emission'!GA$116:'Yearly emission'!GA131)</f>
        <v>0</v>
      </c>
      <c r="GE101" s="11">
        <f>SUM('Yearly emission'!GB$116:'Yearly emission'!GB131)</f>
        <v>0</v>
      </c>
      <c r="GF101" s="11">
        <f>SUM('Yearly emission'!GC$116:'Yearly emission'!GC131)</f>
        <v>0</v>
      </c>
      <c r="GG101" s="11">
        <f>SUM('Yearly emission'!GD$116:'Yearly emission'!GD131)</f>
        <v>0</v>
      </c>
      <c r="GH101" s="11">
        <f>SUM('Yearly emission'!GE$116:'Yearly emission'!GE131)</f>
        <v>0</v>
      </c>
      <c r="GI101" s="11">
        <f>SUM('Yearly emission'!GF$116:'Yearly emission'!GF131)</f>
        <v>0</v>
      </c>
      <c r="GJ101" s="11">
        <f>SUM('Yearly emission'!GG$116:'Yearly emission'!GG131)</f>
        <v>0</v>
      </c>
      <c r="GK101" s="11">
        <f>SUM('Yearly emission'!GH$116:'Yearly emission'!GH131)</f>
        <v>0</v>
      </c>
      <c r="GL101" s="11">
        <f>SUM('Yearly emission'!GI$116:'Yearly emission'!GI131)</f>
        <v>0</v>
      </c>
      <c r="GN101" s="11">
        <f>SUM('Yearly emission'!GK$116:'Yearly emission'!GK131)</f>
        <v>3979476284.9531517</v>
      </c>
      <c r="GO101" s="11">
        <f>SUM('Yearly emission'!GL$116:'Yearly emission'!GL131)</f>
        <v>2066036490.9737055</v>
      </c>
      <c r="GP101" s="11">
        <f>SUM('Yearly emission'!GM$116:'Yearly emission'!GM131)</f>
        <v>641570235.52637136</v>
      </c>
      <c r="GQ101" s="11">
        <f>SUM('Yearly emission'!GN$116:'Yearly emission'!GN131)</f>
        <v>364080608.26663393</v>
      </c>
      <c r="GR101" s="11">
        <f>SUM('Yearly emission'!GO$116:'Yearly emission'!GO131)</f>
        <v>3291735482.546452</v>
      </c>
      <c r="GS101" s="11">
        <f>SUM('Yearly emission'!GP$116:'Yearly emission'!GP131)</f>
        <v>358188688.91028059</v>
      </c>
      <c r="GT101" s="11">
        <f>SUM('Yearly emission'!GQ$116:'Yearly emission'!GQ131)</f>
        <v>370017284.75789911</v>
      </c>
      <c r="GU101" s="11">
        <f>SUM('Yearly emission'!GR$116:'Yearly emission'!GR131)</f>
        <v>1714668144.6900151</v>
      </c>
      <c r="GV101" s="11">
        <f>SUM('Yearly emission'!GS$116:'Yearly emission'!GS131)</f>
        <v>6329443011.4730806</v>
      </c>
      <c r="GW101" s="11">
        <f>SUM('Yearly emission'!GT$116:'Yearly emission'!GT131)</f>
        <v>1291138671.4234965</v>
      </c>
      <c r="GX101" s="11">
        <f>SUM('Yearly emission'!GU$116:'Yearly emission'!GU131)</f>
        <v>922422273.75478804</v>
      </c>
      <c r="GY101" s="11">
        <f>SUM('Yearly emission'!GV$116:'Yearly emission'!GV131)</f>
        <v>331845838.19489765</v>
      </c>
      <c r="GZ101" s="11">
        <f>SUM('Yearly emission'!GW$116:'Yearly emission'!GW131)</f>
        <v>462226506.67147386</v>
      </c>
      <c r="HA101" s="11">
        <f>SUM('Yearly emission'!GX$116:'Yearly emission'!GX131)</f>
        <v>569408070.18844962</v>
      </c>
      <c r="HB101" s="11">
        <f>SUM('Yearly emission'!GY$116:'Yearly emission'!GY131)</f>
        <v>381314399.79077291</v>
      </c>
      <c r="HC101" s="11">
        <f>SUM('Yearly emission'!GZ$116:'Yearly emission'!GZ131)</f>
        <v>3033715121.981566</v>
      </c>
      <c r="HE101" s="11">
        <f>SUM('Yearly emission'!HB$116:'Yearly emission'!HB131)</f>
        <v>6710775570.0750208</v>
      </c>
      <c r="HF101" s="11">
        <f>SUM('Yearly emission'!HC$116:'Yearly emission'!HC131)</f>
        <v>4128124777.3300924</v>
      </c>
      <c r="HG101" s="11">
        <f>SUM('Yearly emission'!HD$116:'Yearly emission'!HD131)</f>
        <v>1282295191.6916664</v>
      </c>
      <c r="HH101" s="11">
        <f>SUM('Yearly emission'!HE$116:'Yearly emission'!HE131)</f>
        <v>718276705.54884076</v>
      </c>
      <c r="HI101" s="11">
        <f>SUM('Yearly emission'!HF$116:'Yearly emission'!HF131)</f>
        <v>6576511091.7477036</v>
      </c>
      <c r="HJ101" s="11">
        <f>SUM('Yearly emission'!HG$116:'Yearly emission'!HG131)</f>
        <v>716218615.2535758</v>
      </c>
      <c r="HK101" s="11">
        <f>SUM('Yearly emission'!HH$116:'Yearly emission'!HH131)</f>
        <v>740034569.51579714</v>
      </c>
      <c r="HL101" s="11">
        <f>SUM('Yearly emission'!HI$116:'Yearly emission'!HI131)</f>
        <v>3427628173.415349</v>
      </c>
      <c r="HM101" s="11">
        <f>SUM('Yearly emission'!HJ$116:'Yearly emission'!HJ131)</f>
        <v>12658886022.946159</v>
      </c>
      <c r="HN101" s="11">
        <f>SUM('Yearly emission'!HK$116:'Yearly emission'!HK131)</f>
        <v>2582277342.8469963</v>
      </c>
      <c r="HO101" s="11">
        <f>SUM('Yearly emission'!HL$116:'Yearly emission'!HL131)</f>
        <v>1585853850.5802202</v>
      </c>
      <c r="HP101" s="11">
        <f>SUM('Yearly emission'!HM$116:'Yearly emission'!HM131)</f>
        <v>663672992.32240796</v>
      </c>
      <c r="HQ101" s="11">
        <f>SUM('Yearly emission'!HN$116:'Yearly emission'!HN131)</f>
        <v>924453013.3429476</v>
      </c>
      <c r="HR101" s="11">
        <f>SUM('Yearly emission'!HO$116:'Yearly emission'!HO131)</f>
        <v>1138374396.3944945</v>
      </c>
      <c r="HS101" s="11">
        <f>SUM('Yearly emission'!HP$116:'Yearly emission'!HP131)</f>
        <v>762593088.22416258</v>
      </c>
      <c r="HT101" s="11">
        <f>SUM('Yearly emission'!HQ$116:'Yearly emission'!HQ131)</f>
        <v>6067430243.9631405</v>
      </c>
      <c r="HV101" s="11">
        <f>SUM('Yearly emission'!HS$116:'Yearly emission'!HS131)</f>
        <v>0</v>
      </c>
      <c r="HW101" s="11">
        <f>SUM('Yearly emission'!HT$116:'Yearly emission'!HT131)</f>
        <v>0</v>
      </c>
      <c r="HX101" s="11">
        <f>SUM('Yearly emission'!HU$116:'Yearly emission'!HU131)</f>
        <v>0</v>
      </c>
      <c r="HY101" s="11">
        <f>SUM('Yearly emission'!HV$116:'Yearly emission'!HV131)</f>
        <v>0</v>
      </c>
      <c r="HZ101" s="11">
        <f>SUM('Yearly emission'!HW$116:'Yearly emission'!HW131)</f>
        <v>0</v>
      </c>
      <c r="IA101" s="11">
        <f>SUM('Yearly emission'!HX$116:'Yearly emission'!HX131)</f>
        <v>0</v>
      </c>
      <c r="IB101" s="11">
        <f>SUM('Yearly emission'!HY$116:'Yearly emission'!HY131)</f>
        <v>0</v>
      </c>
      <c r="IC101" s="11">
        <f>SUM('Yearly emission'!HZ$116:'Yearly emission'!HZ131)</f>
        <v>0</v>
      </c>
      <c r="ID101" s="11">
        <f>SUM('Yearly emission'!IA$116:'Yearly emission'!IA131)</f>
        <v>0</v>
      </c>
      <c r="IE101" s="11">
        <f>SUM('Yearly emission'!IB$116:'Yearly emission'!IB131)</f>
        <v>0</v>
      </c>
      <c r="IF101" s="11">
        <f>SUM('Yearly emission'!IC$116:'Yearly emission'!IC131)</f>
        <v>0</v>
      </c>
      <c r="IG101" s="11">
        <f>SUM('Yearly emission'!ID$116:'Yearly emission'!ID131)</f>
        <v>0</v>
      </c>
      <c r="IH101" s="11">
        <f>SUM('Yearly emission'!IE$116:'Yearly emission'!IE131)</f>
        <v>0</v>
      </c>
      <c r="II101" s="11">
        <f>SUM('Yearly emission'!IF$116:'Yearly emission'!IF131)</f>
        <v>0</v>
      </c>
      <c r="IJ101" s="11">
        <f>SUM('Yearly emission'!IG$116:'Yearly emission'!IG131)</f>
        <v>0</v>
      </c>
      <c r="IK101" s="11">
        <f>SUM('Yearly emission'!IH$116:'Yearly emission'!IH131)</f>
        <v>0</v>
      </c>
      <c r="IM101" s="11">
        <f>SUM('Yearly emission'!IJ$116:'Yearly emission'!IJ131)</f>
        <v>0</v>
      </c>
      <c r="IN101" s="11">
        <f>SUM('Yearly emission'!IK$116:'Yearly emission'!IK131)</f>
        <v>0</v>
      </c>
      <c r="IO101" s="11">
        <f>SUM('Yearly emission'!IL$116:'Yearly emission'!IL131)</f>
        <v>0</v>
      </c>
      <c r="IP101" s="11">
        <f>SUM('Yearly emission'!IM$116:'Yearly emission'!IM131)</f>
        <v>0</v>
      </c>
      <c r="IQ101" s="11">
        <f>SUM('Yearly emission'!IN$116:'Yearly emission'!IN131)</f>
        <v>0</v>
      </c>
      <c r="IR101" s="11">
        <f>SUM('Yearly emission'!IO$116:'Yearly emission'!IO131)</f>
        <v>0</v>
      </c>
      <c r="IS101" s="11">
        <f>SUM('Yearly emission'!IP$116:'Yearly emission'!IP131)</f>
        <v>0</v>
      </c>
      <c r="IT101" s="11">
        <f>SUM('Yearly emission'!IQ$116:'Yearly emission'!IQ131)</f>
        <v>0</v>
      </c>
      <c r="IU101" s="11">
        <f>SUM('Yearly emission'!IR$116:'Yearly emission'!IR131)</f>
        <v>0</v>
      </c>
      <c r="IV101" s="11">
        <f>SUM('Yearly emission'!IS$116:'Yearly emission'!IS131)</f>
        <v>0</v>
      </c>
      <c r="IW101" s="11">
        <f>SUM('Yearly emission'!IT$116:'Yearly emission'!IT131)</f>
        <v>0</v>
      </c>
      <c r="IX101" s="11">
        <f>SUM('Yearly emission'!IU$116:'Yearly emission'!IU131)</f>
        <v>0</v>
      </c>
      <c r="IY101" s="11">
        <f>SUM('Yearly emission'!IV$116:'Yearly emission'!IV131)</f>
        <v>0</v>
      </c>
      <c r="IZ101" s="11">
        <f>SUM('Yearly emission'!IW$116:'Yearly emission'!IW131)</f>
        <v>0</v>
      </c>
      <c r="JA101" s="11">
        <f>SUM('Yearly emission'!IX$116:'Yearly emission'!IX131)</f>
        <v>0</v>
      </c>
      <c r="JB101" s="11">
        <f>SUM('Yearly emission'!IY$116:'Yearly emission'!IY131)</f>
        <v>0</v>
      </c>
    </row>
    <row r="107" spans="1:262" x14ac:dyDescent="0.25">
      <c r="A107" s="11" t="s">
        <v>57</v>
      </c>
      <c r="E107" s="11" t="s">
        <v>6</v>
      </c>
      <c r="F107" s="11" t="s">
        <v>7</v>
      </c>
      <c r="G107" s="11" t="s">
        <v>8</v>
      </c>
      <c r="H107" s="11" t="s">
        <v>9</v>
      </c>
      <c r="I107" s="11" t="s">
        <v>10</v>
      </c>
      <c r="J107" s="11" t="s">
        <v>11</v>
      </c>
      <c r="K107" s="11" t="s">
        <v>12</v>
      </c>
      <c r="L107" s="11" t="s">
        <v>24</v>
      </c>
      <c r="M107" s="11" t="s">
        <v>13</v>
      </c>
      <c r="N107" s="11" t="s">
        <v>14</v>
      </c>
      <c r="O107" s="11" t="s">
        <v>15</v>
      </c>
      <c r="P107" s="11" t="s">
        <v>16</v>
      </c>
      <c r="Q107" s="11" t="s">
        <v>17</v>
      </c>
      <c r="R107" s="11" t="s">
        <v>18</v>
      </c>
      <c r="S107" s="11" t="s">
        <v>19</v>
      </c>
      <c r="T107" s="11" t="s">
        <v>20</v>
      </c>
      <c r="V107" s="11" t="s">
        <v>6</v>
      </c>
      <c r="W107" s="11" t="s">
        <v>7</v>
      </c>
      <c r="X107" s="11" t="s">
        <v>8</v>
      </c>
      <c r="Y107" s="11" t="s">
        <v>9</v>
      </c>
      <c r="Z107" s="11" t="s">
        <v>10</v>
      </c>
      <c r="AA107" s="11" t="s">
        <v>11</v>
      </c>
      <c r="AB107" s="11" t="s">
        <v>12</v>
      </c>
      <c r="AC107" s="11" t="s">
        <v>24</v>
      </c>
      <c r="AD107" s="11" t="s">
        <v>13</v>
      </c>
      <c r="AE107" s="11" t="s">
        <v>14</v>
      </c>
      <c r="AF107" s="11" t="s">
        <v>15</v>
      </c>
      <c r="AG107" s="11" t="s">
        <v>16</v>
      </c>
      <c r="AH107" s="11" t="s">
        <v>17</v>
      </c>
      <c r="AI107" s="11" t="s">
        <v>18</v>
      </c>
      <c r="AJ107" s="11" t="s">
        <v>19</v>
      </c>
      <c r="AK107" s="11" t="s">
        <v>20</v>
      </c>
      <c r="AM107" s="11" t="s">
        <v>6</v>
      </c>
      <c r="AN107" s="11" t="s">
        <v>7</v>
      </c>
      <c r="AO107" s="11" t="s">
        <v>8</v>
      </c>
      <c r="AP107" s="11" t="s">
        <v>9</v>
      </c>
      <c r="AQ107" s="11" t="s">
        <v>10</v>
      </c>
      <c r="AR107" s="11" t="s">
        <v>11</v>
      </c>
      <c r="AS107" s="11" t="s">
        <v>12</v>
      </c>
      <c r="AT107" s="11" t="s">
        <v>24</v>
      </c>
      <c r="AU107" s="11" t="s">
        <v>13</v>
      </c>
      <c r="AV107" s="11" t="s">
        <v>14</v>
      </c>
      <c r="AW107" s="11" t="s">
        <v>15</v>
      </c>
      <c r="AX107" s="11" t="s">
        <v>16</v>
      </c>
      <c r="AY107" s="11" t="s">
        <v>17</v>
      </c>
      <c r="AZ107" s="11" t="s">
        <v>18</v>
      </c>
      <c r="BA107" s="11" t="s">
        <v>19</v>
      </c>
      <c r="BB107" s="11" t="s">
        <v>20</v>
      </c>
      <c r="BD107" s="11" t="s">
        <v>6</v>
      </c>
      <c r="BE107" s="11" t="s">
        <v>7</v>
      </c>
      <c r="BF107" s="11" t="s">
        <v>8</v>
      </c>
      <c r="BG107" s="11" t="s">
        <v>9</v>
      </c>
      <c r="BH107" s="11" t="s">
        <v>10</v>
      </c>
      <c r="BI107" s="11" t="s">
        <v>11</v>
      </c>
      <c r="BJ107" s="11" t="s">
        <v>12</v>
      </c>
      <c r="BK107" s="11" t="s">
        <v>24</v>
      </c>
      <c r="BL107" s="11" t="s">
        <v>13</v>
      </c>
      <c r="BM107" s="11" t="s">
        <v>14</v>
      </c>
      <c r="BN107" s="11" t="s">
        <v>15</v>
      </c>
      <c r="BO107" s="11" t="s">
        <v>16</v>
      </c>
      <c r="BP107" s="11" t="s">
        <v>17</v>
      </c>
      <c r="BQ107" s="11" t="s">
        <v>18</v>
      </c>
      <c r="BR107" s="11" t="s">
        <v>19</v>
      </c>
      <c r="BS107" s="11" t="s">
        <v>20</v>
      </c>
      <c r="BU107" s="11" t="s">
        <v>6</v>
      </c>
      <c r="BV107" s="11" t="s">
        <v>7</v>
      </c>
      <c r="BW107" s="11" t="s">
        <v>8</v>
      </c>
      <c r="BX107" s="11" t="s">
        <v>9</v>
      </c>
      <c r="BY107" s="11" t="s">
        <v>10</v>
      </c>
      <c r="BZ107" s="11" t="s">
        <v>11</v>
      </c>
      <c r="CA107" s="11" t="s">
        <v>12</v>
      </c>
      <c r="CB107" s="11" t="s">
        <v>24</v>
      </c>
      <c r="CC107" s="11" t="s">
        <v>13</v>
      </c>
      <c r="CD107" s="11" t="s">
        <v>14</v>
      </c>
      <c r="CE107" s="11" t="s">
        <v>15</v>
      </c>
      <c r="CF107" s="11" t="s">
        <v>16</v>
      </c>
      <c r="CG107" s="11" t="s">
        <v>17</v>
      </c>
      <c r="CH107" s="11" t="s">
        <v>18</v>
      </c>
      <c r="CI107" s="11" t="s">
        <v>19</v>
      </c>
      <c r="CJ107" s="11" t="s">
        <v>20</v>
      </c>
      <c r="CN107" s="11" t="s">
        <v>6</v>
      </c>
      <c r="CO107" s="11" t="s">
        <v>7</v>
      </c>
      <c r="CP107" s="11" t="s">
        <v>8</v>
      </c>
      <c r="CQ107" s="11" t="s">
        <v>9</v>
      </c>
      <c r="CR107" s="11" t="s">
        <v>10</v>
      </c>
      <c r="CS107" s="11" t="s">
        <v>11</v>
      </c>
      <c r="CT107" s="11" t="s">
        <v>12</v>
      </c>
      <c r="CU107" s="11" t="s">
        <v>24</v>
      </c>
      <c r="CV107" s="11" t="s">
        <v>13</v>
      </c>
      <c r="CW107" s="11" t="s">
        <v>14</v>
      </c>
      <c r="CX107" s="11" t="s">
        <v>15</v>
      </c>
      <c r="CY107" s="11" t="s">
        <v>16</v>
      </c>
      <c r="CZ107" s="11" t="s">
        <v>17</v>
      </c>
      <c r="DA107" s="11" t="s">
        <v>18</v>
      </c>
      <c r="DB107" s="11" t="s">
        <v>19</v>
      </c>
      <c r="DC107" s="11" t="s">
        <v>20</v>
      </c>
      <c r="DE107" s="11" t="s">
        <v>6</v>
      </c>
      <c r="DF107" s="11" t="s">
        <v>7</v>
      </c>
      <c r="DG107" s="11" t="s">
        <v>8</v>
      </c>
      <c r="DH107" s="11" t="s">
        <v>9</v>
      </c>
      <c r="DI107" s="11" t="s">
        <v>10</v>
      </c>
      <c r="DJ107" s="11" t="s">
        <v>11</v>
      </c>
      <c r="DK107" s="11" t="s">
        <v>12</v>
      </c>
      <c r="DL107" s="11" t="s">
        <v>24</v>
      </c>
      <c r="DM107" s="11" t="s">
        <v>13</v>
      </c>
      <c r="DN107" s="11" t="s">
        <v>14</v>
      </c>
      <c r="DO107" s="11" t="s">
        <v>15</v>
      </c>
      <c r="DP107" s="11" t="s">
        <v>16</v>
      </c>
      <c r="DQ107" s="11" t="s">
        <v>17</v>
      </c>
      <c r="DR107" s="11" t="s">
        <v>18</v>
      </c>
      <c r="DS107" s="11" t="s">
        <v>19</v>
      </c>
      <c r="DT107" s="11" t="s">
        <v>20</v>
      </c>
      <c r="DV107" s="11" t="s">
        <v>6</v>
      </c>
      <c r="DW107" s="11" t="s">
        <v>7</v>
      </c>
      <c r="DX107" s="11" t="s">
        <v>8</v>
      </c>
      <c r="DY107" s="11" t="s">
        <v>9</v>
      </c>
      <c r="DZ107" s="11" t="s">
        <v>10</v>
      </c>
      <c r="EA107" s="11" t="s">
        <v>11</v>
      </c>
      <c r="EB107" s="11" t="s">
        <v>12</v>
      </c>
      <c r="EC107" s="11" t="s">
        <v>24</v>
      </c>
      <c r="ED107" s="11" t="s">
        <v>13</v>
      </c>
      <c r="EE107" s="11" t="s">
        <v>14</v>
      </c>
      <c r="EF107" s="11" t="s">
        <v>15</v>
      </c>
      <c r="EG107" s="11" t="s">
        <v>16</v>
      </c>
      <c r="EH107" s="11" t="s">
        <v>17</v>
      </c>
      <c r="EI107" s="11" t="s">
        <v>18</v>
      </c>
      <c r="EJ107" s="11" t="s">
        <v>19</v>
      </c>
      <c r="EK107" s="11" t="s">
        <v>20</v>
      </c>
      <c r="EM107" s="11" t="s">
        <v>6</v>
      </c>
      <c r="EN107" s="11" t="s">
        <v>7</v>
      </c>
      <c r="EO107" s="11" t="s">
        <v>8</v>
      </c>
      <c r="EP107" s="11" t="s">
        <v>9</v>
      </c>
      <c r="EQ107" s="11" t="s">
        <v>10</v>
      </c>
      <c r="ER107" s="11" t="s">
        <v>11</v>
      </c>
      <c r="ES107" s="11" t="s">
        <v>12</v>
      </c>
      <c r="ET107" s="11" t="s">
        <v>24</v>
      </c>
      <c r="EU107" s="11" t="s">
        <v>13</v>
      </c>
      <c r="EV107" s="11" t="s">
        <v>14</v>
      </c>
      <c r="EW107" s="11" t="s">
        <v>15</v>
      </c>
      <c r="EX107" s="11" t="s">
        <v>16</v>
      </c>
      <c r="EY107" s="11" t="s">
        <v>17</v>
      </c>
      <c r="EZ107" s="11" t="s">
        <v>18</v>
      </c>
      <c r="FA107" s="11" t="s">
        <v>19</v>
      </c>
      <c r="FB107" s="11" t="s">
        <v>20</v>
      </c>
      <c r="FD107" s="11" t="s">
        <v>6</v>
      </c>
      <c r="FE107" s="11" t="s">
        <v>7</v>
      </c>
      <c r="FF107" s="11" t="s">
        <v>8</v>
      </c>
      <c r="FG107" s="11" t="s">
        <v>9</v>
      </c>
      <c r="FH107" s="11" t="s">
        <v>10</v>
      </c>
      <c r="FI107" s="11" t="s">
        <v>11</v>
      </c>
      <c r="FJ107" s="11" t="s">
        <v>12</v>
      </c>
      <c r="FK107" s="11" t="s">
        <v>24</v>
      </c>
      <c r="FL107" s="11" t="s">
        <v>13</v>
      </c>
      <c r="FM107" s="11" t="s">
        <v>14</v>
      </c>
      <c r="FN107" s="11" t="s">
        <v>15</v>
      </c>
      <c r="FO107" s="11" t="s">
        <v>16</v>
      </c>
      <c r="FP107" s="11" t="s">
        <v>17</v>
      </c>
      <c r="FQ107" s="11" t="s">
        <v>18</v>
      </c>
      <c r="FR107" s="11" t="s">
        <v>19</v>
      </c>
      <c r="FS107" s="11" t="s">
        <v>20</v>
      </c>
      <c r="FW107" s="11" t="s">
        <v>6</v>
      </c>
      <c r="FX107" s="11" t="s">
        <v>7</v>
      </c>
      <c r="FY107" s="11" t="s">
        <v>8</v>
      </c>
      <c r="FZ107" s="11" t="s">
        <v>9</v>
      </c>
      <c r="GA107" s="11" t="s">
        <v>10</v>
      </c>
      <c r="GB107" s="11" t="s">
        <v>11</v>
      </c>
      <c r="GC107" s="11" t="s">
        <v>12</v>
      </c>
      <c r="GD107" s="11" t="s">
        <v>24</v>
      </c>
      <c r="GE107" s="11" t="s">
        <v>13</v>
      </c>
      <c r="GF107" s="11" t="s">
        <v>14</v>
      </c>
      <c r="GG107" s="11" t="s">
        <v>15</v>
      </c>
      <c r="GH107" s="11" t="s">
        <v>16</v>
      </c>
      <c r="GI107" s="11" t="s">
        <v>17</v>
      </c>
      <c r="GJ107" s="11" t="s">
        <v>18</v>
      </c>
      <c r="GK107" s="11" t="s">
        <v>19</v>
      </c>
      <c r="GL107" s="11" t="s">
        <v>20</v>
      </c>
      <c r="GN107" s="11" t="s">
        <v>6</v>
      </c>
      <c r="GO107" s="11" t="s">
        <v>7</v>
      </c>
      <c r="GP107" s="11" t="s">
        <v>8</v>
      </c>
      <c r="GQ107" s="11" t="s">
        <v>9</v>
      </c>
      <c r="GR107" s="11" t="s">
        <v>10</v>
      </c>
      <c r="GS107" s="11" t="s">
        <v>11</v>
      </c>
      <c r="GT107" s="11" t="s">
        <v>12</v>
      </c>
      <c r="GU107" s="11" t="s">
        <v>24</v>
      </c>
      <c r="GV107" s="11" t="s">
        <v>13</v>
      </c>
      <c r="GW107" s="11" t="s">
        <v>14</v>
      </c>
      <c r="GX107" s="11" t="s">
        <v>15</v>
      </c>
      <c r="GY107" s="11" t="s">
        <v>16</v>
      </c>
      <c r="GZ107" s="11" t="s">
        <v>17</v>
      </c>
      <c r="HA107" s="11" t="s">
        <v>18</v>
      </c>
      <c r="HB107" s="11" t="s">
        <v>19</v>
      </c>
      <c r="HC107" s="11" t="s">
        <v>20</v>
      </c>
      <c r="HE107" s="11" t="s">
        <v>6</v>
      </c>
      <c r="HF107" s="11" t="s">
        <v>7</v>
      </c>
      <c r="HG107" s="11" t="s">
        <v>8</v>
      </c>
      <c r="HH107" s="11" t="s">
        <v>9</v>
      </c>
      <c r="HI107" s="11" t="s">
        <v>10</v>
      </c>
      <c r="HJ107" s="11" t="s">
        <v>11</v>
      </c>
      <c r="HK107" s="11" t="s">
        <v>12</v>
      </c>
      <c r="HL107" s="11" t="s">
        <v>24</v>
      </c>
      <c r="HM107" s="11" t="s">
        <v>13</v>
      </c>
      <c r="HN107" s="11" t="s">
        <v>14</v>
      </c>
      <c r="HO107" s="11" t="s">
        <v>15</v>
      </c>
      <c r="HP107" s="11" t="s">
        <v>16</v>
      </c>
      <c r="HQ107" s="11" t="s">
        <v>17</v>
      </c>
      <c r="HR107" s="11" t="s">
        <v>18</v>
      </c>
      <c r="HS107" s="11" t="s">
        <v>19</v>
      </c>
      <c r="HT107" s="11" t="s">
        <v>20</v>
      </c>
      <c r="HV107" s="11" t="s">
        <v>6</v>
      </c>
      <c r="HW107" s="11" t="s">
        <v>7</v>
      </c>
      <c r="HX107" s="11" t="s">
        <v>8</v>
      </c>
      <c r="HY107" s="11" t="s">
        <v>9</v>
      </c>
      <c r="HZ107" s="11" t="s">
        <v>10</v>
      </c>
      <c r="IA107" s="11" t="s">
        <v>11</v>
      </c>
      <c r="IB107" s="11" t="s">
        <v>12</v>
      </c>
      <c r="IC107" s="11" t="s">
        <v>24</v>
      </c>
      <c r="ID107" s="11" t="s">
        <v>13</v>
      </c>
      <c r="IE107" s="11" t="s">
        <v>14</v>
      </c>
      <c r="IF107" s="11" t="s">
        <v>15</v>
      </c>
      <c r="IG107" s="11" t="s">
        <v>16</v>
      </c>
      <c r="IH107" s="11" t="s">
        <v>17</v>
      </c>
      <c r="II107" s="11" t="s">
        <v>18</v>
      </c>
      <c r="IJ107" s="11" t="s">
        <v>19</v>
      </c>
      <c r="IK107" s="11" t="s">
        <v>20</v>
      </c>
      <c r="IM107" s="11" t="s">
        <v>6</v>
      </c>
      <c r="IN107" s="11" t="s">
        <v>7</v>
      </c>
      <c r="IO107" s="11" t="s">
        <v>8</v>
      </c>
      <c r="IP107" s="11" t="s">
        <v>9</v>
      </c>
      <c r="IQ107" s="11" t="s">
        <v>10</v>
      </c>
      <c r="IR107" s="11" t="s">
        <v>11</v>
      </c>
      <c r="IS107" s="11" t="s">
        <v>12</v>
      </c>
      <c r="IT107" s="11" t="s">
        <v>24</v>
      </c>
      <c r="IU107" s="11" t="s">
        <v>13</v>
      </c>
      <c r="IV107" s="11" t="s">
        <v>14</v>
      </c>
      <c r="IW107" s="11" t="s">
        <v>15</v>
      </c>
      <c r="IX107" s="11" t="s">
        <v>16</v>
      </c>
      <c r="IY107" s="11" t="s">
        <v>17</v>
      </c>
      <c r="IZ107" s="11" t="s">
        <v>18</v>
      </c>
      <c r="JA107" s="11" t="s">
        <v>19</v>
      </c>
      <c r="JB107" s="11" t="s">
        <v>20</v>
      </c>
    </row>
    <row r="108" spans="1:262" x14ac:dyDescent="0.25">
      <c r="D108" s="11">
        <v>2020</v>
      </c>
      <c r="E108" s="11">
        <f>E3+E37</f>
        <v>6694267028.9972687</v>
      </c>
      <c r="F108" s="11">
        <f t="shared" ref="F108:BQ108" si="0">F3+F37</f>
        <v>4832328949.1633978</v>
      </c>
      <c r="G108" s="11">
        <f t="shared" si="0"/>
        <v>1850260862.5749509</v>
      </c>
      <c r="H108" s="11">
        <f t="shared" si="0"/>
        <v>368884005.39356953</v>
      </c>
      <c r="I108" s="11">
        <f t="shared" si="0"/>
        <v>1028321911.7363931</v>
      </c>
      <c r="J108" s="11">
        <f t="shared" si="0"/>
        <v>107009560.55943105</v>
      </c>
      <c r="K108" s="11">
        <f t="shared" si="0"/>
        <v>341667035.04248339</v>
      </c>
      <c r="L108" s="11">
        <f t="shared" si="0"/>
        <v>866480753.12541091</v>
      </c>
      <c r="M108" s="11">
        <f t="shared" si="0"/>
        <v>2216365267.4684782</v>
      </c>
      <c r="N108" s="11">
        <f t="shared" si="0"/>
        <v>317455323.23514616</v>
      </c>
      <c r="O108" s="11">
        <f t="shared" si="0"/>
        <v>174344570.34832302</v>
      </c>
      <c r="P108" s="11">
        <f t="shared" si="0"/>
        <v>111322128.69810817</v>
      </c>
      <c r="Q108" s="11">
        <f t="shared" si="0"/>
        <v>255169944.02585572</v>
      </c>
      <c r="R108" s="11">
        <f t="shared" si="0"/>
        <v>1922306.772233801</v>
      </c>
      <c r="S108" s="11">
        <f t="shared" si="0"/>
        <v>157521108.83341095</v>
      </c>
      <c r="T108" s="11">
        <f t="shared" si="0"/>
        <v>592310534.71127367</v>
      </c>
      <c r="V108" s="11">
        <f t="shared" si="0"/>
        <v>6694267028.9972687</v>
      </c>
      <c r="W108" s="11">
        <f t="shared" si="0"/>
        <v>4832328949.1633978</v>
      </c>
      <c r="X108" s="11">
        <f t="shared" si="0"/>
        <v>1850260862.5749509</v>
      </c>
      <c r="Y108" s="11">
        <f t="shared" si="0"/>
        <v>368884005.39356953</v>
      </c>
      <c r="Z108" s="11">
        <f t="shared" si="0"/>
        <v>1028321911.7363931</v>
      </c>
      <c r="AA108" s="11">
        <f t="shared" si="0"/>
        <v>107009560.55943105</v>
      </c>
      <c r="AB108" s="11">
        <f t="shared" si="0"/>
        <v>341667035.04248339</v>
      </c>
      <c r="AC108" s="11">
        <f t="shared" si="0"/>
        <v>866480753.12541091</v>
      </c>
      <c r="AD108" s="11">
        <f t="shared" si="0"/>
        <v>2216365267.4684782</v>
      </c>
      <c r="AE108" s="11">
        <f t="shared" si="0"/>
        <v>317455323.23514616</v>
      </c>
      <c r="AF108" s="11">
        <f t="shared" si="0"/>
        <v>174344570.34832302</v>
      </c>
      <c r="AG108" s="11">
        <f t="shared" si="0"/>
        <v>111322128.69810817</v>
      </c>
      <c r="AH108" s="11">
        <f t="shared" si="0"/>
        <v>255169944.02585572</v>
      </c>
      <c r="AI108" s="11">
        <f t="shared" si="0"/>
        <v>1922306.772233801</v>
      </c>
      <c r="AJ108" s="11">
        <f t="shared" si="0"/>
        <v>157521108.83341095</v>
      </c>
      <c r="AK108" s="11">
        <f t="shared" si="0"/>
        <v>592310534.71127367</v>
      </c>
      <c r="AM108" s="11">
        <f t="shared" si="0"/>
        <v>6694267028.9972687</v>
      </c>
      <c r="AN108" s="11">
        <f t="shared" si="0"/>
        <v>4832328949.1633978</v>
      </c>
      <c r="AO108" s="11">
        <f t="shared" si="0"/>
        <v>1850260862.5749509</v>
      </c>
      <c r="AP108" s="11">
        <f t="shared" si="0"/>
        <v>368884005.39356953</v>
      </c>
      <c r="AQ108" s="11">
        <f t="shared" si="0"/>
        <v>1028321911.7363931</v>
      </c>
      <c r="AR108" s="11">
        <f t="shared" si="0"/>
        <v>107009560.55943105</v>
      </c>
      <c r="AS108" s="11">
        <f t="shared" si="0"/>
        <v>341667035.04248339</v>
      </c>
      <c r="AT108" s="11">
        <f t="shared" si="0"/>
        <v>866480753.12541091</v>
      </c>
      <c r="AU108" s="11">
        <f t="shared" si="0"/>
        <v>2216365267.4684782</v>
      </c>
      <c r="AV108" s="11">
        <f t="shared" si="0"/>
        <v>317455323.23514616</v>
      </c>
      <c r="AW108" s="11">
        <f t="shared" si="0"/>
        <v>174344570.34832302</v>
      </c>
      <c r="AX108" s="11">
        <f t="shared" si="0"/>
        <v>111322128.69810817</v>
      </c>
      <c r="AY108" s="11">
        <f t="shared" si="0"/>
        <v>255169944.02585572</v>
      </c>
      <c r="AZ108" s="11">
        <f t="shared" si="0"/>
        <v>1922306.772233801</v>
      </c>
      <c r="BA108" s="11">
        <f t="shared" si="0"/>
        <v>157521108.83341095</v>
      </c>
      <c r="BB108" s="11">
        <f t="shared" si="0"/>
        <v>592310534.71127367</v>
      </c>
      <c r="BD108" s="11">
        <f t="shared" si="0"/>
        <v>0</v>
      </c>
      <c r="BE108" s="11">
        <f t="shared" si="0"/>
        <v>0</v>
      </c>
      <c r="BF108" s="11">
        <f t="shared" si="0"/>
        <v>0</v>
      </c>
      <c r="BG108" s="11">
        <f t="shared" si="0"/>
        <v>0</v>
      </c>
      <c r="BH108" s="11">
        <f t="shared" si="0"/>
        <v>0</v>
      </c>
      <c r="BI108" s="11">
        <f t="shared" si="0"/>
        <v>0</v>
      </c>
      <c r="BJ108" s="11">
        <f t="shared" si="0"/>
        <v>0</v>
      </c>
      <c r="BK108" s="11">
        <f t="shared" si="0"/>
        <v>0</v>
      </c>
      <c r="BL108" s="11">
        <f t="shared" si="0"/>
        <v>0</v>
      </c>
      <c r="BM108" s="11">
        <f t="shared" si="0"/>
        <v>0</v>
      </c>
      <c r="BN108" s="11">
        <f t="shared" si="0"/>
        <v>0</v>
      </c>
      <c r="BO108" s="11">
        <f t="shared" si="0"/>
        <v>0</v>
      </c>
      <c r="BP108" s="11">
        <f t="shared" si="0"/>
        <v>0</v>
      </c>
      <c r="BQ108" s="11">
        <f t="shared" si="0"/>
        <v>0</v>
      </c>
      <c r="BR108" s="11">
        <f t="shared" ref="BR108:EC108" si="1">BR3+BR37</f>
        <v>0</v>
      </c>
      <c r="BS108" s="11">
        <f t="shared" si="1"/>
        <v>0</v>
      </c>
      <c r="BU108" s="11">
        <f t="shared" si="1"/>
        <v>0</v>
      </c>
      <c r="BV108" s="11">
        <f t="shared" si="1"/>
        <v>0</v>
      </c>
      <c r="BW108" s="11">
        <f t="shared" si="1"/>
        <v>0</v>
      </c>
      <c r="BX108" s="11">
        <f t="shared" si="1"/>
        <v>0</v>
      </c>
      <c r="BY108" s="11">
        <f t="shared" si="1"/>
        <v>0</v>
      </c>
      <c r="BZ108" s="11">
        <f t="shared" si="1"/>
        <v>0</v>
      </c>
      <c r="CA108" s="11">
        <f t="shared" si="1"/>
        <v>0</v>
      </c>
      <c r="CB108" s="11">
        <f t="shared" si="1"/>
        <v>0</v>
      </c>
      <c r="CC108" s="11">
        <f t="shared" si="1"/>
        <v>0</v>
      </c>
      <c r="CD108" s="11">
        <f t="shared" si="1"/>
        <v>0</v>
      </c>
      <c r="CE108" s="11">
        <f t="shared" si="1"/>
        <v>0</v>
      </c>
      <c r="CF108" s="11">
        <f t="shared" si="1"/>
        <v>0</v>
      </c>
      <c r="CG108" s="11">
        <f t="shared" si="1"/>
        <v>0</v>
      </c>
      <c r="CH108" s="11">
        <f t="shared" si="1"/>
        <v>0</v>
      </c>
      <c r="CI108" s="11">
        <f t="shared" si="1"/>
        <v>0</v>
      </c>
      <c r="CJ108" s="11">
        <f t="shared" si="1"/>
        <v>0</v>
      </c>
      <c r="CM108" s="11">
        <f t="shared" si="1"/>
        <v>2758.833333333333</v>
      </c>
      <c r="CN108" s="11">
        <f t="shared" si="1"/>
        <v>6694267028.9972687</v>
      </c>
      <c r="CO108" s="11">
        <f t="shared" si="1"/>
        <v>4832328949.1633978</v>
      </c>
      <c r="CP108" s="11">
        <f t="shared" si="1"/>
        <v>1850260862.5749509</v>
      </c>
      <c r="CQ108" s="11">
        <f t="shared" si="1"/>
        <v>368884005.39356953</v>
      </c>
      <c r="CR108" s="11">
        <f t="shared" si="1"/>
        <v>1028321911.7363931</v>
      </c>
      <c r="CS108" s="11">
        <f t="shared" si="1"/>
        <v>107009560.55943105</v>
      </c>
      <c r="CT108" s="11">
        <f t="shared" si="1"/>
        <v>341667035.04248339</v>
      </c>
      <c r="CU108" s="11">
        <f t="shared" si="1"/>
        <v>866480753.12541091</v>
      </c>
      <c r="CV108" s="11">
        <f t="shared" si="1"/>
        <v>2216365267.4684782</v>
      </c>
      <c r="CW108" s="11">
        <f t="shared" si="1"/>
        <v>317455323.23514616</v>
      </c>
      <c r="CX108" s="11">
        <f t="shared" si="1"/>
        <v>174344570.34832302</v>
      </c>
      <c r="CY108" s="11">
        <f t="shared" si="1"/>
        <v>111322128.69810817</v>
      </c>
      <c r="CZ108" s="11">
        <f t="shared" si="1"/>
        <v>255169944.02585572</v>
      </c>
      <c r="DA108" s="11">
        <f t="shared" si="1"/>
        <v>1922306.772233801</v>
      </c>
      <c r="DB108" s="11">
        <f t="shared" si="1"/>
        <v>157521108.83341095</v>
      </c>
      <c r="DC108" s="11">
        <f t="shared" si="1"/>
        <v>592310534.71127367</v>
      </c>
      <c r="DE108" s="11">
        <f t="shared" si="1"/>
        <v>6694267028.9972687</v>
      </c>
      <c r="DF108" s="11">
        <f t="shared" si="1"/>
        <v>4832328949.1633978</v>
      </c>
      <c r="DG108" s="11">
        <f t="shared" si="1"/>
        <v>1850260862.5749509</v>
      </c>
      <c r="DH108" s="11">
        <f t="shared" si="1"/>
        <v>368884005.39356953</v>
      </c>
      <c r="DI108" s="11">
        <f t="shared" si="1"/>
        <v>1028321911.7363931</v>
      </c>
      <c r="DJ108" s="11">
        <f t="shared" si="1"/>
        <v>107009560.55943105</v>
      </c>
      <c r="DK108" s="11">
        <f t="shared" si="1"/>
        <v>341667035.04248339</v>
      </c>
      <c r="DL108" s="11">
        <f t="shared" si="1"/>
        <v>866480753.12541091</v>
      </c>
      <c r="DM108" s="11">
        <f t="shared" si="1"/>
        <v>2216365267.4684782</v>
      </c>
      <c r="DN108" s="11">
        <f t="shared" si="1"/>
        <v>317455323.23514616</v>
      </c>
      <c r="DO108" s="11">
        <f t="shared" si="1"/>
        <v>174344570.34832302</v>
      </c>
      <c r="DP108" s="11">
        <f t="shared" si="1"/>
        <v>111322128.69810817</v>
      </c>
      <c r="DQ108" s="11">
        <f t="shared" si="1"/>
        <v>255169944.02585572</v>
      </c>
      <c r="DR108" s="11">
        <f t="shared" si="1"/>
        <v>1922306.772233801</v>
      </c>
      <c r="DS108" s="11">
        <f t="shared" si="1"/>
        <v>157521108.83341095</v>
      </c>
      <c r="DT108" s="11">
        <f t="shared" si="1"/>
        <v>592310534.71127367</v>
      </c>
      <c r="DV108" s="11">
        <f t="shared" si="1"/>
        <v>6694267028.9972687</v>
      </c>
      <c r="DW108" s="11">
        <f t="shared" si="1"/>
        <v>4832328949.1633978</v>
      </c>
      <c r="DX108" s="11">
        <f t="shared" si="1"/>
        <v>1850260862.5749509</v>
      </c>
      <c r="DY108" s="11">
        <f t="shared" si="1"/>
        <v>368884005.39356953</v>
      </c>
      <c r="DZ108" s="11">
        <f t="shared" si="1"/>
        <v>1028321911.7363931</v>
      </c>
      <c r="EA108" s="11">
        <f t="shared" si="1"/>
        <v>107009560.55943105</v>
      </c>
      <c r="EB108" s="11">
        <f t="shared" si="1"/>
        <v>341667035.04248339</v>
      </c>
      <c r="EC108" s="11">
        <f t="shared" si="1"/>
        <v>866480753.12541091</v>
      </c>
      <c r="ED108" s="11">
        <f t="shared" ref="ED108:GO108" si="2">ED3+ED37</f>
        <v>2216365267.4684782</v>
      </c>
      <c r="EE108" s="11">
        <f t="shared" si="2"/>
        <v>317455323.23514616</v>
      </c>
      <c r="EF108" s="11">
        <f t="shared" si="2"/>
        <v>174344570.34832302</v>
      </c>
      <c r="EG108" s="11">
        <f t="shared" si="2"/>
        <v>111322128.69810817</v>
      </c>
      <c r="EH108" s="11">
        <f t="shared" si="2"/>
        <v>255169944.02585572</v>
      </c>
      <c r="EI108" s="11">
        <f t="shared" si="2"/>
        <v>1922306.772233801</v>
      </c>
      <c r="EJ108" s="11">
        <f t="shared" si="2"/>
        <v>157521108.83341095</v>
      </c>
      <c r="EK108" s="11">
        <f t="shared" si="2"/>
        <v>592310534.71127367</v>
      </c>
      <c r="EM108" s="11">
        <f t="shared" si="2"/>
        <v>0</v>
      </c>
      <c r="EN108" s="11">
        <f t="shared" si="2"/>
        <v>0</v>
      </c>
      <c r="EO108" s="11">
        <f t="shared" si="2"/>
        <v>0</v>
      </c>
      <c r="EP108" s="11">
        <f t="shared" si="2"/>
        <v>0</v>
      </c>
      <c r="EQ108" s="11">
        <f t="shared" si="2"/>
        <v>0</v>
      </c>
      <c r="ER108" s="11">
        <f t="shared" si="2"/>
        <v>0</v>
      </c>
      <c r="ES108" s="11">
        <f t="shared" si="2"/>
        <v>0</v>
      </c>
      <c r="ET108" s="11">
        <f t="shared" si="2"/>
        <v>0</v>
      </c>
      <c r="EU108" s="11">
        <f t="shared" si="2"/>
        <v>0</v>
      </c>
      <c r="EV108" s="11">
        <f t="shared" si="2"/>
        <v>0</v>
      </c>
      <c r="EW108" s="11">
        <f t="shared" si="2"/>
        <v>0</v>
      </c>
      <c r="EX108" s="11">
        <f t="shared" si="2"/>
        <v>0</v>
      </c>
      <c r="EY108" s="11">
        <f t="shared" si="2"/>
        <v>0</v>
      </c>
      <c r="EZ108" s="11">
        <f t="shared" si="2"/>
        <v>0</v>
      </c>
      <c r="FA108" s="11">
        <f t="shared" si="2"/>
        <v>0</v>
      </c>
      <c r="FB108" s="11">
        <f t="shared" si="2"/>
        <v>0</v>
      </c>
      <c r="FD108" s="11">
        <f t="shared" si="2"/>
        <v>0</v>
      </c>
      <c r="FE108" s="11">
        <f t="shared" si="2"/>
        <v>0</v>
      </c>
      <c r="FF108" s="11">
        <f t="shared" si="2"/>
        <v>0</v>
      </c>
      <c r="FG108" s="11">
        <f t="shared" si="2"/>
        <v>0</v>
      </c>
      <c r="FH108" s="11">
        <f t="shared" si="2"/>
        <v>0</v>
      </c>
      <c r="FI108" s="11">
        <f t="shared" si="2"/>
        <v>0</v>
      </c>
      <c r="FJ108" s="11">
        <f t="shared" si="2"/>
        <v>0</v>
      </c>
      <c r="FK108" s="11">
        <f t="shared" si="2"/>
        <v>0</v>
      </c>
      <c r="FL108" s="11">
        <f t="shared" si="2"/>
        <v>0</v>
      </c>
      <c r="FM108" s="11">
        <f t="shared" si="2"/>
        <v>0</v>
      </c>
      <c r="FN108" s="11">
        <f t="shared" si="2"/>
        <v>0</v>
      </c>
      <c r="FO108" s="11">
        <f t="shared" si="2"/>
        <v>0</v>
      </c>
      <c r="FP108" s="11">
        <f t="shared" si="2"/>
        <v>0</v>
      </c>
      <c r="FQ108" s="11">
        <f t="shared" si="2"/>
        <v>0</v>
      </c>
      <c r="FR108" s="11">
        <f t="shared" si="2"/>
        <v>0</v>
      </c>
      <c r="FS108" s="11">
        <f t="shared" si="2"/>
        <v>0</v>
      </c>
      <c r="FV108" s="11">
        <f t="shared" si="2"/>
        <v>2758.833333333333</v>
      </c>
      <c r="FW108" s="11">
        <f t="shared" si="2"/>
        <v>6694267028.9972687</v>
      </c>
      <c r="FX108" s="11">
        <f t="shared" si="2"/>
        <v>4832328949.1633978</v>
      </c>
      <c r="FY108" s="11">
        <f t="shared" si="2"/>
        <v>1850260862.5749509</v>
      </c>
      <c r="FZ108" s="11">
        <f t="shared" si="2"/>
        <v>368884005.39356953</v>
      </c>
      <c r="GA108" s="11">
        <f t="shared" si="2"/>
        <v>1028321911.7363931</v>
      </c>
      <c r="GB108" s="11">
        <f t="shared" si="2"/>
        <v>107009560.55943105</v>
      </c>
      <c r="GC108" s="11">
        <f t="shared" si="2"/>
        <v>341667035.04248339</v>
      </c>
      <c r="GD108" s="11">
        <f t="shared" si="2"/>
        <v>866480753.12541091</v>
      </c>
      <c r="GE108" s="11">
        <f t="shared" si="2"/>
        <v>2216365267.4684782</v>
      </c>
      <c r="GF108" s="11">
        <f t="shared" si="2"/>
        <v>317455323.23514616</v>
      </c>
      <c r="GG108" s="11">
        <f t="shared" si="2"/>
        <v>174344570.34832302</v>
      </c>
      <c r="GH108" s="11">
        <f t="shared" si="2"/>
        <v>111322128.69810817</v>
      </c>
      <c r="GI108" s="11">
        <f t="shared" si="2"/>
        <v>255169944.02585572</v>
      </c>
      <c r="GJ108" s="11">
        <f t="shared" si="2"/>
        <v>1922306.772233801</v>
      </c>
      <c r="GK108" s="11">
        <f t="shared" si="2"/>
        <v>157521108.83341095</v>
      </c>
      <c r="GL108" s="11">
        <f t="shared" si="2"/>
        <v>592310534.71127367</v>
      </c>
      <c r="GN108" s="11">
        <f t="shared" si="2"/>
        <v>6694267028.9972687</v>
      </c>
      <c r="GO108" s="11">
        <f t="shared" si="2"/>
        <v>4832328949.1633978</v>
      </c>
      <c r="GP108" s="11">
        <f t="shared" ref="GP108:JA108" si="3">GP3+GP37</f>
        <v>1850260862.5749509</v>
      </c>
      <c r="GQ108" s="11">
        <f t="shared" si="3"/>
        <v>368884005.39356953</v>
      </c>
      <c r="GR108" s="11">
        <f t="shared" si="3"/>
        <v>1028321911.7363931</v>
      </c>
      <c r="GS108" s="11">
        <f t="shared" si="3"/>
        <v>107009560.55943105</v>
      </c>
      <c r="GT108" s="11">
        <f t="shared" si="3"/>
        <v>341667035.04248339</v>
      </c>
      <c r="GU108" s="11">
        <f t="shared" si="3"/>
        <v>866480753.12541091</v>
      </c>
      <c r="GV108" s="11">
        <f t="shared" si="3"/>
        <v>2216365267.4684782</v>
      </c>
      <c r="GW108" s="11">
        <f t="shared" si="3"/>
        <v>317455323.23514616</v>
      </c>
      <c r="GX108" s="11">
        <f t="shared" si="3"/>
        <v>174344570.34832302</v>
      </c>
      <c r="GY108" s="11">
        <f t="shared" si="3"/>
        <v>111322128.69810817</v>
      </c>
      <c r="GZ108" s="11">
        <f t="shared" si="3"/>
        <v>255169944.02585572</v>
      </c>
      <c r="HA108" s="11">
        <f t="shared" si="3"/>
        <v>1922306.772233801</v>
      </c>
      <c r="HB108" s="11">
        <f t="shared" si="3"/>
        <v>157521108.83341095</v>
      </c>
      <c r="HC108" s="11">
        <f t="shared" si="3"/>
        <v>592310534.71127367</v>
      </c>
      <c r="HE108" s="11">
        <f t="shared" si="3"/>
        <v>6694267028.9972687</v>
      </c>
      <c r="HF108" s="11">
        <f t="shared" si="3"/>
        <v>4832328949.1633978</v>
      </c>
      <c r="HG108" s="11">
        <f t="shared" si="3"/>
        <v>1850260862.5749509</v>
      </c>
      <c r="HH108" s="11">
        <f t="shared" si="3"/>
        <v>368884005.39356953</v>
      </c>
      <c r="HI108" s="11">
        <f t="shared" si="3"/>
        <v>1028321911.7363931</v>
      </c>
      <c r="HJ108" s="11">
        <f t="shared" si="3"/>
        <v>107009560.55943105</v>
      </c>
      <c r="HK108" s="11">
        <f t="shared" si="3"/>
        <v>341667035.04248339</v>
      </c>
      <c r="HL108" s="11">
        <f t="shared" si="3"/>
        <v>866480753.12541091</v>
      </c>
      <c r="HM108" s="11">
        <f t="shared" si="3"/>
        <v>2216365267.4684782</v>
      </c>
      <c r="HN108" s="11">
        <f t="shared" si="3"/>
        <v>317455323.23514616</v>
      </c>
      <c r="HO108" s="11">
        <f t="shared" si="3"/>
        <v>174344570.34832302</v>
      </c>
      <c r="HP108" s="11">
        <f t="shared" si="3"/>
        <v>111322128.69810817</v>
      </c>
      <c r="HQ108" s="11">
        <f t="shared" si="3"/>
        <v>255169944.02585572</v>
      </c>
      <c r="HR108" s="11">
        <f t="shared" si="3"/>
        <v>1922306.772233801</v>
      </c>
      <c r="HS108" s="11">
        <f t="shared" si="3"/>
        <v>157521108.83341095</v>
      </c>
      <c r="HT108" s="11">
        <f t="shared" si="3"/>
        <v>592310534.71127367</v>
      </c>
      <c r="HV108" s="11">
        <f t="shared" si="3"/>
        <v>0</v>
      </c>
      <c r="HW108" s="11">
        <f t="shared" si="3"/>
        <v>0</v>
      </c>
      <c r="HX108" s="11">
        <f t="shared" si="3"/>
        <v>0</v>
      </c>
      <c r="HY108" s="11">
        <f t="shared" si="3"/>
        <v>0</v>
      </c>
      <c r="HZ108" s="11">
        <f t="shared" si="3"/>
        <v>0</v>
      </c>
      <c r="IA108" s="11">
        <f t="shared" si="3"/>
        <v>0</v>
      </c>
      <c r="IB108" s="11">
        <f t="shared" si="3"/>
        <v>0</v>
      </c>
      <c r="IC108" s="11">
        <f t="shared" si="3"/>
        <v>0</v>
      </c>
      <c r="ID108" s="11">
        <f t="shared" si="3"/>
        <v>0</v>
      </c>
      <c r="IE108" s="11">
        <f t="shared" si="3"/>
        <v>0</v>
      </c>
      <c r="IF108" s="11">
        <f t="shared" si="3"/>
        <v>0</v>
      </c>
      <c r="IG108" s="11">
        <f t="shared" si="3"/>
        <v>0</v>
      </c>
      <c r="IH108" s="11">
        <f t="shared" si="3"/>
        <v>0</v>
      </c>
      <c r="II108" s="11">
        <f t="shared" si="3"/>
        <v>0</v>
      </c>
      <c r="IJ108" s="11">
        <f t="shared" si="3"/>
        <v>0</v>
      </c>
      <c r="IK108" s="11">
        <f t="shared" si="3"/>
        <v>0</v>
      </c>
      <c r="IM108" s="11">
        <f t="shared" si="3"/>
        <v>0</v>
      </c>
      <c r="IN108" s="11">
        <f t="shared" si="3"/>
        <v>0</v>
      </c>
      <c r="IO108" s="11">
        <f t="shared" si="3"/>
        <v>0</v>
      </c>
      <c r="IP108" s="11">
        <f t="shared" si="3"/>
        <v>0</v>
      </c>
      <c r="IQ108" s="11">
        <f t="shared" si="3"/>
        <v>0</v>
      </c>
      <c r="IR108" s="11">
        <f t="shared" si="3"/>
        <v>0</v>
      </c>
      <c r="IS108" s="11">
        <f t="shared" si="3"/>
        <v>0</v>
      </c>
      <c r="IT108" s="11">
        <f t="shared" si="3"/>
        <v>0</v>
      </c>
      <c r="IU108" s="11">
        <f t="shared" si="3"/>
        <v>0</v>
      </c>
      <c r="IV108" s="11">
        <f t="shared" si="3"/>
        <v>0</v>
      </c>
      <c r="IW108" s="11">
        <f t="shared" si="3"/>
        <v>0</v>
      </c>
      <c r="IX108" s="11">
        <f t="shared" si="3"/>
        <v>0</v>
      </c>
      <c r="IY108" s="11">
        <f t="shared" si="3"/>
        <v>0</v>
      </c>
      <c r="IZ108" s="11">
        <f t="shared" si="3"/>
        <v>0</v>
      </c>
      <c r="JA108" s="11">
        <f t="shared" si="3"/>
        <v>0</v>
      </c>
      <c r="JB108" s="11">
        <f t="shared" ref="JB108:JB138" si="4">JB3+JB37</f>
        <v>0</v>
      </c>
    </row>
    <row r="109" spans="1:262" x14ac:dyDescent="0.25">
      <c r="D109" s="11">
        <v>2021</v>
      </c>
      <c r="E109" s="11">
        <f t="shared" ref="E109:BP109" si="5">E4+E38</f>
        <v>7580287552.5662546</v>
      </c>
      <c r="F109" s="11">
        <f t="shared" si="5"/>
        <v>5118688849.9178915</v>
      </c>
      <c r="G109" s="11">
        <f t="shared" si="5"/>
        <v>1904110681.0194488</v>
      </c>
      <c r="H109" s="11">
        <f t="shared" si="5"/>
        <v>394263566.39884192</v>
      </c>
      <c r="I109" s="11">
        <f t="shared" si="5"/>
        <v>1939739295.3895817</v>
      </c>
      <c r="J109" s="11">
        <f t="shared" si="5"/>
        <v>110268703.57651863</v>
      </c>
      <c r="K109" s="11">
        <f t="shared" si="5"/>
        <v>377238392.06781065</v>
      </c>
      <c r="L109" s="11">
        <f t="shared" si="5"/>
        <v>940991819.05815625</v>
      </c>
      <c r="M109" s="11">
        <f t="shared" si="5"/>
        <v>2910019078.4590139</v>
      </c>
      <c r="N109" s="11">
        <f t="shared" si="5"/>
        <v>343538208.20329922</v>
      </c>
      <c r="O109" s="11">
        <f t="shared" si="5"/>
        <v>233411184.18745387</v>
      </c>
      <c r="P109" s="11">
        <f t="shared" si="5"/>
        <v>116919299.0974485</v>
      </c>
      <c r="Q109" s="11">
        <f t="shared" si="5"/>
        <v>281706070.34001929</v>
      </c>
      <c r="R109" s="11">
        <f t="shared" si="5"/>
        <v>5300056.7105695</v>
      </c>
      <c r="S109" s="11">
        <f t="shared" si="5"/>
        <v>170668688.19987786</v>
      </c>
      <c r="T109" s="11">
        <f t="shared" si="5"/>
        <v>1249931527.3991437</v>
      </c>
      <c r="V109" s="11">
        <f t="shared" si="5"/>
        <v>7580287552.5662546</v>
      </c>
      <c r="W109" s="11">
        <f t="shared" si="5"/>
        <v>5118688849.9178915</v>
      </c>
      <c r="X109" s="11">
        <f t="shared" si="5"/>
        <v>1904110681.0194488</v>
      </c>
      <c r="Y109" s="11">
        <f t="shared" si="5"/>
        <v>394263566.39884192</v>
      </c>
      <c r="Z109" s="11">
        <f t="shared" si="5"/>
        <v>1939739295.3895817</v>
      </c>
      <c r="AA109" s="11">
        <f t="shared" si="5"/>
        <v>110268703.57651863</v>
      </c>
      <c r="AB109" s="11">
        <f t="shared" si="5"/>
        <v>377238392.06781065</v>
      </c>
      <c r="AC109" s="11">
        <f t="shared" si="5"/>
        <v>940991819.05815625</v>
      </c>
      <c r="AD109" s="11">
        <f t="shared" si="5"/>
        <v>2910019078.4590139</v>
      </c>
      <c r="AE109" s="11">
        <f t="shared" si="5"/>
        <v>343538208.20329922</v>
      </c>
      <c r="AF109" s="11">
        <f t="shared" si="5"/>
        <v>233411184.18745387</v>
      </c>
      <c r="AG109" s="11">
        <f t="shared" si="5"/>
        <v>116919299.0974485</v>
      </c>
      <c r="AH109" s="11">
        <f t="shared" si="5"/>
        <v>281706070.34001929</v>
      </c>
      <c r="AI109" s="11">
        <f t="shared" si="5"/>
        <v>5300056.7105695</v>
      </c>
      <c r="AJ109" s="11">
        <f t="shared" si="5"/>
        <v>170668688.19987786</v>
      </c>
      <c r="AK109" s="11">
        <f t="shared" si="5"/>
        <v>1249931527.3991437</v>
      </c>
      <c r="AM109" s="11">
        <f t="shared" si="5"/>
        <v>7580287552.5662546</v>
      </c>
      <c r="AN109" s="11">
        <f t="shared" si="5"/>
        <v>5118688849.9178915</v>
      </c>
      <c r="AO109" s="11">
        <f t="shared" si="5"/>
        <v>1904110681.0194488</v>
      </c>
      <c r="AP109" s="11">
        <f t="shared" si="5"/>
        <v>394263566.39884192</v>
      </c>
      <c r="AQ109" s="11">
        <f t="shared" si="5"/>
        <v>1939739295.3895817</v>
      </c>
      <c r="AR109" s="11">
        <f t="shared" si="5"/>
        <v>110268703.57651863</v>
      </c>
      <c r="AS109" s="11">
        <f t="shared" si="5"/>
        <v>377238392.06781065</v>
      </c>
      <c r="AT109" s="11">
        <f t="shared" si="5"/>
        <v>940991819.05815625</v>
      </c>
      <c r="AU109" s="11">
        <f t="shared" si="5"/>
        <v>2910019078.4590139</v>
      </c>
      <c r="AV109" s="11">
        <f t="shared" si="5"/>
        <v>343538208.20329922</v>
      </c>
      <c r="AW109" s="11">
        <f t="shared" si="5"/>
        <v>233411184.18745387</v>
      </c>
      <c r="AX109" s="11">
        <f t="shared" si="5"/>
        <v>116919299.0974485</v>
      </c>
      <c r="AY109" s="11">
        <f t="shared" si="5"/>
        <v>281706070.34001929</v>
      </c>
      <c r="AZ109" s="11">
        <f t="shared" si="5"/>
        <v>5300056.7105695</v>
      </c>
      <c r="BA109" s="11">
        <f t="shared" si="5"/>
        <v>170668688.19987786</v>
      </c>
      <c r="BB109" s="11">
        <f t="shared" si="5"/>
        <v>1249931527.3991437</v>
      </c>
      <c r="BD109" s="11">
        <f t="shared" si="5"/>
        <v>0</v>
      </c>
      <c r="BE109" s="11">
        <f t="shared" si="5"/>
        <v>0</v>
      </c>
      <c r="BF109" s="11">
        <f t="shared" si="5"/>
        <v>0</v>
      </c>
      <c r="BG109" s="11">
        <f t="shared" si="5"/>
        <v>0</v>
      </c>
      <c r="BH109" s="11">
        <f t="shared" si="5"/>
        <v>0</v>
      </c>
      <c r="BI109" s="11">
        <f t="shared" si="5"/>
        <v>0</v>
      </c>
      <c r="BJ109" s="11">
        <f t="shared" si="5"/>
        <v>0</v>
      </c>
      <c r="BK109" s="11">
        <f t="shared" si="5"/>
        <v>0</v>
      </c>
      <c r="BL109" s="11">
        <f t="shared" si="5"/>
        <v>0</v>
      </c>
      <c r="BM109" s="11">
        <f t="shared" si="5"/>
        <v>0</v>
      </c>
      <c r="BN109" s="11">
        <f t="shared" si="5"/>
        <v>0</v>
      </c>
      <c r="BO109" s="11">
        <f t="shared" si="5"/>
        <v>0</v>
      </c>
      <c r="BP109" s="11">
        <f t="shared" si="5"/>
        <v>0</v>
      </c>
      <c r="BQ109" s="11">
        <f t="shared" ref="BQ109:EB109" si="6">BQ4+BQ38</f>
        <v>0</v>
      </c>
      <c r="BR109" s="11">
        <f t="shared" si="6"/>
        <v>0</v>
      </c>
      <c r="BS109" s="11">
        <f t="shared" si="6"/>
        <v>0</v>
      </c>
      <c r="BU109" s="11">
        <f t="shared" si="6"/>
        <v>0</v>
      </c>
      <c r="BV109" s="11">
        <f t="shared" si="6"/>
        <v>0</v>
      </c>
      <c r="BW109" s="11">
        <f t="shared" si="6"/>
        <v>0</v>
      </c>
      <c r="BX109" s="11">
        <f t="shared" si="6"/>
        <v>0</v>
      </c>
      <c r="BY109" s="11">
        <f t="shared" si="6"/>
        <v>0</v>
      </c>
      <c r="BZ109" s="11">
        <f t="shared" si="6"/>
        <v>0</v>
      </c>
      <c r="CA109" s="11">
        <f t="shared" si="6"/>
        <v>0</v>
      </c>
      <c r="CB109" s="11">
        <f t="shared" si="6"/>
        <v>0</v>
      </c>
      <c r="CC109" s="11">
        <f t="shared" si="6"/>
        <v>0</v>
      </c>
      <c r="CD109" s="11">
        <f t="shared" si="6"/>
        <v>0</v>
      </c>
      <c r="CE109" s="11">
        <f t="shared" si="6"/>
        <v>0</v>
      </c>
      <c r="CF109" s="11">
        <f t="shared" si="6"/>
        <v>0</v>
      </c>
      <c r="CG109" s="11">
        <f t="shared" si="6"/>
        <v>0</v>
      </c>
      <c r="CH109" s="11">
        <f t="shared" si="6"/>
        <v>0</v>
      </c>
      <c r="CI109" s="11">
        <f t="shared" si="6"/>
        <v>0</v>
      </c>
      <c r="CJ109" s="11">
        <f t="shared" si="6"/>
        <v>0</v>
      </c>
      <c r="CM109" s="11">
        <f t="shared" si="6"/>
        <v>4847.2</v>
      </c>
      <c r="CN109" s="11">
        <f t="shared" si="6"/>
        <v>7551030696.3379526</v>
      </c>
      <c r="CO109" s="11">
        <f t="shared" si="6"/>
        <v>5127795134.5566301</v>
      </c>
      <c r="CP109" s="11">
        <f t="shared" si="6"/>
        <v>1908982278.8319464</v>
      </c>
      <c r="CQ109" s="11">
        <f t="shared" si="6"/>
        <v>394065692.34613246</v>
      </c>
      <c r="CR109" s="11">
        <f t="shared" si="6"/>
        <v>1932721497.6961205</v>
      </c>
      <c r="CS109" s="11">
        <f t="shared" si="6"/>
        <v>110290650.974297</v>
      </c>
      <c r="CT109" s="11">
        <f t="shared" si="6"/>
        <v>376510417.89579523</v>
      </c>
      <c r="CU109" s="11">
        <f t="shared" si="6"/>
        <v>943370980.6878345</v>
      </c>
      <c r="CV109" s="11">
        <f t="shared" si="6"/>
        <v>2905933048.266346</v>
      </c>
      <c r="CW109" s="11">
        <f t="shared" si="6"/>
        <v>343595130.96399897</v>
      </c>
      <c r="CX109" s="11">
        <f t="shared" si="6"/>
        <v>233784050.09240684</v>
      </c>
      <c r="CY109" s="11">
        <f t="shared" si="6"/>
        <v>117232882.70240323</v>
      </c>
      <c r="CZ109" s="11">
        <f t="shared" si="6"/>
        <v>282412429.77038676</v>
      </c>
      <c r="DA109" s="11">
        <f t="shared" si="6"/>
        <v>5260714.1383815203</v>
      </c>
      <c r="DB109" s="11">
        <f t="shared" si="6"/>
        <v>171048616.54178643</v>
      </c>
      <c r="DC109" s="11">
        <f t="shared" si="6"/>
        <v>1249948885.1550279</v>
      </c>
      <c r="DE109" s="11">
        <f t="shared" si="6"/>
        <v>7551030696.3379526</v>
      </c>
      <c r="DF109" s="11">
        <f t="shared" si="6"/>
        <v>5127795134.5566301</v>
      </c>
      <c r="DG109" s="11">
        <f t="shared" si="6"/>
        <v>1908982278.8319464</v>
      </c>
      <c r="DH109" s="11">
        <f t="shared" si="6"/>
        <v>394065692.34613246</v>
      </c>
      <c r="DI109" s="11">
        <f t="shared" si="6"/>
        <v>1932721497.6961205</v>
      </c>
      <c r="DJ109" s="11">
        <f t="shared" si="6"/>
        <v>110290650.974297</v>
      </c>
      <c r="DK109" s="11">
        <f t="shared" si="6"/>
        <v>376510417.89579523</v>
      </c>
      <c r="DL109" s="11">
        <f t="shared" si="6"/>
        <v>943370980.6878345</v>
      </c>
      <c r="DM109" s="11">
        <f t="shared" si="6"/>
        <v>2905933048.266346</v>
      </c>
      <c r="DN109" s="11">
        <f t="shared" si="6"/>
        <v>343595130.96399897</v>
      </c>
      <c r="DO109" s="11">
        <f t="shared" si="6"/>
        <v>233784050.09240684</v>
      </c>
      <c r="DP109" s="11">
        <f t="shared" si="6"/>
        <v>117232882.70240323</v>
      </c>
      <c r="DQ109" s="11">
        <f t="shared" si="6"/>
        <v>282412429.77038676</v>
      </c>
      <c r="DR109" s="11">
        <f t="shared" si="6"/>
        <v>5260714.1383815203</v>
      </c>
      <c r="DS109" s="11">
        <f t="shared" si="6"/>
        <v>171048616.54178643</v>
      </c>
      <c r="DT109" s="11">
        <f t="shared" si="6"/>
        <v>1249948885.1550279</v>
      </c>
      <c r="DV109" s="11">
        <f t="shared" si="6"/>
        <v>7551030696.3379526</v>
      </c>
      <c r="DW109" s="11">
        <f t="shared" si="6"/>
        <v>5127795134.5566301</v>
      </c>
      <c r="DX109" s="11">
        <f t="shared" si="6"/>
        <v>1908982278.8319464</v>
      </c>
      <c r="DY109" s="11">
        <f t="shared" si="6"/>
        <v>394065692.34613246</v>
      </c>
      <c r="DZ109" s="11">
        <f t="shared" si="6"/>
        <v>1932721497.6961205</v>
      </c>
      <c r="EA109" s="11">
        <f t="shared" si="6"/>
        <v>110290650.974297</v>
      </c>
      <c r="EB109" s="11">
        <f t="shared" si="6"/>
        <v>376510417.89579523</v>
      </c>
      <c r="EC109" s="11">
        <f t="shared" ref="EC109:GN109" si="7">EC4+EC38</f>
        <v>943370980.6878345</v>
      </c>
      <c r="ED109" s="11">
        <f t="shared" si="7"/>
        <v>2905933048.266346</v>
      </c>
      <c r="EE109" s="11">
        <f t="shared" si="7"/>
        <v>343595130.96399897</v>
      </c>
      <c r="EF109" s="11">
        <f t="shared" si="7"/>
        <v>233784050.09240684</v>
      </c>
      <c r="EG109" s="11">
        <f t="shared" si="7"/>
        <v>117232882.70240323</v>
      </c>
      <c r="EH109" s="11">
        <f t="shared" si="7"/>
        <v>282412429.77038676</v>
      </c>
      <c r="EI109" s="11">
        <f t="shared" si="7"/>
        <v>5260714.1383815203</v>
      </c>
      <c r="EJ109" s="11">
        <f t="shared" si="7"/>
        <v>171048616.54178643</v>
      </c>
      <c r="EK109" s="11">
        <f t="shared" si="7"/>
        <v>1249948885.1550279</v>
      </c>
      <c r="EM109" s="11">
        <f t="shared" si="7"/>
        <v>0</v>
      </c>
      <c r="EN109" s="11">
        <f t="shared" si="7"/>
        <v>0</v>
      </c>
      <c r="EO109" s="11">
        <f t="shared" si="7"/>
        <v>0</v>
      </c>
      <c r="EP109" s="11">
        <f t="shared" si="7"/>
        <v>0</v>
      </c>
      <c r="EQ109" s="11">
        <f t="shared" si="7"/>
        <v>0</v>
      </c>
      <c r="ER109" s="11">
        <f t="shared" si="7"/>
        <v>0</v>
      </c>
      <c r="ES109" s="11">
        <f t="shared" si="7"/>
        <v>0</v>
      </c>
      <c r="ET109" s="11">
        <f t="shared" si="7"/>
        <v>0</v>
      </c>
      <c r="EU109" s="11">
        <f t="shared" si="7"/>
        <v>0</v>
      </c>
      <c r="EV109" s="11">
        <f t="shared" si="7"/>
        <v>0</v>
      </c>
      <c r="EW109" s="11">
        <f t="shared" si="7"/>
        <v>0</v>
      </c>
      <c r="EX109" s="11">
        <f t="shared" si="7"/>
        <v>0</v>
      </c>
      <c r="EY109" s="11">
        <f t="shared" si="7"/>
        <v>0</v>
      </c>
      <c r="EZ109" s="11">
        <f t="shared" si="7"/>
        <v>0</v>
      </c>
      <c r="FA109" s="11">
        <f t="shared" si="7"/>
        <v>0</v>
      </c>
      <c r="FB109" s="11">
        <f t="shared" si="7"/>
        <v>0</v>
      </c>
      <c r="FD109" s="11">
        <f t="shared" si="7"/>
        <v>0</v>
      </c>
      <c r="FE109" s="11">
        <f t="shared" si="7"/>
        <v>0</v>
      </c>
      <c r="FF109" s="11">
        <f t="shared" si="7"/>
        <v>0</v>
      </c>
      <c r="FG109" s="11">
        <f t="shared" si="7"/>
        <v>0</v>
      </c>
      <c r="FH109" s="11">
        <f t="shared" si="7"/>
        <v>0</v>
      </c>
      <c r="FI109" s="11">
        <f t="shared" si="7"/>
        <v>0</v>
      </c>
      <c r="FJ109" s="11">
        <f t="shared" si="7"/>
        <v>0</v>
      </c>
      <c r="FK109" s="11">
        <f t="shared" si="7"/>
        <v>0</v>
      </c>
      <c r="FL109" s="11">
        <f t="shared" si="7"/>
        <v>0</v>
      </c>
      <c r="FM109" s="11">
        <f t="shared" si="7"/>
        <v>0</v>
      </c>
      <c r="FN109" s="11">
        <f t="shared" si="7"/>
        <v>0</v>
      </c>
      <c r="FO109" s="11">
        <f t="shared" si="7"/>
        <v>0</v>
      </c>
      <c r="FP109" s="11">
        <f t="shared" si="7"/>
        <v>0</v>
      </c>
      <c r="FQ109" s="11">
        <f t="shared" si="7"/>
        <v>0</v>
      </c>
      <c r="FR109" s="11">
        <f t="shared" si="7"/>
        <v>0</v>
      </c>
      <c r="FS109" s="11">
        <f t="shared" si="7"/>
        <v>0</v>
      </c>
      <c r="FV109" s="11">
        <f t="shared" si="7"/>
        <v>4847.2</v>
      </c>
      <c r="FW109" s="11">
        <f t="shared" si="7"/>
        <v>7535623353.6079836</v>
      </c>
      <c r="FX109" s="11">
        <f t="shared" si="7"/>
        <v>5122917299.1422386</v>
      </c>
      <c r="FY109" s="11">
        <f t="shared" si="7"/>
        <v>1908144224.5876684</v>
      </c>
      <c r="FZ109" s="11">
        <f t="shared" si="7"/>
        <v>393619288.83301586</v>
      </c>
      <c r="GA109" s="11">
        <f t="shared" si="7"/>
        <v>1918642318.1296113</v>
      </c>
      <c r="GB109" s="11">
        <f t="shared" si="7"/>
        <v>110234437.90290216</v>
      </c>
      <c r="GC109" s="11">
        <f t="shared" si="7"/>
        <v>375959804.63609791</v>
      </c>
      <c r="GD109" s="11">
        <f t="shared" si="7"/>
        <v>942044167.01243234</v>
      </c>
      <c r="GE109" s="11">
        <f t="shared" si="7"/>
        <v>2895173986.3879261</v>
      </c>
      <c r="GF109" s="11">
        <f t="shared" si="7"/>
        <v>343135552.8353709</v>
      </c>
      <c r="GG109" s="11">
        <f t="shared" si="7"/>
        <v>232731596.99725658</v>
      </c>
      <c r="GH109" s="11">
        <f t="shared" si="7"/>
        <v>117124666.09245846</v>
      </c>
      <c r="GI109" s="11">
        <f t="shared" si="7"/>
        <v>281933697.14865923</v>
      </c>
      <c r="GJ109" s="11">
        <f t="shared" si="7"/>
        <v>5211947.6594919171</v>
      </c>
      <c r="GK109" s="11">
        <f t="shared" si="7"/>
        <v>170812151.41467771</v>
      </c>
      <c r="GL109" s="11">
        <f t="shared" si="7"/>
        <v>1238393580.4228263</v>
      </c>
      <c r="GN109" s="11">
        <f t="shared" si="7"/>
        <v>7535623353.6079836</v>
      </c>
      <c r="GO109" s="11">
        <f t="shared" ref="GO109:IZ109" si="8">GO4+GO38</f>
        <v>5122917299.1422386</v>
      </c>
      <c r="GP109" s="11">
        <f t="shared" si="8"/>
        <v>1908144224.5876684</v>
      </c>
      <c r="GQ109" s="11">
        <f t="shared" si="8"/>
        <v>393619288.83301586</v>
      </c>
      <c r="GR109" s="11">
        <f t="shared" si="8"/>
        <v>1918642318.1296113</v>
      </c>
      <c r="GS109" s="11">
        <f t="shared" si="8"/>
        <v>110234437.90290216</v>
      </c>
      <c r="GT109" s="11">
        <f t="shared" si="8"/>
        <v>375959804.63609791</v>
      </c>
      <c r="GU109" s="11">
        <f t="shared" si="8"/>
        <v>942044167.01243234</v>
      </c>
      <c r="GV109" s="11">
        <f t="shared" si="8"/>
        <v>2895173986.3879261</v>
      </c>
      <c r="GW109" s="11">
        <f t="shared" si="8"/>
        <v>343135552.8353709</v>
      </c>
      <c r="GX109" s="11">
        <f t="shared" si="8"/>
        <v>232731596.99725658</v>
      </c>
      <c r="GY109" s="11">
        <f t="shared" si="8"/>
        <v>117124666.09245846</v>
      </c>
      <c r="GZ109" s="11">
        <f t="shared" si="8"/>
        <v>281933697.14865923</v>
      </c>
      <c r="HA109" s="11">
        <f t="shared" si="8"/>
        <v>5211947.6594919171</v>
      </c>
      <c r="HB109" s="11">
        <f t="shared" si="8"/>
        <v>170812151.41467771</v>
      </c>
      <c r="HC109" s="11">
        <f t="shared" si="8"/>
        <v>1238393580.4228263</v>
      </c>
      <c r="HE109" s="11">
        <f t="shared" si="8"/>
        <v>7535623353.6079836</v>
      </c>
      <c r="HF109" s="11">
        <f t="shared" si="8"/>
        <v>5122917299.1422386</v>
      </c>
      <c r="HG109" s="11">
        <f t="shared" si="8"/>
        <v>1908144224.5876684</v>
      </c>
      <c r="HH109" s="11">
        <f t="shared" si="8"/>
        <v>393619288.83301586</v>
      </c>
      <c r="HI109" s="11">
        <f t="shared" si="8"/>
        <v>1918642318.1296113</v>
      </c>
      <c r="HJ109" s="11">
        <f t="shared" si="8"/>
        <v>110234437.90290216</v>
      </c>
      <c r="HK109" s="11">
        <f t="shared" si="8"/>
        <v>375959804.63609791</v>
      </c>
      <c r="HL109" s="11">
        <f t="shared" si="8"/>
        <v>942044167.01243234</v>
      </c>
      <c r="HM109" s="11">
        <f t="shared" si="8"/>
        <v>2895173986.3879261</v>
      </c>
      <c r="HN109" s="11">
        <f t="shared" si="8"/>
        <v>343135552.8353709</v>
      </c>
      <c r="HO109" s="11">
        <f t="shared" si="8"/>
        <v>232731596.99725658</v>
      </c>
      <c r="HP109" s="11">
        <f t="shared" si="8"/>
        <v>117124666.09245846</v>
      </c>
      <c r="HQ109" s="11">
        <f t="shared" si="8"/>
        <v>281933697.14865923</v>
      </c>
      <c r="HR109" s="11">
        <f t="shared" si="8"/>
        <v>5211947.6594919171</v>
      </c>
      <c r="HS109" s="11">
        <f t="shared" si="8"/>
        <v>170812151.41467771</v>
      </c>
      <c r="HT109" s="11">
        <f t="shared" si="8"/>
        <v>1238393580.4228263</v>
      </c>
      <c r="HV109" s="11">
        <f t="shared" si="8"/>
        <v>0</v>
      </c>
      <c r="HW109" s="11">
        <f t="shared" si="8"/>
        <v>0</v>
      </c>
      <c r="HX109" s="11">
        <f t="shared" si="8"/>
        <v>0</v>
      </c>
      <c r="HY109" s="11">
        <f t="shared" si="8"/>
        <v>0</v>
      </c>
      <c r="HZ109" s="11">
        <f t="shared" si="8"/>
        <v>0</v>
      </c>
      <c r="IA109" s="11">
        <f t="shared" si="8"/>
        <v>0</v>
      </c>
      <c r="IB109" s="11">
        <f t="shared" si="8"/>
        <v>0</v>
      </c>
      <c r="IC109" s="11">
        <f t="shared" si="8"/>
        <v>0</v>
      </c>
      <c r="ID109" s="11">
        <f t="shared" si="8"/>
        <v>0</v>
      </c>
      <c r="IE109" s="11">
        <f t="shared" si="8"/>
        <v>0</v>
      </c>
      <c r="IF109" s="11">
        <f t="shared" si="8"/>
        <v>0</v>
      </c>
      <c r="IG109" s="11">
        <f t="shared" si="8"/>
        <v>0</v>
      </c>
      <c r="IH109" s="11">
        <f t="shared" si="8"/>
        <v>0</v>
      </c>
      <c r="II109" s="11">
        <f t="shared" si="8"/>
        <v>0</v>
      </c>
      <c r="IJ109" s="11">
        <f t="shared" si="8"/>
        <v>0</v>
      </c>
      <c r="IK109" s="11">
        <f t="shared" si="8"/>
        <v>0</v>
      </c>
      <c r="IM109" s="11">
        <f t="shared" si="8"/>
        <v>0</v>
      </c>
      <c r="IN109" s="11">
        <f t="shared" si="8"/>
        <v>0</v>
      </c>
      <c r="IO109" s="11">
        <f t="shared" si="8"/>
        <v>0</v>
      </c>
      <c r="IP109" s="11">
        <f t="shared" si="8"/>
        <v>0</v>
      </c>
      <c r="IQ109" s="11">
        <f t="shared" si="8"/>
        <v>0</v>
      </c>
      <c r="IR109" s="11">
        <f t="shared" si="8"/>
        <v>0</v>
      </c>
      <c r="IS109" s="11">
        <f t="shared" si="8"/>
        <v>0</v>
      </c>
      <c r="IT109" s="11">
        <f t="shared" si="8"/>
        <v>0</v>
      </c>
      <c r="IU109" s="11">
        <f t="shared" si="8"/>
        <v>0</v>
      </c>
      <c r="IV109" s="11">
        <f t="shared" si="8"/>
        <v>0</v>
      </c>
      <c r="IW109" s="11">
        <f t="shared" si="8"/>
        <v>0</v>
      </c>
      <c r="IX109" s="11">
        <f t="shared" si="8"/>
        <v>0</v>
      </c>
      <c r="IY109" s="11">
        <f t="shared" si="8"/>
        <v>0</v>
      </c>
      <c r="IZ109" s="11">
        <f t="shared" si="8"/>
        <v>0</v>
      </c>
      <c r="JA109" s="11">
        <f t="shared" ref="JA109" si="9">JA4+JA38</f>
        <v>0</v>
      </c>
      <c r="JB109" s="11">
        <f t="shared" si="4"/>
        <v>0</v>
      </c>
    </row>
    <row r="110" spans="1:262" x14ac:dyDescent="0.25">
      <c r="D110" s="11">
        <v>2022</v>
      </c>
      <c r="E110" s="11">
        <f t="shared" ref="E110:BP110" si="10">E5+E39</f>
        <v>10153996076.336123</v>
      </c>
      <c r="F110" s="11">
        <f t="shared" si="10"/>
        <v>6120601740.5891657</v>
      </c>
      <c r="G110" s="11">
        <f t="shared" si="10"/>
        <v>2277635810.005188</v>
      </c>
      <c r="H110" s="11">
        <f t="shared" si="10"/>
        <v>474349694.00874764</v>
      </c>
      <c r="I110" s="11">
        <f t="shared" si="10"/>
        <v>3586243694.9313631</v>
      </c>
      <c r="J110" s="11">
        <f t="shared" si="10"/>
        <v>130570363.74994418</v>
      </c>
      <c r="K110" s="11">
        <f t="shared" si="10"/>
        <v>525602801.07435364</v>
      </c>
      <c r="L110" s="11">
        <f t="shared" si="10"/>
        <v>1149929974.4082067</v>
      </c>
      <c r="M110" s="11">
        <f t="shared" si="10"/>
        <v>3762952843.123271</v>
      </c>
      <c r="N110" s="11">
        <f t="shared" si="10"/>
        <v>416012293.9298687</v>
      </c>
      <c r="O110" s="11">
        <f t="shared" si="10"/>
        <v>307397671.55650252</v>
      </c>
      <c r="P110" s="11">
        <f t="shared" si="10"/>
        <v>161774788.28134745</v>
      </c>
      <c r="Q110" s="11">
        <f t="shared" si="10"/>
        <v>353795788.45917773</v>
      </c>
      <c r="R110" s="11">
        <f t="shared" si="10"/>
        <v>10574878.476845963</v>
      </c>
      <c r="S110" s="11">
        <f t="shared" si="10"/>
        <v>206576771.21573958</v>
      </c>
      <c r="T110" s="11">
        <f t="shared" si="10"/>
        <v>1622368963.8588133</v>
      </c>
      <c r="V110" s="11">
        <f t="shared" si="10"/>
        <v>10153996076.336123</v>
      </c>
      <c r="W110" s="11">
        <f t="shared" si="10"/>
        <v>6120601740.5891657</v>
      </c>
      <c r="X110" s="11">
        <f t="shared" si="10"/>
        <v>2277635810.005188</v>
      </c>
      <c r="Y110" s="11">
        <f t="shared" si="10"/>
        <v>474349694.00874764</v>
      </c>
      <c r="Z110" s="11">
        <f t="shared" si="10"/>
        <v>3586243694.9313631</v>
      </c>
      <c r="AA110" s="11">
        <f t="shared" si="10"/>
        <v>130570363.74994418</v>
      </c>
      <c r="AB110" s="11">
        <f t="shared" si="10"/>
        <v>525602801.07435364</v>
      </c>
      <c r="AC110" s="11">
        <f t="shared" si="10"/>
        <v>1149929974.4082067</v>
      </c>
      <c r="AD110" s="11">
        <f t="shared" si="10"/>
        <v>3762952843.123271</v>
      </c>
      <c r="AE110" s="11">
        <f t="shared" si="10"/>
        <v>416012293.9298687</v>
      </c>
      <c r="AF110" s="11">
        <f t="shared" si="10"/>
        <v>307397671.55650252</v>
      </c>
      <c r="AG110" s="11">
        <f t="shared" si="10"/>
        <v>161774788.28134745</v>
      </c>
      <c r="AH110" s="11">
        <f t="shared" si="10"/>
        <v>353795788.45917773</v>
      </c>
      <c r="AI110" s="11">
        <f t="shared" si="10"/>
        <v>10574878.476845963</v>
      </c>
      <c r="AJ110" s="11">
        <f t="shared" si="10"/>
        <v>206576771.21573958</v>
      </c>
      <c r="AK110" s="11">
        <f t="shared" si="10"/>
        <v>1622368963.8588133</v>
      </c>
      <c r="AM110" s="11">
        <f t="shared" si="10"/>
        <v>10153996076.336123</v>
      </c>
      <c r="AN110" s="11">
        <f t="shared" si="10"/>
        <v>6120601740.5891657</v>
      </c>
      <c r="AO110" s="11">
        <f t="shared" si="10"/>
        <v>2277635810.005188</v>
      </c>
      <c r="AP110" s="11">
        <f t="shared" si="10"/>
        <v>474349694.00874764</v>
      </c>
      <c r="AQ110" s="11">
        <f t="shared" si="10"/>
        <v>3586243694.9313631</v>
      </c>
      <c r="AR110" s="11">
        <f t="shared" si="10"/>
        <v>130570363.74994418</v>
      </c>
      <c r="AS110" s="11">
        <f t="shared" si="10"/>
        <v>525602801.07435364</v>
      </c>
      <c r="AT110" s="11">
        <f t="shared" si="10"/>
        <v>1149929974.4082067</v>
      </c>
      <c r="AU110" s="11">
        <f t="shared" si="10"/>
        <v>3762952843.123271</v>
      </c>
      <c r="AV110" s="11">
        <f t="shared" si="10"/>
        <v>416012293.9298687</v>
      </c>
      <c r="AW110" s="11">
        <f t="shared" si="10"/>
        <v>307397671.55650252</v>
      </c>
      <c r="AX110" s="11">
        <f t="shared" si="10"/>
        <v>161774788.28134745</v>
      </c>
      <c r="AY110" s="11">
        <f t="shared" si="10"/>
        <v>353795788.45917773</v>
      </c>
      <c r="AZ110" s="11">
        <f t="shared" si="10"/>
        <v>10574878.476845963</v>
      </c>
      <c r="BA110" s="11">
        <f t="shared" si="10"/>
        <v>206576771.21573958</v>
      </c>
      <c r="BB110" s="11">
        <f t="shared" si="10"/>
        <v>1622368963.8588133</v>
      </c>
      <c r="BD110" s="11">
        <f t="shared" si="10"/>
        <v>0</v>
      </c>
      <c r="BE110" s="11">
        <f t="shared" si="10"/>
        <v>0</v>
      </c>
      <c r="BF110" s="11">
        <f t="shared" si="10"/>
        <v>0</v>
      </c>
      <c r="BG110" s="11">
        <f t="shared" si="10"/>
        <v>0</v>
      </c>
      <c r="BH110" s="11">
        <f t="shared" si="10"/>
        <v>0</v>
      </c>
      <c r="BI110" s="11">
        <f t="shared" si="10"/>
        <v>0</v>
      </c>
      <c r="BJ110" s="11">
        <f t="shared" si="10"/>
        <v>0</v>
      </c>
      <c r="BK110" s="11">
        <f t="shared" si="10"/>
        <v>0</v>
      </c>
      <c r="BL110" s="11">
        <f t="shared" si="10"/>
        <v>0</v>
      </c>
      <c r="BM110" s="11">
        <f t="shared" si="10"/>
        <v>0</v>
      </c>
      <c r="BN110" s="11">
        <f t="shared" si="10"/>
        <v>0</v>
      </c>
      <c r="BO110" s="11">
        <f t="shared" si="10"/>
        <v>0</v>
      </c>
      <c r="BP110" s="11">
        <f t="shared" si="10"/>
        <v>0</v>
      </c>
      <c r="BQ110" s="11">
        <f t="shared" ref="BQ110:EB110" si="11">BQ5+BQ39</f>
        <v>0</v>
      </c>
      <c r="BR110" s="11">
        <f t="shared" si="11"/>
        <v>0</v>
      </c>
      <c r="BS110" s="11">
        <f t="shared" si="11"/>
        <v>0</v>
      </c>
      <c r="BU110" s="11">
        <f t="shared" si="11"/>
        <v>0</v>
      </c>
      <c r="BV110" s="11">
        <f t="shared" si="11"/>
        <v>0</v>
      </c>
      <c r="BW110" s="11">
        <f t="shared" si="11"/>
        <v>0</v>
      </c>
      <c r="BX110" s="11">
        <f t="shared" si="11"/>
        <v>0</v>
      </c>
      <c r="BY110" s="11">
        <f t="shared" si="11"/>
        <v>0</v>
      </c>
      <c r="BZ110" s="11">
        <f t="shared" si="11"/>
        <v>0</v>
      </c>
      <c r="CA110" s="11">
        <f t="shared" si="11"/>
        <v>0</v>
      </c>
      <c r="CB110" s="11">
        <f t="shared" si="11"/>
        <v>0</v>
      </c>
      <c r="CC110" s="11">
        <f t="shared" si="11"/>
        <v>0</v>
      </c>
      <c r="CD110" s="11">
        <f t="shared" si="11"/>
        <v>0</v>
      </c>
      <c r="CE110" s="11">
        <f t="shared" si="11"/>
        <v>0</v>
      </c>
      <c r="CF110" s="11">
        <f t="shared" si="11"/>
        <v>0</v>
      </c>
      <c r="CG110" s="11">
        <f t="shared" si="11"/>
        <v>0</v>
      </c>
      <c r="CH110" s="11">
        <f t="shared" si="11"/>
        <v>0</v>
      </c>
      <c r="CI110" s="11">
        <f t="shared" si="11"/>
        <v>0</v>
      </c>
      <c r="CJ110" s="11">
        <f t="shared" si="11"/>
        <v>0</v>
      </c>
      <c r="CM110" s="11">
        <f t="shared" si="11"/>
        <v>6936.6</v>
      </c>
      <c r="CN110" s="11">
        <f t="shared" si="11"/>
        <v>10124225756.397835</v>
      </c>
      <c r="CO110" s="11">
        <f t="shared" si="11"/>
        <v>6108397610.0133142</v>
      </c>
      <c r="CP110" s="11">
        <f t="shared" si="11"/>
        <v>2270869996.9985847</v>
      </c>
      <c r="CQ110" s="11">
        <f t="shared" si="11"/>
        <v>473455213.05323565</v>
      </c>
      <c r="CR110" s="11">
        <f t="shared" si="11"/>
        <v>3570699171.8854909</v>
      </c>
      <c r="CS110" s="11">
        <f t="shared" si="11"/>
        <v>130361337.70221671</v>
      </c>
      <c r="CT110" s="11">
        <f t="shared" si="11"/>
        <v>521049028.1040194</v>
      </c>
      <c r="CU110" s="11">
        <f t="shared" si="11"/>
        <v>1147297095.5514669</v>
      </c>
      <c r="CV110" s="11">
        <f t="shared" si="11"/>
        <v>3743397643.2568665</v>
      </c>
      <c r="CW110" s="11">
        <f t="shared" si="11"/>
        <v>415196048.98717356</v>
      </c>
      <c r="CX110" s="11">
        <f t="shared" si="11"/>
        <v>306421083.32125938</v>
      </c>
      <c r="CY110" s="11">
        <f t="shared" si="11"/>
        <v>161325565.15766975</v>
      </c>
      <c r="CZ110" s="11">
        <f t="shared" si="11"/>
        <v>353000054.78315693</v>
      </c>
      <c r="DA110" s="11">
        <f t="shared" si="11"/>
        <v>10442491.801306747</v>
      </c>
      <c r="DB110" s="11">
        <f t="shared" si="11"/>
        <v>206182159.64475298</v>
      </c>
      <c r="DC110" s="11">
        <f t="shared" si="11"/>
        <v>1615143509.5641985</v>
      </c>
      <c r="DE110" s="11">
        <f t="shared" si="11"/>
        <v>10124225756.397835</v>
      </c>
      <c r="DF110" s="11">
        <f t="shared" si="11"/>
        <v>6108397610.0133142</v>
      </c>
      <c r="DG110" s="11">
        <f t="shared" si="11"/>
        <v>2270869996.9985847</v>
      </c>
      <c r="DH110" s="11">
        <f t="shared" si="11"/>
        <v>473455213.05323565</v>
      </c>
      <c r="DI110" s="11">
        <f t="shared" si="11"/>
        <v>3570699171.8854909</v>
      </c>
      <c r="DJ110" s="11">
        <f t="shared" si="11"/>
        <v>130361337.70221671</v>
      </c>
      <c r="DK110" s="11">
        <f t="shared" si="11"/>
        <v>521049028.1040194</v>
      </c>
      <c r="DL110" s="11">
        <f t="shared" si="11"/>
        <v>1147297095.5514669</v>
      </c>
      <c r="DM110" s="11">
        <f t="shared" si="11"/>
        <v>3743397643.2568665</v>
      </c>
      <c r="DN110" s="11">
        <f t="shared" si="11"/>
        <v>415196048.98717356</v>
      </c>
      <c r="DO110" s="11">
        <f t="shared" si="11"/>
        <v>306421083.32125938</v>
      </c>
      <c r="DP110" s="11">
        <f t="shared" si="11"/>
        <v>161325565.15766975</v>
      </c>
      <c r="DQ110" s="11">
        <f t="shared" si="11"/>
        <v>353000054.78315693</v>
      </c>
      <c r="DR110" s="11">
        <f t="shared" si="11"/>
        <v>10442491.801306747</v>
      </c>
      <c r="DS110" s="11">
        <f t="shared" si="11"/>
        <v>206182159.64475298</v>
      </c>
      <c r="DT110" s="11">
        <f t="shared" si="11"/>
        <v>1615143509.5641985</v>
      </c>
      <c r="DV110" s="11">
        <f t="shared" si="11"/>
        <v>10124225756.397835</v>
      </c>
      <c r="DW110" s="11">
        <f t="shared" si="11"/>
        <v>6108397610.0133142</v>
      </c>
      <c r="DX110" s="11">
        <f t="shared" si="11"/>
        <v>2270869996.9985847</v>
      </c>
      <c r="DY110" s="11">
        <f t="shared" si="11"/>
        <v>473455213.05323565</v>
      </c>
      <c r="DZ110" s="11">
        <f t="shared" si="11"/>
        <v>3570699171.8854909</v>
      </c>
      <c r="EA110" s="11">
        <f t="shared" si="11"/>
        <v>130361337.70221671</v>
      </c>
      <c r="EB110" s="11">
        <f t="shared" si="11"/>
        <v>521049028.1040194</v>
      </c>
      <c r="EC110" s="11">
        <f t="shared" ref="EC110:GN110" si="12">EC5+EC39</f>
        <v>1147297095.5514669</v>
      </c>
      <c r="ED110" s="11">
        <f t="shared" si="12"/>
        <v>3743397643.2568665</v>
      </c>
      <c r="EE110" s="11">
        <f t="shared" si="12"/>
        <v>415196048.98717356</v>
      </c>
      <c r="EF110" s="11">
        <f t="shared" si="12"/>
        <v>306421083.32125938</v>
      </c>
      <c r="EG110" s="11">
        <f t="shared" si="12"/>
        <v>161325565.15766975</v>
      </c>
      <c r="EH110" s="11">
        <f t="shared" si="12"/>
        <v>353000054.78315693</v>
      </c>
      <c r="EI110" s="11">
        <f t="shared" si="12"/>
        <v>10442491.801306747</v>
      </c>
      <c r="EJ110" s="11">
        <f t="shared" si="12"/>
        <v>206182159.64475298</v>
      </c>
      <c r="EK110" s="11">
        <f t="shared" si="12"/>
        <v>1615143509.5641985</v>
      </c>
      <c r="EM110" s="11">
        <f t="shared" si="12"/>
        <v>0</v>
      </c>
      <c r="EN110" s="11">
        <f t="shared" si="12"/>
        <v>0</v>
      </c>
      <c r="EO110" s="11">
        <f t="shared" si="12"/>
        <v>0</v>
      </c>
      <c r="EP110" s="11">
        <f t="shared" si="12"/>
        <v>0</v>
      </c>
      <c r="EQ110" s="11">
        <f t="shared" si="12"/>
        <v>0</v>
      </c>
      <c r="ER110" s="11">
        <f t="shared" si="12"/>
        <v>0</v>
      </c>
      <c r="ES110" s="11">
        <f t="shared" si="12"/>
        <v>0</v>
      </c>
      <c r="ET110" s="11">
        <f t="shared" si="12"/>
        <v>0</v>
      </c>
      <c r="EU110" s="11">
        <f t="shared" si="12"/>
        <v>0</v>
      </c>
      <c r="EV110" s="11">
        <f t="shared" si="12"/>
        <v>0</v>
      </c>
      <c r="EW110" s="11">
        <f t="shared" si="12"/>
        <v>0</v>
      </c>
      <c r="EX110" s="11">
        <f t="shared" si="12"/>
        <v>0</v>
      </c>
      <c r="EY110" s="11">
        <f t="shared" si="12"/>
        <v>0</v>
      </c>
      <c r="EZ110" s="11">
        <f t="shared" si="12"/>
        <v>0</v>
      </c>
      <c r="FA110" s="11">
        <f t="shared" si="12"/>
        <v>0</v>
      </c>
      <c r="FB110" s="11">
        <f t="shared" si="12"/>
        <v>0</v>
      </c>
      <c r="FD110" s="11">
        <f t="shared" si="12"/>
        <v>0</v>
      </c>
      <c r="FE110" s="11">
        <f t="shared" si="12"/>
        <v>0</v>
      </c>
      <c r="FF110" s="11">
        <f t="shared" si="12"/>
        <v>0</v>
      </c>
      <c r="FG110" s="11">
        <f t="shared" si="12"/>
        <v>0</v>
      </c>
      <c r="FH110" s="11">
        <f t="shared" si="12"/>
        <v>0</v>
      </c>
      <c r="FI110" s="11">
        <f t="shared" si="12"/>
        <v>0</v>
      </c>
      <c r="FJ110" s="11">
        <f t="shared" si="12"/>
        <v>0</v>
      </c>
      <c r="FK110" s="11">
        <f t="shared" si="12"/>
        <v>0</v>
      </c>
      <c r="FL110" s="11">
        <f t="shared" si="12"/>
        <v>0</v>
      </c>
      <c r="FM110" s="11">
        <f t="shared" si="12"/>
        <v>0</v>
      </c>
      <c r="FN110" s="11">
        <f t="shared" si="12"/>
        <v>0</v>
      </c>
      <c r="FO110" s="11">
        <f t="shared" si="12"/>
        <v>0</v>
      </c>
      <c r="FP110" s="11">
        <f t="shared" si="12"/>
        <v>0</v>
      </c>
      <c r="FQ110" s="11">
        <f t="shared" si="12"/>
        <v>0</v>
      </c>
      <c r="FR110" s="11">
        <f t="shared" si="12"/>
        <v>0</v>
      </c>
      <c r="FS110" s="11">
        <f t="shared" si="12"/>
        <v>0</v>
      </c>
      <c r="FV110" s="11">
        <f t="shared" si="12"/>
        <v>6936.6</v>
      </c>
      <c r="FW110" s="11">
        <f t="shared" si="12"/>
        <v>10015472865.461815</v>
      </c>
      <c r="FX110" s="11">
        <f t="shared" si="12"/>
        <v>6070315563.3307524</v>
      </c>
      <c r="FY110" s="11">
        <f t="shared" si="12"/>
        <v>2259192302.4132318</v>
      </c>
      <c r="FZ110" s="11">
        <f t="shared" si="12"/>
        <v>470135529.85225207</v>
      </c>
      <c r="GA110" s="11">
        <f t="shared" si="12"/>
        <v>3504966450.2063522</v>
      </c>
      <c r="GB110" s="11">
        <f t="shared" si="12"/>
        <v>129581377.90031993</v>
      </c>
      <c r="GC110" s="11">
        <f t="shared" si="12"/>
        <v>515790113.14410597</v>
      </c>
      <c r="GD110" s="11">
        <f t="shared" si="12"/>
        <v>1138765840.7624428</v>
      </c>
      <c r="GE110" s="11">
        <f t="shared" si="12"/>
        <v>3706298044.4832025</v>
      </c>
      <c r="GF110" s="11">
        <f t="shared" si="12"/>
        <v>412147464.55178005</v>
      </c>
      <c r="GG110" s="11">
        <f t="shared" si="12"/>
        <v>302739746.27854866</v>
      </c>
      <c r="GH110" s="11">
        <f t="shared" si="12"/>
        <v>159628957.08118096</v>
      </c>
      <c r="GI110" s="11">
        <f t="shared" si="12"/>
        <v>349977558.55824006</v>
      </c>
      <c r="GJ110" s="11">
        <f t="shared" si="12"/>
        <v>10242465.477849022</v>
      </c>
      <c r="GK110" s="11">
        <f t="shared" si="12"/>
        <v>204681083.48159301</v>
      </c>
      <c r="GL110" s="11">
        <f t="shared" si="12"/>
        <v>1590520062.4530582</v>
      </c>
      <c r="GN110" s="11">
        <f t="shared" si="12"/>
        <v>10015472865.461815</v>
      </c>
      <c r="GO110" s="11">
        <f t="shared" ref="GO110:IZ110" si="13">GO5+GO39</f>
        <v>6070315563.3307524</v>
      </c>
      <c r="GP110" s="11">
        <f t="shared" si="13"/>
        <v>2259192302.4132318</v>
      </c>
      <c r="GQ110" s="11">
        <f t="shared" si="13"/>
        <v>470135529.85225207</v>
      </c>
      <c r="GR110" s="11">
        <f t="shared" si="13"/>
        <v>3504966450.2063522</v>
      </c>
      <c r="GS110" s="11">
        <f t="shared" si="13"/>
        <v>129581377.90031993</v>
      </c>
      <c r="GT110" s="11">
        <f t="shared" si="13"/>
        <v>515790113.14410597</v>
      </c>
      <c r="GU110" s="11">
        <f t="shared" si="13"/>
        <v>1138765840.7624428</v>
      </c>
      <c r="GV110" s="11">
        <f t="shared" si="13"/>
        <v>3706298044.4832025</v>
      </c>
      <c r="GW110" s="11">
        <f t="shared" si="13"/>
        <v>412147464.55178005</v>
      </c>
      <c r="GX110" s="11">
        <f t="shared" si="13"/>
        <v>302739746.27854866</v>
      </c>
      <c r="GY110" s="11">
        <f t="shared" si="13"/>
        <v>159628957.08118096</v>
      </c>
      <c r="GZ110" s="11">
        <f t="shared" si="13"/>
        <v>349977558.55824006</v>
      </c>
      <c r="HA110" s="11">
        <f t="shared" si="13"/>
        <v>10242465.477849022</v>
      </c>
      <c r="HB110" s="11">
        <f t="shared" si="13"/>
        <v>204681083.48159301</v>
      </c>
      <c r="HC110" s="11">
        <f t="shared" si="13"/>
        <v>1590520062.4530582</v>
      </c>
      <c r="HE110" s="11">
        <f t="shared" si="13"/>
        <v>10015472865.461815</v>
      </c>
      <c r="HF110" s="11">
        <f t="shared" si="13"/>
        <v>6070315563.3307524</v>
      </c>
      <c r="HG110" s="11">
        <f t="shared" si="13"/>
        <v>2259192302.4132318</v>
      </c>
      <c r="HH110" s="11">
        <f t="shared" si="13"/>
        <v>470135529.85225207</v>
      </c>
      <c r="HI110" s="11">
        <f t="shared" si="13"/>
        <v>3504966450.2063522</v>
      </c>
      <c r="HJ110" s="11">
        <f t="shared" si="13"/>
        <v>129581377.90031993</v>
      </c>
      <c r="HK110" s="11">
        <f t="shared" si="13"/>
        <v>515790113.14410597</v>
      </c>
      <c r="HL110" s="11">
        <f t="shared" si="13"/>
        <v>1138765840.7624428</v>
      </c>
      <c r="HM110" s="11">
        <f t="shared" si="13"/>
        <v>3706298044.4832025</v>
      </c>
      <c r="HN110" s="11">
        <f t="shared" si="13"/>
        <v>412147464.55178005</v>
      </c>
      <c r="HO110" s="11">
        <f t="shared" si="13"/>
        <v>302739746.27854866</v>
      </c>
      <c r="HP110" s="11">
        <f t="shared" si="13"/>
        <v>159628957.08118096</v>
      </c>
      <c r="HQ110" s="11">
        <f t="shared" si="13"/>
        <v>349977558.55824006</v>
      </c>
      <c r="HR110" s="11">
        <f t="shared" si="13"/>
        <v>10242465.477849022</v>
      </c>
      <c r="HS110" s="11">
        <f t="shared" si="13"/>
        <v>204681083.48159301</v>
      </c>
      <c r="HT110" s="11">
        <f t="shared" si="13"/>
        <v>1590520062.4530582</v>
      </c>
      <c r="HV110" s="11">
        <f t="shared" si="13"/>
        <v>0</v>
      </c>
      <c r="HW110" s="11">
        <f t="shared" si="13"/>
        <v>0</v>
      </c>
      <c r="HX110" s="11">
        <f t="shared" si="13"/>
        <v>0</v>
      </c>
      <c r="HY110" s="11">
        <f t="shared" si="13"/>
        <v>0</v>
      </c>
      <c r="HZ110" s="11">
        <f t="shared" si="13"/>
        <v>0</v>
      </c>
      <c r="IA110" s="11">
        <f t="shared" si="13"/>
        <v>0</v>
      </c>
      <c r="IB110" s="11">
        <f t="shared" si="13"/>
        <v>0</v>
      </c>
      <c r="IC110" s="11">
        <f t="shared" si="13"/>
        <v>0</v>
      </c>
      <c r="ID110" s="11">
        <f t="shared" si="13"/>
        <v>0</v>
      </c>
      <c r="IE110" s="11">
        <f t="shared" si="13"/>
        <v>0</v>
      </c>
      <c r="IF110" s="11">
        <f t="shared" si="13"/>
        <v>0</v>
      </c>
      <c r="IG110" s="11">
        <f t="shared" si="13"/>
        <v>0</v>
      </c>
      <c r="IH110" s="11">
        <f t="shared" si="13"/>
        <v>0</v>
      </c>
      <c r="II110" s="11">
        <f t="shared" si="13"/>
        <v>0</v>
      </c>
      <c r="IJ110" s="11">
        <f t="shared" si="13"/>
        <v>0</v>
      </c>
      <c r="IK110" s="11">
        <f t="shared" si="13"/>
        <v>0</v>
      </c>
      <c r="IM110" s="11">
        <f t="shared" si="13"/>
        <v>0</v>
      </c>
      <c r="IN110" s="11">
        <f t="shared" si="13"/>
        <v>0</v>
      </c>
      <c r="IO110" s="11">
        <f t="shared" si="13"/>
        <v>0</v>
      </c>
      <c r="IP110" s="11">
        <f t="shared" si="13"/>
        <v>0</v>
      </c>
      <c r="IQ110" s="11">
        <f t="shared" si="13"/>
        <v>0</v>
      </c>
      <c r="IR110" s="11">
        <f t="shared" si="13"/>
        <v>0</v>
      </c>
      <c r="IS110" s="11">
        <f t="shared" si="13"/>
        <v>0</v>
      </c>
      <c r="IT110" s="11">
        <f t="shared" si="13"/>
        <v>0</v>
      </c>
      <c r="IU110" s="11">
        <f t="shared" si="13"/>
        <v>0</v>
      </c>
      <c r="IV110" s="11">
        <f t="shared" si="13"/>
        <v>0</v>
      </c>
      <c r="IW110" s="11">
        <f t="shared" si="13"/>
        <v>0</v>
      </c>
      <c r="IX110" s="11">
        <f t="shared" si="13"/>
        <v>0</v>
      </c>
      <c r="IY110" s="11">
        <f t="shared" si="13"/>
        <v>0</v>
      </c>
      <c r="IZ110" s="11">
        <f t="shared" si="13"/>
        <v>0</v>
      </c>
      <c r="JA110" s="11">
        <f t="shared" ref="JA110" si="14">JA5+JA39</f>
        <v>0</v>
      </c>
      <c r="JB110" s="11">
        <f t="shared" si="4"/>
        <v>0</v>
      </c>
    </row>
    <row r="111" spans="1:262" x14ac:dyDescent="0.25">
      <c r="D111" s="11">
        <v>2023</v>
      </c>
      <c r="E111" s="11">
        <f t="shared" ref="E111:BP111" si="15">E6+E40</f>
        <v>13744130118.51096</v>
      </c>
      <c r="F111" s="11">
        <f t="shared" si="15"/>
        <v>8013186143.6999264</v>
      </c>
      <c r="G111" s="11">
        <f t="shared" si="15"/>
        <v>2900765940.0570297</v>
      </c>
      <c r="H111" s="11">
        <f t="shared" si="15"/>
        <v>611470709.78102088</v>
      </c>
      <c r="I111" s="11">
        <f t="shared" si="15"/>
        <v>5274193435.420023</v>
      </c>
      <c r="J111" s="11">
        <f t="shared" si="15"/>
        <v>165200693.44726539</v>
      </c>
      <c r="K111" s="11">
        <f t="shared" si="15"/>
        <v>702382805.28601253</v>
      </c>
      <c r="L111" s="11">
        <f t="shared" si="15"/>
        <v>1498975013.6815643</v>
      </c>
      <c r="M111" s="11">
        <f t="shared" si="15"/>
        <v>5200238476.7663174</v>
      </c>
      <c r="N111" s="11">
        <f t="shared" si="15"/>
        <v>540619929.29267895</v>
      </c>
      <c r="O111" s="11">
        <f t="shared" si="15"/>
        <v>429105363.36419559</v>
      </c>
      <c r="P111" s="11">
        <f t="shared" si="15"/>
        <v>208512912.71048689</v>
      </c>
      <c r="Q111" s="11">
        <f t="shared" si="15"/>
        <v>493534366.75519735</v>
      </c>
      <c r="R111" s="11">
        <f t="shared" si="15"/>
        <v>18792401.234890237</v>
      </c>
      <c r="S111" s="11">
        <f t="shared" si="15"/>
        <v>268651621.7901293</v>
      </c>
      <c r="T111" s="11">
        <f t="shared" si="15"/>
        <v>2175718581.5064754</v>
      </c>
      <c r="V111" s="11">
        <f t="shared" si="15"/>
        <v>13744130118.51096</v>
      </c>
      <c r="W111" s="11">
        <f t="shared" si="15"/>
        <v>8013186143.6999264</v>
      </c>
      <c r="X111" s="11">
        <f t="shared" si="15"/>
        <v>2900765940.0570297</v>
      </c>
      <c r="Y111" s="11">
        <f t="shared" si="15"/>
        <v>611470709.78102088</v>
      </c>
      <c r="Z111" s="11">
        <f t="shared" si="15"/>
        <v>5274193435.420023</v>
      </c>
      <c r="AA111" s="11">
        <f t="shared" si="15"/>
        <v>165200693.44726539</v>
      </c>
      <c r="AB111" s="11">
        <f t="shared" si="15"/>
        <v>702382805.28601253</v>
      </c>
      <c r="AC111" s="11">
        <f t="shared" si="15"/>
        <v>1498975013.6815643</v>
      </c>
      <c r="AD111" s="11">
        <f t="shared" si="15"/>
        <v>5200238476.7663174</v>
      </c>
      <c r="AE111" s="11">
        <f t="shared" si="15"/>
        <v>540619929.29267895</v>
      </c>
      <c r="AF111" s="11">
        <f t="shared" si="15"/>
        <v>429105363.36419559</v>
      </c>
      <c r="AG111" s="11">
        <f t="shared" si="15"/>
        <v>208512912.71048689</v>
      </c>
      <c r="AH111" s="11">
        <f t="shared" si="15"/>
        <v>493534366.75519735</v>
      </c>
      <c r="AI111" s="11">
        <f t="shared" si="15"/>
        <v>18792401.234890237</v>
      </c>
      <c r="AJ111" s="11">
        <f t="shared" si="15"/>
        <v>268651621.7901293</v>
      </c>
      <c r="AK111" s="11">
        <f t="shared" si="15"/>
        <v>2175718581.5064754</v>
      </c>
      <c r="AM111" s="11">
        <f t="shared" si="15"/>
        <v>13744130118.51096</v>
      </c>
      <c r="AN111" s="11">
        <f t="shared" si="15"/>
        <v>8013186143.6999264</v>
      </c>
      <c r="AO111" s="11">
        <f t="shared" si="15"/>
        <v>2900765940.0570297</v>
      </c>
      <c r="AP111" s="11">
        <f t="shared" si="15"/>
        <v>611470709.78102088</v>
      </c>
      <c r="AQ111" s="11">
        <f t="shared" si="15"/>
        <v>5274193435.420023</v>
      </c>
      <c r="AR111" s="11">
        <f t="shared" si="15"/>
        <v>165200693.44726539</v>
      </c>
      <c r="AS111" s="11">
        <f t="shared" si="15"/>
        <v>702382805.28601253</v>
      </c>
      <c r="AT111" s="11">
        <f t="shared" si="15"/>
        <v>1498975013.6815643</v>
      </c>
      <c r="AU111" s="11">
        <f t="shared" si="15"/>
        <v>5200238476.7663174</v>
      </c>
      <c r="AV111" s="11">
        <f t="shared" si="15"/>
        <v>540619929.29267895</v>
      </c>
      <c r="AW111" s="11">
        <f t="shared" si="15"/>
        <v>429105363.36419559</v>
      </c>
      <c r="AX111" s="11">
        <f t="shared" si="15"/>
        <v>208512912.71048689</v>
      </c>
      <c r="AY111" s="11">
        <f t="shared" si="15"/>
        <v>493534366.75519735</v>
      </c>
      <c r="AZ111" s="11">
        <f t="shared" si="15"/>
        <v>18792401.234890237</v>
      </c>
      <c r="BA111" s="11">
        <f t="shared" si="15"/>
        <v>268651621.7901293</v>
      </c>
      <c r="BB111" s="11">
        <f t="shared" si="15"/>
        <v>2175718581.5064754</v>
      </c>
      <c r="BD111" s="11">
        <f t="shared" si="15"/>
        <v>0</v>
      </c>
      <c r="BE111" s="11">
        <f t="shared" si="15"/>
        <v>0</v>
      </c>
      <c r="BF111" s="11">
        <f t="shared" si="15"/>
        <v>0</v>
      </c>
      <c r="BG111" s="11">
        <f t="shared" si="15"/>
        <v>0</v>
      </c>
      <c r="BH111" s="11">
        <f t="shared" si="15"/>
        <v>0</v>
      </c>
      <c r="BI111" s="11">
        <f t="shared" si="15"/>
        <v>0</v>
      </c>
      <c r="BJ111" s="11">
        <f t="shared" si="15"/>
        <v>0</v>
      </c>
      <c r="BK111" s="11">
        <f t="shared" si="15"/>
        <v>0</v>
      </c>
      <c r="BL111" s="11">
        <f t="shared" si="15"/>
        <v>0</v>
      </c>
      <c r="BM111" s="11">
        <f t="shared" si="15"/>
        <v>0</v>
      </c>
      <c r="BN111" s="11">
        <f t="shared" si="15"/>
        <v>0</v>
      </c>
      <c r="BO111" s="11">
        <f t="shared" si="15"/>
        <v>0</v>
      </c>
      <c r="BP111" s="11">
        <f t="shared" si="15"/>
        <v>0</v>
      </c>
      <c r="BQ111" s="11">
        <f t="shared" ref="BQ111:EB111" si="16">BQ6+BQ40</f>
        <v>0</v>
      </c>
      <c r="BR111" s="11">
        <f t="shared" si="16"/>
        <v>0</v>
      </c>
      <c r="BS111" s="11">
        <f t="shared" si="16"/>
        <v>0</v>
      </c>
      <c r="BU111" s="11">
        <f t="shared" si="16"/>
        <v>0</v>
      </c>
      <c r="BV111" s="11">
        <f t="shared" si="16"/>
        <v>0</v>
      </c>
      <c r="BW111" s="11">
        <f t="shared" si="16"/>
        <v>0</v>
      </c>
      <c r="BX111" s="11">
        <f t="shared" si="16"/>
        <v>0</v>
      </c>
      <c r="BY111" s="11">
        <f t="shared" si="16"/>
        <v>0</v>
      </c>
      <c r="BZ111" s="11">
        <f t="shared" si="16"/>
        <v>0</v>
      </c>
      <c r="CA111" s="11">
        <f t="shared" si="16"/>
        <v>0</v>
      </c>
      <c r="CB111" s="11">
        <f t="shared" si="16"/>
        <v>0</v>
      </c>
      <c r="CC111" s="11">
        <f t="shared" si="16"/>
        <v>0</v>
      </c>
      <c r="CD111" s="11">
        <f t="shared" si="16"/>
        <v>0</v>
      </c>
      <c r="CE111" s="11">
        <f t="shared" si="16"/>
        <v>0</v>
      </c>
      <c r="CF111" s="11">
        <f t="shared" si="16"/>
        <v>0</v>
      </c>
      <c r="CG111" s="11">
        <f t="shared" si="16"/>
        <v>0</v>
      </c>
      <c r="CH111" s="11">
        <f t="shared" si="16"/>
        <v>0</v>
      </c>
      <c r="CI111" s="11">
        <f t="shared" si="16"/>
        <v>0</v>
      </c>
      <c r="CJ111" s="11">
        <f t="shared" si="16"/>
        <v>0</v>
      </c>
      <c r="CM111" s="11">
        <f t="shared" si="16"/>
        <v>9027.0333333333328</v>
      </c>
      <c r="CN111" s="11">
        <f t="shared" si="16"/>
        <v>13661490487.423475</v>
      </c>
      <c r="CO111" s="11">
        <f t="shared" si="16"/>
        <v>7969706275.1195011</v>
      </c>
      <c r="CP111" s="11">
        <f t="shared" si="16"/>
        <v>2877450253.0658922</v>
      </c>
      <c r="CQ111" s="11">
        <f t="shared" si="16"/>
        <v>608564940.65294921</v>
      </c>
      <c r="CR111" s="11">
        <f t="shared" si="16"/>
        <v>5239833514.8286057</v>
      </c>
      <c r="CS111" s="11">
        <f t="shared" si="16"/>
        <v>164486622.40171647</v>
      </c>
      <c r="CT111" s="11">
        <f t="shared" si="16"/>
        <v>690494670.39737678</v>
      </c>
      <c r="CU111" s="11">
        <f t="shared" si="16"/>
        <v>1490538155.7968531</v>
      </c>
      <c r="CV111" s="11">
        <f t="shared" si="16"/>
        <v>5145707767.4619064</v>
      </c>
      <c r="CW111" s="11">
        <f t="shared" si="16"/>
        <v>537979646.42912519</v>
      </c>
      <c r="CX111" s="11">
        <f t="shared" si="16"/>
        <v>426344552.82981169</v>
      </c>
      <c r="CY111" s="11">
        <f t="shared" si="16"/>
        <v>207379746.27365887</v>
      </c>
      <c r="CZ111" s="11">
        <f t="shared" si="16"/>
        <v>490699275.21466994</v>
      </c>
      <c r="DA111" s="11">
        <f t="shared" si="16"/>
        <v>18429197.954500936</v>
      </c>
      <c r="DB111" s="11">
        <f t="shared" si="16"/>
        <v>267352729.35345072</v>
      </c>
      <c r="DC111" s="11">
        <f t="shared" si="16"/>
        <v>2159706328.3798327</v>
      </c>
      <c r="DE111" s="11">
        <f t="shared" si="16"/>
        <v>13661490487.423475</v>
      </c>
      <c r="DF111" s="11">
        <f t="shared" si="16"/>
        <v>7969706275.1195011</v>
      </c>
      <c r="DG111" s="11">
        <f t="shared" si="16"/>
        <v>2877450253.0658922</v>
      </c>
      <c r="DH111" s="11">
        <f t="shared" si="16"/>
        <v>608564940.65294921</v>
      </c>
      <c r="DI111" s="11">
        <f t="shared" si="16"/>
        <v>5239833514.8286057</v>
      </c>
      <c r="DJ111" s="11">
        <f t="shared" si="16"/>
        <v>164486622.40171647</v>
      </c>
      <c r="DK111" s="11">
        <f t="shared" si="16"/>
        <v>690494670.39737678</v>
      </c>
      <c r="DL111" s="11">
        <f t="shared" si="16"/>
        <v>1490538155.7968531</v>
      </c>
      <c r="DM111" s="11">
        <f t="shared" si="16"/>
        <v>5145707767.4619064</v>
      </c>
      <c r="DN111" s="11">
        <f t="shared" si="16"/>
        <v>537979646.42912519</v>
      </c>
      <c r="DO111" s="11">
        <f t="shared" si="16"/>
        <v>426344552.82981169</v>
      </c>
      <c r="DP111" s="11">
        <f t="shared" si="16"/>
        <v>207379746.27365887</v>
      </c>
      <c r="DQ111" s="11">
        <f t="shared" si="16"/>
        <v>490699275.21466994</v>
      </c>
      <c r="DR111" s="11">
        <f t="shared" si="16"/>
        <v>18429197.954500936</v>
      </c>
      <c r="DS111" s="11">
        <f t="shared" si="16"/>
        <v>267352729.35345072</v>
      </c>
      <c r="DT111" s="11">
        <f t="shared" si="16"/>
        <v>2159706328.3798327</v>
      </c>
      <c r="DV111" s="11">
        <f t="shared" si="16"/>
        <v>13661490487.423475</v>
      </c>
      <c r="DW111" s="11">
        <f t="shared" si="16"/>
        <v>7969706275.1195011</v>
      </c>
      <c r="DX111" s="11">
        <f t="shared" si="16"/>
        <v>2877450253.0658922</v>
      </c>
      <c r="DY111" s="11">
        <f t="shared" si="16"/>
        <v>608564940.65294921</v>
      </c>
      <c r="DZ111" s="11">
        <f t="shared" si="16"/>
        <v>5239833514.8286057</v>
      </c>
      <c r="EA111" s="11">
        <f t="shared" si="16"/>
        <v>164486622.40171647</v>
      </c>
      <c r="EB111" s="11">
        <f t="shared" si="16"/>
        <v>690494670.39737678</v>
      </c>
      <c r="EC111" s="11">
        <f t="shared" ref="EC111:GN111" si="17">EC6+EC40</f>
        <v>1490538155.7968531</v>
      </c>
      <c r="ED111" s="11">
        <f t="shared" si="17"/>
        <v>5145707767.4619064</v>
      </c>
      <c r="EE111" s="11">
        <f t="shared" si="17"/>
        <v>537979646.42912519</v>
      </c>
      <c r="EF111" s="11">
        <f t="shared" si="17"/>
        <v>426344552.82981169</v>
      </c>
      <c r="EG111" s="11">
        <f t="shared" si="17"/>
        <v>207379746.27365887</v>
      </c>
      <c r="EH111" s="11">
        <f t="shared" si="17"/>
        <v>490699275.21466994</v>
      </c>
      <c r="EI111" s="11">
        <f t="shared" si="17"/>
        <v>18429197.954500936</v>
      </c>
      <c r="EJ111" s="11">
        <f t="shared" si="17"/>
        <v>267352729.35345072</v>
      </c>
      <c r="EK111" s="11">
        <f t="shared" si="17"/>
        <v>2159706328.3798327</v>
      </c>
      <c r="EM111" s="11">
        <f t="shared" si="17"/>
        <v>0</v>
      </c>
      <c r="EN111" s="11">
        <f t="shared" si="17"/>
        <v>0</v>
      </c>
      <c r="EO111" s="11">
        <f t="shared" si="17"/>
        <v>0</v>
      </c>
      <c r="EP111" s="11">
        <f t="shared" si="17"/>
        <v>0</v>
      </c>
      <c r="EQ111" s="11">
        <f t="shared" si="17"/>
        <v>0</v>
      </c>
      <c r="ER111" s="11">
        <f t="shared" si="17"/>
        <v>0</v>
      </c>
      <c r="ES111" s="11">
        <f t="shared" si="17"/>
        <v>0</v>
      </c>
      <c r="ET111" s="11">
        <f t="shared" si="17"/>
        <v>0</v>
      </c>
      <c r="EU111" s="11">
        <f t="shared" si="17"/>
        <v>0</v>
      </c>
      <c r="EV111" s="11">
        <f t="shared" si="17"/>
        <v>0</v>
      </c>
      <c r="EW111" s="11">
        <f t="shared" si="17"/>
        <v>0</v>
      </c>
      <c r="EX111" s="11">
        <f t="shared" si="17"/>
        <v>0</v>
      </c>
      <c r="EY111" s="11">
        <f t="shared" si="17"/>
        <v>0</v>
      </c>
      <c r="EZ111" s="11">
        <f t="shared" si="17"/>
        <v>0</v>
      </c>
      <c r="FA111" s="11">
        <f t="shared" si="17"/>
        <v>0</v>
      </c>
      <c r="FB111" s="11">
        <f t="shared" si="17"/>
        <v>0</v>
      </c>
      <c r="FD111" s="11">
        <f t="shared" si="17"/>
        <v>0</v>
      </c>
      <c r="FE111" s="11">
        <f t="shared" si="17"/>
        <v>0</v>
      </c>
      <c r="FF111" s="11">
        <f t="shared" si="17"/>
        <v>0</v>
      </c>
      <c r="FG111" s="11">
        <f t="shared" si="17"/>
        <v>0</v>
      </c>
      <c r="FH111" s="11">
        <f t="shared" si="17"/>
        <v>0</v>
      </c>
      <c r="FI111" s="11">
        <f t="shared" si="17"/>
        <v>0</v>
      </c>
      <c r="FJ111" s="11">
        <f t="shared" si="17"/>
        <v>0</v>
      </c>
      <c r="FK111" s="11">
        <f t="shared" si="17"/>
        <v>0</v>
      </c>
      <c r="FL111" s="11">
        <f t="shared" si="17"/>
        <v>0</v>
      </c>
      <c r="FM111" s="11">
        <f t="shared" si="17"/>
        <v>0</v>
      </c>
      <c r="FN111" s="11">
        <f t="shared" si="17"/>
        <v>0</v>
      </c>
      <c r="FO111" s="11">
        <f t="shared" si="17"/>
        <v>0</v>
      </c>
      <c r="FP111" s="11">
        <f t="shared" si="17"/>
        <v>0</v>
      </c>
      <c r="FQ111" s="11">
        <f t="shared" si="17"/>
        <v>0</v>
      </c>
      <c r="FR111" s="11">
        <f t="shared" si="17"/>
        <v>0</v>
      </c>
      <c r="FS111" s="11">
        <f t="shared" si="17"/>
        <v>0</v>
      </c>
      <c r="FV111" s="11">
        <f t="shared" si="17"/>
        <v>9027.0333333333328</v>
      </c>
      <c r="FW111" s="11">
        <f t="shared" si="17"/>
        <v>13356169488.148098</v>
      </c>
      <c r="FX111" s="11">
        <f t="shared" si="17"/>
        <v>7835538659.4281788</v>
      </c>
      <c r="FY111" s="11">
        <f t="shared" si="17"/>
        <v>2837767266.4452319</v>
      </c>
      <c r="FZ111" s="11">
        <f t="shared" si="17"/>
        <v>597767287.66549218</v>
      </c>
      <c r="GA111" s="11">
        <f t="shared" si="17"/>
        <v>5094268199.1538458</v>
      </c>
      <c r="GB111" s="11">
        <f t="shared" si="17"/>
        <v>161828905.20729631</v>
      </c>
      <c r="GC111" s="11">
        <f t="shared" si="17"/>
        <v>676757943.48283291</v>
      </c>
      <c r="GD111" s="11">
        <f t="shared" si="17"/>
        <v>1463536025.5289679</v>
      </c>
      <c r="GE111" s="11">
        <f t="shared" si="17"/>
        <v>5042264999.3455009</v>
      </c>
      <c r="GF111" s="11">
        <f t="shared" si="17"/>
        <v>528149288.67668158</v>
      </c>
      <c r="GG111" s="11">
        <f t="shared" si="17"/>
        <v>416029476.95874244</v>
      </c>
      <c r="GH111" s="11">
        <f t="shared" si="17"/>
        <v>203140236.83615342</v>
      </c>
      <c r="GI111" s="11">
        <f t="shared" si="17"/>
        <v>480094446.08358395</v>
      </c>
      <c r="GJ111" s="11">
        <f t="shared" si="17"/>
        <v>17880523.311615501</v>
      </c>
      <c r="GK111" s="11">
        <f t="shared" si="17"/>
        <v>262489536.76938766</v>
      </c>
      <c r="GL111" s="11">
        <f t="shared" si="17"/>
        <v>2105386326.9929452</v>
      </c>
      <c r="GN111" s="11">
        <f t="shared" si="17"/>
        <v>13356169488.148098</v>
      </c>
      <c r="GO111" s="11">
        <f t="shared" ref="GO111:IZ111" si="18">GO6+GO40</f>
        <v>7835538659.4281788</v>
      </c>
      <c r="GP111" s="11">
        <f t="shared" si="18"/>
        <v>2837767266.4452319</v>
      </c>
      <c r="GQ111" s="11">
        <f t="shared" si="18"/>
        <v>597767287.66549218</v>
      </c>
      <c r="GR111" s="11">
        <f t="shared" si="18"/>
        <v>5094268199.1538458</v>
      </c>
      <c r="GS111" s="11">
        <f t="shared" si="18"/>
        <v>161828905.20729631</v>
      </c>
      <c r="GT111" s="11">
        <f t="shared" si="18"/>
        <v>676757943.48283291</v>
      </c>
      <c r="GU111" s="11">
        <f t="shared" si="18"/>
        <v>1463536025.5289679</v>
      </c>
      <c r="GV111" s="11">
        <f t="shared" si="18"/>
        <v>5042264999.3455009</v>
      </c>
      <c r="GW111" s="11">
        <f t="shared" si="18"/>
        <v>528149288.67668158</v>
      </c>
      <c r="GX111" s="11">
        <f t="shared" si="18"/>
        <v>416029476.95874244</v>
      </c>
      <c r="GY111" s="11">
        <f t="shared" si="18"/>
        <v>203140236.83615342</v>
      </c>
      <c r="GZ111" s="11">
        <f t="shared" si="18"/>
        <v>480094446.08358395</v>
      </c>
      <c r="HA111" s="11">
        <f t="shared" si="18"/>
        <v>17880523.311615501</v>
      </c>
      <c r="HB111" s="11">
        <f t="shared" si="18"/>
        <v>262489536.76938766</v>
      </c>
      <c r="HC111" s="11">
        <f t="shared" si="18"/>
        <v>2105386326.9929452</v>
      </c>
      <c r="HE111" s="11">
        <f t="shared" si="18"/>
        <v>13356169488.148098</v>
      </c>
      <c r="HF111" s="11">
        <f t="shared" si="18"/>
        <v>7835538659.4281788</v>
      </c>
      <c r="HG111" s="11">
        <f t="shared" si="18"/>
        <v>2837767266.4452319</v>
      </c>
      <c r="HH111" s="11">
        <f t="shared" si="18"/>
        <v>597767287.66549218</v>
      </c>
      <c r="HI111" s="11">
        <f t="shared" si="18"/>
        <v>5094268199.1538458</v>
      </c>
      <c r="HJ111" s="11">
        <f t="shared" si="18"/>
        <v>161828905.20729631</v>
      </c>
      <c r="HK111" s="11">
        <f t="shared" si="18"/>
        <v>676757943.48283291</v>
      </c>
      <c r="HL111" s="11">
        <f t="shared" si="18"/>
        <v>1463536025.5289679</v>
      </c>
      <c r="HM111" s="11">
        <f t="shared" si="18"/>
        <v>5042264999.3455009</v>
      </c>
      <c r="HN111" s="11">
        <f t="shared" si="18"/>
        <v>528149288.67668158</v>
      </c>
      <c r="HO111" s="11">
        <f t="shared" si="18"/>
        <v>416029476.95874244</v>
      </c>
      <c r="HP111" s="11">
        <f t="shared" si="18"/>
        <v>203140236.83615342</v>
      </c>
      <c r="HQ111" s="11">
        <f t="shared" si="18"/>
        <v>480094446.08358395</v>
      </c>
      <c r="HR111" s="11">
        <f t="shared" si="18"/>
        <v>17880523.311615501</v>
      </c>
      <c r="HS111" s="11">
        <f t="shared" si="18"/>
        <v>262489536.76938766</v>
      </c>
      <c r="HT111" s="11">
        <f t="shared" si="18"/>
        <v>2105386326.9929452</v>
      </c>
      <c r="HV111" s="11">
        <f t="shared" si="18"/>
        <v>0</v>
      </c>
      <c r="HW111" s="11">
        <f t="shared" si="18"/>
        <v>0</v>
      </c>
      <c r="HX111" s="11">
        <f t="shared" si="18"/>
        <v>0</v>
      </c>
      <c r="HY111" s="11">
        <f t="shared" si="18"/>
        <v>0</v>
      </c>
      <c r="HZ111" s="11">
        <f t="shared" si="18"/>
        <v>0</v>
      </c>
      <c r="IA111" s="11">
        <f t="shared" si="18"/>
        <v>0</v>
      </c>
      <c r="IB111" s="11">
        <f t="shared" si="18"/>
        <v>0</v>
      </c>
      <c r="IC111" s="11">
        <f t="shared" si="18"/>
        <v>0</v>
      </c>
      <c r="ID111" s="11">
        <f t="shared" si="18"/>
        <v>0</v>
      </c>
      <c r="IE111" s="11">
        <f t="shared" si="18"/>
        <v>0</v>
      </c>
      <c r="IF111" s="11">
        <f t="shared" si="18"/>
        <v>0</v>
      </c>
      <c r="IG111" s="11">
        <f t="shared" si="18"/>
        <v>0</v>
      </c>
      <c r="IH111" s="11">
        <f t="shared" si="18"/>
        <v>0</v>
      </c>
      <c r="II111" s="11">
        <f t="shared" si="18"/>
        <v>0</v>
      </c>
      <c r="IJ111" s="11">
        <f t="shared" si="18"/>
        <v>0</v>
      </c>
      <c r="IK111" s="11">
        <f t="shared" si="18"/>
        <v>0</v>
      </c>
      <c r="IM111" s="11">
        <f t="shared" si="18"/>
        <v>0</v>
      </c>
      <c r="IN111" s="11">
        <f t="shared" si="18"/>
        <v>0</v>
      </c>
      <c r="IO111" s="11">
        <f t="shared" si="18"/>
        <v>0</v>
      </c>
      <c r="IP111" s="11">
        <f t="shared" si="18"/>
        <v>0</v>
      </c>
      <c r="IQ111" s="11">
        <f t="shared" si="18"/>
        <v>0</v>
      </c>
      <c r="IR111" s="11">
        <f t="shared" si="18"/>
        <v>0</v>
      </c>
      <c r="IS111" s="11">
        <f t="shared" si="18"/>
        <v>0</v>
      </c>
      <c r="IT111" s="11">
        <f t="shared" si="18"/>
        <v>0</v>
      </c>
      <c r="IU111" s="11">
        <f t="shared" si="18"/>
        <v>0</v>
      </c>
      <c r="IV111" s="11">
        <f t="shared" si="18"/>
        <v>0</v>
      </c>
      <c r="IW111" s="11">
        <f t="shared" si="18"/>
        <v>0</v>
      </c>
      <c r="IX111" s="11">
        <f t="shared" si="18"/>
        <v>0</v>
      </c>
      <c r="IY111" s="11">
        <f t="shared" si="18"/>
        <v>0</v>
      </c>
      <c r="IZ111" s="11">
        <f t="shared" si="18"/>
        <v>0</v>
      </c>
      <c r="JA111" s="11">
        <f t="shared" ref="JA111" si="19">JA6+JA40</f>
        <v>0</v>
      </c>
      <c r="JB111" s="11">
        <f t="shared" si="4"/>
        <v>0</v>
      </c>
    </row>
    <row r="112" spans="1:262" x14ac:dyDescent="0.25">
      <c r="D112" s="11">
        <v>2024</v>
      </c>
      <c r="E112" s="11">
        <f t="shared" ref="E112:BP112" si="20">E7+E41</f>
        <v>14513730953.546246</v>
      </c>
      <c r="F112" s="11">
        <f t="shared" si="20"/>
        <v>8186057117.0900621</v>
      </c>
      <c r="G112" s="11">
        <f t="shared" si="20"/>
        <v>2900765940.0570297</v>
      </c>
      <c r="H112" s="11">
        <f t="shared" si="20"/>
        <v>652304186.93800759</v>
      </c>
      <c r="I112" s="11">
        <f t="shared" si="20"/>
        <v>5628826803.7318888</v>
      </c>
      <c r="J112" s="11">
        <f t="shared" si="20"/>
        <v>167427323.91310006</v>
      </c>
      <c r="K112" s="11">
        <f t="shared" si="20"/>
        <v>724678389.93198001</v>
      </c>
      <c r="L112" s="11">
        <f t="shared" si="20"/>
        <v>1536777116.4960899</v>
      </c>
      <c r="M112" s="11">
        <f t="shared" si="20"/>
        <v>6151951756.6947365</v>
      </c>
      <c r="N112" s="11">
        <f t="shared" si="20"/>
        <v>570932237.80068362</v>
      </c>
      <c r="O112" s="11">
        <f t="shared" si="20"/>
        <v>487771814.31476825</v>
      </c>
      <c r="P112" s="11">
        <f t="shared" si="20"/>
        <v>210964123.0695675</v>
      </c>
      <c r="Q112" s="11">
        <f t="shared" si="20"/>
        <v>551986273.51400316</v>
      </c>
      <c r="R112" s="11">
        <f t="shared" si="20"/>
        <v>27373420.281612419</v>
      </c>
      <c r="S112" s="11">
        <f t="shared" si="20"/>
        <v>268651621.7901293</v>
      </c>
      <c r="T112" s="11">
        <f t="shared" si="20"/>
        <v>2221666795.308187</v>
      </c>
      <c r="V112" s="11">
        <f t="shared" si="20"/>
        <v>14513730953.546246</v>
      </c>
      <c r="W112" s="11">
        <f t="shared" si="20"/>
        <v>8186057117.0900621</v>
      </c>
      <c r="X112" s="11">
        <f t="shared" si="20"/>
        <v>2900765940.0570297</v>
      </c>
      <c r="Y112" s="11">
        <f t="shared" si="20"/>
        <v>652304186.93800759</v>
      </c>
      <c r="Z112" s="11">
        <f t="shared" si="20"/>
        <v>5628826803.7318888</v>
      </c>
      <c r="AA112" s="11">
        <f t="shared" si="20"/>
        <v>167427323.91310006</v>
      </c>
      <c r="AB112" s="11">
        <f t="shared" si="20"/>
        <v>724678389.93198001</v>
      </c>
      <c r="AC112" s="11">
        <f t="shared" si="20"/>
        <v>1536777116.4960899</v>
      </c>
      <c r="AD112" s="11">
        <f t="shared" si="20"/>
        <v>6151951756.6947365</v>
      </c>
      <c r="AE112" s="11">
        <f t="shared" si="20"/>
        <v>570932237.80068362</v>
      </c>
      <c r="AF112" s="11">
        <f t="shared" si="20"/>
        <v>487771814.31476825</v>
      </c>
      <c r="AG112" s="11">
        <f t="shared" si="20"/>
        <v>210964123.0695675</v>
      </c>
      <c r="AH112" s="11">
        <f t="shared" si="20"/>
        <v>551986273.51400316</v>
      </c>
      <c r="AI112" s="11">
        <f t="shared" si="20"/>
        <v>27373420.281612419</v>
      </c>
      <c r="AJ112" s="11">
        <f t="shared" si="20"/>
        <v>268651621.7901293</v>
      </c>
      <c r="AK112" s="11">
        <f t="shared" si="20"/>
        <v>2221666795.308187</v>
      </c>
      <c r="AM112" s="11">
        <f t="shared" si="20"/>
        <v>14513730953.546246</v>
      </c>
      <c r="AN112" s="11">
        <f t="shared" si="20"/>
        <v>8186057117.0900621</v>
      </c>
      <c r="AO112" s="11">
        <f t="shared" si="20"/>
        <v>2900765940.0570297</v>
      </c>
      <c r="AP112" s="11">
        <f t="shared" si="20"/>
        <v>652304186.93800759</v>
      </c>
      <c r="AQ112" s="11">
        <f t="shared" si="20"/>
        <v>5628826803.7318888</v>
      </c>
      <c r="AR112" s="11">
        <f t="shared" si="20"/>
        <v>167427323.91310006</v>
      </c>
      <c r="AS112" s="11">
        <f t="shared" si="20"/>
        <v>724678389.93198001</v>
      </c>
      <c r="AT112" s="11">
        <f t="shared" si="20"/>
        <v>1536777116.4960899</v>
      </c>
      <c r="AU112" s="11">
        <f t="shared" si="20"/>
        <v>6151951756.6947365</v>
      </c>
      <c r="AV112" s="11">
        <f t="shared" si="20"/>
        <v>570932237.80068362</v>
      </c>
      <c r="AW112" s="11">
        <f t="shared" si="20"/>
        <v>487771814.31476825</v>
      </c>
      <c r="AX112" s="11">
        <f t="shared" si="20"/>
        <v>210964123.0695675</v>
      </c>
      <c r="AY112" s="11">
        <f t="shared" si="20"/>
        <v>551986273.51400316</v>
      </c>
      <c r="AZ112" s="11">
        <f t="shared" si="20"/>
        <v>27373420.281612419</v>
      </c>
      <c r="BA112" s="11">
        <f t="shared" si="20"/>
        <v>268651621.7901293</v>
      </c>
      <c r="BB112" s="11">
        <f t="shared" si="20"/>
        <v>2221666795.308187</v>
      </c>
      <c r="BD112" s="11">
        <f t="shared" si="20"/>
        <v>0</v>
      </c>
      <c r="BE112" s="11">
        <f t="shared" si="20"/>
        <v>0</v>
      </c>
      <c r="BF112" s="11">
        <f t="shared" si="20"/>
        <v>0</v>
      </c>
      <c r="BG112" s="11">
        <f t="shared" si="20"/>
        <v>0</v>
      </c>
      <c r="BH112" s="11">
        <f t="shared" si="20"/>
        <v>0</v>
      </c>
      <c r="BI112" s="11">
        <f t="shared" si="20"/>
        <v>0</v>
      </c>
      <c r="BJ112" s="11">
        <f t="shared" si="20"/>
        <v>0</v>
      </c>
      <c r="BK112" s="11">
        <f t="shared" si="20"/>
        <v>0</v>
      </c>
      <c r="BL112" s="11">
        <f t="shared" si="20"/>
        <v>0</v>
      </c>
      <c r="BM112" s="11">
        <f t="shared" si="20"/>
        <v>0</v>
      </c>
      <c r="BN112" s="11">
        <f t="shared" si="20"/>
        <v>0</v>
      </c>
      <c r="BO112" s="11">
        <f t="shared" si="20"/>
        <v>0</v>
      </c>
      <c r="BP112" s="11">
        <f t="shared" si="20"/>
        <v>0</v>
      </c>
      <c r="BQ112" s="11">
        <f t="shared" ref="BQ112:EB112" si="21">BQ7+BQ41</f>
        <v>0</v>
      </c>
      <c r="BR112" s="11">
        <f t="shared" si="21"/>
        <v>0</v>
      </c>
      <c r="BS112" s="11">
        <f t="shared" si="21"/>
        <v>0</v>
      </c>
      <c r="BU112" s="11">
        <f t="shared" si="21"/>
        <v>0</v>
      </c>
      <c r="BV112" s="11">
        <f t="shared" si="21"/>
        <v>0</v>
      </c>
      <c r="BW112" s="11">
        <f t="shared" si="21"/>
        <v>0</v>
      </c>
      <c r="BX112" s="11">
        <f t="shared" si="21"/>
        <v>0</v>
      </c>
      <c r="BY112" s="11">
        <f t="shared" si="21"/>
        <v>0</v>
      </c>
      <c r="BZ112" s="11">
        <f t="shared" si="21"/>
        <v>0</v>
      </c>
      <c r="CA112" s="11">
        <f t="shared" si="21"/>
        <v>0</v>
      </c>
      <c r="CB112" s="11">
        <f t="shared" si="21"/>
        <v>0</v>
      </c>
      <c r="CC112" s="11">
        <f t="shared" si="21"/>
        <v>0</v>
      </c>
      <c r="CD112" s="11">
        <f t="shared" si="21"/>
        <v>0</v>
      </c>
      <c r="CE112" s="11">
        <f t="shared" si="21"/>
        <v>0</v>
      </c>
      <c r="CF112" s="11">
        <f t="shared" si="21"/>
        <v>0</v>
      </c>
      <c r="CG112" s="11">
        <f t="shared" si="21"/>
        <v>0</v>
      </c>
      <c r="CH112" s="11">
        <f t="shared" si="21"/>
        <v>0</v>
      </c>
      <c r="CI112" s="11">
        <f t="shared" si="21"/>
        <v>0</v>
      </c>
      <c r="CJ112" s="11">
        <f t="shared" si="21"/>
        <v>0</v>
      </c>
      <c r="CM112" s="11">
        <f t="shared" si="21"/>
        <v>11118.5</v>
      </c>
      <c r="CN112" s="11">
        <f t="shared" si="21"/>
        <v>14758847099.022211</v>
      </c>
      <c r="CO112" s="11">
        <f t="shared" si="21"/>
        <v>8559288798.2948074</v>
      </c>
      <c r="CP112" s="11">
        <f t="shared" si="21"/>
        <v>3027450762.4312162</v>
      </c>
      <c r="CQ112" s="11">
        <f t="shared" si="21"/>
        <v>663262051.4478209</v>
      </c>
      <c r="CR112" s="11">
        <f t="shared" si="21"/>
        <v>5774082239.4762297</v>
      </c>
      <c r="CS112" s="11">
        <f t="shared" si="21"/>
        <v>173919716.91934934</v>
      </c>
      <c r="CT112" s="11">
        <f t="shared" si="21"/>
        <v>738194754.06342781</v>
      </c>
      <c r="CU112" s="11">
        <f t="shared" si="21"/>
        <v>1622617099.3024755</v>
      </c>
      <c r="CV112" s="11">
        <f t="shared" si="21"/>
        <v>5594718617.4889565</v>
      </c>
      <c r="CW112" s="11">
        <f t="shared" si="21"/>
        <v>590058549.48010778</v>
      </c>
      <c r="CX112" s="11">
        <f t="shared" si="21"/>
        <v>512639850.03787911</v>
      </c>
      <c r="CY112" s="11">
        <f t="shared" si="21"/>
        <v>221692035.78554249</v>
      </c>
      <c r="CZ112" s="11">
        <f t="shared" si="21"/>
        <v>581242803.3533808</v>
      </c>
      <c r="DA112" s="11">
        <f t="shared" si="21"/>
        <v>23980268.368583001</v>
      </c>
      <c r="DB112" s="11">
        <f t="shared" si="21"/>
        <v>281733995.14221233</v>
      </c>
      <c r="DC112" s="11">
        <f t="shared" si="21"/>
        <v>2330242759.4914656</v>
      </c>
      <c r="DE112" s="11">
        <f t="shared" si="21"/>
        <v>14758847099.022211</v>
      </c>
      <c r="DF112" s="11">
        <f t="shared" si="21"/>
        <v>8559288798.2948074</v>
      </c>
      <c r="DG112" s="11">
        <f t="shared" si="21"/>
        <v>3027450762.4312162</v>
      </c>
      <c r="DH112" s="11">
        <f t="shared" si="21"/>
        <v>663262051.4478209</v>
      </c>
      <c r="DI112" s="11">
        <f t="shared" si="21"/>
        <v>5774082239.4762297</v>
      </c>
      <c r="DJ112" s="11">
        <f t="shared" si="21"/>
        <v>173919716.91934934</v>
      </c>
      <c r="DK112" s="11">
        <f t="shared" si="21"/>
        <v>738194754.06342781</v>
      </c>
      <c r="DL112" s="11">
        <f t="shared" si="21"/>
        <v>1622617099.3024755</v>
      </c>
      <c r="DM112" s="11">
        <f t="shared" si="21"/>
        <v>5594718617.4889565</v>
      </c>
      <c r="DN112" s="11">
        <f t="shared" si="21"/>
        <v>590058549.48010778</v>
      </c>
      <c r="DO112" s="11">
        <f t="shared" si="21"/>
        <v>512639850.03787911</v>
      </c>
      <c r="DP112" s="11">
        <f t="shared" si="21"/>
        <v>221692035.78554249</v>
      </c>
      <c r="DQ112" s="11">
        <f t="shared" si="21"/>
        <v>581242803.3533808</v>
      </c>
      <c r="DR112" s="11">
        <f t="shared" si="21"/>
        <v>23980268.368583001</v>
      </c>
      <c r="DS112" s="11">
        <f t="shared" si="21"/>
        <v>281733995.14221233</v>
      </c>
      <c r="DT112" s="11">
        <f t="shared" si="21"/>
        <v>2330242759.4914656</v>
      </c>
      <c r="DV112" s="11">
        <f t="shared" si="21"/>
        <v>14758847099.022211</v>
      </c>
      <c r="DW112" s="11">
        <f t="shared" si="21"/>
        <v>8559288798.2948074</v>
      </c>
      <c r="DX112" s="11">
        <f t="shared" si="21"/>
        <v>3027450762.4312162</v>
      </c>
      <c r="DY112" s="11">
        <f t="shared" si="21"/>
        <v>663262051.4478209</v>
      </c>
      <c r="DZ112" s="11">
        <f t="shared" si="21"/>
        <v>5774082239.4762297</v>
      </c>
      <c r="EA112" s="11">
        <f t="shared" si="21"/>
        <v>173919716.91934934</v>
      </c>
      <c r="EB112" s="11">
        <f t="shared" si="21"/>
        <v>738194754.06342781</v>
      </c>
      <c r="EC112" s="11">
        <f t="shared" ref="EC112:GN112" si="22">EC7+EC41</f>
        <v>1622617099.3024755</v>
      </c>
      <c r="ED112" s="11">
        <f t="shared" si="22"/>
        <v>5594718617.4889565</v>
      </c>
      <c r="EE112" s="11">
        <f t="shared" si="22"/>
        <v>590058549.48010778</v>
      </c>
      <c r="EF112" s="11">
        <f t="shared" si="22"/>
        <v>512639850.03787911</v>
      </c>
      <c r="EG112" s="11">
        <f t="shared" si="22"/>
        <v>221692035.78554249</v>
      </c>
      <c r="EH112" s="11">
        <f t="shared" si="22"/>
        <v>581242803.3533808</v>
      </c>
      <c r="EI112" s="11">
        <f t="shared" si="22"/>
        <v>23980268.368583001</v>
      </c>
      <c r="EJ112" s="11">
        <f t="shared" si="22"/>
        <v>281733995.14221233</v>
      </c>
      <c r="EK112" s="11">
        <f t="shared" si="22"/>
        <v>2330242759.4914656</v>
      </c>
      <c r="EM112" s="11">
        <f t="shared" si="22"/>
        <v>0</v>
      </c>
      <c r="EN112" s="11">
        <f t="shared" si="22"/>
        <v>0</v>
      </c>
      <c r="EO112" s="11">
        <f t="shared" si="22"/>
        <v>0</v>
      </c>
      <c r="EP112" s="11">
        <f t="shared" si="22"/>
        <v>0</v>
      </c>
      <c r="EQ112" s="11">
        <f t="shared" si="22"/>
        <v>0</v>
      </c>
      <c r="ER112" s="11">
        <f t="shared" si="22"/>
        <v>0</v>
      </c>
      <c r="ES112" s="11">
        <f t="shared" si="22"/>
        <v>0</v>
      </c>
      <c r="ET112" s="11">
        <f t="shared" si="22"/>
        <v>0</v>
      </c>
      <c r="EU112" s="11">
        <f t="shared" si="22"/>
        <v>0</v>
      </c>
      <c r="EV112" s="11">
        <f t="shared" si="22"/>
        <v>0</v>
      </c>
      <c r="EW112" s="11">
        <f t="shared" si="22"/>
        <v>0</v>
      </c>
      <c r="EX112" s="11">
        <f t="shared" si="22"/>
        <v>0</v>
      </c>
      <c r="EY112" s="11">
        <f t="shared" si="22"/>
        <v>0</v>
      </c>
      <c r="EZ112" s="11">
        <f t="shared" si="22"/>
        <v>0</v>
      </c>
      <c r="FA112" s="11">
        <f t="shared" si="22"/>
        <v>0</v>
      </c>
      <c r="FB112" s="11">
        <f t="shared" si="22"/>
        <v>0</v>
      </c>
      <c r="FD112" s="11">
        <f t="shared" si="22"/>
        <v>0</v>
      </c>
      <c r="FE112" s="11">
        <f t="shared" si="22"/>
        <v>0</v>
      </c>
      <c r="FF112" s="11">
        <f t="shared" si="22"/>
        <v>0</v>
      </c>
      <c r="FG112" s="11">
        <f t="shared" si="22"/>
        <v>0</v>
      </c>
      <c r="FH112" s="11">
        <f t="shared" si="22"/>
        <v>0</v>
      </c>
      <c r="FI112" s="11">
        <f t="shared" si="22"/>
        <v>0</v>
      </c>
      <c r="FJ112" s="11">
        <f t="shared" si="22"/>
        <v>0</v>
      </c>
      <c r="FK112" s="11">
        <f t="shared" si="22"/>
        <v>0</v>
      </c>
      <c r="FL112" s="11">
        <f t="shared" si="22"/>
        <v>0</v>
      </c>
      <c r="FM112" s="11">
        <f t="shared" si="22"/>
        <v>0</v>
      </c>
      <c r="FN112" s="11">
        <f t="shared" si="22"/>
        <v>0</v>
      </c>
      <c r="FO112" s="11">
        <f t="shared" si="22"/>
        <v>0</v>
      </c>
      <c r="FP112" s="11">
        <f t="shared" si="22"/>
        <v>0</v>
      </c>
      <c r="FQ112" s="11">
        <f t="shared" si="22"/>
        <v>0</v>
      </c>
      <c r="FR112" s="11">
        <f t="shared" si="22"/>
        <v>0</v>
      </c>
      <c r="FS112" s="11">
        <f t="shared" si="22"/>
        <v>0</v>
      </c>
      <c r="FV112" s="11">
        <f t="shared" si="22"/>
        <v>11118.5</v>
      </c>
      <c r="FW112" s="11">
        <f t="shared" si="22"/>
        <v>18210783175.615067</v>
      </c>
      <c r="FX112" s="11">
        <f t="shared" si="22"/>
        <v>10618488441.958282</v>
      </c>
      <c r="FY112" s="11">
        <f t="shared" si="22"/>
        <v>3766567601.1013336</v>
      </c>
      <c r="FZ112" s="11">
        <f t="shared" si="22"/>
        <v>829568278.75349975</v>
      </c>
      <c r="GA112" s="11">
        <f t="shared" si="22"/>
        <v>7350467314.3993149</v>
      </c>
      <c r="GB112" s="11">
        <f t="shared" si="22"/>
        <v>216302796.99490279</v>
      </c>
      <c r="GC112" s="11">
        <f t="shared" si="22"/>
        <v>915143004.82945359</v>
      </c>
      <c r="GD112" s="11">
        <f t="shared" si="22"/>
        <v>2172289100.6386461</v>
      </c>
      <c r="GE112" s="11">
        <f t="shared" si="22"/>
        <v>7061091250.1739712</v>
      </c>
      <c r="GF112" s="11">
        <f t="shared" si="22"/>
        <v>737480240.16487134</v>
      </c>
      <c r="GG112" s="11">
        <f t="shared" si="22"/>
        <v>668009754.23260784</v>
      </c>
      <c r="GH112" s="11">
        <f t="shared" si="22"/>
        <v>276304309.63905203</v>
      </c>
      <c r="GI112" s="11">
        <f t="shared" si="22"/>
        <v>728773787.13635635</v>
      </c>
      <c r="GJ112" s="11">
        <f t="shared" si="22"/>
        <v>30846137.551569439</v>
      </c>
      <c r="GK112" s="11">
        <f t="shared" si="22"/>
        <v>360295892.45329666</v>
      </c>
      <c r="GL112" s="11">
        <f t="shared" si="22"/>
        <v>2902455490.1897717</v>
      </c>
      <c r="GN112" s="11">
        <f t="shared" si="22"/>
        <v>18210783175.615067</v>
      </c>
      <c r="GO112" s="11">
        <f t="shared" ref="GO112:IZ112" si="23">GO7+GO41</f>
        <v>10618488441.958282</v>
      </c>
      <c r="GP112" s="11">
        <f t="shared" si="23"/>
        <v>3766567601.1013336</v>
      </c>
      <c r="GQ112" s="11">
        <f t="shared" si="23"/>
        <v>829568278.75349975</v>
      </c>
      <c r="GR112" s="11">
        <f t="shared" si="23"/>
        <v>7350467314.3993149</v>
      </c>
      <c r="GS112" s="11">
        <f t="shared" si="23"/>
        <v>216302796.99490279</v>
      </c>
      <c r="GT112" s="11">
        <f t="shared" si="23"/>
        <v>915143004.82945359</v>
      </c>
      <c r="GU112" s="11">
        <f t="shared" si="23"/>
        <v>2172289100.6386461</v>
      </c>
      <c r="GV112" s="11">
        <f t="shared" si="23"/>
        <v>7061091250.1739712</v>
      </c>
      <c r="GW112" s="11">
        <f t="shared" si="23"/>
        <v>737480240.16487134</v>
      </c>
      <c r="GX112" s="11">
        <f t="shared" si="23"/>
        <v>668009754.23260784</v>
      </c>
      <c r="GY112" s="11">
        <f t="shared" si="23"/>
        <v>276304309.63905203</v>
      </c>
      <c r="GZ112" s="11">
        <f t="shared" si="23"/>
        <v>728773787.13635635</v>
      </c>
      <c r="HA112" s="11">
        <f t="shared" si="23"/>
        <v>30846137.551569439</v>
      </c>
      <c r="HB112" s="11">
        <f t="shared" si="23"/>
        <v>360295892.45329666</v>
      </c>
      <c r="HC112" s="11">
        <f t="shared" si="23"/>
        <v>2902455490.1897717</v>
      </c>
      <c r="HE112" s="11">
        <f t="shared" si="23"/>
        <v>18210783175.615067</v>
      </c>
      <c r="HF112" s="11">
        <f t="shared" si="23"/>
        <v>10618488441.958282</v>
      </c>
      <c r="HG112" s="11">
        <f t="shared" si="23"/>
        <v>3766567601.1013336</v>
      </c>
      <c r="HH112" s="11">
        <f t="shared" si="23"/>
        <v>829568278.75349975</v>
      </c>
      <c r="HI112" s="11">
        <f t="shared" si="23"/>
        <v>7350467314.3993149</v>
      </c>
      <c r="HJ112" s="11">
        <f t="shared" si="23"/>
        <v>216302796.99490279</v>
      </c>
      <c r="HK112" s="11">
        <f t="shared" si="23"/>
        <v>915143004.82945359</v>
      </c>
      <c r="HL112" s="11">
        <f t="shared" si="23"/>
        <v>2172289100.6386461</v>
      </c>
      <c r="HM112" s="11">
        <f t="shared" si="23"/>
        <v>7061091250.1739712</v>
      </c>
      <c r="HN112" s="11">
        <f t="shared" si="23"/>
        <v>737480240.16487134</v>
      </c>
      <c r="HO112" s="11">
        <f t="shared" si="23"/>
        <v>668009754.23260784</v>
      </c>
      <c r="HP112" s="11">
        <f t="shared" si="23"/>
        <v>276304309.63905203</v>
      </c>
      <c r="HQ112" s="11">
        <f t="shared" si="23"/>
        <v>728773787.13635635</v>
      </c>
      <c r="HR112" s="11">
        <f t="shared" si="23"/>
        <v>30846137.551569439</v>
      </c>
      <c r="HS112" s="11">
        <f t="shared" si="23"/>
        <v>360295892.45329666</v>
      </c>
      <c r="HT112" s="11">
        <f t="shared" si="23"/>
        <v>2902455490.1897717</v>
      </c>
      <c r="HV112" s="11">
        <f t="shared" si="23"/>
        <v>0</v>
      </c>
      <c r="HW112" s="11">
        <f t="shared" si="23"/>
        <v>0</v>
      </c>
      <c r="HX112" s="11">
        <f t="shared" si="23"/>
        <v>0</v>
      </c>
      <c r="HY112" s="11">
        <f t="shared" si="23"/>
        <v>0</v>
      </c>
      <c r="HZ112" s="11">
        <f t="shared" si="23"/>
        <v>0</v>
      </c>
      <c r="IA112" s="11">
        <f t="shared" si="23"/>
        <v>0</v>
      </c>
      <c r="IB112" s="11">
        <f t="shared" si="23"/>
        <v>0</v>
      </c>
      <c r="IC112" s="11">
        <f t="shared" si="23"/>
        <v>0</v>
      </c>
      <c r="ID112" s="11">
        <f t="shared" si="23"/>
        <v>0</v>
      </c>
      <c r="IE112" s="11">
        <f t="shared" si="23"/>
        <v>0</v>
      </c>
      <c r="IF112" s="11">
        <f t="shared" si="23"/>
        <v>0</v>
      </c>
      <c r="IG112" s="11">
        <f t="shared" si="23"/>
        <v>0</v>
      </c>
      <c r="IH112" s="11">
        <f t="shared" si="23"/>
        <v>0</v>
      </c>
      <c r="II112" s="11">
        <f t="shared" si="23"/>
        <v>0</v>
      </c>
      <c r="IJ112" s="11">
        <f t="shared" si="23"/>
        <v>0</v>
      </c>
      <c r="IK112" s="11">
        <f t="shared" si="23"/>
        <v>0</v>
      </c>
      <c r="IM112" s="11">
        <f t="shared" si="23"/>
        <v>0</v>
      </c>
      <c r="IN112" s="11">
        <f t="shared" si="23"/>
        <v>0</v>
      </c>
      <c r="IO112" s="11">
        <f t="shared" si="23"/>
        <v>0</v>
      </c>
      <c r="IP112" s="11">
        <f t="shared" si="23"/>
        <v>0</v>
      </c>
      <c r="IQ112" s="11">
        <f t="shared" si="23"/>
        <v>0</v>
      </c>
      <c r="IR112" s="11">
        <f t="shared" si="23"/>
        <v>0</v>
      </c>
      <c r="IS112" s="11">
        <f t="shared" si="23"/>
        <v>0</v>
      </c>
      <c r="IT112" s="11">
        <f t="shared" si="23"/>
        <v>0</v>
      </c>
      <c r="IU112" s="11">
        <f t="shared" si="23"/>
        <v>0</v>
      </c>
      <c r="IV112" s="11">
        <f t="shared" si="23"/>
        <v>0</v>
      </c>
      <c r="IW112" s="11">
        <f t="shared" si="23"/>
        <v>0</v>
      </c>
      <c r="IX112" s="11">
        <f t="shared" si="23"/>
        <v>0</v>
      </c>
      <c r="IY112" s="11">
        <f t="shared" si="23"/>
        <v>0</v>
      </c>
      <c r="IZ112" s="11">
        <f t="shared" si="23"/>
        <v>0</v>
      </c>
      <c r="JA112" s="11">
        <f t="shared" ref="JA112" si="24">JA7+JA41</f>
        <v>0</v>
      </c>
      <c r="JB112" s="11">
        <f t="shared" si="4"/>
        <v>0</v>
      </c>
    </row>
    <row r="113" spans="4:262" x14ac:dyDescent="0.25">
      <c r="D113" s="11">
        <v>2025</v>
      </c>
      <c r="E113" s="11">
        <f t="shared" ref="E113:BP113" si="25">E8+E42</f>
        <v>15068962587.632545</v>
      </c>
      <c r="F113" s="11">
        <f t="shared" si="25"/>
        <v>8414087858.5848618</v>
      </c>
      <c r="G113" s="11">
        <f t="shared" si="25"/>
        <v>2923731147.5882893</v>
      </c>
      <c r="H113" s="11">
        <f t="shared" si="25"/>
        <v>690921948.33017135</v>
      </c>
      <c r="I113" s="11">
        <f t="shared" si="25"/>
        <v>6054893782.0856848</v>
      </c>
      <c r="J113" s="11">
        <f t="shared" si="25"/>
        <v>170694690.86898658</v>
      </c>
      <c r="K113" s="11">
        <f t="shared" si="25"/>
        <v>740442108.24095154</v>
      </c>
      <c r="L113" s="11">
        <f t="shared" si="25"/>
        <v>1607372910.6316237</v>
      </c>
      <c r="M113" s="11">
        <f t="shared" si="25"/>
        <v>7221133618.3943539</v>
      </c>
      <c r="N113" s="11">
        <f t="shared" si="25"/>
        <v>620689001.08161187</v>
      </c>
      <c r="O113" s="11">
        <f t="shared" si="25"/>
        <v>560177007.78905475</v>
      </c>
      <c r="P113" s="11">
        <f t="shared" si="25"/>
        <v>217693299.13991496</v>
      </c>
      <c r="Q113" s="11">
        <f t="shared" si="25"/>
        <v>603868549.9345932</v>
      </c>
      <c r="R113" s="11">
        <f t="shared" si="25"/>
        <v>39409531.195466772</v>
      </c>
      <c r="S113" s="11">
        <f t="shared" si="25"/>
        <v>279098945.71937293</v>
      </c>
      <c r="T113" s="11">
        <f t="shared" si="25"/>
        <v>2295183714.3110814</v>
      </c>
      <c r="V113" s="11">
        <f t="shared" si="25"/>
        <v>15068962587.632545</v>
      </c>
      <c r="W113" s="11">
        <f t="shared" si="25"/>
        <v>8414087858.5848618</v>
      </c>
      <c r="X113" s="11">
        <f t="shared" si="25"/>
        <v>2923731147.5882893</v>
      </c>
      <c r="Y113" s="11">
        <f t="shared" si="25"/>
        <v>690921948.33017135</v>
      </c>
      <c r="Z113" s="11">
        <f t="shared" si="25"/>
        <v>6054893782.0856848</v>
      </c>
      <c r="AA113" s="11">
        <f t="shared" si="25"/>
        <v>170694690.86898658</v>
      </c>
      <c r="AB113" s="11">
        <f t="shared" si="25"/>
        <v>740442108.24095154</v>
      </c>
      <c r="AC113" s="11">
        <f t="shared" si="25"/>
        <v>1607372910.6316237</v>
      </c>
      <c r="AD113" s="11">
        <f t="shared" si="25"/>
        <v>7221133618.3943539</v>
      </c>
      <c r="AE113" s="11">
        <f t="shared" si="25"/>
        <v>620689001.08161187</v>
      </c>
      <c r="AF113" s="11">
        <f t="shared" si="25"/>
        <v>560177007.78905475</v>
      </c>
      <c r="AG113" s="11">
        <f t="shared" si="25"/>
        <v>217693299.13991496</v>
      </c>
      <c r="AH113" s="11">
        <f t="shared" si="25"/>
        <v>603868549.9345932</v>
      </c>
      <c r="AI113" s="11">
        <f t="shared" si="25"/>
        <v>39409531.195466772</v>
      </c>
      <c r="AJ113" s="11">
        <f t="shared" si="25"/>
        <v>279098945.71937293</v>
      </c>
      <c r="AK113" s="11">
        <f t="shared" si="25"/>
        <v>2295183714.3110814</v>
      </c>
      <c r="AM113" s="11">
        <f t="shared" si="25"/>
        <v>15068962587.632545</v>
      </c>
      <c r="AN113" s="11">
        <f t="shared" si="25"/>
        <v>8414087858.5848618</v>
      </c>
      <c r="AO113" s="11">
        <f t="shared" si="25"/>
        <v>2923731147.5882893</v>
      </c>
      <c r="AP113" s="11">
        <f t="shared" si="25"/>
        <v>690921948.33017135</v>
      </c>
      <c r="AQ113" s="11">
        <f t="shared" si="25"/>
        <v>6054893782.0856848</v>
      </c>
      <c r="AR113" s="11">
        <f t="shared" si="25"/>
        <v>170694690.86898658</v>
      </c>
      <c r="AS113" s="11">
        <f t="shared" si="25"/>
        <v>740442108.24095154</v>
      </c>
      <c r="AT113" s="11">
        <f t="shared" si="25"/>
        <v>1607372910.6316237</v>
      </c>
      <c r="AU113" s="11">
        <f t="shared" si="25"/>
        <v>7221133618.3943539</v>
      </c>
      <c r="AV113" s="11">
        <f t="shared" si="25"/>
        <v>620689001.08161187</v>
      </c>
      <c r="AW113" s="11">
        <f t="shared" si="25"/>
        <v>560177007.78905475</v>
      </c>
      <c r="AX113" s="11">
        <f t="shared" si="25"/>
        <v>217693299.13991496</v>
      </c>
      <c r="AY113" s="11">
        <f t="shared" si="25"/>
        <v>603868549.9345932</v>
      </c>
      <c r="AZ113" s="11">
        <f t="shared" si="25"/>
        <v>39409531.195466772</v>
      </c>
      <c r="BA113" s="11">
        <f t="shared" si="25"/>
        <v>279098945.71937293</v>
      </c>
      <c r="BB113" s="11">
        <f t="shared" si="25"/>
        <v>2295183714.3110814</v>
      </c>
      <c r="BD113" s="11">
        <f t="shared" si="25"/>
        <v>0</v>
      </c>
      <c r="BE113" s="11">
        <f t="shared" si="25"/>
        <v>0</v>
      </c>
      <c r="BF113" s="11">
        <f t="shared" si="25"/>
        <v>0</v>
      </c>
      <c r="BG113" s="11">
        <f t="shared" si="25"/>
        <v>0</v>
      </c>
      <c r="BH113" s="11">
        <f t="shared" si="25"/>
        <v>0</v>
      </c>
      <c r="BI113" s="11">
        <f t="shared" si="25"/>
        <v>0</v>
      </c>
      <c r="BJ113" s="11">
        <f t="shared" si="25"/>
        <v>0</v>
      </c>
      <c r="BK113" s="11">
        <f t="shared" si="25"/>
        <v>0</v>
      </c>
      <c r="BL113" s="11">
        <f t="shared" si="25"/>
        <v>0</v>
      </c>
      <c r="BM113" s="11">
        <f t="shared" si="25"/>
        <v>0</v>
      </c>
      <c r="BN113" s="11">
        <f t="shared" si="25"/>
        <v>0</v>
      </c>
      <c r="BO113" s="11">
        <f t="shared" si="25"/>
        <v>0</v>
      </c>
      <c r="BP113" s="11">
        <f t="shared" si="25"/>
        <v>0</v>
      </c>
      <c r="BQ113" s="11">
        <f t="shared" ref="BQ113:EB113" si="26">BQ8+BQ42</f>
        <v>0</v>
      </c>
      <c r="BR113" s="11">
        <f t="shared" si="26"/>
        <v>0</v>
      </c>
      <c r="BS113" s="11">
        <f t="shared" si="26"/>
        <v>0</v>
      </c>
      <c r="BU113" s="11">
        <f t="shared" si="26"/>
        <v>0</v>
      </c>
      <c r="BV113" s="11">
        <f t="shared" si="26"/>
        <v>0</v>
      </c>
      <c r="BW113" s="11">
        <f t="shared" si="26"/>
        <v>0</v>
      </c>
      <c r="BX113" s="11">
        <f t="shared" si="26"/>
        <v>0</v>
      </c>
      <c r="BY113" s="11">
        <f t="shared" si="26"/>
        <v>0</v>
      </c>
      <c r="BZ113" s="11">
        <f t="shared" si="26"/>
        <v>0</v>
      </c>
      <c r="CA113" s="11">
        <f t="shared" si="26"/>
        <v>0</v>
      </c>
      <c r="CB113" s="11">
        <f t="shared" si="26"/>
        <v>0</v>
      </c>
      <c r="CC113" s="11">
        <f t="shared" si="26"/>
        <v>0</v>
      </c>
      <c r="CD113" s="11">
        <f t="shared" si="26"/>
        <v>0</v>
      </c>
      <c r="CE113" s="11">
        <f t="shared" si="26"/>
        <v>0</v>
      </c>
      <c r="CF113" s="11">
        <f t="shared" si="26"/>
        <v>0</v>
      </c>
      <c r="CG113" s="11">
        <f t="shared" si="26"/>
        <v>0</v>
      </c>
      <c r="CH113" s="11">
        <f t="shared" si="26"/>
        <v>0</v>
      </c>
      <c r="CI113" s="11">
        <f t="shared" si="26"/>
        <v>0</v>
      </c>
      <c r="CJ113" s="11">
        <f t="shared" si="26"/>
        <v>0</v>
      </c>
      <c r="CM113" s="11">
        <f t="shared" si="26"/>
        <v>11191</v>
      </c>
      <c r="CN113" s="11">
        <f t="shared" si="26"/>
        <v>15652717946.002958</v>
      </c>
      <c r="CO113" s="11">
        <f t="shared" si="26"/>
        <v>9142403809.6152782</v>
      </c>
      <c r="CP113" s="11">
        <f t="shared" si="26"/>
        <v>3182551568.6484485</v>
      </c>
      <c r="CQ113" s="11">
        <f t="shared" si="26"/>
        <v>721854030.98513269</v>
      </c>
      <c r="CR113" s="11">
        <f t="shared" si="26"/>
        <v>6372354802.1497517</v>
      </c>
      <c r="CS113" s="11">
        <f t="shared" si="26"/>
        <v>184075267.61335006</v>
      </c>
      <c r="CT113" s="11">
        <f t="shared" si="26"/>
        <v>781580385.40241039</v>
      </c>
      <c r="CU113" s="11">
        <f t="shared" si="26"/>
        <v>1776319120.6201668</v>
      </c>
      <c r="CV113" s="11">
        <f t="shared" si="26"/>
        <v>6066321654.6951256</v>
      </c>
      <c r="CW113" s="11">
        <f t="shared" si="26"/>
        <v>662980603.17468035</v>
      </c>
      <c r="CX113" s="11">
        <f t="shared" si="26"/>
        <v>615339415.17689848</v>
      </c>
      <c r="CY113" s="11">
        <f t="shared" si="26"/>
        <v>238646554.65524963</v>
      </c>
      <c r="CZ113" s="11">
        <f t="shared" si="26"/>
        <v>665345587.46453512</v>
      </c>
      <c r="DA113" s="11">
        <f t="shared" si="26"/>
        <v>33634346.759279802</v>
      </c>
      <c r="DB113" s="11">
        <f t="shared" si="26"/>
        <v>308496930.68618965</v>
      </c>
      <c r="DC113" s="11">
        <f t="shared" si="26"/>
        <v>2514480590.4280372</v>
      </c>
      <c r="DE113" s="11">
        <f t="shared" si="26"/>
        <v>15652717946.002958</v>
      </c>
      <c r="DF113" s="11">
        <f t="shared" si="26"/>
        <v>9142403809.6152782</v>
      </c>
      <c r="DG113" s="11">
        <f t="shared" si="26"/>
        <v>3182551568.6484485</v>
      </c>
      <c r="DH113" s="11">
        <f t="shared" si="26"/>
        <v>721854030.98513269</v>
      </c>
      <c r="DI113" s="11">
        <f t="shared" si="26"/>
        <v>6372354802.1497517</v>
      </c>
      <c r="DJ113" s="11">
        <f t="shared" si="26"/>
        <v>184075267.61335006</v>
      </c>
      <c r="DK113" s="11">
        <f t="shared" si="26"/>
        <v>781580385.40241039</v>
      </c>
      <c r="DL113" s="11">
        <f t="shared" si="26"/>
        <v>1776319120.6201668</v>
      </c>
      <c r="DM113" s="11">
        <f t="shared" si="26"/>
        <v>6066321654.6951256</v>
      </c>
      <c r="DN113" s="11">
        <f t="shared" si="26"/>
        <v>662980603.17468035</v>
      </c>
      <c r="DO113" s="11">
        <f t="shared" si="26"/>
        <v>615339415.17689848</v>
      </c>
      <c r="DP113" s="11">
        <f t="shared" si="26"/>
        <v>238646554.65524963</v>
      </c>
      <c r="DQ113" s="11">
        <f t="shared" si="26"/>
        <v>665345587.46453512</v>
      </c>
      <c r="DR113" s="11">
        <f t="shared" si="26"/>
        <v>33634346.759279802</v>
      </c>
      <c r="DS113" s="11">
        <f t="shared" si="26"/>
        <v>308496930.68618965</v>
      </c>
      <c r="DT113" s="11">
        <f t="shared" si="26"/>
        <v>2514480590.4280372</v>
      </c>
      <c r="DV113" s="11">
        <f t="shared" si="26"/>
        <v>15652717946.002958</v>
      </c>
      <c r="DW113" s="11">
        <f t="shared" si="26"/>
        <v>9142403809.6152782</v>
      </c>
      <c r="DX113" s="11">
        <f t="shared" si="26"/>
        <v>3182551568.6484485</v>
      </c>
      <c r="DY113" s="11">
        <f t="shared" si="26"/>
        <v>721854030.98513269</v>
      </c>
      <c r="DZ113" s="11">
        <f t="shared" si="26"/>
        <v>6372354802.1497517</v>
      </c>
      <c r="EA113" s="11">
        <f t="shared" si="26"/>
        <v>184075267.61335006</v>
      </c>
      <c r="EB113" s="11">
        <f t="shared" si="26"/>
        <v>781580385.40241039</v>
      </c>
      <c r="EC113" s="11">
        <f t="shared" ref="EC113:GN113" si="27">EC8+EC42</f>
        <v>1776319120.6201668</v>
      </c>
      <c r="ED113" s="11">
        <f t="shared" si="27"/>
        <v>6066321654.6951256</v>
      </c>
      <c r="EE113" s="11">
        <f t="shared" si="27"/>
        <v>662980603.17468035</v>
      </c>
      <c r="EF113" s="11">
        <f t="shared" si="27"/>
        <v>615339415.17689848</v>
      </c>
      <c r="EG113" s="11">
        <f t="shared" si="27"/>
        <v>238646554.65524963</v>
      </c>
      <c r="EH113" s="11">
        <f t="shared" si="27"/>
        <v>665345587.46453512</v>
      </c>
      <c r="EI113" s="11">
        <f t="shared" si="27"/>
        <v>33634346.759279802</v>
      </c>
      <c r="EJ113" s="11">
        <f t="shared" si="27"/>
        <v>308496930.68618965</v>
      </c>
      <c r="EK113" s="11">
        <f t="shared" si="27"/>
        <v>2514480590.4280372</v>
      </c>
      <c r="EM113" s="11">
        <f t="shared" si="27"/>
        <v>0</v>
      </c>
      <c r="EN113" s="11">
        <f t="shared" si="27"/>
        <v>0</v>
      </c>
      <c r="EO113" s="11">
        <f t="shared" si="27"/>
        <v>0</v>
      </c>
      <c r="EP113" s="11">
        <f t="shared" si="27"/>
        <v>0</v>
      </c>
      <c r="EQ113" s="11">
        <f t="shared" si="27"/>
        <v>0</v>
      </c>
      <c r="ER113" s="11">
        <f t="shared" si="27"/>
        <v>0</v>
      </c>
      <c r="ES113" s="11">
        <f t="shared" si="27"/>
        <v>0</v>
      </c>
      <c r="ET113" s="11">
        <f t="shared" si="27"/>
        <v>0</v>
      </c>
      <c r="EU113" s="11">
        <f t="shared" si="27"/>
        <v>0</v>
      </c>
      <c r="EV113" s="11">
        <f t="shared" si="27"/>
        <v>0</v>
      </c>
      <c r="EW113" s="11">
        <f t="shared" si="27"/>
        <v>0</v>
      </c>
      <c r="EX113" s="11">
        <f t="shared" si="27"/>
        <v>0</v>
      </c>
      <c r="EY113" s="11">
        <f t="shared" si="27"/>
        <v>0</v>
      </c>
      <c r="EZ113" s="11">
        <f t="shared" si="27"/>
        <v>0</v>
      </c>
      <c r="FA113" s="11">
        <f t="shared" si="27"/>
        <v>0</v>
      </c>
      <c r="FB113" s="11">
        <f t="shared" si="27"/>
        <v>0</v>
      </c>
      <c r="FD113" s="11">
        <f t="shared" si="27"/>
        <v>0</v>
      </c>
      <c r="FE113" s="11">
        <f t="shared" si="27"/>
        <v>0</v>
      </c>
      <c r="FF113" s="11">
        <f t="shared" si="27"/>
        <v>0</v>
      </c>
      <c r="FG113" s="11">
        <f t="shared" si="27"/>
        <v>0</v>
      </c>
      <c r="FH113" s="11">
        <f t="shared" si="27"/>
        <v>0</v>
      </c>
      <c r="FI113" s="11">
        <f t="shared" si="27"/>
        <v>0</v>
      </c>
      <c r="FJ113" s="11">
        <f t="shared" si="27"/>
        <v>0</v>
      </c>
      <c r="FK113" s="11">
        <f t="shared" si="27"/>
        <v>0</v>
      </c>
      <c r="FL113" s="11">
        <f t="shared" si="27"/>
        <v>0</v>
      </c>
      <c r="FM113" s="11">
        <f t="shared" si="27"/>
        <v>0</v>
      </c>
      <c r="FN113" s="11">
        <f t="shared" si="27"/>
        <v>0</v>
      </c>
      <c r="FO113" s="11">
        <f t="shared" si="27"/>
        <v>0</v>
      </c>
      <c r="FP113" s="11">
        <f t="shared" si="27"/>
        <v>0</v>
      </c>
      <c r="FQ113" s="11">
        <f t="shared" si="27"/>
        <v>0</v>
      </c>
      <c r="FR113" s="11">
        <f t="shared" si="27"/>
        <v>0</v>
      </c>
      <c r="FS113" s="11">
        <f t="shared" si="27"/>
        <v>0</v>
      </c>
      <c r="FV113" s="11">
        <f t="shared" si="27"/>
        <v>11191</v>
      </c>
      <c r="FW113" s="11">
        <f t="shared" si="27"/>
        <v>21104062870.968792</v>
      </c>
      <c r="FX113" s="11">
        <f t="shared" si="27"/>
        <v>12300800903.728132</v>
      </c>
      <c r="FY113" s="11">
        <f t="shared" si="27"/>
        <v>4326005422.472188</v>
      </c>
      <c r="FZ113" s="11">
        <f t="shared" si="27"/>
        <v>1011474953.006848</v>
      </c>
      <c r="GA113" s="11">
        <f t="shared" si="27"/>
        <v>8964813549.2693348</v>
      </c>
      <c r="GB113" s="11">
        <f t="shared" si="27"/>
        <v>248471787.01421171</v>
      </c>
      <c r="GC113" s="11">
        <f t="shared" si="27"/>
        <v>1048947798.874103</v>
      </c>
      <c r="GD113" s="11">
        <f t="shared" si="27"/>
        <v>2759191748.0015507</v>
      </c>
      <c r="GE113" s="11">
        <f t="shared" si="27"/>
        <v>8450372508.4835844</v>
      </c>
      <c r="GF113" s="11">
        <f t="shared" si="27"/>
        <v>944824994.4469018</v>
      </c>
      <c r="GG113" s="11">
        <f t="shared" si="27"/>
        <v>905030590.20447326</v>
      </c>
      <c r="GH113" s="11">
        <f t="shared" si="27"/>
        <v>329495859.51809937</v>
      </c>
      <c r="GI113" s="11">
        <f t="shared" si="27"/>
        <v>922322829.07202029</v>
      </c>
      <c r="GJ113" s="11">
        <f t="shared" si="27"/>
        <v>104229480.33377305</v>
      </c>
      <c r="GK113" s="11">
        <f t="shared" si="27"/>
        <v>511523454.39278793</v>
      </c>
      <c r="GL113" s="11">
        <f t="shared" si="27"/>
        <v>3467840180.1176395</v>
      </c>
      <c r="GN113" s="11">
        <f t="shared" si="27"/>
        <v>21104062870.968792</v>
      </c>
      <c r="GO113" s="11">
        <f t="shared" ref="GO113:IZ113" si="28">GO8+GO42</f>
        <v>12300800903.728132</v>
      </c>
      <c r="GP113" s="11">
        <f t="shared" si="28"/>
        <v>4326005422.472188</v>
      </c>
      <c r="GQ113" s="11">
        <f t="shared" si="28"/>
        <v>1011474953.006848</v>
      </c>
      <c r="GR113" s="11">
        <f t="shared" si="28"/>
        <v>8964813549.2693348</v>
      </c>
      <c r="GS113" s="11">
        <f t="shared" si="28"/>
        <v>248471787.01421171</v>
      </c>
      <c r="GT113" s="11">
        <f t="shared" si="28"/>
        <v>1048947798.874103</v>
      </c>
      <c r="GU113" s="11">
        <f t="shared" si="28"/>
        <v>2759191748.0015507</v>
      </c>
      <c r="GV113" s="11">
        <f t="shared" si="28"/>
        <v>8450372508.4835844</v>
      </c>
      <c r="GW113" s="11">
        <f t="shared" si="28"/>
        <v>944824994.4469018</v>
      </c>
      <c r="GX113" s="11">
        <f t="shared" si="28"/>
        <v>905030590.20447326</v>
      </c>
      <c r="GY113" s="11">
        <f t="shared" si="28"/>
        <v>329495859.51809937</v>
      </c>
      <c r="GZ113" s="11">
        <f t="shared" si="28"/>
        <v>922322829.07202029</v>
      </c>
      <c r="HA113" s="11">
        <f t="shared" si="28"/>
        <v>104229480.33377305</v>
      </c>
      <c r="HB113" s="11">
        <f t="shared" si="28"/>
        <v>511523454.39278793</v>
      </c>
      <c r="HC113" s="11">
        <f t="shared" si="28"/>
        <v>3467840180.1176395</v>
      </c>
      <c r="HE113" s="11">
        <f t="shared" si="28"/>
        <v>21104062870.968792</v>
      </c>
      <c r="HF113" s="11">
        <f t="shared" si="28"/>
        <v>12300800903.728132</v>
      </c>
      <c r="HG113" s="11">
        <f t="shared" si="28"/>
        <v>4326005422.472188</v>
      </c>
      <c r="HH113" s="11">
        <f t="shared" si="28"/>
        <v>1011474953.006848</v>
      </c>
      <c r="HI113" s="11">
        <f t="shared" si="28"/>
        <v>8964813549.2693348</v>
      </c>
      <c r="HJ113" s="11">
        <f t="shared" si="28"/>
        <v>248471787.01421171</v>
      </c>
      <c r="HK113" s="11">
        <f t="shared" si="28"/>
        <v>1048947798.874103</v>
      </c>
      <c r="HL113" s="11">
        <f t="shared" si="28"/>
        <v>2759191748.0015507</v>
      </c>
      <c r="HM113" s="11">
        <f t="shared" si="28"/>
        <v>8450372508.4835844</v>
      </c>
      <c r="HN113" s="11">
        <f t="shared" si="28"/>
        <v>944824994.4469018</v>
      </c>
      <c r="HO113" s="11">
        <f t="shared" si="28"/>
        <v>905030590.20447326</v>
      </c>
      <c r="HP113" s="11">
        <f t="shared" si="28"/>
        <v>329495859.51809937</v>
      </c>
      <c r="HQ113" s="11">
        <f t="shared" si="28"/>
        <v>922322829.07202029</v>
      </c>
      <c r="HR113" s="11">
        <f t="shared" si="28"/>
        <v>104229480.33377305</v>
      </c>
      <c r="HS113" s="11">
        <f t="shared" si="28"/>
        <v>511523454.39278793</v>
      </c>
      <c r="HT113" s="11">
        <f t="shared" si="28"/>
        <v>3467840180.1176395</v>
      </c>
      <c r="HV113" s="11">
        <f t="shared" si="28"/>
        <v>0</v>
      </c>
      <c r="HW113" s="11">
        <f t="shared" si="28"/>
        <v>0</v>
      </c>
      <c r="HX113" s="11">
        <f t="shared" si="28"/>
        <v>0</v>
      </c>
      <c r="HY113" s="11">
        <f t="shared" si="28"/>
        <v>0</v>
      </c>
      <c r="HZ113" s="11">
        <f t="shared" si="28"/>
        <v>0</v>
      </c>
      <c r="IA113" s="11">
        <f t="shared" si="28"/>
        <v>0</v>
      </c>
      <c r="IB113" s="11">
        <f t="shared" si="28"/>
        <v>0</v>
      </c>
      <c r="IC113" s="11">
        <f t="shared" si="28"/>
        <v>0</v>
      </c>
      <c r="ID113" s="11">
        <f t="shared" si="28"/>
        <v>0</v>
      </c>
      <c r="IE113" s="11">
        <f t="shared" si="28"/>
        <v>0</v>
      </c>
      <c r="IF113" s="11">
        <f t="shared" si="28"/>
        <v>0</v>
      </c>
      <c r="IG113" s="11">
        <f t="shared" si="28"/>
        <v>0</v>
      </c>
      <c r="IH113" s="11">
        <f t="shared" si="28"/>
        <v>0</v>
      </c>
      <c r="II113" s="11">
        <f t="shared" si="28"/>
        <v>0</v>
      </c>
      <c r="IJ113" s="11">
        <f t="shared" si="28"/>
        <v>0</v>
      </c>
      <c r="IK113" s="11">
        <f t="shared" si="28"/>
        <v>0</v>
      </c>
      <c r="IM113" s="11">
        <f t="shared" si="28"/>
        <v>0</v>
      </c>
      <c r="IN113" s="11">
        <f t="shared" si="28"/>
        <v>0</v>
      </c>
      <c r="IO113" s="11">
        <f t="shared" si="28"/>
        <v>0</v>
      </c>
      <c r="IP113" s="11">
        <f t="shared" si="28"/>
        <v>0</v>
      </c>
      <c r="IQ113" s="11">
        <f t="shared" si="28"/>
        <v>0</v>
      </c>
      <c r="IR113" s="11">
        <f t="shared" si="28"/>
        <v>0</v>
      </c>
      <c r="IS113" s="11">
        <f t="shared" si="28"/>
        <v>0</v>
      </c>
      <c r="IT113" s="11">
        <f t="shared" si="28"/>
        <v>0</v>
      </c>
      <c r="IU113" s="11">
        <f t="shared" si="28"/>
        <v>0</v>
      </c>
      <c r="IV113" s="11">
        <f t="shared" si="28"/>
        <v>0</v>
      </c>
      <c r="IW113" s="11">
        <f t="shared" si="28"/>
        <v>0</v>
      </c>
      <c r="IX113" s="11">
        <f t="shared" si="28"/>
        <v>0</v>
      </c>
      <c r="IY113" s="11">
        <f t="shared" si="28"/>
        <v>0</v>
      </c>
      <c r="IZ113" s="11">
        <f t="shared" si="28"/>
        <v>0</v>
      </c>
      <c r="JA113" s="11">
        <f t="shared" ref="JA113" si="29">JA8+JA42</f>
        <v>0</v>
      </c>
      <c r="JB113" s="11">
        <f t="shared" si="4"/>
        <v>0</v>
      </c>
    </row>
    <row r="114" spans="4:262" x14ac:dyDescent="0.25">
      <c r="D114" s="11">
        <v>2026</v>
      </c>
      <c r="E114" s="11">
        <f t="shared" ref="E114:BP114" si="30">E9+E43</f>
        <v>16593139474.258369</v>
      </c>
      <c r="F114" s="11">
        <f t="shared" si="30"/>
        <v>9140376597.2080097</v>
      </c>
      <c r="G114" s="11">
        <f t="shared" si="30"/>
        <v>3133192268.5592422</v>
      </c>
      <c r="H114" s="11">
        <f t="shared" si="30"/>
        <v>783231237.65760052</v>
      </c>
      <c r="I114" s="11">
        <f t="shared" si="30"/>
        <v>6940765844.5322523</v>
      </c>
      <c r="J114" s="11">
        <f t="shared" si="30"/>
        <v>184507297.98203433</v>
      </c>
      <c r="K114" s="11">
        <f t="shared" si="30"/>
        <v>802004522.14832067</v>
      </c>
      <c r="L114" s="11">
        <f t="shared" si="30"/>
        <v>1797067477.9874492</v>
      </c>
      <c r="M114" s="11">
        <f t="shared" si="30"/>
        <v>8817972654.3316727</v>
      </c>
      <c r="N114" s="11">
        <f t="shared" si="30"/>
        <v>739339740.10433507</v>
      </c>
      <c r="O114" s="11">
        <f t="shared" si="30"/>
        <v>695456631.18894637</v>
      </c>
      <c r="P114" s="11">
        <f t="shared" si="30"/>
        <v>239380582.59246072</v>
      </c>
      <c r="Q114" s="11">
        <f t="shared" si="30"/>
        <v>705993636.88191426</v>
      </c>
      <c r="R114" s="11">
        <f t="shared" si="30"/>
        <v>61092730.605952457</v>
      </c>
      <c r="S114" s="11">
        <f t="shared" si="30"/>
        <v>313024941.47793221</v>
      </c>
      <c r="T114" s="11">
        <f t="shared" si="30"/>
        <v>2535201401.3756585</v>
      </c>
      <c r="V114" s="11">
        <f t="shared" si="30"/>
        <v>16593139474.258369</v>
      </c>
      <c r="W114" s="11">
        <f t="shared" si="30"/>
        <v>9140376597.2080097</v>
      </c>
      <c r="X114" s="11">
        <f t="shared" si="30"/>
        <v>3133192268.5592422</v>
      </c>
      <c r="Y114" s="11">
        <f t="shared" si="30"/>
        <v>783231237.65760052</v>
      </c>
      <c r="Z114" s="11">
        <f t="shared" si="30"/>
        <v>6940765844.5322523</v>
      </c>
      <c r="AA114" s="11">
        <f t="shared" si="30"/>
        <v>184507297.98203433</v>
      </c>
      <c r="AB114" s="11">
        <f t="shared" si="30"/>
        <v>802004522.14832067</v>
      </c>
      <c r="AC114" s="11">
        <f t="shared" si="30"/>
        <v>1797067477.9874492</v>
      </c>
      <c r="AD114" s="11">
        <f t="shared" si="30"/>
        <v>8817972654.3316727</v>
      </c>
      <c r="AE114" s="11">
        <f t="shared" si="30"/>
        <v>739339740.10433507</v>
      </c>
      <c r="AF114" s="11">
        <f t="shared" si="30"/>
        <v>695456631.18894637</v>
      </c>
      <c r="AG114" s="11">
        <f t="shared" si="30"/>
        <v>239380582.59246072</v>
      </c>
      <c r="AH114" s="11">
        <f t="shared" si="30"/>
        <v>705993636.88191426</v>
      </c>
      <c r="AI114" s="11">
        <f t="shared" si="30"/>
        <v>61092730.605952457</v>
      </c>
      <c r="AJ114" s="11">
        <f t="shared" si="30"/>
        <v>313024941.47793221</v>
      </c>
      <c r="AK114" s="11">
        <f t="shared" si="30"/>
        <v>2535201401.3756585</v>
      </c>
      <c r="AM114" s="11">
        <f t="shared" si="30"/>
        <v>16593139474.258369</v>
      </c>
      <c r="AN114" s="11">
        <f t="shared" si="30"/>
        <v>9140376597.2080097</v>
      </c>
      <c r="AO114" s="11">
        <f t="shared" si="30"/>
        <v>3133192268.5592422</v>
      </c>
      <c r="AP114" s="11">
        <f t="shared" si="30"/>
        <v>783231237.65760052</v>
      </c>
      <c r="AQ114" s="11">
        <f t="shared" si="30"/>
        <v>6940765844.5322523</v>
      </c>
      <c r="AR114" s="11">
        <f t="shared" si="30"/>
        <v>184507297.98203433</v>
      </c>
      <c r="AS114" s="11">
        <f t="shared" si="30"/>
        <v>802004522.14832067</v>
      </c>
      <c r="AT114" s="11">
        <f t="shared" si="30"/>
        <v>1797067477.9874492</v>
      </c>
      <c r="AU114" s="11">
        <f t="shared" si="30"/>
        <v>8817972654.3316727</v>
      </c>
      <c r="AV114" s="11">
        <f t="shared" si="30"/>
        <v>739339740.10433507</v>
      </c>
      <c r="AW114" s="11">
        <f t="shared" si="30"/>
        <v>695456631.18894637</v>
      </c>
      <c r="AX114" s="11">
        <f t="shared" si="30"/>
        <v>239380582.59246072</v>
      </c>
      <c r="AY114" s="11">
        <f t="shared" si="30"/>
        <v>705993636.88191426</v>
      </c>
      <c r="AZ114" s="11">
        <f t="shared" si="30"/>
        <v>61092730.605952457</v>
      </c>
      <c r="BA114" s="11">
        <f t="shared" si="30"/>
        <v>313024941.47793221</v>
      </c>
      <c r="BB114" s="11">
        <f t="shared" si="30"/>
        <v>2535201401.3756585</v>
      </c>
      <c r="BD114" s="11">
        <f t="shared" si="30"/>
        <v>0</v>
      </c>
      <c r="BE114" s="11">
        <f t="shared" si="30"/>
        <v>0</v>
      </c>
      <c r="BF114" s="11">
        <f t="shared" si="30"/>
        <v>0</v>
      </c>
      <c r="BG114" s="11">
        <f t="shared" si="30"/>
        <v>0</v>
      </c>
      <c r="BH114" s="11">
        <f t="shared" si="30"/>
        <v>0</v>
      </c>
      <c r="BI114" s="11">
        <f t="shared" si="30"/>
        <v>0</v>
      </c>
      <c r="BJ114" s="11">
        <f t="shared" si="30"/>
        <v>0</v>
      </c>
      <c r="BK114" s="11">
        <f t="shared" si="30"/>
        <v>0</v>
      </c>
      <c r="BL114" s="11">
        <f t="shared" si="30"/>
        <v>0</v>
      </c>
      <c r="BM114" s="11">
        <f t="shared" si="30"/>
        <v>0</v>
      </c>
      <c r="BN114" s="11">
        <f t="shared" si="30"/>
        <v>0</v>
      </c>
      <c r="BO114" s="11">
        <f t="shared" si="30"/>
        <v>0</v>
      </c>
      <c r="BP114" s="11">
        <f t="shared" si="30"/>
        <v>0</v>
      </c>
      <c r="BQ114" s="11">
        <f t="shared" ref="BQ114:EB114" si="31">BQ9+BQ43</f>
        <v>0</v>
      </c>
      <c r="BR114" s="11">
        <f t="shared" si="31"/>
        <v>0</v>
      </c>
      <c r="BS114" s="11">
        <f t="shared" si="31"/>
        <v>0</v>
      </c>
      <c r="BU114" s="11">
        <f t="shared" si="31"/>
        <v>0</v>
      </c>
      <c r="BV114" s="11">
        <f t="shared" si="31"/>
        <v>0</v>
      </c>
      <c r="BW114" s="11">
        <f t="shared" si="31"/>
        <v>0</v>
      </c>
      <c r="BX114" s="11">
        <f t="shared" si="31"/>
        <v>0</v>
      </c>
      <c r="BY114" s="11">
        <f t="shared" si="31"/>
        <v>0</v>
      </c>
      <c r="BZ114" s="11">
        <f t="shared" si="31"/>
        <v>0</v>
      </c>
      <c r="CA114" s="11">
        <f t="shared" si="31"/>
        <v>0</v>
      </c>
      <c r="CB114" s="11">
        <f t="shared" si="31"/>
        <v>0</v>
      </c>
      <c r="CC114" s="11">
        <f t="shared" si="31"/>
        <v>0</v>
      </c>
      <c r="CD114" s="11">
        <f t="shared" si="31"/>
        <v>0</v>
      </c>
      <c r="CE114" s="11">
        <f t="shared" si="31"/>
        <v>0</v>
      </c>
      <c r="CF114" s="11">
        <f t="shared" si="31"/>
        <v>0</v>
      </c>
      <c r="CG114" s="11">
        <f t="shared" si="31"/>
        <v>0</v>
      </c>
      <c r="CH114" s="11">
        <f t="shared" si="31"/>
        <v>0</v>
      </c>
      <c r="CI114" s="11">
        <f t="shared" si="31"/>
        <v>0</v>
      </c>
      <c r="CJ114" s="11">
        <f t="shared" si="31"/>
        <v>0</v>
      </c>
      <c r="CM114" s="11">
        <f t="shared" si="31"/>
        <v>13284.533333333333</v>
      </c>
      <c r="CN114" s="11">
        <f t="shared" si="31"/>
        <v>17853579935.391438</v>
      </c>
      <c r="CO114" s="11">
        <f t="shared" si="31"/>
        <v>10423410176.765329</v>
      </c>
      <c r="CP114" s="11">
        <f t="shared" si="31"/>
        <v>3569090332.1392431</v>
      </c>
      <c r="CQ114" s="11">
        <f t="shared" si="31"/>
        <v>836419611.32294559</v>
      </c>
      <c r="CR114" s="11">
        <f t="shared" si="31"/>
        <v>7511709261.9186811</v>
      </c>
      <c r="CS114" s="11">
        <f t="shared" si="31"/>
        <v>209226659.67088717</v>
      </c>
      <c r="CT114" s="11">
        <f t="shared" si="31"/>
        <v>891831112.96427214</v>
      </c>
      <c r="CU114" s="11">
        <f t="shared" si="31"/>
        <v>2108358978.8872952</v>
      </c>
      <c r="CV114" s="11">
        <f t="shared" si="31"/>
        <v>6920814955.9124651</v>
      </c>
      <c r="CW114" s="11">
        <f t="shared" si="31"/>
        <v>830430838.89233851</v>
      </c>
      <c r="CX114" s="11">
        <f t="shared" si="31"/>
        <v>814180506.24227107</v>
      </c>
      <c r="CY114" s="11">
        <f t="shared" si="31"/>
        <v>276164936.56709635</v>
      </c>
      <c r="CZ114" s="11">
        <f t="shared" si="31"/>
        <v>826096152.48006749</v>
      </c>
      <c r="DA114" s="11">
        <f t="shared" si="31"/>
        <v>49016629.876072317</v>
      </c>
      <c r="DB114" s="11">
        <f t="shared" si="31"/>
        <v>370358127.73551333</v>
      </c>
      <c r="DC114" s="11">
        <f t="shared" si="31"/>
        <v>2930283675.6411185</v>
      </c>
      <c r="DE114" s="11">
        <f t="shared" si="31"/>
        <v>17853579935.391438</v>
      </c>
      <c r="DF114" s="11">
        <f t="shared" si="31"/>
        <v>10423410176.765329</v>
      </c>
      <c r="DG114" s="11">
        <f t="shared" si="31"/>
        <v>3569090332.1392431</v>
      </c>
      <c r="DH114" s="11">
        <f t="shared" si="31"/>
        <v>836419611.32294559</v>
      </c>
      <c r="DI114" s="11">
        <f t="shared" si="31"/>
        <v>7511709261.9186811</v>
      </c>
      <c r="DJ114" s="11">
        <f t="shared" si="31"/>
        <v>209226659.67088717</v>
      </c>
      <c r="DK114" s="11">
        <f t="shared" si="31"/>
        <v>891831112.96427214</v>
      </c>
      <c r="DL114" s="11">
        <f t="shared" si="31"/>
        <v>2108358978.8872952</v>
      </c>
      <c r="DM114" s="11">
        <f t="shared" si="31"/>
        <v>6920814955.9124651</v>
      </c>
      <c r="DN114" s="11">
        <f t="shared" si="31"/>
        <v>830430838.89233851</v>
      </c>
      <c r="DO114" s="11">
        <f t="shared" si="31"/>
        <v>814180506.24227107</v>
      </c>
      <c r="DP114" s="11">
        <f t="shared" si="31"/>
        <v>276164936.56709635</v>
      </c>
      <c r="DQ114" s="11">
        <f t="shared" si="31"/>
        <v>826096152.48006749</v>
      </c>
      <c r="DR114" s="11">
        <f t="shared" si="31"/>
        <v>49016629.876072317</v>
      </c>
      <c r="DS114" s="11">
        <f t="shared" si="31"/>
        <v>370358127.73551333</v>
      </c>
      <c r="DT114" s="11">
        <f t="shared" si="31"/>
        <v>2930283675.6411185</v>
      </c>
      <c r="DV114" s="11">
        <f t="shared" si="31"/>
        <v>17853579935.391438</v>
      </c>
      <c r="DW114" s="11">
        <f t="shared" si="31"/>
        <v>10423410176.765329</v>
      </c>
      <c r="DX114" s="11">
        <f t="shared" si="31"/>
        <v>3569090332.1392431</v>
      </c>
      <c r="DY114" s="11">
        <f t="shared" si="31"/>
        <v>836419611.32294559</v>
      </c>
      <c r="DZ114" s="11">
        <f t="shared" si="31"/>
        <v>7511709261.9186811</v>
      </c>
      <c r="EA114" s="11">
        <f t="shared" si="31"/>
        <v>209226659.67088717</v>
      </c>
      <c r="EB114" s="11">
        <f t="shared" si="31"/>
        <v>891831112.96427214</v>
      </c>
      <c r="EC114" s="11">
        <f t="shared" ref="EC114:GN114" si="32">EC9+EC43</f>
        <v>2108358978.8872952</v>
      </c>
      <c r="ED114" s="11">
        <f t="shared" si="32"/>
        <v>6920814955.9124651</v>
      </c>
      <c r="EE114" s="11">
        <f t="shared" si="32"/>
        <v>830430838.89233851</v>
      </c>
      <c r="EF114" s="11">
        <f t="shared" si="32"/>
        <v>814180506.24227107</v>
      </c>
      <c r="EG114" s="11">
        <f t="shared" si="32"/>
        <v>276164936.56709635</v>
      </c>
      <c r="EH114" s="11">
        <f t="shared" si="32"/>
        <v>826096152.48006749</v>
      </c>
      <c r="EI114" s="11">
        <f t="shared" si="32"/>
        <v>49016629.876072317</v>
      </c>
      <c r="EJ114" s="11">
        <f t="shared" si="32"/>
        <v>370358127.73551333</v>
      </c>
      <c r="EK114" s="11">
        <f t="shared" si="32"/>
        <v>2930283675.6411185</v>
      </c>
      <c r="EM114" s="11">
        <f t="shared" si="32"/>
        <v>0</v>
      </c>
      <c r="EN114" s="11">
        <f t="shared" si="32"/>
        <v>0</v>
      </c>
      <c r="EO114" s="11">
        <f t="shared" si="32"/>
        <v>0</v>
      </c>
      <c r="EP114" s="11">
        <f t="shared" si="32"/>
        <v>0</v>
      </c>
      <c r="EQ114" s="11">
        <f t="shared" si="32"/>
        <v>0</v>
      </c>
      <c r="ER114" s="11">
        <f t="shared" si="32"/>
        <v>0</v>
      </c>
      <c r="ES114" s="11">
        <f t="shared" si="32"/>
        <v>0</v>
      </c>
      <c r="ET114" s="11">
        <f t="shared" si="32"/>
        <v>0</v>
      </c>
      <c r="EU114" s="11">
        <f t="shared" si="32"/>
        <v>0</v>
      </c>
      <c r="EV114" s="11">
        <f t="shared" si="32"/>
        <v>0</v>
      </c>
      <c r="EW114" s="11">
        <f t="shared" si="32"/>
        <v>0</v>
      </c>
      <c r="EX114" s="11">
        <f t="shared" si="32"/>
        <v>0</v>
      </c>
      <c r="EY114" s="11">
        <f t="shared" si="32"/>
        <v>0</v>
      </c>
      <c r="EZ114" s="11">
        <f t="shared" si="32"/>
        <v>0</v>
      </c>
      <c r="FA114" s="11">
        <f t="shared" si="32"/>
        <v>0</v>
      </c>
      <c r="FB114" s="11">
        <f t="shared" si="32"/>
        <v>0</v>
      </c>
      <c r="FD114" s="11">
        <f t="shared" si="32"/>
        <v>0</v>
      </c>
      <c r="FE114" s="11">
        <f t="shared" si="32"/>
        <v>0</v>
      </c>
      <c r="FF114" s="11">
        <f t="shared" si="32"/>
        <v>0</v>
      </c>
      <c r="FG114" s="11">
        <f t="shared" si="32"/>
        <v>0</v>
      </c>
      <c r="FH114" s="11">
        <f t="shared" si="32"/>
        <v>0</v>
      </c>
      <c r="FI114" s="11">
        <f t="shared" si="32"/>
        <v>0</v>
      </c>
      <c r="FJ114" s="11">
        <f t="shared" si="32"/>
        <v>0</v>
      </c>
      <c r="FK114" s="11">
        <f t="shared" si="32"/>
        <v>0</v>
      </c>
      <c r="FL114" s="11">
        <f t="shared" si="32"/>
        <v>0</v>
      </c>
      <c r="FM114" s="11">
        <f t="shared" si="32"/>
        <v>0</v>
      </c>
      <c r="FN114" s="11">
        <f t="shared" si="32"/>
        <v>0</v>
      </c>
      <c r="FO114" s="11">
        <f t="shared" si="32"/>
        <v>0</v>
      </c>
      <c r="FP114" s="11">
        <f t="shared" si="32"/>
        <v>0</v>
      </c>
      <c r="FQ114" s="11">
        <f t="shared" si="32"/>
        <v>0</v>
      </c>
      <c r="FR114" s="11">
        <f t="shared" si="32"/>
        <v>0</v>
      </c>
      <c r="FS114" s="11">
        <f t="shared" si="32"/>
        <v>0</v>
      </c>
      <c r="FV114" s="11">
        <f t="shared" si="32"/>
        <v>13284.533333333333</v>
      </c>
      <c r="FW114" s="11">
        <f t="shared" si="32"/>
        <v>22906070635.873787</v>
      </c>
      <c r="FX114" s="11">
        <f t="shared" si="32"/>
        <v>13270320712.171701</v>
      </c>
      <c r="FY114" s="11">
        <f t="shared" si="32"/>
        <v>4698209826.2327976</v>
      </c>
      <c r="FZ114" s="11">
        <f t="shared" si="32"/>
        <v>1253954171.9878154</v>
      </c>
      <c r="GA114" s="11">
        <f t="shared" si="32"/>
        <v>10237456023.447048</v>
      </c>
      <c r="GB114" s="11">
        <f t="shared" si="32"/>
        <v>266093698.90508297</v>
      </c>
      <c r="GC114" s="11">
        <f t="shared" si="32"/>
        <v>1130022200.7023847</v>
      </c>
      <c r="GD114" s="11">
        <f t="shared" si="32"/>
        <v>4129195510.7732244</v>
      </c>
      <c r="GE114" s="11">
        <f t="shared" si="32"/>
        <v>10090867225.445988</v>
      </c>
      <c r="GF114" s="11">
        <f t="shared" si="32"/>
        <v>1217529705.9983523</v>
      </c>
      <c r="GG114" s="11">
        <f t="shared" si="32"/>
        <v>1472432481.0214767</v>
      </c>
      <c r="GH114" s="11">
        <f t="shared" si="32"/>
        <v>372781350.47517043</v>
      </c>
      <c r="GI114" s="11">
        <f t="shared" si="32"/>
        <v>1099369701.3100541</v>
      </c>
      <c r="GJ114" s="11">
        <f t="shared" si="32"/>
        <v>265991182.54747236</v>
      </c>
      <c r="GK114" s="11">
        <f t="shared" si="32"/>
        <v>757717097.43944228</v>
      </c>
      <c r="GL114" s="11">
        <f t="shared" si="32"/>
        <v>3996956627.8761697</v>
      </c>
      <c r="GN114" s="11">
        <f t="shared" si="32"/>
        <v>22906070635.873787</v>
      </c>
      <c r="GO114" s="11">
        <f t="shared" ref="GO114:IZ114" si="33">GO9+GO43</f>
        <v>13270320712.171701</v>
      </c>
      <c r="GP114" s="11">
        <f t="shared" si="33"/>
        <v>4698209826.2327976</v>
      </c>
      <c r="GQ114" s="11">
        <f t="shared" si="33"/>
        <v>1253954171.9878154</v>
      </c>
      <c r="GR114" s="11">
        <f t="shared" si="33"/>
        <v>10237456023.447048</v>
      </c>
      <c r="GS114" s="11">
        <f t="shared" si="33"/>
        <v>266093698.90508297</v>
      </c>
      <c r="GT114" s="11">
        <f t="shared" si="33"/>
        <v>1130022200.7023847</v>
      </c>
      <c r="GU114" s="11">
        <f t="shared" si="33"/>
        <v>4129195510.7732244</v>
      </c>
      <c r="GV114" s="11">
        <f t="shared" si="33"/>
        <v>10090867225.445988</v>
      </c>
      <c r="GW114" s="11">
        <f t="shared" si="33"/>
        <v>1217529705.9983523</v>
      </c>
      <c r="GX114" s="11">
        <f t="shared" si="33"/>
        <v>1472432481.0214767</v>
      </c>
      <c r="GY114" s="11">
        <f t="shared" si="33"/>
        <v>372781350.47517043</v>
      </c>
      <c r="GZ114" s="11">
        <f t="shared" si="33"/>
        <v>1099369701.3100541</v>
      </c>
      <c r="HA114" s="11">
        <f t="shared" si="33"/>
        <v>265991182.54747236</v>
      </c>
      <c r="HB114" s="11">
        <f t="shared" si="33"/>
        <v>757717097.43944228</v>
      </c>
      <c r="HC114" s="11">
        <f t="shared" si="33"/>
        <v>3996956627.8761697</v>
      </c>
      <c r="HE114" s="11">
        <f t="shared" si="33"/>
        <v>22906070635.873787</v>
      </c>
      <c r="HF114" s="11">
        <f t="shared" si="33"/>
        <v>13270320712.171701</v>
      </c>
      <c r="HG114" s="11">
        <f t="shared" si="33"/>
        <v>4698209826.2327976</v>
      </c>
      <c r="HH114" s="11">
        <f t="shared" si="33"/>
        <v>1253954171.9878154</v>
      </c>
      <c r="HI114" s="11">
        <f t="shared" si="33"/>
        <v>10237456023.447048</v>
      </c>
      <c r="HJ114" s="11">
        <f t="shared" si="33"/>
        <v>266093698.90508297</v>
      </c>
      <c r="HK114" s="11">
        <f t="shared" si="33"/>
        <v>1130022200.7023847</v>
      </c>
      <c r="HL114" s="11">
        <f t="shared" si="33"/>
        <v>4129195510.7732244</v>
      </c>
      <c r="HM114" s="11">
        <f t="shared" si="33"/>
        <v>10090867225.445988</v>
      </c>
      <c r="HN114" s="11">
        <f t="shared" si="33"/>
        <v>1217529705.9983523</v>
      </c>
      <c r="HO114" s="11">
        <f t="shared" si="33"/>
        <v>1472432481.0214767</v>
      </c>
      <c r="HP114" s="11">
        <f t="shared" si="33"/>
        <v>372781350.47517043</v>
      </c>
      <c r="HQ114" s="11">
        <f t="shared" si="33"/>
        <v>1099369701.3100541</v>
      </c>
      <c r="HR114" s="11">
        <f t="shared" si="33"/>
        <v>265991182.54747236</v>
      </c>
      <c r="HS114" s="11">
        <f t="shared" si="33"/>
        <v>757717097.43944228</v>
      </c>
      <c r="HT114" s="11">
        <f t="shared" si="33"/>
        <v>3996956627.8761697</v>
      </c>
      <c r="HV114" s="11">
        <f t="shared" si="33"/>
        <v>0</v>
      </c>
      <c r="HW114" s="11">
        <f t="shared" si="33"/>
        <v>0</v>
      </c>
      <c r="HX114" s="11">
        <f t="shared" si="33"/>
        <v>0</v>
      </c>
      <c r="HY114" s="11">
        <f t="shared" si="33"/>
        <v>0</v>
      </c>
      <c r="HZ114" s="11">
        <f t="shared" si="33"/>
        <v>0</v>
      </c>
      <c r="IA114" s="11">
        <f t="shared" si="33"/>
        <v>0</v>
      </c>
      <c r="IB114" s="11">
        <f t="shared" si="33"/>
        <v>0</v>
      </c>
      <c r="IC114" s="11">
        <f t="shared" si="33"/>
        <v>0</v>
      </c>
      <c r="ID114" s="11">
        <f t="shared" si="33"/>
        <v>0</v>
      </c>
      <c r="IE114" s="11">
        <f t="shared" si="33"/>
        <v>0</v>
      </c>
      <c r="IF114" s="11">
        <f t="shared" si="33"/>
        <v>0</v>
      </c>
      <c r="IG114" s="11">
        <f t="shared" si="33"/>
        <v>0</v>
      </c>
      <c r="IH114" s="11">
        <f t="shared" si="33"/>
        <v>0</v>
      </c>
      <c r="II114" s="11">
        <f t="shared" si="33"/>
        <v>0</v>
      </c>
      <c r="IJ114" s="11">
        <f t="shared" si="33"/>
        <v>0</v>
      </c>
      <c r="IK114" s="11">
        <f t="shared" si="33"/>
        <v>0</v>
      </c>
      <c r="IM114" s="11">
        <f t="shared" si="33"/>
        <v>0</v>
      </c>
      <c r="IN114" s="11">
        <f t="shared" si="33"/>
        <v>0</v>
      </c>
      <c r="IO114" s="11">
        <f t="shared" si="33"/>
        <v>0</v>
      </c>
      <c r="IP114" s="11">
        <f t="shared" si="33"/>
        <v>0</v>
      </c>
      <c r="IQ114" s="11">
        <f t="shared" si="33"/>
        <v>0</v>
      </c>
      <c r="IR114" s="11">
        <f t="shared" si="33"/>
        <v>0</v>
      </c>
      <c r="IS114" s="11">
        <f t="shared" si="33"/>
        <v>0</v>
      </c>
      <c r="IT114" s="11">
        <f t="shared" si="33"/>
        <v>0</v>
      </c>
      <c r="IU114" s="11">
        <f t="shared" si="33"/>
        <v>0</v>
      </c>
      <c r="IV114" s="11">
        <f t="shared" si="33"/>
        <v>0</v>
      </c>
      <c r="IW114" s="11">
        <f t="shared" si="33"/>
        <v>0</v>
      </c>
      <c r="IX114" s="11">
        <f t="shared" si="33"/>
        <v>0</v>
      </c>
      <c r="IY114" s="11">
        <f t="shared" si="33"/>
        <v>0</v>
      </c>
      <c r="IZ114" s="11">
        <f t="shared" si="33"/>
        <v>0</v>
      </c>
      <c r="JA114" s="11">
        <f t="shared" ref="JA114" si="34">JA9+JA43</f>
        <v>0</v>
      </c>
      <c r="JB114" s="11">
        <f t="shared" si="4"/>
        <v>0</v>
      </c>
    </row>
    <row r="115" spans="4:262" x14ac:dyDescent="0.25">
      <c r="D115" s="11">
        <v>2027</v>
      </c>
      <c r="E115" s="11">
        <f t="shared" ref="E115:BP115" si="35">E10+E44</f>
        <v>18122517765.074707</v>
      </c>
      <c r="F115" s="11">
        <f t="shared" si="35"/>
        <v>9799963224.3903465</v>
      </c>
      <c r="G115" s="11">
        <f t="shared" si="35"/>
        <v>3320522181.0801377</v>
      </c>
      <c r="H115" s="11">
        <f t="shared" si="35"/>
        <v>876616513.42163169</v>
      </c>
      <c r="I115" s="11">
        <f t="shared" si="35"/>
        <v>7876258410.9325027</v>
      </c>
      <c r="J115" s="11">
        <f t="shared" si="35"/>
        <v>198686232.31765619</v>
      </c>
      <c r="K115" s="11">
        <f t="shared" si="35"/>
        <v>858672873.88689828</v>
      </c>
      <c r="L115" s="11">
        <f t="shared" si="35"/>
        <v>1993340547.8362138</v>
      </c>
      <c r="M115" s="11">
        <f t="shared" si="35"/>
        <v>10507667340.680191</v>
      </c>
      <c r="N115" s="11">
        <f t="shared" si="35"/>
        <v>885127059.3947494</v>
      </c>
      <c r="O115" s="11">
        <f t="shared" si="35"/>
        <v>859880823.10528922</v>
      </c>
      <c r="P115" s="11">
        <f t="shared" si="35"/>
        <v>261077916.36589468</v>
      </c>
      <c r="Q115" s="11">
        <f t="shared" si="35"/>
        <v>813614248.0443821</v>
      </c>
      <c r="R115" s="11">
        <f t="shared" si="35"/>
        <v>94287044.77627033</v>
      </c>
      <c r="S115" s="11">
        <f t="shared" si="35"/>
        <v>352646251.35643899</v>
      </c>
      <c r="T115" s="11">
        <f t="shared" si="35"/>
        <v>2789907275.7482023</v>
      </c>
      <c r="V115" s="11">
        <f t="shared" si="35"/>
        <v>18122517765.074707</v>
      </c>
      <c r="W115" s="11">
        <f t="shared" si="35"/>
        <v>9799963224.3903465</v>
      </c>
      <c r="X115" s="11">
        <f t="shared" si="35"/>
        <v>3320522181.0801377</v>
      </c>
      <c r="Y115" s="11">
        <f t="shared" si="35"/>
        <v>876616513.42163169</v>
      </c>
      <c r="Z115" s="11">
        <f t="shared" si="35"/>
        <v>7876258410.9325027</v>
      </c>
      <c r="AA115" s="11">
        <f t="shared" si="35"/>
        <v>198686232.31765619</v>
      </c>
      <c r="AB115" s="11">
        <f t="shared" si="35"/>
        <v>858672873.88689828</v>
      </c>
      <c r="AC115" s="11">
        <f t="shared" si="35"/>
        <v>1993340547.8362138</v>
      </c>
      <c r="AD115" s="11">
        <f t="shared" si="35"/>
        <v>10507667340.680191</v>
      </c>
      <c r="AE115" s="11">
        <f t="shared" si="35"/>
        <v>885127059.3947494</v>
      </c>
      <c r="AF115" s="11">
        <f t="shared" si="35"/>
        <v>859880823.10528922</v>
      </c>
      <c r="AG115" s="11">
        <f t="shared" si="35"/>
        <v>261077916.36589468</v>
      </c>
      <c r="AH115" s="11">
        <f t="shared" si="35"/>
        <v>813614248.0443821</v>
      </c>
      <c r="AI115" s="11">
        <f t="shared" si="35"/>
        <v>94287044.77627033</v>
      </c>
      <c r="AJ115" s="11">
        <f t="shared" si="35"/>
        <v>352646251.35643899</v>
      </c>
      <c r="AK115" s="11">
        <f t="shared" si="35"/>
        <v>2789907275.7482023</v>
      </c>
      <c r="AM115" s="11">
        <f t="shared" si="35"/>
        <v>18122517765.074707</v>
      </c>
      <c r="AN115" s="11">
        <f t="shared" si="35"/>
        <v>9799963224.3903465</v>
      </c>
      <c r="AO115" s="11">
        <f t="shared" si="35"/>
        <v>3320522181.0801377</v>
      </c>
      <c r="AP115" s="11">
        <f t="shared" si="35"/>
        <v>876616513.42163169</v>
      </c>
      <c r="AQ115" s="11">
        <f t="shared" si="35"/>
        <v>7876258410.9325027</v>
      </c>
      <c r="AR115" s="11">
        <f t="shared" si="35"/>
        <v>198686232.31765619</v>
      </c>
      <c r="AS115" s="11">
        <f t="shared" si="35"/>
        <v>858672873.88689828</v>
      </c>
      <c r="AT115" s="11">
        <f t="shared" si="35"/>
        <v>1993340547.8362138</v>
      </c>
      <c r="AU115" s="11">
        <f t="shared" si="35"/>
        <v>10507667340.680191</v>
      </c>
      <c r="AV115" s="11">
        <f t="shared" si="35"/>
        <v>885127059.3947494</v>
      </c>
      <c r="AW115" s="11">
        <f t="shared" si="35"/>
        <v>859880823.10528922</v>
      </c>
      <c r="AX115" s="11">
        <f t="shared" si="35"/>
        <v>261077916.36589468</v>
      </c>
      <c r="AY115" s="11">
        <f t="shared" si="35"/>
        <v>813614248.0443821</v>
      </c>
      <c r="AZ115" s="11">
        <f t="shared" si="35"/>
        <v>94287044.77627033</v>
      </c>
      <c r="BA115" s="11">
        <f t="shared" si="35"/>
        <v>352646251.35643899</v>
      </c>
      <c r="BB115" s="11">
        <f t="shared" si="35"/>
        <v>2789907275.7482023</v>
      </c>
      <c r="BD115" s="11">
        <f t="shared" si="35"/>
        <v>0</v>
      </c>
      <c r="BE115" s="11">
        <f t="shared" si="35"/>
        <v>0</v>
      </c>
      <c r="BF115" s="11">
        <f t="shared" si="35"/>
        <v>0</v>
      </c>
      <c r="BG115" s="11">
        <f t="shared" si="35"/>
        <v>0</v>
      </c>
      <c r="BH115" s="11">
        <f t="shared" si="35"/>
        <v>0</v>
      </c>
      <c r="BI115" s="11">
        <f t="shared" si="35"/>
        <v>0</v>
      </c>
      <c r="BJ115" s="11">
        <f t="shared" si="35"/>
        <v>0</v>
      </c>
      <c r="BK115" s="11">
        <f t="shared" si="35"/>
        <v>0</v>
      </c>
      <c r="BL115" s="11">
        <f t="shared" si="35"/>
        <v>0</v>
      </c>
      <c r="BM115" s="11">
        <f t="shared" si="35"/>
        <v>0</v>
      </c>
      <c r="BN115" s="11">
        <f t="shared" si="35"/>
        <v>0</v>
      </c>
      <c r="BO115" s="11">
        <f t="shared" si="35"/>
        <v>0</v>
      </c>
      <c r="BP115" s="11">
        <f t="shared" si="35"/>
        <v>0</v>
      </c>
      <c r="BQ115" s="11">
        <f t="shared" ref="BQ115:EB115" si="36">BQ10+BQ44</f>
        <v>0</v>
      </c>
      <c r="BR115" s="11">
        <f t="shared" si="36"/>
        <v>0</v>
      </c>
      <c r="BS115" s="11">
        <f t="shared" si="36"/>
        <v>0</v>
      </c>
      <c r="BU115" s="11">
        <f t="shared" si="36"/>
        <v>0</v>
      </c>
      <c r="BV115" s="11">
        <f t="shared" si="36"/>
        <v>0</v>
      </c>
      <c r="BW115" s="11">
        <f t="shared" si="36"/>
        <v>0</v>
      </c>
      <c r="BX115" s="11">
        <f t="shared" si="36"/>
        <v>0</v>
      </c>
      <c r="BY115" s="11">
        <f t="shared" si="36"/>
        <v>0</v>
      </c>
      <c r="BZ115" s="11">
        <f t="shared" si="36"/>
        <v>0</v>
      </c>
      <c r="CA115" s="11">
        <f t="shared" si="36"/>
        <v>0</v>
      </c>
      <c r="CB115" s="11">
        <f t="shared" si="36"/>
        <v>0</v>
      </c>
      <c r="CC115" s="11">
        <f t="shared" si="36"/>
        <v>0</v>
      </c>
      <c r="CD115" s="11">
        <f t="shared" si="36"/>
        <v>0</v>
      </c>
      <c r="CE115" s="11">
        <f t="shared" si="36"/>
        <v>0</v>
      </c>
      <c r="CF115" s="11">
        <f t="shared" si="36"/>
        <v>0</v>
      </c>
      <c r="CG115" s="11">
        <f t="shared" si="36"/>
        <v>0</v>
      </c>
      <c r="CH115" s="11">
        <f t="shared" si="36"/>
        <v>0</v>
      </c>
      <c r="CI115" s="11">
        <f t="shared" si="36"/>
        <v>0</v>
      </c>
      <c r="CJ115" s="11">
        <f t="shared" si="36"/>
        <v>0</v>
      </c>
      <c r="CM115" s="11">
        <f t="shared" si="36"/>
        <v>13358.1</v>
      </c>
      <c r="CN115" s="11">
        <f t="shared" si="36"/>
        <v>20054906372.015591</v>
      </c>
      <c r="CO115" s="11">
        <f t="shared" si="36"/>
        <v>11669918037.298666</v>
      </c>
      <c r="CP115" s="11">
        <f t="shared" si="36"/>
        <v>3934801264.0921812</v>
      </c>
      <c r="CQ115" s="11">
        <f t="shared" si="36"/>
        <v>957852745.13767695</v>
      </c>
      <c r="CR115" s="11">
        <f t="shared" si="36"/>
        <v>8752625163.3858414</v>
      </c>
      <c r="CS115" s="11">
        <f t="shared" si="36"/>
        <v>234503322.35757014</v>
      </c>
      <c r="CT115" s="11">
        <f t="shared" si="36"/>
        <v>1002408961.6967007</v>
      </c>
      <c r="CU115" s="11">
        <f t="shared" si="36"/>
        <v>2464512769.5134258</v>
      </c>
      <c r="CV115" s="11">
        <f t="shared" si="36"/>
        <v>7740984955.2222624</v>
      </c>
      <c r="CW115" s="11">
        <f t="shared" si="36"/>
        <v>1044706685.2516923</v>
      </c>
      <c r="CX115" s="11">
        <f t="shared" si="36"/>
        <v>1075232837.1826766</v>
      </c>
      <c r="CY115" s="11">
        <f t="shared" si="36"/>
        <v>315593204.17198253</v>
      </c>
      <c r="CZ115" s="11">
        <f t="shared" si="36"/>
        <v>1006182583.4089388</v>
      </c>
      <c r="DA115" s="11">
        <f t="shared" si="36"/>
        <v>100639405.26851079</v>
      </c>
      <c r="DB115" s="11">
        <f t="shared" si="36"/>
        <v>452788025.88221157</v>
      </c>
      <c r="DC115" s="11">
        <f t="shared" si="36"/>
        <v>3387860318.5572848</v>
      </c>
      <c r="DE115" s="11">
        <f t="shared" si="36"/>
        <v>20054906372.015591</v>
      </c>
      <c r="DF115" s="11">
        <f t="shared" si="36"/>
        <v>11669918037.298666</v>
      </c>
      <c r="DG115" s="11">
        <f t="shared" si="36"/>
        <v>3934801264.0921812</v>
      </c>
      <c r="DH115" s="11">
        <f t="shared" si="36"/>
        <v>957852745.13767695</v>
      </c>
      <c r="DI115" s="11">
        <f t="shared" si="36"/>
        <v>8752625163.3858414</v>
      </c>
      <c r="DJ115" s="11">
        <f t="shared" si="36"/>
        <v>234503322.35757014</v>
      </c>
      <c r="DK115" s="11">
        <f t="shared" si="36"/>
        <v>1002408961.6967007</v>
      </c>
      <c r="DL115" s="11">
        <f t="shared" si="36"/>
        <v>2464512769.5134258</v>
      </c>
      <c r="DM115" s="11">
        <f t="shared" si="36"/>
        <v>7740984955.2222624</v>
      </c>
      <c r="DN115" s="11">
        <f t="shared" si="36"/>
        <v>1044706685.2516923</v>
      </c>
      <c r="DO115" s="11">
        <f t="shared" si="36"/>
        <v>1075232837.1826766</v>
      </c>
      <c r="DP115" s="11">
        <f t="shared" si="36"/>
        <v>315593204.17198253</v>
      </c>
      <c r="DQ115" s="11">
        <f t="shared" si="36"/>
        <v>1006182583.4089388</v>
      </c>
      <c r="DR115" s="11">
        <f t="shared" si="36"/>
        <v>100639405.26851079</v>
      </c>
      <c r="DS115" s="11">
        <f t="shared" si="36"/>
        <v>452788025.88221157</v>
      </c>
      <c r="DT115" s="11">
        <f t="shared" si="36"/>
        <v>3387860318.5572848</v>
      </c>
      <c r="DV115" s="11">
        <f t="shared" si="36"/>
        <v>20054906372.015591</v>
      </c>
      <c r="DW115" s="11">
        <f t="shared" si="36"/>
        <v>11669918037.298666</v>
      </c>
      <c r="DX115" s="11">
        <f t="shared" si="36"/>
        <v>3934801264.0921812</v>
      </c>
      <c r="DY115" s="11">
        <f t="shared" si="36"/>
        <v>957852745.13767695</v>
      </c>
      <c r="DZ115" s="11">
        <f t="shared" si="36"/>
        <v>8752625163.3858414</v>
      </c>
      <c r="EA115" s="11">
        <f t="shared" si="36"/>
        <v>234503322.35757014</v>
      </c>
      <c r="EB115" s="11">
        <f t="shared" si="36"/>
        <v>1002408961.6967007</v>
      </c>
      <c r="EC115" s="11">
        <f t="shared" ref="EC115:GN115" si="37">EC10+EC44</f>
        <v>2464512769.5134258</v>
      </c>
      <c r="ED115" s="11">
        <f t="shared" si="37"/>
        <v>7740984955.2222624</v>
      </c>
      <c r="EE115" s="11">
        <f t="shared" si="37"/>
        <v>1044706685.2516923</v>
      </c>
      <c r="EF115" s="11">
        <f t="shared" si="37"/>
        <v>1075232837.1826766</v>
      </c>
      <c r="EG115" s="11">
        <f t="shared" si="37"/>
        <v>315593204.17198253</v>
      </c>
      <c r="EH115" s="11">
        <f t="shared" si="37"/>
        <v>1006182583.4089388</v>
      </c>
      <c r="EI115" s="11">
        <f t="shared" si="37"/>
        <v>100639405.26851079</v>
      </c>
      <c r="EJ115" s="11">
        <f t="shared" si="37"/>
        <v>452788025.88221157</v>
      </c>
      <c r="EK115" s="11">
        <f t="shared" si="37"/>
        <v>3387860318.5572848</v>
      </c>
      <c r="EM115" s="11">
        <f t="shared" si="37"/>
        <v>0</v>
      </c>
      <c r="EN115" s="11">
        <f t="shared" si="37"/>
        <v>0</v>
      </c>
      <c r="EO115" s="11">
        <f t="shared" si="37"/>
        <v>0</v>
      </c>
      <c r="EP115" s="11">
        <f t="shared" si="37"/>
        <v>0</v>
      </c>
      <c r="EQ115" s="11">
        <f t="shared" si="37"/>
        <v>0</v>
      </c>
      <c r="ER115" s="11">
        <f t="shared" si="37"/>
        <v>0</v>
      </c>
      <c r="ES115" s="11">
        <f t="shared" si="37"/>
        <v>0</v>
      </c>
      <c r="ET115" s="11">
        <f t="shared" si="37"/>
        <v>0</v>
      </c>
      <c r="EU115" s="11">
        <f t="shared" si="37"/>
        <v>0</v>
      </c>
      <c r="EV115" s="11">
        <f t="shared" si="37"/>
        <v>0</v>
      </c>
      <c r="EW115" s="11">
        <f t="shared" si="37"/>
        <v>0</v>
      </c>
      <c r="EX115" s="11">
        <f t="shared" si="37"/>
        <v>0</v>
      </c>
      <c r="EY115" s="11">
        <f t="shared" si="37"/>
        <v>0</v>
      </c>
      <c r="EZ115" s="11">
        <f t="shared" si="37"/>
        <v>0</v>
      </c>
      <c r="FA115" s="11">
        <f t="shared" si="37"/>
        <v>0</v>
      </c>
      <c r="FB115" s="11">
        <f t="shared" si="37"/>
        <v>0</v>
      </c>
      <c r="FD115" s="11">
        <f t="shared" si="37"/>
        <v>0</v>
      </c>
      <c r="FE115" s="11">
        <f t="shared" si="37"/>
        <v>0</v>
      </c>
      <c r="FF115" s="11">
        <f t="shared" si="37"/>
        <v>0</v>
      </c>
      <c r="FG115" s="11">
        <f t="shared" si="37"/>
        <v>0</v>
      </c>
      <c r="FH115" s="11">
        <f t="shared" si="37"/>
        <v>0</v>
      </c>
      <c r="FI115" s="11">
        <f t="shared" si="37"/>
        <v>0</v>
      </c>
      <c r="FJ115" s="11">
        <f t="shared" si="37"/>
        <v>0</v>
      </c>
      <c r="FK115" s="11">
        <f t="shared" si="37"/>
        <v>0</v>
      </c>
      <c r="FL115" s="11">
        <f t="shared" si="37"/>
        <v>0</v>
      </c>
      <c r="FM115" s="11">
        <f t="shared" si="37"/>
        <v>0</v>
      </c>
      <c r="FN115" s="11">
        <f t="shared" si="37"/>
        <v>0</v>
      </c>
      <c r="FO115" s="11">
        <f t="shared" si="37"/>
        <v>0</v>
      </c>
      <c r="FP115" s="11">
        <f t="shared" si="37"/>
        <v>0</v>
      </c>
      <c r="FQ115" s="11">
        <f t="shared" si="37"/>
        <v>0</v>
      </c>
      <c r="FR115" s="11">
        <f t="shared" si="37"/>
        <v>0</v>
      </c>
      <c r="FS115" s="11">
        <f t="shared" si="37"/>
        <v>0</v>
      </c>
      <c r="FV115" s="11">
        <f t="shared" si="37"/>
        <v>13358.1</v>
      </c>
      <c r="FW115" s="11">
        <f t="shared" si="37"/>
        <v>23747432062.008263</v>
      </c>
      <c r="FX115" s="11">
        <f t="shared" si="37"/>
        <v>13777902778.468264</v>
      </c>
      <c r="FY115" s="11">
        <f t="shared" si="37"/>
        <v>4917937286.6682234</v>
      </c>
      <c r="FZ115" s="11">
        <f t="shared" si="37"/>
        <v>1497745064.1822171</v>
      </c>
      <c r="GA115" s="11">
        <f t="shared" si="37"/>
        <v>11180611171.258928</v>
      </c>
      <c r="GB115" s="11">
        <f t="shared" si="37"/>
        <v>290481092.27687848</v>
      </c>
      <c r="GC115" s="11">
        <f t="shared" si="37"/>
        <v>1175595599.0342033</v>
      </c>
      <c r="GD115" s="11">
        <f t="shared" si="37"/>
        <v>5410761498.6806335</v>
      </c>
      <c r="GE115" s="11">
        <f t="shared" si="37"/>
        <v>12353903766.634201</v>
      </c>
      <c r="GF115" s="11">
        <f t="shared" si="37"/>
        <v>1541808096.4083495</v>
      </c>
      <c r="GG115" s="11">
        <f t="shared" si="37"/>
        <v>2326508948.7514687</v>
      </c>
      <c r="GH115" s="11">
        <f t="shared" si="37"/>
        <v>415154664.9013359</v>
      </c>
      <c r="GI115" s="11">
        <f t="shared" si="37"/>
        <v>1241375052.2599423</v>
      </c>
      <c r="GJ115" s="11">
        <f t="shared" si="37"/>
        <v>481702768.18116546</v>
      </c>
      <c r="GK115" s="11">
        <f t="shared" si="37"/>
        <v>984376801.28371322</v>
      </c>
      <c r="GL115" s="11">
        <f t="shared" si="37"/>
        <v>4750042966.3709135</v>
      </c>
      <c r="GN115" s="11">
        <f t="shared" si="37"/>
        <v>23747432062.008263</v>
      </c>
      <c r="GO115" s="11">
        <f t="shared" ref="GO115:IZ115" si="38">GO10+GO44</f>
        <v>13777902778.468264</v>
      </c>
      <c r="GP115" s="11">
        <f t="shared" si="38"/>
        <v>4917937286.6682234</v>
      </c>
      <c r="GQ115" s="11">
        <f t="shared" si="38"/>
        <v>1497745064.1822171</v>
      </c>
      <c r="GR115" s="11">
        <f t="shared" si="38"/>
        <v>11180611171.258928</v>
      </c>
      <c r="GS115" s="11">
        <f t="shared" si="38"/>
        <v>290481092.27687848</v>
      </c>
      <c r="GT115" s="11">
        <f t="shared" si="38"/>
        <v>1175595599.0342033</v>
      </c>
      <c r="GU115" s="11">
        <f t="shared" si="38"/>
        <v>5410761498.6806335</v>
      </c>
      <c r="GV115" s="11">
        <f t="shared" si="38"/>
        <v>12353903766.634201</v>
      </c>
      <c r="GW115" s="11">
        <f t="shared" si="38"/>
        <v>1541808096.4083495</v>
      </c>
      <c r="GX115" s="11">
        <f t="shared" si="38"/>
        <v>2326508948.7514687</v>
      </c>
      <c r="GY115" s="11">
        <f t="shared" si="38"/>
        <v>415154664.9013359</v>
      </c>
      <c r="GZ115" s="11">
        <f t="shared" si="38"/>
        <v>1241375052.2599423</v>
      </c>
      <c r="HA115" s="11">
        <f t="shared" si="38"/>
        <v>481702768.18116546</v>
      </c>
      <c r="HB115" s="11">
        <f t="shared" si="38"/>
        <v>984376801.28371322</v>
      </c>
      <c r="HC115" s="11">
        <f t="shared" si="38"/>
        <v>4750042966.3709135</v>
      </c>
      <c r="HE115" s="11">
        <f t="shared" si="38"/>
        <v>23747432062.008263</v>
      </c>
      <c r="HF115" s="11">
        <f t="shared" si="38"/>
        <v>13777902778.468264</v>
      </c>
      <c r="HG115" s="11">
        <f t="shared" si="38"/>
        <v>4917937286.6682234</v>
      </c>
      <c r="HH115" s="11">
        <f t="shared" si="38"/>
        <v>1497745064.1822171</v>
      </c>
      <c r="HI115" s="11">
        <f t="shared" si="38"/>
        <v>11180611171.258928</v>
      </c>
      <c r="HJ115" s="11">
        <f t="shared" si="38"/>
        <v>290481092.27687848</v>
      </c>
      <c r="HK115" s="11">
        <f t="shared" si="38"/>
        <v>1175595599.0342033</v>
      </c>
      <c r="HL115" s="11">
        <f t="shared" si="38"/>
        <v>5410761498.6806335</v>
      </c>
      <c r="HM115" s="11">
        <f t="shared" si="38"/>
        <v>12353903766.634201</v>
      </c>
      <c r="HN115" s="11">
        <f t="shared" si="38"/>
        <v>1541808096.4083495</v>
      </c>
      <c r="HO115" s="11">
        <f t="shared" si="38"/>
        <v>2326508948.7514687</v>
      </c>
      <c r="HP115" s="11">
        <f t="shared" si="38"/>
        <v>415154664.9013359</v>
      </c>
      <c r="HQ115" s="11">
        <f t="shared" si="38"/>
        <v>1241375052.2599423</v>
      </c>
      <c r="HR115" s="11">
        <f t="shared" si="38"/>
        <v>481702768.18116546</v>
      </c>
      <c r="HS115" s="11">
        <f t="shared" si="38"/>
        <v>984376801.28371322</v>
      </c>
      <c r="HT115" s="11">
        <f t="shared" si="38"/>
        <v>4750042966.3709135</v>
      </c>
      <c r="HV115" s="11">
        <f t="shared" si="38"/>
        <v>0</v>
      </c>
      <c r="HW115" s="11">
        <f t="shared" si="38"/>
        <v>0</v>
      </c>
      <c r="HX115" s="11">
        <f t="shared" si="38"/>
        <v>0</v>
      </c>
      <c r="HY115" s="11">
        <f t="shared" si="38"/>
        <v>0</v>
      </c>
      <c r="HZ115" s="11">
        <f t="shared" si="38"/>
        <v>0</v>
      </c>
      <c r="IA115" s="11">
        <f t="shared" si="38"/>
        <v>0</v>
      </c>
      <c r="IB115" s="11">
        <f t="shared" si="38"/>
        <v>0</v>
      </c>
      <c r="IC115" s="11">
        <f t="shared" si="38"/>
        <v>0</v>
      </c>
      <c r="ID115" s="11">
        <f t="shared" si="38"/>
        <v>0</v>
      </c>
      <c r="IE115" s="11">
        <f t="shared" si="38"/>
        <v>0</v>
      </c>
      <c r="IF115" s="11">
        <f t="shared" si="38"/>
        <v>0</v>
      </c>
      <c r="IG115" s="11">
        <f t="shared" si="38"/>
        <v>0</v>
      </c>
      <c r="IH115" s="11">
        <f t="shared" si="38"/>
        <v>0</v>
      </c>
      <c r="II115" s="11">
        <f t="shared" si="38"/>
        <v>0</v>
      </c>
      <c r="IJ115" s="11">
        <f t="shared" si="38"/>
        <v>0</v>
      </c>
      <c r="IK115" s="11">
        <f t="shared" si="38"/>
        <v>0</v>
      </c>
      <c r="IM115" s="11">
        <f t="shared" si="38"/>
        <v>0</v>
      </c>
      <c r="IN115" s="11">
        <f t="shared" si="38"/>
        <v>0</v>
      </c>
      <c r="IO115" s="11">
        <f t="shared" si="38"/>
        <v>0</v>
      </c>
      <c r="IP115" s="11">
        <f t="shared" si="38"/>
        <v>0</v>
      </c>
      <c r="IQ115" s="11">
        <f t="shared" si="38"/>
        <v>0</v>
      </c>
      <c r="IR115" s="11">
        <f t="shared" si="38"/>
        <v>0</v>
      </c>
      <c r="IS115" s="11">
        <f t="shared" si="38"/>
        <v>0</v>
      </c>
      <c r="IT115" s="11">
        <f t="shared" si="38"/>
        <v>0</v>
      </c>
      <c r="IU115" s="11">
        <f t="shared" si="38"/>
        <v>0</v>
      </c>
      <c r="IV115" s="11">
        <f t="shared" si="38"/>
        <v>0</v>
      </c>
      <c r="IW115" s="11">
        <f t="shared" si="38"/>
        <v>0</v>
      </c>
      <c r="IX115" s="11">
        <f t="shared" si="38"/>
        <v>0</v>
      </c>
      <c r="IY115" s="11">
        <f t="shared" si="38"/>
        <v>0</v>
      </c>
      <c r="IZ115" s="11">
        <f t="shared" si="38"/>
        <v>0</v>
      </c>
      <c r="JA115" s="11">
        <f t="shared" ref="JA115" si="39">JA10+JA44</f>
        <v>0</v>
      </c>
      <c r="JB115" s="11">
        <f t="shared" si="4"/>
        <v>0</v>
      </c>
    </row>
    <row r="116" spans="4:262" x14ac:dyDescent="0.25">
      <c r="D116" s="11">
        <v>2028</v>
      </c>
      <c r="E116" s="11">
        <f t="shared" ref="E116:BP116" si="40">E11+E45</f>
        <v>19746433082.934998</v>
      </c>
      <c r="F116" s="11">
        <f t="shared" si="40"/>
        <v>10404919078.384569</v>
      </c>
      <c r="G116" s="11">
        <f t="shared" si="40"/>
        <v>3496805228.6685543</v>
      </c>
      <c r="H116" s="11">
        <f t="shared" si="40"/>
        <v>981157242.46390224</v>
      </c>
      <c r="I116" s="11">
        <f t="shared" si="40"/>
        <v>8884974278.9877491</v>
      </c>
      <c r="J116" s="11">
        <f t="shared" si="40"/>
        <v>217820775.77987397</v>
      </c>
      <c r="K116" s="11">
        <f t="shared" si="40"/>
        <v>913438822.74111021</v>
      </c>
      <c r="L116" s="11">
        <f t="shared" si="40"/>
        <v>2214324047.0962648</v>
      </c>
      <c r="M116" s="11">
        <f t="shared" si="40"/>
        <v>12276003116.886379</v>
      </c>
      <c r="N116" s="11">
        <f t="shared" si="40"/>
        <v>1059414244.6279871</v>
      </c>
      <c r="O116" s="11">
        <f t="shared" si="40"/>
        <v>1072190877.2898237</v>
      </c>
      <c r="P116" s="11">
        <f t="shared" si="40"/>
        <v>285578642.75024104</v>
      </c>
      <c r="Q116" s="11">
        <f t="shared" si="40"/>
        <v>939185081.15187049</v>
      </c>
      <c r="R116" s="11">
        <f t="shared" si="40"/>
        <v>140794752.06633824</v>
      </c>
      <c r="S116" s="11">
        <f t="shared" si="40"/>
        <v>404475998.37055635</v>
      </c>
      <c r="T116" s="11">
        <f t="shared" si="40"/>
        <v>3067118502.3911619</v>
      </c>
      <c r="V116" s="11">
        <f t="shared" si="40"/>
        <v>19746433082.934998</v>
      </c>
      <c r="W116" s="11">
        <f t="shared" si="40"/>
        <v>10404919078.384569</v>
      </c>
      <c r="X116" s="11">
        <f t="shared" si="40"/>
        <v>3496805228.6685543</v>
      </c>
      <c r="Y116" s="11">
        <f t="shared" si="40"/>
        <v>981157242.46390224</v>
      </c>
      <c r="Z116" s="11">
        <f t="shared" si="40"/>
        <v>8884974278.9877491</v>
      </c>
      <c r="AA116" s="11">
        <f t="shared" si="40"/>
        <v>217820775.77987397</v>
      </c>
      <c r="AB116" s="11">
        <f t="shared" si="40"/>
        <v>913438822.74111021</v>
      </c>
      <c r="AC116" s="11">
        <f t="shared" si="40"/>
        <v>2214324047.0962648</v>
      </c>
      <c r="AD116" s="11">
        <f t="shared" si="40"/>
        <v>12276003116.886379</v>
      </c>
      <c r="AE116" s="11">
        <f t="shared" si="40"/>
        <v>1059414244.6279871</v>
      </c>
      <c r="AF116" s="11">
        <f t="shared" si="40"/>
        <v>1072190877.2898237</v>
      </c>
      <c r="AG116" s="11">
        <f t="shared" si="40"/>
        <v>285578642.75024104</v>
      </c>
      <c r="AH116" s="11">
        <f t="shared" si="40"/>
        <v>939185081.15187049</v>
      </c>
      <c r="AI116" s="11">
        <f t="shared" si="40"/>
        <v>140794752.06633824</v>
      </c>
      <c r="AJ116" s="11">
        <f t="shared" si="40"/>
        <v>404475998.37055635</v>
      </c>
      <c r="AK116" s="11">
        <f t="shared" si="40"/>
        <v>3067118502.3911619</v>
      </c>
      <c r="AM116" s="11">
        <f t="shared" si="40"/>
        <v>19746433082.934998</v>
      </c>
      <c r="AN116" s="11">
        <f t="shared" si="40"/>
        <v>10404919078.384569</v>
      </c>
      <c r="AO116" s="11">
        <f t="shared" si="40"/>
        <v>3496805228.6685543</v>
      </c>
      <c r="AP116" s="11">
        <f t="shared" si="40"/>
        <v>981157242.46390224</v>
      </c>
      <c r="AQ116" s="11">
        <f t="shared" si="40"/>
        <v>8884974278.9877491</v>
      </c>
      <c r="AR116" s="11">
        <f t="shared" si="40"/>
        <v>217820775.77987397</v>
      </c>
      <c r="AS116" s="11">
        <f t="shared" si="40"/>
        <v>913438822.74111021</v>
      </c>
      <c r="AT116" s="11">
        <f t="shared" si="40"/>
        <v>2214324047.0962648</v>
      </c>
      <c r="AU116" s="11">
        <f t="shared" si="40"/>
        <v>12276003116.886379</v>
      </c>
      <c r="AV116" s="11">
        <f t="shared" si="40"/>
        <v>1059414244.6279871</v>
      </c>
      <c r="AW116" s="11">
        <f t="shared" si="40"/>
        <v>1072190877.2898237</v>
      </c>
      <c r="AX116" s="11">
        <f t="shared" si="40"/>
        <v>285578642.75024104</v>
      </c>
      <c r="AY116" s="11">
        <f t="shared" si="40"/>
        <v>939185081.15187049</v>
      </c>
      <c r="AZ116" s="11">
        <f t="shared" si="40"/>
        <v>140794752.06633824</v>
      </c>
      <c r="BA116" s="11">
        <f t="shared" si="40"/>
        <v>404475998.37055635</v>
      </c>
      <c r="BB116" s="11">
        <f t="shared" si="40"/>
        <v>3067118502.3911619</v>
      </c>
      <c r="BD116" s="11">
        <f t="shared" si="40"/>
        <v>0</v>
      </c>
      <c r="BE116" s="11">
        <f t="shared" si="40"/>
        <v>0</v>
      </c>
      <c r="BF116" s="11">
        <f t="shared" si="40"/>
        <v>0</v>
      </c>
      <c r="BG116" s="11">
        <f t="shared" si="40"/>
        <v>0</v>
      </c>
      <c r="BH116" s="11">
        <f t="shared" si="40"/>
        <v>0</v>
      </c>
      <c r="BI116" s="11">
        <f t="shared" si="40"/>
        <v>0</v>
      </c>
      <c r="BJ116" s="11">
        <f t="shared" si="40"/>
        <v>0</v>
      </c>
      <c r="BK116" s="11">
        <f t="shared" si="40"/>
        <v>0</v>
      </c>
      <c r="BL116" s="11">
        <f t="shared" si="40"/>
        <v>0</v>
      </c>
      <c r="BM116" s="11">
        <f t="shared" si="40"/>
        <v>0</v>
      </c>
      <c r="BN116" s="11">
        <f t="shared" si="40"/>
        <v>0</v>
      </c>
      <c r="BO116" s="11">
        <f t="shared" si="40"/>
        <v>0</v>
      </c>
      <c r="BP116" s="11">
        <f t="shared" si="40"/>
        <v>0</v>
      </c>
      <c r="BQ116" s="11">
        <f t="shared" ref="BQ116:EB116" si="41">BQ11+BQ45</f>
        <v>0</v>
      </c>
      <c r="BR116" s="11">
        <f t="shared" si="41"/>
        <v>0</v>
      </c>
      <c r="BS116" s="11">
        <f t="shared" si="41"/>
        <v>0</v>
      </c>
      <c r="BU116" s="11">
        <f t="shared" si="41"/>
        <v>0</v>
      </c>
      <c r="BV116" s="11">
        <f t="shared" si="41"/>
        <v>0</v>
      </c>
      <c r="BW116" s="11">
        <f t="shared" si="41"/>
        <v>0</v>
      </c>
      <c r="BX116" s="11">
        <f t="shared" si="41"/>
        <v>0</v>
      </c>
      <c r="BY116" s="11">
        <f t="shared" si="41"/>
        <v>0</v>
      </c>
      <c r="BZ116" s="11">
        <f t="shared" si="41"/>
        <v>0</v>
      </c>
      <c r="CA116" s="11">
        <f t="shared" si="41"/>
        <v>0</v>
      </c>
      <c r="CB116" s="11">
        <f t="shared" si="41"/>
        <v>0</v>
      </c>
      <c r="CC116" s="11">
        <f t="shared" si="41"/>
        <v>0</v>
      </c>
      <c r="CD116" s="11">
        <f t="shared" si="41"/>
        <v>0</v>
      </c>
      <c r="CE116" s="11">
        <f t="shared" si="41"/>
        <v>0</v>
      </c>
      <c r="CF116" s="11">
        <f t="shared" si="41"/>
        <v>0</v>
      </c>
      <c r="CG116" s="11">
        <f t="shared" si="41"/>
        <v>0</v>
      </c>
      <c r="CH116" s="11">
        <f t="shared" si="41"/>
        <v>0</v>
      </c>
      <c r="CI116" s="11">
        <f t="shared" si="41"/>
        <v>0</v>
      </c>
      <c r="CJ116" s="11">
        <f t="shared" si="41"/>
        <v>0</v>
      </c>
      <c r="CM116" s="11">
        <f t="shared" si="41"/>
        <v>13431.7</v>
      </c>
      <c r="CN116" s="11">
        <f t="shared" si="41"/>
        <v>22256491269.161495</v>
      </c>
      <c r="CO116" s="11">
        <f t="shared" si="41"/>
        <v>12778377250.997841</v>
      </c>
      <c r="CP116" s="11">
        <f t="shared" si="41"/>
        <v>4258349565.97054</v>
      </c>
      <c r="CQ116" s="11">
        <f t="shared" si="41"/>
        <v>1077293925.758708</v>
      </c>
      <c r="CR116" s="11">
        <f t="shared" si="41"/>
        <v>9987446336.0202198</v>
      </c>
      <c r="CS116" s="11">
        <f t="shared" si="41"/>
        <v>257797848.11400858</v>
      </c>
      <c r="CT116" s="11">
        <f t="shared" si="41"/>
        <v>1107835784.255614</v>
      </c>
      <c r="CU116" s="11">
        <f t="shared" si="41"/>
        <v>2849079816.867167</v>
      </c>
      <c r="CV116" s="11">
        <f t="shared" si="41"/>
        <v>8470057871.8693228</v>
      </c>
      <c r="CW116" s="11">
        <f t="shared" si="41"/>
        <v>1302392616.0942645</v>
      </c>
      <c r="CX116" s="11">
        <f t="shared" si="41"/>
        <v>1438495234.4449875</v>
      </c>
      <c r="CY116" s="11">
        <f t="shared" si="41"/>
        <v>357907786.28886771</v>
      </c>
      <c r="CZ116" s="11">
        <f t="shared" si="41"/>
        <v>1225114516.3484712</v>
      </c>
      <c r="DA116" s="11">
        <f t="shared" si="41"/>
        <v>265614627.47102383</v>
      </c>
      <c r="DB116" s="11">
        <f t="shared" si="41"/>
        <v>540846414.55238652</v>
      </c>
      <c r="DC116" s="11">
        <f t="shared" si="41"/>
        <v>3856489761.8333759</v>
      </c>
      <c r="DE116" s="11">
        <f t="shared" si="41"/>
        <v>22256491269.161495</v>
      </c>
      <c r="DF116" s="11">
        <f t="shared" si="41"/>
        <v>12778377250.997841</v>
      </c>
      <c r="DG116" s="11">
        <f t="shared" si="41"/>
        <v>4258349565.97054</v>
      </c>
      <c r="DH116" s="11">
        <f t="shared" si="41"/>
        <v>1077293925.758708</v>
      </c>
      <c r="DI116" s="11">
        <f t="shared" si="41"/>
        <v>9987446336.0202198</v>
      </c>
      <c r="DJ116" s="11">
        <f t="shared" si="41"/>
        <v>257797848.11400858</v>
      </c>
      <c r="DK116" s="11">
        <f t="shared" si="41"/>
        <v>1107835784.255614</v>
      </c>
      <c r="DL116" s="11">
        <f t="shared" si="41"/>
        <v>2849079816.867167</v>
      </c>
      <c r="DM116" s="11">
        <f t="shared" si="41"/>
        <v>8470057871.8693228</v>
      </c>
      <c r="DN116" s="11">
        <f t="shared" si="41"/>
        <v>1302392616.0942645</v>
      </c>
      <c r="DO116" s="11">
        <f t="shared" si="41"/>
        <v>1438495234.4449875</v>
      </c>
      <c r="DP116" s="11">
        <f t="shared" si="41"/>
        <v>357907786.28886771</v>
      </c>
      <c r="DQ116" s="11">
        <f t="shared" si="41"/>
        <v>1225114516.3484712</v>
      </c>
      <c r="DR116" s="11">
        <f t="shared" si="41"/>
        <v>265614627.47102383</v>
      </c>
      <c r="DS116" s="11">
        <f t="shared" si="41"/>
        <v>540846414.55238652</v>
      </c>
      <c r="DT116" s="11">
        <f t="shared" si="41"/>
        <v>3856489761.8333759</v>
      </c>
      <c r="DV116" s="11">
        <f t="shared" si="41"/>
        <v>22256491269.161495</v>
      </c>
      <c r="DW116" s="11">
        <f t="shared" si="41"/>
        <v>12778377250.997841</v>
      </c>
      <c r="DX116" s="11">
        <f t="shared" si="41"/>
        <v>4258349565.97054</v>
      </c>
      <c r="DY116" s="11">
        <f t="shared" si="41"/>
        <v>1077293925.758708</v>
      </c>
      <c r="DZ116" s="11">
        <f t="shared" si="41"/>
        <v>9987446336.0202198</v>
      </c>
      <c r="EA116" s="11">
        <f t="shared" si="41"/>
        <v>257797848.11400858</v>
      </c>
      <c r="EB116" s="11">
        <f t="shared" si="41"/>
        <v>1107835784.255614</v>
      </c>
      <c r="EC116" s="11">
        <f t="shared" ref="EC116:GN116" si="42">EC11+EC45</f>
        <v>2849079816.867167</v>
      </c>
      <c r="ED116" s="11">
        <f t="shared" si="42"/>
        <v>8470057871.8693228</v>
      </c>
      <c r="EE116" s="11">
        <f t="shared" si="42"/>
        <v>1302392616.0942645</v>
      </c>
      <c r="EF116" s="11">
        <f t="shared" si="42"/>
        <v>1438495234.4449875</v>
      </c>
      <c r="EG116" s="11">
        <f t="shared" si="42"/>
        <v>357907786.28886771</v>
      </c>
      <c r="EH116" s="11">
        <f t="shared" si="42"/>
        <v>1225114516.3484712</v>
      </c>
      <c r="EI116" s="11">
        <f t="shared" si="42"/>
        <v>265614627.47102383</v>
      </c>
      <c r="EJ116" s="11">
        <f t="shared" si="42"/>
        <v>540846414.55238652</v>
      </c>
      <c r="EK116" s="11">
        <f t="shared" si="42"/>
        <v>3856489761.8333759</v>
      </c>
      <c r="EM116" s="11">
        <f t="shared" si="42"/>
        <v>0</v>
      </c>
      <c r="EN116" s="11">
        <f t="shared" si="42"/>
        <v>0</v>
      </c>
      <c r="EO116" s="11">
        <f t="shared" si="42"/>
        <v>0</v>
      </c>
      <c r="EP116" s="11">
        <f t="shared" si="42"/>
        <v>0</v>
      </c>
      <c r="EQ116" s="11">
        <f t="shared" si="42"/>
        <v>0</v>
      </c>
      <c r="ER116" s="11">
        <f t="shared" si="42"/>
        <v>0</v>
      </c>
      <c r="ES116" s="11">
        <f t="shared" si="42"/>
        <v>0</v>
      </c>
      <c r="ET116" s="11">
        <f t="shared" si="42"/>
        <v>0</v>
      </c>
      <c r="EU116" s="11">
        <f t="shared" si="42"/>
        <v>0</v>
      </c>
      <c r="EV116" s="11">
        <f t="shared" si="42"/>
        <v>0</v>
      </c>
      <c r="EW116" s="11">
        <f t="shared" si="42"/>
        <v>0</v>
      </c>
      <c r="EX116" s="11">
        <f t="shared" si="42"/>
        <v>0</v>
      </c>
      <c r="EY116" s="11">
        <f t="shared" si="42"/>
        <v>0</v>
      </c>
      <c r="EZ116" s="11">
        <f t="shared" si="42"/>
        <v>0</v>
      </c>
      <c r="FA116" s="11">
        <f t="shared" si="42"/>
        <v>0</v>
      </c>
      <c r="FB116" s="11">
        <f t="shared" si="42"/>
        <v>0</v>
      </c>
      <c r="FD116" s="11">
        <f t="shared" si="42"/>
        <v>0</v>
      </c>
      <c r="FE116" s="11">
        <f t="shared" si="42"/>
        <v>0</v>
      </c>
      <c r="FF116" s="11">
        <f t="shared" si="42"/>
        <v>0</v>
      </c>
      <c r="FG116" s="11">
        <f t="shared" si="42"/>
        <v>0</v>
      </c>
      <c r="FH116" s="11">
        <f t="shared" si="42"/>
        <v>0</v>
      </c>
      <c r="FI116" s="11">
        <f t="shared" si="42"/>
        <v>0</v>
      </c>
      <c r="FJ116" s="11">
        <f t="shared" si="42"/>
        <v>0</v>
      </c>
      <c r="FK116" s="11">
        <f t="shared" si="42"/>
        <v>0</v>
      </c>
      <c r="FL116" s="11">
        <f t="shared" si="42"/>
        <v>0</v>
      </c>
      <c r="FM116" s="11">
        <f t="shared" si="42"/>
        <v>0</v>
      </c>
      <c r="FN116" s="11">
        <f t="shared" si="42"/>
        <v>0</v>
      </c>
      <c r="FO116" s="11">
        <f t="shared" si="42"/>
        <v>0</v>
      </c>
      <c r="FP116" s="11">
        <f t="shared" si="42"/>
        <v>0</v>
      </c>
      <c r="FQ116" s="11">
        <f t="shared" si="42"/>
        <v>0</v>
      </c>
      <c r="FR116" s="11">
        <f t="shared" si="42"/>
        <v>0</v>
      </c>
      <c r="FS116" s="11">
        <f t="shared" si="42"/>
        <v>0</v>
      </c>
      <c r="FV116" s="11">
        <f t="shared" si="42"/>
        <v>13431.7</v>
      </c>
      <c r="FW116" s="11">
        <f t="shared" si="42"/>
        <v>25073798658.901939</v>
      </c>
      <c r="FX116" s="11">
        <f t="shared" si="42"/>
        <v>13886296405.681601</v>
      </c>
      <c r="FY116" s="11">
        <f t="shared" si="42"/>
        <v>4984021364.926404</v>
      </c>
      <c r="FZ116" s="11">
        <f t="shared" si="42"/>
        <v>1694850477.3547392</v>
      </c>
      <c r="GA116" s="11">
        <f t="shared" si="42"/>
        <v>11807296353.848181</v>
      </c>
      <c r="GB116" s="11">
        <f t="shared" si="42"/>
        <v>321713808.10670799</v>
      </c>
      <c r="GC116" s="11">
        <f t="shared" si="42"/>
        <v>1187411409.6256685</v>
      </c>
      <c r="GD116" s="11">
        <f t="shared" si="42"/>
        <v>6455728639.4193821</v>
      </c>
      <c r="GE116" s="11">
        <f t="shared" si="42"/>
        <v>14611453361.637917</v>
      </c>
      <c r="GF116" s="11">
        <f t="shared" si="42"/>
        <v>1794547469.3606491</v>
      </c>
      <c r="GG116" s="11">
        <f t="shared" si="42"/>
        <v>3073812863.9585929</v>
      </c>
      <c r="GH116" s="11">
        <f t="shared" si="42"/>
        <v>456832397.49147111</v>
      </c>
      <c r="GI116" s="11">
        <f t="shared" si="42"/>
        <v>1343260088.5268061</v>
      </c>
      <c r="GJ116" s="11">
        <f t="shared" si="42"/>
        <v>858533677.25818849</v>
      </c>
      <c r="GK116" s="11">
        <f t="shared" si="42"/>
        <v>1165771313.235425</v>
      </c>
      <c r="GL116" s="11">
        <f t="shared" si="42"/>
        <v>5483928807.1102962</v>
      </c>
      <c r="GN116" s="11">
        <f t="shared" si="42"/>
        <v>25073798658.901939</v>
      </c>
      <c r="GO116" s="11">
        <f t="shared" ref="GO116:IZ116" si="43">GO11+GO45</f>
        <v>13886296405.681601</v>
      </c>
      <c r="GP116" s="11">
        <f t="shared" si="43"/>
        <v>4984021364.926404</v>
      </c>
      <c r="GQ116" s="11">
        <f t="shared" si="43"/>
        <v>1694850477.3547392</v>
      </c>
      <c r="GR116" s="11">
        <f t="shared" si="43"/>
        <v>11807296353.848181</v>
      </c>
      <c r="GS116" s="11">
        <f t="shared" si="43"/>
        <v>321713808.10670799</v>
      </c>
      <c r="GT116" s="11">
        <f t="shared" si="43"/>
        <v>1187411409.6256685</v>
      </c>
      <c r="GU116" s="11">
        <f t="shared" si="43"/>
        <v>6455728639.4193821</v>
      </c>
      <c r="GV116" s="11">
        <f t="shared" si="43"/>
        <v>14611453361.637917</v>
      </c>
      <c r="GW116" s="11">
        <f t="shared" si="43"/>
        <v>1794547469.3606491</v>
      </c>
      <c r="GX116" s="11">
        <f t="shared" si="43"/>
        <v>3073812863.9585929</v>
      </c>
      <c r="GY116" s="11">
        <f t="shared" si="43"/>
        <v>456832397.49147111</v>
      </c>
      <c r="GZ116" s="11">
        <f t="shared" si="43"/>
        <v>1343260088.5268061</v>
      </c>
      <c r="HA116" s="11">
        <f t="shared" si="43"/>
        <v>858533677.25818849</v>
      </c>
      <c r="HB116" s="11">
        <f t="shared" si="43"/>
        <v>1165771313.235425</v>
      </c>
      <c r="HC116" s="11">
        <f t="shared" si="43"/>
        <v>5483928807.1102962</v>
      </c>
      <c r="HE116" s="11">
        <f t="shared" si="43"/>
        <v>25073798658.901939</v>
      </c>
      <c r="HF116" s="11">
        <f t="shared" si="43"/>
        <v>13886296405.681601</v>
      </c>
      <c r="HG116" s="11">
        <f t="shared" si="43"/>
        <v>4984021364.926404</v>
      </c>
      <c r="HH116" s="11">
        <f t="shared" si="43"/>
        <v>1694850477.3547392</v>
      </c>
      <c r="HI116" s="11">
        <f t="shared" si="43"/>
        <v>11807296353.848181</v>
      </c>
      <c r="HJ116" s="11">
        <f t="shared" si="43"/>
        <v>321713808.10670799</v>
      </c>
      <c r="HK116" s="11">
        <f t="shared" si="43"/>
        <v>1187411409.6256685</v>
      </c>
      <c r="HL116" s="11">
        <f t="shared" si="43"/>
        <v>6455728639.4193821</v>
      </c>
      <c r="HM116" s="11">
        <f t="shared" si="43"/>
        <v>14611453361.637917</v>
      </c>
      <c r="HN116" s="11">
        <f t="shared" si="43"/>
        <v>1794547469.3606491</v>
      </c>
      <c r="HO116" s="11">
        <f t="shared" si="43"/>
        <v>3073812863.9585929</v>
      </c>
      <c r="HP116" s="11">
        <f t="shared" si="43"/>
        <v>456832397.49147111</v>
      </c>
      <c r="HQ116" s="11">
        <f t="shared" si="43"/>
        <v>1343260088.5268061</v>
      </c>
      <c r="HR116" s="11">
        <f t="shared" si="43"/>
        <v>858533677.25818849</v>
      </c>
      <c r="HS116" s="11">
        <f t="shared" si="43"/>
        <v>1165771313.235425</v>
      </c>
      <c r="HT116" s="11">
        <f t="shared" si="43"/>
        <v>5483928807.1102962</v>
      </c>
      <c r="HV116" s="11">
        <f t="shared" si="43"/>
        <v>0</v>
      </c>
      <c r="HW116" s="11">
        <f t="shared" si="43"/>
        <v>0</v>
      </c>
      <c r="HX116" s="11">
        <f t="shared" si="43"/>
        <v>0</v>
      </c>
      <c r="HY116" s="11">
        <f t="shared" si="43"/>
        <v>0</v>
      </c>
      <c r="HZ116" s="11">
        <f t="shared" si="43"/>
        <v>0</v>
      </c>
      <c r="IA116" s="11">
        <f t="shared" si="43"/>
        <v>0</v>
      </c>
      <c r="IB116" s="11">
        <f t="shared" si="43"/>
        <v>0</v>
      </c>
      <c r="IC116" s="11">
        <f t="shared" si="43"/>
        <v>0</v>
      </c>
      <c r="ID116" s="11">
        <f t="shared" si="43"/>
        <v>0</v>
      </c>
      <c r="IE116" s="11">
        <f t="shared" si="43"/>
        <v>0</v>
      </c>
      <c r="IF116" s="11">
        <f t="shared" si="43"/>
        <v>0</v>
      </c>
      <c r="IG116" s="11">
        <f t="shared" si="43"/>
        <v>0</v>
      </c>
      <c r="IH116" s="11">
        <f t="shared" si="43"/>
        <v>0</v>
      </c>
      <c r="II116" s="11">
        <f t="shared" si="43"/>
        <v>0</v>
      </c>
      <c r="IJ116" s="11">
        <f t="shared" si="43"/>
        <v>0</v>
      </c>
      <c r="IK116" s="11">
        <f t="shared" si="43"/>
        <v>0</v>
      </c>
      <c r="IM116" s="11">
        <f t="shared" si="43"/>
        <v>0</v>
      </c>
      <c r="IN116" s="11">
        <f t="shared" si="43"/>
        <v>0</v>
      </c>
      <c r="IO116" s="11">
        <f t="shared" si="43"/>
        <v>0</v>
      </c>
      <c r="IP116" s="11">
        <f t="shared" si="43"/>
        <v>0</v>
      </c>
      <c r="IQ116" s="11">
        <f t="shared" si="43"/>
        <v>0</v>
      </c>
      <c r="IR116" s="11">
        <f t="shared" si="43"/>
        <v>0</v>
      </c>
      <c r="IS116" s="11">
        <f t="shared" si="43"/>
        <v>0</v>
      </c>
      <c r="IT116" s="11">
        <f t="shared" si="43"/>
        <v>0</v>
      </c>
      <c r="IU116" s="11">
        <f t="shared" si="43"/>
        <v>0</v>
      </c>
      <c r="IV116" s="11">
        <f t="shared" si="43"/>
        <v>0</v>
      </c>
      <c r="IW116" s="11">
        <f t="shared" si="43"/>
        <v>0</v>
      </c>
      <c r="IX116" s="11">
        <f t="shared" si="43"/>
        <v>0</v>
      </c>
      <c r="IY116" s="11">
        <f t="shared" si="43"/>
        <v>0</v>
      </c>
      <c r="IZ116" s="11">
        <f t="shared" si="43"/>
        <v>0</v>
      </c>
      <c r="JA116" s="11">
        <f t="shared" ref="JA116" si="44">JA11+JA45</f>
        <v>0</v>
      </c>
      <c r="JB116" s="11">
        <f t="shared" si="4"/>
        <v>0</v>
      </c>
    </row>
    <row r="117" spans="4:262" x14ac:dyDescent="0.25">
      <c r="D117" s="11">
        <v>2029</v>
      </c>
      <c r="E117" s="11">
        <f t="shared" ref="E117:BP117" si="45">E12+E46</f>
        <v>21668104637.798656</v>
      </c>
      <c r="F117" s="11">
        <f t="shared" si="45"/>
        <v>11124759842.069738</v>
      </c>
      <c r="G117" s="11">
        <f t="shared" si="45"/>
        <v>3726586587.7419224</v>
      </c>
      <c r="H117" s="11">
        <f t="shared" si="45"/>
        <v>1115159435.7896585</v>
      </c>
      <c r="I117" s="11">
        <f t="shared" si="45"/>
        <v>10120565297.6129</v>
      </c>
      <c r="J117" s="11">
        <f t="shared" si="45"/>
        <v>249797725.10323566</v>
      </c>
      <c r="K117" s="11">
        <f t="shared" si="45"/>
        <v>984609748.7319603</v>
      </c>
      <c r="L117" s="11">
        <f t="shared" si="45"/>
        <v>2473116066.895514</v>
      </c>
      <c r="M117" s="11">
        <f t="shared" si="45"/>
        <v>13595303585.303894</v>
      </c>
      <c r="N117" s="11">
        <f t="shared" si="45"/>
        <v>1271649516.7818167</v>
      </c>
      <c r="O117" s="11">
        <f t="shared" si="45"/>
        <v>1302641080.4438102</v>
      </c>
      <c r="P117" s="11">
        <f t="shared" si="45"/>
        <v>317897737.50388211</v>
      </c>
      <c r="Q117" s="11">
        <f t="shared" si="45"/>
        <v>1075937265.1254246</v>
      </c>
      <c r="R117" s="11">
        <f t="shared" si="45"/>
        <v>203999886.20964134</v>
      </c>
      <c r="S117" s="11">
        <f t="shared" si="45"/>
        <v>476764968.61525106</v>
      </c>
      <c r="T117" s="11">
        <f t="shared" si="45"/>
        <v>3407812898.0503578</v>
      </c>
      <c r="V117" s="11">
        <f t="shared" si="45"/>
        <v>21668104637.798656</v>
      </c>
      <c r="W117" s="11">
        <f t="shared" si="45"/>
        <v>11124759842.069738</v>
      </c>
      <c r="X117" s="11">
        <f t="shared" si="45"/>
        <v>3726586587.7419224</v>
      </c>
      <c r="Y117" s="11">
        <f t="shared" si="45"/>
        <v>1115159435.7896585</v>
      </c>
      <c r="Z117" s="11">
        <f t="shared" si="45"/>
        <v>10120565297.6129</v>
      </c>
      <c r="AA117" s="11">
        <f t="shared" si="45"/>
        <v>249797725.10323566</v>
      </c>
      <c r="AB117" s="11">
        <f t="shared" si="45"/>
        <v>984609748.7319603</v>
      </c>
      <c r="AC117" s="11">
        <f t="shared" si="45"/>
        <v>2473116066.895514</v>
      </c>
      <c r="AD117" s="11">
        <f t="shared" si="45"/>
        <v>13595303585.303894</v>
      </c>
      <c r="AE117" s="11">
        <f t="shared" si="45"/>
        <v>1271649516.7818167</v>
      </c>
      <c r="AF117" s="11">
        <f t="shared" si="45"/>
        <v>1302641080.4438102</v>
      </c>
      <c r="AG117" s="11">
        <f t="shared" si="45"/>
        <v>317897737.50388211</v>
      </c>
      <c r="AH117" s="11">
        <f t="shared" si="45"/>
        <v>1075937265.1254246</v>
      </c>
      <c r="AI117" s="11">
        <f t="shared" si="45"/>
        <v>203999886.20964134</v>
      </c>
      <c r="AJ117" s="11">
        <f t="shared" si="45"/>
        <v>476764968.61525106</v>
      </c>
      <c r="AK117" s="11">
        <f t="shared" si="45"/>
        <v>3407812898.0503578</v>
      </c>
      <c r="AM117" s="11">
        <f t="shared" si="45"/>
        <v>21668104637.798656</v>
      </c>
      <c r="AN117" s="11">
        <f t="shared" si="45"/>
        <v>11124759842.069738</v>
      </c>
      <c r="AO117" s="11">
        <f t="shared" si="45"/>
        <v>3726586587.7419224</v>
      </c>
      <c r="AP117" s="11">
        <f t="shared" si="45"/>
        <v>1115159435.7896585</v>
      </c>
      <c r="AQ117" s="11">
        <f t="shared" si="45"/>
        <v>10120565297.6129</v>
      </c>
      <c r="AR117" s="11">
        <f t="shared" si="45"/>
        <v>249797725.10323566</v>
      </c>
      <c r="AS117" s="11">
        <f t="shared" si="45"/>
        <v>984609748.7319603</v>
      </c>
      <c r="AT117" s="11">
        <f t="shared" si="45"/>
        <v>2473116066.895514</v>
      </c>
      <c r="AU117" s="11">
        <f t="shared" si="45"/>
        <v>13595303585.303894</v>
      </c>
      <c r="AV117" s="11">
        <f t="shared" si="45"/>
        <v>1271649516.7818167</v>
      </c>
      <c r="AW117" s="11">
        <f t="shared" si="45"/>
        <v>1302641080.4438102</v>
      </c>
      <c r="AX117" s="11">
        <f t="shared" si="45"/>
        <v>317897737.50388211</v>
      </c>
      <c r="AY117" s="11">
        <f t="shared" si="45"/>
        <v>1075937265.1254246</v>
      </c>
      <c r="AZ117" s="11">
        <f t="shared" si="45"/>
        <v>203999886.20964134</v>
      </c>
      <c r="BA117" s="11">
        <f t="shared" si="45"/>
        <v>476764968.61525106</v>
      </c>
      <c r="BB117" s="11">
        <f t="shared" si="45"/>
        <v>3407812898.0503578</v>
      </c>
      <c r="BD117" s="11">
        <f t="shared" si="45"/>
        <v>0</v>
      </c>
      <c r="BE117" s="11">
        <f t="shared" si="45"/>
        <v>0</v>
      </c>
      <c r="BF117" s="11">
        <f t="shared" si="45"/>
        <v>0</v>
      </c>
      <c r="BG117" s="11">
        <f t="shared" si="45"/>
        <v>0</v>
      </c>
      <c r="BH117" s="11">
        <f t="shared" si="45"/>
        <v>0</v>
      </c>
      <c r="BI117" s="11">
        <f t="shared" si="45"/>
        <v>0</v>
      </c>
      <c r="BJ117" s="11">
        <f t="shared" si="45"/>
        <v>0</v>
      </c>
      <c r="BK117" s="11">
        <f t="shared" si="45"/>
        <v>0</v>
      </c>
      <c r="BL117" s="11">
        <f t="shared" si="45"/>
        <v>0</v>
      </c>
      <c r="BM117" s="11">
        <f t="shared" si="45"/>
        <v>0</v>
      </c>
      <c r="BN117" s="11">
        <f t="shared" si="45"/>
        <v>0</v>
      </c>
      <c r="BO117" s="11">
        <f t="shared" si="45"/>
        <v>0</v>
      </c>
      <c r="BP117" s="11">
        <f t="shared" si="45"/>
        <v>0</v>
      </c>
      <c r="BQ117" s="11">
        <f t="shared" ref="BQ117:EB117" si="46">BQ12+BQ46</f>
        <v>0</v>
      </c>
      <c r="BR117" s="11">
        <f t="shared" si="46"/>
        <v>0</v>
      </c>
      <c r="BS117" s="11">
        <f t="shared" si="46"/>
        <v>0</v>
      </c>
      <c r="BU117" s="11">
        <f t="shared" si="46"/>
        <v>0</v>
      </c>
      <c r="BV117" s="11">
        <f t="shared" si="46"/>
        <v>0</v>
      </c>
      <c r="BW117" s="11">
        <f t="shared" si="46"/>
        <v>0</v>
      </c>
      <c r="BX117" s="11">
        <f t="shared" si="46"/>
        <v>0</v>
      </c>
      <c r="BY117" s="11">
        <f t="shared" si="46"/>
        <v>0</v>
      </c>
      <c r="BZ117" s="11">
        <f t="shared" si="46"/>
        <v>0</v>
      </c>
      <c r="CA117" s="11">
        <f t="shared" si="46"/>
        <v>0</v>
      </c>
      <c r="CB117" s="11">
        <f t="shared" si="46"/>
        <v>0</v>
      </c>
      <c r="CC117" s="11">
        <f t="shared" si="46"/>
        <v>0</v>
      </c>
      <c r="CD117" s="11">
        <f t="shared" si="46"/>
        <v>0</v>
      </c>
      <c r="CE117" s="11">
        <f t="shared" si="46"/>
        <v>0</v>
      </c>
      <c r="CF117" s="11">
        <f t="shared" si="46"/>
        <v>0</v>
      </c>
      <c r="CG117" s="11">
        <f t="shared" si="46"/>
        <v>0</v>
      </c>
      <c r="CH117" s="11">
        <f t="shared" si="46"/>
        <v>0</v>
      </c>
      <c r="CI117" s="11">
        <f t="shared" si="46"/>
        <v>0</v>
      </c>
      <c r="CJ117" s="11">
        <f t="shared" si="46"/>
        <v>0</v>
      </c>
      <c r="CM117" s="11">
        <f t="shared" si="46"/>
        <v>15528.333333333334</v>
      </c>
      <c r="CN117" s="11">
        <f t="shared" si="46"/>
        <v>24492805996.133316</v>
      </c>
      <c r="CO117" s="11">
        <f t="shared" si="46"/>
        <v>13851195698.866531</v>
      </c>
      <c r="CP117" s="11">
        <f t="shared" si="46"/>
        <v>4597794803.12994</v>
      </c>
      <c r="CQ117" s="11">
        <f t="shared" si="46"/>
        <v>1212022757.248898</v>
      </c>
      <c r="CR117" s="11">
        <f t="shared" si="46"/>
        <v>11273660788.360022</v>
      </c>
      <c r="CS117" s="11">
        <f t="shared" si="46"/>
        <v>283189468.81628388</v>
      </c>
      <c r="CT117" s="11">
        <f t="shared" si="46"/>
        <v>1220567073.9577725</v>
      </c>
      <c r="CU117" s="11">
        <f t="shared" si="46"/>
        <v>3255315153.0268831</v>
      </c>
      <c r="CV117" s="11">
        <f t="shared" si="46"/>
        <v>9465295869.1968765</v>
      </c>
      <c r="CW117" s="11">
        <f t="shared" si="46"/>
        <v>1609732734.8878093</v>
      </c>
      <c r="CX117" s="11">
        <f t="shared" si="46"/>
        <v>1868465858.344028</v>
      </c>
      <c r="CY117" s="11">
        <f t="shared" si="46"/>
        <v>408144459.11793131</v>
      </c>
      <c r="CZ117" s="11">
        <f t="shared" si="46"/>
        <v>1455272865.433636</v>
      </c>
      <c r="DA117" s="11">
        <f t="shared" si="46"/>
        <v>563740749.7987088</v>
      </c>
      <c r="DB117" s="11">
        <f t="shared" si="46"/>
        <v>666679099.86467421</v>
      </c>
      <c r="DC117" s="11">
        <f t="shared" si="46"/>
        <v>4375043855.2709846</v>
      </c>
      <c r="DE117" s="11">
        <f t="shared" si="46"/>
        <v>24492805996.133316</v>
      </c>
      <c r="DF117" s="11">
        <f t="shared" si="46"/>
        <v>13851195698.866531</v>
      </c>
      <c r="DG117" s="11">
        <f t="shared" si="46"/>
        <v>4597794803.12994</v>
      </c>
      <c r="DH117" s="11">
        <f t="shared" si="46"/>
        <v>1212022757.248898</v>
      </c>
      <c r="DI117" s="11">
        <f t="shared" si="46"/>
        <v>11273660788.360022</v>
      </c>
      <c r="DJ117" s="11">
        <f t="shared" si="46"/>
        <v>283189468.81628388</v>
      </c>
      <c r="DK117" s="11">
        <f t="shared" si="46"/>
        <v>1220567073.9577725</v>
      </c>
      <c r="DL117" s="11">
        <f t="shared" si="46"/>
        <v>3255315153.0268831</v>
      </c>
      <c r="DM117" s="11">
        <f t="shared" si="46"/>
        <v>9465295869.1968765</v>
      </c>
      <c r="DN117" s="11">
        <f t="shared" si="46"/>
        <v>1609732734.8878093</v>
      </c>
      <c r="DO117" s="11">
        <f t="shared" si="46"/>
        <v>1868465858.344028</v>
      </c>
      <c r="DP117" s="11">
        <f t="shared" si="46"/>
        <v>408144459.11793131</v>
      </c>
      <c r="DQ117" s="11">
        <f t="shared" si="46"/>
        <v>1455272865.433636</v>
      </c>
      <c r="DR117" s="11">
        <f t="shared" si="46"/>
        <v>563740749.7987088</v>
      </c>
      <c r="DS117" s="11">
        <f t="shared" si="46"/>
        <v>666679099.86467421</v>
      </c>
      <c r="DT117" s="11">
        <f t="shared" si="46"/>
        <v>4375043855.2709846</v>
      </c>
      <c r="DV117" s="11">
        <f t="shared" si="46"/>
        <v>24492805996.133316</v>
      </c>
      <c r="DW117" s="11">
        <f t="shared" si="46"/>
        <v>13851195698.866531</v>
      </c>
      <c r="DX117" s="11">
        <f t="shared" si="46"/>
        <v>4597794803.12994</v>
      </c>
      <c r="DY117" s="11">
        <f t="shared" si="46"/>
        <v>1212022757.248898</v>
      </c>
      <c r="DZ117" s="11">
        <f t="shared" si="46"/>
        <v>11273660788.360022</v>
      </c>
      <c r="EA117" s="11">
        <f t="shared" si="46"/>
        <v>283189468.81628388</v>
      </c>
      <c r="EB117" s="11">
        <f t="shared" si="46"/>
        <v>1220567073.9577725</v>
      </c>
      <c r="EC117" s="11">
        <f t="shared" ref="EC117:GN117" si="47">EC12+EC46</f>
        <v>3255315153.0268831</v>
      </c>
      <c r="ED117" s="11">
        <f t="shared" si="47"/>
        <v>9465295869.1968765</v>
      </c>
      <c r="EE117" s="11">
        <f t="shared" si="47"/>
        <v>1609732734.8878093</v>
      </c>
      <c r="EF117" s="11">
        <f t="shared" si="47"/>
        <v>1868465858.344028</v>
      </c>
      <c r="EG117" s="11">
        <f t="shared" si="47"/>
        <v>408144459.11793131</v>
      </c>
      <c r="EH117" s="11">
        <f t="shared" si="47"/>
        <v>1455272865.433636</v>
      </c>
      <c r="EI117" s="11">
        <f t="shared" si="47"/>
        <v>563740749.7987088</v>
      </c>
      <c r="EJ117" s="11">
        <f t="shared" si="47"/>
        <v>666679099.86467421</v>
      </c>
      <c r="EK117" s="11">
        <f t="shared" si="47"/>
        <v>4375043855.2709846</v>
      </c>
      <c r="EM117" s="11">
        <f t="shared" si="47"/>
        <v>0</v>
      </c>
      <c r="EN117" s="11">
        <f t="shared" si="47"/>
        <v>0</v>
      </c>
      <c r="EO117" s="11">
        <f t="shared" si="47"/>
        <v>0</v>
      </c>
      <c r="EP117" s="11">
        <f t="shared" si="47"/>
        <v>0</v>
      </c>
      <c r="EQ117" s="11">
        <f t="shared" si="47"/>
        <v>0</v>
      </c>
      <c r="ER117" s="11">
        <f t="shared" si="47"/>
        <v>0</v>
      </c>
      <c r="ES117" s="11">
        <f t="shared" si="47"/>
        <v>0</v>
      </c>
      <c r="ET117" s="11">
        <f t="shared" si="47"/>
        <v>0</v>
      </c>
      <c r="EU117" s="11">
        <f t="shared" si="47"/>
        <v>0</v>
      </c>
      <c r="EV117" s="11">
        <f t="shared" si="47"/>
        <v>0</v>
      </c>
      <c r="EW117" s="11">
        <f t="shared" si="47"/>
        <v>0</v>
      </c>
      <c r="EX117" s="11">
        <f t="shared" si="47"/>
        <v>0</v>
      </c>
      <c r="EY117" s="11">
        <f t="shared" si="47"/>
        <v>0</v>
      </c>
      <c r="EZ117" s="11">
        <f t="shared" si="47"/>
        <v>0</v>
      </c>
      <c r="FA117" s="11">
        <f t="shared" si="47"/>
        <v>0</v>
      </c>
      <c r="FB117" s="11">
        <f t="shared" si="47"/>
        <v>0</v>
      </c>
      <c r="FD117" s="11">
        <f t="shared" si="47"/>
        <v>0</v>
      </c>
      <c r="FE117" s="11">
        <f t="shared" si="47"/>
        <v>0</v>
      </c>
      <c r="FF117" s="11">
        <f t="shared" si="47"/>
        <v>0</v>
      </c>
      <c r="FG117" s="11">
        <f t="shared" si="47"/>
        <v>0</v>
      </c>
      <c r="FH117" s="11">
        <f t="shared" si="47"/>
        <v>0</v>
      </c>
      <c r="FI117" s="11">
        <f t="shared" si="47"/>
        <v>0</v>
      </c>
      <c r="FJ117" s="11">
        <f t="shared" si="47"/>
        <v>0</v>
      </c>
      <c r="FK117" s="11">
        <f t="shared" si="47"/>
        <v>0</v>
      </c>
      <c r="FL117" s="11">
        <f t="shared" si="47"/>
        <v>0</v>
      </c>
      <c r="FM117" s="11">
        <f t="shared" si="47"/>
        <v>0</v>
      </c>
      <c r="FN117" s="11">
        <f t="shared" si="47"/>
        <v>0</v>
      </c>
      <c r="FO117" s="11">
        <f t="shared" si="47"/>
        <v>0</v>
      </c>
      <c r="FP117" s="11">
        <f t="shared" si="47"/>
        <v>0</v>
      </c>
      <c r="FQ117" s="11">
        <f t="shared" si="47"/>
        <v>0</v>
      </c>
      <c r="FR117" s="11">
        <f t="shared" si="47"/>
        <v>0</v>
      </c>
      <c r="FS117" s="11">
        <f t="shared" si="47"/>
        <v>0</v>
      </c>
      <c r="FV117" s="11">
        <f t="shared" si="47"/>
        <v>15528.333333333334</v>
      </c>
      <c r="FW117" s="11">
        <f t="shared" si="47"/>
        <v>26626478053.83316</v>
      </c>
      <c r="FX117" s="11">
        <f t="shared" si="47"/>
        <v>13967990335.207996</v>
      </c>
      <c r="FY117" s="11">
        <f t="shared" si="47"/>
        <v>5056524179.234086</v>
      </c>
      <c r="FZ117" s="11">
        <f t="shared" si="47"/>
        <v>1857505359.4674892</v>
      </c>
      <c r="GA117" s="11">
        <f t="shared" si="47"/>
        <v>12114004007.054379</v>
      </c>
      <c r="GB117" s="11">
        <f t="shared" si="47"/>
        <v>348684461.08153039</v>
      </c>
      <c r="GC117" s="11">
        <f t="shared" si="47"/>
        <v>1207549212.3636653</v>
      </c>
      <c r="GD117" s="11">
        <f t="shared" si="47"/>
        <v>7285420563.0240784</v>
      </c>
      <c r="GE117" s="11">
        <f t="shared" si="47"/>
        <v>16601737734.1061</v>
      </c>
      <c r="GF117" s="11">
        <f t="shared" si="47"/>
        <v>2056728943.9009922</v>
      </c>
      <c r="GG117" s="11">
        <f t="shared" si="47"/>
        <v>3835804169.1936908</v>
      </c>
      <c r="GH117" s="11">
        <f t="shared" si="47"/>
        <v>495439351.79493093</v>
      </c>
      <c r="GI117" s="11">
        <f t="shared" si="47"/>
        <v>1412124737.033267</v>
      </c>
      <c r="GJ117" s="11">
        <f t="shared" si="47"/>
        <v>1141104996.8665416</v>
      </c>
      <c r="GK117" s="11">
        <f t="shared" si="47"/>
        <v>1271603420.5470538</v>
      </c>
      <c r="GL117" s="11">
        <f t="shared" si="47"/>
        <v>6150883057.1015644</v>
      </c>
      <c r="GN117" s="11">
        <f t="shared" si="47"/>
        <v>26626478053.83316</v>
      </c>
      <c r="GO117" s="11">
        <f t="shared" ref="GO117:IZ117" si="48">GO12+GO46</f>
        <v>13967990335.207996</v>
      </c>
      <c r="GP117" s="11">
        <f t="shared" si="48"/>
        <v>5056524179.234086</v>
      </c>
      <c r="GQ117" s="11">
        <f t="shared" si="48"/>
        <v>1857505359.4674892</v>
      </c>
      <c r="GR117" s="11">
        <f t="shared" si="48"/>
        <v>12114004007.054379</v>
      </c>
      <c r="GS117" s="11">
        <f t="shared" si="48"/>
        <v>348684461.08153039</v>
      </c>
      <c r="GT117" s="11">
        <f t="shared" si="48"/>
        <v>1207549212.3636653</v>
      </c>
      <c r="GU117" s="11">
        <f t="shared" si="48"/>
        <v>7285420563.0240784</v>
      </c>
      <c r="GV117" s="11">
        <f t="shared" si="48"/>
        <v>16601737734.1061</v>
      </c>
      <c r="GW117" s="11">
        <f t="shared" si="48"/>
        <v>2056728943.9009922</v>
      </c>
      <c r="GX117" s="11">
        <f t="shared" si="48"/>
        <v>3835804169.1936908</v>
      </c>
      <c r="GY117" s="11">
        <f t="shared" si="48"/>
        <v>495439351.79493093</v>
      </c>
      <c r="GZ117" s="11">
        <f t="shared" si="48"/>
        <v>1412124737.033267</v>
      </c>
      <c r="HA117" s="11">
        <f t="shared" si="48"/>
        <v>1141104996.8665416</v>
      </c>
      <c r="HB117" s="11">
        <f t="shared" si="48"/>
        <v>1271603420.5470538</v>
      </c>
      <c r="HC117" s="11">
        <f t="shared" si="48"/>
        <v>6150883057.1015644</v>
      </c>
      <c r="HE117" s="11">
        <f t="shared" si="48"/>
        <v>26626478053.83316</v>
      </c>
      <c r="HF117" s="11">
        <f t="shared" si="48"/>
        <v>13967990335.207996</v>
      </c>
      <c r="HG117" s="11">
        <f t="shared" si="48"/>
        <v>5056524179.234086</v>
      </c>
      <c r="HH117" s="11">
        <f t="shared" si="48"/>
        <v>1857505359.4674892</v>
      </c>
      <c r="HI117" s="11">
        <f t="shared" si="48"/>
        <v>12114004007.054379</v>
      </c>
      <c r="HJ117" s="11">
        <f t="shared" si="48"/>
        <v>348684461.08153039</v>
      </c>
      <c r="HK117" s="11">
        <f t="shared" si="48"/>
        <v>1207549212.3636653</v>
      </c>
      <c r="HL117" s="11">
        <f t="shared" si="48"/>
        <v>7285420563.0240784</v>
      </c>
      <c r="HM117" s="11">
        <f t="shared" si="48"/>
        <v>16601737734.1061</v>
      </c>
      <c r="HN117" s="11">
        <f t="shared" si="48"/>
        <v>2056728943.9009922</v>
      </c>
      <c r="HO117" s="11">
        <f t="shared" si="48"/>
        <v>3835804169.1936908</v>
      </c>
      <c r="HP117" s="11">
        <f t="shared" si="48"/>
        <v>495439351.79493093</v>
      </c>
      <c r="HQ117" s="11">
        <f t="shared" si="48"/>
        <v>1412124737.033267</v>
      </c>
      <c r="HR117" s="11">
        <f t="shared" si="48"/>
        <v>1141104996.8665416</v>
      </c>
      <c r="HS117" s="11">
        <f t="shared" si="48"/>
        <v>1271603420.5470538</v>
      </c>
      <c r="HT117" s="11">
        <f t="shared" si="48"/>
        <v>6150883057.1015644</v>
      </c>
      <c r="HV117" s="11">
        <f t="shared" si="48"/>
        <v>0</v>
      </c>
      <c r="HW117" s="11">
        <f t="shared" si="48"/>
        <v>0</v>
      </c>
      <c r="HX117" s="11">
        <f t="shared" si="48"/>
        <v>0</v>
      </c>
      <c r="HY117" s="11">
        <f t="shared" si="48"/>
        <v>0</v>
      </c>
      <c r="HZ117" s="11">
        <f t="shared" si="48"/>
        <v>0</v>
      </c>
      <c r="IA117" s="11">
        <f t="shared" si="48"/>
        <v>0</v>
      </c>
      <c r="IB117" s="11">
        <f t="shared" si="48"/>
        <v>0</v>
      </c>
      <c r="IC117" s="11">
        <f t="shared" si="48"/>
        <v>0</v>
      </c>
      <c r="ID117" s="11">
        <f t="shared" si="48"/>
        <v>0</v>
      </c>
      <c r="IE117" s="11">
        <f t="shared" si="48"/>
        <v>0</v>
      </c>
      <c r="IF117" s="11">
        <f t="shared" si="48"/>
        <v>0</v>
      </c>
      <c r="IG117" s="11">
        <f t="shared" si="48"/>
        <v>0</v>
      </c>
      <c r="IH117" s="11">
        <f t="shared" si="48"/>
        <v>0</v>
      </c>
      <c r="II117" s="11">
        <f t="shared" si="48"/>
        <v>0</v>
      </c>
      <c r="IJ117" s="11">
        <f t="shared" si="48"/>
        <v>0</v>
      </c>
      <c r="IK117" s="11">
        <f t="shared" si="48"/>
        <v>0</v>
      </c>
      <c r="IM117" s="11">
        <f t="shared" si="48"/>
        <v>0</v>
      </c>
      <c r="IN117" s="11">
        <f t="shared" si="48"/>
        <v>0</v>
      </c>
      <c r="IO117" s="11">
        <f t="shared" si="48"/>
        <v>0</v>
      </c>
      <c r="IP117" s="11">
        <f t="shared" si="48"/>
        <v>0</v>
      </c>
      <c r="IQ117" s="11">
        <f t="shared" si="48"/>
        <v>0</v>
      </c>
      <c r="IR117" s="11">
        <f t="shared" si="48"/>
        <v>0</v>
      </c>
      <c r="IS117" s="11">
        <f t="shared" si="48"/>
        <v>0</v>
      </c>
      <c r="IT117" s="11">
        <f t="shared" si="48"/>
        <v>0</v>
      </c>
      <c r="IU117" s="11">
        <f t="shared" si="48"/>
        <v>0</v>
      </c>
      <c r="IV117" s="11">
        <f t="shared" si="48"/>
        <v>0</v>
      </c>
      <c r="IW117" s="11">
        <f t="shared" si="48"/>
        <v>0</v>
      </c>
      <c r="IX117" s="11">
        <f t="shared" si="48"/>
        <v>0</v>
      </c>
      <c r="IY117" s="11">
        <f t="shared" si="48"/>
        <v>0</v>
      </c>
      <c r="IZ117" s="11">
        <f t="shared" si="48"/>
        <v>0</v>
      </c>
      <c r="JA117" s="11">
        <f t="shared" ref="JA117" si="49">JA12+JA46</f>
        <v>0</v>
      </c>
      <c r="JB117" s="11">
        <f t="shared" si="4"/>
        <v>0</v>
      </c>
    </row>
    <row r="118" spans="4:262" x14ac:dyDescent="0.25">
      <c r="D118" s="11">
        <v>2030</v>
      </c>
      <c r="E118" s="11">
        <f t="shared" ref="E118:BP118" si="50">E13+E47</f>
        <v>23431973238.516098</v>
      </c>
      <c r="F118" s="11">
        <f t="shared" si="50"/>
        <v>11714200852.003618</v>
      </c>
      <c r="G118" s="11">
        <f t="shared" si="50"/>
        <v>3912988743.9177165</v>
      </c>
      <c r="H118" s="11">
        <f t="shared" si="50"/>
        <v>1260547039.1067653</v>
      </c>
      <c r="I118" s="11">
        <f t="shared" si="50"/>
        <v>11271677003.673233</v>
      </c>
      <c r="J118" s="11">
        <f t="shared" si="50"/>
        <v>294250539.38219863</v>
      </c>
      <c r="K118" s="11">
        <f t="shared" si="50"/>
        <v>1044110599.0727752</v>
      </c>
      <c r="L118" s="11">
        <f t="shared" si="50"/>
        <v>2724907620.1562099</v>
      </c>
      <c r="M118" s="11">
        <f t="shared" si="50"/>
        <v>14903783292.166595</v>
      </c>
      <c r="N118" s="11">
        <f t="shared" si="50"/>
        <v>1493862584.4400966</v>
      </c>
      <c r="O118" s="11">
        <f t="shared" si="50"/>
        <v>1562996990.1125906</v>
      </c>
      <c r="P118" s="11">
        <f t="shared" si="50"/>
        <v>350899323.31759882</v>
      </c>
      <c r="Q118" s="11">
        <f t="shared" si="50"/>
        <v>1218085776.7619596</v>
      </c>
      <c r="R118" s="11">
        <f t="shared" si="50"/>
        <v>283611561.94672281</v>
      </c>
      <c r="S118" s="11">
        <f t="shared" si="50"/>
        <v>555349221.9973824</v>
      </c>
      <c r="T118" s="11">
        <f t="shared" si="50"/>
        <v>3744529239.833756</v>
      </c>
      <c r="V118" s="11">
        <f t="shared" si="50"/>
        <v>23445627374.264038</v>
      </c>
      <c r="W118" s="11">
        <f t="shared" si="50"/>
        <v>11713890455.139473</v>
      </c>
      <c r="X118" s="11">
        <f t="shared" si="50"/>
        <v>3915560135.2115383</v>
      </c>
      <c r="Y118" s="11">
        <f t="shared" si="50"/>
        <v>1260909652.4230101</v>
      </c>
      <c r="Z118" s="11">
        <f t="shared" si="50"/>
        <v>11281374202.351942</v>
      </c>
      <c r="AA118" s="11">
        <f t="shared" si="50"/>
        <v>294232946.65632612</v>
      </c>
      <c r="AB118" s="11">
        <f t="shared" si="50"/>
        <v>1044625612.7070224</v>
      </c>
      <c r="AC118" s="11">
        <f t="shared" si="50"/>
        <v>2726188286.3336062</v>
      </c>
      <c r="AD118" s="11">
        <f t="shared" si="50"/>
        <v>14907241017.108938</v>
      </c>
      <c r="AE118" s="11">
        <f t="shared" si="50"/>
        <v>1494102583.377054</v>
      </c>
      <c r="AF118" s="11">
        <f t="shared" si="50"/>
        <v>1563501683.9388726</v>
      </c>
      <c r="AG118" s="11">
        <f t="shared" si="50"/>
        <v>351009368.65693474</v>
      </c>
      <c r="AH118" s="11">
        <f t="shared" si="50"/>
        <v>1217938729.692414</v>
      </c>
      <c r="AI118" s="11">
        <f t="shared" si="50"/>
        <v>283862585.14916748</v>
      </c>
      <c r="AJ118" s="11">
        <f t="shared" si="50"/>
        <v>555412414.18548584</v>
      </c>
      <c r="AK118" s="11">
        <f t="shared" si="50"/>
        <v>3746091994.9754276</v>
      </c>
      <c r="AM118" s="11">
        <f t="shared" si="50"/>
        <v>23459281510.011971</v>
      </c>
      <c r="AN118" s="11">
        <f t="shared" si="50"/>
        <v>11713580058.275331</v>
      </c>
      <c r="AO118" s="11">
        <f t="shared" si="50"/>
        <v>3918131526.5053601</v>
      </c>
      <c r="AP118" s="11">
        <f t="shared" si="50"/>
        <v>1261272265.7392547</v>
      </c>
      <c r="AQ118" s="11">
        <f t="shared" si="50"/>
        <v>11291071401.030649</v>
      </c>
      <c r="AR118" s="11">
        <f t="shared" si="50"/>
        <v>294215353.93045372</v>
      </c>
      <c r="AS118" s="11">
        <f t="shared" si="50"/>
        <v>1045140626.34127</v>
      </c>
      <c r="AT118" s="11">
        <f t="shared" si="50"/>
        <v>2727468952.5110002</v>
      </c>
      <c r="AU118" s="11">
        <f t="shared" si="50"/>
        <v>14910698742.051277</v>
      </c>
      <c r="AV118" s="11">
        <f t="shared" si="50"/>
        <v>1494342582.3140113</v>
      </c>
      <c r="AW118" s="11">
        <f t="shared" si="50"/>
        <v>1564006377.7651546</v>
      </c>
      <c r="AX118" s="11">
        <f t="shared" si="50"/>
        <v>351119413.99627066</v>
      </c>
      <c r="AY118" s="11">
        <f t="shared" si="50"/>
        <v>1217791682.6228688</v>
      </c>
      <c r="AZ118" s="11">
        <f t="shared" si="50"/>
        <v>284113608.35161239</v>
      </c>
      <c r="BA118" s="11">
        <f t="shared" si="50"/>
        <v>555475606.37358904</v>
      </c>
      <c r="BB118" s="11">
        <f t="shared" si="50"/>
        <v>3747654750.1171021</v>
      </c>
      <c r="BD118" s="11">
        <f t="shared" si="50"/>
        <v>0</v>
      </c>
      <c r="BE118" s="11">
        <f t="shared" si="50"/>
        <v>0</v>
      </c>
      <c r="BF118" s="11">
        <f t="shared" si="50"/>
        <v>0</v>
      </c>
      <c r="BG118" s="11">
        <f t="shared" si="50"/>
        <v>0</v>
      </c>
      <c r="BH118" s="11">
        <f t="shared" si="50"/>
        <v>0</v>
      </c>
      <c r="BI118" s="11">
        <f t="shared" si="50"/>
        <v>0</v>
      </c>
      <c r="BJ118" s="11">
        <f t="shared" si="50"/>
        <v>0</v>
      </c>
      <c r="BK118" s="11">
        <f t="shared" si="50"/>
        <v>0</v>
      </c>
      <c r="BL118" s="11">
        <f t="shared" si="50"/>
        <v>0</v>
      </c>
      <c r="BM118" s="11">
        <f t="shared" si="50"/>
        <v>0</v>
      </c>
      <c r="BN118" s="11">
        <f t="shared" si="50"/>
        <v>0</v>
      </c>
      <c r="BO118" s="11">
        <f t="shared" si="50"/>
        <v>0</v>
      </c>
      <c r="BP118" s="11">
        <f t="shared" si="50"/>
        <v>0</v>
      </c>
      <c r="BQ118" s="11">
        <f t="shared" ref="BQ118:EB118" si="51">BQ13+BQ47</f>
        <v>0</v>
      </c>
      <c r="BR118" s="11">
        <f t="shared" si="51"/>
        <v>0</v>
      </c>
      <c r="BS118" s="11">
        <f t="shared" si="51"/>
        <v>0</v>
      </c>
      <c r="BU118" s="11">
        <f t="shared" si="51"/>
        <v>0</v>
      </c>
      <c r="BV118" s="11">
        <f t="shared" si="51"/>
        <v>0</v>
      </c>
      <c r="BW118" s="11">
        <f t="shared" si="51"/>
        <v>0</v>
      </c>
      <c r="BX118" s="11">
        <f t="shared" si="51"/>
        <v>0</v>
      </c>
      <c r="BY118" s="11">
        <f t="shared" si="51"/>
        <v>0</v>
      </c>
      <c r="BZ118" s="11">
        <f t="shared" si="51"/>
        <v>0</v>
      </c>
      <c r="CA118" s="11">
        <f t="shared" si="51"/>
        <v>0</v>
      </c>
      <c r="CB118" s="11">
        <f t="shared" si="51"/>
        <v>0</v>
      </c>
      <c r="CC118" s="11">
        <f t="shared" si="51"/>
        <v>0</v>
      </c>
      <c r="CD118" s="11">
        <f t="shared" si="51"/>
        <v>0</v>
      </c>
      <c r="CE118" s="11">
        <f t="shared" si="51"/>
        <v>0</v>
      </c>
      <c r="CF118" s="11">
        <f t="shared" si="51"/>
        <v>0</v>
      </c>
      <c r="CG118" s="11">
        <f t="shared" si="51"/>
        <v>0</v>
      </c>
      <c r="CH118" s="11">
        <f t="shared" si="51"/>
        <v>0</v>
      </c>
      <c r="CI118" s="11">
        <f t="shared" si="51"/>
        <v>0</v>
      </c>
      <c r="CJ118" s="11">
        <f t="shared" si="51"/>
        <v>0</v>
      </c>
      <c r="CM118" s="11">
        <f t="shared" si="51"/>
        <v>3444</v>
      </c>
      <c r="CN118" s="11">
        <f t="shared" si="51"/>
        <v>26557002818.447517</v>
      </c>
      <c r="CO118" s="11">
        <f t="shared" si="51"/>
        <v>14687670370.119032</v>
      </c>
      <c r="CP118" s="11">
        <f t="shared" si="51"/>
        <v>4872785833.8827524</v>
      </c>
      <c r="CQ118" s="11">
        <f t="shared" si="51"/>
        <v>1332407988.8389113</v>
      </c>
      <c r="CR118" s="11">
        <f t="shared" si="51"/>
        <v>12399490004.823502</v>
      </c>
      <c r="CS118" s="11">
        <f t="shared" si="51"/>
        <v>355182862.38416344</v>
      </c>
      <c r="CT118" s="11">
        <f t="shared" si="51"/>
        <v>1307094577.141921</v>
      </c>
      <c r="CU118" s="11">
        <f t="shared" si="51"/>
        <v>3676927679.1734262</v>
      </c>
      <c r="CV118" s="11">
        <f t="shared" si="51"/>
        <v>10735152387.457432</v>
      </c>
      <c r="CW118" s="11">
        <f t="shared" si="51"/>
        <v>1929235632.6413155</v>
      </c>
      <c r="CX118" s="11">
        <f t="shared" si="51"/>
        <v>2465373433.5307784</v>
      </c>
      <c r="CY118" s="11">
        <f t="shared" si="51"/>
        <v>458924571.97655481</v>
      </c>
      <c r="CZ118" s="11">
        <f t="shared" si="51"/>
        <v>1692039390.7835577</v>
      </c>
      <c r="DA118" s="11">
        <f t="shared" si="51"/>
        <v>972339879.27731085</v>
      </c>
      <c r="DB118" s="11">
        <f t="shared" si="51"/>
        <v>804473343.43629587</v>
      </c>
      <c r="DC118" s="11">
        <f t="shared" si="51"/>
        <v>4870541564.469779</v>
      </c>
      <c r="DE118" s="11">
        <f t="shared" si="51"/>
        <v>26573947195.064018</v>
      </c>
      <c r="DF118" s="11">
        <f t="shared" si="51"/>
        <v>14687586274.358948</v>
      </c>
      <c r="DG118" s="11">
        <f t="shared" si="51"/>
        <v>4875664293.5356436</v>
      </c>
      <c r="DH118" s="11">
        <f t="shared" si="51"/>
        <v>1332596503.0759995</v>
      </c>
      <c r="DI118" s="11">
        <f t="shared" si="51"/>
        <v>12410957142.621143</v>
      </c>
      <c r="DJ118" s="11">
        <f t="shared" si="51"/>
        <v>355152054.06001133</v>
      </c>
      <c r="DK118" s="11">
        <f t="shared" si="51"/>
        <v>1307658955.0575619</v>
      </c>
      <c r="DL118" s="11">
        <f t="shared" si="51"/>
        <v>3678143970.9733238</v>
      </c>
      <c r="DM118" s="11">
        <f t="shared" si="51"/>
        <v>10737492806.977617</v>
      </c>
      <c r="DN118" s="11">
        <f t="shared" si="51"/>
        <v>1929443955.0459838</v>
      </c>
      <c r="DO118" s="11">
        <f t="shared" si="51"/>
        <v>2466094968.1859608</v>
      </c>
      <c r="DP118" s="11">
        <f t="shared" si="51"/>
        <v>459084574.32256627</v>
      </c>
      <c r="DQ118" s="11">
        <f t="shared" si="51"/>
        <v>1691794514.9470217</v>
      </c>
      <c r="DR118" s="11">
        <f t="shared" si="51"/>
        <v>973358351.02292955</v>
      </c>
      <c r="DS118" s="11">
        <f t="shared" si="51"/>
        <v>804516798.8595742</v>
      </c>
      <c r="DT118" s="11">
        <f t="shared" si="51"/>
        <v>4872529439.6391163</v>
      </c>
      <c r="DV118" s="11">
        <f t="shared" si="51"/>
        <v>26590891571.680515</v>
      </c>
      <c r="DW118" s="11">
        <f t="shared" si="51"/>
        <v>14687502178.598869</v>
      </c>
      <c r="DX118" s="11">
        <f t="shared" si="51"/>
        <v>4878542753.1885347</v>
      </c>
      <c r="DY118" s="11">
        <f t="shared" si="51"/>
        <v>1332785017.3130877</v>
      </c>
      <c r="DZ118" s="11">
        <f t="shared" si="51"/>
        <v>12422424280.418787</v>
      </c>
      <c r="EA118" s="11">
        <f t="shared" si="51"/>
        <v>355121245.73585927</v>
      </c>
      <c r="EB118" s="11">
        <f t="shared" si="51"/>
        <v>1308223332.9732029</v>
      </c>
      <c r="EC118" s="11">
        <f t="shared" ref="EC118:GN118" si="52">EC13+EC47</f>
        <v>3679360262.7732215</v>
      </c>
      <c r="ED118" s="11">
        <f t="shared" si="52"/>
        <v>10739833226.497801</v>
      </c>
      <c r="EE118" s="11">
        <f t="shared" si="52"/>
        <v>1929652277.4506519</v>
      </c>
      <c r="EF118" s="11">
        <f t="shared" si="52"/>
        <v>2466816502.841145</v>
      </c>
      <c r="EG118" s="11">
        <f t="shared" si="52"/>
        <v>459244576.66857761</v>
      </c>
      <c r="EH118" s="11">
        <f t="shared" si="52"/>
        <v>1691549639.1104863</v>
      </c>
      <c r="EI118" s="11">
        <f t="shared" si="52"/>
        <v>974376822.7685467</v>
      </c>
      <c r="EJ118" s="11">
        <f t="shared" si="52"/>
        <v>804560254.28285229</v>
      </c>
      <c r="EK118" s="11">
        <f t="shared" si="52"/>
        <v>4874517314.8084536</v>
      </c>
      <c r="EM118" s="11">
        <f t="shared" si="52"/>
        <v>0</v>
      </c>
      <c r="EN118" s="11">
        <f t="shared" si="52"/>
        <v>0</v>
      </c>
      <c r="EO118" s="11">
        <f t="shared" si="52"/>
        <v>0</v>
      </c>
      <c r="EP118" s="11">
        <f t="shared" si="52"/>
        <v>0</v>
      </c>
      <c r="EQ118" s="11">
        <f t="shared" si="52"/>
        <v>0</v>
      </c>
      <c r="ER118" s="11">
        <f t="shared" si="52"/>
        <v>0</v>
      </c>
      <c r="ES118" s="11">
        <f t="shared" si="52"/>
        <v>0</v>
      </c>
      <c r="ET118" s="11">
        <f t="shared" si="52"/>
        <v>0</v>
      </c>
      <c r="EU118" s="11">
        <f t="shared" si="52"/>
        <v>0</v>
      </c>
      <c r="EV118" s="11">
        <f t="shared" si="52"/>
        <v>0</v>
      </c>
      <c r="EW118" s="11">
        <f t="shared" si="52"/>
        <v>0</v>
      </c>
      <c r="EX118" s="11">
        <f t="shared" si="52"/>
        <v>0</v>
      </c>
      <c r="EY118" s="11">
        <f t="shared" si="52"/>
        <v>0</v>
      </c>
      <c r="EZ118" s="11">
        <f t="shared" si="52"/>
        <v>0</v>
      </c>
      <c r="FA118" s="11">
        <f t="shared" si="52"/>
        <v>0</v>
      </c>
      <c r="FB118" s="11">
        <f t="shared" si="52"/>
        <v>0</v>
      </c>
      <c r="FD118" s="11">
        <f t="shared" si="52"/>
        <v>0</v>
      </c>
      <c r="FE118" s="11">
        <f t="shared" si="52"/>
        <v>0</v>
      </c>
      <c r="FF118" s="11">
        <f t="shared" si="52"/>
        <v>0</v>
      </c>
      <c r="FG118" s="11">
        <f t="shared" si="52"/>
        <v>0</v>
      </c>
      <c r="FH118" s="11">
        <f t="shared" si="52"/>
        <v>0</v>
      </c>
      <c r="FI118" s="11">
        <f t="shared" si="52"/>
        <v>0</v>
      </c>
      <c r="FJ118" s="11">
        <f t="shared" si="52"/>
        <v>0</v>
      </c>
      <c r="FK118" s="11">
        <f t="shared" si="52"/>
        <v>0</v>
      </c>
      <c r="FL118" s="11">
        <f t="shared" si="52"/>
        <v>0</v>
      </c>
      <c r="FM118" s="11">
        <f t="shared" si="52"/>
        <v>0</v>
      </c>
      <c r="FN118" s="11">
        <f t="shared" si="52"/>
        <v>0</v>
      </c>
      <c r="FO118" s="11">
        <f t="shared" si="52"/>
        <v>0</v>
      </c>
      <c r="FP118" s="11">
        <f t="shared" si="52"/>
        <v>0</v>
      </c>
      <c r="FQ118" s="11">
        <f t="shared" si="52"/>
        <v>0</v>
      </c>
      <c r="FR118" s="11">
        <f t="shared" si="52"/>
        <v>0</v>
      </c>
      <c r="FS118" s="11">
        <f t="shared" si="52"/>
        <v>0</v>
      </c>
      <c r="FV118" s="11">
        <f t="shared" si="52"/>
        <v>3444</v>
      </c>
      <c r="FW118" s="11">
        <f t="shared" si="52"/>
        <v>28175192930.884254</v>
      </c>
      <c r="FX118" s="11">
        <f t="shared" si="52"/>
        <v>13986393237.589117</v>
      </c>
      <c r="FY118" s="11">
        <f t="shared" si="52"/>
        <v>5106344041.5388994</v>
      </c>
      <c r="FZ118" s="11">
        <f t="shared" si="52"/>
        <v>1989937213.4536159</v>
      </c>
      <c r="GA118" s="11">
        <f t="shared" si="52"/>
        <v>12313696803.196926</v>
      </c>
      <c r="GB118" s="11">
        <f t="shared" si="52"/>
        <v>370834382.4953115</v>
      </c>
      <c r="GC118" s="11">
        <f t="shared" si="52"/>
        <v>1223285494.6832285</v>
      </c>
      <c r="GD118" s="11">
        <f t="shared" si="52"/>
        <v>7918332873.661396</v>
      </c>
      <c r="GE118" s="11">
        <f t="shared" si="52"/>
        <v>18656842582.669182</v>
      </c>
      <c r="GF118" s="11">
        <f t="shared" si="52"/>
        <v>2285330685.2740054</v>
      </c>
      <c r="GG118" s="11">
        <f t="shared" si="52"/>
        <v>4476539782.0712719</v>
      </c>
      <c r="GH118" s="11">
        <f t="shared" si="52"/>
        <v>530262529.85870117</v>
      </c>
      <c r="GI118" s="11">
        <f t="shared" si="52"/>
        <v>1464182115.7965679</v>
      </c>
      <c r="GJ118" s="11">
        <f t="shared" si="52"/>
        <v>1312026031.7838588</v>
      </c>
      <c r="GK118" s="11">
        <f t="shared" si="52"/>
        <v>1320454197.0969019</v>
      </c>
      <c r="GL118" s="11">
        <f t="shared" si="52"/>
        <v>6701132486.3438168</v>
      </c>
      <c r="GN118" s="11">
        <f t="shared" si="52"/>
        <v>28190281362.172554</v>
      </c>
      <c r="GO118" s="11">
        <f t="shared" ref="GO118:IZ118" si="53">GO13+GO47</f>
        <v>13986835835.292864</v>
      </c>
      <c r="GP118" s="11">
        <f t="shared" si="53"/>
        <v>5109276376.5602255</v>
      </c>
      <c r="GQ118" s="11">
        <f t="shared" si="53"/>
        <v>1990635997.8476496</v>
      </c>
      <c r="GR118" s="11">
        <f t="shared" si="53"/>
        <v>12321313488.081669</v>
      </c>
      <c r="GS118" s="11">
        <f t="shared" si="53"/>
        <v>370942509.68295521</v>
      </c>
      <c r="GT118" s="11">
        <f t="shared" si="53"/>
        <v>1223892070.4843237</v>
      </c>
      <c r="GU118" s="11">
        <f t="shared" si="53"/>
        <v>7923130167.0397491</v>
      </c>
      <c r="GV118" s="11">
        <f t="shared" si="53"/>
        <v>18665864956.23428</v>
      </c>
      <c r="GW118" s="11">
        <f t="shared" si="53"/>
        <v>2286459797.7201424</v>
      </c>
      <c r="GX118" s="11">
        <f t="shared" si="53"/>
        <v>4478927123.1487408</v>
      </c>
      <c r="GY118" s="11">
        <f t="shared" si="53"/>
        <v>530571292.73592257</v>
      </c>
      <c r="GZ118" s="11">
        <f t="shared" si="53"/>
        <v>1464574735.6095767</v>
      </c>
      <c r="HA118" s="11">
        <f t="shared" si="53"/>
        <v>1313386856.2806175</v>
      </c>
      <c r="HB118" s="11">
        <f t="shared" si="53"/>
        <v>1320916222.0810916</v>
      </c>
      <c r="HC118" s="11">
        <f t="shared" si="53"/>
        <v>6704806612.6379423</v>
      </c>
      <c r="HE118" s="11">
        <f t="shared" si="53"/>
        <v>28205369793.460861</v>
      </c>
      <c r="HF118" s="11">
        <f t="shared" si="53"/>
        <v>13987278432.996613</v>
      </c>
      <c r="HG118" s="11">
        <f t="shared" si="53"/>
        <v>5112208711.5815516</v>
      </c>
      <c r="HH118" s="11">
        <f t="shared" si="53"/>
        <v>1991334782.2416823</v>
      </c>
      <c r="HI118" s="11">
        <f t="shared" si="53"/>
        <v>12328930172.966415</v>
      </c>
      <c r="HJ118" s="11">
        <f t="shared" si="53"/>
        <v>371050636.87059903</v>
      </c>
      <c r="HK118" s="11">
        <f t="shared" si="53"/>
        <v>1224498646.2854192</v>
      </c>
      <c r="HL118" s="11">
        <f t="shared" si="53"/>
        <v>7927927460.4181032</v>
      </c>
      <c r="HM118" s="11">
        <f t="shared" si="53"/>
        <v>18674887329.799374</v>
      </c>
      <c r="HN118" s="11">
        <f t="shared" si="53"/>
        <v>2287588910.1662788</v>
      </c>
      <c r="HO118" s="11">
        <f t="shared" si="53"/>
        <v>4481314464.2262096</v>
      </c>
      <c r="HP118" s="11">
        <f t="shared" si="53"/>
        <v>530880055.61314416</v>
      </c>
      <c r="HQ118" s="11">
        <f t="shared" si="53"/>
        <v>1464967355.4225857</v>
      </c>
      <c r="HR118" s="11">
        <f t="shared" si="53"/>
        <v>1314747680.777375</v>
      </c>
      <c r="HS118" s="11">
        <f t="shared" si="53"/>
        <v>1321378247.0652812</v>
      </c>
      <c r="HT118" s="11">
        <f t="shared" si="53"/>
        <v>6708480738.9320669</v>
      </c>
      <c r="HV118" s="11">
        <f t="shared" si="53"/>
        <v>0</v>
      </c>
      <c r="HW118" s="11">
        <f t="shared" si="53"/>
        <v>0</v>
      </c>
      <c r="HX118" s="11">
        <f t="shared" si="53"/>
        <v>0</v>
      </c>
      <c r="HY118" s="11">
        <f t="shared" si="53"/>
        <v>0</v>
      </c>
      <c r="HZ118" s="11">
        <f t="shared" si="53"/>
        <v>0</v>
      </c>
      <c r="IA118" s="11">
        <f t="shared" si="53"/>
        <v>0</v>
      </c>
      <c r="IB118" s="11">
        <f t="shared" si="53"/>
        <v>0</v>
      </c>
      <c r="IC118" s="11">
        <f t="shared" si="53"/>
        <v>0</v>
      </c>
      <c r="ID118" s="11">
        <f t="shared" si="53"/>
        <v>0</v>
      </c>
      <c r="IE118" s="11">
        <f t="shared" si="53"/>
        <v>0</v>
      </c>
      <c r="IF118" s="11">
        <f t="shared" si="53"/>
        <v>0</v>
      </c>
      <c r="IG118" s="11">
        <f t="shared" si="53"/>
        <v>0</v>
      </c>
      <c r="IH118" s="11">
        <f t="shared" si="53"/>
        <v>0</v>
      </c>
      <c r="II118" s="11">
        <f t="shared" si="53"/>
        <v>0</v>
      </c>
      <c r="IJ118" s="11">
        <f t="shared" si="53"/>
        <v>0</v>
      </c>
      <c r="IK118" s="11">
        <f t="shared" si="53"/>
        <v>0</v>
      </c>
      <c r="IM118" s="11">
        <f t="shared" si="53"/>
        <v>0</v>
      </c>
      <c r="IN118" s="11">
        <f t="shared" si="53"/>
        <v>0</v>
      </c>
      <c r="IO118" s="11">
        <f t="shared" si="53"/>
        <v>0</v>
      </c>
      <c r="IP118" s="11">
        <f t="shared" si="53"/>
        <v>0</v>
      </c>
      <c r="IQ118" s="11">
        <f t="shared" si="53"/>
        <v>0</v>
      </c>
      <c r="IR118" s="11">
        <f t="shared" si="53"/>
        <v>0</v>
      </c>
      <c r="IS118" s="11">
        <f t="shared" si="53"/>
        <v>0</v>
      </c>
      <c r="IT118" s="11">
        <f t="shared" si="53"/>
        <v>0</v>
      </c>
      <c r="IU118" s="11">
        <f t="shared" si="53"/>
        <v>0</v>
      </c>
      <c r="IV118" s="11">
        <f t="shared" si="53"/>
        <v>0</v>
      </c>
      <c r="IW118" s="11">
        <f t="shared" si="53"/>
        <v>0</v>
      </c>
      <c r="IX118" s="11">
        <f t="shared" si="53"/>
        <v>0</v>
      </c>
      <c r="IY118" s="11">
        <f t="shared" si="53"/>
        <v>0</v>
      </c>
      <c r="IZ118" s="11">
        <f t="shared" si="53"/>
        <v>0</v>
      </c>
      <c r="JA118" s="11">
        <f t="shared" ref="JA118" si="54">JA13+JA47</f>
        <v>0</v>
      </c>
      <c r="JB118" s="11">
        <f t="shared" si="4"/>
        <v>0</v>
      </c>
    </row>
    <row r="119" spans="4:262" x14ac:dyDescent="0.25">
      <c r="D119" s="11">
        <v>2031</v>
      </c>
      <c r="E119" s="11">
        <f t="shared" ref="E119:BP119" si="55">E14+E48</f>
        <v>25327851113.853909</v>
      </c>
      <c r="F119" s="11">
        <f t="shared" si="55"/>
        <v>12225012182.88839</v>
      </c>
      <c r="G119" s="11">
        <f t="shared" si="55"/>
        <v>4125828030.8895955</v>
      </c>
      <c r="H119" s="11">
        <f t="shared" si="55"/>
        <v>1419012946.853359</v>
      </c>
      <c r="I119" s="11">
        <f t="shared" si="55"/>
        <v>12595052425.07114</v>
      </c>
      <c r="J119" s="11">
        <f t="shared" si="55"/>
        <v>354221542.89308929</v>
      </c>
      <c r="K119" s="11">
        <f t="shared" si="55"/>
        <v>1112733636.8647232</v>
      </c>
      <c r="L119" s="11">
        <f t="shared" si="55"/>
        <v>3003480603.3057332</v>
      </c>
      <c r="M119" s="11">
        <f t="shared" si="55"/>
        <v>16458753341.144928</v>
      </c>
      <c r="N119" s="11">
        <f t="shared" si="55"/>
        <v>1745765126.4635975</v>
      </c>
      <c r="O119" s="11">
        <f t="shared" si="55"/>
        <v>1866315328.0438139</v>
      </c>
      <c r="P119" s="11">
        <f t="shared" si="55"/>
        <v>391284811.00176024</v>
      </c>
      <c r="Q119" s="11">
        <f t="shared" si="55"/>
        <v>1358399573.6862221</v>
      </c>
      <c r="R119" s="11">
        <f t="shared" si="55"/>
        <v>388422249.68775976</v>
      </c>
      <c r="S119" s="11">
        <f t="shared" si="55"/>
        <v>652684688.38709247</v>
      </c>
      <c r="T119" s="11">
        <f t="shared" si="55"/>
        <v>4137737854.1169395</v>
      </c>
      <c r="V119" s="11">
        <f t="shared" si="55"/>
        <v>25333939905.857128</v>
      </c>
      <c r="W119" s="11">
        <f t="shared" si="55"/>
        <v>12213766493.161362</v>
      </c>
      <c r="X119" s="11">
        <f t="shared" si="55"/>
        <v>4127869083.7901273</v>
      </c>
      <c r="Y119" s="11">
        <f t="shared" si="55"/>
        <v>1418462918.6756756</v>
      </c>
      <c r="Z119" s="11">
        <f t="shared" si="55"/>
        <v>12604356987.6551</v>
      </c>
      <c r="AA119" s="11">
        <f t="shared" si="55"/>
        <v>353829127.25000316</v>
      </c>
      <c r="AB119" s="11">
        <f t="shared" si="55"/>
        <v>1112792069.519089</v>
      </c>
      <c r="AC119" s="11">
        <f t="shared" si="55"/>
        <v>3003452453.2411699</v>
      </c>
      <c r="AD119" s="11">
        <f t="shared" si="55"/>
        <v>16450596114.476774</v>
      </c>
      <c r="AE119" s="11">
        <f t="shared" si="55"/>
        <v>1744615316.6496003</v>
      </c>
      <c r="AF119" s="11">
        <f t="shared" si="55"/>
        <v>1865592675.9846973</v>
      </c>
      <c r="AG119" s="11">
        <f t="shared" si="55"/>
        <v>391164768.51277995</v>
      </c>
      <c r="AH119" s="11">
        <f t="shared" si="55"/>
        <v>1356787632.3367879</v>
      </c>
      <c r="AI119" s="11">
        <f t="shared" si="55"/>
        <v>388650895.25307572</v>
      </c>
      <c r="AJ119" s="11">
        <f t="shared" si="55"/>
        <v>652180390.55987084</v>
      </c>
      <c r="AK119" s="11">
        <f t="shared" si="55"/>
        <v>4137261836.7983246</v>
      </c>
      <c r="AM119" s="11">
        <f t="shared" si="55"/>
        <v>25340028697.860348</v>
      </c>
      <c r="AN119" s="11">
        <f t="shared" si="55"/>
        <v>12202520803.43433</v>
      </c>
      <c r="AO119" s="11">
        <f t="shared" si="55"/>
        <v>4129910136.690661</v>
      </c>
      <c r="AP119" s="11">
        <f t="shared" si="55"/>
        <v>1417912890.4979913</v>
      </c>
      <c r="AQ119" s="11">
        <f t="shared" si="55"/>
        <v>12613661550.239065</v>
      </c>
      <c r="AR119" s="11">
        <f t="shared" si="55"/>
        <v>353436711.60691714</v>
      </c>
      <c r="AS119" s="11">
        <f t="shared" si="55"/>
        <v>1112850502.1734548</v>
      </c>
      <c r="AT119" s="11">
        <f t="shared" si="55"/>
        <v>3003424303.1766043</v>
      </c>
      <c r="AU119" s="11">
        <f t="shared" si="55"/>
        <v>16442438887.80862</v>
      </c>
      <c r="AV119" s="11">
        <f t="shared" si="55"/>
        <v>1743465506.835602</v>
      </c>
      <c r="AW119" s="11">
        <f t="shared" si="55"/>
        <v>1864870023.9255779</v>
      </c>
      <c r="AX119" s="11">
        <f t="shared" si="55"/>
        <v>391044726.0237999</v>
      </c>
      <c r="AY119" s="11">
        <f t="shared" si="55"/>
        <v>1355175690.987354</v>
      </c>
      <c r="AZ119" s="11">
        <f t="shared" si="55"/>
        <v>388879540.81839222</v>
      </c>
      <c r="BA119" s="11">
        <f t="shared" si="55"/>
        <v>651676092.73264897</v>
      </c>
      <c r="BB119" s="11">
        <f t="shared" si="55"/>
        <v>4136785819.4797111</v>
      </c>
      <c r="BD119" s="11">
        <f t="shared" si="55"/>
        <v>0</v>
      </c>
      <c r="BE119" s="11">
        <f t="shared" si="55"/>
        <v>0</v>
      </c>
      <c r="BF119" s="11">
        <f t="shared" si="55"/>
        <v>0</v>
      </c>
      <c r="BG119" s="11">
        <f t="shared" si="55"/>
        <v>0</v>
      </c>
      <c r="BH119" s="11">
        <f t="shared" si="55"/>
        <v>0</v>
      </c>
      <c r="BI119" s="11">
        <f t="shared" si="55"/>
        <v>0</v>
      </c>
      <c r="BJ119" s="11">
        <f t="shared" si="55"/>
        <v>0</v>
      </c>
      <c r="BK119" s="11">
        <f t="shared" si="55"/>
        <v>0</v>
      </c>
      <c r="BL119" s="11">
        <f t="shared" si="55"/>
        <v>0</v>
      </c>
      <c r="BM119" s="11">
        <f t="shared" si="55"/>
        <v>0</v>
      </c>
      <c r="BN119" s="11">
        <f t="shared" si="55"/>
        <v>0</v>
      </c>
      <c r="BO119" s="11">
        <f t="shared" si="55"/>
        <v>0</v>
      </c>
      <c r="BP119" s="11">
        <f t="shared" si="55"/>
        <v>0</v>
      </c>
      <c r="BQ119" s="11">
        <f t="shared" ref="BQ119:EB119" si="56">BQ14+BQ48</f>
        <v>0</v>
      </c>
      <c r="BR119" s="11">
        <f t="shared" si="56"/>
        <v>0</v>
      </c>
      <c r="BS119" s="11">
        <f t="shared" si="56"/>
        <v>0</v>
      </c>
      <c r="BU119" s="11">
        <f t="shared" si="56"/>
        <v>0</v>
      </c>
      <c r="BV119" s="11">
        <f t="shared" si="56"/>
        <v>0</v>
      </c>
      <c r="BW119" s="11">
        <f t="shared" si="56"/>
        <v>0</v>
      </c>
      <c r="BX119" s="11">
        <f t="shared" si="56"/>
        <v>0</v>
      </c>
      <c r="BY119" s="11">
        <f t="shared" si="56"/>
        <v>0</v>
      </c>
      <c r="BZ119" s="11">
        <f t="shared" si="56"/>
        <v>0</v>
      </c>
      <c r="CA119" s="11">
        <f t="shared" si="56"/>
        <v>0</v>
      </c>
      <c r="CB119" s="11">
        <f t="shared" si="56"/>
        <v>0</v>
      </c>
      <c r="CC119" s="11">
        <f t="shared" si="56"/>
        <v>0</v>
      </c>
      <c r="CD119" s="11">
        <f t="shared" si="56"/>
        <v>0</v>
      </c>
      <c r="CE119" s="11">
        <f t="shared" si="56"/>
        <v>0</v>
      </c>
      <c r="CF119" s="11">
        <f t="shared" si="56"/>
        <v>0</v>
      </c>
      <c r="CG119" s="11">
        <f t="shared" si="56"/>
        <v>0</v>
      </c>
      <c r="CH119" s="11">
        <f t="shared" si="56"/>
        <v>0</v>
      </c>
      <c r="CI119" s="11">
        <f t="shared" si="56"/>
        <v>0</v>
      </c>
      <c r="CJ119" s="11">
        <f t="shared" si="56"/>
        <v>0</v>
      </c>
      <c r="CM119" s="11">
        <f t="shared" si="56"/>
        <v>5542.7</v>
      </c>
      <c r="CN119" s="11">
        <f t="shared" si="56"/>
        <v>28539021737.76218</v>
      </c>
      <c r="CO119" s="11">
        <f t="shared" si="56"/>
        <v>15218463666.958015</v>
      </c>
      <c r="CP119" s="11">
        <f t="shared" si="56"/>
        <v>5108173389.751379</v>
      </c>
      <c r="CQ119" s="11">
        <f t="shared" si="56"/>
        <v>1470101690.3396025</v>
      </c>
      <c r="CR119" s="11">
        <f t="shared" si="56"/>
        <v>13550166505.930859</v>
      </c>
      <c r="CS119" s="11">
        <f t="shared" si="56"/>
        <v>449409112.44636124</v>
      </c>
      <c r="CT119" s="11">
        <f t="shared" si="56"/>
        <v>1382350264.9672747</v>
      </c>
      <c r="CU119" s="11">
        <f t="shared" si="56"/>
        <v>4070358009.1912374</v>
      </c>
      <c r="CV119" s="11">
        <f t="shared" si="56"/>
        <v>12718012888.299393</v>
      </c>
      <c r="CW119" s="11">
        <f t="shared" si="56"/>
        <v>2246326989.1510935</v>
      </c>
      <c r="CX119" s="11">
        <f t="shared" si="56"/>
        <v>3240522853.0391164</v>
      </c>
      <c r="CY119" s="11">
        <f t="shared" si="56"/>
        <v>509219830.32462847</v>
      </c>
      <c r="CZ119" s="11">
        <f t="shared" si="56"/>
        <v>1853987276.6470106</v>
      </c>
      <c r="DA119" s="11">
        <f t="shared" si="56"/>
        <v>1434974304.1379077</v>
      </c>
      <c r="DB119" s="11">
        <f t="shared" si="56"/>
        <v>979171314.59803963</v>
      </c>
      <c r="DC119" s="11">
        <f t="shared" si="56"/>
        <v>5340410978.3495407</v>
      </c>
      <c r="DE119" s="11">
        <f t="shared" si="56"/>
        <v>28547871421.023289</v>
      </c>
      <c r="DF119" s="11">
        <f t="shared" si="56"/>
        <v>15203606102.977468</v>
      </c>
      <c r="DG119" s="11">
        <f t="shared" si="56"/>
        <v>5110189001.3805981</v>
      </c>
      <c r="DH119" s="11">
        <f t="shared" si="56"/>
        <v>1468920412.5308547</v>
      </c>
      <c r="DI119" s="11">
        <f t="shared" si="56"/>
        <v>13560883465.750137</v>
      </c>
      <c r="DJ119" s="11">
        <f t="shared" si="56"/>
        <v>448805741.51732349</v>
      </c>
      <c r="DK119" s="11">
        <f t="shared" si="56"/>
        <v>1382250144.2373066</v>
      </c>
      <c r="DL119" s="11">
        <f t="shared" si="56"/>
        <v>4068687008.322515</v>
      </c>
      <c r="DM119" s="11">
        <f t="shared" si="56"/>
        <v>12710275703.485312</v>
      </c>
      <c r="DN119" s="11">
        <f t="shared" si="56"/>
        <v>2244255859.796948</v>
      </c>
      <c r="DO119" s="11">
        <f t="shared" si="56"/>
        <v>3238366368.4809232</v>
      </c>
      <c r="DP119" s="11">
        <f t="shared" si="56"/>
        <v>509048947.90204251</v>
      </c>
      <c r="DQ119" s="11">
        <f t="shared" si="56"/>
        <v>1851452645.0009978</v>
      </c>
      <c r="DR119" s="11">
        <f t="shared" si="56"/>
        <v>1436192844.8925266</v>
      </c>
      <c r="DS119" s="11">
        <f t="shared" si="56"/>
        <v>978131407.00407946</v>
      </c>
      <c r="DT119" s="11">
        <f t="shared" si="56"/>
        <v>5339218515.7055397</v>
      </c>
      <c r="DV119" s="11">
        <f t="shared" si="56"/>
        <v>28556721104.284393</v>
      </c>
      <c r="DW119" s="11">
        <f t="shared" si="56"/>
        <v>15188748538.996925</v>
      </c>
      <c r="DX119" s="11">
        <f t="shared" si="56"/>
        <v>5112204613.0098171</v>
      </c>
      <c r="DY119" s="11">
        <f t="shared" si="56"/>
        <v>1467739134.7221067</v>
      </c>
      <c r="DZ119" s="11">
        <f t="shared" si="56"/>
        <v>13571600425.569416</v>
      </c>
      <c r="EA119" s="11">
        <f t="shared" si="56"/>
        <v>448202370.5882858</v>
      </c>
      <c r="EB119" s="11">
        <f t="shared" si="56"/>
        <v>1382150023.507338</v>
      </c>
      <c r="EC119" s="11">
        <f t="shared" ref="EC119:GN119" si="57">EC14+EC48</f>
        <v>4067016007.453795</v>
      </c>
      <c r="ED119" s="11">
        <f t="shared" si="57"/>
        <v>12702538518.67123</v>
      </c>
      <c r="EE119" s="11">
        <f t="shared" si="57"/>
        <v>2242184730.4428058</v>
      </c>
      <c r="EF119" s="11">
        <f t="shared" si="57"/>
        <v>3236209883.9227314</v>
      </c>
      <c r="EG119" s="11">
        <f t="shared" si="57"/>
        <v>508878065.47945648</v>
      </c>
      <c r="EH119" s="11">
        <f t="shared" si="57"/>
        <v>1848918013.354985</v>
      </c>
      <c r="EI119" s="11">
        <f t="shared" si="57"/>
        <v>1437411385.6471419</v>
      </c>
      <c r="EJ119" s="11">
        <f t="shared" si="57"/>
        <v>977091499.41011882</v>
      </c>
      <c r="EK119" s="11">
        <f t="shared" si="57"/>
        <v>5338026053.0615406</v>
      </c>
      <c r="EM119" s="11">
        <f t="shared" si="57"/>
        <v>0</v>
      </c>
      <c r="EN119" s="11">
        <f t="shared" si="57"/>
        <v>0</v>
      </c>
      <c r="EO119" s="11">
        <f t="shared" si="57"/>
        <v>0</v>
      </c>
      <c r="EP119" s="11">
        <f t="shared" si="57"/>
        <v>0</v>
      </c>
      <c r="EQ119" s="11">
        <f t="shared" si="57"/>
        <v>0</v>
      </c>
      <c r="ER119" s="11">
        <f t="shared" si="57"/>
        <v>0</v>
      </c>
      <c r="ES119" s="11">
        <f t="shared" si="57"/>
        <v>0</v>
      </c>
      <c r="ET119" s="11">
        <f t="shared" si="57"/>
        <v>0</v>
      </c>
      <c r="EU119" s="11">
        <f t="shared" si="57"/>
        <v>0</v>
      </c>
      <c r="EV119" s="11">
        <f t="shared" si="57"/>
        <v>0</v>
      </c>
      <c r="EW119" s="11">
        <f t="shared" si="57"/>
        <v>0</v>
      </c>
      <c r="EX119" s="11">
        <f t="shared" si="57"/>
        <v>0</v>
      </c>
      <c r="EY119" s="11">
        <f t="shared" si="57"/>
        <v>0</v>
      </c>
      <c r="EZ119" s="11">
        <f t="shared" si="57"/>
        <v>0</v>
      </c>
      <c r="FA119" s="11">
        <f t="shared" si="57"/>
        <v>0</v>
      </c>
      <c r="FB119" s="11">
        <f t="shared" si="57"/>
        <v>0</v>
      </c>
      <c r="FD119" s="11">
        <f t="shared" si="57"/>
        <v>0</v>
      </c>
      <c r="FE119" s="11">
        <f t="shared" si="57"/>
        <v>0</v>
      </c>
      <c r="FF119" s="11">
        <f t="shared" si="57"/>
        <v>0</v>
      </c>
      <c r="FG119" s="11">
        <f t="shared" si="57"/>
        <v>0</v>
      </c>
      <c r="FH119" s="11">
        <f t="shared" si="57"/>
        <v>0</v>
      </c>
      <c r="FI119" s="11">
        <f t="shared" si="57"/>
        <v>0</v>
      </c>
      <c r="FJ119" s="11">
        <f t="shared" si="57"/>
        <v>0</v>
      </c>
      <c r="FK119" s="11">
        <f t="shared" si="57"/>
        <v>0</v>
      </c>
      <c r="FL119" s="11">
        <f t="shared" si="57"/>
        <v>0</v>
      </c>
      <c r="FM119" s="11">
        <f t="shared" si="57"/>
        <v>0</v>
      </c>
      <c r="FN119" s="11">
        <f t="shared" si="57"/>
        <v>0</v>
      </c>
      <c r="FO119" s="11">
        <f t="shared" si="57"/>
        <v>0</v>
      </c>
      <c r="FP119" s="11">
        <f t="shared" si="57"/>
        <v>0</v>
      </c>
      <c r="FQ119" s="11">
        <f t="shared" si="57"/>
        <v>0</v>
      </c>
      <c r="FR119" s="11">
        <f t="shared" si="57"/>
        <v>0</v>
      </c>
      <c r="FS119" s="11">
        <f t="shared" si="57"/>
        <v>0</v>
      </c>
      <c r="FV119" s="11">
        <f t="shared" si="57"/>
        <v>5542.7</v>
      </c>
      <c r="FW119" s="11">
        <f t="shared" si="57"/>
        <v>29848164576.940544</v>
      </c>
      <c r="FX119" s="11">
        <f t="shared" si="57"/>
        <v>14342356291.252861</v>
      </c>
      <c r="FY119" s="11">
        <f t="shared" si="57"/>
        <v>5340181406.582612</v>
      </c>
      <c r="FZ119" s="11">
        <f t="shared" si="57"/>
        <v>2102894902.1530147</v>
      </c>
      <c r="GA119" s="11">
        <f t="shared" si="57"/>
        <v>13138148148.061312</v>
      </c>
      <c r="GB119" s="11">
        <f t="shared" si="57"/>
        <v>407815798.85028809</v>
      </c>
      <c r="GC119" s="11">
        <f t="shared" si="57"/>
        <v>1290783512.5383031</v>
      </c>
      <c r="GD119" s="11">
        <f t="shared" si="57"/>
        <v>8279622223.273612</v>
      </c>
      <c r="GE119" s="11">
        <f t="shared" si="57"/>
        <v>21334296087.292683</v>
      </c>
      <c r="GF119" s="11">
        <f t="shared" si="57"/>
        <v>2611573660.9238739</v>
      </c>
      <c r="GG119" s="11">
        <f t="shared" si="57"/>
        <v>5146984416.2988701</v>
      </c>
      <c r="GH119" s="11">
        <f t="shared" si="57"/>
        <v>571984518.80287445</v>
      </c>
      <c r="GI119" s="11">
        <f t="shared" si="57"/>
        <v>1480790477.1001029</v>
      </c>
      <c r="GJ119" s="11">
        <f t="shared" si="57"/>
        <v>1571263063.9620037</v>
      </c>
      <c r="GK119" s="11">
        <f t="shared" si="57"/>
        <v>1373061076.2246821</v>
      </c>
      <c r="GL119" s="11">
        <f t="shared" si="57"/>
        <v>7367840107.2992868</v>
      </c>
      <c r="GN119" s="11">
        <f t="shared" si="57"/>
        <v>29861384347.072674</v>
      </c>
      <c r="GO119" s="11">
        <f t="shared" ref="GO119:IZ119" si="58">GO14+GO48</f>
        <v>14336624870.776644</v>
      </c>
      <c r="GP119" s="11">
        <f t="shared" si="58"/>
        <v>5343180747.1627922</v>
      </c>
      <c r="GQ119" s="11">
        <f t="shared" si="58"/>
        <v>2102907179.5024457</v>
      </c>
      <c r="GR119" s="11">
        <f t="shared" si="58"/>
        <v>13146448505.042961</v>
      </c>
      <c r="GS119" s="11">
        <f t="shared" si="58"/>
        <v>407766972.52874452</v>
      </c>
      <c r="GT119" s="11">
        <f t="shared" si="58"/>
        <v>1291254554.9245501</v>
      </c>
      <c r="GU119" s="11">
        <f t="shared" si="58"/>
        <v>8283880549.4306755</v>
      </c>
      <c r="GV119" s="11">
        <f t="shared" si="58"/>
        <v>21336898726.933971</v>
      </c>
      <c r="GW119" s="11">
        <f t="shared" si="58"/>
        <v>2612070370.6394854</v>
      </c>
      <c r="GX119" s="11">
        <f t="shared" si="58"/>
        <v>5148031942.4949474</v>
      </c>
      <c r="GY119" s="11">
        <f t="shared" si="58"/>
        <v>572285999.65402579</v>
      </c>
      <c r="GZ119" s="11">
        <f t="shared" si="58"/>
        <v>1480669116.9183378</v>
      </c>
      <c r="HA119" s="11">
        <f t="shared" si="58"/>
        <v>1572977881.4883599</v>
      </c>
      <c r="HB119" s="11">
        <f t="shared" si="58"/>
        <v>1373039192.0150397</v>
      </c>
      <c r="HC119" s="11">
        <f t="shared" si="58"/>
        <v>7370453287.5665302</v>
      </c>
      <c r="HE119" s="11">
        <f t="shared" si="58"/>
        <v>29874604117.204823</v>
      </c>
      <c r="HF119" s="11">
        <f t="shared" si="58"/>
        <v>14330893450.300428</v>
      </c>
      <c r="HG119" s="11">
        <f t="shared" si="58"/>
        <v>5346180087.7429705</v>
      </c>
      <c r="HH119" s="11">
        <f t="shared" si="58"/>
        <v>2102919456.851876</v>
      </c>
      <c r="HI119" s="11">
        <f t="shared" si="58"/>
        <v>13154748862.024614</v>
      </c>
      <c r="HJ119" s="11">
        <f t="shared" si="58"/>
        <v>407718146.20720094</v>
      </c>
      <c r="HK119" s="11">
        <f t="shared" si="58"/>
        <v>1291725597.3107977</v>
      </c>
      <c r="HL119" s="11">
        <f t="shared" si="58"/>
        <v>8288138875.5877352</v>
      </c>
      <c r="HM119" s="11">
        <f t="shared" si="58"/>
        <v>21339501366.575256</v>
      </c>
      <c r="HN119" s="11">
        <f t="shared" si="58"/>
        <v>2612567080.3550963</v>
      </c>
      <c r="HO119" s="11">
        <f t="shared" si="58"/>
        <v>5149079468.6910248</v>
      </c>
      <c r="HP119" s="11">
        <f t="shared" si="58"/>
        <v>572587480.5051769</v>
      </c>
      <c r="HQ119" s="11">
        <f t="shared" si="58"/>
        <v>1480547756.736573</v>
      </c>
      <c r="HR119" s="11">
        <f t="shared" si="58"/>
        <v>1574692699.0147161</v>
      </c>
      <c r="HS119" s="11">
        <f t="shared" si="58"/>
        <v>1373017307.805397</v>
      </c>
      <c r="HT119" s="11">
        <f t="shared" si="58"/>
        <v>7373066467.8337736</v>
      </c>
      <c r="HV119" s="11">
        <f t="shared" si="58"/>
        <v>0</v>
      </c>
      <c r="HW119" s="11">
        <f t="shared" si="58"/>
        <v>0</v>
      </c>
      <c r="HX119" s="11">
        <f t="shared" si="58"/>
        <v>0</v>
      </c>
      <c r="HY119" s="11">
        <f t="shared" si="58"/>
        <v>0</v>
      </c>
      <c r="HZ119" s="11">
        <f t="shared" si="58"/>
        <v>0</v>
      </c>
      <c r="IA119" s="11">
        <f t="shared" si="58"/>
        <v>0</v>
      </c>
      <c r="IB119" s="11">
        <f t="shared" si="58"/>
        <v>0</v>
      </c>
      <c r="IC119" s="11">
        <f t="shared" si="58"/>
        <v>0</v>
      </c>
      <c r="ID119" s="11">
        <f t="shared" si="58"/>
        <v>0</v>
      </c>
      <c r="IE119" s="11">
        <f t="shared" si="58"/>
        <v>0</v>
      </c>
      <c r="IF119" s="11">
        <f t="shared" si="58"/>
        <v>0</v>
      </c>
      <c r="IG119" s="11">
        <f t="shared" si="58"/>
        <v>0</v>
      </c>
      <c r="IH119" s="11">
        <f t="shared" si="58"/>
        <v>0</v>
      </c>
      <c r="II119" s="11">
        <f t="shared" si="58"/>
        <v>0</v>
      </c>
      <c r="IJ119" s="11">
        <f t="shared" si="58"/>
        <v>0</v>
      </c>
      <c r="IK119" s="11">
        <f t="shared" si="58"/>
        <v>0</v>
      </c>
      <c r="IM119" s="11">
        <f t="shared" si="58"/>
        <v>0</v>
      </c>
      <c r="IN119" s="11">
        <f t="shared" si="58"/>
        <v>0</v>
      </c>
      <c r="IO119" s="11">
        <f t="shared" si="58"/>
        <v>0</v>
      </c>
      <c r="IP119" s="11">
        <f t="shared" si="58"/>
        <v>0</v>
      </c>
      <c r="IQ119" s="11">
        <f t="shared" si="58"/>
        <v>0</v>
      </c>
      <c r="IR119" s="11">
        <f t="shared" si="58"/>
        <v>0</v>
      </c>
      <c r="IS119" s="11">
        <f t="shared" si="58"/>
        <v>0</v>
      </c>
      <c r="IT119" s="11">
        <f t="shared" si="58"/>
        <v>0</v>
      </c>
      <c r="IU119" s="11">
        <f t="shared" si="58"/>
        <v>0</v>
      </c>
      <c r="IV119" s="11">
        <f t="shared" si="58"/>
        <v>0</v>
      </c>
      <c r="IW119" s="11">
        <f t="shared" si="58"/>
        <v>0</v>
      </c>
      <c r="IX119" s="11">
        <f t="shared" si="58"/>
        <v>0</v>
      </c>
      <c r="IY119" s="11">
        <f t="shared" si="58"/>
        <v>0</v>
      </c>
      <c r="IZ119" s="11">
        <f t="shared" si="58"/>
        <v>0</v>
      </c>
      <c r="JA119" s="11">
        <f t="shared" ref="JA119" si="59">JA14+JA48</f>
        <v>0</v>
      </c>
      <c r="JB119" s="11">
        <f t="shared" si="4"/>
        <v>0</v>
      </c>
    </row>
    <row r="120" spans="4:262" x14ac:dyDescent="0.25">
      <c r="D120" s="11">
        <v>2032</v>
      </c>
      <c r="E120" s="11">
        <f t="shared" ref="E120:BP120" si="60">E15+E49</f>
        <v>26904261292.635017</v>
      </c>
      <c r="F120" s="11">
        <f t="shared" si="60"/>
        <v>12514345405.641924</v>
      </c>
      <c r="G120" s="11">
        <f t="shared" si="60"/>
        <v>4283423893.8751311</v>
      </c>
      <c r="H120" s="11">
        <f t="shared" si="60"/>
        <v>1564511878.9939952</v>
      </c>
      <c r="I120" s="11">
        <f t="shared" si="60"/>
        <v>13826048441.067808</v>
      </c>
      <c r="J120" s="11">
        <f t="shared" si="60"/>
        <v>421625615.96894479</v>
      </c>
      <c r="K120" s="11">
        <f t="shared" si="60"/>
        <v>1165429778.4596474</v>
      </c>
      <c r="L120" s="11">
        <f t="shared" si="60"/>
        <v>3260350407.8114572</v>
      </c>
      <c r="M120" s="11">
        <f t="shared" si="60"/>
        <v>18060400569.534229</v>
      </c>
      <c r="N120" s="11">
        <f t="shared" si="60"/>
        <v>1996031645.8818822</v>
      </c>
      <c r="O120" s="11">
        <f t="shared" si="60"/>
        <v>2188768715.0634561</v>
      </c>
      <c r="P120" s="11">
        <f t="shared" si="60"/>
        <v>431050444.74947619</v>
      </c>
      <c r="Q120" s="11">
        <f t="shared" si="60"/>
        <v>1494071447.6742096</v>
      </c>
      <c r="R120" s="11">
        <f t="shared" si="60"/>
        <v>510803206.20875204</v>
      </c>
      <c r="S120" s="11">
        <f t="shared" si="60"/>
        <v>754185850.32781672</v>
      </c>
      <c r="T120" s="11">
        <f t="shared" si="60"/>
        <v>4554875776.877717</v>
      </c>
      <c r="V120" s="11">
        <f t="shared" si="60"/>
        <v>26879284293.699043</v>
      </c>
      <c r="W120" s="11">
        <f t="shared" si="60"/>
        <v>12481454359.729813</v>
      </c>
      <c r="X120" s="11">
        <f t="shared" si="60"/>
        <v>4281817276.6996493</v>
      </c>
      <c r="Y120" s="11">
        <f t="shared" si="60"/>
        <v>1561445974.6911838</v>
      </c>
      <c r="Z120" s="11">
        <f t="shared" si="60"/>
        <v>13822727574.041718</v>
      </c>
      <c r="AA120" s="11">
        <f t="shared" si="60"/>
        <v>420301821.81886148</v>
      </c>
      <c r="AB120" s="11">
        <f t="shared" si="60"/>
        <v>1163997515.9973276</v>
      </c>
      <c r="AC120" s="11">
        <f t="shared" si="60"/>
        <v>3255923801.0793433</v>
      </c>
      <c r="AD120" s="11">
        <f t="shared" si="60"/>
        <v>18021854902.275761</v>
      </c>
      <c r="AE120" s="11">
        <f t="shared" si="60"/>
        <v>1991242195.9866986</v>
      </c>
      <c r="AF120" s="11">
        <f t="shared" si="60"/>
        <v>2184251998.6732559</v>
      </c>
      <c r="AG120" s="11">
        <f t="shared" si="60"/>
        <v>430272667.81845891</v>
      </c>
      <c r="AH120" s="11">
        <f t="shared" si="60"/>
        <v>1489326557.368942</v>
      </c>
      <c r="AI120" s="11">
        <f t="shared" si="60"/>
        <v>510439240.23793334</v>
      </c>
      <c r="AJ120" s="11">
        <f t="shared" si="60"/>
        <v>752207676.06036413</v>
      </c>
      <c r="AK120" s="11">
        <f t="shared" si="60"/>
        <v>4547852734.8050947</v>
      </c>
      <c r="AM120" s="11">
        <f t="shared" si="60"/>
        <v>26854307294.763062</v>
      </c>
      <c r="AN120" s="11">
        <f t="shared" si="60"/>
        <v>12448563313.817698</v>
      </c>
      <c r="AO120" s="11">
        <f t="shared" si="60"/>
        <v>4280210659.5241709</v>
      </c>
      <c r="AP120" s="11">
        <f t="shared" si="60"/>
        <v>1558380070.3883719</v>
      </c>
      <c r="AQ120" s="11">
        <f t="shared" si="60"/>
        <v>13819406707.015625</v>
      </c>
      <c r="AR120" s="11">
        <f t="shared" si="60"/>
        <v>418978027.66877848</v>
      </c>
      <c r="AS120" s="11">
        <f t="shared" si="60"/>
        <v>1162565253.5350077</v>
      </c>
      <c r="AT120" s="11">
        <f t="shared" si="60"/>
        <v>3251497194.3472261</v>
      </c>
      <c r="AU120" s="11">
        <f t="shared" si="60"/>
        <v>17983309235.017284</v>
      </c>
      <c r="AV120" s="11">
        <f t="shared" si="60"/>
        <v>1986452746.0915143</v>
      </c>
      <c r="AW120" s="11">
        <f t="shared" si="60"/>
        <v>2179735282.2830524</v>
      </c>
      <c r="AX120" s="11">
        <f t="shared" si="60"/>
        <v>429494890.88744193</v>
      </c>
      <c r="AY120" s="11">
        <f t="shared" si="60"/>
        <v>1484581667.0636744</v>
      </c>
      <c r="AZ120" s="11">
        <f t="shared" si="60"/>
        <v>510075274.26711535</v>
      </c>
      <c r="BA120" s="11">
        <f t="shared" si="60"/>
        <v>750229501.79291129</v>
      </c>
      <c r="BB120" s="11">
        <f t="shared" si="60"/>
        <v>4540829692.7324743</v>
      </c>
      <c r="BD120" s="11">
        <f t="shared" si="60"/>
        <v>0</v>
      </c>
      <c r="BE120" s="11">
        <f t="shared" si="60"/>
        <v>0</v>
      </c>
      <c r="BF120" s="11">
        <f t="shared" si="60"/>
        <v>0</v>
      </c>
      <c r="BG120" s="11">
        <f t="shared" si="60"/>
        <v>0</v>
      </c>
      <c r="BH120" s="11">
        <f t="shared" si="60"/>
        <v>0</v>
      </c>
      <c r="BI120" s="11">
        <f t="shared" si="60"/>
        <v>0</v>
      </c>
      <c r="BJ120" s="11">
        <f t="shared" si="60"/>
        <v>0</v>
      </c>
      <c r="BK120" s="11">
        <f t="shared" si="60"/>
        <v>0</v>
      </c>
      <c r="BL120" s="11">
        <f t="shared" si="60"/>
        <v>0</v>
      </c>
      <c r="BM120" s="11">
        <f t="shared" si="60"/>
        <v>0</v>
      </c>
      <c r="BN120" s="11">
        <f t="shared" si="60"/>
        <v>0</v>
      </c>
      <c r="BO120" s="11">
        <f t="shared" si="60"/>
        <v>0</v>
      </c>
      <c r="BP120" s="11">
        <f t="shared" si="60"/>
        <v>0</v>
      </c>
      <c r="BQ120" s="11">
        <f t="shared" ref="BQ120:EB120" si="61">BQ15+BQ49</f>
        <v>0</v>
      </c>
      <c r="BR120" s="11">
        <f t="shared" si="61"/>
        <v>0</v>
      </c>
      <c r="BS120" s="11">
        <f t="shared" si="61"/>
        <v>0</v>
      </c>
      <c r="BU120" s="11">
        <f t="shared" si="61"/>
        <v>0</v>
      </c>
      <c r="BV120" s="11">
        <f t="shared" si="61"/>
        <v>0</v>
      </c>
      <c r="BW120" s="11">
        <f t="shared" si="61"/>
        <v>0</v>
      </c>
      <c r="BX120" s="11">
        <f t="shared" si="61"/>
        <v>0</v>
      </c>
      <c r="BY120" s="11">
        <f t="shared" si="61"/>
        <v>0</v>
      </c>
      <c r="BZ120" s="11">
        <f t="shared" si="61"/>
        <v>0</v>
      </c>
      <c r="CA120" s="11">
        <f t="shared" si="61"/>
        <v>0</v>
      </c>
      <c r="CB120" s="11">
        <f t="shared" si="61"/>
        <v>0</v>
      </c>
      <c r="CC120" s="11">
        <f t="shared" si="61"/>
        <v>0</v>
      </c>
      <c r="CD120" s="11">
        <f t="shared" si="61"/>
        <v>0</v>
      </c>
      <c r="CE120" s="11">
        <f t="shared" si="61"/>
        <v>0</v>
      </c>
      <c r="CF120" s="11">
        <f t="shared" si="61"/>
        <v>0</v>
      </c>
      <c r="CG120" s="11">
        <f t="shared" si="61"/>
        <v>0</v>
      </c>
      <c r="CH120" s="11">
        <f t="shared" si="61"/>
        <v>0</v>
      </c>
      <c r="CI120" s="11">
        <f t="shared" si="61"/>
        <v>0</v>
      </c>
      <c r="CJ120" s="11">
        <f t="shared" si="61"/>
        <v>0</v>
      </c>
      <c r="CM120" s="11">
        <f t="shared" si="61"/>
        <v>7642.4333333333334</v>
      </c>
      <c r="CN120" s="11">
        <f t="shared" si="61"/>
        <v>29947888514.912884</v>
      </c>
      <c r="CO120" s="11">
        <f t="shared" si="61"/>
        <v>15409724671.908091</v>
      </c>
      <c r="CP120" s="11">
        <f t="shared" si="61"/>
        <v>5325216178.5991926</v>
      </c>
      <c r="CQ120" s="11">
        <f t="shared" si="61"/>
        <v>1622901807.2898619</v>
      </c>
      <c r="CR120" s="11">
        <f t="shared" si="61"/>
        <v>14496247684.294041</v>
      </c>
      <c r="CS120" s="11">
        <f t="shared" si="61"/>
        <v>537494692.83725083</v>
      </c>
      <c r="CT120" s="11">
        <f t="shared" si="61"/>
        <v>1444815564.1125295</v>
      </c>
      <c r="CU120" s="11">
        <f t="shared" si="61"/>
        <v>4455840525.828721</v>
      </c>
      <c r="CV120" s="11">
        <f t="shared" si="61"/>
        <v>15311144874.675859</v>
      </c>
      <c r="CW120" s="11">
        <f t="shared" si="61"/>
        <v>2562708699.8369341</v>
      </c>
      <c r="CX120" s="11">
        <f t="shared" si="61"/>
        <v>4123832818.2288351</v>
      </c>
      <c r="CY120" s="11">
        <f t="shared" si="61"/>
        <v>560482808.51684046</v>
      </c>
      <c r="CZ120" s="11">
        <f t="shared" si="61"/>
        <v>2000912653.7780333</v>
      </c>
      <c r="DA120" s="11">
        <f t="shared" si="61"/>
        <v>1871679588.6450696</v>
      </c>
      <c r="DB120" s="11">
        <f t="shared" si="61"/>
        <v>1163407865.928463</v>
      </c>
      <c r="DC120" s="11">
        <f t="shared" si="61"/>
        <v>5798329193.5066309</v>
      </c>
      <c r="DE120" s="11">
        <f t="shared" si="61"/>
        <v>29917472237.1614</v>
      </c>
      <c r="DF120" s="11">
        <f t="shared" si="61"/>
        <v>15363622011.974989</v>
      </c>
      <c r="DG120" s="11">
        <f t="shared" si="61"/>
        <v>5322006862.7772017</v>
      </c>
      <c r="DH120" s="11">
        <f t="shared" si="61"/>
        <v>1618018120.2472908</v>
      </c>
      <c r="DI120" s="11">
        <f t="shared" si="61"/>
        <v>14490412243.965307</v>
      </c>
      <c r="DJ120" s="11">
        <f t="shared" si="61"/>
        <v>535400500.77847779</v>
      </c>
      <c r="DK120" s="11">
        <f t="shared" si="61"/>
        <v>1442542501.5594723</v>
      </c>
      <c r="DL120" s="11">
        <f t="shared" si="61"/>
        <v>4445396428.8865538</v>
      </c>
      <c r="DM120" s="11">
        <f t="shared" si="61"/>
        <v>15270522308.41531</v>
      </c>
      <c r="DN120" s="11">
        <f t="shared" si="61"/>
        <v>2554429302.4493155</v>
      </c>
      <c r="DO120" s="11">
        <f t="shared" si="61"/>
        <v>4111495696.5391045</v>
      </c>
      <c r="DP120" s="11">
        <f t="shared" si="61"/>
        <v>559268477.33023667</v>
      </c>
      <c r="DQ120" s="11">
        <f t="shared" si="61"/>
        <v>1993274407.4723799</v>
      </c>
      <c r="DR120" s="11">
        <f t="shared" si="61"/>
        <v>1870926765.5856903</v>
      </c>
      <c r="DS120" s="11">
        <f t="shared" si="61"/>
        <v>1159334688.6232386</v>
      </c>
      <c r="DT120" s="11">
        <f t="shared" si="61"/>
        <v>5786764203.1680965</v>
      </c>
      <c r="DV120" s="11">
        <f t="shared" si="61"/>
        <v>29887055959.409916</v>
      </c>
      <c r="DW120" s="11">
        <f t="shared" si="61"/>
        <v>15319222118.136002</v>
      </c>
      <c r="DX120" s="11">
        <f t="shared" si="61"/>
        <v>5318797546.9552088</v>
      </c>
      <c r="DY120" s="11">
        <f t="shared" si="61"/>
        <v>1613134433.20472</v>
      </c>
      <c r="DZ120" s="11">
        <f t="shared" si="61"/>
        <v>14484576803.636578</v>
      </c>
      <c r="EA120" s="11">
        <f t="shared" si="61"/>
        <v>533306308.71970487</v>
      </c>
      <c r="EB120" s="11">
        <f t="shared" si="61"/>
        <v>1440269439.0064149</v>
      </c>
      <c r="EC120" s="11">
        <f t="shared" ref="EC120:GN120" si="62">EC15+EC49</f>
        <v>4434952331.9443855</v>
      </c>
      <c r="ED120" s="11">
        <f t="shared" si="62"/>
        <v>15229899742.154757</v>
      </c>
      <c r="EE120" s="11">
        <f t="shared" si="62"/>
        <v>2546149905.0616975</v>
      </c>
      <c r="EF120" s="11">
        <f t="shared" si="62"/>
        <v>4099158574.8493772</v>
      </c>
      <c r="EG120" s="11">
        <f t="shared" si="62"/>
        <v>558054146.14363289</v>
      </c>
      <c r="EH120" s="11">
        <f t="shared" si="62"/>
        <v>1985636161.1667264</v>
      </c>
      <c r="EI120" s="11">
        <f t="shared" si="62"/>
        <v>1870173942.5263073</v>
      </c>
      <c r="EJ120" s="11">
        <f t="shared" si="62"/>
        <v>1155261511.318013</v>
      </c>
      <c r="EK120" s="11">
        <f t="shared" si="62"/>
        <v>5775199212.8295622</v>
      </c>
      <c r="EM120" s="11">
        <f t="shared" si="62"/>
        <v>0</v>
      </c>
      <c r="EN120" s="11">
        <f t="shared" si="62"/>
        <v>0</v>
      </c>
      <c r="EO120" s="11">
        <f t="shared" si="62"/>
        <v>0</v>
      </c>
      <c r="EP120" s="11">
        <f t="shared" si="62"/>
        <v>0</v>
      </c>
      <c r="EQ120" s="11">
        <f t="shared" si="62"/>
        <v>0</v>
      </c>
      <c r="ER120" s="11">
        <f t="shared" si="62"/>
        <v>0</v>
      </c>
      <c r="ES120" s="11">
        <f t="shared" si="62"/>
        <v>0</v>
      </c>
      <c r="ET120" s="11">
        <f t="shared" si="62"/>
        <v>0</v>
      </c>
      <c r="EU120" s="11">
        <f t="shared" si="62"/>
        <v>0</v>
      </c>
      <c r="EV120" s="11">
        <f t="shared" si="62"/>
        <v>0</v>
      </c>
      <c r="EW120" s="11">
        <f t="shared" si="62"/>
        <v>0</v>
      </c>
      <c r="EX120" s="11">
        <f t="shared" si="62"/>
        <v>0</v>
      </c>
      <c r="EY120" s="11">
        <f t="shared" si="62"/>
        <v>0</v>
      </c>
      <c r="EZ120" s="11">
        <f t="shared" si="62"/>
        <v>0</v>
      </c>
      <c r="FA120" s="11">
        <f t="shared" si="62"/>
        <v>0</v>
      </c>
      <c r="FB120" s="11">
        <f t="shared" si="62"/>
        <v>0</v>
      </c>
      <c r="FD120" s="11">
        <f t="shared" si="62"/>
        <v>0</v>
      </c>
      <c r="FE120" s="11">
        <f t="shared" si="62"/>
        <v>0</v>
      </c>
      <c r="FF120" s="11">
        <f t="shared" si="62"/>
        <v>0</v>
      </c>
      <c r="FG120" s="11">
        <f t="shared" si="62"/>
        <v>0</v>
      </c>
      <c r="FH120" s="11">
        <f t="shared" si="62"/>
        <v>0</v>
      </c>
      <c r="FI120" s="11">
        <f t="shared" si="62"/>
        <v>0</v>
      </c>
      <c r="FJ120" s="11">
        <f t="shared" si="62"/>
        <v>0</v>
      </c>
      <c r="FK120" s="11">
        <f t="shared" si="62"/>
        <v>0</v>
      </c>
      <c r="FL120" s="11">
        <f t="shared" si="62"/>
        <v>0</v>
      </c>
      <c r="FM120" s="11">
        <f t="shared" si="62"/>
        <v>0</v>
      </c>
      <c r="FN120" s="11">
        <f t="shared" si="62"/>
        <v>0</v>
      </c>
      <c r="FO120" s="11">
        <f t="shared" si="62"/>
        <v>0</v>
      </c>
      <c r="FP120" s="11">
        <f t="shared" si="62"/>
        <v>0</v>
      </c>
      <c r="FQ120" s="11">
        <f t="shared" si="62"/>
        <v>0</v>
      </c>
      <c r="FR120" s="11">
        <f t="shared" si="62"/>
        <v>0</v>
      </c>
      <c r="FS120" s="11">
        <f t="shared" si="62"/>
        <v>0</v>
      </c>
      <c r="FV120" s="11">
        <f t="shared" si="62"/>
        <v>7642.4333333333334</v>
      </c>
      <c r="FW120" s="11">
        <f t="shared" si="62"/>
        <v>32124900017.999538</v>
      </c>
      <c r="FX120" s="11">
        <f t="shared" si="62"/>
        <v>14645251616.49378</v>
      </c>
      <c r="FY120" s="11">
        <f t="shared" si="62"/>
        <v>5522983495.520051</v>
      </c>
      <c r="FZ120" s="11">
        <f t="shared" si="62"/>
        <v>2198021180.1276007</v>
      </c>
      <c r="GA120" s="11">
        <f t="shared" si="62"/>
        <v>13907397801.820896</v>
      </c>
      <c r="GB120" s="11">
        <f t="shared" si="62"/>
        <v>431855545.81186968</v>
      </c>
      <c r="GC120" s="11">
        <f t="shared" si="62"/>
        <v>1354774740.8377354</v>
      </c>
      <c r="GD120" s="11">
        <f t="shared" si="62"/>
        <v>8626385953.6187401</v>
      </c>
      <c r="GE120" s="11">
        <f t="shared" si="62"/>
        <v>23503217420.21339</v>
      </c>
      <c r="GF120" s="11">
        <f t="shared" si="62"/>
        <v>2885136964.4433789</v>
      </c>
      <c r="GG120" s="11">
        <f t="shared" si="62"/>
        <v>5582839986.3978386</v>
      </c>
      <c r="GH120" s="11">
        <f t="shared" si="62"/>
        <v>626505904.31319785</v>
      </c>
      <c r="GI120" s="11">
        <f t="shared" si="62"/>
        <v>1543626075.4034522</v>
      </c>
      <c r="GJ120" s="11">
        <f t="shared" si="62"/>
        <v>1861569065.4916401</v>
      </c>
      <c r="GK120" s="11">
        <f t="shared" si="62"/>
        <v>1437919571.7485528</v>
      </c>
      <c r="GL120" s="11">
        <f t="shared" si="62"/>
        <v>7896071757.0151148</v>
      </c>
      <c r="GN120" s="11">
        <f t="shared" si="62"/>
        <v>32109212044.043758</v>
      </c>
      <c r="GO120" s="11">
        <f t="shared" ref="GO120:IZ120" si="63">GO15+GO49</f>
        <v>14625189733.06023</v>
      </c>
      <c r="GP120" s="11">
        <f t="shared" si="63"/>
        <v>5521792905.8686247</v>
      </c>
      <c r="GQ120" s="11">
        <f t="shared" si="63"/>
        <v>2195435441.6185513</v>
      </c>
      <c r="GR120" s="11">
        <f t="shared" si="63"/>
        <v>13905742136.842478</v>
      </c>
      <c r="GS120" s="11">
        <f t="shared" si="63"/>
        <v>431261486.66201836</v>
      </c>
      <c r="GT120" s="11">
        <f t="shared" si="63"/>
        <v>1354013904.67348</v>
      </c>
      <c r="GU120" s="11">
        <f t="shared" si="63"/>
        <v>8622989316.1309299</v>
      </c>
      <c r="GV120" s="11">
        <f t="shared" si="63"/>
        <v>23472511393.542965</v>
      </c>
      <c r="GW120" s="11">
        <f t="shared" si="63"/>
        <v>2881946055.5795135</v>
      </c>
      <c r="GX120" s="11">
        <f t="shared" si="63"/>
        <v>5576675434.137558</v>
      </c>
      <c r="GY120" s="11">
        <f t="shared" si="63"/>
        <v>626277334.64798391</v>
      </c>
      <c r="GZ120" s="11">
        <f t="shared" si="63"/>
        <v>1541724451.5010891</v>
      </c>
      <c r="HA120" s="11">
        <f t="shared" si="63"/>
        <v>1861293230.3939426</v>
      </c>
      <c r="HB120" s="11">
        <f t="shared" si="63"/>
        <v>1436089248.9796119</v>
      </c>
      <c r="HC120" s="11">
        <f t="shared" si="63"/>
        <v>7890214113.5452299</v>
      </c>
      <c r="HE120" s="11">
        <f t="shared" si="63"/>
        <v>32093524070.08799</v>
      </c>
      <c r="HF120" s="11">
        <f t="shared" si="63"/>
        <v>14605127849.626684</v>
      </c>
      <c r="HG120" s="11">
        <f t="shared" si="63"/>
        <v>5520602316.2171984</v>
      </c>
      <c r="HH120" s="11">
        <f t="shared" si="63"/>
        <v>2192849703.1095004</v>
      </c>
      <c r="HI120" s="11">
        <f t="shared" si="63"/>
        <v>13904086471.864059</v>
      </c>
      <c r="HJ120" s="11">
        <f t="shared" si="63"/>
        <v>430667427.5121671</v>
      </c>
      <c r="HK120" s="11">
        <f t="shared" si="63"/>
        <v>1353253068.5092251</v>
      </c>
      <c r="HL120" s="11">
        <f t="shared" si="63"/>
        <v>8619592678.6431141</v>
      </c>
      <c r="HM120" s="11">
        <f t="shared" si="63"/>
        <v>23441805366.87254</v>
      </c>
      <c r="HN120" s="11">
        <f t="shared" si="63"/>
        <v>2878755146.7156491</v>
      </c>
      <c r="HO120" s="11">
        <f t="shared" si="63"/>
        <v>5570510881.8772793</v>
      </c>
      <c r="HP120" s="11">
        <f t="shared" si="63"/>
        <v>626048764.98276985</v>
      </c>
      <c r="HQ120" s="11">
        <f t="shared" si="63"/>
        <v>1539822827.5987258</v>
      </c>
      <c r="HR120" s="11">
        <f t="shared" si="63"/>
        <v>1861017395.2962444</v>
      </c>
      <c r="HS120" s="11">
        <f t="shared" si="63"/>
        <v>1434258926.2106709</v>
      </c>
      <c r="HT120" s="11">
        <f t="shared" si="63"/>
        <v>7884356470.0753489</v>
      </c>
      <c r="HV120" s="11">
        <f t="shared" si="63"/>
        <v>0</v>
      </c>
      <c r="HW120" s="11">
        <f t="shared" si="63"/>
        <v>0</v>
      </c>
      <c r="HX120" s="11">
        <f t="shared" si="63"/>
        <v>0</v>
      </c>
      <c r="HY120" s="11">
        <f t="shared" si="63"/>
        <v>0</v>
      </c>
      <c r="HZ120" s="11">
        <f t="shared" si="63"/>
        <v>0</v>
      </c>
      <c r="IA120" s="11">
        <f t="shared" si="63"/>
        <v>0</v>
      </c>
      <c r="IB120" s="11">
        <f t="shared" si="63"/>
        <v>0</v>
      </c>
      <c r="IC120" s="11">
        <f t="shared" si="63"/>
        <v>0</v>
      </c>
      <c r="ID120" s="11">
        <f t="shared" si="63"/>
        <v>0</v>
      </c>
      <c r="IE120" s="11">
        <f t="shared" si="63"/>
        <v>0</v>
      </c>
      <c r="IF120" s="11">
        <f t="shared" si="63"/>
        <v>0</v>
      </c>
      <c r="IG120" s="11">
        <f t="shared" si="63"/>
        <v>0</v>
      </c>
      <c r="IH120" s="11">
        <f t="shared" si="63"/>
        <v>0</v>
      </c>
      <c r="II120" s="11">
        <f t="shared" si="63"/>
        <v>0</v>
      </c>
      <c r="IJ120" s="11">
        <f t="shared" si="63"/>
        <v>0</v>
      </c>
      <c r="IK120" s="11">
        <f t="shared" si="63"/>
        <v>0</v>
      </c>
      <c r="IM120" s="11">
        <f t="shared" si="63"/>
        <v>0</v>
      </c>
      <c r="IN120" s="11">
        <f t="shared" si="63"/>
        <v>0</v>
      </c>
      <c r="IO120" s="11">
        <f t="shared" si="63"/>
        <v>0</v>
      </c>
      <c r="IP120" s="11">
        <f t="shared" si="63"/>
        <v>0</v>
      </c>
      <c r="IQ120" s="11">
        <f t="shared" si="63"/>
        <v>0</v>
      </c>
      <c r="IR120" s="11">
        <f t="shared" si="63"/>
        <v>0</v>
      </c>
      <c r="IS120" s="11">
        <f t="shared" si="63"/>
        <v>0</v>
      </c>
      <c r="IT120" s="11">
        <f t="shared" si="63"/>
        <v>0</v>
      </c>
      <c r="IU120" s="11">
        <f t="shared" si="63"/>
        <v>0</v>
      </c>
      <c r="IV120" s="11">
        <f t="shared" si="63"/>
        <v>0</v>
      </c>
      <c r="IW120" s="11">
        <f t="shared" si="63"/>
        <v>0</v>
      </c>
      <c r="IX120" s="11">
        <f t="shared" si="63"/>
        <v>0</v>
      </c>
      <c r="IY120" s="11">
        <f t="shared" si="63"/>
        <v>0</v>
      </c>
      <c r="IZ120" s="11">
        <f t="shared" si="63"/>
        <v>0</v>
      </c>
      <c r="JA120" s="11">
        <f t="shared" ref="JA120" si="64">JA15+JA49</f>
        <v>0</v>
      </c>
      <c r="JB120" s="11">
        <f t="shared" si="4"/>
        <v>0</v>
      </c>
    </row>
    <row r="121" spans="4:262" x14ac:dyDescent="0.25">
      <c r="D121" s="11">
        <v>2033</v>
      </c>
      <c r="E121" s="11">
        <f t="shared" ref="E121:BP121" si="65">E16+E50</f>
        <v>28390955767.375305</v>
      </c>
      <c r="F121" s="11">
        <f t="shared" si="65"/>
        <v>12811249617.439051</v>
      </c>
      <c r="G121" s="11">
        <f t="shared" si="65"/>
        <v>4406997849.5276146</v>
      </c>
      <c r="H121" s="11">
        <f t="shared" si="65"/>
        <v>1697097750.2992613</v>
      </c>
      <c r="I121" s="11">
        <f t="shared" si="65"/>
        <v>15011762592.339083</v>
      </c>
      <c r="J121" s="11">
        <f t="shared" si="65"/>
        <v>499798927.47784209</v>
      </c>
      <c r="K121" s="11">
        <f t="shared" si="65"/>
        <v>1212985557.8838291</v>
      </c>
      <c r="L121" s="11">
        <f t="shared" si="65"/>
        <v>3508057108.1912522</v>
      </c>
      <c r="M121" s="11">
        <f t="shared" si="65"/>
        <v>19774710798.552143</v>
      </c>
      <c r="N121" s="11">
        <f t="shared" si="65"/>
        <v>2258438911.5032539</v>
      </c>
      <c r="O121" s="11">
        <f t="shared" si="65"/>
        <v>2530877584.0566058</v>
      </c>
      <c r="P121" s="11">
        <f t="shared" si="65"/>
        <v>475378913.39652967</v>
      </c>
      <c r="Q121" s="11">
        <f t="shared" si="65"/>
        <v>1619793272.0799828</v>
      </c>
      <c r="R121" s="11">
        <f t="shared" si="65"/>
        <v>659284976.96261477</v>
      </c>
      <c r="S121" s="11">
        <f t="shared" si="65"/>
        <v>867411102.337237</v>
      </c>
      <c r="T121" s="11">
        <f t="shared" si="65"/>
        <v>5020265054.0453682</v>
      </c>
      <c r="V121" s="11">
        <f t="shared" si="65"/>
        <v>28307145556.397053</v>
      </c>
      <c r="W121" s="11">
        <f t="shared" si="65"/>
        <v>12744188315.291349</v>
      </c>
      <c r="X121" s="11">
        <f t="shared" si="65"/>
        <v>4398432301.3272324</v>
      </c>
      <c r="Y121" s="11">
        <f t="shared" si="65"/>
        <v>1689528313.9812336</v>
      </c>
      <c r="Z121" s="11">
        <f t="shared" si="65"/>
        <v>14980626931.374985</v>
      </c>
      <c r="AA121" s="11">
        <f t="shared" si="65"/>
        <v>496681873.55784857</v>
      </c>
      <c r="AB121" s="11">
        <f t="shared" si="65"/>
        <v>1208874734.9558892</v>
      </c>
      <c r="AC121" s="11">
        <f t="shared" si="65"/>
        <v>3495406773.9650373</v>
      </c>
      <c r="AD121" s="11">
        <f t="shared" si="65"/>
        <v>19680991756.037968</v>
      </c>
      <c r="AE121" s="11">
        <f t="shared" si="65"/>
        <v>2246898728.9774933</v>
      </c>
      <c r="AF121" s="11">
        <f t="shared" si="65"/>
        <v>2518889456.0063224</v>
      </c>
      <c r="AG121" s="11">
        <f t="shared" si="65"/>
        <v>473362177.78920716</v>
      </c>
      <c r="AH121" s="11">
        <f t="shared" si="65"/>
        <v>1609838720.4773417</v>
      </c>
      <c r="AI121" s="11">
        <f t="shared" si="65"/>
        <v>657312419.50658023</v>
      </c>
      <c r="AJ121" s="11">
        <f t="shared" si="65"/>
        <v>862630975.97571158</v>
      </c>
      <c r="AK121" s="11">
        <f t="shared" si="65"/>
        <v>5000605641.7467718</v>
      </c>
      <c r="AM121" s="11">
        <f t="shared" si="65"/>
        <v>28223335345.418793</v>
      </c>
      <c r="AN121" s="11">
        <f t="shared" si="65"/>
        <v>12677127013.143646</v>
      </c>
      <c r="AO121" s="11">
        <f t="shared" si="65"/>
        <v>4389866753.126852</v>
      </c>
      <c r="AP121" s="11">
        <f t="shared" si="65"/>
        <v>1681958877.6632056</v>
      </c>
      <c r="AQ121" s="11">
        <f t="shared" si="65"/>
        <v>14949491270.410883</v>
      </c>
      <c r="AR121" s="11">
        <f t="shared" si="65"/>
        <v>493564819.63785547</v>
      </c>
      <c r="AS121" s="11">
        <f t="shared" si="65"/>
        <v>1204763912.0279498</v>
      </c>
      <c r="AT121" s="11">
        <f t="shared" si="65"/>
        <v>3482756439.7388158</v>
      </c>
      <c r="AU121" s="11">
        <f t="shared" si="65"/>
        <v>19587272713.523788</v>
      </c>
      <c r="AV121" s="11">
        <f t="shared" si="65"/>
        <v>2235358546.4517312</v>
      </c>
      <c r="AW121" s="11">
        <f t="shared" si="65"/>
        <v>2506901327.9560361</v>
      </c>
      <c r="AX121" s="11">
        <f t="shared" si="65"/>
        <v>471345442.181885</v>
      </c>
      <c r="AY121" s="11">
        <f t="shared" si="65"/>
        <v>1599884168.874701</v>
      </c>
      <c r="AZ121" s="11">
        <f t="shared" si="65"/>
        <v>655339862.05054605</v>
      </c>
      <c r="BA121" s="11">
        <f t="shared" si="65"/>
        <v>857850849.61418593</v>
      </c>
      <c r="BB121" s="11">
        <f t="shared" si="65"/>
        <v>4980946229.4481745</v>
      </c>
      <c r="BD121" s="11">
        <f t="shared" si="65"/>
        <v>0</v>
      </c>
      <c r="BE121" s="11">
        <f t="shared" si="65"/>
        <v>0</v>
      </c>
      <c r="BF121" s="11">
        <f t="shared" si="65"/>
        <v>0</v>
      </c>
      <c r="BG121" s="11">
        <f t="shared" si="65"/>
        <v>0</v>
      </c>
      <c r="BH121" s="11">
        <f t="shared" si="65"/>
        <v>0</v>
      </c>
      <c r="BI121" s="11">
        <f t="shared" si="65"/>
        <v>0</v>
      </c>
      <c r="BJ121" s="11">
        <f t="shared" si="65"/>
        <v>0</v>
      </c>
      <c r="BK121" s="11">
        <f t="shared" si="65"/>
        <v>0</v>
      </c>
      <c r="BL121" s="11">
        <f t="shared" si="65"/>
        <v>0</v>
      </c>
      <c r="BM121" s="11">
        <f t="shared" si="65"/>
        <v>0</v>
      </c>
      <c r="BN121" s="11">
        <f t="shared" si="65"/>
        <v>0</v>
      </c>
      <c r="BO121" s="11">
        <f t="shared" si="65"/>
        <v>0</v>
      </c>
      <c r="BP121" s="11">
        <f t="shared" si="65"/>
        <v>0</v>
      </c>
      <c r="BQ121" s="11">
        <f t="shared" ref="BQ121:EB121" si="66">BQ16+BQ50</f>
        <v>0</v>
      </c>
      <c r="BR121" s="11">
        <f t="shared" si="66"/>
        <v>0</v>
      </c>
      <c r="BS121" s="11">
        <f t="shared" si="66"/>
        <v>0</v>
      </c>
      <c r="BU121" s="11">
        <f t="shared" si="66"/>
        <v>0</v>
      </c>
      <c r="BV121" s="11">
        <f t="shared" si="66"/>
        <v>0</v>
      </c>
      <c r="BW121" s="11">
        <f t="shared" si="66"/>
        <v>0</v>
      </c>
      <c r="BX121" s="11">
        <f t="shared" si="66"/>
        <v>0</v>
      </c>
      <c r="BY121" s="11">
        <f t="shared" si="66"/>
        <v>0</v>
      </c>
      <c r="BZ121" s="11">
        <f t="shared" si="66"/>
        <v>0</v>
      </c>
      <c r="CA121" s="11">
        <f t="shared" si="66"/>
        <v>0</v>
      </c>
      <c r="CB121" s="11">
        <f t="shared" si="66"/>
        <v>0</v>
      </c>
      <c r="CC121" s="11">
        <f t="shared" si="66"/>
        <v>0</v>
      </c>
      <c r="CD121" s="11">
        <f t="shared" si="66"/>
        <v>0</v>
      </c>
      <c r="CE121" s="11">
        <f t="shared" si="66"/>
        <v>0</v>
      </c>
      <c r="CF121" s="11">
        <f t="shared" si="66"/>
        <v>0</v>
      </c>
      <c r="CG121" s="11">
        <f t="shared" si="66"/>
        <v>0</v>
      </c>
      <c r="CH121" s="11">
        <f t="shared" si="66"/>
        <v>0</v>
      </c>
      <c r="CI121" s="11">
        <f t="shared" si="66"/>
        <v>0</v>
      </c>
      <c r="CJ121" s="11">
        <f t="shared" si="66"/>
        <v>0</v>
      </c>
      <c r="CM121" s="11">
        <f t="shared" si="66"/>
        <v>9743.2000000000007</v>
      </c>
      <c r="CN121" s="11">
        <f t="shared" si="66"/>
        <v>31252143289.948666</v>
      </c>
      <c r="CO121" s="11">
        <f t="shared" si="66"/>
        <v>15569109751.293989</v>
      </c>
      <c r="CP121" s="11">
        <f t="shared" si="66"/>
        <v>5513200578.8769083</v>
      </c>
      <c r="CQ121" s="11">
        <f t="shared" si="66"/>
        <v>1793885827.2178469</v>
      </c>
      <c r="CR121" s="11">
        <f t="shared" si="66"/>
        <v>15652613189.289791</v>
      </c>
      <c r="CS121" s="11">
        <f t="shared" si="66"/>
        <v>642131206.7043196</v>
      </c>
      <c r="CT121" s="11">
        <f t="shared" si="66"/>
        <v>1508514952.5482912</v>
      </c>
      <c r="CU121" s="11">
        <f t="shared" si="66"/>
        <v>4814119663.430336</v>
      </c>
      <c r="CV121" s="11">
        <f t="shared" si="66"/>
        <v>18422053364.545074</v>
      </c>
      <c r="CW121" s="11">
        <f t="shared" si="66"/>
        <v>2862214927.539012</v>
      </c>
      <c r="CX121" s="11">
        <f t="shared" si="66"/>
        <v>4945317111.6120186</v>
      </c>
      <c r="CY121" s="11">
        <f t="shared" si="66"/>
        <v>610152496.53040743</v>
      </c>
      <c r="CZ121" s="11">
        <f t="shared" si="66"/>
        <v>2119247946.5350966</v>
      </c>
      <c r="DA121" s="11">
        <f t="shared" si="66"/>
        <v>2202377996.1343603</v>
      </c>
      <c r="DB121" s="11">
        <f t="shared" si="66"/>
        <v>1371996827.998915</v>
      </c>
      <c r="DC121" s="11">
        <f t="shared" si="66"/>
        <v>6295303337.7006311</v>
      </c>
      <c r="DE121" s="11">
        <f t="shared" si="66"/>
        <v>31142036992.073013</v>
      </c>
      <c r="DF121" s="11">
        <f t="shared" si="66"/>
        <v>15471336775.590502</v>
      </c>
      <c r="DG121" s="11">
        <f t="shared" si="66"/>
        <v>5499518694.2448845</v>
      </c>
      <c r="DH121" s="11">
        <f t="shared" si="66"/>
        <v>1781729126.7126594</v>
      </c>
      <c r="DI121" s="11">
        <f t="shared" si="66"/>
        <v>15607397780.051659</v>
      </c>
      <c r="DJ121" s="11">
        <f t="shared" si="66"/>
        <v>636934116.57131648</v>
      </c>
      <c r="DK121" s="11">
        <f t="shared" si="66"/>
        <v>1502086881.578558</v>
      </c>
      <c r="DL121" s="11">
        <f t="shared" si="66"/>
        <v>4786701502.6045685</v>
      </c>
      <c r="DM121" s="11">
        <f t="shared" si="66"/>
        <v>18308876073.280819</v>
      </c>
      <c r="DN121" s="11">
        <f t="shared" si="66"/>
        <v>2842002422.8075686</v>
      </c>
      <c r="DO121" s="11">
        <f t="shared" si="66"/>
        <v>4911453392.0089493</v>
      </c>
      <c r="DP121" s="11">
        <f t="shared" si="66"/>
        <v>606886407.4534173</v>
      </c>
      <c r="DQ121" s="11">
        <f t="shared" si="66"/>
        <v>2102859965.5829666</v>
      </c>
      <c r="DR121" s="11">
        <f t="shared" si="66"/>
        <v>2196550641.4064093</v>
      </c>
      <c r="DS121" s="11">
        <f t="shared" si="66"/>
        <v>1361622672.8975074</v>
      </c>
      <c r="DT121" s="11">
        <f t="shared" si="66"/>
        <v>6262901980.8459301</v>
      </c>
      <c r="DV121" s="11">
        <f t="shared" si="66"/>
        <v>31031930694.197372</v>
      </c>
      <c r="DW121" s="11">
        <f t="shared" si="66"/>
        <v>15412574938.350529</v>
      </c>
      <c r="DX121" s="11">
        <f t="shared" si="66"/>
        <v>5485836809.6128607</v>
      </c>
      <c r="DY121" s="11">
        <f t="shared" si="66"/>
        <v>1769572426.2074718</v>
      </c>
      <c r="DZ121" s="11">
        <f t="shared" si="66"/>
        <v>15562182370.813528</v>
      </c>
      <c r="EA121" s="11">
        <f t="shared" si="66"/>
        <v>631737026.43831313</v>
      </c>
      <c r="EB121" s="11">
        <f t="shared" si="66"/>
        <v>1495658810.6088245</v>
      </c>
      <c r="EC121" s="11">
        <f t="shared" ref="EC121:GN121" si="67">EC16+EC50</f>
        <v>4759283341.7788</v>
      </c>
      <c r="ED121" s="11">
        <f t="shared" si="67"/>
        <v>18195698782.016541</v>
      </c>
      <c r="EE121" s="11">
        <f t="shared" si="67"/>
        <v>2821789918.0761261</v>
      </c>
      <c r="EF121" s="11">
        <f t="shared" si="67"/>
        <v>4877589672.4058819</v>
      </c>
      <c r="EG121" s="11">
        <f t="shared" si="67"/>
        <v>603620318.37642753</v>
      </c>
      <c r="EH121" s="11">
        <f t="shared" si="67"/>
        <v>2086471984.630836</v>
      </c>
      <c r="EI121" s="11">
        <f t="shared" si="67"/>
        <v>2190723286.6784563</v>
      </c>
      <c r="EJ121" s="11">
        <f t="shared" si="67"/>
        <v>1351248517.7960989</v>
      </c>
      <c r="EK121" s="11">
        <f t="shared" si="67"/>
        <v>6230500623.9912252</v>
      </c>
      <c r="EM121" s="11">
        <f t="shared" si="67"/>
        <v>0</v>
      </c>
      <c r="EN121" s="11">
        <f t="shared" si="67"/>
        <v>0</v>
      </c>
      <c r="EO121" s="11">
        <f t="shared" si="67"/>
        <v>0</v>
      </c>
      <c r="EP121" s="11">
        <f t="shared" si="67"/>
        <v>0</v>
      </c>
      <c r="EQ121" s="11">
        <f t="shared" si="67"/>
        <v>0</v>
      </c>
      <c r="ER121" s="11">
        <f t="shared" si="67"/>
        <v>0</v>
      </c>
      <c r="ES121" s="11">
        <f t="shared" si="67"/>
        <v>0</v>
      </c>
      <c r="ET121" s="11">
        <f t="shared" si="67"/>
        <v>0</v>
      </c>
      <c r="EU121" s="11">
        <f t="shared" si="67"/>
        <v>0</v>
      </c>
      <c r="EV121" s="11">
        <f t="shared" si="67"/>
        <v>0</v>
      </c>
      <c r="EW121" s="11">
        <f t="shared" si="67"/>
        <v>0</v>
      </c>
      <c r="EX121" s="11">
        <f t="shared" si="67"/>
        <v>0</v>
      </c>
      <c r="EY121" s="11">
        <f t="shared" si="67"/>
        <v>0</v>
      </c>
      <c r="EZ121" s="11">
        <f t="shared" si="67"/>
        <v>0</v>
      </c>
      <c r="FA121" s="11">
        <f t="shared" si="67"/>
        <v>0</v>
      </c>
      <c r="FB121" s="11">
        <f t="shared" si="67"/>
        <v>0</v>
      </c>
      <c r="FD121" s="11">
        <f t="shared" si="67"/>
        <v>0</v>
      </c>
      <c r="FE121" s="11">
        <f t="shared" si="67"/>
        <v>0</v>
      </c>
      <c r="FF121" s="11">
        <f t="shared" si="67"/>
        <v>0</v>
      </c>
      <c r="FG121" s="11">
        <f t="shared" si="67"/>
        <v>0</v>
      </c>
      <c r="FH121" s="11">
        <f t="shared" si="67"/>
        <v>0</v>
      </c>
      <c r="FI121" s="11">
        <f t="shared" si="67"/>
        <v>0</v>
      </c>
      <c r="FJ121" s="11">
        <f t="shared" si="67"/>
        <v>0</v>
      </c>
      <c r="FK121" s="11">
        <f t="shared" si="67"/>
        <v>0</v>
      </c>
      <c r="FL121" s="11">
        <f t="shared" si="67"/>
        <v>0</v>
      </c>
      <c r="FM121" s="11">
        <f t="shared" si="67"/>
        <v>0</v>
      </c>
      <c r="FN121" s="11">
        <f t="shared" si="67"/>
        <v>0</v>
      </c>
      <c r="FO121" s="11">
        <f t="shared" si="67"/>
        <v>0</v>
      </c>
      <c r="FP121" s="11">
        <f t="shared" si="67"/>
        <v>0</v>
      </c>
      <c r="FQ121" s="11">
        <f t="shared" si="67"/>
        <v>0</v>
      </c>
      <c r="FR121" s="11">
        <f t="shared" si="67"/>
        <v>0</v>
      </c>
      <c r="FS121" s="11">
        <f t="shared" si="67"/>
        <v>0</v>
      </c>
      <c r="FV121" s="11">
        <f t="shared" si="67"/>
        <v>9743.2000000000007</v>
      </c>
      <c r="FW121" s="11">
        <f t="shared" si="67"/>
        <v>34100997281.908661</v>
      </c>
      <c r="FX121" s="11">
        <f t="shared" si="67"/>
        <v>15009447886.278088</v>
      </c>
      <c r="FY121" s="11">
        <f t="shared" si="67"/>
        <v>5676107652.3538561</v>
      </c>
      <c r="FZ121" s="11">
        <f t="shared" si="67"/>
        <v>2297398708.6831007</v>
      </c>
      <c r="GA121" s="11">
        <f t="shared" si="67"/>
        <v>14678106414.378811</v>
      </c>
      <c r="GB121" s="11">
        <f t="shared" si="67"/>
        <v>452214593.37519783</v>
      </c>
      <c r="GC121" s="11">
        <f t="shared" si="67"/>
        <v>1406638141.6537986</v>
      </c>
      <c r="GD121" s="11">
        <f t="shared" si="67"/>
        <v>9064222620.4081173</v>
      </c>
      <c r="GE121" s="11">
        <f t="shared" si="67"/>
        <v>25430617816.258671</v>
      </c>
      <c r="GF121" s="11">
        <f t="shared" si="67"/>
        <v>3160735973.5296149</v>
      </c>
      <c r="GG121" s="11">
        <f t="shared" si="67"/>
        <v>5987065630.2667856</v>
      </c>
      <c r="GH121" s="11">
        <f t="shared" si="67"/>
        <v>681513116.5719533</v>
      </c>
      <c r="GI121" s="11">
        <f t="shared" si="67"/>
        <v>1604211315.6479604</v>
      </c>
      <c r="GJ121" s="11">
        <f t="shared" si="67"/>
        <v>2057418439.031631</v>
      </c>
      <c r="GK121" s="11">
        <f t="shared" si="67"/>
        <v>1562503952.2951038</v>
      </c>
      <c r="GL121" s="11">
        <f t="shared" si="67"/>
        <v>8441726452.5489349</v>
      </c>
      <c r="GN121" s="11">
        <f t="shared" si="67"/>
        <v>34017166288.187225</v>
      </c>
      <c r="GO121" s="11">
        <f t="shared" ref="GO121:IZ121" si="68">GO16+GO50</f>
        <v>14960939583.187235</v>
      </c>
      <c r="GP121" s="11">
        <f t="shared" si="68"/>
        <v>5664621948.4245691</v>
      </c>
      <c r="GQ121" s="11">
        <f t="shared" si="68"/>
        <v>2289547792.3756571</v>
      </c>
      <c r="GR121" s="11">
        <f t="shared" si="68"/>
        <v>14650612944.897842</v>
      </c>
      <c r="GS121" s="11">
        <f t="shared" si="68"/>
        <v>450547336.50959891</v>
      </c>
      <c r="GT121" s="11">
        <f t="shared" si="68"/>
        <v>1403141022.5478246</v>
      </c>
      <c r="GU121" s="11">
        <f t="shared" si="68"/>
        <v>9042897567.4248619</v>
      </c>
      <c r="GV121" s="11">
        <f t="shared" si="68"/>
        <v>25325877262.408367</v>
      </c>
      <c r="GW121" s="11">
        <f t="shared" si="68"/>
        <v>3149057662.4902864</v>
      </c>
      <c r="GX121" s="11">
        <f t="shared" si="68"/>
        <v>5965251899.1054955</v>
      </c>
      <c r="GY121" s="11">
        <f t="shared" si="68"/>
        <v>679944394.87910354</v>
      </c>
      <c r="GZ121" s="11">
        <f t="shared" si="68"/>
        <v>1598850681.5060415</v>
      </c>
      <c r="HA121" s="11">
        <f t="shared" si="68"/>
        <v>2051480552.671531</v>
      </c>
      <c r="HB121" s="11">
        <f t="shared" si="68"/>
        <v>1556478875.5249114</v>
      </c>
      <c r="HC121" s="11">
        <f t="shared" si="68"/>
        <v>8416244752.593565</v>
      </c>
      <c r="HE121" s="11">
        <f t="shared" si="68"/>
        <v>33933335294.465805</v>
      </c>
      <c r="HF121" s="11">
        <f t="shared" si="68"/>
        <v>14912431280.096384</v>
      </c>
      <c r="HG121" s="11">
        <f t="shared" si="68"/>
        <v>5653136244.4952803</v>
      </c>
      <c r="HH121" s="11">
        <f t="shared" si="68"/>
        <v>2281696876.0682125</v>
      </c>
      <c r="HI121" s="11">
        <f t="shared" si="68"/>
        <v>14623119475.41688</v>
      </c>
      <c r="HJ121" s="11">
        <f t="shared" si="68"/>
        <v>448880079.64399993</v>
      </c>
      <c r="HK121" s="11">
        <f t="shared" si="68"/>
        <v>1399643903.4418511</v>
      </c>
      <c r="HL121" s="11">
        <f t="shared" si="68"/>
        <v>9021572514.4416046</v>
      </c>
      <c r="HM121" s="11">
        <f t="shared" si="68"/>
        <v>25221136708.55806</v>
      </c>
      <c r="HN121" s="11">
        <f t="shared" si="68"/>
        <v>3137379351.4509597</v>
      </c>
      <c r="HO121" s="11">
        <f t="shared" si="68"/>
        <v>5943438167.9442081</v>
      </c>
      <c r="HP121" s="11">
        <f t="shared" si="68"/>
        <v>678375673.18625355</v>
      </c>
      <c r="HQ121" s="11">
        <f t="shared" si="68"/>
        <v>1593490047.3641224</v>
      </c>
      <c r="HR121" s="11">
        <f t="shared" si="68"/>
        <v>2045542666.3114312</v>
      </c>
      <c r="HS121" s="11">
        <f t="shared" si="68"/>
        <v>1550453798.7547195</v>
      </c>
      <c r="HT121" s="11">
        <f t="shared" si="68"/>
        <v>8390763052.6381979</v>
      </c>
      <c r="HV121" s="11">
        <f t="shared" si="68"/>
        <v>0</v>
      </c>
      <c r="HW121" s="11">
        <f t="shared" si="68"/>
        <v>0</v>
      </c>
      <c r="HX121" s="11">
        <f t="shared" si="68"/>
        <v>0</v>
      </c>
      <c r="HY121" s="11">
        <f t="shared" si="68"/>
        <v>0</v>
      </c>
      <c r="HZ121" s="11">
        <f t="shared" si="68"/>
        <v>0</v>
      </c>
      <c r="IA121" s="11">
        <f t="shared" si="68"/>
        <v>0</v>
      </c>
      <c r="IB121" s="11">
        <f t="shared" si="68"/>
        <v>0</v>
      </c>
      <c r="IC121" s="11">
        <f t="shared" si="68"/>
        <v>0</v>
      </c>
      <c r="ID121" s="11">
        <f t="shared" si="68"/>
        <v>0</v>
      </c>
      <c r="IE121" s="11">
        <f t="shared" si="68"/>
        <v>0</v>
      </c>
      <c r="IF121" s="11">
        <f t="shared" si="68"/>
        <v>0</v>
      </c>
      <c r="IG121" s="11">
        <f t="shared" si="68"/>
        <v>0</v>
      </c>
      <c r="IH121" s="11">
        <f t="shared" si="68"/>
        <v>0</v>
      </c>
      <c r="II121" s="11">
        <f t="shared" si="68"/>
        <v>0</v>
      </c>
      <c r="IJ121" s="11">
        <f t="shared" si="68"/>
        <v>0</v>
      </c>
      <c r="IK121" s="11">
        <f t="shared" si="68"/>
        <v>0</v>
      </c>
      <c r="IM121" s="11">
        <f t="shared" si="68"/>
        <v>0</v>
      </c>
      <c r="IN121" s="11">
        <f t="shared" si="68"/>
        <v>0</v>
      </c>
      <c r="IO121" s="11">
        <f t="shared" si="68"/>
        <v>0</v>
      </c>
      <c r="IP121" s="11">
        <f t="shared" si="68"/>
        <v>0</v>
      </c>
      <c r="IQ121" s="11">
        <f t="shared" si="68"/>
        <v>0</v>
      </c>
      <c r="IR121" s="11">
        <f t="shared" si="68"/>
        <v>0</v>
      </c>
      <c r="IS121" s="11">
        <f t="shared" si="68"/>
        <v>0</v>
      </c>
      <c r="IT121" s="11">
        <f t="shared" si="68"/>
        <v>0</v>
      </c>
      <c r="IU121" s="11">
        <f t="shared" si="68"/>
        <v>0</v>
      </c>
      <c r="IV121" s="11">
        <f t="shared" si="68"/>
        <v>0</v>
      </c>
      <c r="IW121" s="11">
        <f t="shared" si="68"/>
        <v>0</v>
      </c>
      <c r="IX121" s="11">
        <f t="shared" si="68"/>
        <v>0</v>
      </c>
      <c r="IY121" s="11">
        <f t="shared" si="68"/>
        <v>0</v>
      </c>
      <c r="IZ121" s="11">
        <f t="shared" si="68"/>
        <v>0</v>
      </c>
      <c r="JA121" s="11">
        <f t="shared" ref="JA121" si="69">JA16+JA50</f>
        <v>0</v>
      </c>
      <c r="JB121" s="11">
        <f t="shared" si="4"/>
        <v>0</v>
      </c>
    </row>
    <row r="122" spans="4:262" x14ac:dyDescent="0.25">
      <c r="D122" s="11">
        <v>2034</v>
      </c>
      <c r="E122" s="11">
        <f t="shared" ref="E122:BP122" si="70">E17+E51</f>
        <v>29709208768.207905</v>
      </c>
      <c r="F122" s="11">
        <f t="shared" si="70"/>
        <v>13072893738.751886</v>
      </c>
      <c r="G122" s="11">
        <f t="shared" si="70"/>
        <v>4492736693.484169</v>
      </c>
      <c r="H122" s="11">
        <f t="shared" si="70"/>
        <v>1804476509.4087512</v>
      </c>
      <c r="I122" s="11">
        <f t="shared" si="70"/>
        <v>16241618761.120451</v>
      </c>
      <c r="J122" s="11">
        <f t="shared" si="70"/>
        <v>578965516.17889655</v>
      </c>
      <c r="K122" s="11">
        <f t="shared" si="70"/>
        <v>1251627794.8636086</v>
      </c>
      <c r="L122" s="11">
        <f t="shared" si="70"/>
        <v>3754355268.1874938</v>
      </c>
      <c r="M122" s="11">
        <f t="shared" si="70"/>
        <v>21606958378.876606</v>
      </c>
      <c r="N122" s="11">
        <f t="shared" si="70"/>
        <v>2520762438.4659815</v>
      </c>
      <c r="O122" s="11">
        <f t="shared" si="70"/>
        <v>2885846083.2125974</v>
      </c>
      <c r="P122" s="11">
        <f t="shared" si="70"/>
        <v>520999502.52673614</v>
      </c>
      <c r="Q122" s="11">
        <f t="shared" si="70"/>
        <v>1746751079.2436314</v>
      </c>
      <c r="R122" s="11">
        <f t="shared" si="70"/>
        <v>831389632.33226728</v>
      </c>
      <c r="S122" s="11">
        <f t="shared" si="70"/>
        <v>984192025.4974438</v>
      </c>
      <c r="T122" s="11">
        <f t="shared" si="70"/>
        <v>5522786242.8830633</v>
      </c>
      <c r="V122" s="11">
        <f t="shared" si="70"/>
        <v>29535203995.298191</v>
      </c>
      <c r="W122" s="11">
        <f t="shared" si="70"/>
        <v>12957729264.390158</v>
      </c>
      <c r="X122" s="11">
        <f t="shared" si="70"/>
        <v>4473855607.4000196</v>
      </c>
      <c r="Y122" s="11">
        <f t="shared" si="70"/>
        <v>1790190266.0895715</v>
      </c>
      <c r="Z122" s="11">
        <f t="shared" si="70"/>
        <v>16163684606.253399</v>
      </c>
      <c r="AA122" s="11">
        <f t="shared" si="70"/>
        <v>572926949.67861271</v>
      </c>
      <c r="AB122" s="11">
        <f t="shared" si="70"/>
        <v>1243538642.9195211</v>
      </c>
      <c r="AC122" s="11">
        <f t="shared" si="70"/>
        <v>3728799272.9983997</v>
      </c>
      <c r="AD122" s="11">
        <f t="shared" si="70"/>
        <v>21425977849.251808</v>
      </c>
      <c r="AE122" s="11">
        <f t="shared" si="70"/>
        <v>2498507552.7335577</v>
      </c>
      <c r="AF122" s="11">
        <f t="shared" si="70"/>
        <v>2861461828.4330435</v>
      </c>
      <c r="AG122" s="11">
        <f t="shared" si="70"/>
        <v>517009828.70821953</v>
      </c>
      <c r="AH122" s="11">
        <f t="shared" si="70"/>
        <v>1728945273.0119612</v>
      </c>
      <c r="AI122" s="11">
        <f t="shared" si="70"/>
        <v>826224318.97543955</v>
      </c>
      <c r="AJ122" s="11">
        <f t="shared" si="70"/>
        <v>974855534.86213028</v>
      </c>
      <c r="AK122" s="11">
        <f t="shared" si="70"/>
        <v>5482541819.9671917</v>
      </c>
      <c r="AM122" s="11">
        <f t="shared" si="70"/>
        <v>29361199222.388477</v>
      </c>
      <c r="AN122" s="11">
        <f t="shared" si="70"/>
        <v>12842564790.028429</v>
      </c>
      <c r="AO122" s="11">
        <f t="shared" si="70"/>
        <v>4454974521.3158722</v>
      </c>
      <c r="AP122" s="11">
        <f t="shared" si="70"/>
        <v>1775904022.770391</v>
      </c>
      <c r="AQ122" s="11">
        <f t="shared" si="70"/>
        <v>16085750451.386339</v>
      </c>
      <c r="AR122" s="11">
        <f t="shared" si="70"/>
        <v>566888383.17832935</v>
      </c>
      <c r="AS122" s="11">
        <f t="shared" si="70"/>
        <v>1235449490.9754336</v>
      </c>
      <c r="AT122" s="11">
        <f t="shared" si="70"/>
        <v>3703243277.8092999</v>
      </c>
      <c r="AU122" s="11">
        <f t="shared" si="70"/>
        <v>21244997319.627003</v>
      </c>
      <c r="AV122" s="11">
        <f t="shared" si="70"/>
        <v>2476252667.0011311</v>
      </c>
      <c r="AW122" s="11">
        <f t="shared" si="70"/>
        <v>2837077573.6534834</v>
      </c>
      <c r="AX122" s="11">
        <f t="shared" si="70"/>
        <v>513020154.88970286</v>
      </c>
      <c r="AY122" s="11">
        <f t="shared" si="70"/>
        <v>1711139466.7802916</v>
      </c>
      <c r="AZ122" s="11">
        <f t="shared" si="70"/>
        <v>821059005.61861229</v>
      </c>
      <c r="BA122" s="11">
        <f t="shared" si="70"/>
        <v>965519044.22681642</v>
      </c>
      <c r="BB122" s="11">
        <f t="shared" si="70"/>
        <v>5442297397.0513239</v>
      </c>
      <c r="BD122" s="11">
        <f t="shared" si="70"/>
        <v>0</v>
      </c>
      <c r="BE122" s="11">
        <f t="shared" si="70"/>
        <v>0</v>
      </c>
      <c r="BF122" s="11">
        <f t="shared" si="70"/>
        <v>0</v>
      </c>
      <c r="BG122" s="11">
        <f t="shared" si="70"/>
        <v>0</v>
      </c>
      <c r="BH122" s="11">
        <f t="shared" si="70"/>
        <v>0</v>
      </c>
      <c r="BI122" s="11">
        <f t="shared" si="70"/>
        <v>0</v>
      </c>
      <c r="BJ122" s="11">
        <f t="shared" si="70"/>
        <v>0</v>
      </c>
      <c r="BK122" s="11">
        <f t="shared" si="70"/>
        <v>0</v>
      </c>
      <c r="BL122" s="11">
        <f t="shared" si="70"/>
        <v>0</v>
      </c>
      <c r="BM122" s="11">
        <f t="shared" si="70"/>
        <v>0</v>
      </c>
      <c r="BN122" s="11">
        <f t="shared" si="70"/>
        <v>0</v>
      </c>
      <c r="BO122" s="11">
        <f t="shared" si="70"/>
        <v>0</v>
      </c>
      <c r="BP122" s="11">
        <f t="shared" si="70"/>
        <v>0</v>
      </c>
      <c r="BQ122" s="11">
        <f t="shared" ref="BQ122:EB122" si="71">BQ17+BQ51</f>
        <v>0</v>
      </c>
      <c r="BR122" s="11">
        <f t="shared" si="71"/>
        <v>0</v>
      </c>
      <c r="BS122" s="11">
        <f t="shared" si="71"/>
        <v>0</v>
      </c>
      <c r="BU122" s="11">
        <f t="shared" si="71"/>
        <v>0</v>
      </c>
      <c r="BV122" s="11">
        <f t="shared" si="71"/>
        <v>0</v>
      </c>
      <c r="BW122" s="11">
        <f t="shared" si="71"/>
        <v>0</v>
      </c>
      <c r="BX122" s="11">
        <f t="shared" si="71"/>
        <v>0</v>
      </c>
      <c r="BY122" s="11">
        <f t="shared" si="71"/>
        <v>0</v>
      </c>
      <c r="BZ122" s="11">
        <f t="shared" si="71"/>
        <v>0</v>
      </c>
      <c r="CA122" s="11">
        <f t="shared" si="71"/>
        <v>0</v>
      </c>
      <c r="CB122" s="11">
        <f t="shared" si="71"/>
        <v>0</v>
      </c>
      <c r="CC122" s="11">
        <f t="shared" si="71"/>
        <v>0</v>
      </c>
      <c r="CD122" s="11">
        <f t="shared" si="71"/>
        <v>0</v>
      </c>
      <c r="CE122" s="11">
        <f t="shared" si="71"/>
        <v>0</v>
      </c>
      <c r="CF122" s="11">
        <f t="shared" si="71"/>
        <v>0</v>
      </c>
      <c r="CG122" s="11">
        <f t="shared" si="71"/>
        <v>0</v>
      </c>
      <c r="CH122" s="11">
        <f t="shared" si="71"/>
        <v>0</v>
      </c>
      <c r="CI122" s="11">
        <f t="shared" si="71"/>
        <v>0</v>
      </c>
      <c r="CJ122" s="11">
        <f t="shared" si="71"/>
        <v>0</v>
      </c>
      <c r="CM122" s="11">
        <f t="shared" si="71"/>
        <v>11845</v>
      </c>
      <c r="CN122" s="11">
        <f t="shared" si="71"/>
        <v>32403986829.581757</v>
      </c>
      <c r="CO122" s="11">
        <f t="shared" si="71"/>
        <v>15712734018.702087</v>
      </c>
      <c r="CP122" s="11">
        <f t="shared" si="71"/>
        <v>5686126840.6469212</v>
      </c>
      <c r="CQ122" s="11">
        <f t="shared" si="71"/>
        <v>1921765271.0515404</v>
      </c>
      <c r="CR122" s="11">
        <f t="shared" si="71"/>
        <v>17080702326.88847</v>
      </c>
      <c r="CS122" s="11">
        <f t="shared" si="71"/>
        <v>754064880.24031305</v>
      </c>
      <c r="CT122" s="11">
        <f t="shared" si="71"/>
        <v>1561473434.8213587</v>
      </c>
      <c r="CU122" s="11">
        <f t="shared" si="71"/>
        <v>5159697596.5450954</v>
      </c>
      <c r="CV122" s="11">
        <f t="shared" si="71"/>
        <v>21505218073.188084</v>
      </c>
      <c r="CW122" s="11">
        <f t="shared" si="71"/>
        <v>3111105617.5153298</v>
      </c>
      <c r="CX122" s="11">
        <f t="shared" si="71"/>
        <v>5707226106.3360586</v>
      </c>
      <c r="CY122" s="11">
        <f t="shared" si="71"/>
        <v>656915835.60730064</v>
      </c>
      <c r="CZ122" s="11">
        <f t="shared" si="71"/>
        <v>2214523669.0562267</v>
      </c>
      <c r="DA122" s="11">
        <f t="shared" si="71"/>
        <v>2517633514.3779998</v>
      </c>
      <c r="DB122" s="11">
        <f t="shared" si="71"/>
        <v>1526537339.3228347</v>
      </c>
      <c r="DC122" s="11">
        <f t="shared" si="71"/>
        <v>6832522129.1794481</v>
      </c>
      <c r="DE122" s="11">
        <f t="shared" si="71"/>
        <v>32165191632.813023</v>
      </c>
      <c r="DF122" s="11">
        <f t="shared" si="71"/>
        <v>15546491115.119043</v>
      </c>
      <c r="DG122" s="11">
        <f t="shared" si="71"/>
        <v>5655937418.6872845</v>
      </c>
      <c r="DH122" s="11">
        <f t="shared" si="71"/>
        <v>1898177011.3022299</v>
      </c>
      <c r="DI122" s="11">
        <f t="shared" si="71"/>
        <v>16962631919.19043</v>
      </c>
      <c r="DJ122" s="11">
        <f t="shared" si="71"/>
        <v>743365748.24003124</v>
      </c>
      <c r="DK122" s="11">
        <f t="shared" si="71"/>
        <v>1548557501.3416524</v>
      </c>
      <c r="DL122" s="11">
        <f t="shared" si="71"/>
        <v>5104368132.7678041</v>
      </c>
      <c r="DM122" s="11">
        <f t="shared" si="71"/>
        <v>21264563511.287212</v>
      </c>
      <c r="DN122" s="11">
        <f t="shared" si="71"/>
        <v>3071790387.6463003</v>
      </c>
      <c r="DO122" s="11">
        <f t="shared" si="71"/>
        <v>5635908476.2830753</v>
      </c>
      <c r="DP122" s="11">
        <f t="shared" si="71"/>
        <v>650280907.17111647</v>
      </c>
      <c r="DQ122" s="11">
        <f t="shared" si="71"/>
        <v>2184927797.4602113</v>
      </c>
      <c r="DR122" s="11">
        <f t="shared" si="71"/>
        <v>2502456003.6566958</v>
      </c>
      <c r="DS122" s="11">
        <f t="shared" si="71"/>
        <v>1506155822.4312625</v>
      </c>
      <c r="DT122" s="11">
        <f t="shared" si="71"/>
        <v>6764753597.892601</v>
      </c>
      <c r="DV122" s="11">
        <f t="shared" si="71"/>
        <v>31926396436.0443</v>
      </c>
      <c r="DW122" s="11">
        <f t="shared" si="71"/>
        <v>15488071479.993446</v>
      </c>
      <c r="DX122" s="11">
        <f t="shared" si="71"/>
        <v>5625747996.7276459</v>
      </c>
      <c r="DY122" s="11">
        <f t="shared" si="71"/>
        <v>1874588751.5529187</v>
      </c>
      <c r="DZ122" s="11">
        <f t="shared" si="71"/>
        <v>16844561511.492392</v>
      </c>
      <c r="EA122" s="11">
        <f t="shared" si="71"/>
        <v>732666616.23974907</v>
      </c>
      <c r="EB122" s="11">
        <f t="shared" si="71"/>
        <v>1535641567.8619461</v>
      </c>
      <c r="EC122" s="11">
        <f t="shared" ref="EC122:GN122" si="72">EC17+EC51</f>
        <v>5049038668.9905138</v>
      </c>
      <c r="ED122" s="11">
        <f t="shared" si="72"/>
        <v>21023908949.386333</v>
      </c>
      <c r="EE122" s="11">
        <f t="shared" si="72"/>
        <v>3032475157.7772708</v>
      </c>
      <c r="EF122" s="11">
        <f t="shared" si="72"/>
        <v>5564590846.2300968</v>
      </c>
      <c r="EG122" s="11">
        <f t="shared" si="72"/>
        <v>643645978.73493278</v>
      </c>
      <c r="EH122" s="11">
        <f t="shared" si="72"/>
        <v>2155331925.8641958</v>
      </c>
      <c r="EI122" s="11">
        <f t="shared" si="72"/>
        <v>2487278492.935389</v>
      </c>
      <c r="EJ122" s="11">
        <f t="shared" si="72"/>
        <v>1485774305.5396888</v>
      </c>
      <c r="EK122" s="11">
        <f t="shared" si="72"/>
        <v>6696985066.6057529</v>
      </c>
      <c r="EM122" s="11">
        <f t="shared" si="72"/>
        <v>0</v>
      </c>
      <c r="EN122" s="11">
        <f t="shared" si="72"/>
        <v>0</v>
      </c>
      <c r="EO122" s="11">
        <f t="shared" si="72"/>
        <v>0</v>
      </c>
      <c r="EP122" s="11">
        <f t="shared" si="72"/>
        <v>0</v>
      </c>
      <c r="EQ122" s="11">
        <f t="shared" si="72"/>
        <v>0</v>
      </c>
      <c r="ER122" s="11">
        <f t="shared" si="72"/>
        <v>0</v>
      </c>
      <c r="ES122" s="11">
        <f t="shared" si="72"/>
        <v>0</v>
      </c>
      <c r="ET122" s="11">
        <f t="shared" si="72"/>
        <v>0</v>
      </c>
      <c r="EU122" s="11">
        <f t="shared" si="72"/>
        <v>0</v>
      </c>
      <c r="EV122" s="11">
        <f t="shared" si="72"/>
        <v>0</v>
      </c>
      <c r="EW122" s="11">
        <f t="shared" si="72"/>
        <v>0</v>
      </c>
      <c r="EX122" s="11">
        <f t="shared" si="72"/>
        <v>0</v>
      </c>
      <c r="EY122" s="11">
        <f t="shared" si="72"/>
        <v>0</v>
      </c>
      <c r="EZ122" s="11">
        <f t="shared" si="72"/>
        <v>0</v>
      </c>
      <c r="FA122" s="11">
        <f t="shared" si="72"/>
        <v>0</v>
      </c>
      <c r="FB122" s="11">
        <f t="shared" si="72"/>
        <v>0</v>
      </c>
      <c r="FD122" s="11">
        <f t="shared" si="72"/>
        <v>0</v>
      </c>
      <c r="FE122" s="11">
        <f t="shared" si="72"/>
        <v>0</v>
      </c>
      <c r="FF122" s="11">
        <f t="shared" si="72"/>
        <v>0</v>
      </c>
      <c r="FG122" s="11">
        <f t="shared" si="72"/>
        <v>0</v>
      </c>
      <c r="FH122" s="11">
        <f t="shared" si="72"/>
        <v>0</v>
      </c>
      <c r="FI122" s="11">
        <f t="shared" si="72"/>
        <v>0</v>
      </c>
      <c r="FJ122" s="11">
        <f t="shared" si="72"/>
        <v>0</v>
      </c>
      <c r="FK122" s="11">
        <f t="shared" si="72"/>
        <v>0</v>
      </c>
      <c r="FL122" s="11">
        <f t="shared" si="72"/>
        <v>0</v>
      </c>
      <c r="FM122" s="11">
        <f t="shared" si="72"/>
        <v>0</v>
      </c>
      <c r="FN122" s="11">
        <f t="shared" si="72"/>
        <v>0</v>
      </c>
      <c r="FO122" s="11">
        <f t="shared" si="72"/>
        <v>0</v>
      </c>
      <c r="FP122" s="11">
        <f t="shared" si="72"/>
        <v>0</v>
      </c>
      <c r="FQ122" s="11">
        <f t="shared" si="72"/>
        <v>0</v>
      </c>
      <c r="FR122" s="11">
        <f t="shared" si="72"/>
        <v>0</v>
      </c>
      <c r="FS122" s="11">
        <f t="shared" si="72"/>
        <v>0</v>
      </c>
      <c r="FV122" s="11">
        <f t="shared" si="72"/>
        <v>11845</v>
      </c>
      <c r="FW122" s="11">
        <f t="shared" si="72"/>
        <v>35892439148.459045</v>
      </c>
      <c r="FX122" s="11">
        <f t="shared" si="72"/>
        <v>15522362677.387131</v>
      </c>
      <c r="FY122" s="11">
        <f t="shared" si="72"/>
        <v>5761598684.4204903</v>
      </c>
      <c r="FZ122" s="11">
        <f t="shared" si="72"/>
        <v>2371009213.3058705</v>
      </c>
      <c r="GA122" s="11">
        <f t="shared" si="72"/>
        <v>15464810530.03915</v>
      </c>
      <c r="GB122" s="11">
        <f t="shared" si="72"/>
        <v>472268452.13053095</v>
      </c>
      <c r="GC122" s="11">
        <f t="shared" si="72"/>
        <v>1446519414.4294887</v>
      </c>
      <c r="GD122" s="11">
        <f t="shared" si="72"/>
        <v>9437745042.9783211</v>
      </c>
      <c r="GE122" s="11">
        <f t="shared" si="72"/>
        <v>27171342664.457829</v>
      </c>
      <c r="GF122" s="11">
        <f t="shared" si="72"/>
        <v>3427781156.2946577</v>
      </c>
      <c r="GG122" s="11">
        <f t="shared" si="72"/>
        <v>6210801945.1982298</v>
      </c>
      <c r="GH122" s="11">
        <f t="shared" si="72"/>
        <v>730268038.76448798</v>
      </c>
      <c r="GI122" s="11">
        <f t="shared" si="72"/>
        <v>1655944871.458437</v>
      </c>
      <c r="GJ122" s="11">
        <f t="shared" si="72"/>
        <v>2260531765.9209929</v>
      </c>
      <c r="GK122" s="11">
        <f t="shared" si="72"/>
        <v>1725171930.0115452</v>
      </c>
      <c r="GL122" s="11">
        <f t="shared" si="72"/>
        <v>9036877993.6036682</v>
      </c>
      <c r="GN122" s="11">
        <f t="shared" si="72"/>
        <v>35690338947.441559</v>
      </c>
      <c r="GO122" s="11">
        <f t="shared" ref="GO122:IZ122" si="73">GO17+GO51</f>
        <v>15426240606.176563</v>
      </c>
      <c r="GP122" s="11">
        <f t="shared" si="73"/>
        <v>5732617683.8717842</v>
      </c>
      <c r="GQ122" s="11">
        <f t="shared" si="73"/>
        <v>2355036886.9828744</v>
      </c>
      <c r="GR122" s="11">
        <f t="shared" si="73"/>
        <v>15389962745.42857</v>
      </c>
      <c r="GS122" s="11">
        <f t="shared" si="73"/>
        <v>468868951.6589129</v>
      </c>
      <c r="GT122" s="11">
        <f t="shared" si="73"/>
        <v>1438515416.1842148</v>
      </c>
      <c r="GU122" s="11">
        <f t="shared" si="73"/>
        <v>9386768299.6460037</v>
      </c>
      <c r="GV122" s="11">
        <f t="shared" si="73"/>
        <v>26938771509.910191</v>
      </c>
      <c r="GW122" s="11">
        <f t="shared" si="73"/>
        <v>3401199949.2912736</v>
      </c>
      <c r="GX122" s="11">
        <f t="shared" si="73"/>
        <v>6165154341.0135412</v>
      </c>
      <c r="GY122" s="11">
        <f t="shared" si="73"/>
        <v>726364392.2039367</v>
      </c>
      <c r="GZ122" s="11">
        <f t="shared" si="73"/>
        <v>1645246635.442771</v>
      </c>
      <c r="HA122" s="11">
        <f t="shared" si="73"/>
        <v>2243185402.9602695</v>
      </c>
      <c r="HB122" s="11">
        <f t="shared" si="73"/>
        <v>1711254683.7012174</v>
      </c>
      <c r="HC122" s="11">
        <f t="shared" si="73"/>
        <v>8976325316.0405293</v>
      </c>
      <c r="HE122" s="11">
        <f t="shared" si="73"/>
        <v>35488238746.424088</v>
      </c>
      <c r="HF122" s="11">
        <f t="shared" si="73"/>
        <v>15330501652.017319</v>
      </c>
      <c r="HG122" s="11">
        <f t="shared" si="73"/>
        <v>5711559759.5570345</v>
      </c>
      <c r="HH122" s="11">
        <f t="shared" si="73"/>
        <v>2339064560.6598783</v>
      </c>
      <c r="HI122" s="11">
        <f t="shared" si="73"/>
        <v>15315114960.817993</v>
      </c>
      <c r="HJ122" s="11">
        <f t="shared" si="73"/>
        <v>465469451.18729484</v>
      </c>
      <c r="HK122" s="11">
        <f t="shared" si="73"/>
        <v>1430511417.9389417</v>
      </c>
      <c r="HL122" s="11">
        <f t="shared" si="73"/>
        <v>9335791556.3136845</v>
      </c>
      <c r="HM122" s="11">
        <f t="shared" si="73"/>
        <v>26706200355.362537</v>
      </c>
      <c r="HN122" s="11">
        <f t="shared" si="73"/>
        <v>3374618742.2878904</v>
      </c>
      <c r="HO122" s="11">
        <f t="shared" si="73"/>
        <v>6119506736.8288574</v>
      </c>
      <c r="HP122" s="11">
        <f t="shared" si="73"/>
        <v>722460745.64338553</v>
      </c>
      <c r="HQ122" s="11">
        <f t="shared" si="73"/>
        <v>1634548399.4271049</v>
      </c>
      <c r="HR122" s="11">
        <f t="shared" si="73"/>
        <v>2225839039.9995451</v>
      </c>
      <c r="HS122" s="11">
        <f t="shared" si="73"/>
        <v>1697337437.3908913</v>
      </c>
      <c r="HT122" s="11">
        <f t="shared" si="73"/>
        <v>8915772638.4773922</v>
      </c>
      <c r="HV122" s="11">
        <f t="shared" si="73"/>
        <v>0</v>
      </c>
      <c r="HW122" s="11">
        <f t="shared" si="73"/>
        <v>0</v>
      </c>
      <c r="HX122" s="11">
        <f t="shared" si="73"/>
        <v>0</v>
      </c>
      <c r="HY122" s="11">
        <f t="shared" si="73"/>
        <v>0</v>
      </c>
      <c r="HZ122" s="11">
        <f t="shared" si="73"/>
        <v>0</v>
      </c>
      <c r="IA122" s="11">
        <f t="shared" si="73"/>
        <v>0</v>
      </c>
      <c r="IB122" s="11">
        <f t="shared" si="73"/>
        <v>0</v>
      </c>
      <c r="IC122" s="11">
        <f t="shared" si="73"/>
        <v>0</v>
      </c>
      <c r="ID122" s="11">
        <f t="shared" si="73"/>
        <v>0</v>
      </c>
      <c r="IE122" s="11">
        <f t="shared" si="73"/>
        <v>0</v>
      </c>
      <c r="IF122" s="11">
        <f t="shared" si="73"/>
        <v>0</v>
      </c>
      <c r="IG122" s="11">
        <f t="shared" si="73"/>
        <v>0</v>
      </c>
      <c r="IH122" s="11">
        <f t="shared" si="73"/>
        <v>0</v>
      </c>
      <c r="II122" s="11">
        <f t="shared" si="73"/>
        <v>0</v>
      </c>
      <c r="IJ122" s="11">
        <f t="shared" si="73"/>
        <v>0</v>
      </c>
      <c r="IK122" s="11">
        <f t="shared" si="73"/>
        <v>0</v>
      </c>
      <c r="IM122" s="11">
        <f t="shared" si="73"/>
        <v>0</v>
      </c>
      <c r="IN122" s="11">
        <f t="shared" si="73"/>
        <v>0</v>
      </c>
      <c r="IO122" s="11">
        <f t="shared" si="73"/>
        <v>0</v>
      </c>
      <c r="IP122" s="11">
        <f t="shared" si="73"/>
        <v>0</v>
      </c>
      <c r="IQ122" s="11">
        <f t="shared" si="73"/>
        <v>0</v>
      </c>
      <c r="IR122" s="11">
        <f t="shared" si="73"/>
        <v>0</v>
      </c>
      <c r="IS122" s="11">
        <f t="shared" si="73"/>
        <v>0</v>
      </c>
      <c r="IT122" s="11">
        <f t="shared" si="73"/>
        <v>0</v>
      </c>
      <c r="IU122" s="11">
        <f t="shared" si="73"/>
        <v>0</v>
      </c>
      <c r="IV122" s="11">
        <f t="shared" si="73"/>
        <v>0</v>
      </c>
      <c r="IW122" s="11">
        <f t="shared" si="73"/>
        <v>0</v>
      </c>
      <c r="IX122" s="11">
        <f t="shared" si="73"/>
        <v>0</v>
      </c>
      <c r="IY122" s="11">
        <f t="shared" si="73"/>
        <v>0</v>
      </c>
      <c r="IZ122" s="11">
        <f t="shared" si="73"/>
        <v>0</v>
      </c>
      <c r="JA122" s="11">
        <f t="shared" ref="JA122" si="74">JA17+JA51</f>
        <v>0</v>
      </c>
      <c r="JB122" s="11">
        <f t="shared" si="4"/>
        <v>0</v>
      </c>
    </row>
    <row r="123" spans="4:262" x14ac:dyDescent="0.25">
      <c r="D123" s="11">
        <v>2035</v>
      </c>
      <c r="E123" s="11">
        <f t="shared" ref="E123:BP123" si="75">E18+E52</f>
        <v>30789635745.172081</v>
      </c>
      <c r="F123" s="11">
        <f t="shared" si="75"/>
        <v>13676545882.34268</v>
      </c>
      <c r="G123" s="11">
        <f t="shared" si="75"/>
        <v>4517576359.8200865</v>
      </c>
      <c r="H123" s="11">
        <f t="shared" si="75"/>
        <v>1878862484.0570667</v>
      </c>
      <c r="I123" s="11">
        <f t="shared" si="75"/>
        <v>17400390665.962616</v>
      </c>
      <c r="J123" s="11">
        <f t="shared" si="75"/>
        <v>645159581.42617464</v>
      </c>
      <c r="K123" s="11">
        <f t="shared" si="75"/>
        <v>1276664469.9875023</v>
      </c>
      <c r="L123" s="11">
        <f t="shared" si="75"/>
        <v>3998884588.9711852</v>
      </c>
      <c r="M123" s="11">
        <f t="shared" si="75"/>
        <v>23551015353.204784</v>
      </c>
      <c r="N123" s="11">
        <f t="shared" si="75"/>
        <v>2775604867.9509082</v>
      </c>
      <c r="O123" s="11">
        <f t="shared" si="75"/>
        <v>3244079213.1173987</v>
      </c>
      <c r="P123" s="11">
        <f t="shared" si="75"/>
        <v>566410622.27636886</v>
      </c>
      <c r="Q123" s="11">
        <f t="shared" si="75"/>
        <v>1855063684.1977243</v>
      </c>
      <c r="R123" s="11">
        <f t="shared" si="75"/>
        <v>1021777753.0253881</v>
      </c>
      <c r="S123" s="11">
        <f t="shared" si="75"/>
        <v>1103353831.638247</v>
      </c>
      <c r="T123" s="11">
        <f t="shared" si="75"/>
        <v>6156192316.9966269</v>
      </c>
      <c r="V123" s="11">
        <f t="shared" si="75"/>
        <v>30493264200.376766</v>
      </c>
      <c r="W123" s="11">
        <f t="shared" si="75"/>
        <v>13491344761.146904</v>
      </c>
      <c r="X123" s="11">
        <f t="shared" si="75"/>
        <v>4490240567.2306175</v>
      </c>
      <c r="Y123" s="11">
        <f t="shared" si="75"/>
        <v>1855715493.0982535</v>
      </c>
      <c r="Z123" s="11">
        <f t="shared" si="75"/>
        <v>17254899499.041103</v>
      </c>
      <c r="AA123" s="11">
        <f t="shared" si="75"/>
        <v>635038573.13174832</v>
      </c>
      <c r="AB123" s="11">
        <f t="shared" si="75"/>
        <v>1263341419.2634242</v>
      </c>
      <c r="AC123" s="11">
        <f t="shared" si="75"/>
        <v>3955025717.4943695</v>
      </c>
      <c r="AD123" s="11">
        <f t="shared" si="75"/>
        <v>23243358472.674129</v>
      </c>
      <c r="AE123" s="11">
        <f t="shared" si="75"/>
        <v>2737982291.2829561</v>
      </c>
      <c r="AF123" s="11">
        <f t="shared" si="75"/>
        <v>3201249053.1798577</v>
      </c>
      <c r="AG123" s="11">
        <f t="shared" si="75"/>
        <v>559587286.24257612</v>
      </c>
      <c r="AH123" s="11">
        <f t="shared" si="75"/>
        <v>1826636838.3958948</v>
      </c>
      <c r="AI123" s="11">
        <f t="shared" si="75"/>
        <v>1011254670.177206</v>
      </c>
      <c r="AJ123" s="11">
        <f t="shared" si="75"/>
        <v>1087266571.0940511</v>
      </c>
      <c r="AK123" s="11">
        <f t="shared" si="75"/>
        <v>6084010923.2883892</v>
      </c>
      <c r="AM123" s="11">
        <f t="shared" si="75"/>
        <v>30196892655.581444</v>
      </c>
      <c r="AN123" s="11">
        <f t="shared" si="75"/>
        <v>13306143639.95113</v>
      </c>
      <c r="AO123" s="11">
        <f t="shared" si="75"/>
        <v>4471479676.0919037</v>
      </c>
      <c r="AP123" s="11">
        <f t="shared" si="75"/>
        <v>1832568502.1394403</v>
      </c>
      <c r="AQ123" s="11">
        <f t="shared" si="75"/>
        <v>17109408332.119591</v>
      </c>
      <c r="AR123" s="11">
        <f t="shared" si="75"/>
        <v>624917564.83732212</v>
      </c>
      <c r="AS123" s="11">
        <f t="shared" si="75"/>
        <v>1250341949.9413228</v>
      </c>
      <c r="AT123" s="11">
        <f t="shared" si="75"/>
        <v>3911166846.0175476</v>
      </c>
      <c r="AU123" s="11">
        <f t="shared" si="75"/>
        <v>22935701592.143471</v>
      </c>
      <c r="AV123" s="11">
        <f t="shared" si="75"/>
        <v>2700359714.6150017</v>
      </c>
      <c r="AW123" s="11">
        <f t="shared" si="75"/>
        <v>3158418893.2423081</v>
      </c>
      <c r="AX123" s="11">
        <f t="shared" si="75"/>
        <v>552763950.20878339</v>
      </c>
      <c r="AY123" s="11">
        <f t="shared" si="75"/>
        <v>1798209992.5940657</v>
      </c>
      <c r="AZ123" s="11">
        <f t="shared" si="75"/>
        <v>1000731587.3290249</v>
      </c>
      <c r="BA123" s="11">
        <f t="shared" si="75"/>
        <v>1071179310.5498546</v>
      </c>
      <c r="BB123" s="11">
        <f t="shared" si="75"/>
        <v>6011829529.5801573</v>
      </c>
      <c r="BD123" s="11">
        <f t="shared" si="75"/>
        <v>0</v>
      </c>
      <c r="BE123" s="11">
        <f t="shared" si="75"/>
        <v>0</v>
      </c>
      <c r="BF123" s="11">
        <f t="shared" si="75"/>
        <v>0</v>
      </c>
      <c r="BG123" s="11">
        <f t="shared" si="75"/>
        <v>0</v>
      </c>
      <c r="BH123" s="11">
        <f t="shared" si="75"/>
        <v>0</v>
      </c>
      <c r="BI123" s="11">
        <f t="shared" si="75"/>
        <v>0</v>
      </c>
      <c r="BJ123" s="11">
        <f t="shared" si="75"/>
        <v>0</v>
      </c>
      <c r="BK123" s="11">
        <f t="shared" si="75"/>
        <v>0</v>
      </c>
      <c r="BL123" s="11">
        <f t="shared" si="75"/>
        <v>0</v>
      </c>
      <c r="BM123" s="11">
        <f t="shared" si="75"/>
        <v>0</v>
      </c>
      <c r="BN123" s="11">
        <f t="shared" si="75"/>
        <v>0</v>
      </c>
      <c r="BO123" s="11">
        <f t="shared" si="75"/>
        <v>0</v>
      </c>
      <c r="BP123" s="11">
        <f t="shared" si="75"/>
        <v>0</v>
      </c>
      <c r="BQ123" s="11">
        <f t="shared" ref="BQ123:EB123" si="76">BQ18+BQ52</f>
        <v>0</v>
      </c>
      <c r="BR123" s="11">
        <f t="shared" si="76"/>
        <v>0</v>
      </c>
      <c r="BS123" s="11">
        <f t="shared" si="76"/>
        <v>0</v>
      </c>
      <c r="BU123" s="11">
        <f t="shared" si="76"/>
        <v>0</v>
      </c>
      <c r="BV123" s="11">
        <f t="shared" si="76"/>
        <v>0</v>
      </c>
      <c r="BW123" s="11">
        <f t="shared" si="76"/>
        <v>0</v>
      </c>
      <c r="BX123" s="11">
        <f t="shared" si="76"/>
        <v>0</v>
      </c>
      <c r="BY123" s="11">
        <f t="shared" si="76"/>
        <v>0</v>
      </c>
      <c r="BZ123" s="11">
        <f t="shared" si="76"/>
        <v>0</v>
      </c>
      <c r="CA123" s="11">
        <f t="shared" si="76"/>
        <v>0</v>
      </c>
      <c r="CB123" s="11">
        <f t="shared" si="76"/>
        <v>0</v>
      </c>
      <c r="CC123" s="11">
        <f t="shared" si="76"/>
        <v>0</v>
      </c>
      <c r="CD123" s="11">
        <f t="shared" si="76"/>
        <v>0</v>
      </c>
      <c r="CE123" s="11">
        <f t="shared" si="76"/>
        <v>0</v>
      </c>
      <c r="CF123" s="11">
        <f t="shared" si="76"/>
        <v>0</v>
      </c>
      <c r="CG123" s="11">
        <f t="shared" si="76"/>
        <v>0</v>
      </c>
      <c r="CH123" s="11">
        <f t="shared" si="76"/>
        <v>0</v>
      </c>
      <c r="CI123" s="11">
        <f t="shared" si="76"/>
        <v>0</v>
      </c>
      <c r="CJ123" s="11">
        <f t="shared" si="76"/>
        <v>0</v>
      </c>
      <c r="CM123" s="11">
        <f t="shared" si="76"/>
        <v>13947.833333333334</v>
      </c>
      <c r="CN123" s="11">
        <f t="shared" si="76"/>
        <v>33419427348.95005</v>
      </c>
      <c r="CO123" s="11">
        <f t="shared" si="76"/>
        <v>16143587980.8675</v>
      </c>
      <c r="CP123" s="11">
        <f t="shared" si="76"/>
        <v>5746999707.5606871</v>
      </c>
      <c r="CQ123" s="11">
        <f t="shared" si="76"/>
        <v>2008214497.8280485</v>
      </c>
      <c r="CR123" s="11">
        <f t="shared" si="76"/>
        <v>18242417151.28611</v>
      </c>
      <c r="CS123" s="11">
        <f t="shared" si="76"/>
        <v>832021141.73091042</v>
      </c>
      <c r="CT123" s="11">
        <f t="shared" si="76"/>
        <v>1597276254.3497059</v>
      </c>
      <c r="CU123" s="11">
        <f t="shared" si="76"/>
        <v>5446679130.3014431</v>
      </c>
      <c r="CV123" s="11">
        <f t="shared" si="76"/>
        <v>24662904323.127651</v>
      </c>
      <c r="CW123" s="11">
        <f t="shared" si="76"/>
        <v>3321996409.721303</v>
      </c>
      <c r="CX123" s="11">
        <f t="shared" si="76"/>
        <v>6356471509.0443678</v>
      </c>
      <c r="CY123" s="11">
        <f t="shared" si="76"/>
        <v>695314567.37366199</v>
      </c>
      <c r="CZ123" s="11">
        <f t="shared" si="76"/>
        <v>2273742215.5689173</v>
      </c>
      <c r="DA123" s="11">
        <f t="shared" si="76"/>
        <v>2791585005.4619198</v>
      </c>
      <c r="DB123" s="11">
        <f t="shared" si="76"/>
        <v>1716741241.1104305</v>
      </c>
      <c r="DC123" s="11">
        <f t="shared" si="76"/>
        <v>7565743618.0006418</v>
      </c>
      <c r="DE123" s="11">
        <f t="shared" si="76"/>
        <v>32998706871.568455</v>
      </c>
      <c r="DF123" s="11">
        <f t="shared" si="76"/>
        <v>15876662957.945496</v>
      </c>
      <c r="DG123" s="11">
        <f t="shared" si="76"/>
        <v>5696878426.1889791</v>
      </c>
      <c r="DH123" s="11">
        <f t="shared" si="76"/>
        <v>1968793755.0394189</v>
      </c>
      <c r="DI123" s="11">
        <f t="shared" si="76"/>
        <v>18016468126.985344</v>
      </c>
      <c r="DJ123" s="11">
        <f t="shared" si="76"/>
        <v>813616786.11915219</v>
      </c>
      <c r="DK123" s="11">
        <f t="shared" si="76"/>
        <v>1575557944.4757671</v>
      </c>
      <c r="DL123" s="11">
        <f t="shared" si="76"/>
        <v>5351315277.3780212</v>
      </c>
      <c r="DM123" s="11">
        <f t="shared" si="76"/>
        <v>24222043617.202019</v>
      </c>
      <c r="DN123" s="11">
        <f t="shared" si="76"/>
        <v>3255230650.2466416</v>
      </c>
      <c r="DO123" s="11">
        <f t="shared" si="76"/>
        <v>6229073809.4630117</v>
      </c>
      <c r="DP123" s="11">
        <f t="shared" si="76"/>
        <v>683881259.71524966</v>
      </c>
      <c r="DQ123" s="11">
        <f t="shared" si="76"/>
        <v>2226483306.3256435</v>
      </c>
      <c r="DR123" s="11">
        <f t="shared" si="76"/>
        <v>2762553618.4233389</v>
      </c>
      <c r="DS123" s="11">
        <f t="shared" si="76"/>
        <v>1680266330.0102181</v>
      </c>
      <c r="DT123" s="11">
        <f t="shared" si="76"/>
        <v>7440554027.7258558</v>
      </c>
      <c r="DV123" s="11">
        <f t="shared" si="76"/>
        <v>32577986394.186871</v>
      </c>
      <c r="DW123" s="11">
        <f t="shared" si="76"/>
        <v>15705900749.859207</v>
      </c>
      <c r="DX123" s="11">
        <f t="shared" si="76"/>
        <v>5666835805.0859985</v>
      </c>
      <c r="DY123" s="11">
        <f t="shared" si="76"/>
        <v>1929373012.2507887</v>
      </c>
      <c r="DZ123" s="11">
        <f t="shared" si="76"/>
        <v>17790519102.684586</v>
      </c>
      <c r="EA123" s="11">
        <f t="shared" si="76"/>
        <v>795212430.50739408</v>
      </c>
      <c r="EB123" s="11">
        <f t="shared" si="76"/>
        <v>1556957306.2748399</v>
      </c>
      <c r="EC123" s="11">
        <f t="shared" ref="EC123:GN123" si="77">EC18+EC52</f>
        <v>5255951424.4545984</v>
      </c>
      <c r="ED123" s="11">
        <f t="shared" si="77"/>
        <v>23781182911.276382</v>
      </c>
      <c r="EE123" s="11">
        <f t="shared" si="77"/>
        <v>3188464890.7719808</v>
      </c>
      <c r="EF123" s="11">
        <f t="shared" si="77"/>
        <v>6101676109.8816605</v>
      </c>
      <c r="EG123" s="11">
        <f t="shared" si="77"/>
        <v>672447952.05683815</v>
      </c>
      <c r="EH123" s="11">
        <f t="shared" si="77"/>
        <v>2184089415.9704428</v>
      </c>
      <c r="EI123" s="11">
        <f t="shared" si="77"/>
        <v>2733522231.3847542</v>
      </c>
      <c r="EJ123" s="11">
        <f t="shared" si="77"/>
        <v>1643791418.9100046</v>
      </c>
      <c r="EK123" s="11">
        <f t="shared" si="77"/>
        <v>7315364437.4510679</v>
      </c>
      <c r="EM123" s="11">
        <f t="shared" si="77"/>
        <v>0</v>
      </c>
      <c r="EN123" s="11">
        <f t="shared" si="77"/>
        <v>0</v>
      </c>
      <c r="EO123" s="11">
        <f t="shared" si="77"/>
        <v>0</v>
      </c>
      <c r="EP123" s="11">
        <f t="shared" si="77"/>
        <v>0</v>
      </c>
      <c r="EQ123" s="11">
        <f t="shared" si="77"/>
        <v>0</v>
      </c>
      <c r="ER123" s="11">
        <f t="shared" si="77"/>
        <v>0</v>
      </c>
      <c r="ES123" s="11">
        <f t="shared" si="77"/>
        <v>0</v>
      </c>
      <c r="ET123" s="11">
        <f t="shared" si="77"/>
        <v>0</v>
      </c>
      <c r="EU123" s="11">
        <f t="shared" si="77"/>
        <v>0</v>
      </c>
      <c r="EV123" s="11">
        <f t="shared" si="77"/>
        <v>0</v>
      </c>
      <c r="EW123" s="11">
        <f t="shared" si="77"/>
        <v>0</v>
      </c>
      <c r="EX123" s="11">
        <f t="shared" si="77"/>
        <v>0</v>
      </c>
      <c r="EY123" s="11">
        <f t="shared" si="77"/>
        <v>0</v>
      </c>
      <c r="EZ123" s="11">
        <f t="shared" si="77"/>
        <v>0</v>
      </c>
      <c r="FA123" s="11">
        <f t="shared" si="77"/>
        <v>0</v>
      </c>
      <c r="FB123" s="11">
        <f t="shared" si="77"/>
        <v>0</v>
      </c>
      <c r="FD123" s="11">
        <f t="shared" si="77"/>
        <v>0</v>
      </c>
      <c r="FE123" s="11">
        <f t="shared" si="77"/>
        <v>0</v>
      </c>
      <c r="FF123" s="11">
        <f t="shared" si="77"/>
        <v>0</v>
      </c>
      <c r="FG123" s="11">
        <f t="shared" si="77"/>
        <v>0</v>
      </c>
      <c r="FH123" s="11">
        <f t="shared" si="77"/>
        <v>0</v>
      </c>
      <c r="FI123" s="11">
        <f t="shared" si="77"/>
        <v>0</v>
      </c>
      <c r="FJ123" s="11">
        <f t="shared" si="77"/>
        <v>0</v>
      </c>
      <c r="FK123" s="11">
        <f t="shared" si="77"/>
        <v>0</v>
      </c>
      <c r="FL123" s="11">
        <f t="shared" si="77"/>
        <v>0</v>
      </c>
      <c r="FM123" s="11">
        <f t="shared" si="77"/>
        <v>0</v>
      </c>
      <c r="FN123" s="11">
        <f t="shared" si="77"/>
        <v>0</v>
      </c>
      <c r="FO123" s="11">
        <f t="shared" si="77"/>
        <v>0</v>
      </c>
      <c r="FP123" s="11">
        <f t="shared" si="77"/>
        <v>0</v>
      </c>
      <c r="FQ123" s="11">
        <f t="shared" si="77"/>
        <v>0</v>
      </c>
      <c r="FR123" s="11">
        <f t="shared" si="77"/>
        <v>0</v>
      </c>
      <c r="FS123" s="11">
        <f t="shared" si="77"/>
        <v>0</v>
      </c>
      <c r="FV123" s="11">
        <f t="shared" si="77"/>
        <v>13947.833333333334</v>
      </c>
      <c r="FW123" s="11">
        <f t="shared" si="77"/>
        <v>37350519142.022011</v>
      </c>
      <c r="FX123" s="11">
        <f t="shared" si="77"/>
        <v>15993457735.346003</v>
      </c>
      <c r="FY123" s="11">
        <f t="shared" si="77"/>
        <v>5847290462.0469732</v>
      </c>
      <c r="FZ123" s="11">
        <f t="shared" si="77"/>
        <v>2429628047.9035988</v>
      </c>
      <c r="GA123" s="11">
        <f t="shared" si="77"/>
        <v>16154855177.538345</v>
      </c>
      <c r="GB123" s="11">
        <f t="shared" si="77"/>
        <v>488951533.39597952</v>
      </c>
      <c r="GC123" s="11">
        <f t="shared" si="77"/>
        <v>1486935788.7251346</v>
      </c>
      <c r="GD123" s="11">
        <f t="shared" si="77"/>
        <v>9798207112.8055</v>
      </c>
      <c r="GE123" s="11">
        <f t="shared" si="77"/>
        <v>28906610284.529812</v>
      </c>
      <c r="GF123" s="11">
        <f t="shared" si="77"/>
        <v>3700288815.7150784</v>
      </c>
      <c r="GG123" s="11">
        <f t="shared" si="77"/>
        <v>6415632494.1033783</v>
      </c>
      <c r="GH123" s="11">
        <f t="shared" si="77"/>
        <v>783683544.66887581</v>
      </c>
      <c r="GI123" s="11">
        <f t="shared" si="77"/>
        <v>1746430752.946758</v>
      </c>
      <c r="GJ123" s="11">
        <f t="shared" si="77"/>
        <v>2481598140.8781228</v>
      </c>
      <c r="GK123" s="11">
        <f t="shared" si="77"/>
        <v>1856035542.3372669</v>
      </c>
      <c r="GL123" s="11">
        <f t="shared" si="77"/>
        <v>9638355160.3689995</v>
      </c>
      <c r="GN123" s="11">
        <f t="shared" si="77"/>
        <v>36982888122.159348</v>
      </c>
      <c r="GO123" s="11">
        <f t="shared" ref="GO123:IZ123" si="78">GO18+GO52</f>
        <v>15832187396.852236</v>
      </c>
      <c r="GP123" s="11">
        <f t="shared" si="78"/>
        <v>5792720654.1205463</v>
      </c>
      <c r="GQ123" s="11">
        <f t="shared" si="78"/>
        <v>2403101806.3742528</v>
      </c>
      <c r="GR123" s="11">
        <f t="shared" si="78"/>
        <v>16010766430.367729</v>
      </c>
      <c r="GS123" s="11">
        <f t="shared" si="78"/>
        <v>483247629.53562087</v>
      </c>
      <c r="GT123" s="11">
        <f t="shared" si="78"/>
        <v>1472553265.7381945</v>
      </c>
      <c r="GU123" s="11">
        <f t="shared" si="78"/>
        <v>9706332116.7820015</v>
      </c>
      <c r="GV123" s="11">
        <f t="shared" si="78"/>
        <v>28484158520.281979</v>
      </c>
      <c r="GW123" s="11">
        <f t="shared" si="78"/>
        <v>3651484387.8954501</v>
      </c>
      <c r="GX123" s="11">
        <f t="shared" si="78"/>
        <v>6338122483.4443493</v>
      </c>
      <c r="GY123" s="11">
        <f t="shared" si="78"/>
        <v>776315968.65032828</v>
      </c>
      <c r="GZ123" s="11">
        <f t="shared" si="78"/>
        <v>1727709067.1558182</v>
      </c>
      <c r="HA123" s="11">
        <f t="shared" si="78"/>
        <v>2445112871.3169327</v>
      </c>
      <c r="HB123" s="11">
        <f t="shared" si="78"/>
        <v>1830987805.6473031</v>
      </c>
      <c r="HC123" s="11">
        <f t="shared" si="78"/>
        <v>9525838035.8235798</v>
      </c>
      <c r="HE123" s="11">
        <f t="shared" si="78"/>
        <v>36615257102.296692</v>
      </c>
      <c r="HF123" s="11">
        <f t="shared" si="78"/>
        <v>15670942349.638205</v>
      </c>
      <c r="HG123" s="11">
        <f t="shared" si="78"/>
        <v>5767847978.1225424</v>
      </c>
      <c r="HH123" s="11">
        <f t="shared" si="78"/>
        <v>2377885738.9314084</v>
      </c>
      <c r="HI123" s="11">
        <f t="shared" si="78"/>
        <v>15866677683.197115</v>
      </c>
      <c r="HJ123" s="11">
        <f t="shared" si="78"/>
        <v>477543725.67526221</v>
      </c>
      <c r="HK123" s="11">
        <f t="shared" si="78"/>
        <v>1458170742.751255</v>
      </c>
      <c r="HL123" s="11">
        <f t="shared" si="78"/>
        <v>9614457120.758503</v>
      </c>
      <c r="HM123" s="11">
        <f t="shared" si="78"/>
        <v>28061706756.034134</v>
      </c>
      <c r="HN123" s="11">
        <f t="shared" si="78"/>
        <v>3602679960.0758238</v>
      </c>
      <c r="HO123" s="11">
        <f t="shared" si="78"/>
        <v>6260612472.785326</v>
      </c>
      <c r="HP123" s="11">
        <f t="shared" si="78"/>
        <v>768948392.63178122</v>
      </c>
      <c r="HQ123" s="11">
        <f t="shared" si="78"/>
        <v>1708987381.3648787</v>
      </c>
      <c r="HR123" s="11">
        <f t="shared" si="78"/>
        <v>2408627601.7557411</v>
      </c>
      <c r="HS123" s="11">
        <f t="shared" si="78"/>
        <v>1805940068.9573412</v>
      </c>
      <c r="HT123" s="11">
        <f t="shared" si="78"/>
        <v>9413320911.278162</v>
      </c>
      <c r="HV123" s="11">
        <f t="shared" si="78"/>
        <v>0</v>
      </c>
      <c r="HW123" s="11">
        <f t="shared" si="78"/>
        <v>0</v>
      </c>
      <c r="HX123" s="11">
        <f t="shared" si="78"/>
        <v>0</v>
      </c>
      <c r="HY123" s="11">
        <f t="shared" si="78"/>
        <v>0</v>
      </c>
      <c r="HZ123" s="11">
        <f t="shared" si="78"/>
        <v>0</v>
      </c>
      <c r="IA123" s="11">
        <f t="shared" si="78"/>
        <v>0</v>
      </c>
      <c r="IB123" s="11">
        <f t="shared" si="78"/>
        <v>0</v>
      </c>
      <c r="IC123" s="11">
        <f t="shared" si="78"/>
        <v>0</v>
      </c>
      <c r="ID123" s="11">
        <f t="shared" si="78"/>
        <v>0</v>
      </c>
      <c r="IE123" s="11">
        <f t="shared" si="78"/>
        <v>0</v>
      </c>
      <c r="IF123" s="11">
        <f t="shared" si="78"/>
        <v>0</v>
      </c>
      <c r="IG123" s="11">
        <f t="shared" si="78"/>
        <v>0</v>
      </c>
      <c r="IH123" s="11">
        <f t="shared" si="78"/>
        <v>0</v>
      </c>
      <c r="II123" s="11">
        <f t="shared" si="78"/>
        <v>0</v>
      </c>
      <c r="IJ123" s="11">
        <f t="shared" si="78"/>
        <v>0</v>
      </c>
      <c r="IK123" s="11">
        <f t="shared" si="78"/>
        <v>0</v>
      </c>
      <c r="IM123" s="11">
        <f t="shared" si="78"/>
        <v>0</v>
      </c>
      <c r="IN123" s="11">
        <f t="shared" si="78"/>
        <v>0</v>
      </c>
      <c r="IO123" s="11">
        <f t="shared" si="78"/>
        <v>0</v>
      </c>
      <c r="IP123" s="11">
        <f t="shared" si="78"/>
        <v>0</v>
      </c>
      <c r="IQ123" s="11">
        <f t="shared" si="78"/>
        <v>0</v>
      </c>
      <c r="IR123" s="11">
        <f t="shared" si="78"/>
        <v>0</v>
      </c>
      <c r="IS123" s="11">
        <f t="shared" si="78"/>
        <v>0</v>
      </c>
      <c r="IT123" s="11">
        <f t="shared" si="78"/>
        <v>0</v>
      </c>
      <c r="IU123" s="11">
        <f t="shared" si="78"/>
        <v>0</v>
      </c>
      <c r="IV123" s="11">
        <f t="shared" si="78"/>
        <v>0</v>
      </c>
      <c r="IW123" s="11">
        <f t="shared" si="78"/>
        <v>0</v>
      </c>
      <c r="IX123" s="11">
        <f t="shared" si="78"/>
        <v>0</v>
      </c>
      <c r="IY123" s="11">
        <f t="shared" si="78"/>
        <v>0</v>
      </c>
      <c r="IZ123" s="11">
        <f t="shared" si="78"/>
        <v>0</v>
      </c>
      <c r="JA123" s="11">
        <f t="shared" ref="JA123" si="79">JA18+JA52</f>
        <v>0</v>
      </c>
      <c r="JB123" s="11">
        <f t="shared" si="4"/>
        <v>0</v>
      </c>
    </row>
    <row r="124" spans="4:262" x14ac:dyDescent="0.25">
      <c r="D124" s="11">
        <v>2036</v>
      </c>
      <c r="E124" s="11">
        <f t="shared" ref="E124:BP124" si="80">E19+E53</f>
        <v>31612505950.680725</v>
      </c>
      <c r="F124" s="11">
        <f t="shared" si="80"/>
        <v>14278512896.700962</v>
      </c>
      <c r="G124" s="11">
        <f t="shared" si="80"/>
        <v>4517576359.8200865</v>
      </c>
      <c r="H124" s="11">
        <f t="shared" si="80"/>
        <v>1947819086.2594602</v>
      </c>
      <c r="I124" s="11">
        <f t="shared" si="80"/>
        <v>18565779569.590336</v>
      </c>
      <c r="J124" s="11">
        <f t="shared" si="80"/>
        <v>720632458.73301411</v>
      </c>
      <c r="K124" s="11">
        <f t="shared" si="80"/>
        <v>1297540636.3365927</v>
      </c>
      <c r="L124" s="11">
        <f t="shared" si="80"/>
        <v>4245705409.4251289</v>
      </c>
      <c r="M124" s="11">
        <f t="shared" si="80"/>
        <v>25580086586.65033</v>
      </c>
      <c r="N124" s="11">
        <f t="shared" si="80"/>
        <v>3046632445.6560888</v>
      </c>
      <c r="O124" s="11">
        <f t="shared" si="80"/>
        <v>3626773654.7579408</v>
      </c>
      <c r="P124" s="11">
        <f t="shared" si="80"/>
        <v>614395072.68429101</v>
      </c>
      <c r="Q124" s="11">
        <f t="shared" si="80"/>
        <v>2010771287.8027797</v>
      </c>
      <c r="R124" s="11">
        <f t="shared" si="80"/>
        <v>1232807939.9819632</v>
      </c>
      <c r="S124" s="11">
        <f t="shared" si="80"/>
        <v>1233978572.0217173</v>
      </c>
      <c r="T124" s="11">
        <f t="shared" si="80"/>
        <v>6901670505.6202383</v>
      </c>
      <c r="V124" s="11">
        <f t="shared" si="80"/>
        <v>31160446356.858299</v>
      </c>
      <c r="W124" s="11">
        <f t="shared" si="80"/>
        <v>14008433871.061127</v>
      </c>
      <c r="X124" s="11">
        <f t="shared" si="80"/>
        <v>4490240567.2306175</v>
      </c>
      <c r="Y124" s="11">
        <f t="shared" si="80"/>
        <v>1913106839.3670321</v>
      </c>
      <c r="Z124" s="11">
        <f t="shared" si="80"/>
        <v>18327516870.653133</v>
      </c>
      <c r="AA124" s="11">
        <f t="shared" si="80"/>
        <v>704613614.96980834</v>
      </c>
      <c r="AB124" s="11">
        <f t="shared" si="80"/>
        <v>1277590314.4637744</v>
      </c>
      <c r="AC124" s="11">
        <f t="shared" si="80"/>
        <v>4177098854.7634983</v>
      </c>
      <c r="AD124" s="11">
        <f t="shared" si="80"/>
        <v>25097377678.637169</v>
      </c>
      <c r="AE124" s="11">
        <f t="shared" si="80"/>
        <v>2987441917.322876</v>
      </c>
      <c r="AF124" s="11">
        <f t="shared" si="80"/>
        <v>3557348898.3363514</v>
      </c>
      <c r="AG124" s="11">
        <f t="shared" si="80"/>
        <v>603654113.745386</v>
      </c>
      <c r="AH124" s="11">
        <f t="shared" si="80"/>
        <v>1966965101.466784</v>
      </c>
      <c r="AI124" s="11">
        <f t="shared" si="80"/>
        <v>1213928686.2097554</v>
      </c>
      <c r="AJ124" s="11">
        <f t="shared" si="80"/>
        <v>1208139780.1781054</v>
      </c>
      <c r="AK124" s="11">
        <f t="shared" si="80"/>
        <v>6782378337.581583</v>
      </c>
      <c r="AM124" s="11">
        <f t="shared" si="80"/>
        <v>30708386763.035866</v>
      </c>
      <c r="AN124" s="11">
        <f t="shared" si="80"/>
        <v>13740306590.042755</v>
      </c>
      <c r="AO124" s="11">
        <f t="shared" si="80"/>
        <v>4471479676.0919037</v>
      </c>
      <c r="AP124" s="11">
        <f t="shared" si="80"/>
        <v>1878394592.4746041</v>
      </c>
      <c r="AQ124" s="11">
        <f t="shared" si="80"/>
        <v>18089254171.715931</v>
      </c>
      <c r="AR124" s="11">
        <f t="shared" si="80"/>
        <v>688594771.20660281</v>
      </c>
      <c r="AS124" s="11">
        <f t="shared" si="80"/>
        <v>1262525835.2911987</v>
      </c>
      <c r="AT124" s="11">
        <f t="shared" si="80"/>
        <v>4108492300.1018586</v>
      </c>
      <c r="AU124" s="11">
        <f t="shared" si="80"/>
        <v>24614668770.623997</v>
      </c>
      <c r="AV124" s="11">
        <f t="shared" si="80"/>
        <v>2928251388.9896607</v>
      </c>
      <c r="AW124" s="11">
        <f t="shared" si="80"/>
        <v>3487924141.9147549</v>
      </c>
      <c r="AX124" s="11">
        <f t="shared" si="80"/>
        <v>592913154.80648065</v>
      </c>
      <c r="AY124" s="11">
        <f t="shared" si="80"/>
        <v>1923158915.130789</v>
      </c>
      <c r="AZ124" s="11">
        <f t="shared" si="80"/>
        <v>1195049432.4375486</v>
      </c>
      <c r="BA124" s="11">
        <f t="shared" si="80"/>
        <v>1182300988.3344927</v>
      </c>
      <c r="BB124" s="11">
        <f t="shared" si="80"/>
        <v>6663086169.5429306</v>
      </c>
      <c r="BD124" s="11">
        <f t="shared" si="80"/>
        <v>0</v>
      </c>
      <c r="BE124" s="11">
        <f t="shared" si="80"/>
        <v>0</v>
      </c>
      <c r="BF124" s="11">
        <f t="shared" si="80"/>
        <v>0</v>
      </c>
      <c r="BG124" s="11">
        <f t="shared" si="80"/>
        <v>0</v>
      </c>
      <c r="BH124" s="11">
        <f t="shared" si="80"/>
        <v>0</v>
      </c>
      <c r="BI124" s="11">
        <f t="shared" si="80"/>
        <v>0</v>
      </c>
      <c r="BJ124" s="11">
        <f t="shared" si="80"/>
        <v>0</v>
      </c>
      <c r="BK124" s="11">
        <f t="shared" si="80"/>
        <v>0</v>
      </c>
      <c r="BL124" s="11">
        <f t="shared" si="80"/>
        <v>0</v>
      </c>
      <c r="BM124" s="11">
        <f t="shared" si="80"/>
        <v>0</v>
      </c>
      <c r="BN124" s="11">
        <f t="shared" si="80"/>
        <v>0</v>
      </c>
      <c r="BO124" s="11">
        <f t="shared" si="80"/>
        <v>0</v>
      </c>
      <c r="BP124" s="11">
        <f t="shared" si="80"/>
        <v>0</v>
      </c>
      <c r="BQ124" s="11">
        <f t="shared" ref="BQ124:EB124" si="81">BQ19+BQ53</f>
        <v>0</v>
      </c>
      <c r="BR124" s="11">
        <f t="shared" si="81"/>
        <v>0</v>
      </c>
      <c r="BS124" s="11">
        <f t="shared" si="81"/>
        <v>0</v>
      </c>
      <c r="BU124" s="11">
        <f t="shared" si="81"/>
        <v>0</v>
      </c>
      <c r="BV124" s="11">
        <f t="shared" si="81"/>
        <v>0</v>
      </c>
      <c r="BW124" s="11">
        <f t="shared" si="81"/>
        <v>0</v>
      </c>
      <c r="BX124" s="11">
        <f t="shared" si="81"/>
        <v>0</v>
      </c>
      <c r="BY124" s="11">
        <f t="shared" si="81"/>
        <v>0</v>
      </c>
      <c r="BZ124" s="11">
        <f t="shared" si="81"/>
        <v>0</v>
      </c>
      <c r="CA124" s="11">
        <f t="shared" si="81"/>
        <v>0</v>
      </c>
      <c r="CB124" s="11">
        <f t="shared" si="81"/>
        <v>0</v>
      </c>
      <c r="CC124" s="11">
        <f t="shared" si="81"/>
        <v>0</v>
      </c>
      <c r="CD124" s="11">
        <f t="shared" si="81"/>
        <v>0</v>
      </c>
      <c r="CE124" s="11">
        <f t="shared" si="81"/>
        <v>0</v>
      </c>
      <c r="CF124" s="11">
        <f t="shared" si="81"/>
        <v>0</v>
      </c>
      <c r="CG124" s="11">
        <f t="shared" si="81"/>
        <v>0</v>
      </c>
      <c r="CH124" s="11">
        <f t="shared" si="81"/>
        <v>0</v>
      </c>
      <c r="CI124" s="11">
        <f t="shared" si="81"/>
        <v>0</v>
      </c>
      <c r="CJ124" s="11">
        <f t="shared" si="81"/>
        <v>0</v>
      </c>
      <c r="CM124" s="11">
        <f t="shared" si="81"/>
        <v>16051.7</v>
      </c>
      <c r="CN124" s="11">
        <f t="shared" si="81"/>
        <v>34416260917.394325</v>
      </c>
      <c r="CO124" s="11">
        <f t="shared" si="81"/>
        <v>16684383565.957712</v>
      </c>
      <c r="CP124" s="11">
        <f t="shared" si="81"/>
        <v>5746999707.5606871</v>
      </c>
      <c r="CQ124" s="11">
        <f t="shared" si="81"/>
        <v>2067318199.0541742</v>
      </c>
      <c r="CR124" s="11">
        <f t="shared" si="81"/>
        <v>19440431417.389912</v>
      </c>
      <c r="CS124" s="11">
        <f t="shared" si="81"/>
        <v>914571752.45869017</v>
      </c>
      <c r="CT124" s="11">
        <f t="shared" si="81"/>
        <v>1631110590.3446622</v>
      </c>
      <c r="CU124" s="11">
        <f t="shared" si="81"/>
        <v>5740079034.2577114</v>
      </c>
      <c r="CV124" s="11">
        <f t="shared" si="81"/>
        <v>27409827341.701408</v>
      </c>
      <c r="CW124" s="11">
        <f t="shared" si="81"/>
        <v>3539016096.5207887</v>
      </c>
      <c r="CX124" s="11">
        <f t="shared" si="81"/>
        <v>7034371186.9974384</v>
      </c>
      <c r="CY124" s="11">
        <f t="shared" si="81"/>
        <v>735389843.04968202</v>
      </c>
      <c r="CZ124" s="11">
        <f t="shared" si="81"/>
        <v>2396536787.2350473</v>
      </c>
      <c r="DA124" s="11">
        <f t="shared" si="81"/>
        <v>3024292631.2871385</v>
      </c>
      <c r="DB124" s="11">
        <f t="shared" si="81"/>
        <v>1954390574.1737268</v>
      </c>
      <c r="DC124" s="11">
        <f t="shared" si="81"/>
        <v>8548944948.5624704</v>
      </c>
      <c r="DE124" s="11">
        <f t="shared" si="81"/>
        <v>33756171346.722912</v>
      </c>
      <c r="DF124" s="11">
        <f t="shared" si="81"/>
        <v>16279335042.976633</v>
      </c>
      <c r="DG124" s="11">
        <f t="shared" si="81"/>
        <v>5696878426.1889791</v>
      </c>
      <c r="DH124" s="11">
        <f t="shared" si="81"/>
        <v>2007957473.6327362</v>
      </c>
      <c r="DI124" s="11">
        <f t="shared" si="81"/>
        <v>19062537666.576923</v>
      </c>
      <c r="DJ124" s="11">
        <f t="shared" si="81"/>
        <v>885272909.45206046</v>
      </c>
      <c r="DK124" s="11">
        <f t="shared" si="81"/>
        <v>1598130521.9823549</v>
      </c>
      <c r="DL124" s="11">
        <f t="shared" si="81"/>
        <v>5590616345.0510302</v>
      </c>
      <c r="DM124" s="11">
        <f t="shared" si="81"/>
        <v>26691606236.627174</v>
      </c>
      <c r="DN124" s="11">
        <f t="shared" si="81"/>
        <v>3434905187.8180437</v>
      </c>
      <c r="DO124" s="11">
        <f t="shared" si="81"/>
        <v>6826981186.472724</v>
      </c>
      <c r="DP124" s="11">
        <f t="shared" si="81"/>
        <v>717388458.01687658</v>
      </c>
      <c r="DQ124" s="11">
        <f t="shared" si="81"/>
        <v>2324168646.8193479</v>
      </c>
      <c r="DR124" s="11">
        <f t="shared" si="81"/>
        <v>2975556123.5259204</v>
      </c>
      <c r="DS124" s="11">
        <f t="shared" si="81"/>
        <v>1893357560.9163303</v>
      </c>
      <c r="DT124" s="11">
        <f t="shared" si="81"/>
        <v>8334279484.5127563</v>
      </c>
      <c r="DV124" s="11">
        <f t="shared" si="81"/>
        <v>33195139317.075058</v>
      </c>
      <c r="DW124" s="11">
        <f t="shared" si="81"/>
        <v>15974611103.121136</v>
      </c>
      <c r="DX124" s="11">
        <f t="shared" si="81"/>
        <v>5666835805.0859985</v>
      </c>
      <c r="DY124" s="11">
        <f t="shared" si="81"/>
        <v>1957936607.4635239</v>
      </c>
      <c r="DZ124" s="11">
        <f t="shared" si="81"/>
        <v>18684643915.76395</v>
      </c>
      <c r="EA124" s="11">
        <f t="shared" si="81"/>
        <v>855974066.44543052</v>
      </c>
      <c r="EB124" s="11">
        <f t="shared" si="81"/>
        <v>1576706096.8869345</v>
      </c>
      <c r="EC124" s="11">
        <f t="shared" ref="EC124:GN124" si="82">EC19+EC53</f>
        <v>5441153655.8443451</v>
      </c>
      <c r="ED124" s="11">
        <f t="shared" si="82"/>
        <v>25973385131.552956</v>
      </c>
      <c r="EE124" s="11">
        <f t="shared" si="82"/>
        <v>3330794279.1152983</v>
      </c>
      <c r="EF124" s="11">
        <f t="shared" si="82"/>
        <v>6619591185.9480133</v>
      </c>
      <c r="EG124" s="11">
        <f t="shared" si="82"/>
        <v>699387072.98407197</v>
      </c>
      <c r="EH124" s="11">
        <f t="shared" si="82"/>
        <v>2251860644.6775742</v>
      </c>
      <c r="EI124" s="11">
        <f t="shared" si="82"/>
        <v>2926819615.7647004</v>
      </c>
      <c r="EJ124" s="11">
        <f t="shared" si="82"/>
        <v>1832324547.658932</v>
      </c>
      <c r="EK124" s="11">
        <f t="shared" si="82"/>
        <v>8119614020.4630423</v>
      </c>
      <c r="EM124" s="11">
        <f t="shared" si="82"/>
        <v>0</v>
      </c>
      <c r="EN124" s="11">
        <f t="shared" si="82"/>
        <v>0</v>
      </c>
      <c r="EO124" s="11">
        <f t="shared" si="82"/>
        <v>0</v>
      </c>
      <c r="EP124" s="11">
        <f t="shared" si="82"/>
        <v>0</v>
      </c>
      <c r="EQ124" s="11">
        <f t="shared" si="82"/>
        <v>0</v>
      </c>
      <c r="ER124" s="11">
        <f t="shared" si="82"/>
        <v>0</v>
      </c>
      <c r="ES124" s="11">
        <f t="shared" si="82"/>
        <v>0</v>
      </c>
      <c r="ET124" s="11">
        <f t="shared" si="82"/>
        <v>0</v>
      </c>
      <c r="EU124" s="11">
        <f t="shared" si="82"/>
        <v>0</v>
      </c>
      <c r="EV124" s="11">
        <f t="shared" si="82"/>
        <v>0</v>
      </c>
      <c r="EW124" s="11">
        <f t="shared" si="82"/>
        <v>0</v>
      </c>
      <c r="EX124" s="11">
        <f t="shared" si="82"/>
        <v>0</v>
      </c>
      <c r="EY124" s="11">
        <f t="shared" si="82"/>
        <v>0</v>
      </c>
      <c r="EZ124" s="11">
        <f t="shared" si="82"/>
        <v>0</v>
      </c>
      <c r="FA124" s="11">
        <f t="shared" si="82"/>
        <v>0</v>
      </c>
      <c r="FB124" s="11">
        <f t="shared" si="82"/>
        <v>0</v>
      </c>
      <c r="FD124" s="11">
        <f t="shared" si="82"/>
        <v>0</v>
      </c>
      <c r="FE124" s="11">
        <f t="shared" si="82"/>
        <v>0</v>
      </c>
      <c r="FF124" s="11">
        <f t="shared" si="82"/>
        <v>0</v>
      </c>
      <c r="FG124" s="11">
        <f t="shared" si="82"/>
        <v>0</v>
      </c>
      <c r="FH124" s="11">
        <f t="shared" si="82"/>
        <v>0</v>
      </c>
      <c r="FI124" s="11">
        <f t="shared" si="82"/>
        <v>0</v>
      </c>
      <c r="FJ124" s="11">
        <f t="shared" si="82"/>
        <v>0</v>
      </c>
      <c r="FK124" s="11">
        <f t="shared" si="82"/>
        <v>0</v>
      </c>
      <c r="FL124" s="11">
        <f t="shared" si="82"/>
        <v>0</v>
      </c>
      <c r="FM124" s="11">
        <f t="shared" si="82"/>
        <v>0</v>
      </c>
      <c r="FN124" s="11">
        <f t="shared" si="82"/>
        <v>0</v>
      </c>
      <c r="FO124" s="11">
        <f t="shared" si="82"/>
        <v>0</v>
      </c>
      <c r="FP124" s="11">
        <f t="shared" si="82"/>
        <v>0</v>
      </c>
      <c r="FQ124" s="11">
        <f t="shared" si="82"/>
        <v>0</v>
      </c>
      <c r="FR124" s="11">
        <f t="shared" si="82"/>
        <v>0</v>
      </c>
      <c r="FS124" s="11">
        <f t="shared" si="82"/>
        <v>0</v>
      </c>
      <c r="FV124" s="11">
        <f t="shared" si="82"/>
        <v>16051.7</v>
      </c>
      <c r="FW124" s="11">
        <f t="shared" si="82"/>
        <v>38667984007.497078</v>
      </c>
      <c r="FX124" s="11">
        <f t="shared" si="82"/>
        <v>16533090386.25247</v>
      </c>
      <c r="FY124" s="11">
        <f t="shared" si="82"/>
        <v>6073304019.571497</v>
      </c>
      <c r="FZ124" s="11">
        <f t="shared" si="82"/>
        <v>2481502953.12603</v>
      </c>
      <c r="GA124" s="11">
        <f t="shared" si="82"/>
        <v>16772153054.687338</v>
      </c>
      <c r="GB124" s="11">
        <f t="shared" si="82"/>
        <v>504239962.48969954</v>
      </c>
      <c r="GC124" s="11">
        <f t="shared" si="82"/>
        <v>1546693281.222625</v>
      </c>
      <c r="GD124" s="11">
        <f t="shared" si="82"/>
        <v>10169913439.393024</v>
      </c>
      <c r="GE124" s="11">
        <f t="shared" si="82"/>
        <v>30702277655.084106</v>
      </c>
      <c r="GF124" s="11">
        <f t="shared" si="82"/>
        <v>3914449203.7511973</v>
      </c>
      <c r="GG124" s="11">
        <f t="shared" si="82"/>
        <v>6593631144.6834335</v>
      </c>
      <c r="GH124" s="11">
        <f t="shared" si="82"/>
        <v>841137825.39163101</v>
      </c>
      <c r="GI124" s="11">
        <f t="shared" si="82"/>
        <v>1877812750.9864085</v>
      </c>
      <c r="GJ124" s="11">
        <f t="shared" si="82"/>
        <v>2650974909.9735408</v>
      </c>
      <c r="GK124" s="11">
        <f t="shared" si="82"/>
        <v>2026530674.0134838</v>
      </c>
      <c r="GL124" s="11">
        <f t="shared" si="82"/>
        <v>10292529126.106356</v>
      </c>
      <c r="GN124" s="11">
        <f t="shared" si="82"/>
        <v>38071900093.381409</v>
      </c>
      <c r="GO124" s="11">
        <f t="shared" ref="GO124:IZ124" si="83">GO19+GO53</f>
        <v>16279253730.733278</v>
      </c>
      <c r="GP124" s="11">
        <f t="shared" si="83"/>
        <v>5980307614.2328501</v>
      </c>
      <c r="GQ124" s="11">
        <f t="shared" si="83"/>
        <v>2440804065.4080367</v>
      </c>
      <c r="GR124" s="11">
        <f t="shared" si="83"/>
        <v>16531750938.201277</v>
      </c>
      <c r="GS124" s="11">
        <f t="shared" si="83"/>
        <v>495390199.24555379</v>
      </c>
      <c r="GT124" s="11">
        <f t="shared" si="83"/>
        <v>1522906859.0647762</v>
      </c>
      <c r="GU124" s="11">
        <f t="shared" si="83"/>
        <v>10019794880.25309</v>
      </c>
      <c r="GV124" s="11">
        <f t="shared" si="83"/>
        <v>30009452510.601883</v>
      </c>
      <c r="GW124" s="11">
        <f t="shared" si="83"/>
        <v>3835353023.3592615</v>
      </c>
      <c r="GX124" s="11">
        <f t="shared" si="83"/>
        <v>6472855791.3544245</v>
      </c>
      <c r="GY124" s="11">
        <f t="shared" si="83"/>
        <v>828375107.40197921</v>
      </c>
      <c r="GZ124" s="11">
        <f t="shared" si="83"/>
        <v>1846035320.4947233</v>
      </c>
      <c r="HA124" s="11">
        <f t="shared" si="83"/>
        <v>2588658005.5041189</v>
      </c>
      <c r="HB124" s="11">
        <f t="shared" si="83"/>
        <v>1983767963.5888994</v>
      </c>
      <c r="HC124" s="11">
        <f t="shared" si="83"/>
        <v>10102629078.786661</v>
      </c>
      <c r="HE124" s="11">
        <f t="shared" si="83"/>
        <v>37483451985.854675</v>
      </c>
      <c r="HF124" s="11">
        <f t="shared" si="83"/>
        <v>16025442189.061153</v>
      </c>
      <c r="HG124" s="11">
        <f t="shared" si="83"/>
        <v>5913350460.9495382</v>
      </c>
      <c r="HH124" s="11">
        <f t="shared" si="83"/>
        <v>2411469855.2152829</v>
      </c>
      <c r="HI124" s="11">
        <f t="shared" si="83"/>
        <v>16291348821.715218</v>
      </c>
      <c r="HJ124" s="11">
        <f t="shared" si="83"/>
        <v>487296399.81211257</v>
      </c>
      <c r="HK124" s="11">
        <f t="shared" si="83"/>
        <v>1499120436.9069281</v>
      </c>
      <c r="HL124" s="11">
        <f t="shared" si="83"/>
        <v>9872334417.6039219</v>
      </c>
      <c r="HM124" s="11">
        <f t="shared" si="83"/>
        <v>29316627366.119659</v>
      </c>
      <c r="HN124" s="11">
        <f t="shared" si="83"/>
        <v>3756256842.967329</v>
      </c>
      <c r="HO124" s="11">
        <f t="shared" si="83"/>
        <v>6378451555.6426659</v>
      </c>
      <c r="HP124" s="11">
        <f t="shared" si="83"/>
        <v>815612389.41232765</v>
      </c>
      <c r="HQ124" s="11">
        <f t="shared" si="83"/>
        <v>1814257890.0030398</v>
      </c>
      <c r="HR124" s="11">
        <f t="shared" si="83"/>
        <v>2526341101.0346942</v>
      </c>
      <c r="HS124" s="11">
        <f t="shared" si="83"/>
        <v>1941005253.1643171</v>
      </c>
      <c r="HT124" s="11">
        <f t="shared" si="83"/>
        <v>9912729031.4669685</v>
      </c>
      <c r="HV124" s="11">
        <f t="shared" si="83"/>
        <v>0</v>
      </c>
      <c r="HW124" s="11">
        <f t="shared" si="83"/>
        <v>0</v>
      </c>
      <c r="HX124" s="11">
        <f t="shared" si="83"/>
        <v>0</v>
      </c>
      <c r="HY124" s="11">
        <f t="shared" si="83"/>
        <v>0</v>
      </c>
      <c r="HZ124" s="11">
        <f t="shared" si="83"/>
        <v>0</v>
      </c>
      <c r="IA124" s="11">
        <f t="shared" si="83"/>
        <v>0</v>
      </c>
      <c r="IB124" s="11">
        <f t="shared" si="83"/>
        <v>0</v>
      </c>
      <c r="IC124" s="11">
        <f t="shared" si="83"/>
        <v>0</v>
      </c>
      <c r="ID124" s="11">
        <f t="shared" si="83"/>
        <v>0</v>
      </c>
      <c r="IE124" s="11">
        <f t="shared" si="83"/>
        <v>0</v>
      </c>
      <c r="IF124" s="11">
        <f t="shared" si="83"/>
        <v>0</v>
      </c>
      <c r="IG124" s="11">
        <f t="shared" si="83"/>
        <v>0</v>
      </c>
      <c r="IH124" s="11">
        <f t="shared" si="83"/>
        <v>0</v>
      </c>
      <c r="II124" s="11">
        <f t="shared" si="83"/>
        <v>0</v>
      </c>
      <c r="IJ124" s="11">
        <f t="shared" si="83"/>
        <v>0</v>
      </c>
      <c r="IK124" s="11">
        <f t="shared" si="83"/>
        <v>0</v>
      </c>
      <c r="IM124" s="11">
        <f t="shared" si="83"/>
        <v>0</v>
      </c>
      <c r="IN124" s="11">
        <f t="shared" si="83"/>
        <v>0</v>
      </c>
      <c r="IO124" s="11">
        <f t="shared" si="83"/>
        <v>0</v>
      </c>
      <c r="IP124" s="11">
        <f t="shared" si="83"/>
        <v>0</v>
      </c>
      <c r="IQ124" s="11">
        <f t="shared" si="83"/>
        <v>0</v>
      </c>
      <c r="IR124" s="11">
        <f t="shared" si="83"/>
        <v>0</v>
      </c>
      <c r="IS124" s="11">
        <f t="shared" si="83"/>
        <v>0</v>
      </c>
      <c r="IT124" s="11">
        <f t="shared" si="83"/>
        <v>0</v>
      </c>
      <c r="IU124" s="11">
        <f t="shared" si="83"/>
        <v>0</v>
      </c>
      <c r="IV124" s="11">
        <f t="shared" si="83"/>
        <v>0</v>
      </c>
      <c r="IW124" s="11">
        <f t="shared" si="83"/>
        <v>0</v>
      </c>
      <c r="IX124" s="11">
        <f t="shared" si="83"/>
        <v>0</v>
      </c>
      <c r="IY124" s="11">
        <f t="shared" si="83"/>
        <v>0</v>
      </c>
      <c r="IZ124" s="11">
        <f t="shared" si="83"/>
        <v>0</v>
      </c>
      <c r="JA124" s="11">
        <f t="shared" ref="JA124" si="84">JA19+JA53</f>
        <v>0</v>
      </c>
      <c r="JB124" s="11">
        <f t="shared" si="4"/>
        <v>0</v>
      </c>
    </row>
    <row r="125" spans="4:262" x14ac:dyDescent="0.25">
      <c r="D125" s="11">
        <v>2037</v>
      </c>
      <c r="E125" s="11">
        <f t="shared" ref="E125:BP125" si="85">E20+E54</f>
        <v>32044360384.950104</v>
      </c>
      <c r="F125" s="11">
        <f t="shared" si="85"/>
        <v>15011652780.701742</v>
      </c>
      <c r="G125" s="11">
        <f t="shared" si="85"/>
        <v>4517576359.8200865</v>
      </c>
      <c r="H125" s="11">
        <f t="shared" si="85"/>
        <v>2025430738.9942405</v>
      </c>
      <c r="I125" s="11">
        <f t="shared" si="85"/>
        <v>19644032561.543945</v>
      </c>
      <c r="J125" s="11">
        <f t="shared" si="85"/>
        <v>792695060.05737805</v>
      </c>
      <c r="K125" s="11">
        <f t="shared" si="85"/>
        <v>1309962053.7005858</v>
      </c>
      <c r="L125" s="11">
        <f t="shared" si="85"/>
        <v>4504264543.6095028</v>
      </c>
      <c r="M125" s="11">
        <f t="shared" si="85"/>
        <v>27622864904.789631</v>
      </c>
      <c r="N125" s="11">
        <f t="shared" si="85"/>
        <v>3323984108.3800812</v>
      </c>
      <c r="O125" s="11">
        <f t="shared" si="85"/>
        <v>4018908574.6648927</v>
      </c>
      <c r="P125" s="11">
        <f t="shared" si="85"/>
        <v>654665695.11319399</v>
      </c>
      <c r="Q125" s="11">
        <f t="shared" si="85"/>
        <v>2203215206.9353037</v>
      </c>
      <c r="R125" s="11">
        <f t="shared" si="85"/>
        <v>1461176297.8143568</v>
      </c>
      <c r="S125" s="11">
        <f t="shared" si="85"/>
        <v>1344158505.2976995</v>
      </c>
      <c r="T125" s="11">
        <f t="shared" si="85"/>
        <v>7658031203.0049086</v>
      </c>
      <c r="V125" s="11">
        <f t="shared" si="85"/>
        <v>31377433954.787792</v>
      </c>
      <c r="W125" s="11">
        <f t="shared" si="85"/>
        <v>14596678110.966068</v>
      </c>
      <c r="X125" s="11">
        <f t="shared" si="85"/>
        <v>4490240567.2306175</v>
      </c>
      <c r="Y125" s="11">
        <f t="shared" si="85"/>
        <v>1973317712.031213</v>
      </c>
      <c r="Z125" s="11">
        <f t="shared" si="85"/>
        <v>19256566858.519272</v>
      </c>
      <c r="AA125" s="11">
        <f t="shared" si="85"/>
        <v>767804597.69501889</v>
      </c>
      <c r="AB125" s="11">
        <f t="shared" si="85"/>
        <v>1283735932.9491696</v>
      </c>
      <c r="AC125" s="11">
        <f t="shared" si="85"/>
        <v>4397116610.6688089</v>
      </c>
      <c r="AD125" s="11">
        <f t="shared" si="85"/>
        <v>26872833555.765781</v>
      </c>
      <c r="AE125" s="11">
        <f t="shared" si="85"/>
        <v>3231203231.4531345</v>
      </c>
      <c r="AF125" s="11">
        <f t="shared" si="85"/>
        <v>3907094690.1777205</v>
      </c>
      <c r="AG125" s="11">
        <f t="shared" si="85"/>
        <v>638115507.82689607</v>
      </c>
      <c r="AH125" s="11">
        <f t="shared" si="85"/>
        <v>2135031718.2227874</v>
      </c>
      <c r="AI125" s="11">
        <f t="shared" si="85"/>
        <v>1427267894.181031</v>
      </c>
      <c r="AJ125" s="11">
        <f t="shared" si="85"/>
        <v>1303999159.300405</v>
      </c>
      <c r="AK125" s="11">
        <f t="shared" si="85"/>
        <v>7462981969.1664829</v>
      </c>
      <c r="AM125" s="11">
        <f t="shared" si="85"/>
        <v>30926068364.540443</v>
      </c>
      <c r="AN125" s="11">
        <f t="shared" si="85"/>
        <v>14181420683.696951</v>
      </c>
      <c r="AO125" s="11">
        <f t="shared" si="85"/>
        <v>4471479676.0919037</v>
      </c>
      <c r="AP125" s="11">
        <f t="shared" si="85"/>
        <v>1921204685.0681865</v>
      </c>
      <c r="AQ125" s="11">
        <f t="shared" si="85"/>
        <v>18869101155.494602</v>
      </c>
      <c r="AR125" s="11">
        <f t="shared" si="85"/>
        <v>742914135.3326602</v>
      </c>
      <c r="AS125" s="11">
        <f t="shared" si="85"/>
        <v>1268702135.4338181</v>
      </c>
      <c r="AT125" s="11">
        <f t="shared" si="85"/>
        <v>4289968677.728106</v>
      </c>
      <c r="AU125" s="11">
        <f t="shared" si="85"/>
        <v>26122802206.741928</v>
      </c>
      <c r="AV125" s="11">
        <f t="shared" si="85"/>
        <v>3138422354.526186</v>
      </c>
      <c r="AW125" s="11">
        <f t="shared" si="85"/>
        <v>3795280805.6905422</v>
      </c>
      <c r="AX125" s="11">
        <f t="shared" si="85"/>
        <v>621565320.54059803</v>
      </c>
      <c r="AY125" s="11">
        <f t="shared" si="85"/>
        <v>2066848229.510273</v>
      </c>
      <c r="AZ125" s="11">
        <f t="shared" si="85"/>
        <v>1393359490.5477052</v>
      </c>
      <c r="BA125" s="11">
        <f t="shared" si="85"/>
        <v>1263839813.3031101</v>
      </c>
      <c r="BB125" s="11">
        <f t="shared" si="85"/>
        <v>7267932735.3280592</v>
      </c>
      <c r="BD125" s="11">
        <f t="shared" si="85"/>
        <v>0</v>
      </c>
      <c r="BE125" s="11">
        <f t="shared" si="85"/>
        <v>0</v>
      </c>
      <c r="BF125" s="11">
        <f t="shared" si="85"/>
        <v>0</v>
      </c>
      <c r="BG125" s="11">
        <f t="shared" si="85"/>
        <v>0</v>
      </c>
      <c r="BH125" s="11">
        <f t="shared" si="85"/>
        <v>0</v>
      </c>
      <c r="BI125" s="11">
        <f t="shared" si="85"/>
        <v>0</v>
      </c>
      <c r="BJ125" s="11">
        <f t="shared" si="85"/>
        <v>0</v>
      </c>
      <c r="BK125" s="11">
        <f t="shared" si="85"/>
        <v>0</v>
      </c>
      <c r="BL125" s="11">
        <f t="shared" si="85"/>
        <v>0</v>
      </c>
      <c r="BM125" s="11">
        <f t="shared" si="85"/>
        <v>0</v>
      </c>
      <c r="BN125" s="11">
        <f t="shared" si="85"/>
        <v>0</v>
      </c>
      <c r="BO125" s="11">
        <f t="shared" si="85"/>
        <v>0</v>
      </c>
      <c r="BP125" s="11">
        <f t="shared" si="85"/>
        <v>0</v>
      </c>
      <c r="BQ125" s="11">
        <f t="shared" ref="BQ125:EB125" si="86">BQ20+BQ54</f>
        <v>0</v>
      </c>
      <c r="BR125" s="11">
        <f t="shared" si="86"/>
        <v>0</v>
      </c>
      <c r="BS125" s="11">
        <f t="shared" si="86"/>
        <v>0</v>
      </c>
      <c r="BU125" s="11">
        <f t="shared" si="86"/>
        <v>0</v>
      </c>
      <c r="BV125" s="11">
        <f t="shared" si="86"/>
        <v>0</v>
      </c>
      <c r="BW125" s="11">
        <f t="shared" si="86"/>
        <v>0</v>
      </c>
      <c r="BX125" s="11">
        <f t="shared" si="86"/>
        <v>0</v>
      </c>
      <c r="BY125" s="11">
        <f t="shared" si="86"/>
        <v>0</v>
      </c>
      <c r="BZ125" s="11">
        <f t="shared" si="86"/>
        <v>0</v>
      </c>
      <c r="CA125" s="11">
        <f t="shared" si="86"/>
        <v>0</v>
      </c>
      <c r="CB125" s="11">
        <f t="shared" si="86"/>
        <v>0</v>
      </c>
      <c r="CC125" s="11">
        <f t="shared" si="86"/>
        <v>0</v>
      </c>
      <c r="CD125" s="11">
        <f t="shared" si="86"/>
        <v>0</v>
      </c>
      <c r="CE125" s="11">
        <f t="shared" si="86"/>
        <v>0</v>
      </c>
      <c r="CF125" s="11">
        <f t="shared" si="86"/>
        <v>0</v>
      </c>
      <c r="CG125" s="11">
        <f t="shared" si="86"/>
        <v>0</v>
      </c>
      <c r="CH125" s="11">
        <f t="shared" si="86"/>
        <v>0</v>
      </c>
      <c r="CI125" s="11">
        <f t="shared" si="86"/>
        <v>0</v>
      </c>
      <c r="CJ125" s="11">
        <f t="shared" si="86"/>
        <v>0</v>
      </c>
      <c r="CM125" s="11">
        <f t="shared" si="86"/>
        <v>18156.599999999999</v>
      </c>
      <c r="CN125" s="11">
        <f t="shared" si="86"/>
        <v>35614137581.025299</v>
      </c>
      <c r="CO125" s="11">
        <f t="shared" si="86"/>
        <v>17402125412.841114</v>
      </c>
      <c r="CP125" s="11">
        <f t="shared" si="86"/>
        <v>5746999707.5606871</v>
      </c>
      <c r="CQ125" s="11">
        <f t="shared" si="86"/>
        <v>2107601447.2583003</v>
      </c>
      <c r="CR125" s="11">
        <f t="shared" si="86"/>
        <v>20395520402.47377</v>
      </c>
      <c r="CS125" s="11">
        <f t="shared" si="86"/>
        <v>1023205752.0614494</v>
      </c>
      <c r="CT125" s="11">
        <f t="shared" si="86"/>
        <v>1664641784.1825569</v>
      </c>
      <c r="CU125" s="11">
        <f t="shared" si="86"/>
        <v>6099020109.7952242</v>
      </c>
      <c r="CV125" s="11">
        <f t="shared" si="86"/>
        <v>29860243581.221207</v>
      </c>
      <c r="CW125" s="11">
        <f t="shared" si="86"/>
        <v>3776392216.0674472</v>
      </c>
      <c r="CX125" s="11">
        <f t="shared" si="86"/>
        <v>7733390478.1810408</v>
      </c>
      <c r="CY125" s="11">
        <f t="shared" si="86"/>
        <v>775984182.32864583</v>
      </c>
      <c r="CZ125" s="11">
        <f t="shared" si="86"/>
        <v>2609491991.151123</v>
      </c>
      <c r="DA125" s="11">
        <f t="shared" si="86"/>
        <v>3246741924.8869877</v>
      </c>
      <c r="DB125" s="11">
        <f t="shared" si="86"/>
        <v>2157611522.7033734</v>
      </c>
      <c r="DC125" s="11">
        <f t="shared" si="86"/>
        <v>9540678492.045454</v>
      </c>
      <c r="DE125" s="11">
        <f t="shared" si="86"/>
        <v>34584952370.438728</v>
      </c>
      <c r="DF125" s="11">
        <f t="shared" si="86"/>
        <v>16760634558.7637</v>
      </c>
      <c r="DG125" s="11">
        <f t="shared" si="86"/>
        <v>5696878426.1889791</v>
      </c>
      <c r="DH125" s="11">
        <f t="shared" si="86"/>
        <v>2023998098.0822213</v>
      </c>
      <c r="DI125" s="11">
        <f t="shared" si="86"/>
        <v>19795804018.909847</v>
      </c>
      <c r="DJ125" s="11">
        <f t="shared" si="86"/>
        <v>976202376.17230368</v>
      </c>
      <c r="DK125" s="11">
        <f t="shared" si="86"/>
        <v>1615965349.6836307</v>
      </c>
      <c r="DL125" s="11">
        <f t="shared" si="86"/>
        <v>5867285368.0938568</v>
      </c>
      <c r="DM125" s="11">
        <f t="shared" si="86"/>
        <v>28737934146.925671</v>
      </c>
      <c r="DN125" s="11">
        <f t="shared" si="86"/>
        <v>3616775636.6340284</v>
      </c>
      <c r="DO125" s="11">
        <f t="shared" si="86"/>
        <v>7403004044.857336</v>
      </c>
      <c r="DP125" s="11">
        <f t="shared" si="86"/>
        <v>748111970.80002499</v>
      </c>
      <c r="DQ125" s="11">
        <f t="shared" si="86"/>
        <v>2496142911.3106751</v>
      </c>
      <c r="DR125" s="11">
        <f t="shared" si="86"/>
        <v>3166118776.982111</v>
      </c>
      <c r="DS125" s="11">
        <f t="shared" si="86"/>
        <v>2060787613.8513916</v>
      </c>
      <c r="DT125" s="11">
        <f t="shared" si="86"/>
        <v>9183655116.7750835</v>
      </c>
      <c r="DV125" s="11">
        <f t="shared" si="86"/>
        <v>33819078773.552319</v>
      </c>
      <c r="DW125" s="11">
        <f t="shared" si="86"/>
        <v>16274644254.082663</v>
      </c>
      <c r="DX125" s="11">
        <f t="shared" si="86"/>
        <v>5666835805.0859985</v>
      </c>
      <c r="DY125" s="11">
        <f t="shared" si="86"/>
        <v>1974014279.1006505</v>
      </c>
      <c r="DZ125" s="11">
        <f t="shared" si="86"/>
        <v>19196087635.345936</v>
      </c>
      <c r="EA125" s="11">
        <f t="shared" si="86"/>
        <v>929199000.28315771</v>
      </c>
      <c r="EB125" s="11">
        <f t="shared" si="86"/>
        <v>1593596435.1931567</v>
      </c>
      <c r="EC125" s="11">
        <f t="shared" ref="EC125:GN125" si="87">EC20+EC54</f>
        <v>5635550626.3924866</v>
      </c>
      <c r="ED125" s="11">
        <f t="shared" si="87"/>
        <v>27615624712.630169</v>
      </c>
      <c r="EE125" s="11">
        <f t="shared" si="87"/>
        <v>3457159057.2006102</v>
      </c>
      <c r="EF125" s="11">
        <f t="shared" si="87"/>
        <v>7072617611.5336361</v>
      </c>
      <c r="EG125" s="11">
        <f t="shared" si="87"/>
        <v>720239759.27140498</v>
      </c>
      <c r="EH125" s="11">
        <f t="shared" si="87"/>
        <v>2382853686.153121</v>
      </c>
      <c r="EI125" s="11">
        <f t="shared" si="87"/>
        <v>3085495629.0772305</v>
      </c>
      <c r="EJ125" s="11">
        <f t="shared" si="87"/>
        <v>1963963704.9994078</v>
      </c>
      <c r="EK125" s="11">
        <f t="shared" si="87"/>
        <v>8826631741.504715</v>
      </c>
      <c r="EM125" s="11">
        <f t="shared" si="87"/>
        <v>0</v>
      </c>
      <c r="EN125" s="11">
        <f t="shared" si="87"/>
        <v>0</v>
      </c>
      <c r="EO125" s="11">
        <f t="shared" si="87"/>
        <v>0</v>
      </c>
      <c r="EP125" s="11">
        <f t="shared" si="87"/>
        <v>0</v>
      </c>
      <c r="EQ125" s="11">
        <f t="shared" si="87"/>
        <v>0</v>
      </c>
      <c r="ER125" s="11">
        <f t="shared" si="87"/>
        <v>0</v>
      </c>
      <c r="ES125" s="11">
        <f t="shared" si="87"/>
        <v>0</v>
      </c>
      <c r="ET125" s="11">
        <f t="shared" si="87"/>
        <v>0</v>
      </c>
      <c r="EU125" s="11">
        <f t="shared" si="87"/>
        <v>0</v>
      </c>
      <c r="EV125" s="11">
        <f t="shared" si="87"/>
        <v>0</v>
      </c>
      <c r="EW125" s="11">
        <f t="shared" si="87"/>
        <v>0</v>
      </c>
      <c r="EX125" s="11">
        <f t="shared" si="87"/>
        <v>0</v>
      </c>
      <c r="EY125" s="11">
        <f t="shared" si="87"/>
        <v>0</v>
      </c>
      <c r="EZ125" s="11">
        <f t="shared" si="87"/>
        <v>0</v>
      </c>
      <c r="FA125" s="11">
        <f t="shared" si="87"/>
        <v>0</v>
      </c>
      <c r="FB125" s="11">
        <f t="shared" si="87"/>
        <v>0</v>
      </c>
      <c r="FD125" s="11">
        <f t="shared" si="87"/>
        <v>0</v>
      </c>
      <c r="FE125" s="11">
        <f t="shared" si="87"/>
        <v>0</v>
      </c>
      <c r="FF125" s="11">
        <f t="shared" si="87"/>
        <v>0</v>
      </c>
      <c r="FG125" s="11">
        <f t="shared" si="87"/>
        <v>0</v>
      </c>
      <c r="FH125" s="11">
        <f t="shared" si="87"/>
        <v>0</v>
      </c>
      <c r="FI125" s="11">
        <f t="shared" si="87"/>
        <v>0</v>
      </c>
      <c r="FJ125" s="11">
        <f t="shared" si="87"/>
        <v>0</v>
      </c>
      <c r="FK125" s="11">
        <f t="shared" si="87"/>
        <v>0</v>
      </c>
      <c r="FL125" s="11">
        <f t="shared" si="87"/>
        <v>0</v>
      </c>
      <c r="FM125" s="11">
        <f t="shared" si="87"/>
        <v>0</v>
      </c>
      <c r="FN125" s="11">
        <f t="shared" si="87"/>
        <v>0</v>
      </c>
      <c r="FO125" s="11">
        <f t="shared" si="87"/>
        <v>0</v>
      </c>
      <c r="FP125" s="11">
        <f t="shared" si="87"/>
        <v>0</v>
      </c>
      <c r="FQ125" s="11">
        <f t="shared" si="87"/>
        <v>0</v>
      </c>
      <c r="FR125" s="11">
        <f t="shared" si="87"/>
        <v>0</v>
      </c>
      <c r="FS125" s="11">
        <f t="shared" si="87"/>
        <v>0</v>
      </c>
      <c r="FV125" s="11">
        <f t="shared" si="87"/>
        <v>18156.599999999999</v>
      </c>
      <c r="FW125" s="11">
        <f t="shared" si="87"/>
        <v>39430396391.89576</v>
      </c>
      <c r="FX125" s="11">
        <f t="shared" si="87"/>
        <v>17202191516.665462</v>
      </c>
      <c r="FY125" s="11">
        <f t="shared" si="87"/>
        <v>6363857055.9704695</v>
      </c>
      <c r="FZ125" s="11">
        <f t="shared" si="87"/>
        <v>2523399133.3077879</v>
      </c>
      <c r="GA125" s="11">
        <f t="shared" si="87"/>
        <v>17376652296.220261</v>
      </c>
      <c r="GB125" s="11">
        <f t="shared" si="87"/>
        <v>518695915.45633024</v>
      </c>
      <c r="GC125" s="11">
        <f t="shared" si="87"/>
        <v>1617051700.0255725</v>
      </c>
      <c r="GD125" s="11">
        <f t="shared" si="87"/>
        <v>10710432129.899872</v>
      </c>
      <c r="GE125" s="11">
        <f t="shared" si="87"/>
        <v>32665978317.542385</v>
      </c>
      <c r="GF125" s="11">
        <f t="shared" si="87"/>
        <v>4140306708.2761459</v>
      </c>
      <c r="GG125" s="11">
        <f t="shared" si="87"/>
        <v>6759456234.8211622</v>
      </c>
      <c r="GH125" s="11">
        <f t="shared" si="87"/>
        <v>883415006.06974447</v>
      </c>
      <c r="GI125" s="11">
        <f t="shared" si="87"/>
        <v>2028990119.4646654</v>
      </c>
      <c r="GJ125" s="11">
        <f t="shared" si="87"/>
        <v>2823714474.6452446</v>
      </c>
      <c r="GK125" s="11">
        <f t="shared" si="87"/>
        <v>2208941497.1288714</v>
      </c>
      <c r="GL125" s="11">
        <f t="shared" si="87"/>
        <v>11065100802.98527</v>
      </c>
      <c r="GN125" s="11">
        <f t="shared" si="87"/>
        <v>38528579973.914726</v>
      </c>
      <c r="GO125" s="11">
        <f t="shared" ref="GO125:IZ125" si="88">GO20+GO54</f>
        <v>16805461387.007248</v>
      </c>
      <c r="GP125" s="11">
        <f t="shared" si="88"/>
        <v>6211867353.5038261</v>
      </c>
      <c r="GQ125" s="11">
        <f t="shared" si="88"/>
        <v>2464637253.3727517</v>
      </c>
      <c r="GR125" s="11">
        <f t="shared" si="88"/>
        <v>16994307648.437561</v>
      </c>
      <c r="GS125" s="11">
        <f t="shared" si="88"/>
        <v>505378783.84705579</v>
      </c>
      <c r="GT125" s="11">
        <f t="shared" si="88"/>
        <v>1578780654.0266619</v>
      </c>
      <c r="GU125" s="11">
        <f t="shared" si="88"/>
        <v>10462316636.819147</v>
      </c>
      <c r="GV125" s="11">
        <f t="shared" si="88"/>
        <v>31562347069.80756</v>
      </c>
      <c r="GW125" s="11">
        <f t="shared" si="88"/>
        <v>4015365442.2303748</v>
      </c>
      <c r="GX125" s="11">
        <f t="shared" si="88"/>
        <v>6576757185.2473412</v>
      </c>
      <c r="GY125" s="11">
        <f t="shared" si="88"/>
        <v>862532514.69516611</v>
      </c>
      <c r="GZ125" s="11">
        <f t="shared" si="88"/>
        <v>1975590872.3971086</v>
      </c>
      <c r="HA125" s="11">
        <f t="shared" si="88"/>
        <v>2722612829.0526834</v>
      </c>
      <c r="HB125" s="11">
        <f t="shared" si="88"/>
        <v>2138095688.8860686</v>
      </c>
      <c r="HC125" s="11">
        <f t="shared" si="88"/>
        <v>10749443304.366055</v>
      </c>
      <c r="HE125" s="11">
        <f t="shared" si="88"/>
        <v>37926869206.599236</v>
      </c>
      <c r="HF125" s="11">
        <f t="shared" si="88"/>
        <v>16410612514.919975</v>
      </c>
      <c r="HG125" s="11">
        <f t="shared" si="88"/>
        <v>6079304629.0049782</v>
      </c>
      <c r="HH125" s="11">
        <f t="shared" si="88"/>
        <v>2435351047.4532022</v>
      </c>
      <c r="HI125" s="11">
        <f t="shared" si="88"/>
        <v>16637643912.409393</v>
      </c>
      <c r="HJ125" s="11">
        <f t="shared" si="88"/>
        <v>495426080.44009954</v>
      </c>
      <c r="HK125" s="11">
        <f t="shared" si="88"/>
        <v>1540509608.0277519</v>
      </c>
      <c r="HL125" s="11">
        <f t="shared" si="88"/>
        <v>10213465433.526325</v>
      </c>
      <c r="HM125" s="11">
        <f t="shared" si="88"/>
        <v>30458715822.072731</v>
      </c>
      <c r="HN125" s="11">
        <f t="shared" si="88"/>
        <v>3890424176.1846089</v>
      </c>
      <c r="HO125" s="11">
        <f t="shared" si="88"/>
        <v>6474798743.9398155</v>
      </c>
      <c r="HP125" s="11">
        <f t="shared" si="88"/>
        <v>841719289.73327124</v>
      </c>
      <c r="HQ125" s="11">
        <f t="shared" si="88"/>
        <v>1922191625.3295531</v>
      </c>
      <c r="HR125" s="11">
        <f t="shared" si="88"/>
        <v>2621703962.2192574</v>
      </c>
      <c r="HS125" s="11">
        <f t="shared" si="88"/>
        <v>2067249880.6432691</v>
      </c>
      <c r="HT125" s="11">
        <f t="shared" si="88"/>
        <v>10433785805.746845</v>
      </c>
      <c r="HV125" s="11">
        <f t="shared" si="88"/>
        <v>0</v>
      </c>
      <c r="HW125" s="11">
        <f t="shared" si="88"/>
        <v>0</v>
      </c>
      <c r="HX125" s="11">
        <f t="shared" si="88"/>
        <v>0</v>
      </c>
      <c r="HY125" s="11">
        <f t="shared" si="88"/>
        <v>0</v>
      </c>
      <c r="HZ125" s="11">
        <f t="shared" si="88"/>
        <v>0</v>
      </c>
      <c r="IA125" s="11">
        <f t="shared" si="88"/>
        <v>0</v>
      </c>
      <c r="IB125" s="11">
        <f t="shared" si="88"/>
        <v>0</v>
      </c>
      <c r="IC125" s="11">
        <f t="shared" si="88"/>
        <v>0</v>
      </c>
      <c r="ID125" s="11">
        <f t="shared" si="88"/>
        <v>0</v>
      </c>
      <c r="IE125" s="11">
        <f t="shared" si="88"/>
        <v>0</v>
      </c>
      <c r="IF125" s="11">
        <f t="shared" si="88"/>
        <v>0</v>
      </c>
      <c r="IG125" s="11">
        <f t="shared" si="88"/>
        <v>0</v>
      </c>
      <c r="IH125" s="11">
        <f t="shared" si="88"/>
        <v>0</v>
      </c>
      <c r="II125" s="11">
        <f t="shared" si="88"/>
        <v>0</v>
      </c>
      <c r="IJ125" s="11">
        <f t="shared" si="88"/>
        <v>0</v>
      </c>
      <c r="IK125" s="11">
        <f t="shared" si="88"/>
        <v>0</v>
      </c>
      <c r="IM125" s="11">
        <f t="shared" si="88"/>
        <v>0</v>
      </c>
      <c r="IN125" s="11">
        <f t="shared" si="88"/>
        <v>0</v>
      </c>
      <c r="IO125" s="11">
        <f t="shared" si="88"/>
        <v>0</v>
      </c>
      <c r="IP125" s="11">
        <f t="shared" si="88"/>
        <v>0</v>
      </c>
      <c r="IQ125" s="11">
        <f t="shared" si="88"/>
        <v>0</v>
      </c>
      <c r="IR125" s="11">
        <f t="shared" si="88"/>
        <v>0</v>
      </c>
      <c r="IS125" s="11">
        <f t="shared" si="88"/>
        <v>0</v>
      </c>
      <c r="IT125" s="11">
        <f t="shared" si="88"/>
        <v>0</v>
      </c>
      <c r="IU125" s="11">
        <f t="shared" si="88"/>
        <v>0</v>
      </c>
      <c r="IV125" s="11">
        <f t="shared" si="88"/>
        <v>0</v>
      </c>
      <c r="IW125" s="11">
        <f t="shared" si="88"/>
        <v>0</v>
      </c>
      <c r="IX125" s="11">
        <f t="shared" si="88"/>
        <v>0</v>
      </c>
      <c r="IY125" s="11">
        <f t="shared" si="88"/>
        <v>0</v>
      </c>
      <c r="IZ125" s="11">
        <f t="shared" si="88"/>
        <v>0</v>
      </c>
      <c r="JA125" s="11">
        <f t="shared" ref="JA125" si="89">JA20+JA54</f>
        <v>0</v>
      </c>
      <c r="JB125" s="11">
        <f t="shared" si="4"/>
        <v>0</v>
      </c>
    </row>
    <row r="126" spans="4:262" x14ac:dyDescent="0.25">
      <c r="D126" s="11">
        <v>2038</v>
      </c>
      <c r="E126" s="11">
        <f t="shared" ref="E126:BP126" si="90">E21+E55</f>
        <v>32307459383.64534</v>
      </c>
      <c r="F126" s="11">
        <f t="shared" si="90"/>
        <v>15599887947.154757</v>
      </c>
      <c r="G126" s="11">
        <f t="shared" si="90"/>
        <v>4551837155.4231081</v>
      </c>
      <c r="H126" s="11">
        <f t="shared" si="90"/>
        <v>2107333137.6149342</v>
      </c>
      <c r="I126" s="11">
        <f t="shared" si="90"/>
        <v>20733128574.317375</v>
      </c>
      <c r="J126" s="11">
        <f t="shared" si="90"/>
        <v>872177148.55962491</v>
      </c>
      <c r="K126" s="11">
        <f t="shared" si="90"/>
        <v>1318886064.7276063</v>
      </c>
      <c r="L126" s="11">
        <f t="shared" si="90"/>
        <v>4796099421.195118</v>
      </c>
      <c r="M126" s="11">
        <f t="shared" si="90"/>
        <v>29652659594.34272</v>
      </c>
      <c r="N126" s="11">
        <f t="shared" si="90"/>
        <v>3619619544.7225003</v>
      </c>
      <c r="O126" s="11">
        <f t="shared" si="90"/>
        <v>4418741985.9475813</v>
      </c>
      <c r="P126" s="11">
        <f t="shared" si="90"/>
        <v>692201260.49521255</v>
      </c>
      <c r="Q126" s="11">
        <f t="shared" si="90"/>
        <v>2420104464.1917892</v>
      </c>
      <c r="R126" s="11">
        <f t="shared" si="90"/>
        <v>1704031132.4136701</v>
      </c>
      <c r="S126" s="11">
        <f t="shared" si="90"/>
        <v>1485306651.189703</v>
      </c>
      <c r="T126" s="11">
        <f t="shared" si="90"/>
        <v>8462571818.5682755</v>
      </c>
      <c r="V126" s="11">
        <f t="shared" si="90"/>
        <v>31462340287.833229</v>
      </c>
      <c r="W126" s="11">
        <f t="shared" si="90"/>
        <v>14984093834.660143</v>
      </c>
      <c r="X126" s="11">
        <f t="shared" si="90"/>
        <v>4502530722.370472</v>
      </c>
      <c r="Y126" s="11">
        <f t="shared" si="90"/>
        <v>2027768964.510639</v>
      </c>
      <c r="Z126" s="11">
        <f t="shared" si="90"/>
        <v>20087078459.077274</v>
      </c>
      <c r="AA126" s="11">
        <f t="shared" si="90"/>
        <v>832739199.56388879</v>
      </c>
      <c r="AB126" s="11">
        <f t="shared" si="90"/>
        <v>1286665908.2711887</v>
      </c>
      <c r="AC126" s="11">
        <f t="shared" si="90"/>
        <v>4624050214.1759119</v>
      </c>
      <c r="AD126" s="11">
        <f t="shared" si="90"/>
        <v>28474937906.286537</v>
      </c>
      <c r="AE126" s="11">
        <f t="shared" si="90"/>
        <v>3471041280.9321976</v>
      </c>
      <c r="AF126" s="11">
        <f t="shared" si="90"/>
        <v>4236295831.2040234</v>
      </c>
      <c r="AG126" s="11">
        <f t="shared" si="90"/>
        <v>666369480.89627421</v>
      </c>
      <c r="AH126" s="11">
        <f t="shared" si="90"/>
        <v>2311876380.2019672</v>
      </c>
      <c r="AI126" s="11">
        <f t="shared" si="90"/>
        <v>1641873776.0121014</v>
      </c>
      <c r="AJ126" s="11">
        <f t="shared" si="90"/>
        <v>1420387617.9791527</v>
      </c>
      <c r="AK126" s="11">
        <f t="shared" si="90"/>
        <v>8137124714.5669308</v>
      </c>
      <c r="AM126" s="11">
        <f t="shared" si="90"/>
        <v>31011441508.688534</v>
      </c>
      <c r="AN126" s="11">
        <f t="shared" si="90"/>
        <v>14368016920.732723</v>
      </c>
      <c r="AO126" s="11">
        <f t="shared" si="90"/>
        <v>4483970409.0102243</v>
      </c>
      <c r="AP126" s="11">
        <f t="shared" si="90"/>
        <v>1948204791.4063444</v>
      </c>
      <c r="AQ126" s="11">
        <f t="shared" si="90"/>
        <v>19441028343.837181</v>
      </c>
      <c r="AR126" s="11">
        <f t="shared" si="90"/>
        <v>793301250.56815314</v>
      </c>
      <c r="AS126" s="11">
        <f t="shared" si="90"/>
        <v>1271653208.6536174</v>
      </c>
      <c r="AT126" s="11">
        <f t="shared" si="90"/>
        <v>4452001007.1566954</v>
      </c>
      <c r="AU126" s="11">
        <f t="shared" si="90"/>
        <v>27297216218.230343</v>
      </c>
      <c r="AV126" s="11">
        <f t="shared" si="90"/>
        <v>3322463017.141891</v>
      </c>
      <c r="AW126" s="11">
        <f t="shared" si="90"/>
        <v>4053849676.4604602</v>
      </c>
      <c r="AX126" s="11">
        <f t="shared" si="90"/>
        <v>640537701.29733562</v>
      </c>
      <c r="AY126" s="11">
        <f t="shared" si="90"/>
        <v>2203648296.2121477</v>
      </c>
      <c r="AZ126" s="11">
        <f t="shared" si="90"/>
        <v>1579716419.6105309</v>
      </c>
      <c r="BA126" s="11">
        <f t="shared" si="90"/>
        <v>1355468584.7686014</v>
      </c>
      <c r="BB126" s="11">
        <f t="shared" si="90"/>
        <v>7811677610.5655851</v>
      </c>
      <c r="BD126" s="11">
        <f t="shared" si="90"/>
        <v>0</v>
      </c>
      <c r="BE126" s="11">
        <f t="shared" si="90"/>
        <v>0</v>
      </c>
      <c r="BF126" s="11">
        <f t="shared" si="90"/>
        <v>0</v>
      </c>
      <c r="BG126" s="11">
        <f t="shared" si="90"/>
        <v>0</v>
      </c>
      <c r="BH126" s="11">
        <f t="shared" si="90"/>
        <v>0</v>
      </c>
      <c r="BI126" s="11">
        <f t="shared" si="90"/>
        <v>0</v>
      </c>
      <c r="BJ126" s="11">
        <f t="shared" si="90"/>
        <v>0</v>
      </c>
      <c r="BK126" s="11">
        <f t="shared" si="90"/>
        <v>0</v>
      </c>
      <c r="BL126" s="11">
        <f t="shared" si="90"/>
        <v>0</v>
      </c>
      <c r="BM126" s="11">
        <f t="shared" si="90"/>
        <v>0</v>
      </c>
      <c r="BN126" s="11">
        <f t="shared" si="90"/>
        <v>0</v>
      </c>
      <c r="BO126" s="11">
        <f t="shared" si="90"/>
        <v>0</v>
      </c>
      <c r="BP126" s="11">
        <f t="shared" si="90"/>
        <v>0</v>
      </c>
      <c r="BQ126" s="11">
        <f t="shared" ref="BQ126:EB126" si="91">BQ21+BQ55</f>
        <v>0</v>
      </c>
      <c r="BR126" s="11">
        <f t="shared" si="91"/>
        <v>0</v>
      </c>
      <c r="BS126" s="11">
        <f t="shared" si="91"/>
        <v>0</v>
      </c>
      <c r="BU126" s="11">
        <f t="shared" si="91"/>
        <v>0</v>
      </c>
      <c r="BV126" s="11">
        <f t="shared" si="91"/>
        <v>0</v>
      </c>
      <c r="BW126" s="11">
        <f t="shared" si="91"/>
        <v>0</v>
      </c>
      <c r="BX126" s="11">
        <f t="shared" si="91"/>
        <v>0</v>
      </c>
      <c r="BY126" s="11">
        <f t="shared" si="91"/>
        <v>0</v>
      </c>
      <c r="BZ126" s="11">
        <f t="shared" si="91"/>
        <v>0</v>
      </c>
      <c r="CA126" s="11">
        <f t="shared" si="91"/>
        <v>0</v>
      </c>
      <c r="CB126" s="11">
        <f t="shared" si="91"/>
        <v>0</v>
      </c>
      <c r="CC126" s="11">
        <f t="shared" si="91"/>
        <v>0</v>
      </c>
      <c r="CD126" s="11">
        <f t="shared" si="91"/>
        <v>0</v>
      </c>
      <c r="CE126" s="11">
        <f t="shared" si="91"/>
        <v>0</v>
      </c>
      <c r="CF126" s="11">
        <f t="shared" si="91"/>
        <v>0</v>
      </c>
      <c r="CG126" s="11">
        <f t="shared" si="91"/>
        <v>0</v>
      </c>
      <c r="CH126" s="11">
        <f t="shared" si="91"/>
        <v>0</v>
      </c>
      <c r="CI126" s="11">
        <f t="shared" si="91"/>
        <v>0</v>
      </c>
      <c r="CJ126" s="11">
        <f t="shared" si="91"/>
        <v>0</v>
      </c>
      <c r="CM126" s="11">
        <f t="shared" si="91"/>
        <v>20262.533333333333</v>
      </c>
      <c r="CN126" s="11">
        <f t="shared" si="91"/>
        <v>37352395527.108871</v>
      </c>
      <c r="CO126" s="11">
        <f t="shared" si="91"/>
        <v>17795346668.472271</v>
      </c>
      <c r="CP126" s="11">
        <f t="shared" si="91"/>
        <v>5895413214.3327837</v>
      </c>
      <c r="CQ126" s="11">
        <f t="shared" si="91"/>
        <v>2128619315.6961045</v>
      </c>
      <c r="CR126" s="11">
        <f t="shared" si="91"/>
        <v>21025000727.772301</v>
      </c>
      <c r="CS126" s="11">
        <f t="shared" si="91"/>
        <v>1097082313.8701708</v>
      </c>
      <c r="CT126" s="11">
        <f t="shared" si="91"/>
        <v>1720869009.7196479</v>
      </c>
      <c r="CU126" s="11">
        <f t="shared" si="91"/>
        <v>6508062523.8185415</v>
      </c>
      <c r="CV126" s="11">
        <f t="shared" si="91"/>
        <v>31869879186.673859</v>
      </c>
      <c r="CW126" s="11">
        <f t="shared" si="91"/>
        <v>4068422572.2780771</v>
      </c>
      <c r="CX126" s="11">
        <f t="shared" si="91"/>
        <v>8494375437.3514633</v>
      </c>
      <c r="CY126" s="11">
        <f t="shared" si="91"/>
        <v>821044285.5353514</v>
      </c>
      <c r="CZ126" s="11">
        <f t="shared" si="91"/>
        <v>2827270145.148109</v>
      </c>
      <c r="DA126" s="11">
        <f t="shared" si="91"/>
        <v>3428159873.3407764</v>
      </c>
      <c r="DB126" s="11">
        <f t="shared" si="91"/>
        <v>2311497015.9756093</v>
      </c>
      <c r="DC126" s="11">
        <f t="shared" si="91"/>
        <v>10620684639.684298</v>
      </c>
      <c r="DE126" s="11">
        <f t="shared" si="91"/>
        <v>35704826032.624451</v>
      </c>
      <c r="DF126" s="11">
        <f t="shared" si="91"/>
        <v>16898807873.963274</v>
      </c>
      <c r="DG126" s="11">
        <f t="shared" si="91"/>
        <v>5755213362.3158865</v>
      </c>
      <c r="DH126" s="11">
        <f t="shared" si="91"/>
        <v>2029046015.6442676</v>
      </c>
      <c r="DI126" s="11">
        <f t="shared" si="91"/>
        <v>20117566328.355667</v>
      </c>
      <c r="DJ126" s="11">
        <f t="shared" si="91"/>
        <v>1026081123.2056451</v>
      </c>
      <c r="DK126" s="11">
        <f t="shared" si="91"/>
        <v>1648304358.0761681</v>
      </c>
      <c r="DL126" s="11">
        <f t="shared" si="91"/>
        <v>6148740092.0511522</v>
      </c>
      <c r="DM126" s="11">
        <f t="shared" si="91"/>
        <v>30177108052.588585</v>
      </c>
      <c r="DN126" s="11">
        <f t="shared" si="91"/>
        <v>3821270810.6010551</v>
      </c>
      <c r="DO126" s="11">
        <f t="shared" si="91"/>
        <v>7968051764.1350985</v>
      </c>
      <c r="DP126" s="11">
        <f t="shared" si="91"/>
        <v>777707683.4365319</v>
      </c>
      <c r="DQ126" s="11">
        <f t="shared" si="91"/>
        <v>2651792237.2604389</v>
      </c>
      <c r="DR126" s="11">
        <f t="shared" si="91"/>
        <v>3298580161.3032279</v>
      </c>
      <c r="DS126" s="11">
        <f t="shared" si="91"/>
        <v>2164483740.8192282</v>
      </c>
      <c r="DT126" s="11">
        <f t="shared" si="91"/>
        <v>10027388231.583525</v>
      </c>
      <c r="DV126" s="11">
        <f t="shared" si="91"/>
        <v>34403652868.328369</v>
      </c>
      <c r="DW126" s="11">
        <f t="shared" si="91"/>
        <v>16380613611.017315</v>
      </c>
      <c r="DX126" s="11">
        <f t="shared" si="91"/>
        <v>5725421291.1823521</v>
      </c>
      <c r="DY126" s="11">
        <f t="shared" si="91"/>
        <v>1979085220.091146</v>
      </c>
      <c r="DZ126" s="11">
        <f t="shared" si="91"/>
        <v>19387725949.787182</v>
      </c>
      <c r="EA126" s="11">
        <f t="shared" si="91"/>
        <v>955079932.54111922</v>
      </c>
      <c r="EB126" s="11">
        <f t="shared" si="91"/>
        <v>1613691799.9882534</v>
      </c>
      <c r="EC126" s="11">
        <f t="shared" ref="EC126:GN126" si="92">EC21+EC55</f>
        <v>5789417660.2837601</v>
      </c>
      <c r="ED126" s="11">
        <f t="shared" si="92"/>
        <v>28484336918.50333</v>
      </c>
      <c r="EE126" s="11">
        <f t="shared" si="92"/>
        <v>3574119048.9240317</v>
      </c>
      <c r="EF126" s="11">
        <f t="shared" si="92"/>
        <v>7441728090.9187365</v>
      </c>
      <c r="EG126" s="11">
        <f t="shared" si="92"/>
        <v>734371081.3377136</v>
      </c>
      <c r="EH126" s="11">
        <f t="shared" si="92"/>
        <v>2476374014.592298</v>
      </c>
      <c r="EI126" s="11">
        <f t="shared" si="92"/>
        <v>3169000449.2656755</v>
      </c>
      <c r="EJ126" s="11">
        <f t="shared" si="92"/>
        <v>2017470465.6628451</v>
      </c>
      <c r="EK126" s="11">
        <f t="shared" si="92"/>
        <v>9434091823.4827576</v>
      </c>
      <c r="EM126" s="11">
        <f t="shared" si="92"/>
        <v>0</v>
      </c>
      <c r="EN126" s="11">
        <f t="shared" si="92"/>
        <v>0</v>
      </c>
      <c r="EO126" s="11">
        <f t="shared" si="92"/>
        <v>0</v>
      </c>
      <c r="EP126" s="11">
        <f t="shared" si="92"/>
        <v>0</v>
      </c>
      <c r="EQ126" s="11">
        <f t="shared" si="92"/>
        <v>0</v>
      </c>
      <c r="ER126" s="11">
        <f t="shared" si="92"/>
        <v>0</v>
      </c>
      <c r="ES126" s="11">
        <f t="shared" si="92"/>
        <v>0</v>
      </c>
      <c r="ET126" s="11">
        <f t="shared" si="92"/>
        <v>0</v>
      </c>
      <c r="EU126" s="11">
        <f t="shared" si="92"/>
        <v>0</v>
      </c>
      <c r="EV126" s="11">
        <f t="shared" si="92"/>
        <v>0</v>
      </c>
      <c r="EW126" s="11">
        <f t="shared" si="92"/>
        <v>0</v>
      </c>
      <c r="EX126" s="11">
        <f t="shared" si="92"/>
        <v>0</v>
      </c>
      <c r="EY126" s="11">
        <f t="shared" si="92"/>
        <v>0</v>
      </c>
      <c r="EZ126" s="11">
        <f t="shared" si="92"/>
        <v>0</v>
      </c>
      <c r="FA126" s="11">
        <f t="shared" si="92"/>
        <v>0</v>
      </c>
      <c r="FB126" s="11">
        <f t="shared" si="92"/>
        <v>0</v>
      </c>
      <c r="FD126" s="11">
        <f t="shared" si="92"/>
        <v>0</v>
      </c>
      <c r="FE126" s="11">
        <f t="shared" si="92"/>
        <v>0</v>
      </c>
      <c r="FF126" s="11">
        <f t="shared" si="92"/>
        <v>0</v>
      </c>
      <c r="FG126" s="11">
        <f t="shared" si="92"/>
        <v>0</v>
      </c>
      <c r="FH126" s="11">
        <f t="shared" si="92"/>
        <v>0</v>
      </c>
      <c r="FI126" s="11">
        <f t="shared" si="92"/>
        <v>0</v>
      </c>
      <c r="FJ126" s="11">
        <f t="shared" si="92"/>
        <v>0</v>
      </c>
      <c r="FK126" s="11">
        <f t="shared" si="92"/>
        <v>0</v>
      </c>
      <c r="FL126" s="11">
        <f t="shared" si="92"/>
        <v>0</v>
      </c>
      <c r="FM126" s="11">
        <f t="shared" si="92"/>
        <v>0</v>
      </c>
      <c r="FN126" s="11">
        <f t="shared" si="92"/>
        <v>0</v>
      </c>
      <c r="FO126" s="11">
        <f t="shared" si="92"/>
        <v>0</v>
      </c>
      <c r="FP126" s="11">
        <f t="shared" si="92"/>
        <v>0</v>
      </c>
      <c r="FQ126" s="11">
        <f t="shared" si="92"/>
        <v>0</v>
      </c>
      <c r="FR126" s="11">
        <f t="shared" si="92"/>
        <v>0</v>
      </c>
      <c r="FS126" s="11">
        <f t="shared" si="92"/>
        <v>0</v>
      </c>
      <c r="FV126" s="11">
        <f t="shared" si="92"/>
        <v>20262.533333333333</v>
      </c>
      <c r="FW126" s="11">
        <f t="shared" si="92"/>
        <v>39930272688.108765</v>
      </c>
      <c r="FX126" s="11">
        <f t="shared" si="92"/>
        <v>17761116074.342186</v>
      </c>
      <c r="FY126" s="11">
        <f t="shared" si="92"/>
        <v>6620675767.3450966</v>
      </c>
      <c r="FZ126" s="11">
        <f t="shared" si="92"/>
        <v>2563675357.5573249</v>
      </c>
      <c r="GA126" s="11">
        <f t="shared" si="92"/>
        <v>18045674552.853958</v>
      </c>
      <c r="GB126" s="11">
        <f t="shared" si="92"/>
        <v>532447060.50460672</v>
      </c>
      <c r="GC126" s="11">
        <f t="shared" si="92"/>
        <v>1709089597.8375728</v>
      </c>
      <c r="GD126" s="11">
        <f t="shared" si="92"/>
        <v>11305783847.948877</v>
      </c>
      <c r="GE126" s="11">
        <f t="shared" si="92"/>
        <v>34886356699.490273</v>
      </c>
      <c r="GF126" s="11">
        <f t="shared" si="92"/>
        <v>4440965249.2756529</v>
      </c>
      <c r="GG126" s="11">
        <f t="shared" si="92"/>
        <v>6930680406.1526909</v>
      </c>
      <c r="GH126" s="11">
        <f t="shared" si="92"/>
        <v>930254381.29347789</v>
      </c>
      <c r="GI126" s="11">
        <f t="shared" si="92"/>
        <v>2193896241.1749172</v>
      </c>
      <c r="GJ126" s="11">
        <f t="shared" si="92"/>
        <v>2997004284.7327905</v>
      </c>
      <c r="GK126" s="11">
        <f t="shared" si="92"/>
        <v>2394958609.2570176</v>
      </c>
      <c r="GL126" s="11">
        <f t="shared" si="92"/>
        <v>11839152161.963223</v>
      </c>
      <c r="GN126" s="11">
        <f t="shared" si="92"/>
        <v>38748371758.77877</v>
      </c>
      <c r="GO126" s="11">
        <f t="shared" ref="GO126:IZ126" si="93">GO21+GO55</f>
        <v>17167827683.158907</v>
      </c>
      <c r="GP126" s="11">
        <f t="shared" si="93"/>
        <v>6387300409.508316</v>
      </c>
      <c r="GQ126" s="11">
        <f t="shared" si="93"/>
        <v>2481933074.6247611</v>
      </c>
      <c r="GR126" s="11">
        <f t="shared" si="93"/>
        <v>17453728532.702255</v>
      </c>
      <c r="GS126" s="11">
        <f t="shared" si="93"/>
        <v>513008511.95551455</v>
      </c>
      <c r="GT126" s="11">
        <f t="shared" si="93"/>
        <v>1647807534.6400177</v>
      </c>
      <c r="GU126" s="11">
        <f t="shared" si="93"/>
        <v>10902643504.767811</v>
      </c>
      <c r="GV126" s="11">
        <f t="shared" si="93"/>
        <v>33161418250.412762</v>
      </c>
      <c r="GW126" s="11">
        <f t="shared" si="93"/>
        <v>4242208176.0692134</v>
      </c>
      <c r="GX126" s="11">
        <f t="shared" si="93"/>
        <v>6661455601.7206573</v>
      </c>
      <c r="GY126" s="11">
        <f t="shared" si="93"/>
        <v>896511080.9793787</v>
      </c>
      <c r="GZ126" s="11">
        <f t="shared" si="93"/>
        <v>2105894040.1193814</v>
      </c>
      <c r="HA126" s="11">
        <f t="shared" si="93"/>
        <v>2839439746.3019133</v>
      </c>
      <c r="HB126" s="11">
        <f t="shared" si="93"/>
        <v>2281524459.7640715</v>
      </c>
      <c r="HC126" s="11">
        <f t="shared" si="93"/>
        <v>11332813454.171492</v>
      </c>
      <c r="HE126" s="11">
        <f t="shared" si="93"/>
        <v>38147228183.557014</v>
      </c>
      <c r="HF126" s="11">
        <f t="shared" si="93"/>
        <v>16657146226.742662</v>
      </c>
      <c r="HG126" s="11">
        <f t="shared" si="93"/>
        <v>6191936116.1240873</v>
      </c>
      <c r="HH126" s="11">
        <f t="shared" si="93"/>
        <v>2452685398.0671191</v>
      </c>
      <c r="HI126" s="11">
        <f t="shared" si="93"/>
        <v>16927873218.038153</v>
      </c>
      <c r="HJ126" s="11">
        <f t="shared" si="93"/>
        <v>501277180.07713497</v>
      </c>
      <c r="HK126" s="11">
        <f t="shared" si="93"/>
        <v>1586525471.4424627</v>
      </c>
      <c r="HL126" s="11">
        <f t="shared" si="93"/>
        <v>10498767273.937666</v>
      </c>
      <c r="HM126" s="11">
        <f t="shared" si="93"/>
        <v>31436479801.335262</v>
      </c>
      <c r="HN126" s="11">
        <f t="shared" si="93"/>
        <v>4043451102.8627791</v>
      </c>
      <c r="HO126" s="11">
        <f t="shared" si="93"/>
        <v>6549718193.0436182</v>
      </c>
      <c r="HP126" s="11">
        <f t="shared" si="93"/>
        <v>863431504.71385086</v>
      </c>
      <c r="HQ126" s="11">
        <f t="shared" si="93"/>
        <v>2017891839.0638478</v>
      </c>
      <c r="HR126" s="11">
        <f t="shared" si="93"/>
        <v>2691151673.9032784</v>
      </c>
      <c r="HS126" s="11">
        <f t="shared" si="93"/>
        <v>2168090310.2711282</v>
      </c>
      <c r="HT126" s="11">
        <f t="shared" si="93"/>
        <v>10826474746.379765</v>
      </c>
      <c r="HV126" s="11">
        <f t="shared" si="93"/>
        <v>0</v>
      </c>
      <c r="HW126" s="11">
        <f t="shared" si="93"/>
        <v>0</v>
      </c>
      <c r="HX126" s="11">
        <f t="shared" si="93"/>
        <v>0</v>
      </c>
      <c r="HY126" s="11">
        <f t="shared" si="93"/>
        <v>0</v>
      </c>
      <c r="HZ126" s="11">
        <f t="shared" si="93"/>
        <v>0</v>
      </c>
      <c r="IA126" s="11">
        <f t="shared" si="93"/>
        <v>0</v>
      </c>
      <c r="IB126" s="11">
        <f t="shared" si="93"/>
        <v>0</v>
      </c>
      <c r="IC126" s="11">
        <f t="shared" si="93"/>
        <v>0</v>
      </c>
      <c r="ID126" s="11">
        <f t="shared" si="93"/>
        <v>0</v>
      </c>
      <c r="IE126" s="11">
        <f t="shared" si="93"/>
        <v>0</v>
      </c>
      <c r="IF126" s="11">
        <f t="shared" si="93"/>
        <v>0</v>
      </c>
      <c r="IG126" s="11">
        <f t="shared" si="93"/>
        <v>0</v>
      </c>
      <c r="IH126" s="11">
        <f t="shared" si="93"/>
        <v>0</v>
      </c>
      <c r="II126" s="11">
        <f t="shared" si="93"/>
        <v>0</v>
      </c>
      <c r="IJ126" s="11">
        <f t="shared" si="93"/>
        <v>0</v>
      </c>
      <c r="IK126" s="11">
        <f t="shared" si="93"/>
        <v>0</v>
      </c>
      <c r="IM126" s="11">
        <f t="shared" si="93"/>
        <v>0</v>
      </c>
      <c r="IN126" s="11">
        <f t="shared" si="93"/>
        <v>0</v>
      </c>
      <c r="IO126" s="11">
        <f t="shared" si="93"/>
        <v>0</v>
      </c>
      <c r="IP126" s="11">
        <f t="shared" si="93"/>
        <v>0</v>
      </c>
      <c r="IQ126" s="11">
        <f t="shared" si="93"/>
        <v>0</v>
      </c>
      <c r="IR126" s="11">
        <f t="shared" si="93"/>
        <v>0</v>
      </c>
      <c r="IS126" s="11">
        <f t="shared" si="93"/>
        <v>0</v>
      </c>
      <c r="IT126" s="11">
        <f t="shared" si="93"/>
        <v>0</v>
      </c>
      <c r="IU126" s="11">
        <f t="shared" si="93"/>
        <v>0</v>
      </c>
      <c r="IV126" s="11">
        <f t="shared" si="93"/>
        <v>0</v>
      </c>
      <c r="IW126" s="11">
        <f t="shared" si="93"/>
        <v>0</v>
      </c>
      <c r="IX126" s="11">
        <f t="shared" si="93"/>
        <v>0</v>
      </c>
      <c r="IY126" s="11">
        <f t="shared" si="93"/>
        <v>0</v>
      </c>
      <c r="IZ126" s="11">
        <f t="shared" si="93"/>
        <v>0</v>
      </c>
      <c r="JA126" s="11">
        <f t="shared" ref="JA126" si="94">JA21+JA55</f>
        <v>0</v>
      </c>
      <c r="JB126" s="11">
        <f t="shared" si="4"/>
        <v>0</v>
      </c>
    </row>
    <row r="127" spans="4:262" x14ac:dyDescent="0.25">
      <c r="D127" s="11">
        <v>2039</v>
      </c>
      <c r="E127" s="11">
        <f t="shared" ref="E127:BP127" si="95">E22+E56</f>
        <v>32353937925.127354</v>
      </c>
      <c r="F127" s="11">
        <f t="shared" si="95"/>
        <v>15879498172.281796</v>
      </c>
      <c r="G127" s="11">
        <f t="shared" si="95"/>
        <v>4852565785.1548405</v>
      </c>
      <c r="H127" s="11">
        <f t="shared" si="95"/>
        <v>2190339145.5432506</v>
      </c>
      <c r="I127" s="11">
        <f t="shared" si="95"/>
        <v>21825190344.328434</v>
      </c>
      <c r="J127" s="11">
        <f t="shared" si="95"/>
        <v>947671262.86446702</v>
      </c>
      <c r="K127" s="11">
        <f t="shared" si="95"/>
        <v>1318886064.7276063</v>
      </c>
      <c r="L127" s="11">
        <f t="shared" si="95"/>
        <v>5072629484.414216</v>
      </c>
      <c r="M127" s="11">
        <f t="shared" si="95"/>
        <v>31821453990.140026</v>
      </c>
      <c r="N127" s="11">
        <f t="shared" si="95"/>
        <v>3926630425.8453455</v>
      </c>
      <c r="O127" s="11">
        <f t="shared" si="95"/>
        <v>4831342076.2154436</v>
      </c>
      <c r="P127" s="11">
        <f t="shared" si="95"/>
        <v>724222975.53221655</v>
      </c>
      <c r="Q127" s="11">
        <f t="shared" si="95"/>
        <v>2625451162.6586132</v>
      </c>
      <c r="R127" s="11">
        <f t="shared" si="95"/>
        <v>1964540307.8165698</v>
      </c>
      <c r="S127" s="11">
        <f t="shared" si="95"/>
        <v>1638948722.2514822</v>
      </c>
      <c r="T127" s="11">
        <f t="shared" si="95"/>
        <v>9321634376.4931335</v>
      </c>
      <c r="V127" s="11">
        <f t="shared" si="95"/>
        <v>31475321571.83234</v>
      </c>
      <c r="W127" s="11">
        <f t="shared" si="95"/>
        <v>15092715102.826565</v>
      </c>
      <c r="X127" s="11">
        <f t="shared" si="95"/>
        <v>4641463876.2253695</v>
      </c>
      <c r="Y127" s="11">
        <f t="shared" si="95"/>
        <v>2076910252.7525578</v>
      </c>
      <c r="Z127" s="11">
        <f t="shared" si="95"/>
        <v>20851122944.722488</v>
      </c>
      <c r="AA127" s="11">
        <f t="shared" si="95"/>
        <v>889879855.19010293</v>
      </c>
      <c r="AB127" s="11">
        <f t="shared" si="95"/>
        <v>1286665908.2711887</v>
      </c>
      <c r="AC127" s="11">
        <f t="shared" si="95"/>
        <v>4819565085.4992971</v>
      </c>
      <c r="AD127" s="11">
        <f t="shared" si="95"/>
        <v>30092155370.043041</v>
      </c>
      <c r="AE127" s="11">
        <f t="shared" si="95"/>
        <v>3705621414.7392416</v>
      </c>
      <c r="AF127" s="11">
        <f t="shared" si="95"/>
        <v>4556437166.5131378</v>
      </c>
      <c r="AG127" s="11">
        <f t="shared" si="95"/>
        <v>687187918.27497172</v>
      </c>
      <c r="AH127" s="11">
        <f t="shared" si="95"/>
        <v>2466808056.2108908</v>
      </c>
      <c r="AI127" s="11">
        <f t="shared" si="95"/>
        <v>1862843525.246453</v>
      </c>
      <c r="AJ127" s="11">
        <f t="shared" si="95"/>
        <v>1540993908.7249575</v>
      </c>
      <c r="AK127" s="11">
        <f t="shared" si="95"/>
        <v>8822118057.6961575</v>
      </c>
      <c r="AM127" s="11">
        <f t="shared" si="95"/>
        <v>31024834536.795563</v>
      </c>
      <c r="AN127" s="11">
        <f t="shared" si="95"/>
        <v>14447002182.58049</v>
      </c>
      <c r="AO127" s="11">
        <f t="shared" si="95"/>
        <v>4574109083.6455946</v>
      </c>
      <c r="AP127" s="11">
        <f t="shared" si="95"/>
        <v>1966981017.1191733</v>
      </c>
      <c r="AQ127" s="11">
        <f t="shared" si="95"/>
        <v>19877055545.116543</v>
      </c>
      <c r="AR127" s="11">
        <f t="shared" si="95"/>
        <v>832088447.51573884</v>
      </c>
      <c r="AS127" s="11">
        <f t="shared" si="95"/>
        <v>1271653208.6536174</v>
      </c>
      <c r="AT127" s="11">
        <f t="shared" si="95"/>
        <v>4566500686.5843668</v>
      </c>
      <c r="AU127" s="11">
        <f t="shared" si="95"/>
        <v>28362856749.946056</v>
      </c>
      <c r="AV127" s="11">
        <f t="shared" si="95"/>
        <v>3484612403.6331334</v>
      </c>
      <c r="AW127" s="11">
        <f t="shared" si="95"/>
        <v>4281532256.8108263</v>
      </c>
      <c r="AX127" s="11">
        <f t="shared" si="95"/>
        <v>650152861.01772678</v>
      </c>
      <c r="AY127" s="11">
        <f t="shared" si="95"/>
        <v>2308164949.7631712</v>
      </c>
      <c r="AZ127" s="11">
        <f t="shared" si="95"/>
        <v>1761146742.6763334</v>
      </c>
      <c r="BA127" s="11">
        <f t="shared" si="95"/>
        <v>1443039095.1984315</v>
      </c>
      <c r="BB127" s="11">
        <f t="shared" si="95"/>
        <v>8322601738.8991766</v>
      </c>
      <c r="BD127" s="11">
        <f t="shared" si="95"/>
        <v>0</v>
      </c>
      <c r="BE127" s="11">
        <f t="shared" si="95"/>
        <v>0</v>
      </c>
      <c r="BF127" s="11">
        <f t="shared" si="95"/>
        <v>0</v>
      </c>
      <c r="BG127" s="11">
        <f t="shared" si="95"/>
        <v>0</v>
      </c>
      <c r="BH127" s="11">
        <f t="shared" si="95"/>
        <v>0</v>
      </c>
      <c r="BI127" s="11">
        <f t="shared" si="95"/>
        <v>0</v>
      </c>
      <c r="BJ127" s="11">
        <f t="shared" si="95"/>
        <v>0</v>
      </c>
      <c r="BK127" s="11">
        <f t="shared" si="95"/>
        <v>0</v>
      </c>
      <c r="BL127" s="11">
        <f t="shared" si="95"/>
        <v>0</v>
      </c>
      <c r="BM127" s="11">
        <f t="shared" si="95"/>
        <v>0</v>
      </c>
      <c r="BN127" s="11">
        <f t="shared" si="95"/>
        <v>0</v>
      </c>
      <c r="BO127" s="11">
        <f t="shared" si="95"/>
        <v>0</v>
      </c>
      <c r="BP127" s="11">
        <f t="shared" si="95"/>
        <v>0</v>
      </c>
      <c r="BQ127" s="11">
        <f t="shared" ref="BQ127:EB127" si="96">BQ22+BQ56</f>
        <v>0</v>
      </c>
      <c r="BR127" s="11">
        <f t="shared" si="96"/>
        <v>0</v>
      </c>
      <c r="BS127" s="11">
        <f t="shared" si="96"/>
        <v>0</v>
      </c>
      <c r="BU127" s="11">
        <f t="shared" si="96"/>
        <v>0</v>
      </c>
      <c r="BV127" s="11">
        <f t="shared" si="96"/>
        <v>0</v>
      </c>
      <c r="BW127" s="11">
        <f t="shared" si="96"/>
        <v>0</v>
      </c>
      <c r="BX127" s="11">
        <f t="shared" si="96"/>
        <v>0</v>
      </c>
      <c r="BY127" s="11">
        <f t="shared" si="96"/>
        <v>0</v>
      </c>
      <c r="BZ127" s="11">
        <f t="shared" si="96"/>
        <v>0</v>
      </c>
      <c r="CA127" s="11">
        <f t="shared" si="96"/>
        <v>0</v>
      </c>
      <c r="CB127" s="11">
        <f t="shared" si="96"/>
        <v>0</v>
      </c>
      <c r="CC127" s="11">
        <f t="shared" si="96"/>
        <v>0</v>
      </c>
      <c r="CD127" s="11">
        <f t="shared" si="96"/>
        <v>0</v>
      </c>
      <c r="CE127" s="11">
        <f t="shared" si="96"/>
        <v>0</v>
      </c>
      <c r="CF127" s="11">
        <f t="shared" si="96"/>
        <v>0</v>
      </c>
      <c r="CG127" s="11">
        <f t="shared" si="96"/>
        <v>0</v>
      </c>
      <c r="CH127" s="11">
        <f t="shared" si="96"/>
        <v>0</v>
      </c>
      <c r="CI127" s="11">
        <f t="shared" si="96"/>
        <v>0</v>
      </c>
      <c r="CJ127" s="11">
        <f t="shared" si="96"/>
        <v>0</v>
      </c>
      <c r="CM127" s="11">
        <f t="shared" si="96"/>
        <v>22369.5</v>
      </c>
      <c r="CN127" s="11">
        <f t="shared" si="96"/>
        <v>39046559397.629471</v>
      </c>
      <c r="CO127" s="11">
        <f t="shared" si="96"/>
        <v>17917626185.990513</v>
      </c>
      <c r="CP127" s="11">
        <f t="shared" si="96"/>
        <v>6162111920.5961428</v>
      </c>
      <c r="CQ127" s="11">
        <f t="shared" si="96"/>
        <v>2164455434.3606586</v>
      </c>
      <c r="CR127" s="11">
        <f t="shared" si="96"/>
        <v>21538846796.22591</v>
      </c>
      <c r="CS127" s="11">
        <f t="shared" si="96"/>
        <v>1147147135.8467114</v>
      </c>
      <c r="CT127" s="11">
        <f t="shared" si="96"/>
        <v>1771575632.6258283</v>
      </c>
      <c r="CU127" s="11">
        <f t="shared" si="96"/>
        <v>6896087188.3332691</v>
      </c>
      <c r="CV127" s="11">
        <f t="shared" si="96"/>
        <v>33894990589.2686</v>
      </c>
      <c r="CW127" s="11">
        <f t="shared" si="96"/>
        <v>4409461014.3699112</v>
      </c>
      <c r="CX127" s="11">
        <f t="shared" si="96"/>
        <v>9129603882.8077087</v>
      </c>
      <c r="CY127" s="11">
        <f t="shared" si="96"/>
        <v>874884156.75275576</v>
      </c>
      <c r="CZ127" s="11">
        <f t="shared" si="96"/>
        <v>2990021343.2615852</v>
      </c>
      <c r="DA127" s="11">
        <f t="shared" si="96"/>
        <v>3563063042.7645679</v>
      </c>
      <c r="DB127" s="11">
        <f t="shared" si="96"/>
        <v>2444930101.2299895</v>
      </c>
      <c r="DC127" s="11">
        <f t="shared" si="96"/>
        <v>11489701079.038321</v>
      </c>
      <c r="DE127" s="11">
        <f t="shared" si="96"/>
        <v>36691207017.811897</v>
      </c>
      <c r="DF127" s="11">
        <f t="shared" si="96"/>
        <v>16979260154.713594</v>
      </c>
      <c r="DG127" s="11">
        <f t="shared" si="96"/>
        <v>5869435997.1958685</v>
      </c>
      <c r="DH127" s="11">
        <f t="shared" si="96"/>
        <v>2036106987.1070881</v>
      </c>
      <c r="DI127" s="11">
        <f t="shared" si="96"/>
        <v>20306358822.432949</v>
      </c>
      <c r="DJ127" s="11">
        <f t="shared" si="96"/>
        <v>1051199506.7494305</v>
      </c>
      <c r="DK127" s="11">
        <f t="shared" si="96"/>
        <v>1673290549.6851666</v>
      </c>
      <c r="DL127" s="11">
        <f t="shared" si="96"/>
        <v>6390853689.8873091</v>
      </c>
      <c r="DM127" s="11">
        <f t="shared" si="96"/>
        <v>31542532760.994041</v>
      </c>
      <c r="DN127" s="11">
        <f t="shared" si="96"/>
        <v>4054212017.1145349</v>
      </c>
      <c r="DO127" s="11">
        <f t="shared" si="96"/>
        <v>8383809620.4402056</v>
      </c>
      <c r="DP127" s="11">
        <f t="shared" si="96"/>
        <v>812690753.04591489</v>
      </c>
      <c r="DQ127" s="11">
        <f t="shared" si="96"/>
        <v>2748053734.3981161</v>
      </c>
      <c r="DR127" s="11">
        <f t="shared" si="96"/>
        <v>3380605182.2570839</v>
      </c>
      <c r="DS127" s="11">
        <f t="shared" si="96"/>
        <v>2242212858.5574684</v>
      </c>
      <c r="DT127" s="11">
        <f t="shared" si="96"/>
        <v>10631740919.878223</v>
      </c>
      <c r="DV127" s="11">
        <f t="shared" si="96"/>
        <v>34889370851.910141</v>
      </c>
      <c r="DW127" s="11">
        <f t="shared" si="96"/>
        <v>16408744719.046833</v>
      </c>
      <c r="DX127" s="11">
        <f t="shared" si="96"/>
        <v>5818766116.1070366</v>
      </c>
      <c r="DY127" s="11">
        <f t="shared" si="96"/>
        <v>1986165666.1165049</v>
      </c>
      <c r="DZ127" s="11">
        <f t="shared" si="96"/>
        <v>19518936709.031864</v>
      </c>
      <c r="EA127" s="11">
        <f t="shared" si="96"/>
        <v>964932868.94509745</v>
      </c>
      <c r="EB127" s="11">
        <f t="shared" si="96"/>
        <v>1629992028.827147</v>
      </c>
      <c r="EC127" s="11">
        <f t="shared" ref="EC127:GN127" si="97">EC22+EC56</f>
        <v>5885620191.4413471</v>
      </c>
      <c r="ED127" s="11">
        <f t="shared" si="97"/>
        <v>29190074932.719486</v>
      </c>
      <c r="EE127" s="11">
        <f t="shared" si="97"/>
        <v>3698963019.859158</v>
      </c>
      <c r="EF127" s="11">
        <f t="shared" si="97"/>
        <v>7638015358.0727024</v>
      </c>
      <c r="EG127" s="11">
        <f t="shared" si="97"/>
        <v>750497349.33907497</v>
      </c>
      <c r="EH127" s="11">
        <f t="shared" si="97"/>
        <v>2508862794.594101</v>
      </c>
      <c r="EI127" s="11">
        <f t="shared" si="97"/>
        <v>3220784717.554307</v>
      </c>
      <c r="EJ127" s="11">
        <f t="shared" si="97"/>
        <v>2044502508.1717699</v>
      </c>
      <c r="EK127" s="11">
        <f t="shared" si="97"/>
        <v>9773780760.7181301</v>
      </c>
      <c r="EM127" s="11">
        <f t="shared" si="97"/>
        <v>0</v>
      </c>
      <c r="EN127" s="11">
        <f t="shared" si="97"/>
        <v>0</v>
      </c>
      <c r="EO127" s="11">
        <f t="shared" si="97"/>
        <v>0</v>
      </c>
      <c r="EP127" s="11">
        <f t="shared" si="97"/>
        <v>0</v>
      </c>
      <c r="EQ127" s="11">
        <f t="shared" si="97"/>
        <v>0</v>
      </c>
      <c r="ER127" s="11">
        <f t="shared" si="97"/>
        <v>0</v>
      </c>
      <c r="ES127" s="11">
        <f t="shared" si="97"/>
        <v>0</v>
      </c>
      <c r="ET127" s="11">
        <f t="shared" si="97"/>
        <v>0</v>
      </c>
      <c r="EU127" s="11">
        <f t="shared" si="97"/>
        <v>0</v>
      </c>
      <c r="EV127" s="11">
        <f t="shared" si="97"/>
        <v>0</v>
      </c>
      <c r="EW127" s="11">
        <f t="shared" si="97"/>
        <v>0</v>
      </c>
      <c r="EX127" s="11">
        <f t="shared" si="97"/>
        <v>0</v>
      </c>
      <c r="EY127" s="11">
        <f t="shared" si="97"/>
        <v>0</v>
      </c>
      <c r="EZ127" s="11">
        <f t="shared" si="97"/>
        <v>0</v>
      </c>
      <c r="FA127" s="11">
        <f t="shared" si="97"/>
        <v>0</v>
      </c>
      <c r="FB127" s="11">
        <f t="shared" si="97"/>
        <v>0</v>
      </c>
      <c r="FD127" s="11">
        <f t="shared" si="97"/>
        <v>0</v>
      </c>
      <c r="FE127" s="11">
        <f t="shared" si="97"/>
        <v>0</v>
      </c>
      <c r="FF127" s="11">
        <f t="shared" si="97"/>
        <v>0</v>
      </c>
      <c r="FG127" s="11">
        <f t="shared" si="97"/>
        <v>0</v>
      </c>
      <c r="FH127" s="11">
        <f t="shared" si="97"/>
        <v>0</v>
      </c>
      <c r="FI127" s="11">
        <f t="shared" si="97"/>
        <v>0</v>
      </c>
      <c r="FJ127" s="11">
        <f t="shared" si="97"/>
        <v>0</v>
      </c>
      <c r="FK127" s="11">
        <f t="shared" si="97"/>
        <v>0</v>
      </c>
      <c r="FL127" s="11">
        <f t="shared" si="97"/>
        <v>0</v>
      </c>
      <c r="FM127" s="11">
        <f t="shared" si="97"/>
        <v>0</v>
      </c>
      <c r="FN127" s="11">
        <f t="shared" si="97"/>
        <v>0</v>
      </c>
      <c r="FO127" s="11">
        <f t="shared" si="97"/>
        <v>0</v>
      </c>
      <c r="FP127" s="11">
        <f t="shared" si="97"/>
        <v>0</v>
      </c>
      <c r="FQ127" s="11">
        <f t="shared" si="97"/>
        <v>0</v>
      </c>
      <c r="FR127" s="11">
        <f t="shared" si="97"/>
        <v>0</v>
      </c>
      <c r="FS127" s="11">
        <f t="shared" si="97"/>
        <v>0</v>
      </c>
      <c r="FV127" s="11">
        <f t="shared" si="97"/>
        <v>22369.5</v>
      </c>
      <c r="FW127" s="11">
        <f t="shared" si="97"/>
        <v>40373689403.12706</v>
      </c>
      <c r="FX127" s="11">
        <f t="shared" si="97"/>
        <v>18292723723.120644</v>
      </c>
      <c r="FY127" s="11">
        <f t="shared" si="97"/>
        <v>6731458842.0060949</v>
      </c>
      <c r="FZ127" s="11">
        <f t="shared" si="97"/>
        <v>2595527329.5197339</v>
      </c>
      <c r="GA127" s="11">
        <f t="shared" si="97"/>
        <v>18747014877.324127</v>
      </c>
      <c r="GB127" s="11">
        <f t="shared" si="97"/>
        <v>563712036.45088661</v>
      </c>
      <c r="GC127" s="11">
        <f t="shared" si="97"/>
        <v>1817525778.4724193</v>
      </c>
      <c r="GD127" s="11">
        <f t="shared" si="97"/>
        <v>11900277579.042616</v>
      </c>
      <c r="GE127" s="11">
        <f t="shared" si="97"/>
        <v>37257033946.369827</v>
      </c>
      <c r="GF127" s="11">
        <f t="shared" si="97"/>
        <v>4720952677.7283611</v>
      </c>
      <c r="GG127" s="11">
        <f t="shared" si="97"/>
        <v>7080447700.5689116</v>
      </c>
      <c r="GH127" s="11">
        <f t="shared" si="97"/>
        <v>1033340279.6166364</v>
      </c>
      <c r="GI127" s="11">
        <f t="shared" si="97"/>
        <v>2357391985.0577207</v>
      </c>
      <c r="GJ127" s="11">
        <f t="shared" si="97"/>
        <v>3185873003.6104817</v>
      </c>
      <c r="GK127" s="11">
        <f t="shared" si="97"/>
        <v>2584962153.9998875</v>
      </c>
      <c r="GL127" s="11">
        <f t="shared" si="97"/>
        <v>12691402145.80937</v>
      </c>
      <c r="GN127" s="11">
        <f t="shared" si="97"/>
        <v>38925900318.828102</v>
      </c>
      <c r="GO127" s="11">
        <f t="shared" ref="GO127:IZ127" si="98">GO22+GO56</f>
        <v>17498063976.91396</v>
      </c>
      <c r="GP127" s="11">
        <f t="shared" si="98"/>
        <v>6431982812.0139036</v>
      </c>
      <c r="GQ127" s="11">
        <f t="shared" si="98"/>
        <v>2494365419.9815707</v>
      </c>
      <c r="GR127" s="11">
        <f t="shared" si="98"/>
        <v>17929746781.166809</v>
      </c>
      <c r="GS127" s="11">
        <f t="shared" si="98"/>
        <v>536026909.43768787</v>
      </c>
      <c r="GT127" s="11">
        <f t="shared" si="98"/>
        <v>1729343041.4216692</v>
      </c>
      <c r="GU127" s="11">
        <f t="shared" si="98"/>
        <v>11328184535.395798</v>
      </c>
      <c r="GV127" s="11">
        <f t="shared" si="98"/>
        <v>34845251272.923973</v>
      </c>
      <c r="GW127" s="11">
        <f t="shared" si="98"/>
        <v>4443608208.6250505</v>
      </c>
      <c r="GX127" s="11">
        <f t="shared" si="98"/>
        <v>6726768459.0980988</v>
      </c>
      <c r="GY127" s="11">
        <f t="shared" si="98"/>
        <v>979379970.28400779</v>
      </c>
      <c r="GZ127" s="11">
        <f t="shared" si="98"/>
        <v>2230405779.9132352</v>
      </c>
      <c r="HA127" s="11">
        <f t="shared" si="98"/>
        <v>2966967604.2849436</v>
      </c>
      <c r="HB127" s="11">
        <f t="shared" si="98"/>
        <v>2423662169.7965083</v>
      </c>
      <c r="HC127" s="11">
        <f t="shared" si="98"/>
        <v>11966494702.772247</v>
      </c>
      <c r="HE127" s="11">
        <f t="shared" si="98"/>
        <v>38325315943.381729</v>
      </c>
      <c r="HF127" s="11">
        <f t="shared" si="98"/>
        <v>16872510417.23205</v>
      </c>
      <c r="HG127" s="11">
        <f t="shared" si="98"/>
        <v>6236712999.5991507</v>
      </c>
      <c r="HH127" s="11">
        <f t="shared" si="98"/>
        <v>2465154851.6156998</v>
      </c>
      <c r="HI127" s="11">
        <f t="shared" si="98"/>
        <v>17204906666.598171</v>
      </c>
      <c r="HJ127" s="11">
        <f t="shared" si="98"/>
        <v>513367274.1969716</v>
      </c>
      <c r="HK127" s="11">
        <f t="shared" si="98"/>
        <v>1641160304.3709188</v>
      </c>
      <c r="HL127" s="11">
        <f t="shared" si="98"/>
        <v>10755355441.367504</v>
      </c>
      <c r="HM127" s="11">
        <f t="shared" si="98"/>
        <v>32433468599.478123</v>
      </c>
      <c r="HN127" s="11">
        <f t="shared" si="98"/>
        <v>4166263739.5217457</v>
      </c>
      <c r="HO127" s="11">
        <f t="shared" si="98"/>
        <v>6609098845.2108192</v>
      </c>
      <c r="HP127" s="11">
        <f t="shared" si="98"/>
        <v>925331921.04034853</v>
      </c>
      <c r="HQ127" s="11">
        <f t="shared" si="98"/>
        <v>2103419574.7687528</v>
      </c>
      <c r="HR127" s="11">
        <f t="shared" si="98"/>
        <v>2759192093.7545481</v>
      </c>
      <c r="HS127" s="11">
        <f t="shared" si="98"/>
        <v>2262362185.593132</v>
      </c>
      <c r="HT127" s="11">
        <f t="shared" si="98"/>
        <v>11241587259.735125</v>
      </c>
      <c r="HV127" s="11">
        <f t="shared" si="98"/>
        <v>0</v>
      </c>
      <c r="HW127" s="11">
        <f t="shared" si="98"/>
        <v>0</v>
      </c>
      <c r="HX127" s="11">
        <f t="shared" si="98"/>
        <v>0</v>
      </c>
      <c r="HY127" s="11">
        <f t="shared" si="98"/>
        <v>0</v>
      </c>
      <c r="HZ127" s="11">
        <f t="shared" si="98"/>
        <v>0</v>
      </c>
      <c r="IA127" s="11">
        <f t="shared" si="98"/>
        <v>0</v>
      </c>
      <c r="IB127" s="11">
        <f t="shared" si="98"/>
        <v>0</v>
      </c>
      <c r="IC127" s="11">
        <f t="shared" si="98"/>
        <v>0</v>
      </c>
      <c r="ID127" s="11">
        <f t="shared" si="98"/>
        <v>0</v>
      </c>
      <c r="IE127" s="11">
        <f t="shared" si="98"/>
        <v>0</v>
      </c>
      <c r="IF127" s="11">
        <f t="shared" si="98"/>
        <v>0</v>
      </c>
      <c r="IG127" s="11">
        <f t="shared" si="98"/>
        <v>0</v>
      </c>
      <c r="IH127" s="11">
        <f t="shared" si="98"/>
        <v>0</v>
      </c>
      <c r="II127" s="11">
        <f t="shared" si="98"/>
        <v>0</v>
      </c>
      <c r="IJ127" s="11">
        <f t="shared" si="98"/>
        <v>0</v>
      </c>
      <c r="IK127" s="11">
        <f t="shared" si="98"/>
        <v>0</v>
      </c>
      <c r="IM127" s="11">
        <f t="shared" si="98"/>
        <v>0</v>
      </c>
      <c r="IN127" s="11">
        <f t="shared" si="98"/>
        <v>0</v>
      </c>
      <c r="IO127" s="11">
        <f t="shared" si="98"/>
        <v>0</v>
      </c>
      <c r="IP127" s="11">
        <f t="shared" si="98"/>
        <v>0</v>
      </c>
      <c r="IQ127" s="11">
        <f t="shared" si="98"/>
        <v>0</v>
      </c>
      <c r="IR127" s="11">
        <f t="shared" si="98"/>
        <v>0</v>
      </c>
      <c r="IS127" s="11">
        <f t="shared" si="98"/>
        <v>0</v>
      </c>
      <c r="IT127" s="11">
        <f t="shared" si="98"/>
        <v>0</v>
      </c>
      <c r="IU127" s="11">
        <f t="shared" si="98"/>
        <v>0</v>
      </c>
      <c r="IV127" s="11">
        <f t="shared" si="98"/>
        <v>0</v>
      </c>
      <c r="IW127" s="11">
        <f t="shared" si="98"/>
        <v>0</v>
      </c>
      <c r="IX127" s="11">
        <f t="shared" si="98"/>
        <v>0</v>
      </c>
      <c r="IY127" s="11">
        <f t="shared" si="98"/>
        <v>0</v>
      </c>
      <c r="IZ127" s="11">
        <f t="shared" si="98"/>
        <v>0</v>
      </c>
      <c r="JA127" s="11">
        <f t="shared" ref="JA127" si="99">JA22+JA56</f>
        <v>0</v>
      </c>
      <c r="JB127" s="11">
        <f t="shared" si="4"/>
        <v>0</v>
      </c>
    </row>
    <row r="128" spans="4:262" x14ac:dyDescent="0.25">
      <c r="D128" s="11">
        <v>2040</v>
      </c>
      <c r="E128" s="11">
        <f t="shared" ref="E128:BP128" si="100">E23+E57</f>
        <v>32332765661.359192</v>
      </c>
      <c r="F128" s="11">
        <f t="shared" si="100"/>
        <v>15963451715.932264</v>
      </c>
      <c r="G128" s="11">
        <f t="shared" si="100"/>
        <v>5578103480.6315079</v>
      </c>
      <c r="H128" s="11">
        <f t="shared" si="100"/>
        <v>2229868586.569541</v>
      </c>
      <c r="I128" s="11">
        <f t="shared" si="100"/>
        <v>22525604548.640694</v>
      </c>
      <c r="J128" s="11">
        <f t="shared" si="100"/>
        <v>1013679024.8629103</v>
      </c>
      <c r="K128" s="11">
        <f t="shared" si="100"/>
        <v>1346117916.9326415</v>
      </c>
      <c r="L128" s="11">
        <f t="shared" si="100"/>
        <v>5207691599.0600252</v>
      </c>
      <c r="M128" s="11">
        <f t="shared" si="100"/>
        <v>33971885282.081699</v>
      </c>
      <c r="N128" s="11">
        <f t="shared" si="100"/>
        <v>4201363715.9510999</v>
      </c>
      <c r="O128" s="11">
        <f t="shared" si="100"/>
        <v>5174717618.1600647</v>
      </c>
      <c r="P128" s="11">
        <f t="shared" si="100"/>
        <v>749375218.98205996</v>
      </c>
      <c r="Q128" s="11">
        <f t="shared" si="100"/>
        <v>2786754163.5375223</v>
      </c>
      <c r="R128" s="11">
        <f t="shared" si="100"/>
        <v>2206588086.5464921</v>
      </c>
      <c r="S128" s="11">
        <f t="shared" si="100"/>
        <v>1785541409.5976388</v>
      </c>
      <c r="T128" s="11">
        <f t="shared" si="100"/>
        <v>10160446292.823196</v>
      </c>
      <c r="V128" s="11">
        <f t="shared" si="100"/>
        <v>31454149308.064178</v>
      </c>
      <c r="W128" s="11">
        <f t="shared" si="100"/>
        <v>14885213655.319607</v>
      </c>
      <c r="X128" s="11">
        <f t="shared" si="100"/>
        <v>5249345479.4049463</v>
      </c>
      <c r="Y128" s="11">
        <f t="shared" si="100"/>
        <v>2082458714.0467117</v>
      </c>
      <c r="Z128" s="11">
        <f t="shared" si="100"/>
        <v>21214551368.49482</v>
      </c>
      <c r="AA128" s="11">
        <f t="shared" si="100"/>
        <v>935232179.31484795</v>
      </c>
      <c r="AB128" s="11">
        <f t="shared" si="100"/>
        <v>1279908993.8838179</v>
      </c>
      <c r="AC128" s="11">
        <f t="shared" si="100"/>
        <v>4875283841.688386</v>
      </c>
      <c r="AD128" s="11">
        <f t="shared" si="100"/>
        <v>31607180365.613934</v>
      </c>
      <c r="AE128" s="11">
        <f t="shared" si="100"/>
        <v>3899073594.435945</v>
      </c>
      <c r="AF128" s="11">
        <f t="shared" si="100"/>
        <v>4797930810.0149288</v>
      </c>
      <c r="AG128" s="11">
        <f t="shared" si="100"/>
        <v>700422945.77853692</v>
      </c>
      <c r="AH128" s="11">
        <f t="shared" si="100"/>
        <v>2573880965.8905659</v>
      </c>
      <c r="AI128" s="11">
        <f t="shared" si="100"/>
        <v>2058523187.4001675</v>
      </c>
      <c r="AJ128" s="11">
        <f t="shared" si="100"/>
        <v>1649268872.7653444</v>
      </c>
      <c r="AK128" s="11">
        <f t="shared" si="100"/>
        <v>9457579744.1944466</v>
      </c>
      <c r="AM128" s="11">
        <f t="shared" si="100"/>
        <v>31003662273.027397</v>
      </c>
      <c r="AN128" s="11">
        <f t="shared" si="100"/>
        <v>13876216370.057409</v>
      </c>
      <c r="AO128" s="11">
        <f t="shared" si="100"/>
        <v>4912018329.7137985</v>
      </c>
      <c r="AP128" s="11">
        <f t="shared" si="100"/>
        <v>1967777698.0156741</v>
      </c>
      <c r="AQ128" s="11">
        <f t="shared" si="100"/>
        <v>20070701889.866905</v>
      </c>
      <c r="AR128" s="11">
        <f t="shared" si="100"/>
        <v>856785333.76678598</v>
      </c>
      <c r="AS128" s="11">
        <f t="shared" si="100"/>
        <v>1264933600.029227</v>
      </c>
      <c r="AT128" s="11">
        <f t="shared" si="100"/>
        <v>4598584636.7726679</v>
      </c>
      <c r="AU128" s="11">
        <f t="shared" si="100"/>
        <v>29242475449.146152</v>
      </c>
      <c r="AV128" s="11">
        <f t="shared" si="100"/>
        <v>3596783472.920783</v>
      </c>
      <c r="AW128" s="11">
        <f t="shared" si="100"/>
        <v>4421144001.869792</v>
      </c>
      <c r="AX128" s="11">
        <f t="shared" si="100"/>
        <v>656429284.88692951</v>
      </c>
      <c r="AY128" s="11">
        <f t="shared" si="100"/>
        <v>2361007768.2436118</v>
      </c>
      <c r="AZ128" s="11">
        <f t="shared" si="100"/>
        <v>1910458288.2538376</v>
      </c>
      <c r="BA128" s="11">
        <f t="shared" si="100"/>
        <v>1512996335.9330487</v>
      </c>
      <c r="BB128" s="11">
        <f t="shared" si="100"/>
        <v>8754713195.565691</v>
      </c>
      <c r="BD128" s="11">
        <f t="shared" si="100"/>
        <v>0</v>
      </c>
      <c r="BE128" s="11">
        <f t="shared" si="100"/>
        <v>0</v>
      </c>
      <c r="BF128" s="11">
        <f t="shared" si="100"/>
        <v>0</v>
      </c>
      <c r="BG128" s="11">
        <f t="shared" si="100"/>
        <v>0</v>
      </c>
      <c r="BH128" s="11">
        <f t="shared" si="100"/>
        <v>0</v>
      </c>
      <c r="BI128" s="11">
        <f t="shared" si="100"/>
        <v>0</v>
      </c>
      <c r="BJ128" s="11">
        <f t="shared" si="100"/>
        <v>0</v>
      </c>
      <c r="BK128" s="11">
        <f t="shared" si="100"/>
        <v>0</v>
      </c>
      <c r="BL128" s="11">
        <f t="shared" si="100"/>
        <v>0</v>
      </c>
      <c r="BM128" s="11">
        <f t="shared" si="100"/>
        <v>0</v>
      </c>
      <c r="BN128" s="11">
        <f t="shared" si="100"/>
        <v>0</v>
      </c>
      <c r="BO128" s="11">
        <f t="shared" si="100"/>
        <v>0</v>
      </c>
      <c r="BP128" s="11">
        <f t="shared" si="100"/>
        <v>0</v>
      </c>
      <c r="BQ128" s="11">
        <f t="shared" ref="BQ128:EB128" si="101">BQ23+BQ57</f>
        <v>0</v>
      </c>
      <c r="BR128" s="11">
        <f t="shared" si="101"/>
        <v>0</v>
      </c>
      <c r="BS128" s="11">
        <f t="shared" si="101"/>
        <v>0</v>
      </c>
      <c r="BU128" s="11">
        <f t="shared" si="101"/>
        <v>0</v>
      </c>
      <c r="BV128" s="11">
        <f t="shared" si="101"/>
        <v>0</v>
      </c>
      <c r="BW128" s="11">
        <f t="shared" si="101"/>
        <v>0</v>
      </c>
      <c r="BX128" s="11">
        <f t="shared" si="101"/>
        <v>0</v>
      </c>
      <c r="BY128" s="11">
        <f t="shared" si="101"/>
        <v>0</v>
      </c>
      <c r="BZ128" s="11">
        <f t="shared" si="101"/>
        <v>0</v>
      </c>
      <c r="CA128" s="11">
        <f t="shared" si="101"/>
        <v>0</v>
      </c>
      <c r="CB128" s="11">
        <f t="shared" si="101"/>
        <v>0</v>
      </c>
      <c r="CC128" s="11">
        <f t="shared" si="101"/>
        <v>0</v>
      </c>
      <c r="CD128" s="11">
        <f t="shared" si="101"/>
        <v>0</v>
      </c>
      <c r="CE128" s="11">
        <f t="shared" si="101"/>
        <v>0</v>
      </c>
      <c r="CF128" s="11">
        <f t="shared" si="101"/>
        <v>0</v>
      </c>
      <c r="CG128" s="11">
        <f t="shared" si="101"/>
        <v>0</v>
      </c>
      <c r="CH128" s="11">
        <f t="shared" si="101"/>
        <v>0</v>
      </c>
      <c r="CI128" s="11">
        <f t="shared" si="101"/>
        <v>0</v>
      </c>
      <c r="CJ128" s="11">
        <f t="shared" si="101"/>
        <v>0</v>
      </c>
      <c r="CM128" s="11">
        <f t="shared" si="101"/>
        <v>24410.5</v>
      </c>
      <c r="CN128" s="11">
        <f t="shared" si="101"/>
        <v>40539270842.224709</v>
      </c>
      <c r="CO128" s="11">
        <f t="shared" si="101"/>
        <v>17624245419.874352</v>
      </c>
      <c r="CP128" s="11">
        <f t="shared" si="101"/>
        <v>6263854866.1628847</v>
      </c>
      <c r="CQ128" s="11">
        <f t="shared" si="101"/>
        <v>2176468797.3709183</v>
      </c>
      <c r="CR128" s="11">
        <f t="shared" si="101"/>
        <v>22078953984.117683</v>
      </c>
      <c r="CS128" s="11">
        <f t="shared" si="101"/>
        <v>1230664051.6229091</v>
      </c>
      <c r="CT128" s="11">
        <f t="shared" si="101"/>
        <v>1815818289.4866655</v>
      </c>
      <c r="CU128" s="11">
        <f t="shared" si="101"/>
        <v>7307340400.8474855</v>
      </c>
      <c r="CV128" s="11">
        <f t="shared" si="101"/>
        <v>35912360493.407074</v>
      </c>
      <c r="CW128" s="11">
        <f t="shared" si="101"/>
        <v>4775243738.9598083</v>
      </c>
      <c r="CX128" s="11">
        <f t="shared" si="101"/>
        <v>9634879743.4135799</v>
      </c>
      <c r="CY128" s="11">
        <f t="shared" si="101"/>
        <v>920414280.51630676</v>
      </c>
      <c r="CZ128" s="11">
        <f t="shared" si="101"/>
        <v>3129766226.5942903</v>
      </c>
      <c r="DA128" s="11">
        <f t="shared" si="101"/>
        <v>3645909163.1626134</v>
      </c>
      <c r="DB128" s="11">
        <f t="shared" si="101"/>
        <v>2544285626.7055726</v>
      </c>
      <c r="DC128" s="11">
        <f t="shared" si="101"/>
        <v>12088603725.906742</v>
      </c>
      <c r="DE128" s="11">
        <f t="shared" si="101"/>
        <v>37496580873.318344</v>
      </c>
      <c r="DF128" s="11">
        <f t="shared" si="101"/>
        <v>16372362906.460428</v>
      </c>
      <c r="DG128" s="11">
        <f t="shared" si="101"/>
        <v>5897540577.8715935</v>
      </c>
      <c r="DH128" s="11">
        <f t="shared" si="101"/>
        <v>2030307500.6272926</v>
      </c>
      <c r="DI128" s="11">
        <f t="shared" si="101"/>
        <v>20532229947.083221</v>
      </c>
      <c r="DJ128" s="11">
        <f t="shared" si="101"/>
        <v>1104774049.8985312</v>
      </c>
      <c r="DK128" s="11">
        <f t="shared" si="101"/>
        <v>1692227077.9936512</v>
      </c>
      <c r="DL128" s="11">
        <f t="shared" si="101"/>
        <v>6649247834.0586185</v>
      </c>
      <c r="DM128" s="11">
        <f t="shared" si="101"/>
        <v>32876897268.697704</v>
      </c>
      <c r="DN128" s="11">
        <f t="shared" si="101"/>
        <v>4302600568.1788139</v>
      </c>
      <c r="DO128" s="11">
        <f t="shared" si="101"/>
        <v>8678483693.7366219</v>
      </c>
      <c r="DP128" s="11">
        <f t="shared" si="101"/>
        <v>839795261.84138322</v>
      </c>
      <c r="DQ128" s="11">
        <f t="shared" si="101"/>
        <v>2823360333.7338839</v>
      </c>
      <c r="DR128" s="11">
        <f t="shared" si="101"/>
        <v>3416038930.2672338</v>
      </c>
      <c r="DS128" s="11">
        <f t="shared" si="101"/>
        <v>2289627628.2919617</v>
      </c>
      <c r="DT128" s="11">
        <f t="shared" si="101"/>
        <v>10986951971.964155</v>
      </c>
      <c r="DV128" s="11">
        <f t="shared" si="101"/>
        <v>35297983668.220634</v>
      </c>
      <c r="DW128" s="11">
        <f t="shared" si="101"/>
        <v>15765246312.246616</v>
      </c>
      <c r="DX128" s="11">
        <f t="shared" si="101"/>
        <v>5785517765.1842165</v>
      </c>
      <c r="DY128" s="11">
        <f t="shared" si="101"/>
        <v>1980385900.9985845</v>
      </c>
      <c r="DZ128" s="11">
        <f t="shared" si="101"/>
        <v>19649881600.937336</v>
      </c>
      <c r="EA128" s="11">
        <f t="shared" si="101"/>
        <v>979163782.03667772</v>
      </c>
      <c r="EB128" s="11">
        <f t="shared" si="101"/>
        <v>1630974331.4172955</v>
      </c>
      <c r="EC128" s="11">
        <f t="shared" ref="EC128:GN128" si="102">EC23+EC57</f>
        <v>5991155267.2697515</v>
      </c>
      <c r="ED128" s="11">
        <f t="shared" si="102"/>
        <v>29841434043.988323</v>
      </c>
      <c r="EE128" s="11">
        <f t="shared" si="102"/>
        <v>3829957397.3978186</v>
      </c>
      <c r="EF128" s="11">
        <f t="shared" si="102"/>
        <v>7745452502.5790005</v>
      </c>
      <c r="EG128" s="11">
        <f t="shared" si="102"/>
        <v>761347972.2288897</v>
      </c>
      <c r="EH128" s="11">
        <f t="shared" si="102"/>
        <v>2536729232.6241035</v>
      </c>
      <c r="EI128" s="11">
        <f t="shared" si="102"/>
        <v>3251408723.1523528</v>
      </c>
      <c r="EJ128" s="11">
        <f t="shared" si="102"/>
        <v>2063892262.6705406</v>
      </c>
      <c r="EK128" s="11">
        <f t="shared" si="102"/>
        <v>9916665903.5678616</v>
      </c>
      <c r="EM128" s="11">
        <f t="shared" si="102"/>
        <v>0</v>
      </c>
      <c r="EN128" s="11">
        <f t="shared" si="102"/>
        <v>0</v>
      </c>
      <c r="EO128" s="11">
        <f t="shared" si="102"/>
        <v>0</v>
      </c>
      <c r="EP128" s="11">
        <f t="shared" si="102"/>
        <v>0</v>
      </c>
      <c r="EQ128" s="11">
        <f t="shared" si="102"/>
        <v>0</v>
      </c>
      <c r="ER128" s="11">
        <f t="shared" si="102"/>
        <v>0</v>
      </c>
      <c r="ES128" s="11">
        <f t="shared" si="102"/>
        <v>0</v>
      </c>
      <c r="ET128" s="11">
        <f t="shared" si="102"/>
        <v>0</v>
      </c>
      <c r="EU128" s="11">
        <f t="shared" si="102"/>
        <v>0</v>
      </c>
      <c r="EV128" s="11">
        <f t="shared" si="102"/>
        <v>0</v>
      </c>
      <c r="EW128" s="11">
        <f t="shared" si="102"/>
        <v>0</v>
      </c>
      <c r="EX128" s="11">
        <f t="shared" si="102"/>
        <v>0</v>
      </c>
      <c r="EY128" s="11">
        <f t="shared" si="102"/>
        <v>0</v>
      </c>
      <c r="EZ128" s="11">
        <f t="shared" si="102"/>
        <v>0</v>
      </c>
      <c r="FA128" s="11">
        <f t="shared" si="102"/>
        <v>0</v>
      </c>
      <c r="FB128" s="11">
        <f t="shared" si="102"/>
        <v>0</v>
      </c>
      <c r="FD128" s="11">
        <f t="shared" si="102"/>
        <v>0</v>
      </c>
      <c r="FE128" s="11">
        <f t="shared" si="102"/>
        <v>0</v>
      </c>
      <c r="FF128" s="11">
        <f t="shared" si="102"/>
        <v>0</v>
      </c>
      <c r="FG128" s="11">
        <f t="shared" si="102"/>
        <v>0</v>
      </c>
      <c r="FH128" s="11">
        <f t="shared" si="102"/>
        <v>0</v>
      </c>
      <c r="FI128" s="11">
        <f t="shared" si="102"/>
        <v>0</v>
      </c>
      <c r="FJ128" s="11">
        <f t="shared" si="102"/>
        <v>0</v>
      </c>
      <c r="FK128" s="11">
        <f t="shared" si="102"/>
        <v>0</v>
      </c>
      <c r="FL128" s="11">
        <f t="shared" si="102"/>
        <v>0</v>
      </c>
      <c r="FM128" s="11">
        <f t="shared" si="102"/>
        <v>0</v>
      </c>
      <c r="FN128" s="11">
        <f t="shared" si="102"/>
        <v>0</v>
      </c>
      <c r="FO128" s="11">
        <f t="shared" si="102"/>
        <v>0</v>
      </c>
      <c r="FP128" s="11">
        <f t="shared" si="102"/>
        <v>0</v>
      </c>
      <c r="FQ128" s="11">
        <f t="shared" si="102"/>
        <v>0</v>
      </c>
      <c r="FR128" s="11">
        <f t="shared" si="102"/>
        <v>0</v>
      </c>
      <c r="FS128" s="11">
        <f t="shared" si="102"/>
        <v>0</v>
      </c>
      <c r="FV128" s="11">
        <f t="shared" si="102"/>
        <v>24410.5</v>
      </c>
      <c r="FW128" s="11">
        <f t="shared" si="102"/>
        <v>40592237618.729897</v>
      </c>
      <c r="FX128" s="11">
        <f t="shared" si="102"/>
        <v>18353242640.172386</v>
      </c>
      <c r="FY128" s="11">
        <f t="shared" si="102"/>
        <v>6790778713.1001205</v>
      </c>
      <c r="FZ128" s="11">
        <f t="shared" si="102"/>
        <v>2608630152.2786512</v>
      </c>
      <c r="GA128" s="11">
        <f t="shared" si="102"/>
        <v>19378387618.973846</v>
      </c>
      <c r="GB128" s="11">
        <f t="shared" si="102"/>
        <v>630036137.97187591</v>
      </c>
      <c r="GC128" s="11">
        <f t="shared" si="102"/>
        <v>1927407932.5870872</v>
      </c>
      <c r="GD128" s="11">
        <f t="shared" si="102"/>
        <v>12493445874.553839</v>
      </c>
      <c r="GE128" s="11">
        <f t="shared" si="102"/>
        <v>39724448312.10183</v>
      </c>
      <c r="GF128" s="11">
        <f t="shared" si="102"/>
        <v>5031256059.3673449</v>
      </c>
      <c r="GG128" s="11">
        <f t="shared" si="102"/>
        <v>7232824327.5113115</v>
      </c>
      <c r="GH128" s="11">
        <f t="shared" si="102"/>
        <v>1161327565.9163873</v>
      </c>
      <c r="GI128" s="11">
        <f t="shared" si="102"/>
        <v>2505669322.206574</v>
      </c>
      <c r="GJ128" s="11">
        <f t="shared" si="102"/>
        <v>3383074692.7133083</v>
      </c>
      <c r="GK128" s="11">
        <f t="shared" si="102"/>
        <v>2751032267.1743126</v>
      </c>
      <c r="GL128" s="11">
        <f t="shared" si="102"/>
        <v>13581163520.54549</v>
      </c>
      <c r="GN128" s="11">
        <f t="shared" si="102"/>
        <v>38999961864.159119</v>
      </c>
      <c r="GO128" s="11">
        <f t="shared" ref="GO128:IZ128" si="103">GO23+GO57</f>
        <v>17367565749.05386</v>
      </c>
      <c r="GP128" s="11">
        <f t="shared" si="103"/>
        <v>6428864627.6303272</v>
      </c>
      <c r="GQ128" s="11">
        <f t="shared" si="103"/>
        <v>2493223218.6551857</v>
      </c>
      <c r="GR128" s="11">
        <f t="shared" si="103"/>
        <v>18359709112.126354</v>
      </c>
      <c r="GS128" s="11">
        <f t="shared" si="103"/>
        <v>589029589.55678332</v>
      </c>
      <c r="GT128" s="11">
        <f t="shared" si="103"/>
        <v>1811109178.1743209</v>
      </c>
      <c r="GU128" s="11">
        <f t="shared" si="103"/>
        <v>11760767384.602619</v>
      </c>
      <c r="GV128" s="11">
        <f t="shared" si="103"/>
        <v>36637173581.786537</v>
      </c>
      <c r="GW128" s="11">
        <f t="shared" si="103"/>
        <v>4674638241.3925066</v>
      </c>
      <c r="GX128" s="11">
        <f t="shared" si="103"/>
        <v>6805533108.6628904</v>
      </c>
      <c r="GY128" s="11">
        <f t="shared" si="103"/>
        <v>1083353827.9309547</v>
      </c>
      <c r="GZ128" s="11">
        <f t="shared" si="103"/>
        <v>2342101748.7288084</v>
      </c>
      <c r="HA128" s="11">
        <f t="shared" si="103"/>
        <v>3105789501.9704003</v>
      </c>
      <c r="HB128" s="11">
        <f t="shared" si="103"/>
        <v>2545895500.6779032</v>
      </c>
      <c r="HC128" s="11">
        <f t="shared" si="103"/>
        <v>12638198679.770767</v>
      </c>
      <c r="HE128" s="11">
        <f t="shared" si="103"/>
        <v>38399973367.677856</v>
      </c>
      <c r="HF128" s="11">
        <f t="shared" si="103"/>
        <v>16441481890.281742</v>
      </c>
      <c r="HG128" s="11">
        <f t="shared" si="103"/>
        <v>6197185903.1753855</v>
      </c>
      <c r="HH128" s="11">
        <f t="shared" si="103"/>
        <v>2464051377.9710817</v>
      </c>
      <c r="HI128" s="11">
        <f t="shared" si="103"/>
        <v>17449538995.838329</v>
      </c>
      <c r="HJ128" s="11">
        <f t="shared" si="103"/>
        <v>546103086.91201937</v>
      </c>
      <c r="HK128" s="11">
        <f t="shared" si="103"/>
        <v>1694810423.7615542</v>
      </c>
      <c r="HL128" s="11">
        <f t="shared" si="103"/>
        <v>11027352681.904402</v>
      </c>
      <c r="HM128" s="11">
        <f t="shared" si="103"/>
        <v>33549898851.471268</v>
      </c>
      <c r="HN128" s="11">
        <f t="shared" si="103"/>
        <v>4318020423.4176731</v>
      </c>
      <c r="HO128" s="11">
        <f t="shared" si="103"/>
        <v>6667564245.1288023</v>
      </c>
      <c r="HP128" s="11">
        <f t="shared" si="103"/>
        <v>1005292322.9339597</v>
      </c>
      <c r="HQ128" s="11">
        <f t="shared" si="103"/>
        <v>2178534175.2510457</v>
      </c>
      <c r="HR128" s="11">
        <f t="shared" si="103"/>
        <v>2829222293.2509623</v>
      </c>
      <c r="HS128" s="11">
        <f t="shared" si="103"/>
        <v>2340758734.1814961</v>
      </c>
      <c r="HT128" s="11">
        <f t="shared" si="103"/>
        <v>11695233838.996052</v>
      </c>
      <c r="HV128" s="11">
        <f t="shared" si="103"/>
        <v>0</v>
      </c>
      <c r="HW128" s="11">
        <f t="shared" si="103"/>
        <v>0</v>
      </c>
      <c r="HX128" s="11">
        <f t="shared" si="103"/>
        <v>0</v>
      </c>
      <c r="HY128" s="11">
        <f t="shared" si="103"/>
        <v>0</v>
      </c>
      <c r="HZ128" s="11">
        <f t="shared" si="103"/>
        <v>0</v>
      </c>
      <c r="IA128" s="11">
        <f t="shared" si="103"/>
        <v>0</v>
      </c>
      <c r="IB128" s="11">
        <f t="shared" si="103"/>
        <v>0</v>
      </c>
      <c r="IC128" s="11">
        <f t="shared" si="103"/>
        <v>0</v>
      </c>
      <c r="ID128" s="11">
        <f t="shared" si="103"/>
        <v>0</v>
      </c>
      <c r="IE128" s="11">
        <f t="shared" si="103"/>
        <v>0</v>
      </c>
      <c r="IF128" s="11">
        <f t="shared" si="103"/>
        <v>0</v>
      </c>
      <c r="IG128" s="11">
        <f t="shared" si="103"/>
        <v>0</v>
      </c>
      <c r="IH128" s="11">
        <f t="shared" si="103"/>
        <v>0</v>
      </c>
      <c r="II128" s="11">
        <f t="shared" si="103"/>
        <v>0</v>
      </c>
      <c r="IJ128" s="11">
        <f t="shared" si="103"/>
        <v>0</v>
      </c>
      <c r="IK128" s="11">
        <f t="shared" si="103"/>
        <v>0</v>
      </c>
      <c r="IM128" s="11">
        <f t="shared" si="103"/>
        <v>0</v>
      </c>
      <c r="IN128" s="11">
        <f t="shared" si="103"/>
        <v>0</v>
      </c>
      <c r="IO128" s="11">
        <f t="shared" si="103"/>
        <v>0</v>
      </c>
      <c r="IP128" s="11">
        <f t="shared" si="103"/>
        <v>0</v>
      </c>
      <c r="IQ128" s="11">
        <f t="shared" si="103"/>
        <v>0</v>
      </c>
      <c r="IR128" s="11">
        <f t="shared" si="103"/>
        <v>0</v>
      </c>
      <c r="IS128" s="11">
        <f t="shared" si="103"/>
        <v>0</v>
      </c>
      <c r="IT128" s="11">
        <f t="shared" si="103"/>
        <v>0</v>
      </c>
      <c r="IU128" s="11">
        <f t="shared" si="103"/>
        <v>0</v>
      </c>
      <c r="IV128" s="11">
        <f t="shared" si="103"/>
        <v>0</v>
      </c>
      <c r="IW128" s="11">
        <f t="shared" si="103"/>
        <v>0</v>
      </c>
      <c r="IX128" s="11">
        <f t="shared" si="103"/>
        <v>0</v>
      </c>
      <c r="IY128" s="11">
        <f t="shared" si="103"/>
        <v>0</v>
      </c>
      <c r="IZ128" s="11">
        <f t="shared" si="103"/>
        <v>0</v>
      </c>
      <c r="JA128" s="11">
        <f t="shared" ref="JA128" si="104">JA23+JA57</f>
        <v>0</v>
      </c>
      <c r="JB128" s="11">
        <f t="shared" si="4"/>
        <v>0</v>
      </c>
    </row>
    <row r="129" spans="1:262" x14ac:dyDescent="0.25">
      <c r="D129" s="11">
        <v>2041</v>
      </c>
      <c r="E129" s="11">
        <f t="shared" ref="E129:BP129" si="105">E24+E58</f>
        <v>32300395345.79847</v>
      </c>
      <c r="F129" s="11">
        <f t="shared" si="105"/>
        <v>16217596661.291004</v>
      </c>
      <c r="G129" s="11">
        <f t="shared" si="105"/>
        <v>5578103480.6315079</v>
      </c>
      <c r="H129" s="11">
        <f t="shared" si="105"/>
        <v>2300882540.089191</v>
      </c>
      <c r="I129" s="11">
        <f t="shared" si="105"/>
        <v>23337325297.614105</v>
      </c>
      <c r="J129" s="11">
        <f t="shared" si="105"/>
        <v>1110937641.7659519</v>
      </c>
      <c r="K129" s="11">
        <f t="shared" si="105"/>
        <v>1469358018.8173146</v>
      </c>
      <c r="L129" s="11">
        <f t="shared" si="105"/>
        <v>5462103120.8965816</v>
      </c>
      <c r="M129" s="11">
        <f t="shared" si="105"/>
        <v>36911610168.800682</v>
      </c>
      <c r="N129" s="11">
        <f t="shared" si="105"/>
        <v>4569727950.8876915</v>
      </c>
      <c r="O129" s="11">
        <f t="shared" si="105"/>
        <v>5584930080.1792364</v>
      </c>
      <c r="P129" s="11">
        <f t="shared" si="105"/>
        <v>785973031.74857616</v>
      </c>
      <c r="Q129" s="11">
        <f t="shared" si="105"/>
        <v>3001753107.7011843</v>
      </c>
      <c r="R129" s="11">
        <f t="shared" si="105"/>
        <v>2491103854.2111378</v>
      </c>
      <c r="S129" s="11">
        <f t="shared" si="105"/>
        <v>1968739433.3144832</v>
      </c>
      <c r="T129" s="11">
        <f t="shared" si="105"/>
        <v>10979907327.525408</v>
      </c>
      <c r="V129" s="11">
        <f t="shared" si="105"/>
        <v>31421778992.503452</v>
      </c>
      <c r="W129" s="11">
        <f t="shared" si="105"/>
        <v>14885519734.894997</v>
      </c>
      <c r="X129" s="11">
        <f t="shared" si="105"/>
        <v>5249345479.4049463</v>
      </c>
      <c r="Y129" s="11">
        <f t="shared" si="105"/>
        <v>2114712012.0768943</v>
      </c>
      <c r="Z129" s="11">
        <f t="shared" si="105"/>
        <v>21659847090.985119</v>
      </c>
      <c r="AA129" s="11">
        <f t="shared" si="105"/>
        <v>1006291175.0250278</v>
      </c>
      <c r="AB129" s="11">
        <f t="shared" si="105"/>
        <v>1358852617.1782613</v>
      </c>
      <c r="AC129" s="11">
        <f t="shared" si="105"/>
        <v>5034264791.5873432</v>
      </c>
      <c r="AD129" s="11">
        <f t="shared" si="105"/>
        <v>33766657722.417667</v>
      </c>
      <c r="AE129" s="11">
        <f t="shared" si="105"/>
        <v>4167891029.9522653</v>
      </c>
      <c r="AF129" s="11">
        <f t="shared" si="105"/>
        <v>5088689819.9243488</v>
      </c>
      <c r="AG129" s="11">
        <f t="shared" si="105"/>
        <v>723240120.70116377</v>
      </c>
      <c r="AH129" s="11">
        <f t="shared" si="105"/>
        <v>2723662724.184195</v>
      </c>
      <c r="AI129" s="11">
        <f t="shared" si="105"/>
        <v>2285855213.5579543</v>
      </c>
      <c r="AJ129" s="11">
        <f t="shared" si="105"/>
        <v>1785549957.4434094</v>
      </c>
      <c r="AK129" s="11">
        <f t="shared" si="105"/>
        <v>10051845699.895317</v>
      </c>
      <c r="AM129" s="11">
        <f t="shared" si="105"/>
        <v>30971291957.466675</v>
      </c>
      <c r="AN129" s="11">
        <f t="shared" si="105"/>
        <v>13686174306.207098</v>
      </c>
      <c r="AO129" s="11">
        <f t="shared" si="105"/>
        <v>4912018329.7137985</v>
      </c>
      <c r="AP129" s="11">
        <f t="shared" si="105"/>
        <v>1971696115.3017654</v>
      </c>
      <c r="AQ129" s="11">
        <f t="shared" si="105"/>
        <v>20287375767.653103</v>
      </c>
      <c r="AR129" s="11">
        <f t="shared" si="105"/>
        <v>901644708.28410411</v>
      </c>
      <c r="AS129" s="11">
        <f t="shared" si="105"/>
        <v>1298653137.1788805</v>
      </c>
      <c r="AT129" s="11">
        <f t="shared" si="105"/>
        <v>4661907254.9333677</v>
      </c>
      <c r="AU129" s="11">
        <f t="shared" si="105"/>
        <v>30621705276.034637</v>
      </c>
      <c r="AV129" s="11">
        <f t="shared" si="105"/>
        <v>3766054109.0168319</v>
      </c>
      <c r="AW129" s="11">
        <f t="shared" si="105"/>
        <v>4592449559.6694593</v>
      </c>
      <c r="AX129" s="11">
        <f t="shared" si="105"/>
        <v>665588935.96129251</v>
      </c>
      <c r="AY129" s="11">
        <f t="shared" si="105"/>
        <v>2445572340.6672082</v>
      </c>
      <c r="AZ129" s="11">
        <f t="shared" si="105"/>
        <v>2080606572.9047644</v>
      </c>
      <c r="BA129" s="11">
        <f t="shared" si="105"/>
        <v>1602360481.5723348</v>
      </c>
      <c r="BB129" s="11">
        <f t="shared" si="105"/>
        <v>9123784072.2652264</v>
      </c>
      <c r="BD129" s="11">
        <f t="shared" si="105"/>
        <v>0</v>
      </c>
      <c r="BE129" s="11">
        <f t="shared" si="105"/>
        <v>0</v>
      </c>
      <c r="BF129" s="11">
        <f t="shared" si="105"/>
        <v>0</v>
      </c>
      <c r="BG129" s="11">
        <f t="shared" si="105"/>
        <v>0</v>
      </c>
      <c r="BH129" s="11">
        <f t="shared" si="105"/>
        <v>0</v>
      </c>
      <c r="BI129" s="11">
        <f t="shared" si="105"/>
        <v>0</v>
      </c>
      <c r="BJ129" s="11">
        <f t="shared" si="105"/>
        <v>0</v>
      </c>
      <c r="BK129" s="11">
        <f t="shared" si="105"/>
        <v>0</v>
      </c>
      <c r="BL129" s="11">
        <f t="shared" si="105"/>
        <v>0</v>
      </c>
      <c r="BM129" s="11">
        <f t="shared" si="105"/>
        <v>0</v>
      </c>
      <c r="BN129" s="11">
        <f t="shared" si="105"/>
        <v>0</v>
      </c>
      <c r="BO129" s="11">
        <f t="shared" si="105"/>
        <v>0</v>
      </c>
      <c r="BP129" s="11">
        <f t="shared" si="105"/>
        <v>0</v>
      </c>
      <c r="BQ129" s="11">
        <f t="shared" ref="BQ129:EB129" si="106">BQ24+BQ58</f>
        <v>0</v>
      </c>
      <c r="BR129" s="11">
        <f t="shared" si="106"/>
        <v>0</v>
      </c>
      <c r="BS129" s="11">
        <f t="shared" si="106"/>
        <v>0</v>
      </c>
      <c r="BU129" s="11">
        <f t="shared" si="106"/>
        <v>0</v>
      </c>
      <c r="BV129" s="11">
        <f t="shared" si="106"/>
        <v>0</v>
      </c>
      <c r="BW129" s="11">
        <f t="shared" si="106"/>
        <v>0</v>
      </c>
      <c r="BX129" s="11">
        <f t="shared" si="106"/>
        <v>0</v>
      </c>
      <c r="BY129" s="11">
        <f t="shared" si="106"/>
        <v>0</v>
      </c>
      <c r="BZ129" s="11">
        <f t="shared" si="106"/>
        <v>0</v>
      </c>
      <c r="CA129" s="11">
        <f t="shared" si="106"/>
        <v>0</v>
      </c>
      <c r="CB129" s="11">
        <f t="shared" si="106"/>
        <v>0</v>
      </c>
      <c r="CC129" s="11">
        <f t="shared" si="106"/>
        <v>0</v>
      </c>
      <c r="CD129" s="11">
        <f t="shared" si="106"/>
        <v>0</v>
      </c>
      <c r="CE129" s="11">
        <f t="shared" si="106"/>
        <v>0</v>
      </c>
      <c r="CF129" s="11">
        <f t="shared" si="106"/>
        <v>0</v>
      </c>
      <c r="CG129" s="11">
        <f t="shared" si="106"/>
        <v>0</v>
      </c>
      <c r="CH129" s="11">
        <f t="shared" si="106"/>
        <v>0</v>
      </c>
      <c r="CI129" s="11">
        <f t="shared" si="106"/>
        <v>0</v>
      </c>
      <c r="CJ129" s="11">
        <f t="shared" si="106"/>
        <v>0</v>
      </c>
      <c r="CM129" s="11">
        <f t="shared" si="106"/>
        <v>26452.5</v>
      </c>
      <c r="CN129" s="11">
        <f t="shared" si="106"/>
        <v>42507853333.249481</v>
      </c>
      <c r="CO129" s="11">
        <f t="shared" si="106"/>
        <v>17795524045.949684</v>
      </c>
      <c r="CP129" s="11">
        <f t="shared" si="106"/>
        <v>6263854866.1628847</v>
      </c>
      <c r="CQ129" s="11">
        <f t="shared" si="106"/>
        <v>2262682535.7232046</v>
      </c>
      <c r="CR129" s="11">
        <f t="shared" si="106"/>
        <v>23020136120.254314</v>
      </c>
      <c r="CS129" s="11">
        <f t="shared" si="106"/>
        <v>1353637767.4871626</v>
      </c>
      <c r="CT129" s="11">
        <f t="shared" si="106"/>
        <v>1927689470.5333521</v>
      </c>
      <c r="CU129" s="11">
        <f t="shared" si="106"/>
        <v>7931172721.5912552</v>
      </c>
      <c r="CV129" s="11">
        <f t="shared" si="106"/>
        <v>38393213740.329926</v>
      </c>
      <c r="CW129" s="11">
        <f t="shared" si="106"/>
        <v>5235076943.1217241</v>
      </c>
      <c r="CX129" s="11">
        <f t="shared" si="106"/>
        <v>10202683035.799349</v>
      </c>
      <c r="CY129" s="11">
        <f t="shared" si="106"/>
        <v>983438995.8031261</v>
      </c>
      <c r="CZ129" s="11">
        <f t="shared" si="106"/>
        <v>3320320982.2929344</v>
      </c>
      <c r="DA129" s="11">
        <f t="shared" si="106"/>
        <v>3761881253.7316208</v>
      </c>
      <c r="DB129" s="11">
        <f t="shared" si="106"/>
        <v>2700650350.1431546</v>
      </c>
      <c r="DC129" s="11">
        <f t="shared" si="106"/>
        <v>12542309975.363691</v>
      </c>
      <c r="DE129" s="11">
        <f t="shared" si="106"/>
        <v>38778085554.302887</v>
      </c>
      <c r="DF129" s="11">
        <f t="shared" si="106"/>
        <v>16237698091.427179</v>
      </c>
      <c r="DG129" s="11">
        <f t="shared" si="106"/>
        <v>5897540577.8715935</v>
      </c>
      <c r="DH129" s="11">
        <f t="shared" si="106"/>
        <v>2036049349.391969</v>
      </c>
      <c r="DI129" s="11">
        <f t="shared" si="106"/>
        <v>21136588696.276409</v>
      </c>
      <c r="DJ129" s="11">
        <f t="shared" si="106"/>
        <v>1193218531.1618595</v>
      </c>
      <c r="DK129" s="11">
        <f t="shared" si="106"/>
        <v>1773862842.5419743</v>
      </c>
      <c r="DL129" s="11">
        <f t="shared" si="106"/>
        <v>7098197100.9332714</v>
      </c>
      <c r="DM129" s="11">
        <f t="shared" si="106"/>
        <v>34644879485.341507</v>
      </c>
      <c r="DN129" s="11">
        <f t="shared" si="106"/>
        <v>4634997691.4108353</v>
      </c>
      <c r="DO129" s="11">
        <f t="shared" si="106"/>
        <v>9042377210.8230629</v>
      </c>
      <c r="DP129" s="11">
        <f t="shared" si="106"/>
        <v>883318254.3801496</v>
      </c>
      <c r="DQ129" s="11">
        <f t="shared" si="106"/>
        <v>2947419547.7290812</v>
      </c>
      <c r="DR129" s="11">
        <f t="shared" si="106"/>
        <v>3485340032.1370969</v>
      </c>
      <c r="DS129" s="11">
        <f t="shared" si="106"/>
        <v>2390698062.3221226</v>
      </c>
      <c r="DT129" s="11">
        <f t="shared" si="106"/>
        <v>11236260836.612623</v>
      </c>
      <c r="DV129" s="11">
        <f t="shared" si="106"/>
        <v>35844011744.379684</v>
      </c>
      <c r="DW129" s="11">
        <f t="shared" si="106"/>
        <v>15564598255.330042</v>
      </c>
      <c r="DX129" s="11">
        <f t="shared" si="106"/>
        <v>5785517765.1842165</v>
      </c>
      <c r="DY129" s="11">
        <f t="shared" si="106"/>
        <v>1986148018.9873254</v>
      </c>
      <c r="DZ129" s="11">
        <f t="shared" si="106"/>
        <v>19879730735.649315</v>
      </c>
      <c r="EA129" s="11">
        <f t="shared" si="106"/>
        <v>1033078928.7463932</v>
      </c>
      <c r="EB129" s="11">
        <f t="shared" si="106"/>
        <v>1667691385.2627537</v>
      </c>
      <c r="EC129" s="11">
        <f t="shared" ref="EC129:GN129" si="107">EC24+EC58</f>
        <v>6265221480.2752895</v>
      </c>
      <c r="ED129" s="11">
        <f t="shared" si="107"/>
        <v>30896545230.353077</v>
      </c>
      <c r="EE129" s="11">
        <f t="shared" si="107"/>
        <v>4034918439.6999445</v>
      </c>
      <c r="EF129" s="11">
        <f t="shared" si="107"/>
        <v>7883970885.1774921</v>
      </c>
      <c r="EG129" s="11">
        <f t="shared" si="107"/>
        <v>783378923.58866119</v>
      </c>
      <c r="EH129" s="11">
        <f t="shared" si="107"/>
        <v>2576637209.3670802</v>
      </c>
      <c r="EI129" s="11">
        <f t="shared" si="107"/>
        <v>3294774285.7678614</v>
      </c>
      <c r="EJ129" s="11">
        <f t="shared" si="107"/>
        <v>2096657555.4032955</v>
      </c>
      <c r="EK129" s="11">
        <f t="shared" si="107"/>
        <v>10030749867.829437</v>
      </c>
      <c r="EM129" s="11">
        <f t="shared" si="107"/>
        <v>0</v>
      </c>
      <c r="EN129" s="11">
        <f t="shared" si="107"/>
        <v>0</v>
      </c>
      <c r="EO129" s="11">
        <f t="shared" si="107"/>
        <v>0</v>
      </c>
      <c r="EP129" s="11">
        <f t="shared" si="107"/>
        <v>0</v>
      </c>
      <c r="EQ129" s="11">
        <f t="shared" si="107"/>
        <v>0</v>
      </c>
      <c r="ER129" s="11">
        <f t="shared" si="107"/>
        <v>0</v>
      </c>
      <c r="ES129" s="11">
        <f t="shared" si="107"/>
        <v>0</v>
      </c>
      <c r="ET129" s="11">
        <f t="shared" si="107"/>
        <v>0</v>
      </c>
      <c r="EU129" s="11">
        <f t="shared" si="107"/>
        <v>0</v>
      </c>
      <c r="EV129" s="11">
        <f t="shared" si="107"/>
        <v>0</v>
      </c>
      <c r="EW129" s="11">
        <f t="shared" si="107"/>
        <v>0</v>
      </c>
      <c r="EX129" s="11">
        <f t="shared" si="107"/>
        <v>0</v>
      </c>
      <c r="EY129" s="11">
        <f t="shared" si="107"/>
        <v>0</v>
      </c>
      <c r="EZ129" s="11">
        <f t="shared" si="107"/>
        <v>0</v>
      </c>
      <c r="FA129" s="11">
        <f t="shared" si="107"/>
        <v>0</v>
      </c>
      <c r="FB129" s="11">
        <f t="shared" si="107"/>
        <v>0</v>
      </c>
      <c r="FD129" s="11">
        <f t="shared" si="107"/>
        <v>0</v>
      </c>
      <c r="FE129" s="11">
        <f t="shared" si="107"/>
        <v>0</v>
      </c>
      <c r="FF129" s="11">
        <f t="shared" si="107"/>
        <v>0</v>
      </c>
      <c r="FG129" s="11">
        <f t="shared" si="107"/>
        <v>0</v>
      </c>
      <c r="FH129" s="11">
        <f t="shared" si="107"/>
        <v>0</v>
      </c>
      <c r="FI129" s="11">
        <f t="shared" si="107"/>
        <v>0</v>
      </c>
      <c r="FJ129" s="11">
        <f t="shared" si="107"/>
        <v>0</v>
      </c>
      <c r="FK129" s="11">
        <f t="shared" si="107"/>
        <v>0</v>
      </c>
      <c r="FL129" s="11">
        <f t="shared" si="107"/>
        <v>0</v>
      </c>
      <c r="FM129" s="11">
        <f t="shared" si="107"/>
        <v>0</v>
      </c>
      <c r="FN129" s="11">
        <f t="shared" si="107"/>
        <v>0</v>
      </c>
      <c r="FO129" s="11">
        <f t="shared" si="107"/>
        <v>0</v>
      </c>
      <c r="FP129" s="11">
        <f t="shared" si="107"/>
        <v>0</v>
      </c>
      <c r="FQ129" s="11">
        <f t="shared" si="107"/>
        <v>0</v>
      </c>
      <c r="FR129" s="11">
        <f t="shared" si="107"/>
        <v>0</v>
      </c>
      <c r="FS129" s="11">
        <f t="shared" si="107"/>
        <v>0</v>
      </c>
      <c r="FV129" s="11">
        <f t="shared" si="107"/>
        <v>26452.5</v>
      </c>
      <c r="FW129" s="11">
        <f t="shared" si="107"/>
        <v>40594608419.76754</v>
      </c>
      <c r="FX129" s="11">
        <f t="shared" si="107"/>
        <v>18346088816.840015</v>
      </c>
      <c r="FY129" s="11">
        <f t="shared" si="107"/>
        <v>6790778713.1001205</v>
      </c>
      <c r="FZ129" s="11">
        <f t="shared" si="107"/>
        <v>2596643857.6627917</v>
      </c>
      <c r="GA129" s="11">
        <f t="shared" si="107"/>
        <v>19710550162.679546</v>
      </c>
      <c r="GB129" s="11">
        <f t="shared" si="107"/>
        <v>721539096.24029422</v>
      </c>
      <c r="GC129" s="11">
        <f t="shared" si="107"/>
        <v>2051167637.8473275</v>
      </c>
      <c r="GD129" s="11">
        <f t="shared" si="107"/>
        <v>12893668731.241434</v>
      </c>
      <c r="GE129" s="11">
        <f t="shared" si="107"/>
        <v>41298792157.173286</v>
      </c>
      <c r="GF129" s="11">
        <f t="shared" si="107"/>
        <v>5281645676.5562315</v>
      </c>
      <c r="GG129" s="11">
        <f t="shared" si="107"/>
        <v>7255932385.7848511</v>
      </c>
      <c r="GH129" s="11">
        <f t="shared" si="107"/>
        <v>1301009627.9896524</v>
      </c>
      <c r="GI129" s="11">
        <f t="shared" si="107"/>
        <v>2608922684.678793</v>
      </c>
      <c r="GJ129" s="11">
        <f t="shared" si="107"/>
        <v>3529682338.2850013</v>
      </c>
      <c r="GK129" s="11">
        <f t="shared" si="107"/>
        <v>2857290505.98804</v>
      </c>
      <c r="GL129" s="11">
        <f t="shared" si="107"/>
        <v>14388162698.529537</v>
      </c>
      <c r="GN129" s="11">
        <f t="shared" si="107"/>
        <v>38982091261.334084</v>
      </c>
      <c r="GO129" s="11">
        <f t="shared" ref="GO129:IZ129" si="108">GO24+GO58</f>
        <v>17246240039.063805</v>
      </c>
      <c r="GP129" s="11">
        <f t="shared" si="108"/>
        <v>6428864627.6303272</v>
      </c>
      <c r="GQ129" s="11">
        <f t="shared" si="108"/>
        <v>2479570158.1843309</v>
      </c>
      <c r="GR129" s="11">
        <f t="shared" si="108"/>
        <v>18556576078.856216</v>
      </c>
      <c r="GS129" s="11">
        <f t="shared" si="108"/>
        <v>664000691.65114188</v>
      </c>
      <c r="GT129" s="11">
        <f t="shared" si="108"/>
        <v>1908558209.2796466</v>
      </c>
      <c r="GU129" s="11">
        <f t="shared" si="108"/>
        <v>12042954429.78726</v>
      </c>
      <c r="GV129" s="11">
        <f t="shared" si="108"/>
        <v>37732597461.517601</v>
      </c>
      <c r="GW129" s="11">
        <f t="shared" si="108"/>
        <v>4861446837.2545815</v>
      </c>
      <c r="GX129" s="11">
        <f t="shared" si="108"/>
        <v>6813779591.2374201</v>
      </c>
      <c r="GY129" s="11">
        <f t="shared" si="108"/>
        <v>1197818661.0881495</v>
      </c>
      <c r="GZ129" s="11">
        <f t="shared" si="108"/>
        <v>2417831720.8120594</v>
      </c>
      <c r="HA129" s="11">
        <f t="shared" si="108"/>
        <v>3207919370.9949064</v>
      </c>
      <c r="HB129" s="11">
        <f t="shared" si="108"/>
        <v>2620639777.410244</v>
      </c>
      <c r="HC129" s="11">
        <f t="shared" si="108"/>
        <v>13255541037.611773</v>
      </c>
      <c r="HE129" s="11">
        <f t="shared" si="108"/>
        <v>38382730821.3078</v>
      </c>
      <c r="HF129" s="11">
        <f t="shared" si="108"/>
        <v>16251953122.057796</v>
      </c>
      <c r="HG129" s="11">
        <f t="shared" si="108"/>
        <v>6197185903.1753855</v>
      </c>
      <c r="HH129" s="11">
        <f t="shared" si="108"/>
        <v>2450438421.2004056</v>
      </c>
      <c r="HI129" s="11">
        <f t="shared" si="108"/>
        <v>17571664725.357819</v>
      </c>
      <c r="HJ129" s="11">
        <f t="shared" si="108"/>
        <v>604541699.83911562</v>
      </c>
      <c r="HK129" s="11">
        <f t="shared" si="108"/>
        <v>1765948780.7119646</v>
      </c>
      <c r="HL129" s="11">
        <f t="shared" si="108"/>
        <v>11191503754.486563</v>
      </c>
      <c r="HM129" s="11">
        <f t="shared" si="108"/>
        <v>34166402765.861931</v>
      </c>
      <c r="HN129" s="11">
        <f t="shared" si="108"/>
        <v>4441247997.9529352</v>
      </c>
      <c r="HO129" s="11">
        <f t="shared" si="108"/>
        <v>6675938456.5693207</v>
      </c>
      <c r="HP129" s="11">
        <f t="shared" si="108"/>
        <v>1094539900.2117016</v>
      </c>
      <c r="HQ129" s="11">
        <f t="shared" si="108"/>
        <v>2226740756.9453273</v>
      </c>
      <c r="HR129" s="11">
        <f t="shared" si="108"/>
        <v>2885628193.8830404</v>
      </c>
      <c r="HS129" s="11">
        <f t="shared" si="108"/>
        <v>2383989048.832449</v>
      </c>
      <c r="HT129" s="11">
        <f t="shared" si="108"/>
        <v>12122919376.694016</v>
      </c>
      <c r="HV129" s="11">
        <f t="shared" si="108"/>
        <v>0</v>
      </c>
      <c r="HW129" s="11">
        <f t="shared" si="108"/>
        <v>0</v>
      </c>
      <c r="HX129" s="11">
        <f t="shared" si="108"/>
        <v>0</v>
      </c>
      <c r="HY129" s="11">
        <f t="shared" si="108"/>
        <v>0</v>
      </c>
      <c r="HZ129" s="11">
        <f t="shared" si="108"/>
        <v>0</v>
      </c>
      <c r="IA129" s="11">
        <f t="shared" si="108"/>
        <v>0</v>
      </c>
      <c r="IB129" s="11">
        <f t="shared" si="108"/>
        <v>0</v>
      </c>
      <c r="IC129" s="11">
        <f t="shared" si="108"/>
        <v>0</v>
      </c>
      <c r="ID129" s="11">
        <f t="shared" si="108"/>
        <v>0</v>
      </c>
      <c r="IE129" s="11">
        <f t="shared" si="108"/>
        <v>0</v>
      </c>
      <c r="IF129" s="11">
        <f t="shared" si="108"/>
        <v>0</v>
      </c>
      <c r="IG129" s="11">
        <f t="shared" si="108"/>
        <v>0</v>
      </c>
      <c r="IH129" s="11">
        <f t="shared" si="108"/>
        <v>0</v>
      </c>
      <c r="II129" s="11">
        <f t="shared" si="108"/>
        <v>0</v>
      </c>
      <c r="IJ129" s="11">
        <f t="shared" si="108"/>
        <v>0</v>
      </c>
      <c r="IK129" s="11">
        <f t="shared" si="108"/>
        <v>0</v>
      </c>
      <c r="IM129" s="11">
        <f t="shared" si="108"/>
        <v>0</v>
      </c>
      <c r="IN129" s="11">
        <f t="shared" si="108"/>
        <v>0</v>
      </c>
      <c r="IO129" s="11">
        <f t="shared" si="108"/>
        <v>0</v>
      </c>
      <c r="IP129" s="11">
        <f t="shared" si="108"/>
        <v>0</v>
      </c>
      <c r="IQ129" s="11">
        <f t="shared" si="108"/>
        <v>0</v>
      </c>
      <c r="IR129" s="11">
        <f t="shared" si="108"/>
        <v>0</v>
      </c>
      <c r="IS129" s="11">
        <f t="shared" si="108"/>
        <v>0</v>
      </c>
      <c r="IT129" s="11">
        <f t="shared" si="108"/>
        <v>0</v>
      </c>
      <c r="IU129" s="11">
        <f t="shared" si="108"/>
        <v>0</v>
      </c>
      <c r="IV129" s="11">
        <f t="shared" si="108"/>
        <v>0</v>
      </c>
      <c r="IW129" s="11">
        <f t="shared" si="108"/>
        <v>0</v>
      </c>
      <c r="IX129" s="11">
        <f t="shared" si="108"/>
        <v>0</v>
      </c>
      <c r="IY129" s="11">
        <f t="shared" si="108"/>
        <v>0</v>
      </c>
      <c r="IZ129" s="11">
        <f t="shared" si="108"/>
        <v>0</v>
      </c>
      <c r="JA129" s="11">
        <f t="shared" ref="JA129" si="109">JA24+JA58</f>
        <v>0</v>
      </c>
      <c r="JB129" s="11">
        <f t="shared" si="4"/>
        <v>0</v>
      </c>
    </row>
    <row r="130" spans="1:262" x14ac:dyDescent="0.25">
      <c r="D130" s="11">
        <v>2042</v>
      </c>
      <c r="E130" s="11">
        <f t="shared" ref="E130:BP130" si="110">E25+E59</f>
        <v>32232801915.130604</v>
      </c>
      <c r="F130" s="11">
        <f t="shared" si="110"/>
        <v>16454087090.312012</v>
      </c>
      <c r="G130" s="11">
        <f t="shared" si="110"/>
        <v>5714676115.4381695</v>
      </c>
      <c r="H130" s="11">
        <f t="shared" si="110"/>
        <v>2325400956.7416162</v>
      </c>
      <c r="I130" s="11">
        <f t="shared" si="110"/>
        <v>23642612227.54985</v>
      </c>
      <c r="J130" s="11">
        <f t="shared" si="110"/>
        <v>1233271457.8166044</v>
      </c>
      <c r="K130" s="11">
        <f t="shared" si="110"/>
        <v>1638368556.5841627</v>
      </c>
      <c r="L130" s="11">
        <f t="shared" si="110"/>
        <v>5744245491.3628321</v>
      </c>
      <c r="M130" s="11">
        <f t="shared" si="110"/>
        <v>39865771627.942696</v>
      </c>
      <c r="N130" s="11">
        <f t="shared" si="110"/>
        <v>4935920157.4732141</v>
      </c>
      <c r="O130" s="11">
        <f t="shared" si="110"/>
        <v>5947611230.8606653</v>
      </c>
      <c r="P130" s="11">
        <f t="shared" si="110"/>
        <v>812093414.35663629</v>
      </c>
      <c r="Q130" s="11">
        <f t="shared" si="110"/>
        <v>3234499292.816957</v>
      </c>
      <c r="R130" s="11">
        <f t="shared" si="110"/>
        <v>2746159167.9785275</v>
      </c>
      <c r="S130" s="11">
        <f t="shared" si="110"/>
        <v>2153571687.3237624</v>
      </c>
      <c r="T130" s="11">
        <f t="shared" si="110"/>
        <v>11756537670.364246</v>
      </c>
      <c r="V130" s="11">
        <f t="shared" si="110"/>
        <v>31354185561.835587</v>
      </c>
      <c r="W130" s="11">
        <f t="shared" si="110"/>
        <v>14869150327.429819</v>
      </c>
      <c r="X130" s="11">
        <f t="shared" si="110"/>
        <v>5276953979.4808111</v>
      </c>
      <c r="Y130" s="11">
        <f t="shared" si="110"/>
        <v>2110100775.141937</v>
      </c>
      <c r="Z130" s="11">
        <f t="shared" si="110"/>
        <v>21729410978.985107</v>
      </c>
      <c r="AA130" s="11">
        <f t="shared" si="110"/>
        <v>1096952214.7116766</v>
      </c>
      <c r="AB130" s="11">
        <f t="shared" si="110"/>
        <v>1490264143.1587939</v>
      </c>
      <c r="AC130" s="11">
        <f t="shared" si="110"/>
        <v>5213894431.1882048</v>
      </c>
      <c r="AD130" s="11">
        <f t="shared" si="110"/>
        <v>35878002889.339409</v>
      </c>
      <c r="AE130" s="11">
        <f t="shared" si="110"/>
        <v>4427106404.1084309</v>
      </c>
      <c r="AF130" s="11">
        <f t="shared" si="110"/>
        <v>5329660649.576663</v>
      </c>
      <c r="AG130" s="11">
        <f t="shared" si="110"/>
        <v>736366836.14547968</v>
      </c>
      <c r="AH130" s="11">
        <f t="shared" si="110"/>
        <v>2884584740.6017642</v>
      </c>
      <c r="AI130" s="11">
        <f t="shared" si="110"/>
        <v>2480970526.6417379</v>
      </c>
      <c r="AJ130" s="11">
        <f t="shared" si="110"/>
        <v>1919136920.8173547</v>
      </c>
      <c r="AK130" s="11">
        <f t="shared" si="110"/>
        <v>10592457598.704788</v>
      </c>
      <c r="AM130" s="11">
        <f t="shared" si="110"/>
        <v>30903698526.798813</v>
      </c>
      <c r="AN130" s="11">
        <f t="shared" si="110"/>
        <v>13435921290.099226</v>
      </c>
      <c r="AO130" s="11">
        <f t="shared" si="110"/>
        <v>4939759404.7038069</v>
      </c>
      <c r="AP130" s="11">
        <f t="shared" si="110"/>
        <v>1967110474.1109967</v>
      </c>
      <c r="AQ130" s="11">
        <f t="shared" si="110"/>
        <v>20357241035.278099</v>
      </c>
      <c r="AR130" s="11">
        <f t="shared" si="110"/>
        <v>960632971.60674918</v>
      </c>
      <c r="AS130" s="11">
        <f t="shared" si="110"/>
        <v>1344826939.8765938</v>
      </c>
      <c r="AT130" s="11">
        <f t="shared" si="110"/>
        <v>4726965461.8030977</v>
      </c>
      <c r="AU130" s="11">
        <f t="shared" si="110"/>
        <v>31890234150.736084</v>
      </c>
      <c r="AV130" s="11">
        <f t="shared" si="110"/>
        <v>3918292650.743639</v>
      </c>
      <c r="AW130" s="11">
        <f t="shared" si="110"/>
        <v>4711710068.2926569</v>
      </c>
      <c r="AX130" s="11">
        <f t="shared" si="110"/>
        <v>672169563.74158096</v>
      </c>
      <c r="AY130" s="11">
        <f t="shared" si="110"/>
        <v>2534670188.3865733</v>
      </c>
      <c r="AZ130" s="11">
        <f t="shared" si="110"/>
        <v>2215781885.3049388</v>
      </c>
      <c r="BA130" s="11">
        <f t="shared" si="110"/>
        <v>1684702154.3109446</v>
      </c>
      <c r="BB130" s="11">
        <f t="shared" si="110"/>
        <v>9428377527.0453339</v>
      </c>
      <c r="BD130" s="11">
        <f t="shared" si="110"/>
        <v>0</v>
      </c>
      <c r="BE130" s="11">
        <f t="shared" si="110"/>
        <v>0</v>
      </c>
      <c r="BF130" s="11">
        <f t="shared" si="110"/>
        <v>0</v>
      </c>
      <c r="BG130" s="11">
        <f t="shared" si="110"/>
        <v>0</v>
      </c>
      <c r="BH130" s="11">
        <f t="shared" si="110"/>
        <v>0</v>
      </c>
      <c r="BI130" s="11">
        <f t="shared" si="110"/>
        <v>0</v>
      </c>
      <c r="BJ130" s="11">
        <f t="shared" si="110"/>
        <v>0</v>
      </c>
      <c r="BK130" s="11">
        <f t="shared" si="110"/>
        <v>0</v>
      </c>
      <c r="BL130" s="11">
        <f t="shared" si="110"/>
        <v>0</v>
      </c>
      <c r="BM130" s="11">
        <f t="shared" si="110"/>
        <v>0</v>
      </c>
      <c r="BN130" s="11">
        <f t="shared" si="110"/>
        <v>0</v>
      </c>
      <c r="BO130" s="11">
        <f t="shared" si="110"/>
        <v>0</v>
      </c>
      <c r="BP130" s="11">
        <f t="shared" si="110"/>
        <v>0</v>
      </c>
      <c r="BQ130" s="11">
        <f t="shared" ref="BQ130:EB130" si="111">BQ25+BQ59</f>
        <v>0</v>
      </c>
      <c r="BR130" s="11">
        <f t="shared" si="111"/>
        <v>0</v>
      </c>
      <c r="BS130" s="11">
        <f t="shared" si="111"/>
        <v>0</v>
      </c>
      <c r="BU130" s="11">
        <f t="shared" si="111"/>
        <v>0</v>
      </c>
      <c r="BV130" s="11">
        <f t="shared" si="111"/>
        <v>0</v>
      </c>
      <c r="BW130" s="11">
        <f t="shared" si="111"/>
        <v>0</v>
      </c>
      <c r="BX130" s="11">
        <f t="shared" si="111"/>
        <v>0</v>
      </c>
      <c r="BY130" s="11">
        <f t="shared" si="111"/>
        <v>0</v>
      </c>
      <c r="BZ130" s="11">
        <f t="shared" si="111"/>
        <v>0</v>
      </c>
      <c r="CA130" s="11">
        <f t="shared" si="111"/>
        <v>0</v>
      </c>
      <c r="CB130" s="11">
        <f t="shared" si="111"/>
        <v>0</v>
      </c>
      <c r="CC130" s="11">
        <f t="shared" si="111"/>
        <v>0</v>
      </c>
      <c r="CD130" s="11">
        <f t="shared" si="111"/>
        <v>0</v>
      </c>
      <c r="CE130" s="11">
        <f t="shared" si="111"/>
        <v>0</v>
      </c>
      <c r="CF130" s="11">
        <f t="shared" si="111"/>
        <v>0</v>
      </c>
      <c r="CG130" s="11">
        <f t="shared" si="111"/>
        <v>0</v>
      </c>
      <c r="CH130" s="11">
        <f t="shared" si="111"/>
        <v>0</v>
      </c>
      <c r="CI130" s="11">
        <f t="shared" si="111"/>
        <v>0</v>
      </c>
      <c r="CJ130" s="11">
        <f t="shared" si="111"/>
        <v>0</v>
      </c>
      <c r="CM130" s="11">
        <f t="shared" si="111"/>
        <v>28495.5</v>
      </c>
      <c r="CN130" s="11">
        <f t="shared" si="111"/>
        <v>43869140246.305573</v>
      </c>
      <c r="CO130" s="11">
        <f t="shared" si="111"/>
        <v>17675425094.353188</v>
      </c>
      <c r="CP130" s="11">
        <f t="shared" si="111"/>
        <v>6246163632.2917786</v>
      </c>
      <c r="CQ130" s="11">
        <f t="shared" si="111"/>
        <v>2337520498.0832829</v>
      </c>
      <c r="CR130" s="11">
        <f t="shared" si="111"/>
        <v>23709727932.100948</v>
      </c>
      <c r="CS130" s="11">
        <f t="shared" si="111"/>
        <v>1510037922.1036098</v>
      </c>
      <c r="CT130" s="11">
        <f t="shared" si="111"/>
        <v>2035027182.5216098</v>
      </c>
      <c r="CU130" s="11">
        <f t="shared" si="111"/>
        <v>8281766006.137867</v>
      </c>
      <c r="CV130" s="11">
        <f t="shared" si="111"/>
        <v>40653693480.904213</v>
      </c>
      <c r="CW130" s="11">
        <f t="shared" si="111"/>
        <v>5624394742.3130627</v>
      </c>
      <c r="CX130" s="11">
        <f t="shared" si="111"/>
        <v>10478456964.878456</v>
      </c>
      <c r="CY130" s="11">
        <f t="shared" si="111"/>
        <v>1046888853.7379895</v>
      </c>
      <c r="CZ130" s="11">
        <f t="shared" si="111"/>
        <v>3481917064.4860263</v>
      </c>
      <c r="DA130" s="11">
        <f t="shared" si="111"/>
        <v>3797545792.4902678</v>
      </c>
      <c r="DB130" s="11">
        <f t="shared" si="111"/>
        <v>2837158080.1667509</v>
      </c>
      <c r="DC130" s="11">
        <f t="shared" si="111"/>
        <v>12941799566.690008</v>
      </c>
      <c r="DE130" s="11">
        <f t="shared" si="111"/>
        <v>39608427054.981522</v>
      </c>
      <c r="DF130" s="11">
        <f t="shared" si="111"/>
        <v>15922799910.115442</v>
      </c>
      <c r="DG130" s="11">
        <f t="shared" si="111"/>
        <v>5879849344.0004873</v>
      </c>
      <c r="DH130" s="11">
        <f t="shared" si="111"/>
        <v>2076255836.2630818</v>
      </c>
      <c r="DI130" s="11">
        <f t="shared" si="111"/>
        <v>21559659488.907879</v>
      </c>
      <c r="DJ130" s="11">
        <f t="shared" si="111"/>
        <v>1310865326.7451196</v>
      </c>
      <c r="DK130" s="11">
        <f t="shared" si="111"/>
        <v>1853440208.3613012</v>
      </c>
      <c r="DL130" s="11">
        <f t="shared" si="111"/>
        <v>7325071820.1687603</v>
      </c>
      <c r="DM130" s="11">
        <f t="shared" si="111"/>
        <v>36262011644.208984</v>
      </c>
      <c r="DN130" s="11">
        <f t="shared" si="111"/>
        <v>4913844175.9634666</v>
      </c>
      <c r="DO130" s="11">
        <f t="shared" si="111"/>
        <v>9180470607.6376419</v>
      </c>
      <c r="DP130" s="11">
        <f t="shared" si="111"/>
        <v>928730504.33392835</v>
      </c>
      <c r="DQ130" s="11">
        <f t="shared" si="111"/>
        <v>3053171489.5705805</v>
      </c>
      <c r="DR130" s="11">
        <f t="shared" si="111"/>
        <v>3498683160.6820025</v>
      </c>
      <c r="DS130" s="11">
        <f t="shared" si="111"/>
        <v>2480096207.9445386</v>
      </c>
      <c r="DT130" s="11">
        <f t="shared" si="111"/>
        <v>11466407654.305891</v>
      </c>
      <c r="DV130" s="11">
        <f t="shared" si="111"/>
        <v>36199546688.775429</v>
      </c>
      <c r="DW130" s="11">
        <f t="shared" si="111"/>
        <v>15244421467.986034</v>
      </c>
      <c r="DX130" s="11">
        <f t="shared" si="111"/>
        <v>5767826531.3131104</v>
      </c>
      <c r="DY130" s="11">
        <f t="shared" si="111"/>
        <v>1992256911.9388015</v>
      </c>
      <c r="DZ130" s="11">
        <f t="shared" si="111"/>
        <v>20046423301.261444</v>
      </c>
      <c r="EA130" s="11">
        <f t="shared" si="111"/>
        <v>1111972266.7727544</v>
      </c>
      <c r="EB130" s="11">
        <f t="shared" si="111"/>
        <v>1703692843.5031638</v>
      </c>
      <c r="EC130" s="11">
        <f t="shared" ref="EC130:GN130" si="112">EC25+EC59</f>
        <v>6368377634.1996565</v>
      </c>
      <c r="ED130" s="11">
        <f t="shared" si="112"/>
        <v>31870329807.513756</v>
      </c>
      <c r="EE130" s="11">
        <f t="shared" si="112"/>
        <v>4203293609.6138706</v>
      </c>
      <c r="EF130" s="11">
        <f t="shared" si="112"/>
        <v>7947182651.4043779</v>
      </c>
      <c r="EG130" s="11">
        <f t="shared" si="112"/>
        <v>810753536.66121757</v>
      </c>
      <c r="EH130" s="11">
        <f t="shared" si="112"/>
        <v>2626207540.0441017</v>
      </c>
      <c r="EI130" s="11">
        <f t="shared" si="112"/>
        <v>3308170415.425878</v>
      </c>
      <c r="EJ130" s="11">
        <f t="shared" si="112"/>
        <v>2126653404.8925977</v>
      </c>
      <c r="EK130" s="11">
        <f t="shared" si="112"/>
        <v>10129476586.231983</v>
      </c>
      <c r="EM130" s="11">
        <f t="shared" si="112"/>
        <v>0</v>
      </c>
      <c r="EN130" s="11">
        <f t="shared" si="112"/>
        <v>0</v>
      </c>
      <c r="EO130" s="11">
        <f t="shared" si="112"/>
        <v>0</v>
      </c>
      <c r="EP130" s="11">
        <f t="shared" si="112"/>
        <v>0</v>
      </c>
      <c r="EQ130" s="11">
        <f t="shared" si="112"/>
        <v>0</v>
      </c>
      <c r="ER130" s="11">
        <f t="shared" si="112"/>
        <v>0</v>
      </c>
      <c r="ES130" s="11">
        <f t="shared" si="112"/>
        <v>0</v>
      </c>
      <c r="ET130" s="11">
        <f t="shared" si="112"/>
        <v>0</v>
      </c>
      <c r="EU130" s="11">
        <f t="shared" si="112"/>
        <v>0</v>
      </c>
      <c r="EV130" s="11">
        <f t="shared" si="112"/>
        <v>0</v>
      </c>
      <c r="EW130" s="11">
        <f t="shared" si="112"/>
        <v>0</v>
      </c>
      <c r="EX130" s="11">
        <f t="shared" si="112"/>
        <v>0</v>
      </c>
      <c r="EY130" s="11">
        <f t="shared" si="112"/>
        <v>0</v>
      </c>
      <c r="EZ130" s="11">
        <f t="shared" si="112"/>
        <v>0</v>
      </c>
      <c r="FA130" s="11">
        <f t="shared" si="112"/>
        <v>0</v>
      </c>
      <c r="FB130" s="11">
        <f t="shared" si="112"/>
        <v>0</v>
      </c>
      <c r="FD130" s="11">
        <f t="shared" si="112"/>
        <v>0</v>
      </c>
      <c r="FE130" s="11">
        <f t="shared" si="112"/>
        <v>0</v>
      </c>
      <c r="FF130" s="11">
        <f t="shared" si="112"/>
        <v>0</v>
      </c>
      <c r="FG130" s="11">
        <f t="shared" si="112"/>
        <v>0</v>
      </c>
      <c r="FH130" s="11">
        <f t="shared" si="112"/>
        <v>0</v>
      </c>
      <c r="FI130" s="11">
        <f t="shared" si="112"/>
        <v>0</v>
      </c>
      <c r="FJ130" s="11">
        <f t="shared" si="112"/>
        <v>0</v>
      </c>
      <c r="FK130" s="11">
        <f t="shared" si="112"/>
        <v>0</v>
      </c>
      <c r="FL130" s="11">
        <f t="shared" si="112"/>
        <v>0</v>
      </c>
      <c r="FM130" s="11">
        <f t="shared" si="112"/>
        <v>0</v>
      </c>
      <c r="FN130" s="11">
        <f t="shared" si="112"/>
        <v>0</v>
      </c>
      <c r="FO130" s="11">
        <f t="shared" si="112"/>
        <v>0</v>
      </c>
      <c r="FP130" s="11">
        <f t="shared" si="112"/>
        <v>0</v>
      </c>
      <c r="FQ130" s="11">
        <f t="shared" si="112"/>
        <v>0</v>
      </c>
      <c r="FR130" s="11">
        <f t="shared" si="112"/>
        <v>0</v>
      </c>
      <c r="FS130" s="11">
        <f t="shared" si="112"/>
        <v>0</v>
      </c>
      <c r="FV130" s="11">
        <f t="shared" si="112"/>
        <v>28495.5</v>
      </c>
      <c r="FW130" s="11">
        <f t="shared" si="112"/>
        <v>40897523929.363152</v>
      </c>
      <c r="FX130" s="11">
        <f t="shared" si="112"/>
        <v>18268107994.2225</v>
      </c>
      <c r="FY130" s="11">
        <f t="shared" si="112"/>
        <v>6773134262.0132504</v>
      </c>
      <c r="FZ130" s="11">
        <f t="shared" si="112"/>
        <v>2608735832.3044276</v>
      </c>
      <c r="GA130" s="11">
        <f t="shared" si="112"/>
        <v>20026195240.767818</v>
      </c>
      <c r="GB130" s="11">
        <f t="shared" si="112"/>
        <v>870408679.17941558</v>
      </c>
      <c r="GC130" s="11">
        <f t="shared" si="112"/>
        <v>2196140839.9008994</v>
      </c>
      <c r="GD130" s="11">
        <f t="shared" si="112"/>
        <v>13066033407.323423</v>
      </c>
      <c r="GE130" s="11">
        <f t="shared" si="112"/>
        <v>42522499364.378586</v>
      </c>
      <c r="GF130" s="11">
        <f t="shared" si="112"/>
        <v>5553535457.2767782</v>
      </c>
      <c r="GG130" s="11">
        <f t="shared" si="112"/>
        <v>7264780409.22995</v>
      </c>
      <c r="GH130" s="11">
        <f t="shared" si="112"/>
        <v>1478814516.9995565</v>
      </c>
      <c r="GI130" s="11">
        <f t="shared" si="112"/>
        <v>2699923297.0486383</v>
      </c>
      <c r="GJ130" s="11">
        <f t="shared" si="112"/>
        <v>3665030916.2892189</v>
      </c>
      <c r="GK130" s="11">
        <f t="shared" si="112"/>
        <v>2916073552.6767373</v>
      </c>
      <c r="GL130" s="11">
        <f t="shared" si="112"/>
        <v>15284331805.449802</v>
      </c>
      <c r="GN130" s="11">
        <f t="shared" si="112"/>
        <v>39062194706.7388</v>
      </c>
      <c r="GO130" s="11">
        <f t="shared" ref="GO130:IZ130" si="113">GO25+GO59</f>
        <v>17083675036.788334</v>
      </c>
      <c r="GP130" s="11">
        <f t="shared" si="113"/>
        <v>6411220176.543457</v>
      </c>
      <c r="GQ130" s="11">
        <f t="shared" si="113"/>
        <v>2476479180.5270004</v>
      </c>
      <c r="GR130" s="11">
        <f t="shared" si="113"/>
        <v>18765330595.831486</v>
      </c>
      <c r="GS130" s="11">
        <f t="shared" si="113"/>
        <v>788056507.31542015</v>
      </c>
      <c r="GT130" s="11">
        <f t="shared" si="113"/>
        <v>2026278890.7344904</v>
      </c>
      <c r="GU130" s="11">
        <f t="shared" si="113"/>
        <v>12146294342.592377</v>
      </c>
      <c r="GV130" s="11">
        <f t="shared" si="113"/>
        <v>38597085922.172539</v>
      </c>
      <c r="GW130" s="11">
        <f t="shared" si="113"/>
        <v>5074517312.1672077</v>
      </c>
      <c r="GX130" s="11">
        <f t="shared" si="113"/>
        <v>6816023175.3527393</v>
      </c>
      <c r="GY130" s="11">
        <f t="shared" si="113"/>
        <v>1345899080.6061668</v>
      </c>
      <c r="GZ130" s="11">
        <f t="shared" si="113"/>
        <v>2486568901.3931079</v>
      </c>
      <c r="HA130" s="11">
        <f t="shared" si="113"/>
        <v>3307147087.7206731</v>
      </c>
      <c r="HB130" s="11">
        <f t="shared" si="113"/>
        <v>2659367326.3067179</v>
      </c>
      <c r="HC130" s="11">
        <f t="shared" si="113"/>
        <v>13967036117.256992</v>
      </c>
      <c r="HE130" s="11">
        <f t="shared" si="113"/>
        <v>38463494402.859764</v>
      </c>
      <c r="HF130" s="11">
        <f t="shared" si="113"/>
        <v>15987277876.234432</v>
      </c>
      <c r="HG130" s="11">
        <f t="shared" si="113"/>
        <v>6179541452.0885153</v>
      </c>
      <c r="HH130" s="11">
        <f t="shared" si="113"/>
        <v>2447388927.1849294</v>
      </c>
      <c r="HI130" s="11">
        <f t="shared" si="113"/>
        <v>17682831695.837318</v>
      </c>
      <c r="HJ130" s="11">
        <f t="shared" si="113"/>
        <v>703783118.38045347</v>
      </c>
      <c r="HK130" s="11">
        <f t="shared" si="113"/>
        <v>1856416941.5680792</v>
      </c>
      <c r="HL130" s="11">
        <f t="shared" si="113"/>
        <v>11257384078.451181</v>
      </c>
      <c r="HM130" s="11">
        <f t="shared" si="113"/>
        <v>34671672479.966507</v>
      </c>
      <c r="HN130" s="11">
        <f t="shared" si="113"/>
        <v>4595499167.057642</v>
      </c>
      <c r="HO130" s="11">
        <f t="shared" si="113"/>
        <v>6678316012.5696621</v>
      </c>
      <c r="HP130" s="11">
        <f t="shared" si="113"/>
        <v>1212895823.3862319</v>
      </c>
      <c r="HQ130" s="11">
        <f t="shared" si="113"/>
        <v>2273214505.7375798</v>
      </c>
      <c r="HR130" s="11">
        <f t="shared" si="113"/>
        <v>2948734481.2414327</v>
      </c>
      <c r="HS130" s="11">
        <f t="shared" si="113"/>
        <v>2406235783.8974137</v>
      </c>
      <c r="HT130" s="11">
        <f t="shared" si="113"/>
        <v>12649740429.064192</v>
      </c>
      <c r="HV130" s="11">
        <f t="shared" si="113"/>
        <v>0</v>
      </c>
      <c r="HW130" s="11">
        <f t="shared" si="113"/>
        <v>0</v>
      </c>
      <c r="HX130" s="11">
        <f t="shared" si="113"/>
        <v>0</v>
      </c>
      <c r="HY130" s="11">
        <f t="shared" si="113"/>
        <v>0</v>
      </c>
      <c r="HZ130" s="11">
        <f t="shared" si="113"/>
        <v>0</v>
      </c>
      <c r="IA130" s="11">
        <f t="shared" si="113"/>
        <v>0</v>
      </c>
      <c r="IB130" s="11">
        <f t="shared" si="113"/>
        <v>0</v>
      </c>
      <c r="IC130" s="11">
        <f t="shared" si="113"/>
        <v>0</v>
      </c>
      <c r="ID130" s="11">
        <f t="shared" si="113"/>
        <v>0</v>
      </c>
      <c r="IE130" s="11">
        <f t="shared" si="113"/>
        <v>0</v>
      </c>
      <c r="IF130" s="11">
        <f t="shared" si="113"/>
        <v>0</v>
      </c>
      <c r="IG130" s="11">
        <f t="shared" si="113"/>
        <v>0</v>
      </c>
      <c r="IH130" s="11">
        <f t="shared" si="113"/>
        <v>0</v>
      </c>
      <c r="II130" s="11">
        <f t="shared" si="113"/>
        <v>0</v>
      </c>
      <c r="IJ130" s="11">
        <f t="shared" si="113"/>
        <v>0</v>
      </c>
      <c r="IK130" s="11">
        <f t="shared" si="113"/>
        <v>0</v>
      </c>
      <c r="IM130" s="11">
        <f t="shared" si="113"/>
        <v>0</v>
      </c>
      <c r="IN130" s="11">
        <f t="shared" si="113"/>
        <v>0</v>
      </c>
      <c r="IO130" s="11">
        <f t="shared" si="113"/>
        <v>0</v>
      </c>
      <c r="IP130" s="11">
        <f t="shared" si="113"/>
        <v>0</v>
      </c>
      <c r="IQ130" s="11">
        <f t="shared" si="113"/>
        <v>0</v>
      </c>
      <c r="IR130" s="11">
        <f t="shared" si="113"/>
        <v>0</v>
      </c>
      <c r="IS130" s="11">
        <f t="shared" si="113"/>
        <v>0</v>
      </c>
      <c r="IT130" s="11">
        <f t="shared" si="113"/>
        <v>0</v>
      </c>
      <c r="IU130" s="11">
        <f t="shared" si="113"/>
        <v>0</v>
      </c>
      <c r="IV130" s="11">
        <f t="shared" si="113"/>
        <v>0</v>
      </c>
      <c r="IW130" s="11">
        <f t="shared" si="113"/>
        <v>0</v>
      </c>
      <c r="IX130" s="11">
        <f t="shared" si="113"/>
        <v>0</v>
      </c>
      <c r="IY130" s="11">
        <f t="shared" si="113"/>
        <v>0</v>
      </c>
      <c r="IZ130" s="11">
        <f t="shared" si="113"/>
        <v>0</v>
      </c>
      <c r="JA130" s="11">
        <f t="shared" ref="JA130" si="114">JA25+JA59</f>
        <v>0</v>
      </c>
      <c r="JB130" s="11">
        <f t="shared" si="4"/>
        <v>0</v>
      </c>
    </row>
    <row r="131" spans="1:262" x14ac:dyDescent="0.25">
      <c r="D131" s="11">
        <v>2043</v>
      </c>
      <c r="E131" s="11">
        <f t="shared" ref="E131:BP131" si="115">E26+E60</f>
        <v>32059644605.143909</v>
      </c>
      <c r="F131" s="11">
        <f t="shared" si="115"/>
        <v>17045667460.555964</v>
      </c>
      <c r="G131" s="11">
        <f t="shared" si="115"/>
        <v>5740688634.6992559</v>
      </c>
      <c r="H131" s="11">
        <f t="shared" si="115"/>
        <v>2356429324.485929</v>
      </c>
      <c r="I131" s="11">
        <f t="shared" si="115"/>
        <v>23669686731.053577</v>
      </c>
      <c r="J131" s="11">
        <f t="shared" si="115"/>
        <v>1383522616.6222765</v>
      </c>
      <c r="K131" s="11">
        <f t="shared" si="115"/>
        <v>1841408420.4385395</v>
      </c>
      <c r="L131" s="11">
        <f t="shared" si="115"/>
        <v>6021611362.559494</v>
      </c>
      <c r="M131" s="11">
        <f t="shared" si="115"/>
        <v>42680586802.267059</v>
      </c>
      <c r="N131" s="11">
        <f t="shared" si="115"/>
        <v>5391488947.9868088</v>
      </c>
      <c r="O131" s="11">
        <f t="shared" si="115"/>
        <v>6291795708.1678877</v>
      </c>
      <c r="P131" s="11">
        <f t="shared" si="115"/>
        <v>859952626.93902409</v>
      </c>
      <c r="Q131" s="11">
        <f t="shared" si="115"/>
        <v>3437580761.2413716</v>
      </c>
      <c r="R131" s="11">
        <f t="shared" si="115"/>
        <v>2989469207.8340902</v>
      </c>
      <c r="S131" s="11">
        <f t="shared" si="115"/>
        <v>2371010289.5719328</v>
      </c>
      <c r="T131" s="11">
        <f t="shared" si="115"/>
        <v>12525547683.755678</v>
      </c>
      <c r="V131" s="11">
        <f t="shared" si="115"/>
        <v>31181028251.848896</v>
      </c>
      <c r="W131" s="11">
        <f t="shared" si="115"/>
        <v>15171714930.905792</v>
      </c>
      <c r="X131" s="11">
        <f t="shared" si="115"/>
        <v>5210184922.890173</v>
      </c>
      <c r="Y131" s="11">
        <f t="shared" si="115"/>
        <v>2104177086.9093707</v>
      </c>
      <c r="Z131" s="11">
        <f t="shared" si="115"/>
        <v>21718728572.550068</v>
      </c>
      <c r="AA131" s="11">
        <f t="shared" si="115"/>
        <v>1209207174.6423929</v>
      </c>
      <c r="AB131" s="11">
        <f t="shared" si="115"/>
        <v>1648485878.5546865</v>
      </c>
      <c r="AC131" s="11">
        <f t="shared" si="115"/>
        <v>5388399229.9683609</v>
      </c>
      <c r="AD131" s="11">
        <f t="shared" si="115"/>
        <v>37835633638.117851</v>
      </c>
      <c r="AE131" s="11">
        <f t="shared" si="115"/>
        <v>4759345100.8335781</v>
      </c>
      <c r="AF131" s="11">
        <f t="shared" si="115"/>
        <v>5552106438.7225266</v>
      </c>
      <c r="AG131" s="11">
        <f t="shared" si="115"/>
        <v>768651370.25124145</v>
      </c>
      <c r="AH131" s="11">
        <f t="shared" si="115"/>
        <v>3017694663.0327339</v>
      </c>
      <c r="AI131" s="11">
        <f t="shared" si="115"/>
        <v>2662535091.9139214</v>
      </c>
      <c r="AJ131" s="11">
        <f t="shared" si="115"/>
        <v>2078238112.3704534</v>
      </c>
      <c r="AK131" s="11">
        <f t="shared" si="115"/>
        <v>11119879763.167515</v>
      </c>
      <c r="AM131" s="11">
        <f t="shared" si="115"/>
        <v>30730541216.812119</v>
      </c>
      <c r="AN131" s="11">
        <f t="shared" si="115"/>
        <v>13315866291.060957</v>
      </c>
      <c r="AO131" s="11">
        <f t="shared" si="115"/>
        <v>4852251053.6250038</v>
      </c>
      <c r="AP131" s="11">
        <f t="shared" si="115"/>
        <v>1958339932.7324162</v>
      </c>
      <c r="AQ131" s="11">
        <f t="shared" si="115"/>
        <v>20346891663.112278</v>
      </c>
      <c r="AR131" s="11">
        <f t="shared" si="115"/>
        <v>1034891732.6625093</v>
      </c>
      <c r="AS131" s="11">
        <f t="shared" si="115"/>
        <v>1449867262.8380589</v>
      </c>
      <c r="AT131" s="11">
        <f t="shared" si="115"/>
        <v>4787041568.6108551</v>
      </c>
      <c r="AU131" s="11">
        <f t="shared" si="115"/>
        <v>32990680473.96859</v>
      </c>
      <c r="AV131" s="11">
        <f t="shared" si="115"/>
        <v>4127201253.6803427</v>
      </c>
      <c r="AW131" s="11">
        <f t="shared" si="115"/>
        <v>4812417169.2771626</v>
      </c>
      <c r="AX131" s="11">
        <f t="shared" si="115"/>
        <v>684282006.07330012</v>
      </c>
      <c r="AY131" s="11">
        <f t="shared" si="115"/>
        <v>2597808564.8240981</v>
      </c>
      <c r="AZ131" s="11">
        <f t="shared" si="115"/>
        <v>2335600975.9937439</v>
      </c>
      <c r="BA131" s="11">
        <f t="shared" si="115"/>
        <v>1785465935.168972</v>
      </c>
      <c r="BB131" s="11">
        <f t="shared" si="115"/>
        <v>9714211842.5793552</v>
      </c>
      <c r="BD131" s="11">
        <f t="shared" si="115"/>
        <v>0</v>
      </c>
      <c r="BE131" s="11">
        <f t="shared" si="115"/>
        <v>0</v>
      </c>
      <c r="BF131" s="11">
        <f t="shared" si="115"/>
        <v>0</v>
      </c>
      <c r="BG131" s="11">
        <f t="shared" si="115"/>
        <v>0</v>
      </c>
      <c r="BH131" s="11">
        <f t="shared" si="115"/>
        <v>0</v>
      </c>
      <c r="BI131" s="11">
        <f t="shared" si="115"/>
        <v>0</v>
      </c>
      <c r="BJ131" s="11">
        <f t="shared" si="115"/>
        <v>0</v>
      </c>
      <c r="BK131" s="11">
        <f t="shared" si="115"/>
        <v>0</v>
      </c>
      <c r="BL131" s="11">
        <f t="shared" si="115"/>
        <v>0</v>
      </c>
      <c r="BM131" s="11">
        <f t="shared" si="115"/>
        <v>0</v>
      </c>
      <c r="BN131" s="11">
        <f t="shared" si="115"/>
        <v>0</v>
      </c>
      <c r="BO131" s="11">
        <f t="shared" si="115"/>
        <v>0</v>
      </c>
      <c r="BP131" s="11">
        <f t="shared" si="115"/>
        <v>0</v>
      </c>
      <c r="BQ131" s="11">
        <f t="shared" ref="BQ131:EB131" si="116">BQ26+BQ60</f>
        <v>0</v>
      </c>
      <c r="BR131" s="11">
        <f t="shared" si="116"/>
        <v>0</v>
      </c>
      <c r="BS131" s="11">
        <f t="shared" si="116"/>
        <v>0</v>
      </c>
      <c r="BU131" s="11">
        <f t="shared" si="116"/>
        <v>0</v>
      </c>
      <c r="BV131" s="11">
        <f t="shared" si="116"/>
        <v>0</v>
      </c>
      <c r="BW131" s="11">
        <f t="shared" si="116"/>
        <v>0</v>
      </c>
      <c r="BX131" s="11">
        <f t="shared" si="116"/>
        <v>0</v>
      </c>
      <c r="BY131" s="11">
        <f t="shared" si="116"/>
        <v>0</v>
      </c>
      <c r="BZ131" s="11">
        <f t="shared" si="116"/>
        <v>0</v>
      </c>
      <c r="CA131" s="11">
        <f t="shared" si="116"/>
        <v>0</v>
      </c>
      <c r="CB131" s="11">
        <f t="shared" si="116"/>
        <v>0</v>
      </c>
      <c r="CC131" s="11">
        <f t="shared" si="116"/>
        <v>0</v>
      </c>
      <c r="CD131" s="11">
        <f t="shared" si="116"/>
        <v>0</v>
      </c>
      <c r="CE131" s="11">
        <f t="shared" si="116"/>
        <v>0</v>
      </c>
      <c r="CF131" s="11">
        <f t="shared" si="116"/>
        <v>0</v>
      </c>
      <c r="CG131" s="11">
        <f t="shared" si="116"/>
        <v>0</v>
      </c>
      <c r="CH131" s="11">
        <f t="shared" si="116"/>
        <v>0</v>
      </c>
      <c r="CI131" s="11">
        <f t="shared" si="116"/>
        <v>0</v>
      </c>
      <c r="CJ131" s="11">
        <f t="shared" si="116"/>
        <v>0</v>
      </c>
      <c r="CM131" s="11">
        <f t="shared" si="116"/>
        <v>30539.5</v>
      </c>
      <c r="CN131" s="11">
        <f t="shared" si="116"/>
        <v>45057379630.394127</v>
      </c>
      <c r="CO131" s="11">
        <f t="shared" si="116"/>
        <v>17801837163.213936</v>
      </c>
      <c r="CP131" s="11">
        <f t="shared" si="116"/>
        <v>6112583290.9142323</v>
      </c>
      <c r="CQ131" s="11">
        <f t="shared" si="116"/>
        <v>2429632595.6028748</v>
      </c>
      <c r="CR131" s="11">
        <f t="shared" si="116"/>
        <v>24560446788.988632</v>
      </c>
      <c r="CS131" s="11">
        <f t="shared" si="116"/>
        <v>1754807390.5285697</v>
      </c>
      <c r="CT131" s="11">
        <f t="shared" si="116"/>
        <v>2155741754.0771852</v>
      </c>
      <c r="CU131" s="11">
        <f t="shared" si="116"/>
        <v>8570775450.0514994</v>
      </c>
      <c r="CV131" s="11">
        <f t="shared" si="116"/>
        <v>42483293257.135422</v>
      </c>
      <c r="CW131" s="11">
        <f t="shared" si="116"/>
        <v>6010041986.7214947</v>
      </c>
      <c r="CX131" s="11">
        <f t="shared" si="116"/>
        <v>10593827628.435625</v>
      </c>
      <c r="CY131" s="11">
        <f t="shared" si="116"/>
        <v>1148365377.9260435</v>
      </c>
      <c r="CZ131" s="11">
        <f t="shared" si="116"/>
        <v>3627512661.9891534</v>
      </c>
      <c r="DA131" s="11">
        <f t="shared" si="116"/>
        <v>3805098276.1788707</v>
      </c>
      <c r="DB131" s="11">
        <f t="shared" si="116"/>
        <v>3017118360.9590058</v>
      </c>
      <c r="DC131" s="11">
        <f t="shared" si="116"/>
        <v>13059131687.534548</v>
      </c>
      <c r="DE131" s="11">
        <f t="shared" si="116"/>
        <v>40362947103.36274</v>
      </c>
      <c r="DF131" s="11">
        <f t="shared" si="116"/>
        <v>15868921871.015381</v>
      </c>
      <c r="DG131" s="11">
        <f t="shared" si="116"/>
        <v>5746132481.3146667</v>
      </c>
      <c r="DH131" s="11">
        <f t="shared" si="116"/>
        <v>2136818033.1365473</v>
      </c>
      <c r="DI131" s="11">
        <f t="shared" si="116"/>
        <v>22155376014.182514</v>
      </c>
      <c r="DJ131" s="11">
        <f t="shared" si="116"/>
        <v>1502469126.8792777</v>
      </c>
      <c r="DK131" s="11">
        <f t="shared" si="116"/>
        <v>1946158476.7230659</v>
      </c>
      <c r="DL131" s="11">
        <f t="shared" si="116"/>
        <v>7515723724.1218977</v>
      </c>
      <c r="DM131" s="11">
        <f t="shared" si="116"/>
        <v>37564759074.940681</v>
      </c>
      <c r="DN131" s="11">
        <f t="shared" si="116"/>
        <v>5198679375.8245344</v>
      </c>
      <c r="DO131" s="11">
        <f t="shared" si="116"/>
        <v>9209750222.4853477</v>
      </c>
      <c r="DP131" s="11">
        <f t="shared" si="116"/>
        <v>1007811245.1638548</v>
      </c>
      <c r="DQ131" s="11">
        <f t="shared" si="116"/>
        <v>3152442872.6290774</v>
      </c>
      <c r="DR131" s="11">
        <f t="shared" si="116"/>
        <v>3501554808.9859958</v>
      </c>
      <c r="DS131" s="11">
        <f t="shared" si="116"/>
        <v>2611172671.1187792</v>
      </c>
      <c r="DT131" s="11">
        <f t="shared" si="116"/>
        <v>11489575759.240643</v>
      </c>
      <c r="DV131" s="11">
        <f t="shared" si="116"/>
        <v>36440543699.33181</v>
      </c>
      <c r="DW131" s="11">
        <f t="shared" si="116"/>
        <v>15026407110.346481</v>
      </c>
      <c r="DX131" s="11">
        <f t="shared" si="116"/>
        <v>5634344425.7792244</v>
      </c>
      <c r="DY131" s="11">
        <f t="shared" si="116"/>
        <v>1997950058.59582</v>
      </c>
      <c r="DZ131" s="11">
        <f t="shared" si="116"/>
        <v>20262288488.34483</v>
      </c>
      <c r="EA131" s="11">
        <f t="shared" si="116"/>
        <v>1250410301.5448837</v>
      </c>
      <c r="EB131" s="11">
        <f t="shared" si="116"/>
        <v>1740925969.4409771</v>
      </c>
      <c r="EC131" s="11">
        <f t="shared" ref="EC131:GN131" si="117">EC26+EC60</f>
        <v>6460671998.192297</v>
      </c>
      <c r="ED131" s="11">
        <f t="shared" si="117"/>
        <v>32646224892.745926</v>
      </c>
      <c r="EE131" s="11">
        <f t="shared" si="117"/>
        <v>4387316764.9275751</v>
      </c>
      <c r="EF131" s="11">
        <f t="shared" si="117"/>
        <v>7973395276.3829288</v>
      </c>
      <c r="EG131" s="11">
        <f t="shared" si="117"/>
        <v>867438465.642676</v>
      </c>
      <c r="EH131" s="11">
        <f t="shared" si="117"/>
        <v>2679154334.7209597</v>
      </c>
      <c r="EI131" s="11">
        <f t="shared" si="117"/>
        <v>3311099550.6627321</v>
      </c>
      <c r="EJ131" s="11">
        <f t="shared" si="117"/>
        <v>2208845543.9826279</v>
      </c>
      <c r="EK131" s="11">
        <f t="shared" si="117"/>
        <v>10152787329.545757</v>
      </c>
      <c r="EM131" s="11">
        <f t="shared" si="117"/>
        <v>0</v>
      </c>
      <c r="EN131" s="11">
        <f t="shared" si="117"/>
        <v>0</v>
      </c>
      <c r="EO131" s="11">
        <f t="shared" si="117"/>
        <v>0</v>
      </c>
      <c r="EP131" s="11">
        <f t="shared" si="117"/>
        <v>0</v>
      </c>
      <c r="EQ131" s="11">
        <f t="shared" si="117"/>
        <v>0</v>
      </c>
      <c r="ER131" s="11">
        <f t="shared" si="117"/>
        <v>0</v>
      </c>
      <c r="ES131" s="11">
        <f t="shared" si="117"/>
        <v>0</v>
      </c>
      <c r="ET131" s="11">
        <f t="shared" si="117"/>
        <v>0</v>
      </c>
      <c r="EU131" s="11">
        <f t="shared" si="117"/>
        <v>0</v>
      </c>
      <c r="EV131" s="11">
        <f t="shared" si="117"/>
        <v>0</v>
      </c>
      <c r="EW131" s="11">
        <f t="shared" si="117"/>
        <v>0</v>
      </c>
      <c r="EX131" s="11">
        <f t="shared" si="117"/>
        <v>0</v>
      </c>
      <c r="EY131" s="11">
        <f t="shared" si="117"/>
        <v>0</v>
      </c>
      <c r="EZ131" s="11">
        <f t="shared" si="117"/>
        <v>0</v>
      </c>
      <c r="FA131" s="11">
        <f t="shared" si="117"/>
        <v>0</v>
      </c>
      <c r="FB131" s="11">
        <f t="shared" si="117"/>
        <v>0</v>
      </c>
      <c r="FD131" s="11">
        <f t="shared" si="117"/>
        <v>0</v>
      </c>
      <c r="FE131" s="11">
        <f t="shared" si="117"/>
        <v>0</v>
      </c>
      <c r="FF131" s="11">
        <f t="shared" si="117"/>
        <v>0</v>
      </c>
      <c r="FG131" s="11">
        <f t="shared" si="117"/>
        <v>0</v>
      </c>
      <c r="FH131" s="11">
        <f t="shared" si="117"/>
        <v>0</v>
      </c>
      <c r="FI131" s="11">
        <f t="shared" si="117"/>
        <v>0</v>
      </c>
      <c r="FJ131" s="11">
        <f t="shared" si="117"/>
        <v>0</v>
      </c>
      <c r="FK131" s="11">
        <f t="shared" si="117"/>
        <v>0</v>
      </c>
      <c r="FL131" s="11">
        <f t="shared" si="117"/>
        <v>0</v>
      </c>
      <c r="FM131" s="11">
        <f t="shared" si="117"/>
        <v>0</v>
      </c>
      <c r="FN131" s="11">
        <f t="shared" si="117"/>
        <v>0</v>
      </c>
      <c r="FO131" s="11">
        <f t="shared" si="117"/>
        <v>0</v>
      </c>
      <c r="FP131" s="11">
        <f t="shared" si="117"/>
        <v>0</v>
      </c>
      <c r="FQ131" s="11">
        <f t="shared" si="117"/>
        <v>0</v>
      </c>
      <c r="FR131" s="11">
        <f t="shared" si="117"/>
        <v>0</v>
      </c>
      <c r="FS131" s="11">
        <f t="shared" si="117"/>
        <v>0</v>
      </c>
      <c r="FV131" s="11">
        <f t="shared" si="117"/>
        <v>30539.5</v>
      </c>
      <c r="FW131" s="11">
        <f t="shared" si="117"/>
        <v>41159722575.346451</v>
      </c>
      <c r="FX131" s="11">
        <f t="shared" si="117"/>
        <v>18350776678.28545</v>
      </c>
      <c r="FY131" s="11">
        <f t="shared" si="117"/>
        <v>6639193933.0220127</v>
      </c>
      <c r="FZ131" s="11">
        <f t="shared" si="117"/>
        <v>2658157820.4731922</v>
      </c>
      <c r="GA131" s="11">
        <f t="shared" si="117"/>
        <v>20456116777.56567</v>
      </c>
      <c r="GB131" s="11">
        <f t="shared" si="117"/>
        <v>1069001081.2796079</v>
      </c>
      <c r="GC131" s="11">
        <f t="shared" si="117"/>
        <v>2345262842.1283255</v>
      </c>
      <c r="GD131" s="11">
        <f t="shared" si="117"/>
        <v>13188843927.256107</v>
      </c>
      <c r="GE131" s="11">
        <f t="shared" si="117"/>
        <v>43175753092.51265</v>
      </c>
      <c r="GF131" s="11">
        <f t="shared" si="117"/>
        <v>5853020048.4240341</v>
      </c>
      <c r="GG131" s="11">
        <f t="shared" si="117"/>
        <v>7261401228.8503685</v>
      </c>
      <c r="GH131" s="11">
        <f t="shared" si="117"/>
        <v>1644462599.89677</v>
      </c>
      <c r="GI131" s="11">
        <f t="shared" si="117"/>
        <v>2807080067.0292974</v>
      </c>
      <c r="GJ131" s="11">
        <f t="shared" si="117"/>
        <v>3784971945.624887</v>
      </c>
      <c r="GK131" s="11">
        <f t="shared" si="117"/>
        <v>2996559416.0183959</v>
      </c>
      <c r="GL131" s="11">
        <f t="shared" si="117"/>
        <v>16333274614.669062</v>
      </c>
      <c r="GN131" s="11">
        <f t="shared" si="117"/>
        <v>39063256104.859741</v>
      </c>
      <c r="GO131" s="11">
        <f t="shared" ref="GO131:IZ131" si="118">GO26+GO60</f>
        <v>17082421644.475235</v>
      </c>
      <c r="GP131" s="11">
        <f t="shared" si="118"/>
        <v>6277279847.5522203</v>
      </c>
      <c r="GQ131" s="11">
        <f t="shared" si="118"/>
        <v>2491231801.7526422</v>
      </c>
      <c r="GR131" s="11">
        <f t="shared" si="118"/>
        <v>19091159764.267895</v>
      </c>
      <c r="GS131" s="11">
        <f t="shared" si="118"/>
        <v>953463813.38013768</v>
      </c>
      <c r="GT131" s="11">
        <f t="shared" si="118"/>
        <v>2148457838.0800838</v>
      </c>
      <c r="GU131" s="11">
        <f t="shared" si="118"/>
        <v>12221915260.838825</v>
      </c>
      <c r="GV131" s="11">
        <f t="shared" si="118"/>
        <v>39030172437.567848</v>
      </c>
      <c r="GW131" s="11">
        <f t="shared" si="118"/>
        <v>5317281565.4272699</v>
      </c>
      <c r="GX131" s="11">
        <f t="shared" si="118"/>
        <v>6812643994.9731579</v>
      </c>
      <c r="GY131" s="11">
        <f t="shared" si="118"/>
        <v>1484212074.8295922</v>
      </c>
      <c r="GZ131" s="11">
        <f t="shared" si="118"/>
        <v>2571943536.0952435</v>
      </c>
      <c r="HA131" s="11">
        <f t="shared" si="118"/>
        <v>3398470241.0452781</v>
      </c>
      <c r="HB131" s="11">
        <f t="shared" si="118"/>
        <v>2720409760.451951</v>
      </c>
      <c r="HC131" s="11">
        <f t="shared" si="118"/>
        <v>14823100672.829128</v>
      </c>
      <c r="HE131" s="11">
        <f t="shared" si="118"/>
        <v>38465247299.08329</v>
      </c>
      <c r="HF131" s="11">
        <f t="shared" si="118"/>
        <v>15826013268.886595</v>
      </c>
      <c r="HG131" s="11">
        <f t="shared" si="118"/>
        <v>6045601123.0972786</v>
      </c>
      <c r="HH131" s="11">
        <f t="shared" si="118"/>
        <v>2454400048.50319</v>
      </c>
      <c r="HI131" s="11">
        <f t="shared" si="118"/>
        <v>17836823143.299839</v>
      </c>
      <c r="HJ131" s="11">
        <f t="shared" si="118"/>
        <v>836004701.77681875</v>
      </c>
      <c r="HK131" s="11">
        <f t="shared" si="118"/>
        <v>1951652834.0318394</v>
      </c>
      <c r="HL131" s="11">
        <f t="shared" si="118"/>
        <v>11300202185.541277</v>
      </c>
      <c r="HM131" s="11">
        <f t="shared" si="118"/>
        <v>34884591782.623055</v>
      </c>
      <c r="HN131" s="11">
        <f t="shared" si="118"/>
        <v>4781543082.4305105</v>
      </c>
      <c r="HO131" s="11">
        <f t="shared" si="118"/>
        <v>6674936832.1900806</v>
      </c>
      <c r="HP131" s="11">
        <f t="shared" si="118"/>
        <v>1323873702.1987443</v>
      </c>
      <c r="HQ131" s="11">
        <f t="shared" si="118"/>
        <v>2336807005.1611905</v>
      </c>
      <c r="HR131" s="11">
        <f t="shared" si="118"/>
        <v>3011439192.8324957</v>
      </c>
      <c r="HS131" s="11">
        <f t="shared" si="118"/>
        <v>2444332358.8180523</v>
      </c>
      <c r="HT131" s="11">
        <f t="shared" si="118"/>
        <v>13312926730.989208</v>
      </c>
      <c r="HV131" s="11">
        <f t="shared" si="118"/>
        <v>0</v>
      </c>
      <c r="HW131" s="11">
        <f t="shared" si="118"/>
        <v>0</v>
      </c>
      <c r="HX131" s="11">
        <f t="shared" si="118"/>
        <v>0</v>
      </c>
      <c r="HY131" s="11">
        <f t="shared" si="118"/>
        <v>0</v>
      </c>
      <c r="HZ131" s="11">
        <f t="shared" si="118"/>
        <v>0</v>
      </c>
      <c r="IA131" s="11">
        <f t="shared" si="118"/>
        <v>0</v>
      </c>
      <c r="IB131" s="11">
        <f t="shared" si="118"/>
        <v>0</v>
      </c>
      <c r="IC131" s="11">
        <f t="shared" si="118"/>
        <v>0</v>
      </c>
      <c r="ID131" s="11">
        <f t="shared" si="118"/>
        <v>0</v>
      </c>
      <c r="IE131" s="11">
        <f t="shared" si="118"/>
        <v>0</v>
      </c>
      <c r="IF131" s="11">
        <f t="shared" si="118"/>
        <v>0</v>
      </c>
      <c r="IG131" s="11">
        <f t="shared" si="118"/>
        <v>0</v>
      </c>
      <c r="IH131" s="11">
        <f t="shared" si="118"/>
        <v>0</v>
      </c>
      <c r="II131" s="11">
        <f t="shared" si="118"/>
        <v>0</v>
      </c>
      <c r="IJ131" s="11">
        <f t="shared" si="118"/>
        <v>0</v>
      </c>
      <c r="IK131" s="11">
        <f t="shared" si="118"/>
        <v>0</v>
      </c>
      <c r="IM131" s="11">
        <f t="shared" si="118"/>
        <v>0</v>
      </c>
      <c r="IN131" s="11">
        <f t="shared" si="118"/>
        <v>0</v>
      </c>
      <c r="IO131" s="11">
        <f t="shared" si="118"/>
        <v>0</v>
      </c>
      <c r="IP131" s="11">
        <f t="shared" si="118"/>
        <v>0</v>
      </c>
      <c r="IQ131" s="11">
        <f t="shared" si="118"/>
        <v>0</v>
      </c>
      <c r="IR131" s="11">
        <f t="shared" si="118"/>
        <v>0</v>
      </c>
      <c r="IS131" s="11">
        <f t="shared" si="118"/>
        <v>0</v>
      </c>
      <c r="IT131" s="11">
        <f t="shared" si="118"/>
        <v>0</v>
      </c>
      <c r="IU131" s="11">
        <f t="shared" si="118"/>
        <v>0</v>
      </c>
      <c r="IV131" s="11">
        <f t="shared" si="118"/>
        <v>0</v>
      </c>
      <c r="IW131" s="11">
        <f t="shared" si="118"/>
        <v>0</v>
      </c>
      <c r="IX131" s="11">
        <f t="shared" si="118"/>
        <v>0</v>
      </c>
      <c r="IY131" s="11">
        <f t="shared" si="118"/>
        <v>0</v>
      </c>
      <c r="IZ131" s="11">
        <f t="shared" si="118"/>
        <v>0</v>
      </c>
      <c r="JA131" s="11">
        <f t="shared" ref="JA131" si="119">JA26+JA60</f>
        <v>0</v>
      </c>
      <c r="JB131" s="11">
        <f t="shared" si="4"/>
        <v>0</v>
      </c>
    </row>
    <row r="132" spans="1:262" x14ac:dyDescent="0.25">
      <c r="D132" s="11">
        <v>2044</v>
      </c>
      <c r="E132" s="11">
        <f t="shared" ref="E132:BP132" si="120">E27+E61</f>
        <v>31738958003.376507</v>
      </c>
      <c r="F132" s="11">
        <f t="shared" si="120"/>
        <v>18540005674.909218</v>
      </c>
      <c r="G132" s="11">
        <f t="shared" si="120"/>
        <v>5670806922.0915871</v>
      </c>
      <c r="H132" s="11">
        <f t="shared" si="120"/>
        <v>2555353159.4515495</v>
      </c>
      <c r="I132" s="11">
        <f t="shared" si="120"/>
        <v>23632097378.630322</v>
      </c>
      <c r="J132" s="11">
        <f t="shared" si="120"/>
        <v>1537192348.1757057</v>
      </c>
      <c r="K132" s="11">
        <f t="shared" si="120"/>
        <v>2017589093.6013401</v>
      </c>
      <c r="L132" s="11">
        <f t="shared" si="120"/>
        <v>6547821996.177249</v>
      </c>
      <c r="M132" s="11">
        <f t="shared" si="120"/>
        <v>44316897956.194519</v>
      </c>
      <c r="N132" s="11">
        <f t="shared" si="120"/>
        <v>5917039413.2409782</v>
      </c>
      <c r="O132" s="11">
        <f t="shared" si="120"/>
        <v>6622802819.019701</v>
      </c>
      <c r="P132" s="11">
        <f t="shared" si="120"/>
        <v>949668199.16256702</v>
      </c>
      <c r="Q132" s="11">
        <f t="shared" si="120"/>
        <v>3692918747.5006514</v>
      </c>
      <c r="R132" s="11">
        <f t="shared" si="120"/>
        <v>3211473110.9621024</v>
      </c>
      <c r="S132" s="11">
        <f t="shared" si="120"/>
        <v>2665582920.535121</v>
      </c>
      <c r="T132" s="11">
        <f t="shared" si="120"/>
        <v>13067170693.491831</v>
      </c>
      <c r="V132" s="11">
        <f t="shared" si="120"/>
        <v>30860341650.08149</v>
      </c>
      <c r="W132" s="11">
        <f t="shared" si="120"/>
        <v>16245568016.872963</v>
      </c>
      <c r="X132" s="11">
        <f t="shared" si="120"/>
        <v>5087675478.5989714</v>
      </c>
      <c r="Y132" s="11">
        <f t="shared" si="120"/>
        <v>2247642803.4167576</v>
      </c>
      <c r="Z132" s="11">
        <f t="shared" si="120"/>
        <v>21681139220.126812</v>
      </c>
      <c r="AA132" s="11">
        <f t="shared" si="120"/>
        <v>1322466808.9560213</v>
      </c>
      <c r="AB132" s="11">
        <f t="shared" si="120"/>
        <v>1780946923.6285775</v>
      </c>
      <c r="AC132" s="11">
        <f t="shared" si="120"/>
        <v>5778290384.9051161</v>
      </c>
      <c r="AD132" s="11">
        <f t="shared" si="120"/>
        <v>38781515160.75367</v>
      </c>
      <c r="AE132" s="11">
        <f t="shared" si="120"/>
        <v>5147404307.3991718</v>
      </c>
      <c r="AF132" s="11">
        <f t="shared" si="120"/>
        <v>5764610467.9160271</v>
      </c>
      <c r="AG132" s="11">
        <f t="shared" si="120"/>
        <v>836950415.8079257</v>
      </c>
      <c r="AH132" s="11">
        <f t="shared" si="120"/>
        <v>3195460597.3739743</v>
      </c>
      <c r="AI132" s="11">
        <f t="shared" si="120"/>
        <v>2824585214.9433861</v>
      </c>
      <c r="AJ132" s="11">
        <f t="shared" si="120"/>
        <v>2300901301.9721351</v>
      </c>
      <c r="AK132" s="11">
        <f t="shared" si="120"/>
        <v>11453607942.092934</v>
      </c>
      <c r="AM132" s="11">
        <f t="shared" si="120"/>
        <v>30409854615.044716</v>
      </c>
      <c r="AN132" s="11">
        <f t="shared" si="120"/>
        <v>13953895229.121025</v>
      </c>
      <c r="AO132" s="11">
        <f t="shared" si="120"/>
        <v>4666751079.2551889</v>
      </c>
      <c r="AP132" s="11">
        <f t="shared" si="120"/>
        <v>1982659545.2057121</v>
      </c>
      <c r="AQ132" s="11">
        <f t="shared" si="120"/>
        <v>20309302310.689022</v>
      </c>
      <c r="AR132" s="11">
        <f t="shared" si="120"/>
        <v>1107741269.7363367</v>
      </c>
      <c r="AS132" s="11">
        <f t="shared" si="120"/>
        <v>1538605330.8608432</v>
      </c>
      <c r="AT132" s="11">
        <f t="shared" si="120"/>
        <v>5010000807.290617</v>
      </c>
      <c r="AU132" s="11">
        <f t="shared" si="120"/>
        <v>33256773058.198235</v>
      </c>
      <c r="AV132" s="11">
        <f t="shared" si="120"/>
        <v>4377769201.5573626</v>
      </c>
      <c r="AW132" s="11">
        <f t="shared" si="120"/>
        <v>4906418116.8123503</v>
      </c>
      <c r="AX132" s="11">
        <f t="shared" si="120"/>
        <v>724480695.35797191</v>
      </c>
      <c r="AY132" s="11">
        <f t="shared" si="120"/>
        <v>2698002447.2472973</v>
      </c>
      <c r="AZ132" s="11">
        <f t="shared" si="120"/>
        <v>2437697318.9246583</v>
      </c>
      <c r="BA132" s="11">
        <f t="shared" si="120"/>
        <v>1936219683.4091475</v>
      </c>
      <c r="BB132" s="11">
        <f t="shared" si="120"/>
        <v>9840045190.6940384</v>
      </c>
      <c r="BD132" s="11">
        <f t="shared" si="120"/>
        <v>0</v>
      </c>
      <c r="BE132" s="11">
        <f t="shared" si="120"/>
        <v>0</v>
      </c>
      <c r="BF132" s="11">
        <f t="shared" si="120"/>
        <v>0</v>
      </c>
      <c r="BG132" s="11">
        <f t="shared" si="120"/>
        <v>0</v>
      </c>
      <c r="BH132" s="11">
        <f t="shared" si="120"/>
        <v>0</v>
      </c>
      <c r="BI132" s="11">
        <f t="shared" si="120"/>
        <v>0</v>
      </c>
      <c r="BJ132" s="11">
        <f t="shared" si="120"/>
        <v>0</v>
      </c>
      <c r="BK132" s="11">
        <f t="shared" si="120"/>
        <v>0</v>
      </c>
      <c r="BL132" s="11">
        <f t="shared" si="120"/>
        <v>0</v>
      </c>
      <c r="BM132" s="11">
        <f t="shared" si="120"/>
        <v>0</v>
      </c>
      <c r="BN132" s="11">
        <f t="shared" si="120"/>
        <v>0</v>
      </c>
      <c r="BO132" s="11">
        <f t="shared" si="120"/>
        <v>0</v>
      </c>
      <c r="BP132" s="11">
        <f t="shared" si="120"/>
        <v>0</v>
      </c>
      <c r="BQ132" s="11">
        <f t="shared" ref="BQ132:EB132" si="121">BQ27+BQ61</f>
        <v>0</v>
      </c>
      <c r="BR132" s="11">
        <f t="shared" si="121"/>
        <v>0</v>
      </c>
      <c r="BS132" s="11">
        <f t="shared" si="121"/>
        <v>0</v>
      </c>
      <c r="BU132" s="11">
        <f t="shared" si="121"/>
        <v>0</v>
      </c>
      <c r="BV132" s="11">
        <f t="shared" si="121"/>
        <v>0</v>
      </c>
      <c r="BW132" s="11">
        <f t="shared" si="121"/>
        <v>0</v>
      </c>
      <c r="BX132" s="11">
        <f t="shared" si="121"/>
        <v>0</v>
      </c>
      <c r="BY132" s="11">
        <f t="shared" si="121"/>
        <v>0</v>
      </c>
      <c r="BZ132" s="11">
        <f t="shared" si="121"/>
        <v>0</v>
      </c>
      <c r="CA132" s="11">
        <f t="shared" si="121"/>
        <v>0</v>
      </c>
      <c r="CB132" s="11">
        <f t="shared" si="121"/>
        <v>0</v>
      </c>
      <c r="CC132" s="11">
        <f t="shared" si="121"/>
        <v>0</v>
      </c>
      <c r="CD132" s="11">
        <f t="shared" si="121"/>
        <v>0</v>
      </c>
      <c r="CE132" s="11">
        <f t="shared" si="121"/>
        <v>0</v>
      </c>
      <c r="CF132" s="11">
        <f t="shared" si="121"/>
        <v>0</v>
      </c>
      <c r="CG132" s="11">
        <f t="shared" si="121"/>
        <v>0</v>
      </c>
      <c r="CH132" s="11">
        <f t="shared" si="121"/>
        <v>0</v>
      </c>
      <c r="CI132" s="11">
        <f t="shared" si="121"/>
        <v>0</v>
      </c>
      <c r="CJ132" s="11">
        <f t="shared" si="121"/>
        <v>0</v>
      </c>
      <c r="CM132" s="11">
        <f t="shared" si="121"/>
        <v>32584.5</v>
      </c>
      <c r="CN132" s="11">
        <f t="shared" si="121"/>
        <v>46104489616.980202</v>
      </c>
      <c r="CO132" s="11">
        <f t="shared" si="121"/>
        <v>18413418694.605061</v>
      </c>
      <c r="CP132" s="11">
        <f t="shared" si="121"/>
        <v>5879984959.5282059</v>
      </c>
      <c r="CQ132" s="11">
        <f t="shared" si="121"/>
        <v>2575647762.8712649</v>
      </c>
      <c r="CR132" s="11">
        <f t="shared" si="121"/>
        <v>25383953087.412807</v>
      </c>
      <c r="CS132" s="11">
        <f t="shared" si="121"/>
        <v>1954233613.7425325</v>
      </c>
      <c r="CT132" s="11">
        <f t="shared" si="121"/>
        <v>2258851599.9333987</v>
      </c>
      <c r="CU132" s="11">
        <f t="shared" si="121"/>
        <v>8950100719.617897</v>
      </c>
      <c r="CV132" s="11">
        <f t="shared" si="121"/>
        <v>43344271614.656654</v>
      </c>
      <c r="CW132" s="11">
        <f t="shared" si="121"/>
        <v>6376993277.494668</v>
      </c>
      <c r="CX132" s="11">
        <f t="shared" si="121"/>
        <v>10688171002.275387</v>
      </c>
      <c r="CY132" s="11">
        <f t="shared" si="121"/>
        <v>1283223186.5096023</v>
      </c>
      <c r="CZ132" s="11">
        <f t="shared" si="121"/>
        <v>3823233884.121068</v>
      </c>
      <c r="DA132" s="11">
        <f t="shared" si="121"/>
        <v>3818103998.9667864</v>
      </c>
      <c r="DB132" s="11">
        <f t="shared" si="121"/>
        <v>3184524128.2137089</v>
      </c>
      <c r="DC132" s="11">
        <f t="shared" si="121"/>
        <v>13263563096.104734</v>
      </c>
      <c r="DE132" s="11">
        <f t="shared" si="121"/>
        <v>41052035500.975891</v>
      </c>
      <c r="DF132" s="11">
        <f t="shared" si="121"/>
        <v>16264778507.125975</v>
      </c>
      <c r="DG132" s="11">
        <f t="shared" si="121"/>
        <v>5513534149.9286404</v>
      </c>
      <c r="DH132" s="11">
        <f t="shared" si="121"/>
        <v>2245205636.4443336</v>
      </c>
      <c r="DI132" s="11">
        <f t="shared" si="121"/>
        <v>22757783374.943493</v>
      </c>
      <c r="DJ132" s="11">
        <f t="shared" si="121"/>
        <v>1657097709.5225108</v>
      </c>
      <c r="DK132" s="11">
        <f t="shared" si="121"/>
        <v>2024694351.0435603</v>
      </c>
      <c r="DL132" s="11">
        <f t="shared" si="121"/>
        <v>7796088509.7612181</v>
      </c>
      <c r="DM132" s="11">
        <f t="shared" si="121"/>
        <v>38100030076.245834</v>
      </c>
      <c r="DN132" s="11">
        <f t="shared" si="121"/>
        <v>5475162197.0872307</v>
      </c>
      <c r="DO132" s="11">
        <f t="shared" si="121"/>
        <v>9242894217.5256729</v>
      </c>
      <c r="DP132" s="11">
        <f t="shared" si="121"/>
        <v>1116141051.3698795</v>
      </c>
      <c r="DQ132" s="11">
        <f t="shared" si="121"/>
        <v>3299399477.1697617</v>
      </c>
      <c r="DR132" s="11">
        <f t="shared" si="121"/>
        <v>3506454199.0930614</v>
      </c>
      <c r="DS132" s="11">
        <f t="shared" si="121"/>
        <v>2736266727.6638393</v>
      </c>
      <c r="DT132" s="11">
        <f t="shared" si="121"/>
        <v>11604206835.775108</v>
      </c>
      <c r="DV132" s="11">
        <f t="shared" si="121"/>
        <v>36548976024.913155</v>
      </c>
      <c r="DW132" s="11">
        <f t="shared" si="121"/>
        <v>14840639716.065287</v>
      </c>
      <c r="DX132" s="11">
        <f t="shared" si="121"/>
        <v>5401746094.393198</v>
      </c>
      <c r="DY132" s="11">
        <f t="shared" si="121"/>
        <v>2015443208.1440024</v>
      </c>
      <c r="DZ132" s="11">
        <f t="shared" si="121"/>
        <v>20472935738.489025</v>
      </c>
      <c r="EA132" s="11">
        <f t="shared" si="121"/>
        <v>1360241148.0224025</v>
      </c>
      <c r="EB132" s="11">
        <f t="shared" si="121"/>
        <v>1794881926.5421078</v>
      </c>
      <c r="EC132" s="11">
        <f t="shared" ref="EC132:GN132" si="122">EC27+EC61</f>
        <v>6642076299.904541</v>
      </c>
      <c r="ED132" s="11">
        <f t="shared" si="122"/>
        <v>32855788537.835011</v>
      </c>
      <c r="EE132" s="11">
        <f t="shared" si="122"/>
        <v>4573331116.6797953</v>
      </c>
      <c r="EF132" s="11">
        <f t="shared" si="122"/>
        <v>7991196557.9971714</v>
      </c>
      <c r="EG132" s="11">
        <f t="shared" si="122"/>
        <v>949240241.39737666</v>
      </c>
      <c r="EH132" s="11">
        <f t="shared" si="122"/>
        <v>2777345950.7911377</v>
      </c>
      <c r="EI132" s="11">
        <f t="shared" si="122"/>
        <v>3316060480.6616549</v>
      </c>
      <c r="EJ132" s="11">
        <f t="shared" si="122"/>
        <v>2291627391.080452</v>
      </c>
      <c r="EK132" s="11">
        <f t="shared" si="122"/>
        <v>10200374019.654394</v>
      </c>
      <c r="EM132" s="11">
        <f t="shared" si="122"/>
        <v>0</v>
      </c>
      <c r="EN132" s="11">
        <f t="shared" si="122"/>
        <v>0</v>
      </c>
      <c r="EO132" s="11">
        <f t="shared" si="122"/>
        <v>0</v>
      </c>
      <c r="EP132" s="11">
        <f t="shared" si="122"/>
        <v>0</v>
      </c>
      <c r="EQ132" s="11">
        <f t="shared" si="122"/>
        <v>0</v>
      </c>
      <c r="ER132" s="11">
        <f t="shared" si="122"/>
        <v>0</v>
      </c>
      <c r="ES132" s="11">
        <f t="shared" si="122"/>
        <v>0</v>
      </c>
      <c r="ET132" s="11">
        <f t="shared" si="122"/>
        <v>0</v>
      </c>
      <c r="EU132" s="11">
        <f t="shared" si="122"/>
        <v>0</v>
      </c>
      <c r="EV132" s="11">
        <f t="shared" si="122"/>
        <v>0</v>
      </c>
      <c r="EW132" s="11">
        <f t="shared" si="122"/>
        <v>0</v>
      </c>
      <c r="EX132" s="11">
        <f t="shared" si="122"/>
        <v>0</v>
      </c>
      <c r="EY132" s="11">
        <f t="shared" si="122"/>
        <v>0</v>
      </c>
      <c r="EZ132" s="11">
        <f t="shared" si="122"/>
        <v>0</v>
      </c>
      <c r="FA132" s="11">
        <f t="shared" si="122"/>
        <v>0</v>
      </c>
      <c r="FB132" s="11">
        <f t="shared" si="122"/>
        <v>0</v>
      </c>
      <c r="FD132" s="11">
        <f t="shared" si="122"/>
        <v>0</v>
      </c>
      <c r="FE132" s="11">
        <f t="shared" si="122"/>
        <v>0</v>
      </c>
      <c r="FF132" s="11">
        <f t="shared" si="122"/>
        <v>0</v>
      </c>
      <c r="FG132" s="11">
        <f t="shared" si="122"/>
        <v>0</v>
      </c>
      <c r="FH132" s="11">
        <f t="shared" si="122"/>
        <v>0</v>
      </c>
      <c r="FI132" s="11">
        <f t="shared" si="122"/>
        <v>0</v>
      </c>
      <c r="FJ132" s="11">
        <f t="shared" si="122"/>
        <v>0</v>
      </c>
      <c r="FK132" s="11">
        <f t="shared" si="122"/>
        <v>0</v>
      </c>
      <c r="FL132" s="11">
        <f t="shared" si="122"/>
        <v>0</v>
      </c>
      <c r="FM132" s="11">
        <f t="shared" si="122"/>
        <v>0</v>
      </c>
      <c r="FN132" s="11">
        <f t="shared" si="122"/>
        <v>0</v>
      </c>
      <c r="FO132" s="11">
        <f t="shared" si="122"/>
        <v>0</v>
      </c>
      <c r="FP132" s="11">
        <f t="shared" si="122"/>
        <v>0</v>
      </c>
      <c r="FQ132" s="11">
        <f t="shared" si="122"/>
        <v>0</v>
      </c>
      <c r="FR132" s="11">
        <f t="shared" si="122"/>
        <v>0</v>
      </c>
      <c r="FS132" s="11">
        <f t="shared" si="122"/>
        <v>0</v>
      </c>
      <c r="FV132" s="11">
        <f t="shared" si="122"/>
        <v>32584.5</v>
      </c>
      <c r="FW132" s="11">
        <f t="shared" si="122"/>
        <v>41190328082.512482</v>
      </c>
      <c r="FX132" s="11">
        <f t="shared" si="122"/>
        <v>18628120512.403408</v>
      </c>
      <c r="FY132" s="11">
        <f t="shared" si="122"/>
        <v>6430516648.0439234</v>
      </c>
      <c r="FZ132" s="11">
        <f t="shared" si="122"/>
        <v>2755460434.0223212</v>
      </c>
      <c r="GA132" s="11">
        <f t="shared" si="122"/>
        <v>20994259262.389805</v>
      </c>
      <c r="GB132" s="11">
        <f t="shared" si="122"/>
        <v>1252828924.2011578</v>
      </c>
      <c r="GC132" s="11">
        <f t="shared" si="122"/>
        <v>2483504371.5914249</v>
      </c>
      <c r="GD132" s="11">
        <f t="shared" si="122"/>
        <v>13392833127.9963</v>
      </c>
      <c r="GE132" s="11">
        <f t="shared" si="122"/>
        <v>43543505714.49501</v>
      </c>
      <c r="GF132" s="11">
        <f t="shared" si="122"/>
        <v>6157412617.3391123</v>
      </c>
      <c r="GG132" s="11">
        <f t="shared" si="122"/>
        <v>7298297693.9356813</v>
      </c>
      <c r="GH132" s="11">
        <f t="shared" si="122"/>
        <v>1750760147.5006437</v>
      </c>
      <c r="GI132" s="11">
        <f t="shared" si="122"/>
        <v>2917406558.1704535</v>
      </c>
      <c r="GJ132" s="11">
        <f t="shared" si="122"/>
        <v>3901256169.6235418</v>
      </c>
      <c r="GK132" s="11">
        <f t="shared" si="122"/>
        <v>3031429631.0908227</v>
      </c>
      <c r="GL132" s="11">
        <f t="shared" si="122"/>
        <v>17115161344.082657</v>
      </c>
      <c r="GN132" s="11">
        <f t="shared" si="122"/>
        <v>38884303096.101715</v>
      </c>
      <c r="GO132" s="11">
        <f t="shared" ref="GO132:IZ132" si="123">GO27+GO61</f>
        <v>17243164600.133148</v>
      </c>
      <c r="GP132" s="11">
        <f t="shared" si="123"/>
        <v>6055204368.2083359</v>
      </c>
      <c r="GQ132" s="11">
        <f t="shared" si="123"/>
        <v>2568184370.4075561</v>
      </c>
      <c r="GR132" s="11">
        <f t="shared" si="123"/>
        <v>19520971502.246647</v>
      </c>
      <c r="GS132" s="11">
        <f t="shared" si="123"/>
        <v>1105754846.3655705</v>
      </c>
      <c r="GT132" s="11">
        <f t="shared" si="123"/>
        <v>2261205608.8219485</v>
      </c>
      <c r="GU132" s="11">
        <f t="shared" si="123"/>
        <v>12377604950.541611</v>
      </c>
      <c r="GV132" s="11">
        <f t="shared" si="123"/>
        <v>39254435256.000481</v>
      </c>
      <c r="GW132" s="11">
        <f t="shared" si="123"/>
        <v>5566686347.9325552</v>
      </c>
      <c r="GX132" s="11">
        <f t="shared" si="123"/>
        <v>6821536461.0010796</v>
      </c>
      <c r="GY132" s="11">
        <f t="shared" si="123"/>
        <v>1572470746.1903174</v>
      </c>
      <c r="GZ132" s="11">
        <f t="shared" si="123"/>
        <v>2661956896.5124397</v>
      </c>
      <c r="HA132" s="11">
        <f t="shared" si="123"/>
        <v>3490367917.7845478</v>
      </c>
      <c r="HB132" s="11">
        <f t="shared" si="123"/>
        <v>2745094067.3452802</v>
      </c>
      <c r="HC132" s="11">
        <f t="shared" si="123"/>
        <v>15461759356.324669</v>
      </c>
      <c r="HE132" s="11">
        <f t="shared" si="123"/>
        <v>38287016433.495682</v>
      </c>
      <c r="HF132" s="11">
        <f t="shared" si="123"/>
        <v>15857057280.921169</v>
      </c>
      <c r="HG132" s="11">
        <f t="shared" si="123"/>
        <v>5824013065.4139585</v>
      </c>
      <c r="HH132" s="11">
        <f t="shared" si="123"/>
        <v>2477548654.3156562</v>
      </c>
      <c r="HI132" s="11">
        <f t="shared" si="123"/>
        <v>18045102060.627102</v>
      </c>
      <c r="HJ132" s="11">
        <f t="shared" si="123"/>
        <v>956758301.47939014</v>
      </c>
      <c r="HK132" s="11">
        <f t="shared" si="123"/>
        <v>2038906846.0524685</v>
      </c>
      <c r="HL132" s="11">
        <f t="shared" si="123"/>
        <v>11376860779.871668</v>
      </c>
      <c r="HM132" s="11">
        <f t="shared" si="123"/>
        <v>34965364797.505966</v>
      </c>
      <c r="HN132" s="11">
        <f t="shared" si="123"/>
        <v>4975960078.5260038</v>
      </c>
      <c r="HO132" s="11">
        <f t="shared" si="123"/>
        <v>6684113040.7742605</v>
      </c>
      <c r="HP132" s="11">
        <f t="shared" si="123"/>
        <v>1394093470.6963911</v>
      </c>
      <c r="HQ132" s="11">
        <f t="shared" si="123"/>
        <v>2406507234.8544264</v>
      </c>
      <c r="HR132" s="11">
        <f t="shared" si="123"/>
        <v>3078949759.0131865</v>
      </c>
      <c r="HS132" s="11">
        <f t="shared" si="123"/>
        <v>2458830661.9395113</v>
      </c>
      <c r="HT132" s="11">
        <f t="shared" si="123"/>
        <v>13808357368.566694</v>
      </c>
      <c r="HV132" s="11">
        <f t="shared" si="123"/>
        <v>0</v>
      </c>
      <c r="HW132" s="11">
        <f t="shared" si="123"/>
        <v>0</v>
      </c>
      <c r="HX132" s="11">
        <f t="shared" si="123"/>
        <v>0</v>
      </c>
      <c r="HY132" s="11">
        <f t="shared" si="123"/>
        <v>0</v>
      </c>
      <c r="HZ132" s="11">
        <f t="shared" si="123"/>
        <v>0</v>
      </c>
      <c r="IA132" s="11">
        <f t="shared" si="123"/>
        <v>0</v>
      </c>
      <c r="IB132" s="11">
        <f t="shared" si="123"/>
        <v>0</v>
      </c>
      <c r="IC132" s="11">
        <f t="shared" si="123"/>
        <v>0</v>
      </c>
      <c r="ID132" s="11">
        <f t="shared" si="123"/>
        <v>0</v>
      </c>
      <c r="IE132" s="11">
        <f t="shared" si="123"/>
        <v>0</v>
      </c>
      <c r="IF132" s="11">
        <f t="shared" si="123"/>
        <v>0</v>
      </c>
      <c r="IG132" s="11">
        <f t="shared" si="123"/>
        <v>0</v>
      </c>
      <c r="IH132" s="11">
        <f t="shared" si="123"/>
        <v>0</v>
      </c>
      <c r="II132" s="11">
        <f t="shared" si="123"/>
        <v>0</v>
      </c>
      <c r="IJ132" s="11">
        <f t="shared" si="123"/>
        <v>0</v>
      </c>
      <c r="IK132" s="11">
        <f t="shared" si="123"/>
        <v>0</v>
      </c>
      <c r="IM132" s="11">
        <f t="shared" si="123"/>
        <v>0</v>
      </c>
      <c r="IN132" s="11">
        <f t="shared" si="123"/>
        <v>0</v>
      </c>
      <c r="IO132" s="11">
        <f t="shared" si="123"/>
        <v>0</v>
      </c>
      <c r="IP132" s="11">
        <f t="shared" si="123"/>
        <v>0</v>
      </c>
      <c r="IQ132" s="11">
        <f t="shared" si="123"/>
        <v>0</v>
      </c>
      <c r="IR132" s="11">
        <f t="shared" si="123"/>
        <v>0</v>
      </c>
      <c r="IS132" s="11">
        <f t="shared" si="123"/>
        <v>0</v>
      </c>
      <c r="IT132" s="11">
        <f t="shared" si="123"/>
        <v>0</v>
      </c>
      <c r="IU132" s="11">
        <f t="shared" si="123"/>
        <v>0</v>
      </c>
      <c r="IV132" s="11">
        <f t="shared" si="123"/>
        <v>0</v>
      </c>
      <c r="IW132" s="11">
        <f t="shared" si="123"/>
        <v>0</v>
      </c>
      <c r="IX132" s="11">
        <f t="shared" si="123"/>
        <v>0</v>
      </c>
      <c r="IY132" s="11">
        <f t="shared" si="123"/>
        <v>0</v>
      </c>
      <c r="IZ132" s="11">
        <f t="shared" si="123"/>
        <v>0</v>
      </c>
      <c r="JA132" s="11">
        <f t="shared" ref="JA132" si="124">JA27+JA61</f>
        <v>0</v>
      </c>
      <c r="JB132" s="11">
        <f t="shared" si="4"/>
        <v>0</v>
      </c>
    </row>
    <row r="133" spans="1:262" x14ac:dyDescent="0.25">
      <c r="D133" s="11">
        <v>2045</v>
      </c>
      <c r="E133" s="11">
        <f t="shared" ref="E133:BP133" si="125">E28+E62</f>
        <v>31254568005.648304</v>
      </c>
      <c r="F133" s="11">
        <f t="shared" si="125"/>
        <v>19676851478.686306</v>
      </c>
      <c r="G133" s="11">
        <f t="shared" si="125"/>
        <v>5567859644.7779894</v>
      </c>
      <c r="H133" s="11">
        <f t="shared" si="125"/>
        <v>2741606187.4074268</v>
      </c>
      <c r="I133" s="11">
        <f t="shared" si="125"/>
        <v>23598890585.351555</v>
      </c>
      <c r="J133" s="11">
        <f t="shared" si="125"/>
        <v>1671954519.27406</v>
      </c>
      <c r="K133" s="11">
        <f t="shared" si="125"/>
        <v>2170902325.0140867</v>
      </c>
      <c r="L133" s="11">
        <f t="shared" si="125"/>
        <v>7435667416.2591295</v>
      </c>
      <c r="M133" s="11">
        <f t="shared" si="125"/>
        <v>45327252757.839134</v>
      </c>
      <c r="N133" s="11">
        <f t="shared" si="125"/>
        <v>6495456539.1760006</v>
      </c>
      <c r="O133" s="11">
        <f t="shared" si="125"/>
        <v>6940458016.4860773</v>
      </c>
      <c r="P133" s="11">
        <f t="shared" si="125"/>
        <v>1047839264.3960049</v>
      </c>
      <c r="Q133" s="11">
        <f t="shared" si="125"/>
        <v>3905818084.2705445</v>
      </c>
      <c r="R133" s="11">
        <f t="shared" si="125"/>
        <v>3391645703.263648</v>
      </c>
      <c r="S133" s="11">
        <f t="shared" si="125"/>
        <v>2964829328.910882</v>
      </c>
      <c r="T133" s="11">
        <f t="shared" si="125"/>
        <v>13505334935.327534</v>
      </c>
      <c r="V133" s="11">
        <f t="shared" si="125"/>
        <v>30300832951.950127</v>
      </c>
      <c r="W133" s="11">
        <f t="shared" si="125"/>
        <v>16984179682.370432</v>
      </c>
      <c r="X133" s="11">
        <f t="shared" si="125"/>
        <v>4927342703.5745239</v>
      </c>
      <c r="Y133" s="11">
        <f t="shared" si="125"/>
        <v>2376505822.735312</v>
      </c>
      <c r="Z133" s="11">
        <f t="shared" si="125"/>
        <v>21608464875.318092</v>
      </c>
      <c r="AA133" s="11">
        <f t="shared" si="125"/>
        <v>1418040278.7097886</v>
      </c>
      <c r="AB133" s="11">
        <f t="shared" si="125"/>
        <v>1890120022.6950748</v>
      </c>
      <c r="AC133" s="11">
        <f t="shared" si="125"/>
        <v>6465725086.0898132</v>
      </c>
      <c r="AD133" s="11">
        <f t="shared" si="125"/>
        <v>39197260014.996567</v>
      </c>
      <c r="AE133" s="11">
        <f t="shared" si="125"/>
        <v>5574607748.0698519</v>
      </c>
      <c r="AF133" s="11">
        <f t="shared" si="125"/>
        <v>5966268449.5817728</v>
      </c>
      <c r="AG133" s="11">
        <f t="shared" si="125"/>
        <v>911123109.93303728</v>
      </c>
      <c r="AH133" s="11">
        <f t="shared" si="125"/>
        <v>3336076919.0883255</v>
      </c>
      <c r="AI133" s="11">
        <f t="shared" si="125"/>
        <v>2950801618.3122091</v>
      </c>
      <c r="AJ133" s="11">
        <f t="shared" si="125"/>
        <v>2524507925.1152182</v>
      </c>
      <c r="AK133" s="11">
        <f t="shared" si="125"/>
        <v>11699623654.986956</v>
      </c>
      <c r="AM133" s="11">
        <f t="shared" si="125"/>
        <v>29795813861.694</v>
      </c>
      <c r="AN133" s="11">
        <f t="shared" si="125"/>
        <v>14304060448.864616</v>
      </c>
      <c r="AO133" s="11">
        <f t="shared" si="125"/>
        <v>4380201912.8990698</v>
      </c>
      <c r="AP133" s="11">
        <f t="shared" si="125"/>
        <v>2014188799.7307749</v>
      </c>
      <c r="AQ133" s="11">
        <f t="shared" si="125"/>
        <v>20206965312.59948</v>
      </c>
      <c r="AR133" s="11">
        <f t="shared" si="125"/>
        <v>1164342918.2447915</v>
      </c>
      <c r="AS133" s="11">
        <f t="shared" si="125"/>
        <v>1604676170.2219763</v>
      </c>
      <c r="AT133" s="11">
        <f t="shared" si="125"/>
        <v>5499388051.7010956</v>
      </c>
      <c r="AU133" s="11">
        <f t="shared" si="125"/>
        <v>33235026336.442051</v>
      </c>
      <c r="AV133" s="11">
        <f t="shared" si="125"/>
        <v>4654979709.801877</v>
      </c>
      <c r="AW133" s="11">
        <f t="shared" si="125"/>
        <v>4993361166.0337524</v>
      </c>
      <c r="AX133" s="11">
        <f t="shared" si="125"/>
        <v>774956839.13413572</v>
      </c>
      <c r="AY133" s="11">
        <f t="shared" si="125"/>
        <v>2767261196.3069377</v>
      </c>
      <c r="AZ133" s="11">
        <f t="shared" si="125"/>
        <v>2510249775.5016594</v>
      </c>
      <c r="BA133" s="11">
        <f t="shared" si="125"/>
        <v>2084611585.783278</v>
      </c>
      <c r="BB133" s="11">
        <f t="shared" si="125"/>
        <v>9903835282.3581142</v>
      </c>
      <c r="BD133" s="11">
        <f t="shared" si="125"/>
        <v>0</v>
      </c>
      <c r="BE133" s="11">
        <f t="shared" si="125"/>
        <v>0</v>
      </c>
      <c r="BF133" s="11">
        <f t="shared" si="125"/>
        <v>0</v>
      </c>
      <c r="BG133" s="11">
        <f t="shared" si="125"/>
        <v>0</v>
      </c>
      <c r="BH133" s="11">
        <f t="shared" si="125"/>
        <v>0</v>
      </c>
      <c r="BI133" s="11">
        <f t="shared" si="125"/>
        <v>0</v>
      </c>
      <c r="BJ133" s="11">
        <f t="shared" si="125"/>
        <v>0</v>
      </c>
      <c r="BK133" s="11">
        <f t="shared" si="125"/>
        <v>0</v>
      </c>
      <c r="BL133" s="11">
        <f t="shared" si="125"/>
        <v>0</v>
      </c>
      <c r="BM133" s="11">
        <f t="shared" si="125"/>
        <v>0</v>
      </c>
      <c r="BN133" s="11">
        <f t="shared" si="125"/>
        <v>0</v>
      </c>
      <c r="BO133" s="11">
        <f t="shared" si="125"/>
        <v>0</v>
      </c>
      <c r="BP133" s="11">
        <f t="shared" si="125"/>
        <v>0</v>
      </c>
      <c r="BQ133" s="11">
        <f t="shared" ref="BQ133:EB133" si="126">BQ28+BQ62</f>
        <v>0</v>
      </c>
      <c r="BR133" s="11">
        <f t="shared" si="126"/>
        <v>0</v>
      </c>
      <c r="BS133" s="11">
        <f t="shared" si="126"/>
        <v>0</v>
      </c>
      <c r="BU133" s="11">
        <f t="shared" si="126"/>
        <v>0</v>
      </c>
      <c r="BV133" s="11">
        <f t="shared" si="126"/>
        <v>0</v>
      </c>
      <c r="BW133" s="11">
        <f t="shared" si="126"/>
        <v>0</v>
      </c>
      <c r="BX133" s="11">
        <f t="shared" si="126"/>
        <v>0</v>
      </c>
      <c r="BY133" s="11">
        <f t="shared" si="126"/>
        <v>0</v>
      </c>
      <c r="BZ133" s="11">
        <f t="shared" si="126"/>
        <v>0</v>
      </c>
      <c r="CA133" s="11">
        <f t="shared" si="126"/>
        <v>0</v>
      </c>
      <c r="CB133" s="11">
        <f t="shared" si="126"/>
        <v>0</v>
      </c>
      <c r="CC133" s="11">
        <f t="shared" si="126"/>
        <v>0</v>
      </c>
      <c r="CD133" s="11">
        <f t="shared" si="126"/>
        <v>0</v>
      </c>
      <c r="CE133" s="11">
        <f t="shared" si="126"/>
        <v>0</v>
      </c>
      <c r="CF133" s="11">
        <f t="shared" si="126"/>
        <v>0</v>
      </c>
      <c r="CG133" s="11">
        <f t="shared" si="126"/>
        <v>0</v>
      </c>
      <c r="CH133" s="11">
        <f t="shared" si="126"/>
        <v>0</v>
      </c>
      <c r="CI133" s="11">
        <f t="shared" si="126"/>
        <v>0</v>
      </c>
      <c r="CJ133" s="11">
        <f t="shared" si="126"/>
        <v>0</v>
      </c>
      <c r="CM133" s="11">
        <f t="shared" si="126"/>
        <v>32600.5</v>
      </c>
      <c r="CN133" s="11">
        <f t="shared" si="126"/>
        <v>46919569126.000534</v>
      </c>
      <c r="CO133" s="11">
        <f t="shared" si="126"/>
        <v>18659664884.449612</v>
      </c>
      <c r="CP133" s="11">
        <f t="shared" si="126"/>
        <v>5558319387.8266239</v>
      </c>
      <c r="CQ133" s="11">
        <f t="shared" si="126"/>
        <v>2724004693.2401357</v>
      </c>
      <c r="CR133" s="11">
        <f t="shared" si="126"/>
        <v>26189990390.466888</v>
      </c>
      <c r="CS133" s="11">
        <f t="shared" si="126"/>
        <v>2108123187.6483278</v>
      </c>
      <c r="CT133" s="11">
        <f t="shared" si="126"/>
        <v>2328269040.4558887</v>
      </c>
      <c r="CU133" s="11">
        <f t="shared" si="126"/>
        <v>9436352372.4785366</v>
      </c>
      <c r="CV133" s="11">
        <f t="shared" si="126"/>
        <v>44292587190.103256</v>
      </c>
      <c r="CW133" s="11">
        <f t="shared" si="126"/>
        <v>6683031502.7892418</v>
      </c>
      <c r="CX133" s="11">
        <f t="shared" si="126"/>
        <v>10747014877.007778</v>
      </c>
      <c r="CY133" s="11">
        <f t="shared" si="126"/>
        <v>1402208145.6218803</v>
      </c>
      <c r="CZ133" s="11">
        <f t="shared" si="126"/>
        <v>4009496515.7390938</v>
      </c>
      <c r="DA133" s="11">
        <f t="shared" si="126"/>
        <v>3839870214.8042622</v>
      </c>
      <c r="DB133" s="11">
        <f t="shared" si="126"/>
        <v>3306030324.641078</v>
      </c>
      <c r="DC133" s="11">
        <f t="shared" si="126"/>
        <v>13340893151.805805</v>
      </c>
      <c r="DE133" s="11">
        <f t="shared" si="126"/>
        <v>41510336516.057487</v>
      </c>
      <c r="DF133" s="11">
        <f t="shared" si="126"/>
        <v>16329001532.774853</v>
      </c>
      <c r="DG133" s="11">
        <f t="shared" si="126"/>
        <v>5171711650.8578119</v>
      </c>
      <c r="DH133" s="11">
        <f t="shared" si="126"/>
        <v>2354022025.2910962</v>
      </c>
      <c r="DI133" s="11">
        <f t="shared" si="126"/>
        <v>23332073749.015812</v>
      </c>
      <c r="DJ133" s="11">
        <f t="shared" si="126"/>
        <v>1774207990.7790701</v>
      </c>
      <c r="DK133" s="11">
        <f t="shared" si="126"/>
        <v>2071996791.074199</v>
      </c>
      <c r="DL133" s="11">
        <f t="shared" si="126"/>
        <v>8165145169.9324646</v>
      </c>
      <c r="DM133" s="11">
        <f t="shared" si="126"/>
        <v>38728339859.675026</v>
      </c>
      <c r="DN133" s="11">
        <f t="shared" si="126"/>
        <v>5703776823.2521563</v>
      </c>
      <c r="DO133" s="11">
        <f t="shared" si="126"/>
        <v>9256521072.4854546</v>
      </c>
      <c r="DP133" s="11">
        <f t="shared" si="126"/>
        <v>1210960834.3851132</v>
      </c>
      <c r="DQ133" s="11">
        <f t="shared" si="126"/>
        <v>3439733220.840754</v>
      </c>
      <c r="DR133" s="11">
        <f t="shared" si="126"/>
        <v>3511588398.2492604</v>
      </c>
      <c r="DS133" s="11">
        <f t="shared" si="126"/>
        <v>2825733544.8231359</v>
      </c>
      <c r="DT133" s="11">
        <f t="shared" si="126"/>
        <v>11618774808.342049</v>
      </c>
      <c r="DV133" s="11">
        <f t="shared" si="126"/>
        <v>36346376283.029221</v>
      </c>
      <c r="DW133" s="11">
        <f t="shared" si="126"/>
        <v>14431136993.119591</v>
      </c>
      <c r="DX133" s="11">
        <f t="shared" si="126"/>
        <v>5049244221.9630747</v>
      </c>
      <c r="DY133" s="11">
        <f t="shared" si="126"/>
        <v>2034524670.9006615</v>
      </c>
      <c r="DZ133" s="11">
        <f t="shared" si="126"/>
        <v>20676932228.691845</v>
      </c>
      <c r="EA133" s="11">
        <f t="shared" si="126"/>
        <v>1440572042.534996</v>
      </c>
      <c r="EB133" s="11">
        <f t="shared" si="126"/>
        <v>1820063602.8912997</v>
      </c>
      <c r="EC133" s="11">
        <f t="shared" ref="EC133:GN133" si="127">EC28+EC62</f>
        <v>6893937967.3863955</v>
      </c>
      <c r="ED133" s="11">
        <f t="shared" si="127"/>
        <v>33164092529.246792</v>
      </c>
      <c r="EE133" s="11">
        <f t="shared" si="127"/>
        <v>4724522143.7150707</v>
      </c>
      <c r="EF133" s="11">
        <f t="shared" si="127"/>
        <v>7989737362.287982</v>
      </c>
      <c r="EG133" s="11">
        <f t="shared" si="127"/>
        <v>1019894820.665151</v>
      </c>
      <c r="EH133" s="11">
        <f t="shared" si="127"/>
        <v>2871750438.7509818</v>
      </c>
      <c r="EI133" s="11">
        <f t="shared" si="127"/>
        <v>3318248012.6001368</v>
      </c>
      <c r="EJ133" s="11">
        <f t="shared" si="127"/>
        <v>2349054338.0883217</v>
      </c>
      <c r="EK133" s="11">
        <f t="shared" si="127"/>
        <v>10171486608.428148</v>
      </c>
      <c r="EM133" s="11">
        <f t="shared" si="127"/>
        <v>0</v>
      </c>
      <c r="EN133" s="11">
        <f t="shared" si="127"/>
        <v>0</v>
      </c>
      <c r="EO133" s="11">
        <f t="shared" si="127"/>
        <v>0</v>
      </c>
      <c r="EP133" s="11">
        <f t="shared" si="127"/>
        <v>0</v>
      </c>
      <c r="EQ133" s="11">
        <f t="shared" si="127"/>
        <v>0</v>
      </c>
      <c r="ER133" s="11">
        <f t="shared" si="127"/>
        <v>0</v>
      </c>
      <c r="ES133" s="11">
        <f t="shared" si="127"/>
        <v>0</v>
      </c>
      <c r="ET133" s="11">
        <f t="shared" si="127"/>
        <v>0</v>
      </c>
      <c r="EU133" s="11">
        <f t="shared" si="127"/>
        <v>0</v>
      </c>
      <c r="EV133" s="11">
        <f t="shared" si="127"/>
        <v>0</v>
      </c>
      <c r="EW133" s="11">
        <f t="shared" si="127"/>
        <v>0</v>
      </c>
      <c r="EX133" s="11">
        <f t="shared" si="127"/>
        <v>0</v>
      </c>
      <c r="EY133" s="11">
        <f t="shared" si="127"/>
        <v>0</v>
      </c>
      <c r="EZ133" s="11">
        <f t="shared" si="127"/>
        <v>0</v>
      </c>
      <c r="FA133" s="11">
        <f t="shared" si="127"/>
        <v>0</v>
      </c>
      <c r="FB133" s="11">
        <f t="shared" si="127"/>
        <v>0</v>
      </c>
      <c r="FD133" s="11">
        <f t="shared" si="127"/>
        <v>0</v>
      </c>
      <c r="FE133" s="11">
        <f t="shared" si="127"/>
        <v>0</v>
      </c>
      <c r="FF133" s="11">
        <f t="shared" si="127"/>
        <v>0</v>
      </c>
      <c r="FG133" s="11">
        <f t="shared" si="127"/>
        <v>0</v>
      </c>
      <c r="FH133" s="11">
        <f t="shared" si="127"/>
        <v>0</v>
      </c>
      <c r="FI133" s="11">
        <f t="shared" si="127"/>
        <v>0</v>
      </c>
      <c r="FJ133" s="11">
        <f t="shared" si="127"/>
        <v>0</v>
      </c>
      <c r="FK133" s="11">
        <f t="shared" si="127"/>
        <v>0</v>
      </c>
      <c r="FL133" s="11">
        <f t="shared" si="127"/>
        <v>0</v>
      </c>
      <c r="FM133" s="11">
        <f t="shared" si="127"/>
        <v>0</v>
      </c>
      <c r="FN133" s="11">
        <f t="shared" si="127"/>
        <v>0</v>
      </c>
      <c r="FO133" s="11">
        <f t="shared" si="127"/>
        <v>0</v>
      </c>
      <c r="FP133" s="11">
        <f t="shared" si="127"/>
        <v>0</v>
      </c>
      <c r="FQ133" s="11">
        <f t="shared" si="127"/>
        <v>0</v>
      </c>
      <c r="FR133" s="11">
        <f t="shared" si="127"/>
        <v>0</v>
      </c>
      <c r="FS133" s="11">
        <f t="shared" si="127"/>
        <v>0</v>
      </c>
      <c r="FV133" s="11">
        <f t="shared" si="127"/>
        <v>32600.5</v>
      </c>
      <c r="FW133" s="11">
        <f t="shared" si="127"/>
        <v>40916326419.182182</v>
      </c>
      <c r="FX133" s="11">
        <f t="shared" si="127"/>
        <v>18567287487.050377</v>
      </c>
      <c r="FY133" s="11">
        <f t="shared" si="127"/>
        <v>6164533615.724102</v>
      </c>
      <c r="FZ133" s="11">
        <f t="shared" si="127"/>
        <v>2876941764.6555877</v>
      </c>
      <c r="GA133" s="11">
        <f t="shared" si="127"/>
        <v>21583959659.104893</v>
      </c>
      <c r="GB133" s="11">
        <f t="shared" si="127"/>
        <v>1407723051.7212725</v>
      </c>
      <c r="GC133" s="11">
        <f t="shared" si="127"/>
        <v>2556711842.6180792</v>
      </c>
      <c r="GD133" s="11">
        <f t="shared" si="127"/>
        <v>13819121229.737833</v>
      </c>
      <c r="GE133" s="11">
        <f t="shared" si="127"/>
        <v>44176574737.403412</v>
      </c>
      <c r="GF133" s="11">
        <f t="shared" si="127"/>
        <v>6452997820.941761</v>
      </c>
      <c r="GG133" s="11">
        <f t="shared" si="127"/>
        <v>7345129358.1569424</v>
      </c>
      <c r="GH133" s="11">
        <f t="shared" si="127"/>
        <v>1838325691.7641268</v>
      </c>
      <c r="GI133" s="11">
        <f t="shared" si="127"/>
        <v>3034694770.5496063</v>
      </c>
      <c r="GJ133" s="11">
        <f t="shared" si="127"/>
        <v>4007194924.5455279</v>
      </c>
      <c r="GK133" s="11">
        <f t="shared" si="127"/>
        <v>3058471571.1797123</v>
      </c>
      <c r="GL133" s="11">
        <f t="shared" si="127"/>
        <v>17745687160.477589</v>
      </c>
      <c r="GN133" s="11">
        <f t="shared" si="127"/>
        <v>38439583983.022316</v>
      </c>
      <c r="GO133" s="11">
        <f t="shared" ref="GO133:IZ133" si="128">GO28+GO62</f>
        <v>17105940411.635193</v>
      </c>
      <c r="GP133" s="11">
        <f t="shared" si="128"/>
        <v>5739939798.8132162</v>
      </c>
      <c r="GQ133" s="11">
        <f t="shared" si="128"/>
        <v>2662201887.7679873</v>
      </c>
      <c r="GR133" s="11">
        <f t="shared" si="128"/>
        <v>19982186418.345673</v>
      </c>
      <c r="GS133" s="11">
        <f t="shared" si="128"/>
        <v>1232001723.0596445</v>
      </c>
      <c r="GT133" s="11">
        <f t="shared" si="128"/>
        <v>2315920669.9440498</v>
      </c>
      <c r="GU133" s="11">
        <f t="shared" si="128"/>
        <v>12712104925.465801</v>
      </c>
      <c r="GV133" s="11">
        <f t="shared" si="128"/>
        <v>39685122312.783722</v>
      </c>
      <c r="GW133" s="11">
        <f t="shared" si="128"/>
        <v>5806782033.0566788</v>
      </c>
      <c r="GX133" s="11">
        <f t="shared" si="128"/>
        <v>6826370688.5917149</v>
      </c>
      <c r="GY133" s="11">
        <f t="shared" si="128"/>
        <v>1644206890.5026617</v>
      </c>
      <c r="GZ133" s="11">
        <f t="shared" si="128"/>
        <v>2757038923.6710677</v>
      </c>
      <c r="HA133" s="11">
        <f t="shared" si="128"/>
        <v>3572585852.9871693</v>
      </c>
      <c r="HB133" s="11">
        <f t="shared" si="128"/>
        <v>2762879559.1158729</v>
      </c>
      <c r="HC133" s="11">
        <f t="shared" si="128"/>
        <v>15964996137.33181</v>
      </c>
      <c r="HE133" s="11">
        <f t="shared" si="128"/>
        <v>37796267205.712875</v>
      </c>
      <c r="HF133" s="11">
        <f t="shared" si="128"/>
        <v>15643426776.680504</v>
      </c>
      <c r="HG133" s="11">
        <f t="shared" si="128"/>
        <v>5501329034.0720234</v>
      </c>
      <c r="HH133" s="11">
        <f t="shared" si="128"/>
        <v>2497367265.3667898</v>
      </c>
      <c r="HI133" s="11">
        <f t="shared" si="128"/>
        <v>18377808175.954563</v>
      </c>
      <c r="HJ133" s="11">
        <f t="shared" si="128"/>
        <v>1054357307.3585292</v>
      </c>
      <c r="HK133" s="11">
        <f t="shared" si="128"/>
        <v>2075129497.2700176</v>
      </c>
      <c r="HL133" s="11">
        <f t="shared" si="128"/>
        <v>11606199450.025936</v>
      </c>
      <c r="HM133" s="11">
        <f t="shared" si="128"/>
        <v>35193669888.16404</v>
      </c>
      <c r="HN133" s="11">
        <f t="shared" si="128"/>
        <v>5160566245.1716032</v>
      </c>
      <c r="HO133" s="11">
        <f t="shared" si="128"/>
        <v>6680167890.0885859</v>
      </c>
      <c r="HP133" s="11">
        <f t="shared" si="128"/>
        <v>1450000188.5576167</v>
      </c>
      <c r="HQ133" s="11">
        <f t="shared" si="128"/>
        <v>2479383076.7925305</v>
      </c>
      <c r="HR133" s="11">
        <f t="shared" si="128"/>
        <v>3137446313.67803</v>
      </c>
      <c r="HS133" s="11">
        <f t="shared" si="128"/>
        <v>2467359610.0997548</v>
      </c>
      <c r="HT133" s="11">
        <f t="shared" si="128"/>
        <v>14184305114.186043</v>
      </c>
      <c r="HV133" s="11">
        <f t="shared" si="128"/>
        <v>0</v>
      </c>
      <c r="HW133" s="11">
        <f t="shared" si="128"/>
        <v>0</v>
      </c>
      <c r="HX133" s="11">
        <f t="shared" si="128"/>
        <v>0</v>
      </c>
      <c r="HY133" s="11">
        <f t="shared" si="128"/>
        <v>0</v>
      </c>
      <c r="HZ133" s="11">
        <f t="shared" si="128"/>
        <v>0</v>
      </c>
      <c r="IA133" s="11">
        <f t="shared" si="128"/>
        <v>0</v>
      </c>
      <c r="IB133" s="11">
        <f t="shared" si="128"/>
        <v>0</v>
      </c>
      <c r="IC133" s="11">
        <f t="shared" si="128"/>
        <v>0</v>
      </c>
      <c r="ID133" s="11">
        <f t="shared" si="128"/>
        <v>0</v>
      </c>
      <c r="IE133" s="11">
        <f t="shared" si="128"/>
        <v>0</v>
      </c>
      <c r="IF133" s="11">
        <f t="shared" si="128"/>
        <v>0</v>
      </c>
      <c r="IG133" s="11">
        <f t="shared" si="128"/>
        <v>0</v>
      </c>
      <c r="IH133" s="11">
        <f t="shared" si="128"/>
        <v>0</v>
      </c>
      <c r="II133" s="11">
        <f t="shared" si="128"/>
        <v>0</v>
      </c>
      <c r="IJ133" s="11">
        <f t="shared" si="128"/>
        <v>0</v>
      </c>
      <c r="IK133" s="11">
        <f t="shared" si="128"/>
        <v>0</v>
      </c>
      <c r="IM133" s="11">
        <f t="shared" si="128"/>
        <v>0</v>
      </c>
      <c r="IN133" s="11">
        <f t="shared" si="128"/>
        <v>0</v>
      </c>
      <c r="IO133" s="11">
        <f t="shared" si="128"/>
        <v>0</v>
      </c>
      <c r="IP133" s="11">
        <f t="shared" si="128"/>
        <v>0</v>
      </c>
      <c r="IQ133" s="11">
        <f t="shared" si="128"/>
        <v>0</v>
      </c>
      <c r="IR133" s="11">
        <f t="shared" si="128"/>
        <v>0</v>
      </c>
      <c r="IS133" s="11">
        <f t="shared" si="128"/>
        <v>0</v>
      </c>
      <c r="IT133" s="11">
        <f t="shared" si="128"/>
        <v>0</v>
      </c>
      <c r="IU133" s="11">
        <f t="shared" si="128"/>
        <v>0</v>
      </c>
      <c r="IV133" s="11">
        <f t="shared" si="128"/>
        <v>0</v>
      </c>
      <c r="IW133" s="11">
        <f t="shared" si="128"/>
        <v>0</v>
      </c>
      <c r="IX133" s="11">
        <f t="shared" si="128"/>
        <v>0</v>
      </c>
      <c r="IY133" s="11">
        <f t="shared" si="128"/>
        <v>0</v>
      </c>
      <c r="IZ133" s="11">
        <f t="shared" si="128"/>
        <v>0</v>
      </c>
      <c r="JA133" s="11">
        <f t="shared" ref="JA133" si="129">JA28+JA62</f>
        <v>0</v>
      </c>
      <c r="JB133" s="11">
        <f t="shared" si="4"/>
        <v>0</v>
      </c>
    </row>
    <row r="134" spans="1:262" x14ac:dyDescent="0.25">
      <c r="D134" s="11">
        <v>2046</v>
      </c>
      <c r="E134" s="11">
        <f t="shared" ref="E134:BP134" si="130">E29+E63</f>
        <v>30243314050.113518</v>
      </c>
      <c r="F134" s="11">
        <f t="shared" si="130"/>
        <v>19747714016.270294</v>
      </c>
      <c r="G134" s="11">
        <f t="shared" si="130"/>
        <v>5427995282.4022579</v>
      </c>
      <c r="H134" s="11">
        <f t="shared" si="130"/>
        <v>2827162930.6776409</v>
      </c>
      <c r="I134" s="11">
        <f t="shared" si="130"/>
        <v>23844460133.556026</v>
      </c>
      <c r="J134" s="11">
        <f t="shared" si="130"/>
        <v>1857286264.1224601</v>
      </c>
      <c r="K134" s="11">
        <f t="shared" si="130"/>
        <v>2406394660.4000692</v>
      </c>
      <c r="L134" s="11">
        <f t="shared" si="130"/>
        <v>7807305884.9452934</v>
      </c>
      <c r="M134" s="11">
        <f t="shared" si="130"/>
        <v>46159932605.767273</v>
      </c>
      <c r="N134" s="11">
        <f t="shared" si="130"/>
        <v>7136682021.5227156</v>
      </c>
      <c r="O134" s="11">
        <f t="shared" si="130"/>
        <v>7410369649.5901003</v>
      </c>
      <c r="P134" s="11">
        <f t="shared" si="130"/>
        <v>1126386780.6723163</v>
      </c>
      <c r="Q134" s="11">
        <f t="shared" si="130"/>
        <v>4042992946.6486096</v>
      </c>
      <c r="R134" s="11">
        <f t="shared" si="130"/>
        <v>3561206612.7548866</v>
      </c>
      <c r="S134" s="11">
        <f t="shared" si="130"/>
        <v>3185747013.5776272</v>
      </c>
      <c r="T134" s="11">
        <f t="shared" si="130"/>
        <v>14071574189.935785</v>
      </c>
      <c r="V134" s="11">
        <f t="shared" si="130"/>
        <v>29289578996.415337</v>
      </c>
      <c r="W134" s="11">
        <f t="shared" si="130"/>
        <v>16882024605.071543</v>
      </c>
      <c r="X134" s="11">
        <f t="shared" si="130"/>
        <v>4752932008.371253</v>
      </c>
      <c r="Y134" s="11">
        <f t="shared" si="130"/>
        <v>2426915584.8169804</v>
      </c>
      <c r="Z134" s="11">
        <f t="shared" si="130"/>
        <v>21593158777.447342</v>
      </c>
      <c r="AA134" s="11">
        <f t="shared" si="130"/>
        <v>1557652157.5278189</v>
      </c>
      <c r="AB134" s="11">
        <f t="shared" si="130"/>
        <v>2072513890.1517923</v>
      </c>
      <c r="AC134" s="11">
        <f t="shared" si="130"/>
        <v>6722298630.7160053</v>
      </c>
      <c r="AD134" s="11">
        <f t="shared" si="130"/>
        <v>39556102482.974968</v>
      </c>
      <c r="AE134" s="11">
        <f t="shared" si="130"/>
        <v>6057969966.9613762</v>
      </c>
      <c r="AF134" s="11">
        <f t="shared" si="130"/>
        <v>6305272976.2656078</v>
      </c>
      <c r="AG134" s="11">
        <f t="shared" si="130"/>
        <v>969431743.52541208</v>
      </c>
      <c r="AH134" s="11">
        <f t="shared" si="130"/>
        <v>3420094730.103797</v>
      </c>
      <c r="AI134" s="11">
        <f t="shared" si="130"/>
        <v>3071552693.8510118</v>
      </c>
      <c r="AJ134" s="11">
        <f t="shared" si="130"/>
        <v>2684553341.1743493</v>
      </c>
      <c r="AK134" s="11">
        <f t="shared" si="130"/>
        <v>12078105831.798077</v>
      </c>
      <c r="AM134" s="11">
        <f t="shared" si="130"/>
        <v>28784559906.159214</v>
      </c>
      <c r="AN134" s="11">
        <f t="shared" si="130"/>
        <v>14029246254.379143</v>
      </c>
      <c r="AO134" s="11">
        <f t="shared" si="130"/>
        <v>4096597825.1805072</v>
      </c>
      <c r="AP134" s="11">
        <f t="shared" si="130"/>
        <v>2029447917.1714475</v>
      </c>
      <c r="AQ134" s="11">
        <f t="shared" si="130"/>
        <v>20198944290.44706</v>
      </c>
      <c r="AR134" s="11">
        <f t="shared" si="130"/>
        <v>1258234931.0324519</v>
      </c>
      <c r="AS134" s="11">
        <f t="shared" si="130"/>
        <v>1733968192.1536875</v>
      </c>
      <c r="AT134" s="11">
        <f t="shared" si="130"/>
        <v>5640893896.1882038</v>
      </c>
      <c r="AU134" s="11">
        <f t="shared" si="130"/>
        <v>33151706632.583805</v>
      </c>
      <c r="AV134" s="11">
        <f t="shared" si="130"/>
        <v>4980478665.2382107</v>
      </c>
      <c r="AW134" s="11">
        <f t="shared" si="130"/>
        <v>5201458586.2973967</v>
      </c>
      <c r="AX134" s="11">
        <f t="shared" si="130"/>
        <v>813026158.24680471</v>
      </c>
      <c r="AY134" s="11">
        <f t="shared" si="130"/>
        <v>2798121955.959815</v>
      </c>
      <c r="AZ134" s="11">
        <f t="shared" si="130"/>
        <v>2582191017.0880256</v>
      </c>
      <c r="BA134" s="11">
        <f t="shared" si="130"/>
        <v>2183784733.2347956</v>
      </c>
      <c r="BB134" s="11">
        <f t="shared" si="130"/>
        <v>10088038570.038351</v>
      </c>
      <c r="BD134" s="11">
        <f t="shared" si="130"/>
        <v>0</v>
      </c>
      <c r="BE134" s="11">
        <f t="shared" si="130"/>
        <v>0</v>
      </c>
      <c r="BF134" s="11">
        <f t="shared" si="130"/>
        <v>0</v>
      </c>
      <c r="BG134" s="11">
        <f t="shared" si="130"/>
        <v>0</v>
      </c>
      <c r="BH134" s="11">
        <f t="shared" si="130"/>
        <v>0</v>
      </c>
      <c r="BI134" s="11">
        <f t="shared" si="130"/>
        <v>0</v>
      </c>
      <c r="BJ134" s="11">
        <f t="shared" si="130"/>
        <v>0</v>
      </c>
      <c r="BK134" s="11">
        <f t="shared" si="130"/>
        <v>0</v>
      </c>
      <c r="BL134" s="11">
        <f t="shared" si="130"/>
        <v>0</v>
      </c>
      <c r="BM134" s="11">
        <f t="shared" si="130"/>
        <v>0</v>
      </c>
      <c r="BN134" s="11">
        <f t="shared" si="130"/>
        <v>0</v>
      </c>
      <c r="BO134" s="11">
        <f t="shared" si="130"/>
        <v>0</v>
      </c>
      <c r="BP134" s="11">
        <f t="shared" si="130"/>
        <v>0</v>
      </c>
      <c r="BQ134" s="11">
        <f t="shared" ref="BQ134:EB134" si="131">BQ29+BQ63</f>
        <v>0</v>
      </c>
      <c r="BR134" s="11">
        <f t="shared" si="131"/>
        <v>0</v>
      </c>
      <c r="BS134" s="11">
        <f t="shared" si="131"/>
        <v>0</v>
      </c>
      <c r="BU134" s="11">
        <f t="shared" si="131"/>
        <v>0</v>
      </c>
      <c r="BV134" s="11">
        <f t="shared" si="131"/>
        <v>0</v>
      </c>
      <c r="BW134" s="11">
        <f t="shared" si="131"/>
        <v>0</v>
      </c>
      <c r="BX134" s="11">
        <f t="shared" si="131"/>
        <v>0</v>
      </c>
      <c r="BY134" s="11">
        <f t="shared" si="131"/>
        <v>0</v>
      </c>
      <c r="BZ134" s="11">
        <f t="shared" si="131"/>
        <v>0</v>
      </c>
      <c r="CA134" s="11">
        <f t="shared" si="131"/>
        <v>0</v>
      </c>
      <c r="CB134" s="11">
        <f t="shared" si="131"/>
        <v>0</v>
      </c>
      <c r="CC134" s="11">
        <f t="shared" si="131"/>
        <v>0</v>
      </c>
      <c r="CD134" s="11">
        <f t="shared" si="131"/>
        <v>0</v>
      </c>
      <c r="CE134" s="11">
        <f t="shared" si="131"/>
        <v>0</v>
      </c>
      <c r="CF134" s="11">
        <f t="shared" si="131"/>
        <v>0</v>
      </c>
      <c r="CG134" s="11">
        <f t="shared" si="131"/>
        <v>0</v>
      </c>
      <c r="CH134" s="11">
        <f t="shared" si="131"/>
        <v>0</v>
      </c>
      <c r="CI134" s="11">
        <f t="shared" si="131"/>
        <v>0</v>
      </c>
      <c r="CJ134" s="11">
        <f t="shared" si="131"/>
        <v>0</v>
      </c>
      <c r="CM134" s="11">
        <f t="shared" si="131"/>
        <v>34647.5</v>
      </c>
      <c r="CN134" s="11">
        <f t="shared" si="131"/>
        <v>47516635518.956978</v>
      </c>
      <c r="CO134" s="11">
        <f t="shared" si="131"/>
        <v>18387406218.753689</v>
      </c>
      <c r="CP134" s="11">
        <f t="shared" si="131"/>
        <v>5284250514.1813631</v>
      </c>
      <c r="CQ134" s="11">
        <f t="shared" si="131"/>
        <v>2874450844.1921096</v>
      </c>
      <c r="CR134" s="11">
        <f t="shared" si="131"/>
        <v>27421090561.738918</v>
      </c>
      <c r="CS134" s="11">
        <f t="shared" si="131"/>
        <v>2262631008.7565103</v>
      </c>
      <c r="CT134" s="11">
        <f t="shared" si="131"/>
        <v>2428743542.0854592</v>
      </c>
      <c r="CU134" s="11">
        <f t="shared" si="131"/>
        <v>9581464777.8830109</v>
      </c>
      <c r="CV134" s="11">
        <f t="shared" si="131"/>
        <v>45319686991.134285</v>
      </c>
      <c r="CW134" s="11">
        <f t="shared" si="131"/>
        <v>7005442285.9451952</v>
      </c>
      <c r="CX134" s="11">
        <f t="shared" si="131"/>
        <v>10824962092.382778</v>
      </c>
      <c r="CY134" s="11">
        <f t="shared" si="131"/>
        <v>1473845035.7239273</v>
      </c>
      <c r="CZ134" s="11">
        <f t="shared" si="131"/>
        <v>4166230261.8017344</v>
      </c>
      <c r="DA134" s="11">
        <f t="shared" si="131"/>
        <v>3856043372.4876003</v>
      </c>
      <c r="DB134" s="11">
        <f t="shared" si="131"/>
        <v>3403108299.804882</v>
      </c>
      <c r="DC134" s="11">
        <f t="shared" si="131"/>
        <v>13631849121.026043</v>
      </c>
      <c r="DE134" s="11">
        <f t="shared" si="131"/>
        <v>41833920554.789619</v>
      </c>
      <c r="DF134" s="11">
        <f t="shared" si="131"/>
        <v>16029335872.260361</v>
      </c>
      <c r="DG134" s="11">
        <f t="shared" si="131"/>
        <v>4855901940.0935459</v>
      </c>
      <c r="DH134" s="11">
        <f t="shared" si="131"/>
        <v>2470987191.8183384</v>
      </c>
      <c r="DI134" s="11">
        <f t="shared" si="131"/>
        <v>24307140644.732094</v>
      </c>
      <c r="DJ134" s="11">
        <f t="shared" si="131"/>
        <v>1896442224.8428717</v>
      </c>
      <c r="DK134" s="11">
        <f t="shared" si="131"/>
        <v>2150560759.4475775</v>
      </c>
      <c r="DL134" s="11">
        <f t="shared" si="131"/>
        <v>8261480515.6116676</v>
      </c>
      <c r="DM134" s="11">
        <f t="shared" si="131"/>
        <v>39469933568.379379</v>
      </c>
      <c r="DN134" s="11">
        <f t="shared" si="131"/>
        <v>5954552732.1993418</v>
      </c>
      <c r="DO134" s="11">
        <f t="shared" si="131"/>
        <v>9301696485.5904217</v>
      </c>
      <c r="DP134" s="11">
        <f t="shared" si="131"/>
        <v>1267536712.651057</v>
      </c>
      <c r="DQ134" s="11">
        <f t="shared" si="131"/>
        <v>3562161073.1323276</v>
      </c>
      <c r="DR134" s="11">
        <f t="shared" si="131"/>
        <v>3517569095.0214515</v>
      </c>
      <c r="DS134" s="11">
        <f t="shared" si="131"/>
        <v>2899156071.5224504</v>
      </c>
      <c r="DT134" s="11">
        <f t="shared" si="131"/>
        <v>11835022418.354904</v>
      </c>
      <c r="DV134" s="11">
        <f t="shared" si="131"/>
        <v>36361680139.426498</v>
      </c>
      <c r="DW134" s="11">
        <f t="shared" si="131"/>
        <v>14089483353.017666</v>
      </c>
      <c r="DX134" s="11">
        <f t="shared" si="131"/>
        <v>4733503895.5580235</v>
      </c>
      <c r="DY134" s="11">
        <f t="shared" si="131"/>
        <v>2117999631.455802</v>
      </c>
      <c r="DZ134" s="11">
        <f t="shared" si="131"/>
        <v>21395925288.415901</v>
      </c>
      <c r="EA134" s="11">
        <f t="shared" si="131"/>
        <v>1530532594.7319367</v>
      </c>
      <c r="EB134" s="11">
        <f t="shared" si="131"/>
        <v>1876711261.1813364</v>
      </c>
      <c r="EC134" s="11">
        <f t="shared" ref="EC134:GN134" si="132">EC29+EC63</f>
        <v>6941496253.3403263</v>
      </c>
      <c r="ED134" s="11">
        <f t="shared" si="132"/>
        <v>33620180145.624462</v>
      </c>
      <c r="EE134" s="11">
        <f t="shared" si="132"/>
        <v>4903663178.4534874</v>
      </c>
      <c r="EF134" s="11">
        <f t="shared" si="132"/>
        <v>8002997511.952363</v>
      </c>
      <c r="EG134" s="11">
        <f t="shared" si="132"/>
        <v>1061409659.3789086</v>
      </c>
      <c r="EH134" s="11">
        <f t="shared" si="132"/>
        <v>2959872026.7388997</v>
      </c>
      <c r="EI134" s="11">
        <f t="shared" si="132"/>
        <v>3324294249.266058</v>
      </c>
      <c r="EJ134" s="11">
        <f t="shared" si="132"/>
        <v>2398820922.6310658</v>
      </c>
      <c r="EK134" s="11">
        <f t="shared" si="132"/>
        <v>10232107576.872265</v>
      </c>
      <c r="EM134" s="11">
        <f t="shared" si="132"/>
        <v>0</v>
      </c>
      <c r="EN134" s="11">
        <f t="shared" si="132"/>
        <v>0</v>
      </c>
      <c r="EO134" s="11">
        <f t="shared" si="132"/>
        <v>0</v>
      </c>
      <c r="EP134" s="11">
        <f t="shared" si="132"/>
        <v>0</v>
      </c>
      <c r="EQ134" s="11">
        <f t="shared" si="132"/>
        <v>0</v>
      </c>
      <c r="ER134" s="11">
        <f t="shared" si="132"/>
        <v>0</v>
      </c>
      <c r="ES134" s="11">
        <f t="shared" si="132"/>
        <v>0</v>
      </c>
      <c r="ET134" s="11">
        <f t="shared" si="132"/>
        <v>0</v>
      </c>
      <c r="EU134" s="11">
        <f t="shared" si="132"/>
        <v>0</v>
      </c>
      <c r="EV134" s="11">
        <f t="shared" si="132"/>
        <v>0</v>
      </c>
      <c r="EW134" s="11">
        <f t="shared" si="132"/>
        <v>0</v>
      </c>
      <c r="EX134" s="11">
        <f t="shared" si="132"/>
        <v>0</v>
      </c>
      <c r="EY134" s="11">
        <f t="shared" si="132"/>
        <v>0</v>
      </c>
      <c r="EZ134" s="11">
        <f t="shared" si="132"/>
        <v>0</v>
      </c>
      <c r="FA134" s="11">
        <f t="shared" si="132"/>
        <v>0</v>
      </c>
      <c r="FB134" s="11">
        <f t="shared" si="132"/>
        <v>0</v>
      </c>
      <c r="FD134" s="11">
        <f t="shared" si="132"/>
        <v>0</v>
      </c>
      <c r="FE134" s="11">
        <f t="shared" si="132"/>
        <v>0</v>
      </c>
      <c r="FF134" s="11">
        <f t="shared" si="132"/>
        <v>0</v>
      </c>
      <c r="FG134" s="11">
        <f t="shared" si="132"/>
        <v>0</v>
      </c>
      <c r="FH134" s="11">
        <f t="shared" si="132"/>
        <v>0</v>
      </c>
      <c r="FI134" s="11">
        <f t="shared" si="132"/>
        <v>0</v>
      </c>
      <c r="FJ134" s="11">
        <f t="shared" si="132"/>
        <v>0</v>
      </c>
      <c r="FK134" s="11">
        <f t="shared" si="132"/>
        <v>0</v>
      </c>
      <c r="FL134" s="11">
        <f t="shared" si="132"/>
        <v>0</v>
      </c>
      <c r="FM134" s="11">
        <f t="shared" si="132"/>
        <v>0</v>
      </c>
      <c r="FN134" s="11">
        <f t="shared" si="132"/>
        <v>0</v>
      </c>
      <c r="FO134" s="11">
        <f t="shared" si="132"/>
        <v>0</v>
      </c>
      <c r="FP134" s="11">
        <f t="shared" si="132"/>
        <v>0</v>
      </c>
      <c r="FQ134" s="11">
        <f t="shared" si="132"/>
        <v>0</v>
      </c>
      <c r="FR134" s="11">
        <f t="shared" si="132"/>
        <v>0</v>
      </c>
      <c r="FS134" s="11">
        <f t="shared" si="132"/>
        <v>0</v>
      </c>
      <c r="FV134" s="11">
        <f t="shared" si="132"/>
        <v>34647.5</v>
      </c>
      <c r="FW134" s="11">
        <f t="shared" si="132"/>
        <v>40260114568.223824</v>
      </c>
      <c r="FX134" s="11">
        <f t="shared" si="132"/>
        <v>18243741613.483604</v>
      </c>
      <c r="FY134" s="11">
        <f t="shared" si="132"/>
        <v>5952519757.0109348</v>
      </c>
      <c r="FZ134" s="11">
        <f t="shared" si="132"/>
        <v>2957546200.6845679</v>
      </c>
      <c r="GA134" s="11">
        <f t="shared" si="132"/>
        <v>22817339835.497089</v>
      </c>
      <c r="GB134" s="11">
        <f t="shared" si="132"/>
        <v>1574478421.0464091</v>
      </c>
      <c r="GC134" s="11">
        <f t="shared" si="132"/>
        <v>2585743955.0104289</v>
      </c>
      <c r="GD134" s="11">
        <f t="shared" si="132"/>
        <v>13882938149.912928</v>
      </c>
      <c r="GE134" s="11">
        <f t="shared" si="132"/>
        <v>44838238997.681412</v>
      </c>
      <c r="GF134" s="11">
        <f t="shared" si="132"/>
        <v>6795269219.8586588</v>
      </c>
      <c r="GG134" s="11">
        <f t="shared" si="132"/>
        <v>7441663848.4452457</v>
      </c>
      <c r="GH134" s="11">
        <f t="shared" si="132"/>
        <v>1900127838.8817647</v>
      </c>
      <c r="GI134" s="11">
        <f t="shared" si="132"/>
        <v>3120157065.3952446</v>
      </c>
      <c r="GJ134" s="11">
        <f t="shared" si="132"/>
        <v>4048760183.8395863</v>
      </c>
      <c r="GK134" s="11">
        <f t="shared" si="132"/>
        <v>3066774470.626574</v>
      </c>
      <c r="GL134" s="11">
        <f t="shared" si="132"/>
        <v>18467683726.572102</v>
      </c>
      <c r="GN134" s="11">
        <f t="shared" si="132"/>
        <v>37633432092.167381</v>
      </c>
      <c r="GO134" s="11">
        <f t="shared" ref="GO134:IZ134" si="133">GO29+GO63</f>
        <v>16771692157.460907</v>
      </c>
      <c r="GP134" s="11">
        <f t="shared" si="133"/>
        <v>5518935661.0534725</v>
      </c>
      <c r="GQ134" s="11">
        <f t="shared" si="133"/>
        <v>2726775310.1639242</v>
      </c>
      <c r="GR134" s="11">
        <f t="shared" si="133"/>
        <v>21006499462.692062</v>
      </c>
      <c r="GS134" s="11">
        <f t="shared" si="133"/>
        <v>1371413878.2450056</v>
      </c>
      <c r="GT134" s="11">
        <f t="shared" si="133"/>
        <v>2336286968.8214965</v>
      </c>
      <c r="GU134" s="11">
        <f t="shared" si="133"/>
        <v>12751381150.22855</v>
      </c>
      <c r="GV134" s="11">
        <f t="shared" si="133"/>
        <v>40178493744.418854</v>
      </c>
      <c r="GW134" s="11">
        <f t="shared" si="133"/>
        <v>6090755181.6691341</v>
      </c>
      <c r="GX134" s="11">
        <f t="shared" si="133"/>
        <v>6875582196.8140535</v>
      </c>
      <c r="GY134" s="11">
        <f t="shared" si="133"/>
        <v>1694746966.9651306</v>
      </c>
      <c r="GZ134" s="11">
        <f t="shared" si="133"/>
        <v>2827709086.1035419</v>
      </c>
      <c r="HA134" s="11">
        <f t="shared" si="133"/>
        <v>3605243348.7083168</v>
      </c>
      <c r="HB134" s="11">
        <f t="shared" si="133"/>
        <v>2767394676.3866935</v>
      </c>
      <c r="HC134" s="11">
        <f t="shared" si="133"/>
        <v>16563309208.157722</v>
      </c>
      <c r="HE134" s="11">
        <f t="shared" si="133"/>
        <v>36931432066.394043</v>
      </c>
      <c r="HF134" s="11">
        <f t="shared" si="133"/>
        <v>15298476029.915512</v>
      </c>
      <c r="HG134" s="11">
        <f t="shared" si="133"/>
        <v>5212592804.6575661</v>
      </c>
      <c r="HH134" s="11">
        <f t="shared" si="133"/>
        <v>2515484170.9101167</v>
      </c>
      <c r="HI134" s="11">
        <f t="shared" si="133"/>
        <v>19193030459.237598</v>
      </c>
      <c r="HJ134" s="11">
        <f t="shared" si="133"/>
        <v>1166425618.5323167</v>
      </c>
      <c r="HK134" s="11">
        <f t="shared" si="133"/>
        <v>2086829982.6325605</v>
      </c>
      <c r="HL134" s="11">
        <f t="shared" si="133"/>
        <v>11620932116.917397</v>
      </c>
      <c r="HM134" s="11">
        <f t="shared" si="133"/>
        <v>35518748491.156311</v>
      </c>
      <c r="HN134" s="11">
        <f t="shared" si="133"/>
        <v>5386241143.4796181</v>
      </c>
      <c r="HO134" s="11">
        <f t="shared" si="133"/>
        <v>6709801827.4552937</v>
      </c>
      <c r="HP134" s="11">
        <f t="shared" si="133"/>
        <v>1489278167.4486115</v>
      </c>
      <c r="HQ134" s="11">
        <f t="shared" si="133"/>
        <v>2535261106.8118401</v>
      </c>
      <c r="HR134" s="11">
        <f t="shared" si="133"/>
        <v>3161195476.3821001</v>
      </c>
      <c r="HS134" s="11">
        <f t="shared" si="133"/>
        <v>2468086848.6080632</v>
      </c>
      <c r="HT134" s="11">
        <f t="shared" si="133"/>
        <v>14658934689.743353</v>
      </c>
      <c r="HV134" s="11">
        <f t="shared" si="133"/>
        <v>0</v>
      </c>
      <c r="HW134" s="11">
        <f t="shared" si="133"/>
        <v>0</v>
      </c>
      <c r="HX134" s="11">
        <f t="shared" si="133"/>
        <v>0</v>
      </c>
      <c r="HY134" s="11">
        <f t="shared" si="133"/>
        <v>0</v>
      </c>
      <c r="HZ134" s="11">
        <f t="shared" si="133"/>
        <v>0</v>
      </c>
      <c r="IA134" s="11">
        <f t="shared" si="133"/>
        <v>0</v>
      </c>
      <c r="IB134" s="11">
        <f t="shared" si="133"/>
        <v>0</v>
      </c>
      <c r="IC134" s="11">
        <f t="shared" si="133"/>
        <v>0</v>
      </c>
      <c r="ID134" s="11">
        <f t="shared" si="133"/>
        <v>0</v>
      </c>
      <c r="IE134" s="11">
        <f t="shared" si="133"/>
        <v>0</v>
      </c>
      <c r="IF134" s="11">
        <f t="shared" si="133"/>
        <v>0</v>
      </c>
      <c r="IG134" s="11">
        <f t="shared" si="133"/>
        <v>0</v>
      </c>
      <c r="IH134" s="11">
        <f t="shared" si="133"/>
        <v>0</v>
      </c>
      <c r="II134" s="11">
        <f t="shared" si="133"/>
        <v>0</v>
      </c>
      <c r="IJ134" s="11">
        <f t="shared" si="133"/>
        <v>0</v>
      </c>
      <c r="IK134" s="11">
        <f t="shared" si="133"/>
        <v>0</v>
      </c>
      <c r="IM134" s="11">
        <f t="shared" si="133"/>
        <v>0</v>
      </c>
      <c r="IN134" s="11">
        <f t="shared" si="133"/>
        <v>0</v>
      </c>
      <c r="IO134" s="11">
        <f t="shared" si="133"/>
        <v>0</v>
      </c>
      <c r="IP134" s="11">
        <f t="shared" si="133"/>
        <v>0</v>
      </c>
      <c r="IQ134" s="11">
        <f t="shared" si="133"/>
        <v>0</v>
      </c>
      <c r="IR134" s="11">
        <f t="shared" si="133"/>
        <v>0</v>
      </c>
      <c r="IS134" s="11">
        <f t="shared" si="133"/>
        <v>0</v>
      </c>
      <c r="IT134" s="11">
        <f t="shared" si="133"/>
        <v>0</v>
      </c>
      <c r="IU134" s="11">
        <f t="shared" si="133"/>
        <v>0</v>
      </c>
      <c r="IV134" s="11">
        <f t="shared" si="133"/>
        <v>0</v>
      </c>
      <c r="IW134" s="11">
        <f t="shared" si="133"/>
        <v>0</v>
      </c>
      <c r="IX134" s="11">
        <f t="shared" si="133"/>
        <v>0</v>
      </c>
      <c r="IY134" s="11">
        <f t="shared" si="133"/>
        <v>0</v>
      </c>
      <c r="IZ134" s="11">
        <f t="shared" si="133"/>
        <v>0</v>
      </c>
      <c r="JA134" s="11">
        <f t="shared" ref="JA134" si="134">JA29+JA63</f>
        <v>0</v>
      </c>
      <c r="JB134" s="11">
        <f t="shared" si="4"/>
        <v>0</v>
      </c>
    </row>
    <row r="135" spans="1:262" x14ac:dyDescent="0.25">
      <c r="D135" s="11">
        <v>2047</v>
      </c>
      <c r="E135" s="11">
        <f t="shared" ref="E135:BP135" si="135">E30+E64</f>
        <v>29190586068.698658</v>
      </c>
      <c r="F135" s="11">
        <f t="shared" si="135"/>
        <v>19780169672.091831</v>
      </c>
      <c r="G135" s="11">
        <f t="shared" si="135"/>
        <v>5353272475.1077347</v>
      </c>
      <c r="H135" s="11">
        <f t="shared" si="135"/>
        <v>2890017664.8260832</v>
      </c>
      <c r="I135" s="11">
        <f t="shared" si="135"/>
        <v>24490361143.155605</v>
      </c>
      <c r="J135" s="11">
        <f t="shared" si="135"/>
        <v>2003618890.918483</v>
      </c>
      <c r="K135" s="11">
        <f t="shared" si="135"/>
        <v>2685506190.9987478</v>
      </c>
      <c r="L135" s="11">
        <f t="shared" si="135"/>
        <v>8120561991.2657003</v>
      </c>
      <c r="M135" s="11">
        <f t="shared" si="135"/>
        <v>46098670364.491913</v>
      </c>
      <c r="N135" s="11">
        <f t="shared" si="135"/>
        <v>7718984765.1372709</v>
      </c>
      <c r="O135" s="11">
        <f t="shared" si="135"/>
        <v>7874105639.6917648</v>
      </c>
      <c r="P135" s="11">
        <f t="shared" si="135"/>
        <v>1230473775.9982905</v>
      </c>
      <c r="Q135" s="11">
        <f t="shared" si="135"/>
        <v>4083395222.3363819</v>
      </c>
      <c r="R135" s="11">
        <f t="shared" si="135"/>
        <v>3666217663.8994236</v>
      </c>
      <c r="S135" s="11">
        <f t="shared" si="135"/>
        <v>3327050424.1748838</v>
      </c>
      <c r="T135" s="11">
        <f t="shared" si="135"/>
        <v>14333040496.30925</v>
      </c>
      <c r="V135" s="11">
        <f t="shared" si="135"/>
        <v>27988020112.676285</v>
      </c>
      <c r="W135" s="11">
        <f t="shared" si="135"/>
        <v>16787772014.13365</v>
      </c>
      <c r="X135" s="11">
        <f t="shared" si="135"/>
        <v>4652526322.1578407</v>
      </c>
      <c r="Y135" s="11">
        <f t="shared" si="135"/>
        <v>2462037467.3196454</v>
      </c>
      <c r="Z135" s="11">
        <f t="shared" si="135"/>
        <v>21607270936.919861</v>
      </c>
      <c r="AA135" s="11">
        <f t="shared" si="135"/>
        <v>1665638461.8530624</v>
      </c>
      <c r="AB135" s="11">
        <f t="shared" si="135"/>
        <v>2291518581.6723719</v>
      </c>
      <c r="AC135" s="11">
        <f t="shared" si="135"/>
        <v>6940178599.3459692</v>
      </c>
      <c r="AD135" s="11">
        <f t="shared" si="135"/>
        <v>39356922496.394356</v>
      </c>
      <c r="AE135" s="11">
        <f t="shared" si="135"/>
        <v>6493513155.6382513</v>
      </c>
      <c r="AF135" s="11">
        <f t="shared" si="135"/>
        <v>6644372465.8175106</v>
      </c>
      <c r="AG135" s="11">
        <f t="shared" si="135"/>
        <v>1047610044.1043247</v>
      </c>
      <c r="AH135" s="11">
        <f t="shared" si="135"/>
        <v>3427258328.378181</v>
      </c>
      <c r="AI135" s="11">
        <f t="shared" si="135"/>
        <v>3140949677.6147547</v>
      </c>
      <c r="AJ135" s="11">
        <f t="shared" si="135"/>
        <v>2781266524.5556579</v>
      </c>
      <c r="AK135" s="11">
        <f t="shared" si="135"/>
        <v>12214331607.597679</v>
      </c>
      <c r="AM135" s="11">
        <f t="shared" si="135"/>
        <v>27498619237.717682</v>
      </c>
      <c r="AN135" s="11">
        <f t="shared" si="135"/>
        <v>13898603799.008018</v>
      </c>
      <c r="AO135" s="11">
        <f t="shared" si="135"/>
        <v>3957012291.1551185</v>
      </c>
      <c r="AP135" s="11">
        <f t="shared" si="135"/>
        <v>2036833272.712225</v>
      </c>
      <c r="AQ135" s="11">
        <f t="shared" si="135"/>
        <v>20213443551.985268</v>
      </c>
      <c r="AR135" s="11">
        <f t="shared" si="135"/>
        <v>1327874912.8869157</v>
      </c>
      <c r="AS135" s="11">
        <f t="shared" si="135"/>
        <v>1892862664.117425</v>
      </c>
      <c r="AT135" s="11">
        <f t="shared" si="135"/>
        <v>5763394951.2437105</v>
      </c>
      <c r="AU135" s="11">
        <f t="shared" si="135"/>
        <v>32953190152.955086</v>
      </c>
      <c r="AV135" s="11">
        <f t="shared" si="135"/>
        <v>5269262298.9774008</v>
      </c>
      <c r="AW135" s="11">
        <f t="shared" si="135"/>
        <v>5415921575.2995415</v>
      </c>
      <c r="AX135" s="11">
        <f t="shared" si="135"/>
        <v>865295331.30766296</v>
      </c>
      <c r="AY135" s="11">
        <f t="shared" si="135"/>
        <v>2774902982.1491451</v>
      </c>
      <c r="AZ135" s="11">
        <f t="shared" si="135"/>
        <v>2615973933.4709749</v>
      </c>
      <c r="BA135" s="11">
        <f t="shared" si="135"/>
        <v>2235907689.400156</v>
      </c>
      <c r="BB135" s="11">
        <f t="shared" si="135"/>
        <v>10099023718.104677</v>
      </c>
      <c r="BD135" s="11">
        <f t="shared" si="135"/>
        <v>0</v>
      </c>
      <c r="BE135" s="11">
        <f t="shared" si="135"/>
        <v>0</v>
      </c>
      <c r="BF135" s="11">
        <f t="shared" si="135"/>
        <v>0</v>
      </c>
      <c r="BG135" s="11">
        <f t="shared" si="135"/>
        <v>0</v>
      </c>
      <c r="BH135" s="11">
        <f t="shared" si="135"/>
        <v>0</v>
      </c>
      <c r="BI135" s="11">
        <f t="shared" si="135"/>
        <v>0</v>
      </c>
      <c r="BJ135" s="11">
        <f t="shared" si="135"/>
        <v>0</v>
      </c>
      <c r="BK135" s="11">
        <f t="shared" si="135"/>
        <v>0</v>
      </c>
      <c r="BL135" s="11">
        <f t="shared" si="135"/>
        <v>0</v>
      </c>
      <c r="BM135" s="11">
        <f t="shared" si="135"/>
        <v>0</v>
      </c>
      <c r="BN135" s="11">
        <f t="shared" si="135"/>
        <v>0</v>
      </c>
      <c r="BO135" s="11">
        <f t="shared" si="135"/>
        <v>0</v>
      </c>
      <c r="BP135" s="11">
        <f t="shared" si="135"/>
        <v>0</v>
      </c>
      <c r="BQ135" s="11">
        <f t="shared" ref="BQ135:EB135" si="136">BQ30+BQ64</f>
        <v>0</v>
      </c>
      <c r="BR135" s="11">
        <f t="shared" si="136"/>
        <v>0</v>
      </c>
      <c r="BS135" s="11">
        <f t="shared" si="136"/>
        <v>0</v>
      </c>
      <c r="BU135" s="11">
        <f t="shared" si="136"/>
        <v>0</v>
      </c>
      <c r="BV135" s="11">
        <f t="shared" si="136"/>
        <v>0</v>
      </c>
      <c r="BW135" s="11">
        <f t="shared" si="136"/>
        <v>0</v>
      </c>
      <c r="BX135" s="11">
        <f t="shared" si="136"/>
        <v>0</v>
      </c>
      <c r="BY135" s="11">
        <f t="shared" si="136"/>
        <v>0</v>
      </c>
      <c r="BZ135" s="11">
        <f t="shared" si="136"/>
        <v>0</v>
      </c>
      <c r="CA135" s="11">
        <f t="shared" si="136"/>
        <v>0</v>
      </c>
      <c r="CB135" s="11">
        <f t="shared" si="136"/>
        <v>0</v>
      </c>
      <c r="CC135" s="11">
        <f t="shared" si="136"/>
        <v>0</v>
      </c>
      <c r="CD135" s="11">
        <f t="shared" si="136"/>
        <v>0</v>
      </c>
      <c r="CE135" s="11">
        <f t="shared" si="136"/>
        <v>0</v>
      </c>
      <c r="CF135" s="11">
        <f t="shared" si="136"/>
        <v>0</v>
      </c>
      <c r="CG135" s="11">
        <f t="shared" si="136"/>
        <v>0</v>
      </c>
      <c r="CH135" s="11">
        <f t="shared" si="136"/>
        <v>0</v>
      </c>
      <c r="CI135" s="11">
        <f t="shared" si="136"/>
        <v>0</v>
      </c>
      <c r="CJ135" s="11">
        <f t="shared" si="136"/>
        <v>0</v>
      </c>
      <c r="CM135" s="11">
        <f t="shared" si="136"/>
        <v>36695.5</v>
      </c>
      <c r="CN135" s="11">
        <f t="shared" si="136"/>
        <v>47825922378.333168</v>
      </c>
      <c r="CO135" s="11">
        <f t="shared" si="136"/>
        <v>18307525759.679104</v>
      </c>
      <c r="CP135" s="11">
        <f t="shared" si="136"/>
        <v>5168098704.6828127</v>
      </c>
      <c r="CQ135" s="11">
        <f t="shared" si="136"/>
        <v>2977117603.6660862</v>
      </c>
      <c r="CR135" s="11">
        <f t="shared" si="136"/>
        <v>28731686074.126183</v>
      </c>
      <c r="CS135" s="11">
        <f t="shared" si="136"/>
        <v>2386549121.2367806</v>
      </c>
      <c r="CT135" s="11">
        <f t="shared" si="136"/>
        <v>2527369736.7008414</v>
      </c>
      <c r="CU135" s="11">
        <f t="shared" si="136"/>
        <v>9656135609.8580761</v>
      </c>
      <c r="CV135" s="11">
        <f t="shared" si="136"/>
        <v>45766256468.110039</v>
      </c>
      <c r="CW135" s="11">
        <f t="shared" si="136"/>
        <v>7282167663.0742674</v>
      </c>
      <c r="CX135" s="11">
        <f t="shared" si="136"/>
        <v>10899869943.774612</v>
      </c>
      <c r="CY135" s="11">
        <f t="shared" si="136"/>
        <v>1563559766.324152</v>
      </c>
      <c r="CZ135" s="11">
        <f t="shared" si="136"/>
        <v>4245344443.7580523</v>
      </c>
      <c r="DA135" s="11">
        <f t="shared" si="136"/>
        <v>3881691658.9577866</v>
      </c>
      <c r="DB135" s="11">
        <f t="shared" si="136"/>
        <v>3469679105.9801826</v>
      </c>
      <c r="DC135" s="11">
        <f t="shared" si="136"/>
        <v>13750273958.984837</v>
      </c>
      <c r="DE135" s="11">
        <f t="shared" si="136"/>
        <v>41894234006.513893</v>
      </c>
      <c r="DF135" s="11">
        <f t="shared" si="136"/>
        <v>15923394788.042271</v>
      </c>
      <c r="DG135" s="11">
        <f t="shared" si="136"/>
        <v>4709138211.1600885</v>
      </c>
      <c r="DH135" s="11">
        <f t="shared" si="136"/>
        <v>2550823465.5666466</v>
      </c>
      <c r="DI135" s="11">
        <f t="shared" si="136"/>
        <v>25349688451.497932</v>
      </c>
      <c r="DJ135" s="11">
        <f t="shared" si="136"/>
        <v>1994960775.4366083</v>
      </c>
      <c r="DK135" s="11">
        <f t="shared" si="136"/>
        <v>2228013490.0224733</v>
      </c>
      <c r="DL135" s="11">
        <f t="shared" si="136"/>
        <v>8311683787.7699499</v>
      </c>
      <c r="DM135" s="11">
        <f t="shared" si="136"/>
        <v>39763181433.464294</v>
      </c>
      <c r="DN135" s="11">
        <f t="shared" si="136"/>
        <v>6170011026.8689671</v>
      </c>
      <c r="DO135" s="11">
        <f t="shared" si="136"/>
        <v>9351092396.2432137</v>
      </c>
      <c r="DP135" s="11">
        <f t="shared" si="136"/>
        <v>1336620888.5041287</v>
      </c>
      <c r="DQ135" s="11">
        <f t="shared" si="136"/>
        <v>3618936388.0555763</v>
      </c>
      <c r="DR135" s="11">
        <f t="shared" si="136"/>
        <v>3526993905.8979607</v>
      </c>
      <c r="DS135" s="11">
        <f t="shared" si="136"/>
        <v>2949468024.7888556</v>
      </c>
      <c r="DT135" s="11">
        <f t="shared" si="136"/>
        <v>11910969639.397144</v>
      </c>
      <c r="DV135" s="11">
        <f t="shared" si="136"/>
        <v>36172941581.295349</v>
      </c>
      <c r="DW135" s="11">
        <f t="shared" si="136"/>
        <v>13946192411.702448</v>
      </c>
      <c r="DX135" s="11">
        <f t="shared" si="136"/>
        <v>4586813233.8901196</v>
      </c>
      <c r="DY135" s="11">
        <f t="shared" si="136"/>
        <v>2174996134.382781</v>
      </c>
      <c r="DZ135" s="11">
        <f t="shared" si="136"/>
        <v>22170384489.574158</v>
      </c>
      <c r="EA135" s="11">
        <f t="shared" si="136"/>
        <v>1603651487.8833847</v>
      </c>
      <c r="EB135" s="11">
        <f t="shared" si="136"/>
        <v>1932984737.3255122</v>
      </c>
      <c r="EC135" s="11">
        <f t="shared" ref="EC135:GN135" si="137">EC30+EC64</f>
        <v>6967231965.6818256</v>
      </c>
      <c r="ED135" s="11">
        <f t="shared" si="137"/>
        <v>33760106398.818542</v>
      </c>
      <c r="EE135" s="11">
        <f t="shared" si="137"/>
        <v>5057854390.6636686</v>
      </c>
      <c r="EF135" s="11">
        <f t="shared" si="137"/>
        <v>8016350307.2718735</v>
      </c>
      <c r="EG135" s="11">
        <f t="shared" si="137"/>
        <v>1109863252.7034304</v>
      </c>
      <c r="EH135" s="11">
        <f t="shared" si="137"/>
        <v>2994308101.3074503</v>
      </c>
      <c r="EI135" s="11">
        <f t="shared" si="137"/>
        <v>3333789547.5620084</v>
      </c>
      <c r="EJ135" s="11">
        <f t="shared" si="137"/>
        <v>2432873526.4721379</v>
      </c>
      <c r="EK135" s="11">
        <f t="shared" si="137"/>
        <v>10216665268.968056</v>
      </c>
      <c r="EM135" s="11">
        <f t="shared" si="137"/>
        <v>0</v>
      </c>
      <c r="EN135" s="11">
        <f t="shared" si="137"/>
        <v>0</v>
      </c>
      <c r="EO135" s="11">
        <f t="shared" si="137"/>
        <v>0</v>
      </c>
      <c r="EP135" s="11">
        <f t="shared" si="137"/>
        <v>0</v>
      </c>
      <c r="EQ135" s="11">
        <f t="shared" si="137"/>
        <v>0</v>
      </c>
      <c r="ER135" s="11">
        <f t="shared" si="137"/>
        <v>0</v>
      </c>
      <c r="ES135" s="11">
        <f t="shared" si="137"/>
        <v>0</v>
      </c>
      <c r="ET135" s="11">
        <f t="shared" si="137"/>
        <v>0</v>
      </c>
      <c r="EU135" s="11">
        <f t="shared" si="137"/>
        <v>0</v>
      </c>
      <c r="EV135" s="11">
        <f t="shared" si="137"/>
        <v>0</v>
      </c>
      <c r="EW135" s="11">
        <f t="shared" si="137"/>
        <v>0</v>
      </c>
      <c r="EX135" s="11">
        <f t="shared" si="137"/>
        <v>0</v>
      </c>
      <c r="EY135" s="11">
        <f t="shared" si="137"/>
        <v>0</v>
      </c>
      <c r="EZ135" s="11">
        <f t="shared" si="137"/>
        <v>0</v>
      </c>
      <c r="FA135" s="11">
        <f t="shared" si="137"/>
        <v>0</v>
      </c>
      <c r="FB135" s="11">
        <f t="shared" si="137"/>
        <v>0</v>
      </c>
      <c r="FD135" s="11">
        <f t="shared" si="137"/>
        <v>0</v>
      </c>
      <c r="FE135" s="11">
        <f t="shared" si="137"/>
        <v>0</v>
      </c>
      <c r="FF135" s="11">
        <f t="shared" si="137"/>
        <v>0</v>
      </c>
      <c r="FG135" s="11">
        <f t="shared" si="137"/>
        <v>0</v>
      </c>
      <c r="FH135" s="11">
        <f t="shared" si="137"/>
        <v>0</v>
      </c>
      <c r="FI135" s="11">
        <f t="shared" si="137"/>
        <v>0</v>
      </c>
      <c r="FJ135" s="11">
        <f t="shared" si="137"/>
        <v>0</v>
      </c>
      <c r="FK135" s="11">
        <f t="shared" si="137"/>
        <v>0</v>
      </c>
      <c r="FL135" s="11">
        <f t="shared" si="137"/>
        <v>0</v>
      </c>
      <c r="FM135" s="11">
        <f t="shared" si="137"/>
        <v>0</v>
      </c>
      <c r="FN135" s="11">
        <f t="shared" si="137"/>
        <v>0</v>
      </c>
      <c r="FO135" s="11">
        <f t="shared" si="137"/>
        <v>0</v>
      </c>
      <c r="FP135" s="11">
        <f t="shared" si="137"/>
        <v>0</v>
      </c>
      <c r="FQ135" s="11">
        <f t="shared" si="137"/>
        <v>0</v>
      </c>
      <c r="FR135" s="11">
        <f t="shared" si="137"/>
        <v>0</v>
      </c>
      <c r="FS135" s="11">
        <f t="shared" si="137"/>
        <v>0</v>
      </c>
      <c r="FV135" s="11">
        <f t="shared" si="137"/>
        <v>36695.5</v>
      </c>
      <c r="FW135" s="11">
        <f t="shared" si="137"/>
        <v>39617067318.760963</v>
      </c>
      <c r="FX135" s="11">
        <f t="shared" si="137"/>
        <v>18117144847.263855</v>
      </c>
      <c r="FY135" s="11">
        <f t="shared" si="137"/>
        <v>5841676879.9309893</v>
      </c>
      <c r="FZ135" s="11">
        <f t="shared" si="137"/>
        <v>3023281718.9957895</v>
      </c>
      <c r="GA135" s="11">
        <f t="shared" si="137"/>
        <v>24339220212.664341</v>
      </c>
      <c r="GB135" s="11">
        <f t="shared" si="137"/>
        <v>1719411114.5273614</v>
      </c>
      <c r="GC135" s="11">
        <f t="shared" si="137"/>
        <v>2601246109.5994225</v>
      </c>
      <c r="GD135" s="11">
        <f t="shared" si="137"/>
        <v>14008654906.847763</v>
      </c>
      <c r="GE135" s="11">
        <f t="shared" si="137"/>
        <v>45184296737.746574</v>
      </c>
      <c r="GF135" s="11">
        <f t="shared" si="137"/>
        <v>7086401071.5170717</v>
      </c>
      <c r="GG135" s="11">
        <f t="shared" si="137"/>
        <v>7534922022.8190536</v>
      </c>
      <c r="GH135" s="11">
        <f t="shared" si="137"/>
        <v>1927990673.8156555</v>
      </c>
      <c r="GI135" s="11">
        <f t="shared" si="137"/>
        <v>3160889771.3662586</v>
      </c>
      <c r="GJ135" s="11">
        <f t="shared" si="137"/>
        <v>4051584082.515101</v>
      </c>
      <c r="GK135" s="11">
        <f t="shared" si="137"/>
        <v>3058741656.379817</v>
      </c>
      <c r="GL135" s="11">
        <f t="shared" si="137"/>
        <v>19086063100.893253</v>
      </c>
      <c r="GN135" s="11">
        <f t="shared" si="137"/>
        <v>36916385898.544014</v>
      </c>
      <c r="GO135" s="11">
        <f t="shared" ref="GO135:IZ135" si="138">GO30+GO64</f>
        <v>16636412169.567619</v>
      </c>
      <c r="GP135" s="11">
        <f t="shared" si="138"/>
        <v>5405339738.7379656</v>
      </c>
      <c r="GQ135" s="11">
        <f t="shared" si="138"/>
        <v>2779868799.3230615</v>
      </c>
      <c r="GR135" s="11">
        <f t="shared" si="138"/>
        <v>22266662993.046009</v>
      </c>
      <c r="GS135" s="11">
        <f t="shared" si="138"/>
        <v>1492559422.0897975</v>
      </c>
      <c r="GT135" s="11">
        <f t="shared" si="138"/>
        <v>2345185555.3093576</v>
      </c>
      <c r="GU135" s="11">
        <f t="shared" si="138"/>
        <v>12852925127.543861</v>
      </c>
      <c r="GV135" s="11">
        <f t="shared" si="138"/>
        <v>40429351173.919556</v>
      </c>
      <c r="GW135" s="11">
        <f t="shared" si="138"/>
        <v>6330115264.8244019</v>
      </c>
      <c r="GX135" s="11">
        <f t="shared" si="138"/>
        <v>6951011643.8023863</v>
      </c>
      <c r="GY135" s="11">
        <f t="shared" si="138"/>
        <v>1712818782.153187</v>
      </c>
      <c r="GZ135" s="11">
        <f t="shared" si="138"/>
        <v>2857019371.2660847</v>
      </c>
      <c r="HA135" s="11">
        <f t="shared" si="138"/>
        <v>3606339470.6074462</v>
      </c>
      <c r="HB135" s="11">
        <f t="shared" si="138"/>
        <v>2759361862.1399364</v>
      </c>
      <c r="HC135" s="11">
        <f t="shared" si="138"/>
        <v>17073133488.824743</v>
      </c>
      <c r="HE135" s="11">
        <f t="shared" si="138"/>
        <v>35831830702.904694</v>
      </c>
      <c r="HF135" s="11">
        <f t="shared" si="138"/>
        <v>15154512706.727175</v>
      </c>
      <c r="HG135" s="11">
        <f t="shared" si="138"/>
        <v>5069197202.9132357</v>
      </c>
      <c r="HH135" s="11">
        <f t="shared" si="138"/>
        <v>2531365835.6748004</v>
      </c>
      <c r="HI135" s="11">
        <f t="shared" si="138"/>
        <v>20191453201.815861</v>
      </c>
      <c r="HJ135" s="11">
        <f t="shared" si="138"/>
        <v>1263783372.8819914</v>
      </c>
      <c r="HK135" s="11">
        <f t="shared" si="138"/>
        <v>2089125001.0192895</v>
      </c>
      <c r="HL135" s="11">
        <f t="shared" si="138"/>
        <v>11698300418.902353</v>
      </c>
      <c r="HM135" s="11">
        <f t="shared" si="138"/>
        <v>35674405610.09256</v>
      </c>
      <c r="HN135" s="11">
        <f t="shared" si="138"/>
        <v>5573829458.1317444</v>
      </c>
      <c r="HO135" s="11">
        <f t="shared" si="138"/>
        <v>6737709264.4916735</v>
      </c>
      <c r="HP135" s="11">
        <f t="shared" si="138"/>
        <v>1497558935.5538278</v>
      </c>
      <c r="HQ135" s="11">
        <f t="shared" si="138"/>
        <v>2553148971.1659107</v>
      </c>
      <c r="HR135" s="11">
        <f t="shared" si="138"/>
        <v>3162408994.5444837</v>
      </c>
      <c r="HS135" s="11">
        <f t="shared" si="138"/>
        <v>2460054034.3613067</v>
      </c>
      <c r="HT135" s="11">
        <f t="shared" si="138"/>
        <v>15060203876.756245</v>
      </c>
      <c r="HV135" s="11">
        <f t="shared" si="138"/>
        <v>0</v>
      </c>
      <c r="HW135" s="11">
        <f t="shared" si="138"/>
        <v>0</v>
      </c>
      <c r="HX135" s="11">
        <f t="shared" si="138"/>
        <v>0</v>
      </c>
      <c r="HY135" s="11">
        <f t="shared" si="138"/>
        <v>0</v>
      </c>
      <c r="HZ135" s="11">
        <f t="shared" si="138"/>
        <v>0</v>
      </c>
      <c r="IA135" s="11">
        <f t="shared" si="138"/>
        <v>0</v>
      </c>
      <c r="IB135" s="11">
        <f t="shared" si="138"/>
        <v>0</v>
      </c>
      <c r="IC135" s="11">
        <f t="shared" si="138"/>
        <v>0</v>
      </c>
      <c r="ID135" s="11">
        <f t="shared" si="138"/>
        <v>0</v>
      </c>
      <c r="IE135" s="11">
        <f t="shared" si="138"/>
        <v>0</v>
      </c>
      <c r="IF135" s="11">
        <f t="shared" si="138"/>
        <v>0</v>
      </c>
      <c r="IG135" s="11">
        <f t="shared" si="138"/>
        <v>0</v>
      </c>
      <c r="IH135" s="11">
        <f t="shared" si="138"/>
        <v>0</v>
      </c>
      <c r="II135" s="11">
        <f t="shared" si="138"/>
        <v>0</v>
      </c>
      <c r="IJ135" s="11">
        <f t="shared" si="138"/>
        <v>0</v>
      </c>
      <c r="IK135" s="11">
        <f t="shared" si="138"/>
        <v>0</v>
      </c>
      <c r="IM135" s="11">
        <f t="shared" si="138"/>
        <v>0</v>
      </c>
      <c r="IN135" s="11">
        <f t="shared" si="138"/>
        <v>0</v>
      </c>
      <c r="IO135" s="11">
        <f t="shared" si="138"/>
        <v>0</v>
      </c>
      <c r="IP135" s="11">
        <f t="shared" si="138"/>
        <v>0</v>
      </c>
      <c r="IQ135" s="11">
        <f t="shared" si="138"/>
        <v>0</v>
      </c>
      <c r="IR135" s="11">
        <f t="shared" si="138"/>
        <v>0</v>
      </c>
      <c r="IS135" s="11">
        <f t="shared" si="138"/>
        <v>0</v>
      </c>
      <c r="IT135" s="11">
        <f t="shared" si="138"/>
        <v>0</v>
      </c>
      <c r="IU135" s="11">
        <f t="shared" si="138"/>
        <v>0</v>
      </c>
      <c r="IV135" s="11">
        <f t="shared" si="138"/>
        <v>0</v>
      </c>
      <c r="IW135" s="11">
        <f t="shared" si="138"/>
        <v>0</v>
      </c>
      <c r="IX135" s="11">
        <f t="shared" si="138"/>
        <v>0</v>
      </c>
      <c r="IY135" s="11">
        <f t="shared" si="138"/>
        <v>0</v>
      </c>
      <c r="IZ135" s="11">
        <f t="shared" si="138"/>
        <v>0</v>
      </c>
      <c r="JA135" s="11">
        <f t="shared" ref="JA135" si="139">JA30+JA64</f>
        <v>0</v>
      </c>
      <c r="JB135" s="11">
        <f t="shared" si="4"/>
        <v>0</v>
      </c>
    </row>
    <row r="136" spans="1:262" x14ac:dyDescent="0.25">
      <c r="D136" s="11">
        <v>2048</v>
      </c>
      <c r="E136" s="11">
        <f t="shared" ref="E136:BP136" si="140">E31+E65</f>
        <v>30473996143.340229</v>
      </c>
      <c r="F136" s="11">
        <f t="shared" si="140"/>
        <v>20096123778.074276</v>
      </c>
      <c r="G136" s="11">
        <f t="shared" si="140"/>
        <v>5176608599.7855616</v>
      </c>
      <c r="H136" s="11">
        <f t="shared" si="140"/>
        <v>2914083170.8353324</v>
      </c>
      <c r="I136" s="11">
        <f t="shared" si="140"/>
        <v>25251386956.770275</v>
      </c>
      <c r="J136" s="11">
        <f t="shared" si="140"/>
        <v>2134657143.9848752</v>
      </c>
      <c r="K136" s="11">
        <f t="shared" si="140"/>
        <v>2876259461.9137058</v>
      </c>
      <c r="L136" s="11">
        <f t="shared" si="140"/>
        <v>8395547755.9524145</v>
      </c>
      <c r="M136" s="11">
        <f t="shared" si="140"/>
        <v>45826648806.443924</v>
      </c>
      <c r="N136" s="11">
        <f t="shared" si="140"/>
        <v>8294326742.5744314</v>
      </c>
      <c r="O136" s="11">
        <f t="shared" si="140"/>
        <v>8430937592.200243</v>
      </c>
      <c r="P136" s="11">
        <f t="shared" si="140"/>
        <v>1306746437.7216334</v>
      </c>
      <c r="Q136" s="11">
        <f t="shared" si="140"/>
        <v>4152320925.2906375</v>
      </c>
      <c r="R136" s="11">
        <f t="shared" si="140"/>
        <v>3747251505.124908</v>
      </c>
      <c r="S136" s="11">
        <f t="shared" si="140"/>
        <v>3396018739.2696214</v>
      </c>
      <c r="T136" s="11">
        <f t="shared" si="140"/>
        <v>14603894846.069906</v>
      </c>
      <c r="V136" s="11">
        <f t="shared" si="140"/>
        <v>27519310984.547947</v>
      </c>
      <c r="W136" s="11">
        <f t="shared" si="140"/>
        <v>16950316760.643833</v>
      </c>
      <c r="X136" s="11">
        <f t="shared" si="140"/>
        <v>4461000398.7374821</v>
      </c>
      <c r="Y136" s="11">
        <f t="shared" si="140"/>
        <v>2467768451.3436933</v>
      </c>
      <c r="Z136" s="11">
        <f t="shared" si="140"/>
        <v>21942545519.686069</v>
      </c>
      <c r="AA136" s="11">
        <f t="shared" si="140"/>
        <v>1762557555.9548221</v>
      </c>
      <c r="AB136" s="11">
        <f t="shared" si="140"/>
        <v>2437478108.4342914</v>
      </c>
      <c r="AC136" s="11">
        <f t="shared" si="140"/>
        <v>7133087384.8130722</v>
      </c>
      <c r="AD136" s="11">
        <f t="shared" si="140"/>
        <v>39084900938.346367</v>
      </c>
      <c r="AE136" s="11">
        <f t="shared" si="140"/>
        <v>6925319978.3745918</v>
      </c>
      <c r="AF136" s="11">
        <f t="shared" si="140"/>
        <v>7064374034.504714</v>
      </c>
      <c r="AG136" s="11">
        <f t="shared" si="140"/>
        <v>1104310445.7012134</v>
      </c>
      <c r="AH136" s="11">
        <f t="shared" si="140"/>
        <v>3462886909.4503179</v>
      </c>
      <c r="AI136" s="11">
        <f t="shared" si="140"/>
        <v>3193732395.1030359</v>
      </c>
      <c r="AJ136" s="11">
        <f t="shared" si="140"/>
        <v>2818990419.8252478</v>
      </c>
      <c r="AK136" s="11">
        <f t="shared" si="140"/>
        <v>12373084089.427608</v>
      </c>
      <c r="AM136" s="11">
        <f t="shared" si="140"/>
        <v>27030336227.199348</v>
      </c>
      <c r="AN136" s="11">
        <f t="shared" si="140"/>
        <v>13819739116.666101</v>
      </c>
      <c r="AO136" s="11">
        <f t="shared" si="140"/>
        <v>3745781415.5639615</v>
      </c>
      <c r="AP136" s="11">
        <f t="shared" si="140"/>
        <v>2024226047.5760207</v>
      </c>
      <c r="AQ136" s="11">
        <f t="shared" si="140"/>
        <v>20257646620.028358</v>
      </c>
      <c r="AR136" s="11">
        <f t="shared" si="140"/>
        <v>1390674848.0240431</v>
      </c>
      <c r="AS136" s="11">
        <f t="shared" si="140"/>
        <v>1994025063.4763625</v>
      </c>
      <c r="AT136" s="11">
        <f t="shared" si="140"/>
        <v>5874223981.9284039</v>
      </c>
      <c r="AU136" s="11">
        <f t="shared" si="140"/>
        <v>32681168594.907097</v>
      </c>
      <c r="AV136" s="11">
        <f t="shared" si="140"/>
        <v>5557533967.0129213</v>
      </c>
      <c r="AW136" s="11">
        <f t="shared" si="140"/>
        <v>5699092760.1654682</v>
      </c>
      <c r="AX136" s="11">
        <f t="shared" si="140"/>
        <v>902423039.03808081</v>
      </c>
      <c r="AY136" s="11">
        <f t="shared" si="140"/>
        <v>2774440136.8931241</v>
      </c>
      <c r="AZ136" s="11">
        <f t="shared" si="140"/>
        <v>2640505527.2220521</v>
      </c>
      <c r="BA136" s="11">
        <f t="shared" si="140"/>
        <v>2242387164.8445978</v>
      </c>
      <c r="BB136" s="11">
        <f t="shared" si="140"/>
        <v>10145674234.878992</v>
      </c>
      <c r="BD136" s="11">
        <f t="shared" si="140"/>
        <v>0</v>
      </c>
      <c r="BE136" s="11">
        <f t="shared" si="140"/>
        <v>0</v>
      </c>
      <c r="BF136" s="11">
        <f t="shared" si="140"/>
        <v>0</v>
      </c>
      <c r="BG136" s="11">
        <f t="shared" si="140"/>
        <v>0</v>
      </c>
      <c r="BH136" s="11">
        <f t="shared" si="140"/>
        <v>0</v>
      </c>
      <c r="BI136" s="11">
        <f t="shared" si="140"/>
        <v>0</v>
      </c>
      <c r="BJ136" s="11">
        <f t="shared" si="140"/>
        <v>0</v>
      </c>
      <c r="BK136" s="11">
        <f t="shared" si="140"/>
        <v>0</v>
      </c>
      <c r="BL136" s="11">
        <f t="shared" si="140"/>
        <v>0</v>
      </c>
      <c r="BM136" s="11">
        <f t="shared" si="140"/>
        <v>0</v>
      </c>
      <c r="BN136" s="11">
        <f t="shared" si="140"/>
        <v>0</v>
      </c>
      <c r="BO136" s="11">
        <f t="shared" si="140"/>
        <v>0</v>
      </c>
      <c r="BP136" s="11">
        <f t="shared" si="140"/>
        <v>0</v>
      </c>
      <c r="BQ136" s="11">
        <f t="shared" ref="BQ136:EB136" si="141">BQ31+BQ65</f>
        <v>0</v>
      </c>
      <c r="BR136" s="11">
        <f t="shared" si="141"/>
        <v>0</v>
      </c>
      <c r="BS136" s="11">
        <f t="shared" si="141"/>
        <v>0</v>
      </c>
      <c r="BU136" s="11">
        <f t="shared" si="141"/>
        <v>0</v>
      </c>
      <c r="BV136" s="11">
        <f t="shared" si="141"/>
        <v>0</v>
      </c>
      <c r="BW136" s="11">
        <f t="shared" si="141"/>
        <v>0</v>
      </c>
      <c r="BX136" s="11">
        <f t="shared" si="141"/>
        <v>0</v>
      </c>
      <c r="BY136" s="11">
        <f t="shared" si="141"/>
        <v>0</v>
      </c>
      <c r="BZ136" s="11">
        <f t="shared" si="141"/>
        <v>0</v>
      </c>
      <c r="CA136" s="11">
        <f t="shared" si="141"/>
        <v>0</v>
      </c>
      <c r="CB136" s="11">
        <f t="shared" si="141"/>
        <v>0</v>
      </c>
      <c r="CC136" s="11">
        <f t="shared" si="141"/>
        <v>0</v>
      </c>
      <c r="CD136" s="11">
        <f t="shared" si="141"/>
        <v>0</v>
      </c>
      <c r="CE136" s="11">
        <f t="shared" si="141"/>
        <v>0</v>
      </c>
      <c r="CF136" s="11">
        <f t="shared" si="141"/>
        <v>0</v>
      </c>
      <c r="CG136" s="11">
        <f t="shared" si="141"/>
        <v>0</v>
      </c>
      <c r="CH136" s="11">
        <f t="shared" si="141"/>
        <v>0</v>
      </c>
      <c r="CI136" s="11">
        <f t="shared" si="141"/>
        <v>0</v>
      </c>
      <c r="CJ136" s="11">
        <f t="shared" si="141"/>
        <v>0</v>
      </c>
      <c r="CM136" s="11">
        <f t="shared" si="141"/>
        <v>38744.5</v>
      </c>
      <c r="CN136" s="11">
        <f t="shared" si="141"/>
        <v>47963628128.526039</v>
      </c>
      <c r="CO136" s="11">
        <f t="shared" si="141"/>
        <v>18482687038.753792</v>
      </c>
      <c r="CP136" s="11">
        <f t="shared" si="141"/>
        <v>4970126044.4787054</v>
      </c>
      <c r="CQ136" s="11">
        <f t="shared" si="141"/>
        <v>3083149784.4211569</v>
      </c>
      <c r="CR136" s="11">
        <f t="shared" si="141"/>
        <v>29541393995.612419</v>
      </c>
      <c r="CS136" s="11">
        <f t="shared" si="141"/>
        <v>2512743435.325438</v>
      </c>
      <c r="CT136" s="11">
        <f t="shared" si="141"/>
        <v>2587151220.4957275</v>
      </c>
      <c r="CU136" s="11">
        <f t="shared" si="141"/>
        <v>9770038356.3667049</v>
      </c>
      <c r="CV136" s="11">
        <f t="shared" si="141"/>
        <v>46000155742.681061</v>
      </c>
      <c r="CW136" s="11">
        <f t="shared" si="141"/>
        <v>7548505012.0553799</v>
      </c>
      <c r="CX136" s="11">
        <f t="shared" si="141"/>
        <v>11005129090.078535</v>
      </c>
      <c r="CY136" s="11">
        <f t="shared" si="141"/>
        <v>1649631371.5565164</v>
      </c>
      <c r="CZ136" s="11">
        <f t="shared" si="141"/>
        <v>4330040202.9980698</v>
      </c>
      <c r="DA136" s="11">
        <f t="shared" si="141"/>
        <v>3945018244.9769812</v>
      </c>
      <c r="DB136" s="11">
        <f t="shared" si="141"/>
        <v>3507100263.9140272</v>
      </c>
      <c r="DC136" s="11">
        <f t="shared" si="141"/>
        <v>14071388972.50425</v>
      </c>
      <c r="DE136" s="11">
        <f t="shared" si="141"/>
        <v>41857980271.180656</v>
      </c>
      <c r="DF136" s="11">
        <f t="shared" si="141"/>
        <v>16034253758.227802</v>
      </c>
      <c r="DG136" s="11">
        <f t="shared" si="141"/>
        <v>4495244806.8141909</v>
      </c>
      <c r="DH136" s="11">
        <f t="shared" si="141"/>
        <v>2633894473.2413998</v>
      </c>
      <c r="DI136" s="11">
        <f t="shared" si="141"/>
        <v>25982958373.991726</v>
      </c>
      <c r="DJ136" s="11">
        <f t="shared" si="141"/>
        <v>2097287836.1610792</v>
      </c>
      <c r="DK136" s="11">
        <f t="shared" si="141"/>
        <v>2273703127.1658564</v>
      </c>
      <c r="DL136" s="11">
        <f t="shared" si="141"/>
        <v>8398637933.3461342</v>
      </c>
      <c r="DM136" s="11">
        <f t="shared" si="141"/>
        <v>39894260093.06955</v>
      </c>
      <c r="DN136" s="11">
        <f t="shared" si="141"/>
        <v>6377969979.8006201</v>
      </c>
      <c r="DO136" s="11">
        <f t="shared" si="141"/>
        <v>9428726266.7033672</v>
      </c>
      <c r="DP136" s="11">
        <f t="shared" si="141"/>
        <v>1405820989.5616419</v>
      </c>
      <c r="DQ136" s="11">
        <f t="shared" si="141"/>
        <v>3682755271.9598784</v>
      </c>
      <c r="DR136" s="11">
        <f t="shared" si="141"/>
        <v>3559017576.4165969</v>
      </c>
      <c r="DS136" s="11">
        <f t="shared" si="141"/>
        <v>2971811513.6598601</v>
      </c>
      <c r="DT136" s="11">
        <f t="shared" si="141"/>
        <v>12161295808.44949</v>
      </c>
      <c r="DV136" s="11">
        <f t="shared" si="141"/>
        <v>35962651912.868744</v>
      </c>
      <c r="DW136" s="11">
        <f t="shared" si="141"/>
        <v>13904574695.761602</v>
      </c>
      <c r="DX136" s="11">
        <f t="shared" si="141"/>
        <v>4311894310.6179485</v>
      </c>
      <c r="DY136" s="11">
        <f t="shared" si="141"/>
        <v>2235096619.8957891</v>
      </c>
      <c r="DZ136" s="11">
        <f t="shared" si="141"/>
        <v>22627175170.814583</v>
      </c>
      <c r="EA136" s="11">
        <f t="shared" si="141"/>
        <v>1682111198.949079</v>
      </c>
      <c r="EB136" s="11">
        <f t="shared" si="141"/>
        <v>1964576723.9401522</v>
      </c>
      <c r="EC136" s="11">
        <f t="shared" ref="EC136:GN136" si="142">EC31+EC65</f>
        <v>7027237510.3255672</v>
      </c>
      <c r="ED136" s="11">
        <f t="shared" si="142"/>
        <v>33788364443.458038</v>
      </c>
      <c r="EE136" s="11">
        <f t="shared" si="142"/>
        <v>5207434947.5458584</v>
      </c>
      <c r="EF136" s="11">
        <f t="shared" si="142"/>
        <v>8031266706.581996</v>
      </c>
      <c r="EG136" s="11">
        <f t="shared" si="142"/>
        <v>1162191821.7397447</v>
      </c>
      <c r="EH136" s="11">
        <f t="shared" si="142"/>
        <v>3037249733.7446384</v>
      </c>
      <c r="EI136" s="11">
        <f t="shared" si="142"/>
        <v>3357136761.7228041</v>
      </c>
      <c r="EJ136" s="11">
        <f t="shared" si="142"/>
        <v>2440138846.9237957</v>
      </c>
      <c r="EK136" s="11">
        <f t="shared" si="142"/>
        <v>10345895081.862473</v>
      </c>
      <c r="EM136" s="11">
        <f t="shared" si="142"/>
        <v>0</v>
      </c>
      <c r="EN136" s="11">
        <f t="shared" si="142"/>
        <v>0</v>
      </c>
      <c r="EO136" s="11">
        <f t="shared" si="142"/>
        <v>0</v>
      </c>
      <c r="EP136" s="11">
        <f t="shared" si="142"/>
        <v>0</v>
      </c>
      <c r="EQ136" s="11">
        <f t="shared" si="142"/>
        <v>0</v>
      </c>
      <c r="ER136" s="11">
        <f t="shared" si="142"/>
        <v>0</v>
      </c>
      <c r="ES136" s="11">
        <f t="shared" si="142"/>
        <v>0</v>
      </c>
      <c r="ET136" s="11">
        <f t="shared" si="142"/>
        <v>0</v>
      </c>
      <c r="EU136" s="11">
        <f t="shared" si="142"/>
        <v>0</v>
      </c>
      <c r="EV136" s="11">
        <f t="shared" si="142"/>
        <v>0</v>
      </c>
      <c r="EW136" s="11">
        <f t="shared" si="142"/>
        <v>0</v>
      </c>
      <c r="EX136" s="11">
        <f t="shared" si="142"/>
        <v>0</v>
      </c>
      <c r="EY136" s="11">
        <f t="shared" si="142"/>
        <v>0</v>
      </c>
      <c r="EZ136" s="11">
        <f t="shared" si="142"/>
        <v>0</v>
      </c>
      <c r="FA136" s="11">
        <f t="shared" si="142"/>
        <v>0</v>
      </c>
      <c r="FB136" s="11">
        <f t="shared" si="142"/>
        <v>0</v>
      </c>
      <c r="FD136" s="11">
        <f t="shared" si="142"/>
        <v>0</v>
      </c>
      <c r="FE136" s="11">
        <f t="shared" si="142"/>
        <v>0</v>
      </c>
      <c r="FF136" s="11">
        <f t="shared" si="142"/>
        <v>0</v>
      </c>
      <c r="FG136" s="11">
        <f t="shared" si="142"/>
        <v>0</v>
      </c>
      <c r="FH136" s="11">
        <f t="shared" si="142"/>
        <v>0</v>
      </c>
      <c r="FI136" s="11">
        <f t="shared" si="142"/>
        <v>0</v>
      </c>
      <c r="FJ136" s="11">
        <f t="shared" si="142"/>
        <v>0</v>
      </c>
      <c r="FK136" s="11">
        <f t="shared" si="142"/>
        <v>0</v>
      </c>
      <c r="FL136" s="11">
        <f t="shared" si="142"/>
        <v>0</v>
      </c>
      <c r="FM136" s="11">
        <f t="shared" si="142"/>
        <v>0</v>
      </c>
      <c r="FN136" s="11">
        <f t="shared" si="142"/>
        <v>0</v>
      </c>
      <c r="FO136" s="11">
        <f t="shared" si="142"/>
        <v>0</v>
      </c>
      <c r="FP136" s="11">
        <f t="shared" si="142"/>
        <v>0</v>
      </c>
      <c r="FQ136" s="11">
        <f t="shared" si="142"/>
        <v>0</v>
      </c>
      <c r="FR136" s="11">
        <f t="shared" si="142"/>
        <v>0</v>
      </c>
      <c r="FS136" s="11">
        <f t="shared" si="142"/>
        <v>0</v>
      </c>
      <c r="FV136" s="11">
        <f t="shared" si="142"/>
        <v>38744.5</v>
      </c>
      <c r="FW136" s="11">
        <f t="shared" si="142"/>
        <v>39271953621.675674</v>
      </c>
      <c r="FX136" s="11">
        <f t="shared" si="142"/>
        <v>17970013188.166618</v>
      </c>
      <c r="FY136" s="11">
        <f t="shared" si="142"/>
        <v>5675224084.8637104</v>
      </c>
      <c r="FZ136" s="11">
        <f t="shared" si="142"/>
        <v>3093315492.690155</v>
      </c>
      <c r="GA136" s="11">
        <f t="shared" si="142"/>
        <v>25280837878.141884</v>
      </c>
      <c r="GB136" s="11">
        <f t="shared" si="142"/>
        <v>1874191630.076148</v>
      </c>
      <c r="GC136" s="11">
        <f t="shared" si="142"/>
        <v>2628680313.5685377</v>
      </c>
      <c r="GD136" s="11">
        <f t="shared" si="142"/>
        <v>13989875832.472858</v>
      </c>
      <c r="GE136" s="11">
        <f t="shared" si="142"/>
        <v>45840893076.283188</v>
      </c>
      <c r="GF136" s="11">
        <f t="shared" si="142"/>
        <v>7459341152.3641844</v>
      </c>
      <c r="GG136" s="11">
        <f t="shared" si="142"/>
        <v>7705062240.0566053</v>
      </c>
      <c r="GH136" s="11">
        <f t="shared" si="142"/>
        <v>1956708446.0746441</v>
      </c>
      <c r="GI136" s="11">
        <f t="shared" si="142"/>
        <v>3219248613.4160957</v>
      </c>
      <c r="GJ136" s="11">
        <f t="shared" si="142"/>
        <v>4061266715.2466912</v>
      </c>
      <c r="GK136" s="11">
        <f t="shared" si="142"/>
        <v>3005246355.5358906</v>
      </c>
      <c r="GL136" s="11">
        <f t="shared" si="142"/>
        <v>19637118535.159439</v>
      </c>
      <c r="GN136" s="11">
        <f t="shared" si="142"/>
        <v>36491910993.237312</v>
      </c>
      <c r="GO136" s="11">
        <f t="shared" ref="GO136:IZ136" si="143">GO31+GO65</f>
        <v>16479359922.477055</v>
      </c>
      <c r="GP136" s="11">
        <f t="shared" si="143"/>
        <v>5228399609.6908274</v>
      </c>
      <c r="GQ136" s="11">
        <f t="shared" si="143"/>
        <v>2835890955.9471192</v>
      </c>
      <c r="GR136" s="11">
        <f t="shared" si="143"/>
        <v>23035305363.889713</v>
      </c>
      <c r="GS136" s="11">
        <f t="shared" si="143"/>
        <v>1622756334.0564103</v>
      </c>
      <c r="GT136" s="11">
        <f t="shared" si="143"/>
        <v>2364986431.0422783</v>
      </c>
      <c r="GU136" s="11">
        <f t="shared" si="143"/>
        <v>12834146053.168957</v>
      </c>
      <c r="GV136" s="11">
        <f t="shared" si="143"/>
        <v>40946297029.495674</v>
      </c>
      <c r="GW136" s="11">
        <f t="shared" si="143"/>
        <v>6637233278.085907</v>
      </c>
      <c r="GX136" s="11">
        <f t="shared" si="143"/>
        <v>7090835803.7120428</v>
      </c>
      <c r="GY136" s="11">
        <f t="shared" si="143"/>
        <v>1734317890.2924249</v>
      </c>
      <c r="GZ136" s="11">
        <f t="shared" si="143"/>
        <v>2902122341.2656136</v>
      </c>
      <c r="HA136" s="11">
        <f t="shared" si="143"/>
        <v>3613541966.6961131</v>
      </c>
      <c r="HB136" s="11">
        <f t="shared" si="143"/>
        <v>2706557206.8566184</v>
      </c>
      <c r="HC136" s="11">
        <f t="shared" si="143"/>
        <v>17527229282.071983</v>
      </c>
      <c r="HE136" s="11">
        <f t="shared" si="143"/>
        <v>35035040655.899734</v>
      </c>
      <c r="HF136" s="11">
        <f t="shared" si="143"/>
        <v>14987539756.366564</v>
      </c>
      <c r="HG136" s="11">
        <f t="shared" si="143"/>
        <v>4809150450.543191</v>
      </c>
      <c r="HH136" s="11">
        <f t="shared" si="143"/>
        <v>2571739152.4219551</v>
      </c>
      <c r="HI136" s="11">
        <f t="shared" si="143"/>
        <v>20787096022.008461</v>
      </c>
      <c r="HJ136" s="11">
        <f t="shared" si="143"/>
        <v>1369396031.3151071</v>
      </c>
      <c r="HK136" s="11">
        <f t="shared" si="143"/>
        <v>2101292548.5160143</v>
      </c>
      <c r="HL136" s="11">
        <f t="shared" si="143"/>
        <v>11679521344.527449</v>
      </c>
      <c r="HM136" s="11">
        <f t="shared" si="143"/>
        <v>36051700982.708183</v>
      </c>
      <c r="HN136" s="11">
        <f t="shared" si="143"/>
        <v>5815125403.8076391</v>
      </c>
      <c r="HO136" s="11">
        <f t="shared" si="143"/>
        <v>6786637695.4019156</v>
      </c>
      <c r="HP136" s="11">
        <f t="shared" si="143"/>
        <v>1511839351.811193</v>
      </c>
      <c r="HQ136" s="11">
        <f t="shared" si="143"/>
        <v>2584996069.1151314</v>
      </c>
      <c r="HR136" s="11">
        <f t="shared" si="143"/>
        <v>3166349229.2082877</v>
      </c>
      <c r="HS136" s="11">
        <f t="shared" si="143"/>
        <v>2407940024.638597</v>
      </c>
      <c r="HT136" s="11">
        <f t="shared" si="143"/>
        <v>15417340028.984545</v>
      </c>
      <c r="HV136" s="11">
        <f t="shared" si="143"/>
        <v>0</v>
      </c>
      <c r="HW136" s="11">
        <f t="shared" si="143"/>
        <v>0</v>
      </c>
      <c r="HX136" s="11">
        <f t="shared" si="143"/>
        <v>0</v>
      </c>
      <c r="HY136" s="11">
        <f t="shared" si="143"/>
        <v>0</v>
      </c>
      <c r="HZ136" s="11">
        <f t="shared" si="143"/>
        <v>0</v>
      </c>
      <c r="IA136" s="11">
        <f t="shared" si="143"/>
        <v>0</v>
      </c>
      <c r="IB136" s="11">
        <f t="shared" si="143"/>
        <v>0</v>
      </c>
      <c r="IC136" s="11">
        <f t="shared" si="143"/>
        <v>0</v>
      </c>
      <c r="ID136" s="11">
        <f t="shared" si="143"/>
        <v>0</v>
      </c>
      <c r="IE136" s="11">
        <f t="shared" si="143"/>
        <v>0</v>
      </c>
      <c r="IF136" s="11">
        <f t="shared" si="143"/>
        <v>0</v>
      </c>
      <c r="IG136" s="11">
        <f t="shared" si="143"/>
        <v>0</v>
      </c>
      <c r="IH136" s="11">
        <f t="shared" si="143"/>
        <v>0</v>
      </c>
      <c r="II136" s="11">
        <f t="shared" si="143"/>
        <v>0</v>
      </c>
      <c r="IJ136" s="11">
        <f t="shared" si="143"/>
        <v>0</v>
      </c>
      <c r="IK136" s="11">
        <f t="shared" si="143"/>
        <v>0</v>
      </c>
      <c r="IM136" s="11">
        <f t="shared" si="143"/>
        <v>0</v>
      </c>
      <c r="IN136" s="11">
        <f t="shared" si="143"/>
        <v>0</v>
      </c>
      <c r="IO136" s="11">
        <f t="shared" si="143"/>
        <v>0</v>
      </c>
      <c r="IP136" s="11">
        <f t="shared" si="143"/>
        <v>0</v>
      </c>
      <c r="IQ136" s="11">
        <f t="shared" si="143"/>
        <v>0</v>
      </c>
      <c r="IR136" s="11">
        <f t="shared" si="143"/>
        <v>0</v>
      </c>
      <c r="IS136" s="11">
        <f t="shared" si="143"/>
        <v>0</v>
      </c>
      <c r="IT136" s="11">
        <f t="shared" si="143"/>
        <v>0</v>
      </c>
      <c r="IU136" s="11">
        <f t="shared" si="143"/>
        <v>0</v>
      </c>
      <c r="IV136" s="11">
        <f t="shared" si="143"/>
        <v>0</v>
      </c>
      <c r="IW136" s="11">
        <f t="shared" si="143"/>
        <v>0</v>
      </c>
      <c r="IX136" s="11">
        <f t="shared" si="143"/>
        <v>0</v>
      </c>
      <c r="IY136" s="11">
        <f t="shared" si="143"/>
        <v>0</v>
      </c>
      <c r="IZ136" s="11">
        <f t="shared" si="143"/>
        <v>0</v>
      </c>
      <c r="JA136" s="11">
        <f t="shared" ref="JA136" si="144">JA31+JA65</f>
        <v>0</v>
      </c>
      <c r="JB136" s="11">
        <f t="shared" si="4"/>
        <v>0</v>
      </c>
    </row>
    <row r="137" spans="1:262" x14ac:dyDescent="0.25">
      <c r="D137" s="11">
        <v>2049</v>
      </c>
      <c r="E137" s="11">
        <f t="shared" ref="E137:BP137" si="145">E32+E66</f>
        <v>31321321916.608524</v>
      </c>
      <c r="F137" s="11">
        <f t="shared" si="145"/>
        <v>20402692358.8862</v>
      </c>
      <c r="G137" s="11">
        <f t="shared" si="145"/>
        <v>5081765170.3022318</v>
      </c>
      <c r="H137" s="11">
        <f t="shared" si="145"/>
        <v>2916105663.4588671</v>
      </c>
      <c r="I137" s="11">
        <f t="shared" si="145"/>
        <v>25542327246.630375</v>
      </c>
      <c r="J137" s="11">
        <f t="shared" si="145"/>
        <v>2254311267.750711</v>
      </c>
      <c r="K137" s="11">
        <f t="shared" si="145"/>
        <v>3008824467.2979374</v>
      </c>
      <c r="L137" s="11">
        <f t="shared" si="145"/>
        <v>8597060397.4734192</v>
      </c>
      <c r="M137" s="11">
        <f t="shared" si="145"/>
        <v>45545847799.933304</v>
      </c>
      <c r="N137" s="11">
        <f t="shared" si="145"/>
        <v>8932856418.8220043</v>
      </c>
      <c r="O137" s="11">
        <f t="shared" si="145"/>
        <v>9087257728.279295</v>
      </c>
      <c r="P137" s="11">
        <f t="shared" si="145"/>
        <v>1394098831.6305256</v>
      </c>
      <c r="Q137" s="11">
        <f t="shared" si="145"/>
        <v>4199492917.1809869</v>
      </c>
      <c r="R137" s="11">
        <f t="shared" si="145"/>
        <v>3844257411.7622156</v>
      </c>
      <c r="S137" s="11">
        <f t="shared" si="145"/>
        <v>3498994058.5833969</v>
      </c>
      <c r="T137" s="11">
        <f t="shared" si="145"/>
        <v>14855679782.477116</v>
      </c>
      <c r="V137" s="11">
        <f t="shared" si="145"/>
        <v>27250219235.758804</v>
      </c>
      <c r="W137" s="11">
        <f t="shared" si="145"/>
        <v>17092232340.062897</v>
      </c>
      <c r="X137" s="11">
        <f t="shared" si="145"/>
        <v>4350094877.6471634</v>
      </c>
      <c r="Y137" s="11">
        <f t="shared" si="145"/>
        <v>2452406902.8483863</v>
      </c>
      <c r="Z137" s="11">
        <f t="shared" si="145"/>
        <v>22096049876.420906</v>
      </c>
      <c r="AA137" s="11">
        <f t="shared" si="145"/>
        <v>1851064971.02337</v>
      </c>
      <c r="AB137" s="11">
        <f t="shared" si="145"/>
        <v>2533031084.382215</v>
      </c>
      <c r="AC137" s="11">
        <f t="shared" si="145"/>
        <v>7257672705.072403</v>
      </c>
      <c r="AD137" s="11">
        <f t="shared" si="145"/>
        <v>38804099931.835747</v>
      </c>
      <c r="AE137" s="11">
        <f t="shared" si="145"/>
        <v>7414574263.1426821</v>
      </c>
      <c r="AF137" s="11">
        <f t="shared" si="145"/>
        <v>7567407645.0442619</v>
      </c>
      <c r="AG137" s="11">
        <f t="shared" si="145"/>
        <v>1171197524.8096957</v>
      </c>
      <c r="AH137" s="11">
        <f t="shared" si="145"/>
        <v>3482099649.79459</v>
      </c>
      <c r="AI137" s="11">
        <f t="shared" si="145"/>
        <v>3262927816.0231252</v>
      </c>
      <c r="AJ137" s="11">
        <f t="shared" si="145"/>
        <v>2887487450.0548205</v>
      </c>
      <c r="AK137" s="11">
        <f t="shared" si="145"/>
        <v>12521475467.057301</v>
      </c>
      <c r="AM137" s="11">
        <f t="shared" si="145"/>
        <v>26502980528.317654</v>
      </c>
      <c r="AN137" s="11">
        <f t="shared" si="145"/>
        <v>13796170814.419399</v>
      </c>
      <c r="AO137" s="11">
        <f t="shared" si="145"/>
        <v>3618798411.526175</v>
      </c>
      <c r="AP137" s="11">
        <f t="shared" si="145"/>
        <v>1991476758.9331944</v>
      </c>
      <c r="AQ137" s="11">
        <f t="shared" si="145"/>
        <v>20166348261.432697</v>
      </c>
      <c r="AR137" s="11">
        <f t="shared" si="145"/>
        <v>1448035554.3953025</v>
      </c>
      <c r="AS137" s="11">
        <f t="shared" si="145"/>
        <v>2052562624.0802655</v>
      </c>
      <c r="AT137" s="11">
        <f t="shared" si="145"/>
        <v>5921879205.8122492</v>
      </c>
      <c r="AU137" s="11">
        <f t="shared" si="145"/>
        <v>32400367588.396465</v>
      </c>
      <c r="AV137" s="11">
        <f t="shared" si="145"/>
        <v>5897512860.3015299</v>
      </c>
      <c r="AW137" s="11">
        <f t="shared" si="145"/>
        <v>6048839845.1655121</v>
      </c>
      <c r="AX137" s="11">
        <f t="shared" si="145"/>
        <v>948844368.64344132</v>
      </c>
      <c r="AY137" s="11">
        <f t="shared" si="145"/>
        <v>2765693595.0095611</v>
      </c>
      <c r="AZ137" s="11">
        <f t="shared" si="145"/>
        <v>2681890462.4249234</v>
      </c>
      <c r="BA137" s="11">
        <f t="shared" si="145"/>
        <v>2276405905.9899683</v>
      </c>
      <c r="BB137" s="11">
        <f t="shared" si="145"/>
        <v>10190671956.645588</v>
      </c>
      <c r="BD137" s="11">
        <f t="shared" si="145"/>
        <v>0</v>
      </c>
      <c r="BE137" s="11">
        <f t="shared" si="145"/>
        <v>0</v>
      </c>
      <c r="BF137" s="11">
        <f t="shared" si="145"/>
        <v>0</v>
      </c>
      <c r="BG137" s="11">
        <f t="shared" si="145"/>
        <v>0</v>
      </c>
      <c r="BH137" s="11">
        <f t="shared" si="145"/>
        <v>0</v>
      </c>
      <c r="BI137" s="11">
        <f t="shared" si="145"/>
        <v>0</v>
      </c>
      <c r="BJ137" s="11">
        <f t="shared" si="145"/>
        <v>0</v>
      </c>
      <c r="BK137" s="11">
        <f t="shared" si="145"/>
        <v>0</v>
      </c>
      <c r="BL137" s="11">
        <f t="shared" si="145"/>
        <v>0</v>
      </c>
      <c r="BM137" s="11">
        <f t="shared" si="145"/>
        <v>0</v>
      </c>
      <c r="BN137" s="11">
        <f t="shared" si="145"/>
        <v>0</v>
      </c>
      <c r="BO137" s="11">
        <f t="shared" si="145"/>
        <v>0</v>
      </c>
      <c r="BP137" s="11">
        <f t="shared" si="145"/>
        <v>0</v>
      </c>
      <c r="BQ137" s="11">
        <f t="shared" ref="BQ137:EB137" si="146">BQ32+BQ66</f>
        <v>0</v>
      </c>
      <c r="BR137" s="11">
        <f t="shared" si="146"/>
        <v>0</v>
      </c>
      <c r="BS137" s="11">
        <f t="shared" si="146"/>
        <v>0</v>
      </c>
      <c r="BU137" s="11">
        <f t="shared" si="146"/>
        <v>0</v>
      </c>
      <c r="BV137" s="11">
        <f t="shared" si="146"/>
        <v>0</v>
      </c>
      <c r="BW137" s="11">
        <f t="shared" si="146"/>
        <v>0</v>
      </c>
      <c r="BX137" s="11">
        <f t="shared" si="146"/>
        <v>0</v>
      </c>
      <c r="BY137" s="11">
        <f t="shared" si="146"/>
        <v>0</v>
      </c>
      <c r="BZ137" s="11">
        <f t="shared" si="146"/>
        <v>0</v>
      </c>
      <c r="CA137" s="11">
        <f t="shared" si="146"/>
        <v>0</v>
      </c>
      <c r="CB137" s="11">
        <f t="shared" si="146"/>
        <v>0</v>
      </c>
      <c r="CC137" s="11">
        <f t="shared" si="146"/>
        <v>0</v>
      </c>
      <c r="CD137" s="11">
        <f t="shared" si="146"/>
        <v>0</v>
      </c>
      <c r="CE137" s="11">
        <f t="shared" si="146"/>
        <v>0</v>
      </c>
      <c r="CF137" s="11">
        <f t="shared" si="146"/>
        <v>0</v>
      </c>
      <c r="CG137" s="11">
        <f t="shared" si="146"/>
        <v>0</v>
      </c>
      <c r="CH137" s="11">
        <f t="shared" si="146"/>
        <v>0</v>
      </c>
      <c r="CI137" s="11">
        <f t="shared" si="146"/>
        <v>0</v>
      </c>
      <c r="CJ137" s="11">
        <f t="shared" si="146"/>
        <v>0</v>
      </c>
      <c r="CM137" s="11">
        <f t="shared" si="146"/>
        <v>40794.5</v>
      </c>
      <c r="CN137" s="11">
        <f t="shared" si="146"/>
        <v>47902086673.336845</v>
      </c>
      <c r="CO137" s="11">
        <f t="shared" si="146"/>
        <v>18510149007.797741</v>
      </c>
      <c r="CP137" s="11">
        <f t="shared" si="146"/>
        <v>4926262469.5134697</v>
      </c>
      <c r="CQ137" s="11">
        <f t="shared" si="146"/>
        <v>3122503381.4282794</v>
      </c>
      <c r="CR137" s="11">
        <f t="shared" si="146"/>
        <v>30236755814.477661</v>
      </c>
      <c r="CS137" s="11">
        <f t="shared" si="146"/>
        <v>2623930008.7176242</v>
      </c>
      <c r="CT137" s="11">
        <f t="shared" si="146"/>
        <v>2594011296.7171826</v>
      </c>
      <c r="CU137" s="11">
        <f t="shared" si="146"/>
        <v>9788844703.3693657</v>
      </c>
      <c r="CV137" s="11">
        <f t="shared" si="146"/>
        <v>46039512446.374054</v>
      </c>
      <c r="CW137" s="11">
        <f t="shared" si="146"/>
        <v>7920713107.9752073</v>
      </c>
      <c r="CX137" s="11">
        <f t="shared" si="146"/>
        <v>11117534126.632845</v>
      </c>
      <c r="CY137" s="11">
        <f t="shared" si="146"/>
        <v>1745829743.5792923</v>
      </c>
      <c r="CZ137" s="11">
        <f t="shared" si="146"/>
        <v>4347433971.9616756</v>
      </c>
      <c r="DA137" s="11">
        <f t="shared" si="146"/>
        <v>4034310087.3433433</v>
      </c>
      <c r="DB137" s="11">
        <f t="shared" si="146"/>
        <v>3551121814.2919407</v>
      </c>
      <c r="DC137" s="11">
        <f t="shared" si="146"/>
        <v>14262128760.81391</v>
      </c>
      <c r="DE137" s="11">
        <f t="shared" si="146"/>
        <v>41672058187.875267</v>
      </c>
      <c r="DF137" s="11">
        <f t="shared" si="146"/>
        <v>15969531530.07267</v>
      </c>
      <c r="DG137" s="11">
        <f t="shared" si="146"/>
        <v>4432438868.3694153</v>
      </c>
      <c r="DH137" s="11">
        <f t="shared" si="146"/>
        <v>2652353845.0583377</v>
      </c>
      <c r="DI137" s="11">
        <f t="shared" si="146"/>
        <v>26528355847.78532</v>
      </c>
      <c r="DJ137" s="11">
        <f t="shared" si="146"/>
        <v>2187572453.5932612</v>
      </c>
      <c r="DK137" s="11">
        <f t="shared" si="146"/>
        <v>2268520332.8927488</v>
      </c>
      <c r="DL137" s="11">
        <f t="shared" si="146"/>
        <v>8384200193.9049234</v>
      </c>
      <c r="DM137" s="11">
        <f t="shared" si="146"/>
        <v>39874179373.5345</v>
      </c>
      <c r="DN137" s="11">
        <f t="shared" si="146"/>
        <v>6682096039.7734194</v>
      </c>
      <c r="DO137" s="11">
        <f t="shared" si="146"/>
        <v>9511037645.4562187</v>
      </c>
      <c r="DP137" s="11">
        <f t="shared" si="146"/>
        <v>1485125039.210052</v>
      </c>
      <c r="DQ137" s="11">
        <f t="shared" si="146"/>
        <v>3687148280.6452179</v>
      </c>
      <c r="DR137" s="11">
        <f t="shared" si="146"/>
        <v>3632253585.9621491</v>
      </c>
      <c r="DS137" s="11">
        <f t="shared" si="146"/>
        <v>3000864117.6733603</v>
      </c>
      <c r="DT137" s="11">
        <f t="shared" si="146"/>
        <v>12293255400.35759</v>
      </c>
      <c r="DV137" s="11">
        <f t="shared" si="146"/>
        <v>35652274940.755898</v>
      </c>
      <c r="DW137" s="11">
        <f t="shared" si="146"/>
        <v>13747562774.497808</v>
      </c>
      <c r="DX137" s="11">
        <f t="shared" si="146"/>
        <v>4158450142.862885</v>
      </c>
      <c r="DY137" s="11">
        <f t="shared" si="146"/>
        <v>2232652353.0148606</v>
      </c>
      <c r="DZ137" s="11">
        <f t="shared" si="146"/>
        <v>23022566712.254452</v>
      </c>
      <c r="EA137" s="11">
        <f t="shared" si="146"/>
        <v>1751493763.3822241</v>
      </c>
      <c r="EB137" s="11">
        <f t="shared" si="146"/>
        <v>1947345241.8859231</v>
      </c>
      <c r="EC137" s="11">
        <f t="shared" ref="EC137:GN137" si="147">EC32+EC66</f>
        <v>6979555684.440485</v>
      </c>
      <c r="ED137" s="11">
        <f t="shared" si="147"/>
        <v>33708846300.694942</v>
      </c>
      <c r="EE137" s="11">
        <f t="shared" si="147"/>
        <v>5443478971.5716314</v>
      </c>
      <c r="EF137" s="11">
        <f t="shared" si="147"/>
        <v>8025821144.4819317</v>
      </c>
      <c r="EG137" s="11">
        <f t="shared" si="147"/>
        <v>1224601521.10286</v>
      </c>
      <c r="EH137" s="11">
        <f t="shared" si="147"/>
        <v>3028641603.1896772</v>
      </c>
      <c r="EI137" s="11">
        <f t="shared" si="147"/>
        <v>3389452731.1719108</v>
      </c>
      <c r="EJ137" s="11">
        <f t="shared" si="147"/>
        <v>2454222002.3605103</v>
      </c>
      <c r="EK137" s="11">
        <f t="shared" si="147"/>
        <v>10419057044.826057</v>
      </c>
      <c r="EM137" s="11">
        <f t="shared" si="147"/>
        <v>0</v>
      </c>
      <c r="EN137" s="11">
        <f t="shared" si="147"/>
        <v>0</v>
      </c>
      <c r="EO137" s="11">
        <f t="shared" si="147"/>
        <v>0</v>
      </c>
      <c r="EP137" s="11">
        <f t="shared" si="147"/>
        <v>0</v>
      </c>
      <c r="EQ137" s="11">
        <f t="shared" si="147"/>
        <v>0</v>
      </c>
      <c r="ER137" s="11">
        <f t="shared" si="147"/>
        <v>0</v>
      </c>
      <c r="ES137" s="11">
        <f t="shared" si="147"/>
        <v>0</v>
      </c>
      <c r="ET137" s="11">
        <f t="shared" si="147"/>
        <v>0</v>
      </c>
      <c r="EU137" s="11">
        <f t="shared" si="147"/>
        <v>0</v>
      </c>
      <c r="EV137" s="11">
        <f t="shared" si="147"/>
        <v>0</v>
      </c>
      <c r="EW137" s="11">
        <f t="shared" si="147"/>
        <v>0</v>
      </c>
      <c r="EX137" s="11">
        <f t="shared" si="147"/>
        <v>0</v>
      </c>
      <c r="EY137" s="11">
        <f t="shared" si="147"/>
        <v>0</v>
      </c>
      <c r="EZ137" s="11">
        <f t="shared" si="147"/>
        <v>0</v>
      </c>
      <c r="FA137" s="11">
        <f t="shared" si="147"/>
        <v>0</v>
      </c>
      <c r="FB137" s="11">
        <f t="shared" si="147"/>
        <v>0</v>
      </c>
      <c r="FD137" s="11">
        <f t="shared" si="147"/>
        <v>0</v>
      </c>
      <c r="FE137" s="11">
        <f t="shared" si="147"/>
        <v>0</v>
      </c>
      <c r="FF137" s="11">
        <f t="shared" si="147"/>
        <v>0</v>
      </c>
      <c r="FG137" s="11">
        <f t="shared" si="147"/>
        <v>0</v>
      </c>
      <c r="FH137" s="11">
        <f t="shared" si="147"/>
        <v>0</v>
      </c>
      <c r="FI137" s="11">
        <f t="shared" si="147"/>
        <v>0</v>
      </c>
      <c r="FJ137" s="11">
        <f t="shared" si="147"/>
        <v>0</v>
      </c>
      <c r="FK137" s="11">
        <f t="shared" si="147"/>
        <v>0</v>
      </c>
      <c r="FL137" s="11">
        <f t="shared" si="147"/>
        <v>0</v>
      </c>
      <c r="FM137" s="11">
        <f t="shared" si="147"/>
        <v>0</v>
      </c>
      <c r="FN137" s="11">
        <f t="shared" si="147"/>
        <v>0</v>
      </c>
      <c r="FO137" s="11">
        <f t="shared" si="147"/>
        <v>0</v>
      </c>
      <c r="FP137" s="11">
        <f t="shared" si="147"/>
        <v>0</v>
      </c>
      <c r="FQ137" s="11">
        <f t="shared" si="147"/>
        <v>0</v>
      </c>
      <c r="FR137" s="11">
        <f t="shared" si="147"/>
        <v>0</v>
      </c>
      <c r="FS137" s="11">
        <f t="shared" si="147"/>
        <v>0</v>
      </c>
      <c r="FV137" s="11">
        <f t="shared" si="147"/>
        <v>40794.5</v>
      </c>
      <c r="FW137" s="11">
        <f t="shared" si="147"/>
        <v>38923323979.661934</v>
      </c>
      <c r="FX137" s="11">
        <f t="shared" si="147"/>
        <v>17663379005.008495</v>
      </c>
      <c r="FY137" s="11">
        <f t="shared" si="147"/>
        <v>5579754714.7693977</v>
      </c>
      <c r="FZ137" s="11">
        <f t="shared" si="147"/>
        <v>3089688980.8878946</v>
      </c>
      <c r="GA137" s="11">
        <f t="shared" si="147"/>
        <v>26019026610.332035</v>
      </c>
      <c r="GB137" s="11">
        <f t="shared" si="147"/>
        <v>2005522347.6583853</v>
      </c>
      <c r="GC137" s="11">
        <f t="shared" si="147"/>
        <v>2607844229.1564116</v>
      </c>
      <c r="GD137" s="11">
        <f t="shared" si="147"/>
        <v>13872083192.970997</v>
      </c>
      <c r="GE137" s="11">
        <f t="shared" si="147"/>
        <v>46404143371.530266</v>
      </c>
      <c r="GF137" s="11">
        <f t="shared" si="147"/>
        <v>7883749445.1414061</v>
      </c>
      <c r="GG137" s="11">
        <f t="shared" si="147"/>
        <v>7848890616.8554974</v>
      </c>
      <c r="GH137" s="11">
        <f t="shared" si="147"/>
        <v>1984254866.7604291</v>
      </c>
      <c r="GI137" s="11">
        <f t="shared" si="147"/>
        <v>3274985809.0116076</v>
      </c>
      <c r="GJ137" s="11">
        <f t="shared" si="147"/>
        <v>4081316667.0296435</v>
      </c>
      <c r="GK137" s="11">
        <f t="shared" si="147"/>
        <v>2966539479.9717264</v>
      </c>
      <c r="GL137" s="11">
        <f t="shared" si="147"/>
        <v>20109390526.347301</v>
      </c>
      <c r="GN137" s="11">
        <f t="shared" si="147"/>
        <v>36075731128.817131</v>
      </c>
      <c r="GO137" s="11">
        <f t="shared" ref="GO137:IZ137" si="148">GO32+GO66</f>
        <v>16153108411.157534</v>
      </c>
      <c r="GP137" s="11">
        <f t="shared" si="148"/>
        <v>5122975926.5500708</v>
      </c>
      <c r="GQ137" s="11">
        <f t="shared" si="148"/>
        <v>2819695676.735517</v>
      </c>
      <c r="GR137" s="11">
        <f t="shared" si="148"/>
        <v>23631994560.285545</v>
      </c>
      <c r="GS137" s="11">
        <f t="shared" si="148"/>
        <v>1732466151.5527227</v>
      </c>
      <c r="GT137" s="11">
        <f t="shared" si="148"/>
        <v>2337080729.3268805</v>
      </c>
      <c r="GU137" s="11">
        <f t="shared" si="148"/>
        <v>12704734754.383801</v>
      </c>
      <c r="GV137" s="11">
        <f t="shared" si="148"/>
        <v>41387593652.780846</v>
      </c>
      <c r="GW137" s="11">
        <f t="shared" si="148"/>
        <v>6992162878.3215504</v>
      </c>
      <c r="GX137" s="11">
        <f t="shared" si="148"/>
        <v>7204237165.7471237</v>
      </c>
      <c r="GY137" s="11">
        <f t="shared" si="148"/>
        <v>1755607174.6854196</v>
      </c>
      <c r="GZ137" s="11">
        <f t="shared" si="148"/>
        <v>2940834283.7160168</v>
      </c>
      <c r="HA137" s="11">
        <f t="shared" si="148"/>
        <v>3630011821.652607</v>
      </c>
      <c r="HB137" s="11">
        <f t="shared" si="148"/>
        <v>2667146629.4035354</v>
      </c>
      <c r="HC137" s="11">
        <f t="shared" si="148"/>
        <v>17902982936.245197</v>
      </c>
      <c r="HE137" s="11">
        <f t="shared" si="148"/>
        <v>34282060398.006901</v>
      </c>
      <c r="HF137" s="11">
        <f t="shared" si="148"/>
        <v>14641608298.595432</v>
      </c>
      <c r="HG137" s="11">
        <f t="shared" si="148"/>
        <v>4663203503.7816916</v>
      </c>
      <c r="HH137" s="11">
        <f t="shared" si="148"/>
        <v>2542949200.7632079</v>
      </c>
      <c r="HI137" s="11">
        <f t="shared" si="148"/>
        <v>21242261108.400047</v>
      </c>
      <c r="HJ137" s="11">
        <f t="shared" si="148"/>
        <v>1457484288.5756419</v>
      </c>
      <c r="HK137" s="11">
        <f t="shared" si="148"/>
        <v>2066317229.497345</v>
      </c>
      <c r="HL137" s="11">
        <f t="shared" si="148"/>
        <v>11538485499.393629</v>
      </c>
      <c r="HM137" s="11">
        <f t="shared" si="148"/>
        <v>36371043934.031441</v>
      </c>
      <c r="HN137" s="11">
        <f t="shared" si="148"/>
        <v>6100576311.5017042</v>
      </c>
      <c r="HO137" s="11">
        <f t="shared" si="148"/>
        <v>6800748020.5523529</v>
      </c>
      <c r="HP137" s="11">
        <f t="shared" si="148"/>
        <v>1526871471.7197075</v>
      </c>
      <c r="HQ137" s="11">
        <f t="shared" si="148"/>
        <v>2606682758.4204264</v>
      </c>
      <c r="HR137" s="11">
        <f t="shared" si="148"/>
        <v>3178193695.2189317</v>
      </c>
      <c r="HS137" s="11">
        <f t="shared" si="148"/>
        <v>2367825447.6355734</v>
      </c>
      <c r="HT137" s="11">
        <f t="shared" si="148"/>
        <v>15696575346.14311</v>
      </c>
      <c r="HV137" s="11">
        <f t="shared" si="148"/>
        <v>0</v>
      </c>
      <c r="HW137" s="11">
        <f t="shared" si="148"/>
        <v>0</v>
      </c>
      <c r="HX137" s="11">
        <f t="shared" si="148"/>
        <v>0</v>
      </c>
      <c r="HY137" s="11">
        <f t="shared" si="148"/>
        <v>0</v>
      </c>
      <c r="HZ137" s="11">
        <f t="shared" si="148"/>
        <v>0</v>
      </c>
      <c r="IA137" s="11">
        <f t="shared" si="148"/>
        <v>0</v>
      </c>
      <c r="IB137" s="11">
        <f t="shared" si="148"/>
        <v>0</v>
      </c>
      <c r="IC137" s="11">
        <f t="shared" si="148"/>
        <v>0</v>
      </c>
      <c r="ID137" s="11">
        <f t="shared" si="148"/>
        <v>0</v>
      </c>
      <c r="IE137" s="11">
        <f t="shared" si="148"/>
        <v>0</v>
      </c>
      <c r="IF137" s="11">
        <f t="shared" si="148"/>
        <v>0</v>
      </c>
      <c r="IG137" s="11">
        <f t="shared" si="148"/>
        <v>0</v>
      </c>
      <c r="IH137" s="11">
        <f t="shared" si="148"/>
        <v>0</v>
      </c>
      <c r="II137" s="11">
        <f t="shared" si="148"/>
        <v>0</v>
      </c>
      <c r="IJ137" s="11">
        <f t="shared" si="148"/>
        <v>0</v>
      </c>
      <c r="IK137" s="11">
        <f t="shared" si="148"/>
        <v>0</v>
      </c>
      <c r="IM137" s="11">
        <f t="shared" si="148"/>
        <v>0</v>
      </c>
      <c r="IN137" s="11">
        <f t="shared" si="148"/>
        <v>0</v>
      </c>
      <c r="IO137" s="11">
        <f t="shared" si="148"/>
        <v>0</v>
      </c>
      <c r="IP137" s="11">
        <f t="shared" si="148"/>
        <v>0</v>
      </c>
      <c r="IQ137" s="11">
        <f t="shared" si="148"/>
        <v>0</v>
      </c>
      <c r="IR137" s="11">
        <f t="shared" si="148"/>
        <v>0</v>
      </c>
      <c r="IS137" s="11">
        <f t="shared" si="148"/>
        <v>0</v>
      </c>
      <c r="IT137" s="11">
        <f t="shared" si="148"/>
        <v>0</v>
      </c>
      <c r="IU137" s="11">
        <f t="shared" si="148"/>
        <v>0</v>
      </c>
      <c r="IV137" s="11">
        <f t="shared" si="148"/>
        <v>0</v>
      </c>
      <c r="IW137" s="11">
        <f t="shared" si="148"/>
        <v>0</v>
      </c>
      <c r="IX137" s="11">
        <f t="shared" si="148"/>
        <v>0</v>
      </c>
      <c r="IY137" s="11">
        <f t="shared" si="148"/>
        <v>0</v>
      </c>
      <c r="IZ137" s="11">
        <f t="shared" si="148"/>
        <v>0</v>
      </c>
      <c r="JA137" s="11">
        <f t="shared" ref="JA137" si="149">JA32+JA66</f>
        <v>0</v>
      </c>
      <c r="JB137" s="11">
        <f t="shared" si="4"/>
        <v>0</v>
      </c>
    </row>
    <row r="138" spans="1:262" x14ac:dyDescent="0.25">
      <c r="D138" s="11">
        <v>2050</v>
      </c>
      <c r="E138" s="11">
        <f t="shared" ref="E138:BP138" si="150">E33+E67</f>
        <v>31714863674.186256</v>
      </c>
      <c r="F138" s="11">
        <f t="shared" si="150"/>
        <v>20771410751.553452</v>
      </c>
      <c r="G138" s="11">
        <f t="shared" si="150"/>
        <v>5028690730.7898102</v>
      </c>
      <c r="H138" s="11">
        <f t="shared" si="150"/>
        <v>2935485222.5736489</v>
      </c>
      <c r="I138" s="11">
        <f t="shared" si="150"/>
        <v>25832342720.036087</v>
      </c>
      <c r="J138" s="11">
        <f t="shared" si="150"/>
        <v>2353576430.9652328</v>
      </c>
      <c r="K138" s="11">
        <f t="shared" si="150"/>
        <v>3097642584.3836055</v>
      </c>
      <c r="L138" s="11">
        <f t="shared" si="150"/>
        <v>8678835056.8265724</v>
      </c>
      <c r="M138" s="11">
        <f t="shared" si="150"/>
        <v>45175711690.725677</v>
      </c>
      <c r="N138" s="11">
        <f t="shared" si="150"/>
        <v>9523547750.9468689</v>
      </c>
      <c r="O138" s="11">
        <f t="shared" si="150"/>
        <v>9669042601.3418083</v>
      </c>
      <c r="P138" s="11">
        <f t="shared" si="150"/>
        <v>1488840874.4009318</v>
      </c>
      <c r="Q138" s="11">
        <f t="shared" si="150"/>
        <v>4210047967.9261904</v>
      </c>
      <c r="R138" s="11">
        <f t="shared" si="150"/>
        <v>3918618548.0671635</v>
      </c>
      <c r="S138" s="11">
        <f t="shared" si="150"/>
        <v>3561281801.748096</v>
      </c>
      <c r="T138" s="11">
        <f t="shared" si="150"/>
        <v>15104699803.669769</v>
      </c>
      <c r="V138" s="11">
        <f t="shared" si="150"/>
        <v>27402635254.143433</v>
      </c>
      <c r="W138" s="11">
        <f t="shared" si="150"/>
        <v>17305590694.245201</v>
      </c>
      <c r="X138" s="11">
        <f t="shared" si="150"/>
        <v>4285452718.0667171</v>
      </c>
      <c r="Y138" s="11">
        <f t="shared" si="150"/>
        <v>2454320454.9068708</v>
      </c>
      <c r="Z138" s="11">
        <f t="shared" si="150"/>
        <v>22272961294.248173</v>
      </c>
      <c r="AA138" s="11">
        <f t="shared" si="150"/>
        <v>1924925135.2020128</v>
      </c>
      <c r="AB138" s="11">
        <f t="shared" si="150"/>
        <v>2593036191.7801356</v>
      </c>
      <c r="AC138" s="11">
        <f t="shared" si="150"/>
        <v>7270665304.7353668</v>
      </c>
      <c r="AD138" s="11">
        <f t="shared" si="150"/>
        <v>38350998206.403946</v>
      </c>
      <c r="AE138" s="11">
        <f t="shared" si="150"/>
        <v>7869000890.5214481</v>
      </c>
      <c r="AF138" s="11">
        <f t="shared" si="150"/>
        <v>8016584441.5607967</v>
      </c>
      <c r="AG138" s="11">
        <f t="shared" si="150"/>
        <v>1245115586.2133214</v>
      </c>
      <c r="AH138" s="11">
        <f t="shared" si="150"/>
        <v>3472363935.5420766</v>
      </c>
      <c r="AI138" s="11">
        <f t="shared" si="150"/>
        <v>3315757912.3913913</v>
      </c>
      <c r="AJ138" s="11">
        <f t="shared" si="150"/>
        <v>2926879977.7142229</v>
      </c>
      <c r="AK138" s="11">
        <f t="shared" si="150"/>
        <v>12683143815.335176</v>
      </c>
      <c r="AM138" s="11">
        <f t="shared" si="150"/>
        <v>25496649547.863068</v>
      </c>
      <c r="AN138" s="11">
        <f t="shared" si="150"/>
        <v>13854160772.254738</v>
      </c>
      <c r="AO138" s="11">
        <f t="shared" si="150"/>
        <v>3542573173.9790773</v>
      </c>
      <c r="AP138" s="11">
        <f t="shared" si="150"/>
        <v>1975920593.0589883</v>
      </c>
      <c r="AQ138" s="11">
        <f t="shared" si="150"/>
        <v>20158752854.660618</v>
      </c>
      <c r="AR138" s="11">
        <f t="shared" si="150"/>
        <v>1496490719.5380664</v>
      </c>
      <c r="AS138" s="11">
        <f t="shared" si="150"/>
        <v>2083751333.3400173</v>
      </c>
      <c r="AT138" s="11">
        <f t="shared" si="150"/>
        <v>5866086971.2496748</v>
      </c>
      <c r="AU138" s="11">
        <f t="shared" si="150"/>
        <v>31949777660.83194</v>
      </c>
      <c r="AV138" s="11">
        <f t="shared" si="150"/>
        <v>6215674782.9341955</v>
      </c>
      <c r="AW138" s="11">
        <f t="shared" si="150"/>
        <v>6365408565.1360683</v>
      </c>
      <c r="AX138" s="11">
        <f t="shared" si="150"/>
        <v>1001938013.0213313</v>
      </c>
      <c r="AY138" s="11">
        <f t="shared" si="150"/>
        <v>2735667084.9608369</v>
      </c>
      <c r="AZ138" s="11">
        <f t="shared" si="150"/>
        <v>2713189518.8565078</v>
      </c>
      <c r="BA138" s="11">
        <f t="shared" si="150"/>
        <v>2292903218.1440735</v>
      </c>
      <c r="BB138" s="11">
        <f t="shared" si="150"/>
        <v>10264988534.967253</v>
      </c>
      <c r="BD138" s="11">
        <f t="shared" si="150"/>
        <v>0</v>
      </c>
      <c r="BE138" s="11">
        <f t="shared" si="150"/>
        <v>0</v>
      </c>
      <c r="BF138" s="11">
        <f t="shared" si="150"/>
        <v>0</v>
      </c>
      <c r="BG138" s="11">
        <f t="shared" si="150"/>
        <v>0</v>
      </c>
      <c r="BH138" s="11">
        <f t="shared" si="150"/>
        <v>0</v>
      </c>
      <c r="BI138" s="11">
        <f t="shared" si="150"/>
        <v>0</v>
      </c>
      <c r="BJ138" s="11">
        <f t="shared" si="150"/>
        <v>0</v>
      </c>
      <c r="BK138" s="11">
        <f t="shared" si="150"/>
        <v>0</v>
      </c>
      <c r="BL138" s="11">
        <f t="shared" si="150"/>
        <v>0</v>
      </c>
      <c r="BM138" s="11">
        <f t="shared" si="150"/>
        <v>0</v>
      </c>
      <c r="BN138" s="11">
        <f t="shared" si="150"/>
        <v>0</v>
      </c>
      <c r="BO138" s="11">
        <f t="shared" si="150"/>
        <v>0</v>
      </c>
      <c r="BP138" s="11">
        <f t="shared" si="150"/>
        <v>0</v>
      </c>
      <c r="BQ138" s="11">
        <f t="shared" ref="BQ138:EB138" si="151">BQ33+BQ67</f>
        <v>0</v>
      </c>
      <c r="BR138" s="11">
        <f t="shared" si="151"/>
        <v>0</v>
      </c>
      <c r="BS138" s="11">
        <f t="shared" si="151"/>
        <v>0</v>
      </c>
      <c r="BU138" s="11">
        <f t="shared" si="151"/>
        <v>0</v>
      </c>
      <c r="BV138" s="11">
        <f t="shared" si="151"/>
        <v>0</v>
      </c>
      <c r="BW138" s="11">
        <f t="shared" si="151"/>
        <v>0</v>
      </c>
      <c r="BX138" s="11">
        <f t="shared" si="151"/>
        <v>0</v>
      </c>
      <c r="BY138" s="11">
        <f t="shared" si="151"/>
        <v>0</v>
      </c>
      <c r="BZ138" s="11">
        <f t="shared" si="151"/>
        <v>0</v>
      </c>
      <c r="CA138" s="11">
        <f t="shared" si="151"/>
        <v>0</v>
      </c>
      <c r="CB138" s="11">
        <f t="shared" si="151"/>
        <v>0</v>
      </c>
      <c r="CC138" s="11">
        <f t="shared" si="151"/>
        <v>0</v>
      </c>
      <c r="CD138" s="11">
        <f t="shared" si="151"/>
        <v>0</v>
      </c>
      <c r="CE138" s="11">
        <f t="shared" si="151"/>
        <v>0</v>
      </c>
      <c r="CF138" s="11">
        <f t="shared" si="151"/>
        <v>0</v>
      </c>
      <c r="CG138" s="11">
        <f t="shared" si="151"/>
        <v>0</v>
      </c>
      <c r="CH138" s="11">
        <f t="shared" si="151"/>
        <v>0</v>
      </c>
      <c r="CI138" s="11">
        <f t="shared" si="151"/>
        <v>0</v>
      </c>
      <c r="CJ138" s="11">
        <f t="shared" si="151"/>
        <v>0</v>
      </c>
      <c r="CM138" s="11">
        <f t="shared" si="151"/>
        <v>42845.5</v>
      </c>
      <c r="CN138" s="11">
        <f t="shared" si="151"/>
        <v>46868288832.170921</v>
      </c>
      <c r="CO138" s="11">
        <f t="shared" si="151"/>
        <v>18603630767.4837</v>
      </c>
      <c r="CP138" s="11">
        <f t="shared" si="151"/>
        <v>4915602328.2967672</v>
      </c>
      <c r="CQ138" s="11">
        <f t="shared" si="151"/>
        <v>3177215084.4860344</v>
      </c>
      <c r="CR138" s="11">
        <f t="shared" si="151"/>
        <v>30838176367.033604</v>
      </c>
      <c r="CS138" s="11">
        <f t="shared" si="151"/>
        <v>2711812550.2247081</v>
      </c>
      <c r="CT138" s="11">
        <f t="shared" si="151"/>
        <v>2563974699.0773954</v>
      </c>
      <c r="CU138" s="11">
        <f t="shared" si="151"/>
        <v>9531558557.8917313</v>
      </c>
      <c r="CV138" s="11">
        <f t="shared" si="151"/>
        <v>45608808123.503609</v>
      </c>
      <c r="CW138" s="11">
        <f t="shared" si="151"/>
        <v>8247250555.662384</v>
      </c>
      <c r="CX138" s="11">
        <f t="shared" si="151"/>
        <v>11213613290.998238</v>
      </c>
      <c r="CY138" s="11">
        <f t="shared" si="151"/>
        <v>1827837211.9597239</v>
      </c>
      <c r="CZ138" s="11">
        <f t="shared" si="151"/>
        <v>4308589859.9032125</v>
      </c>
      <c r="DA138" s="11">
        <f t="shared" si="151"/>
        <v>4085876794.039638</v>
      </c>
      <c r="DB138" s="11">
        <f t="shared" si="151"/>
        <v>3572312740.771328</v>
      </c>
      <c r="DC138" s="11">
        <f t="shared" si="151"/>
        <v>14482703266.491539</v>
      </c>
      <c r="DE138" s="11">
        <f t="shared" si="151"/>
        <v>40613544048.046738</v>
      </c>
      <c r="DF138" s="11">
        <f t="shared" si="151"/>
        <v>15976748633.59503</v>
      </c>
      <c r="DG138" s="11">
        <f t="shared" si="151"/>
        <v>4409203377.2100725</v>
      </c>
      <c r="DH138" s="11">
        <f t="shared" si="151"/>
        <v>2686461895.5684633</v>
      </c>
      <c r="DI138" s="11">
        <f t="shared" si="151"/>
        <v>27015192777.976665</v>
      </c>
      <c r="DJ138" s="11">
        <f t="shared" si="151"/>
        <v>2260405558.3361063</v>
      </c>
      <c r="DK138" s="11">
        <f t="shared" si="151"/>
        <v>2231013376.8281918</v>
      </c>
      <c r="DL138" s="11">
        <f t="shared" si="151"/>
        <v>8107545469.778779</v>
      </c>
      <c r="DM138" s="11">
        <f t="shared" si="151"/>
        <v>39445775294.747398</v>
      </c>
      <c r="DN138" s="11">
        <f t="shared" si="151"/>
        <v>6952559821.6039143</v>
      </c>
      <c r="DO138" s="11">
        <f t="shared" si="151"/>
        <v>9587349057.5812073</v>
      </c>
      <c r="DP138" s="11">
        <f t="shared" si="151"/>
        <v>1553770594.8371885</v>
      </c>
      <c r="DQ138" s="11">
        <f t="shared" si="151"/>
        <v>3640989848.2079191</v>
      </c>
      <c r="DR138" s="11">
        <f t="shared" si="151"/>
        <v>3674306594.2590852</v>
      </c>
      <c r="DS138" s="11">
        <f t="shared" si="151"/>
        <v>3014287633.5410438</v>
      </c>
      <c r="DT138" s="11">
        <f t="shared" si="151"/>
        <v>12463190723.8431</v>
      </c>
      <c r="DV138" s="11">
        <f t="shared" si="151"/>
        <v>34568972461.023483</v>
      </c>
      <c r="DW138" s="11">
        <f t="shared" si="151"/>
        <v>13668409065.464998</v>
      </c>
      <c r="DX138" s="11">
        <f t="shared" si="151"/>
        <v>4080412244.7562962</v>
      </c>
      <c r="DY138" s="11">
        <f t="shared" si="151"/>
        <v>2246147272.5999069</v>
      </c>
      <c r="DZ138" s="11">
        <f t="shared" si="151"/>
        <v>23394778085.010239</v>
      </c>
      <c r="EA138" s="11">
        <f t="shared" si="151"/>
        <v>1809277333.5717092</v>
      </c>
      <c r="EB138" s="11">
        <f t="shared" si="151"/>
        <v>1902362096.7800488</v>
      </c>
      <c r="EC138" s="11">
        <f t="shared" ref="EC138:GN138" si="152">EC33+EC67</f>
        <v>6683532381.6658287</v>
      </c>
      <c r="ED138" s="11">
        <f t="shared" si="152"/>
        <v>33282742465.991173</v>
      </c>
      <c r="EE138" s="11">
        <f t="shared" si="152"/>
        <v>5657869087.5454435</v>
      </c>
      <c r="EF138" s="11">
        <f t="shared" si="152"/>
        <v>8060889696.4895782</v>
      </c>
      <c r="EG138" s="11">
        <f t="shared" si="152"/>
        <v>1279885136.0015669</v>
      </c>
      <c r="EH138" s="11">
        <f t="shared" si="152"/>
        <v>2975168468.5598426</v>
      </c>
      <c r="EI138" s="11">
        <f t="shared" si="152"/>
        <v>3408037819.079875</v>
      </c>
      <c r="EJ138" s="11">
        <f t="shared" si="152"/>
        <v>2459877602.532372</v>
      </c>
      <c r="EK138" s="11">
        <f t="shared" si="152"/>
        <v>10538335837.982403</v>
      </c>
      <c r="EM138" s="11">
        <f t="shared" si="152"/>
        <v>0</v>
      </c>
      <c r="EN138" s="11">
        <f t="shared" si="152"/>
        <v>0</v>
      </c>
      <c r="EO138" s="11">
        <f t="shared" si="152"/>
        <v>0</v>
      </c>
      <c r="EP138" s="11">
        <f t="shared" si="152"/>
        <v>0</v>
      </c>
      <c r="EQ138" s="11">
        <f t="shared" si="152"/>
        <v>0</v>
      </c>
      <c r="ER138" s="11">
        <f t="shared" si="152"/>
        <v>0</v>
      </c>
      <c r="ES138" s="11">
        <f t="shared" si="152"/>
        <v>0</v>
      </c>
      <c r="ET138" s="11">
        <f t="shared" si="152"/>
        <v>0</v>
      </c>
      <c r="EU138" s="11">
        <f t="shared" si="152"/>
        <v>0</v>
      </c>
      <c r="EV138" s="11">
        <f t="shared" si="152"/>
        <v>0</v>
      </c>
      <c r="EW138" s="11">
        <f t="shared" si="152"/>
        <v>0</v>
      </c>
      <c r="EX138" s="11">
        <f t="shared" si="152"/>
        <v>0</v>
      </c>
      <c r="EY138" s="11">
        <f t="shared" si="152"/>
        <v>0</v>
      </c>
      <c r="EZ138" s="11">
        <f t="shared" si="152"/>
        <v>0</v>
      </c>
      <c r="FA138" s="11">
        <f t="shared" si="152"/>
        <v>0</v>
      </c>
      <c r="FB138" s="11">
        <f t="shared" si="152"/>
        <v>0</v>
      </c>
      <c r="FD138" s="11">
        <f t="shared" si="152"/>
        <v>0</v>
      </c>
      <c r="FE138" s="11">
        <f t="shared" si="152"/>
        <v>0</v>
      </c>
      <c r="FF138" s="11">
        <f t="shared" si="152"/>
        <v>0</v>
      </c>
      <c r="FG138" s="11">
        <f t="shared" si="152"/>
        <v>0</v>
      </c>
      <c r="FH138" s="11">
        <f t="shared" si="152"/>
        <v>0</v>
      </c>
      <c r="FI138" s="11">
        <f t="shared" si="152"/>
        <v>0</v>
      </c>
      <c r="FJ138" s="11">
        <f t="shared" si="152"/>
        <v>0</v>
      </c>
      <c r="FK138" s="11">
        <f t="shared" si="152"/>
        <v>0</v>
      </c>
      <c r="FL138" s="11">
        <f t="shared" si="152"/>
        <v>0</v>
      </c>
      <c r="FM138" s="11">
        <f t="shared" si="152"/>
        <v>0</v>
      </c>
      <c r="FN138" s="11">
        <f t="shared" si="152"/>
        <v>0</v>
      </c>
      <c r="FO138" s="11">
        <f t="shared" si="152"/>
        <v>0</v>
      </c>
      <c r="FP138" s="11">
        <f t="shared" si="152"/>
        <v>0</v>
      </c>
      <c r="FQ138" s="11">
        <f t="shared" si="152"/>
        <v>0</v>
      </c>
      <c r="FR138" s="11">
        <f t="shared" si="152"/>
        <v>0</v>
      </c>
      <c r="FS138" s="11">
        <f t="shared" si="152"/>
        <v>0</v>
      </c>
      <c r="FV138" s="11">
        <f t="shared" si="152"/>
        <v>42845.5</v>
      </c>
      <c r="FW138" s="11">
        <f t="shared" si="152"/>
        <v>37878131269.733643</v>
      </c>
      <c r="FX138" s="11">
        <f t="shared" si="152"/>
        <v>17703202237.972198</v>
      </c>
      <c r="FY138" s="11">
        <f t="shared" si="152"/>
        <v>5555627726.3963976</v>
      </c>
      <c r="FZ138" s="11">
        <f t="shared" si="152"/>
        <v>3119278501.6519504</v>
      </c>
      <c r="GA138" s="11">
        <f t="shared" si="152"/>
        <v>26791804868.925888</v>
      </c>
      <c r="GB138" s="11">
        <f t="shared" si="152"/>
        <v>2142545116.6885037</v>
      </c>
      <c r="GC138" s="11">
        <f t="shared" si="152"/>
        <v>2570120330.257555</v>
      </c>
      <c r="GD138" s="11">
        <f t="shared" si="152"/>
        <v>13509457138.507683</v>
      </c>
      <c r="GE138" s="11">
        <f t="shared" si="152"/>
        <v>46973954958.740273</v>
      </c>
      <c r="GF138" s="11">
        <f t="shared" si="152"/>
        <v>8353460161.7537146</v>
      </c>
      <c r="GG138" s="11">
        <f t="shared" si="152"/>
        <v>8119544322.1302834</v>
      </c>
      <c r="GH138" s="11">
        <f t="shared" si="152"/>
        <v>2014628323.3620131</v>
      </c>
      <c r="GI138" s="11">
        <f t="shared" si="152"/>
        <v>3313754222.6926942</v>
      </c>
      <c r="GJ138" s="11">
        <f t="shared" si="152"/>
        <v>4080825930.1859612</v>
      </c>
      <c r="GK138" s="11">
        <f t="shared" si="152"/>
        <v>2963445835.5689774</v>
      </c>
      <c r="GL138" s="11">
        <f t="shared" si="152"/>
        <v>20720442944.598366</v>
      </c>
      <c r="GN138" s="11">
        <f t="shared" si="152"/>
        <v>35013360631.274086</v>
      </c>
      <c r="GO138" s="11">
        <f t="shared" ref="GO138:IZ138" si="153">GO33+GO67</f>
        <v>16119087679.353525</v>
      </c>
      <c r="GP138" s="11">
        <f t="shared" si="153"/>
        <v>5089370289.9444599</v>
      </c>
      <c r="GQ138" s="11">
        <f t="shared" si="153"/>
        <v>2833672279.2766094</v>
      </c>
      <c r="GR138" s="11">
        <f t="shared" si="153"/>
        <v>24272709167.264961</v>
      </c>
      <c r="GS138" s="11">
        <f t="shared" si="153"/>
        <v>1848131915.4816048</v>
      </c>
      <c r="GT138" s="11">
        <f t="shared" si="153"/>
        <v>2293461829.6370649</v>
      </c>
      <c r="GU138" s="11">
        <f t="shared" si="153"/>
        <v>12338926144.37586</v>
      </c>
      <c r="GV138" s="11">
        <f t="shared" si="153"/>
        <v>41815499598.981407</v>
      </c>
      <c r="GW138" s="11">
        <f t="shared" si="153"/>
        <v>7387147056.4398518</v>
      </c>
      <c r="GX138" s="11">
        <f t="shared" si="153"/>
        <v>7431178941.4253044</v>
      </c>
      <c r="GY138" s="11">
        <f t="shared" si="153"/>
        <v>1780023161.5491073</v>
      </c>
      <c r="GZ138" s="11">
        <f t="shared" si="153"/>
        <v>2961397896.9994659</v>
      </c>
      <c r="HA138" s="11">
        <f t="shared" si="153"/>
        <v>3629521084.8089247</v>
      </c>
      <c r="HB138" s="11">
        <f t="shared" si="153"/>
        <v>2660867307.6734147</v>
      </c>
      <c r="HC138" s="11">
        <f t="shared" si="153"/>
        <v>18407463057.105488</v>
      </c>
      <c r="HE138" s="11">
        <f t="shared" si="153"/>
        <v>32956967598.543182</v>
      </c>
      <c r="HF138" s="11">
        <f t="shared" si="153"/>
        <v>14533727317.2542</v>
      </c>
      <c r="HG138" s="11">
        <f t="shared" si="153"/>
        <v>4620068788.1489439</v>
      </c>
      <c r="HH138" s="11">
        <f t="shared" si="153"/>
        <v>2541286565.0810642</v>
      </c>
      <c r="HI138" s="11">
        <f t="shared" si="153"/>
        <v>21750887168.196884</v>
      </c>
      <c r="HJ138" s="11">
        <f t="shared" si="153"/>
        <v>1551792376.9477696</v>
      </c>
      <c r="HK138" s="11">
        <f t="shared" si="153"/>
        <v>2016803329.0165706</v>
      </c>
      <c r="HL138" s="11">
        <f t="shared" si="153"/>
        <v>11169491336.597784</v>
      </c>
      <c r="HM138" s="11">
        <f t="shared" si="153"/>
        <v>36657044239.222534</v>
      </c>
      <c r="HN138" s="11">
        <f t="shared" si="153"/>
        <v>6420833951.1259995</v>
      </c>
      <c r="HO138" s="11">
        <f t="shared" si="153"/>
        <v>6894249538.6325455</v>
      </c>
      <c r="HP138" s="11">
        <f t="shared" si="153"/>
        <v>1545329960.2197428</v>
      </c>
      <c r="HQ138" s="11">
        <f t="shared" si="153"/>
        <v>2609041571.3062391</v>
      </c>
      <c r="HR138" s="11">
        <f t="shared" si="153"/>
        <v>3177702958.3752489</v>
      </c>
      <c r="HS138" s="11">
        <f t="shared" si="153"/>
        <v>2358360346.6958566</v>
      </c>
      <c r="HT138" s="11">
        <f t="shared" si="153"/>
        <v>16094483169.612621</v>
      </c>
      <c r="HV138" s="11">
        <f t="shared" si="153"/>
        <v>0</v>
      </c>
      <c r="HW138" s="11">
        <f t="shared" si="153"/>
        <v>0</v>
      </c>
      <c r="HX138" s="11">
        <f t="shared" si="153"/>
        <v>0</v>
      </c>
      <c r="HY138" s="11">
        <f t="shared" si="153"/>
        <v>0</v>
      </c>
      <c r="HZ138" s="11">
        <f t="shared" si="153"/>
        <v>0</v>
      </c>
      <c r="IA138" s="11">
        <f t="shared" si="153"/>
        <v>0</v>
      </c>
      <c r="IB138" s="11">
        <f t="shared" si="153"/>
        <v>0</v>
      </c>
      <c r="IC138" s="11">
        <f t="shared" si="153"/>
        <v>0</v>
      </c>
      <c r="ID138" s="11">
        <f t="shared" si="153"/>
        <v>0</v>
      </c>
      <c r="IE138" s="11">
        <f t="shared" si="153"/>
        <v>0</v>
      </c>
      <c r="IF138" s="11">
        <f t="shared" si="153"/>
        <v>0</v>
      </c>
      <c r="IG138" s="11">
        <f t="shared" si="153"/>
        <v>0</v>
      </c>
      <c r="IH138" s="11">
        <f t="shared" si="153"/>
        <v>0</v>
      </c>
      <c r="II138" s="11">
        <f t="shared" si="153"/>
        <v>0</v>
      </c>
      <c r="IJ138" s="11">
        <f t="shared" si="153"/>
        <v>0</v>
      </c>
      <c r="IK138" s="11">
        <f t="shared" si="153"/>
        <v>0</v>
      </c>
      <c r="IM138" s="11">
        <f t="shared" si="153"/>
        <v>0</v>
      </c>
      <c r="IN138" s="11">
        <f t="shared" si="153"/>
        <v>0</v>
      </c>
      <c r="IO138" s="11">
        <f t="shared" si="153"/>
        <v>0</v>
      </c>
      <c r="IP138" s="11">
        <f t="shared" si="153"/>
        <v>0</v>
      </c>
      <c r="IQ138" s="11">
        <f t="shared" si="153"/>
        <v>0</v>
      </c>
      <c r="IR138" s="11">
        <f t="shared" si="153"/>
        <v>0</v>
      </c>
      <c r="IS138" s="11">
        <f t="shared" si="153"/>
        <v>0</v>
      </c>
      <c r="IT138" s="11">
        <f t="shared" si="153"/>
        <v>0</v>
      </c>
      <c r="IU138" s="11">
        <f t="shared" si="153"/>
        <v>0</v>
      </c>
      <c r="IV138" s="11">
        <f t="shared" si="153"/>
        <v>0</v>
      </c>
      <c r="IW138" s="11">
        <f t="shared" si="153"/>
        <v>0</v>
      </c>
      <c r="IX138" s="11">
        <f t="shared" si="153"/>
        <v>0</v>
      </c>
      <c r="IY138" s="11">
        <f t="shared" si="153"/>
        <v>0</v>
      </c>
      <c r="IZ138" s="11">
        <f t="shared" si="153"/>
        <v>0</v>
      </c>
      <c r="JA138" s="11">
        <f t="shared" ref="JA138" si="154">JA33+JA67</f>
        <v>0</v>
      </c>
      <c r="JB138" s="11">
        <f t="shared" si="4"/>
        <v>0</v>
      </c>
    </row>
    <row r="139" spans="1:262" x14ac:dyDescent="0.25">
      <c r="E139" s="11">
        <f>SUM(E118:E138)</f>
        <v>637735364959.56812</v>
      </c>
      <c r="F139" s="11">
        <f t="shared" ref="F139:BQ139" si="155">SUM(F118:F138)</f>
        <v>341479570134.4696</v>
      </c>
      <c r="G139" s="11">
        <f t="shared" si="155"/>
        <v>104097677768.39006</v>
      </c>
      <c r="H139" s="11">
        <f t="shared" si="155"/>
        <v>46887826124.24791</v>
      </c>
      <c r="I139" s="11">
        <f t="shared" si="155"/>
        <v>432481775908.00281</v>
      </c>
      <c r="J139" s="11">
        <f t="shared" si="155"/>
        <v>24681205259.800896</v>
      </c>
      <c r="K139" s="11">
        <f t="shared" si="155"/>
        <v>36867198353.00663</v>
      </c>
      <c r="L139" s="11">
        <f t="shared" si="155"/>
        <v>116887186528.04601</v>
      </c>
      <c r="M139" s="11">
        <f t="shared" si="155"/>
        <v>700913502671.89001</v>
      </c>
      <c r="N139" s="11">
        <f t="shared" si="155"/>
        <v>99824726523.028824</v>
      </c>
      <c r="O139" s="11">
        <f t="shared" si="155"/>
        <v>110208678889.16916</v>
      </c>
      <c r="P139" s="11">
        <f t="shared" si="155"/>
        <v>17172957077.101952</v>
      </c>
      <c r="Q139" s="11">
        <f t="shared" si="155"/>
        <v>59299281091.68325</v>
      </c>
      <c r="R139" s="11">
        <f t="shared" si="155"/>
        <v>45831835930.594658</v>
      </c>
      <c r="S139" s="11">
        <f t="shared" si="155"/>
        <v>41497936277.553261</v>
      </c>
      <c r="T139" s="11">
        <f t="shared" si="155"/>
        <v>206444128110.18976</v>
      </c>
      <c r="U139" s="11">
        <f t="shared" si="155"/>
        <v>0</v>
      </c>
      <c r="V139" s="11">
        <f t="shared" si="155"/>
        <v>615492088797.02942</v>
      </c>
      <c r="W139" s="11">
        <f t="shared" si="155"/>
        <v>312343577330.32367</v>
      </c>
      <c r="X139" s="11">
        <f t="shared" si="155"/>
        <v>97315105073.051086</v>
      </c>
      <c r="Y139" s="11">
        <f t="shared" si="155"/>
        <v>42866402463.18293</v>
      </c>
      <c r="Z139" s="11">
        <f t="shared" si="155"/>
        <v>403754083444.8728</v>
      </c>
      <c r="AA139" s="11">
        <f t="shared" si="155"/>
        <v>21718076672.433056</v>
      </c>
      <c r="AB139" s="11">
        <f t="shared" si="155"/>
        <v>33547984494.837612</v>
      </c>
      <c r="AC139" s="11">
        <f t="shared" si="155"/>
        <v>106262387460.32947</v>
      </c>
      <c r="AD139" s="11">
        <f t="shared" si="155"/>
        <v>636486598469.75232</v>
      </c>
      <c r="AE139" s="11">
        <f t="shared" si="155"/>
        <v>88844462952.892426</v>
      </c>
      <c r="AF139" s="11">
        <f t="shared" si="155"/>
        <v>98549401481.376434</v>
      </c>
      <c r="AG139" s="11">
        <f t="shared" si="155"/>
        <v>15532153261.443058</v>
      </c>
      <c r="AH139" s="11">
        <f t="shared" si="155"/>
        <v>53106219170.826286</v>
      </c>
      <c r="AI139" s="11">
        <f t="shared" si="155"/>
        <v>41071849358.701439</v>
      </c>
      <c r="AJ139" s="11">
        <f t="shared" si="155"/>
        <v>36714854832.728447</v>
      </c>
      <c r="AK139" s="11">
        <f t="shared" si="155"/>
        <v>186448103244.85019</v>
      </c>
      <c r="AL139" s="11">
        <f t="shared" si="155"/>
        <v>0</v>
      </c>
      <c r="AM139" s="11">
        <f t="shared" si="155"/>
        <v>606233783797.18518</v>
      </c>
      <c r="AN139" s="11">
        <f t="shared" si="155"/>
        <v>283897300687.84125</v>
      </c>
      <c r="AO139" s="11">
        <f t="shared" si="155"/>
        <v>91269375345.409943</v>
      </c>
      <c r="AP139" s="11">
        <f t="shared" si="155"/>
        <v>39162458869.816185</v>
      </c>
      <c r="AQ139" s="11">
        <f t="shared" si="155"/>
        <v>384718842486.11938</v>
      </c>
      <c r="AR139" s="11">
        <f t="shared" si="155"/>
        <v>18756249365.660866</v>
      </c>
      <c r="AS139" s="11">
        <f t="shared" si="155"/>
        <v>30344378441.200027</v>
      </c>
      <c r="AT139" s="11">
        <f t="shared" si="155"/>
        <v>95846886472.70549</v>
      </c>
      <c r="AU139" s="11">
        <f t="shared" si="155"/>
        <v>573875067809.91394</v>
      </c>
      <c r="AV139" s="11">
        <f t="shared" si="155"/>
        <v>77871523899.784958</v>
      </c>
      <c r="AW139" s="11">
        <f t="shared" si="155"/>
        <v>86897817773.721344</v>
      </c>
      <c r="AX139" s="11">
        <f t="shared" si="155"/>
        <v>13923391851.262558</v>
      </c>
      <c r="AY139" s="11">
        <f t="shared" si="155"/>
        <v>46921751320.187553</v>
      </c>
      <c r="AZ139" s="11">
        <f t="shared" si="155"/>
        <v>36313616239.653503</v>
      </c>
      <c r="BA139" s="11">
        <f t="shared" si="155"/>
        <v>31934323774.685959</v>
      </c>
      <c r="BB139" s="11">
        <f t="shared" si="155"/>
        <v>166479005797.88733</v>
      </c>
      <c r="BC139" s="11">
        <f t="shared" si="155"/>
        <v>0</v>
      </c>
      <c r="BD139" s="11">
        <f t="shared" si="155"/>
        <v>0</v>
      </c>
      <c r="BE139" s="11">
        <f t="shared" si="155"/>
        <v>0</v>
      </c>
      <c r="BF139" s="11">
        <f t="shared" si="155"/>
        <v>0</v>
      </c>
      <c r="BG139" s="11">
        <f t="shared" si="155"/>
        <v>0</v>
      </c>
      <c r="BH139" s="11">
        <f t="shared" si="155"/>
        <v>0</v>
      </c>
      <c r="BI139" s="11">
        <f t="shared" si="155"/>
        <v>0</v>
      </c>
      <c r="BJ139" s="11">
        <f t="shared" si="155"/>
        <v>0</v>
      </c>
      <c r="BK139" s="11">
        <f t="shared" si="155"/>
        <v>0</v>
      </c>
      <c r="BL139" s="11">
        <f t="shared" si="155"/>
        <v>0</v>
      </c>
      <c r="BM139" s="11">
        <f t="shared" si="155"/>
        <v>0</v>
      </c>
      <c r="BN139" s="11">
        <f t="shared" si="155"/>
        <v>0</v>
      </c>
      <c r="BO139" s="11">
        <f t="shared" si="155"/>
        <v>0</v>
      </c>
      <c r="BP139" s="11">
        <f t="shared" si="155"/>
        <v>0</v>
      </c>
      <c r="BQ139" s="11">
        <f t="shared" si="155"/>
        <v>0</v>
      </c>
      <c r="BR139" s="11">
        <f t="shared" ref="BR139:EC139" si="156">SUM(BR118:BR138)</f>
        <v>0</v>
      </c>
      <c r="BS139" s="11">
        <f t="shared" si="156"/>
        <v>0</v>
      </c>
      <c r="BT139" s="11">
        <f t="shared" si="156"/>
        <v>0</v>
      </c>
      <c r="BU139" s="11">
        <f t="shared" si="156"/>
        <v>0</v>
      </c>
      <c r="BV139" s="11">
        <f t="shared" si="156"/>
        <v>0</v>
      </c>
      <c r="BW139" s="11">
        <f t="shared" si="156"/>
        <v>0</v>
      </c>
      <c r="BX139" s="11">
        <f t="shared" si="156"/>
        <v>0</v>
      </c>
      <c r="BY139" s="11">
        <f t="shared" si="156"/>
        <v>0</v>
      </c>
      <c r="BZ139" s="11">
        <f t="shared" si="156"/>
        <v>0</v>
      </c>
      <c r="CA139" s="11">
        <f t="shared" si="156"/>
        <v>0</v>
      </c>
      <c r="CB139" s="11">
        <f t="shared" si="156"/>
        <v>0</v>
      </c>
      <c r="CC139" s="11">
        <f t="shared" si="156"/>
        <v>0</v>
      </c>
      <c r="CD139" s="11">
        <f t="shared" si="156"/>
        <v>0</v>
      </c>
      <c r="CE139" s="11">
        <f t="shared" si="156"/>
        <v>0</v>
      </c>
      <c r="CF139" s="11">
        <f t="shared" si="156"/>
        <v>0</v>
      </c>
      <c r="CG139" s="11">
        <f t="shared" si="156"/>
        <v>0</v>
      </c>
      <c r="CH139" s="11">
        <f t="shared" si="156"/>
        <v>0</v>
      </c>
      <c r="CI139" s="11">
        <f t="shared" si="156"/>
        <v>0</v>
      </c>
      <c r="CJ139" s="11">
        <f t="shared" si="156"/>
        <v>0</v>
      </c>
      <c r="CK139" s="11">
        <f t="shared" si="156"/>
        <v>0</v>
      </c>
      <c r="CL139" s="11">
        <f t="shared" si="156"/>
        <v>0</v>
      </c>
      <c r="CM139" s="11">
        <f t="shared" si="156"/>
        <v>497816</v>
      </c>
      <c r="CN139" s="11">
        <f t="shared" si="156"/>
        <v>831623088289.2395</v>
      </c>
      <c r="CO139" s="11">
        <f t="shared" si="156"/>
        <v>362802286388.02411</v>
      </c>
      <c r="CP139" s="11">
        <f t="shared" si="156"/>
        <v>117393128143.40788</v>
      </c>
      <c r="CQ139" s="11">
        <f t="shared" si="156"/>
        <v>48357665060.020401</v>
      </c>
      <c r="CR139" s="11">
        <f t="shared" si="156"/>
        <v>465533747322.70471</v>
      </c>
      <c r="CS139" s="11">
        <f t="shared" si="156"/>
        <v>30161480907.974518</v>
      </c>
      <c r="CT139" s="11">
        <f t="shared" si="156"/>
        <v>40812369896.898483</v>
      </c>
      <c r="CU139" s="11">
        <f t="shared" si="156"/>
        <v>151672421136.76843</v>
      </c>
      <c r="CV139" s="11">
        <f t="shared" si="156"/>
        <v>700203266158.49817</v>
      </c>
      <c r="CW139" s="11">
        <f t="shared" si="156"/>
        <v>104535740991.75363</v>
      </c>
      <c r="CX139" s="11">
        <f t="shared" si="156"/>
        <v>176636626612.806</v>
      </c>
      <c r="CY139" s="11">
        <f t="shared" si="156"/>
        <v>21743554547.254387</v>
      </c>
      <c r="CZ139" s="11">
        <f t="shared" si="156"/>
        <v>65767659494.810028</v>
      </c>
      <c r="DA139" s="11">
        <f t="shared" si="156"/>
        <v>67524196617.453812</v>
      </c>
      <c r="DB139" s="11">
        <f t="shared" si="156"/>
        <v>51523846242.069305</v>
      </c>
      <c r="DC139" s="11">
        <f t="shared" si="156"/>
        <v>224337505263.76331</v>
      </c>
      <c r="DD139" s="11">
        <f t="shared" si="156"/>
        <v>0</v>
      </c>
      <c r="DE139" s="11">
        <f t="shared" si="156"/>
        <v>768762532788.70618</v>
      </c>
      <c r="DF139" s="11">
        <f t="shared" si="156"/>
        <v>335996170269.5011</v>
      </c>
      <c r="DG139" s="11">
        <f t="shared" si="156"/>
        <v>112186836894.19643</v>
      </c>
      <c r="DH139" s="11">
        <f t="shared" si="156"/>
        <v>44038522755.782265</v>
      </c>
      <c r="DI139" s="11">
        <f t="shared" si="156"/>
        <v>430988064881.23248</v>
      </c>
      <c r="DJ139" s="11">
        <f t="shared" si="156"/>
        <v>26451332446.222046</v>
      </c>
      <c r="DK139" s="11">
        <f t="shared" si="156"/>
        <v>37808535541.77224</v>
      </c>
      <c r="DL139" s="11">
        <f t="shared" si="156"/>
        <v>137445129875.40381</v>
      </c>
      <c r="DM139" s="11">
        <f t="shared" si="156"/>
        <v>636287202390.08875</v>
      </c>
      <c r="DN139" s="11">
        <f t="shared" si="156"/>
        <v>93190566662.123703</v>
      </c>
      <c r="DO139" s="11">
        <f t="shared" si="156"/>
        <v>158964638203.13461</v>
      </c>
      <c r="DP139" s="11">
        <f t="shared" si="156"/>
        <v>19559980815.432354</v>
      </c>
      <c r="DQ139" s="11">
        <f t="shared" si="156"/>
        <v>59178467970.251839</v>
      </c>
      <c r="DR139" s="11">
        <f t="shared" si="156"/>
        <v>63392698756.027832</v>
      </c>
      <c r="DS139" s="11">
        <f t="shared" si="156"/>
        <v>46020051697.320244</v>
      </c>
      <c r="DT139" s="11">
        <f t="shared" si="156"/>
        <v>203709697374.36942</v>
      </c>
      <c r="DU139" s="11">
        <f t="shared" si="156"/>
        <v>0</v>
      </c>
      <c r="DV139" s="11">
        <f t="shared" si="156"/>
        <v>712274183114.68909</v>
      </c>
      <c r="DW139" s="11">
        <f t="shared" si="156"/>
        <v>317069305846.74152</v>
      </c>
      <c r="DX139" s="11">
        <f t="shared" si="156"/>
        <v>110261095173.54378</v>
      </c>
      <c r="DY139" s="11">
        <f t="shared" si="156"/>
        <v>40897995328.937256</v>
      </c>
      <c r="DZ139" s="11">
        <f t="shared" si="156"/>
        <v>401062280543.98737</v>
      </c>
      <c r="EA139" s="11">
        <f t="shared" si="156"/>
        <v>22753936714.620548</v>
      </c>
      <c r="EB139" s="11">
        <f t="shared" si="156"/>
        <v>35115096961.298622</v>
      </c>
      <c r="EC139" s="11">
        <f t="shared" si="156"/>
        <v>123217838614.03922</v>
      </c>
      <c r="ED139" s="11">
        <f t="shared" ref="ED139:GO139" si="157">SUM(ED118:ED138)</f>
        <v>572371138621.67896</v>
      </c>
      <c r="EE139" s="11">
        <f t="shared" si="157"/>
        <v>81845392332.493774</v>
      </c>
      <c r="EF139" s="11">
        <f t="shared" si="157"/>
        <v>142786254439.21069</v>
      </c>
      <c r="EG139" s="11">
        <f t="shared" si="157"/>
        <v>17380391651.502613</v>
      </c>
      <c r="EH139" s="11">
        <f t="shared" si="157"/>
        <v>52635012919.953636</v>
      </c>
      <c r="EI139" s="11">
        <f t="shared" si="157"/>
        <v>60708059150.675774</v>
      </c>
      <c r="EJ139" s="11">
        <f t="shared" si="157"/>
        <v>40598652130.787453</v>
      </c>
      <c r="EK139" s="11">
        <f t="shared" si="157"/>
        <v>184738312180.68503</v>
      </c>
      <c r="EL139" s="11">
        <f t="shared" si="157"/>
        <v>0</v>
      </c>
      <c r="EM139" s="11">
        <f t="shared" si="157"/>
        <v>0</v>
      </c>
      <c r="EN139" s="11">
        <f t="shared" si="157"/>
        <v>0</v>
      </c>
      <c r="EO139" s="11">
        <f t="shared" si="157"/>
        <v>0</v>
      </c>
      <c r="EP139" s="11">
        <f t="shared" si="157"/>
        <v>0</v>
      </c>
      <c r="EQ139" s="11">
        <f t="shared" si="157"/>
        <v>0</v>
      </c>
      <c r="ER139" s="11">
        <f t="shared" si="157"/>
        <v>0</v>
      </c>
      <c r="ES139" s="11">
        <f t="shared" si="157"/>
        <v>0</v>
      </c>
      <c r="ET139" s="11">
        <f t="shared" si="157"/>
        <v>0</v>
      </c>
      <c r="EU139" s="11">
        <f t="shared" si="157"/>
        <v>0</v>
      </c>
      <c r="EV139" s="11">
        <f t="shared" si="157"/>
        <v>0</v>
      </c>
      <c r="EW139" s="11">
        <f t="shared" si="157"/>
        <v>0</v>
      </c>
      <c r="EX139" s="11">
        <f t="shared" si="157"/>
        <v>0</v>
      </c>
      <c r="EY139" s="11">
        <f t="shared" si="157"/>
        <v>0</v>
      </c>
      <c r="EZ139" s="11">
        <f t="shared" si="157"/>
        <v>0</v>
      </c>
      <c r="FA139" s="11">
        <f t="shared" si="157"/>
        <v>0</v>
      </c>
      <c r="FB139" s="11">
        <f t="shared" si="157"/>
        <v>0</v>
      </c>
      <c r="FC139" s="11">
        <f t="shared" si="157"/>
        <v>0</v>
      </c>
      <c r="FD139" s="11">
        <f t="shared" si="157"/>
        <v>0</v>
      </c>
      <c r="FE139" s="11">
        <f t="shared" si="157"/>
        <v>0</v>
      </c>
      <c r="FF139" s="11">
        <f t="shared" si="157"/>
        <v>0</v>
      </c>
      <c r="FG139" s="11">
        <f t="shared" si="157"/>
        <v>0</v>
      </c>
      <c r="FH139" s="11">
        <f t="shared" si="157"/>
        <v>0</v>
      </c>
      <c r="FI139" s="11">
        <f t="shared" si="157"/>
        <v>0</v>
      </c>
      <c r="FJ139" s="11">
        <f t="shared" si="157"/>
        <v>0</v>
      </c>
      <c r="FK139" s="11">
        <f t="shared" si="157"/>
        <v>0</v>
      </c>
      <c r="FL139" s="11">
        <f t="shared" si="157"/>
        <v>0</v>
      </c>
      <c r="FM139" s="11">
        <f t="shared" si="157"/>
        <v>0</v>
      </c>
      <c r="FN139" s="11">
        <f t="shared" si="157"/>
        <v>0</v>
      </c>
      <c r="FO139" s="11">
        <f t="shared" si="157"/>
        <v>0</v>
      </c>
      <c r="FP139" s="11">
        <f t="shared" si="157"/>
        <v>0</v>
      </c>
      <c r="FQ139" s="11">
        <f t="shared" si="157"/>
        <v>0</v>
      </c>
      <c r="FR139" s="11">
        <f t="shared" si="157"/>
        <v>0</v>
      </c>
      <c r="FS139" s="11">
        <f t="shared" si="157"/>
        <v>0</v>
      </c>
      <c r="FT139" s="11">
        <f t="shared" si="157"/>
        <v>0</v>
      </c>
      <c r="FU139" s="11">
        <f t="shared" si="157"/>
        <v>0</v>
      </c>
      <c r="FV139" s="11">
        <f t="shared" si="157"/>
        <v>497816</v>
      </c>
      <c r="FW139" s="11">
        <f t="shared" si="157"/>
        <v>797195893391.80054</v>
      </c>
      <c r="FX139" s="11">
        <f t="shared" si="157"/>
        <v>359499496165.59668</v>
      </c>
      <c r="FY139" s="11">
        <f t="shared" si="157"/>
        <v>127237540475.33099</v>
      </c>
      <c r="FZ139" s="11">
        <f t="shared" si="157"/>
        <v>54940674795.445007</v>
      </c>
      <c r="GA139" s="11">
        <f t="shared" si="157"/>
        <v>403996207783.164</v>
      </c>
      <c r="GB139" s="11">
        <f t="shared" si="157"/>
        <v>20010720881.551132</v>
      </c>
      <c r="GC139" s="11">
        <f t="shared" si="157"/>
        <v>41453127854.691376</v>
      </c>
      <c r="GD139" s="11">
        <f t="shared" si="157"/>
        <v>245327878341.85129</v>
      </c>
      <c r="GE139" s="11">
        <f t="shared" si="157"/>
        <v>764197673993.95459</v>
      </c>
      <c r="GF139" s="11">
        <f t="shared" si="157"/>
        <v>107195609825.75226</v>
      </c>
      <c r="GG139" s="11">
        <f t="shared" si="157"/>
        <v>143492528194.33838</v>
      </c>
      <c r="GH139" s="11">
        <f t="shared" si="157"/>
        <v>26570775444.313225</v>
      </c>
      <c r="GI139" s="11">
        <f t="shared" si="157"/>
        <v>50616008886.602249</v>
      </c>
      <c r="GJ139" s="11">
        <f t="shared" si="157"/>
        <v>65796937745.928757</v>
      </c>
      <c r="GK139" s="11">
        <f t="shared" si="157"/>
        <v>51162143946.32431</v>
      </c>
      <c r="GL139" s="11">
        <f t="shared" si="157"/>
        <v>287438668171.36871</v>
      </c>
      <c r="GM139" s="11">
        <f t="shared" si="157"/>
        <v>0</v>
      </c>
      <c r="GN139" s="11">
        <f t="shared" si="157"/>
        <v>766688235016.23584</v>
      </c>
      <c r="GO139" s="11">
        <f t="shared" si="157"/>
        <v>342207292624.32538</v>
      </c>
      <c r="GP139" s="11">
        <f t="shared" ref="GP139:JA139" si="158">SUM(GP118:GP138)</f>
        <v>121882063177.62209</v>
      </c>
      <c r="GQ139" s="11">
        <f t="shared" si="158"/>
        <v>52385198556.829491</v>
      </c>
      <c r="GR139" s="11">
        <f t="shared" si="158"/>
        <v>382823485170.02167</v>
      </c>
      <c r="GS139" s="11">
        <f t="shared" si="158"/>
        <v>18062074163.817902</v>
      </c>
      <c r="GT139" s="11">
        <f t="shared" si="158"/>
        <v>38810740232.877319</v>
      </c>
      <c r="GU139" s="11">
        <f t="shared" si="158"/>
        <v>232422692097.21951</v>
      </c>
      <c r="GV139" s="11">
        <f t="shared" si="158"/>
        <v>709496373644.48315</v>
      </c>
      <c r="GW139" s="11">
        <f t="shared" si="158"/>
        <v>99257519070.47168</v>
      </c>
      <c r="GX139" s="11">
        <f t="shared" si="158"/>
        <v>136558733032.08507</v>
      </c>
      <c r="GY139" s="11">
        <f t="shared" si="158"/>
        <v>24484033312.924942</v>
      </c>
      <c r="GZ139" s="11">
        <f t="shared" si="158"/>
        <v>47343225407.621536</v>
      </c>
      <c r="HA139" s="11">
        <f t="shared" si="158"/>
        <v>60772052645.231682</v>
      </c>
      <c r="HB139" s="11">
        <f t="shared" si="158"/>
        <v>47671429983.752892</v>
      </c>
      <c r="HC139" s="11">
        <f t="shared" si="158"/>
        <v>266620012631.83414</v>
      </c>
      <c r="HD139" s="11">
        <f t="shared" si="158"/>
        <v>0</v>
      </c>
      <c r="HE139" s="11">
        <f t="shared" si="158"/>
        <v>752925255395.21875</v>
      </c>
      <c r="HF139" s="11">
        <f t="shared" si="158"/>
        <v>325425960686.55267</v>
      </c>
      <c r="HG139" s="11">
        <f t="shared" si="158"/>
        <v>117851908534.4615</v>
      </c>
      <c r="HH139" s="11">
        <f t="shared" si="158"/>
        <v>50544431889.607056</v>
      </c>
      <c r="HI139" s="11">
        <f t="shared" si="158"/>
        <v>362382947001.62183</v>
      </c>
      <c r="HJ139" s="11">
        <f t="shared" si="158"/>
        <v>16109126305.621996</v>
      </c>
      <c r="HK139" s="11">
        <f t="shared" si="158"/>
        <v>36168352611.063255</v>
      </c>
      <c r="HL139" s="11">
        <f t="shared" si="158"/>
        <v>219613636419.21777</v>
      </c>
      <c r="HM139" s="11">
        <f t="shared" si="158"/>
        <v>654795073295.01147</v>
      </c>
      <c r="HN139" s="11">
        <f t="shared" si="158"/>
        <v>91319428315.191223</v>
      </c>
      <c r="HO139" s="11">
        <f t="shared" si="158"/>
        <v>133526712354.04431</v>
      </c>
      <c r="HP139" s="11">
        <f t="shared" si="158"/>
        <v>22396969512.200039</v>
      </c>
      <c r="HQ139" s="11">
        <f t="shared" si="158"/>
        <v>44070441928.640831</v>
      </c>
      <c r="HR139" s="11">
        <f t="shared" si="158"/>
        <v>55766126501.695045</v>
      </c>
      <c r="HS139" s="11">
        <f t="shared" si="158"/>
        <v>44184866315.564224</v>
      </c>
      <c r="HT139" s="11">
        <f t="shared" si="158"/>
        <v>245801357092.29968</v>
      </c>
      <c r="HU139" s="11">
        <f t="shared" si="158"/>
        <v>0</v>
      </c>
      <c r="HV139" s="11">
        <f t="shared" si="158"/>
        <v>0</v>
      </c>
      <c r="HW139" s="11">
        <f t="shared" si="158"/>
        <v>0</v>
      </c>
      <c r="HX139" s="11">
        <f t="shared" si="158"/>
        <v>0</v>
      </c>
      <c r="HY139" s="11">
        <f t="shared" si="158"/>
        <v>0</v>
      </c>
      <c r="HZ139" s="11">
        <f t="shared" si="158"/>
        <v>0</v>
      </c>
      <c r="IA139" s="11">
        <f t="shared" si="158"/>
        <v>0</v>
      </c>
      <c r="IB139" s="11">
        <f t="shared" si="158"/>
        <v>0</v>
      </c>
      <c r="IC139" s="11">
        <f t="shared" si="158"/>
        <v>0</v>
      </c>
      <c r="ID139" s="11">
        <f t="shared" si="158"/>
        <v>0</v>
      </c>
      <c r="IE139" s="11">
        <f t="shared" si="158"/>
        <v>0</v>
      </c>
      <c r="IF139" s="11">
        <f t="shared" si="158"/>
        <v>0</v>
      </c>
      <c r="IG139" s="11">
        <f t="shared" si="158"/>
        <v>0</v>
      </c>
      <c r="IH139" s="11">
        <f t="shared" si="158"/>
        <v>0</v>
      </c>
      <c r="II139" s="11">
        <f t="shared" si="158"/>
        <v>0</v>
      </c>
      <c r="IJ139" s="11">
        <f t="shared" si="158"/>
        <v>0</v>
      </c>
      <c r="IK139" s="11">
        <f t="shared" si="158"/>
        <v>0</v>
      </c>
      <c r="IL139" s="11">
        <f t="shared" si="158"/>
        <v>0</v>
      </c>
      <c r="IM139" s="11">
        <f t="shared" si="158"/>
        <v>0</v>
      </c>
      <c r="IN139" s="11">
        <f t="shared" si="158"/>
        <v>0</v>
      </c>
      <c r="IO139" s="11">
        <f t="shared" si="158"/>
        <v>0</v>
      </c>
      <c r="IP139" s="11">
        <f t="shared" si="158"/>
        <v>0</v>
      </c>
      <c r="IQ139" s="11">
        <f t="shared" si="158"/>
        <v>0</v>
      </c>
      <c r="IR139" s="11">
        <f t="shared" si="158"/>
        <v>0</v>
      </c>
      <c r="IS139" s="11">
        <f t="shared" si="158"/>
        <v>0</v>
      </c>
      <c r="IT139" s="11">
        <f t="shared" si="158"/>
        <v>0</v>
      </c>
      <c r="IU139" s="11">
        <f t="shared" si="158"/>
        <v>0</v>
      </c>
      <c r="IV139" s="11">
        <f t="shared" si="158"/>
        <v>0</v>
      </c>
      <c r="IW139" s="11">
        <f t="shared" si="158"/>
        <v>0</v>
      </c>
      <c r="IX139" s="11">
        <f t="shared" si="158"/>
        <v>0</v>
      </c>
      <c r="IY139" s="11">
        <f t="shared" si="158"/>
        <v>0</v>
      </c>
      <c r="IZ139" s="11">
        <f t="shared" si="158"/>
        <v>0</v>
      </c>
      <c r="JA139" s="11">
        <f t="shared" si="158"/>
        <v>0</v>
      </c>
      <c r="JB139" s="11">
        <f t="shared" ref="JB139" si="159">SUM(JB118:JB138)</f>
        <v>0</v>
      </c>
    </row>
    <row r="141" spans="1:262" x14ac:dyDescent="0.25">
      <c r="A141" s="11" t="s">
        <v>58</v>
      </c>
      <c r="E141" s="11" t="s">
        <v>6</v>
      </c>
      <c r="F141" s="11" t="s">
        <v>7</v>
      </c>
      <c r="G141" s="11" t="s">
        <v>8</v>
      </c>
      <c r="H141" s="11" t="s">
        <v>9</v>
      </c>
      <c r="I141" s="11" t="s">
        <v>10</v>
      </c>
      <c r="J141" s="11" t="s">
        <v>11</v>
      </c>
      <c r="K141" s="11" t="s">
        <v>12</v>
      </c>
      <c r="L141" s="11" t="s">
        <v>24</v>
      </c>
      <c r="M141" s="11" t="s">
        <v>13</v>
      </c>
      <c r="N141" s="11" t="s">
        <v>14</v>
      </c>
      <c r="O141" s="11" t="s">
        <v>15</v>
      </c>
      <c r="P141" s="11" t="s">
        <v>16</v>
      </c>
      <c r="Q141" s="11" t="s">
        <v>17</v>
      </c>
      <c r="R141" s="11" t="s">
        <v>18</v>
      </c>
      <c r="S141" s="11" t="s">
        <v>19</v>
      </c>
      <c r="T141" s="11" t="s">
        <v>20</v>
      </c>
      <c r="V141" s="11" t="s">
        <v>6</v>
      </c>
      <c r="W141" s="11" t="s">
        <v>7</v>
      </c>
      <c r="X141" s="11" t="s">
        <v>8</v>
      </c>
      <c r="Y141" s="11" t="s">
        <v>9</v>
      </c>
      <c r="Z141" s="11" t="s">
        <v>10</v>
      </c>
      <c r="AA141" s="11" t="s">
        <v>11</v>
      </c>
      <c r="AB141" s="11" t="s">
        <v>12</v>
      </c>
      <c r="AC141" s="11" t="s">
        <v>24</v>
      </c>
      <c r="AD141" s="11" t="s">
        <v>13</v>
      </c>
      <c r="AE141" s="11" t="s">
        <v>14</v>
      </c>
      <c r="AF141" s="11" t="s">
        <v>15</v>
      </c>
      <c r="AG141" s="11" t="s">
        <v>16</v>
      </c>
      <c r="AH141" s="11" t="s">
        <v>17</v>
      </c>
      <c r="AI141" s="11" t="s">
        <v>18</v>
      </c>
      <c r="AJ141" s="11" t="s">
        <v>19</v>
      </c>
      <c r="AK141" s="11" t="s">
        <v>20</v>
      </c>
      <c r="AM141" s="11" t="s">
        <v>6</v>
      </c>
      <c r="AN141" s="11" t="s">
        <v>7</v>
      </c>
      <c r="AO141" s="11" t="s">
        <v>8</v>
      </c>
      <c r="AP141" s="11" t="s">
        <v>9</v>
      </c>
      <c r="AQ141" s="11" t="s">
        <v>10</v>
      </c>
      <c r="AR141" s="11" t="s">
        <v>11</v>
      </c>
      <c r="AS141" s="11" t="s">
        <v>12</v>
      </c>
      <c r="AT141" s="11" t="s">
        <v>24</v>
      </c>
      <c r="AU141" s="11" t="s">
        <v>13</v>
      </c>
      <c r="AV141" s="11" t="s">
        <v>14</v>
      </c>
      <c r="AW141" s="11" t="s">
        <v>15</v>
      </c>
      <c r="AX141" s="11" t="s">
        <v>16</v>
      </c>
      <c r="AY141" s="11" t="s">
        <v>17</v>
      </c>
      <c r="AZ141" s="11" t="s">
        <v>18</v>
      </c>
      <c r="BA141" s="11" t="s">
        <v>19</v>
      </c>
      <c r="BB141" s="11" t="s">
        <v>20</v>
      </c>
      <c r="BD141" s="11" t="s">
        <v>6</v>
      </c>
      <c r="BE141" s="11" t="s">
        <v>7</v>
      </c>
      <c r="BF141" s="11" t="s">
        <v>8</v>
      </c>
      <c r="BG141" s="11" t="s">
        <v>9</v>
      </c>
      <c r="BH141" s="11" t="s">
        <v>10</v>
      </c>
      <c r="BI141" s="11" t="s">
        <v>11</v>
      </c>
      <c r="BJ141" s="11" t="s">
        <v>12</v>
      </c>
      <c r="BK141" s="11" t="s">
        <v>24</v>
      </c>
      <c r="BL141" s="11" t="s">
        <v>13</v>
      </c>
      <c r="BM141" s="11" t="s">
        <v>14</v>
      </c>
      <c r="BN141" s="11" t="s">
        <v>15</v>
      </c>
      <c r="BO141" s="11" t="s">
        <v>16</v>
      </c>
      <c r="BP141" s="11" t="s">
        <v>17</v>
      </c>
      <c r="BQ141" s="11" t="s">
        <v>18</v>
      </c>
      <c r="BR141" s="11" t="s">
        <v>19</v>
      </c>
      <c r="BS141" s="11" t="s">
        <v>20</v>
      </c>
      <c r="BU141" s="11" t="s">
        <v>6</v>
      </c>
      <c r="BV141" s="11" t="s">
        <v>7</v>
      </c>
      <c r="BW141" s="11" t="s">
        <v>8</v>
      </c>
      <c r="BX141" s="11" t="s">
        <v>9</v>
      </c>
      <c r="BY141" s="11" t="s">
        <v>10</v>
      </c>
      <c r="BZ141" s="11" t="s">
        <v>11</v>
      </c>
      <c r="CA141" s="11" t="s">
        <v>12</v>
      </c>
      <c r="CB141" s="11" t="s">
        <v>24</v>
      </c>
      <c r="CC141" s="11" t="s">
        <v>13</v>
      </c>
      <c r="CD141" s="11" t="s">
        <v>14</v>
      </c>
      <c r="CE141" s="11" t="s">
        <v>15</v>
      </c>
      <c r="CF141" s="11" t="s">
        <v>16</v>
      </c>
      <c r="CG141" s="11" t="s">
        <v>17</v>
      </c>
      <c r="CH141" s="11" t="s">
        <v>18</v>
      </c>
      <c r="CI141" s="11" t="s">
        <v>19</v>
      </c>
      <c r="CJ141" s="11" t="s">
        <v>20</v>
      </c>
      <c r="CN141" s="11" t="s">
        <v>6</v>
      </c>
      <c r="CO141" s="11" t="s">
        <v>7</v>
      </c>
      <c r="CP141" s="11" t="s">
        <v>8</v>
      </c>
      <c r="CQ141" s="11" t="s">
        <v>9</v>
      </c>
      <c r="CR141" s="11" t="s">
        <v>10</v>
      </c>
      <c r="CS141" s="11" t="s">
        <v>11</v>
      </c>
      <c r="CT141" s="11" t="s">
        <v>12</v>
      </c>
      <c r="CU141" s="11" t="s">
        <v>24</v>
      </c>
      <c r="CV141" s="11" t="s">
        <v>13</v>
      </c>
      <c r="CW141" s="11" t="s">
        <v>14</v>
      </c>
      <c r="CX141" s="11" t="s">
        <v>15</v>
      </c>
      <c r="CY141" s="11" t="s">
        <v>16</v>
      </c>
      <c r="CZ141" s="11" t="s">
        <v>17</v>
      </c>
      <c r="DA141" s="11" t="s">
        <v>18</v>
      </c>
      <c r="DB141" s="11" t="s">
        <v>19</v>
      </c>
      <c r="DC141" s="11" t="s">
        <v>20</v>
      </c>
      <c r="DE141" s="11" t="s">
        <v>6</v>
      </c>
      <c r="DF141" s="11" t="s">
        <v>7</v>
      </c>
      <c r="DG141" s="11" t="s">
        <v>8</v>
      </c>
      <c r="DH141" s="11" t="s">
        <v>9</v>
      </c>
      <c r="DI141" s="11" t="s">
        <v>10</v>
      </c>
      <c r="DJ141" s="11" t="s">
        <v>11</v>
      </c>
      <c r="DK141" s="11" t="s">
        <v>12</v>
      </c>
      <c r="DL141" s="11" t="s">
        <v>24</v>
      </c>
      <c r="DM141" s="11" t="s">
        <v>13</v>
      </c>
      <c r="DN141" s="11" t="s">
        <v>14</v>
      </c>
      <c r="DO141" s="11" t="s">
        <v>15</v>
      </c>
      <c r="DP141" s="11" t="s">
        <v>16</v>
      </c>
      <c r="DQ141" s="11" t="s">
        <v>17</v>
      </c>
      <c r="DR141" s="11" t="s">
        <v>18</v>
      </c>
      <c r="DS141" s="11" t="s">
        <v>19</v>
      </c>
      <c r="DT141" s="11" t="s">
        <v>20</v>
      </c>
      <c r="DV141" s="11" t="s">
        <v>6</v>
      </c>
      <c r="DW141" s="11" t="s">
        <v>7</v>
      </c>
      <c r="DX141" s="11" t="s">
        <v>8</v>
      </c>
      <c r="DY141" s="11" t="s">
        <v>9</v>
      </c>
      <c r="DZ141" s="11" t="s">
        <v>10</v>
      </c>
      <c r="EA141" s="11" t="s">
        <v>11</v>
      </c>
      <c r="EB141" s="11" t="s">
        <v>12</v>
      </c>
      <c r="EC141" s="11" t="s">
        <v>24</v>
      </c>
      <c r="ED141" s="11" t="s">
        <v>13</v>
      </c>
      <c r="EE141" s="11" t="s">
        <v>14</v>
      </c>
      <c r="EF141" s="11" t="s">
        <v>15</v>
      </c>
      <c r="EG141" s="11" t="s">
        <v>16</v>
      </c>
      <c r="EH141" s="11" t="s">
        <v>17</v>
      </c>
      <c r="EI141" s="11" t="s">
        <v>18</v>
      </c>
      <c r="EJ141" s="11" t="s">
        <v>19</v>
      </c>
      <c r="EK141" s="11" t="s">
        <v>20</v>
      </c>
      <c r="EM141" s="11" t="s">
        <v>6</v>
      </c>
      <c r="EN141" s="11" t="s">
        <v>7</v>
      </c>
      <c r="EO141" s="11" t="s">
        <v>8</v>
      </c>
      <c r="EP141" s="11" t="s">
        <v>9</v>
      </c>
      <c r="EQ141" s="11" t="s">
        <v>10</v>
      </c>
      <c r="ER141" s="11" t="s">
        <v>11</v>
      </c>
      <c r="ES141" s="11" t="s">
        <v>12</v>
      </c>
      <c r="ET141" s="11" t="s">
        <v>24</v>
      </c>
      <c r="EU141" s="11" t="s">
        <v>13</v>
      </c>
      <c r="EV141" s="11" t="s">
        <v>14</v>
      </c>
      <c r="EW141" s="11" t="s">
        <v>15</v>
      </c>
      <c r="EX141" s="11" t="s">
        <v>16</v>
      </c>
      <c r="EY141" s="11" t="s">
        <v>17</v>
      </c>
      <c r="EZ141" s="11" t="s">
        <v>18</v>
      </c>
      <c r="FA141" s="11" t="s">
        <v>19</v>
      </c>
      <c r="FB141" s="11" t="s">
        <v>20</v>
      </c>
      <c r="FD141" s="11" t="s">
        <v>6</v>
      </c>
      <c r="FE141" s="11" t="s">
        <v>7</v>
      </c>
      <c r="FF141" s="11" t="s">
        <v>8</v>
      </c>
      <c r="FG141" s="11" t="s">
        <v>9</v>
      </c>
      <c r="FH141" s="11" t="s">
        <v>10</v>
      </c>
      <c r="FI141" s="11" t="s">
        <v>11</v>
      </c>
      <c r="FJ141" s="11" t="s">
        <v>12</v>
      </c>
      <c r="FK141" s="11" t="s">
        <v>24</v>
      </c>
      <c r="FL141" s="11" t="s">
        <v>13</v>
      </c>
      <c r="FM141" s="11" t="s">
        <v>14</v>
      </c>
      <c r="FN141" s="11" t="s">
        <v>15</v>
      </c>
      <c r="FO141" s="11" t="s">
        <v>16</v>
      </c>
      <c r="FP141" s="11" t="s">
        <v>17</v>
      </c>
      <c r="FQ141" s="11" t="s">
        <v>18</v>
      </c>
      <c r="FR141" s="11" t="s">
        <v>19</v>
      </c>
      <c r="FS141" s="11" t="s">
        <v>20</v>
      </c>
      <c r="FW141" s="11" t="s">
        <v>6</v>
      </c>
      <c r="FX141" s="11" t="s">
        <v>7</v>
      </c>
      <c r="FY141" s="11" t="s">
        <v>8</v>
      </c>
      <c r="FZ141" s="11" t="s">
        <v>9</v>
      </c>
      <c r="GA141" s="11" t="s">
        <v>10</v>
      </c>
      <c r="GB141" s="11" t="s">
        <v>11</v>
      </c>
      <c r="GC141" s="11" t="s">
        <v>12</v>
      </c>
      <c r="GD141" s="11" t="s">
        <v>24</v>
      </c>
      <c r="GE141" s="11" t="s">
        <v>13</v>
      </c>
      <c r="GF141" s="11" t="s">
        <v>14</v>
      </c>
      <c r="GG141" s="11" t="s">
        <v>15</v>
      </c>
      <c r="GH141" s="11" t="s">
        <v>16</v>
      </c>
      <c r="GI141" s="11" t="s">
        <v>17</v>
      </c>
      <c r="GJ141" s="11" t="s">
        <v>18</v>
      </c>
      <c r="GK141" s="11" t="s">
        <v>19</v>
      </c>
      <c r="GL141" s="11" t="s">
        <v>20</v>
      </c>
      <c r="GN141" s="11" t="s">
        <v>6</v>
      </c>
      <c r="GO141" s="11" t="s">
        <v>7</v>
      </c>
      <c r="GP141" s="11" t="s">
        <v>8</v>
      </c>
      <c r="GQ141" s="11" t="s">
        <v>9</v>
      </c>
      <c r="GR141" s="11" t="s">
        <v>10</v>
      </c>
      <c r="GS141" s="11" t="s">
        <v>11</v>
      </c>
      <c r="GT141" s="11" t="s">
        <v>12</v>
      </c>
      <c r="GU141" s="11" t="s">
        <v>24</v>
      </c>
      <c r="GV141" s="11" t="s">
        <v>13</v>
      </c>
      <c r="GW141" s="11" t="s">
        <v>14</v>
      </c>
      <c r="GX141" s="11" t="s">
        <v>15</v>
      </c>
      <c r="GY141" s="11" t="s">
        <v>16</v>
      </c>
      <c r="GZ141" s="11" t="s">
        <v>17</v>
      </c>
      <c r="HA141" s="11" t="s">
        <v>18</v>
      </c>
      <c r="HB141" s="11" t="s">
        <v>19</v>
      </c>
      <c r="HC141" s="11" t="s">
        <v>20</v>
      </c>
      <c r="HE141" s="11" t="s">
        <v>6</v>
      </c>
      <c r="HF141" s="11" t="s">
        <v>7</v>
      </c>
      <c r="HG141" s="11" t="s">
        <v>8</v>
      </c>
      <c r="HH141" s="11" t="s">
        <v>9</v>
      </c>
      <c r="HI141" s="11" t="s">
        <v>10</v>
      </c>
      <c r="HJ141" s="11" t="s">
        <v>11</v>
      </c>
      <c r="HK141" s="11" t="s">
        <v>12</v>
      </c>
      <c r="HL141" s="11" t="s">
        <v>24</v>
      </c>
      <c r="HM141" s="11" t="s">
        <v>13</v>
      </c>
      <c r="HN141" s="11" t="s">
        <v>14</v>
      </c>
      <c r="HO141" s="11" t="s">
        <v>15</v>
      </c>
      <c r="HP141" s="11" t="s">
        <v>16</v>
      </c>
      <c r="HQ141" s="11" t="s">
        <v>17</v>
      </c>
      <c r="HR141" s="11" t="s">
        <v>18</v>
      </c>
      <c r="HS141" s="11" t="s">
        <v>19</v>
      </c>
      <c r="HT141" s="11" t="s">
        <v>20</v>
      </c>
      <c r="HV141" s="11" t="s">
        <v>6</v>
      </c>
      <c r="HW141" s="11" t="s">
        <v>7</v>
      </c>
      <c r="HX141" s="11" t="s">
        <v>8</v>
      </c>
      <c r="HY141" s="11" t="s">
        <v>9</v>
      </c>
      <c r="HZ141" s="11" t="s">
        <v>10</v>
      </c>
      <c r="IA141" s="11" t="s">
        <v>11</v>
      </c>
      <c r="IB141" s="11" t="s">
        <v>12</v>
      </c>
      <c r="IC141" s="11" t="s">
        <v>24</v>
      </c>
      <c r="ID141" s="11" t="s">
        <v>13</v>
      </c>
      <c r="IE141" s="11" t="s">
        <v>14</v>
      </c>
      <c r="IF141" s="11" t="s">
        <v>15</v>
      </c>
      <c r="IG141" s="11" t="s">
        <v>16</v>
      </c>
      <c r="IH141" s="11" t="s">
        <v>17</v>
      </c>
      <c r="II141" s="11" t="s">
        <v>18</v>
      </c>
      <c r="IJ141" s="11" t="s">
        <v>19</v>
      </c>
      <c r="IK141" s="11" t="s">
        <v>20</v>
      </c>
      <c r="IM141" s="11" t="s">
        <v>6</v>
      </c>
      <c r="IN141" s="11" t="s">
        <v>7</v>
      </c>
      <c r="IO141" s="11" t="s">
        <v>8</v>
      </c>
      <c r="IP141" s="11" t="s">
        <v>9</v>
      </c>
      <c r="IQ141" s="11" t="s">
        <v>10</v>
      </c>
      <c r="IR141" s="11" t="s">
        <v>11</v>
      </c>
      <c r="IS141" s="11" t="s">
        <v>12</v>
      </c>
      <c r="IT141" s="11" t="s">
        <v>24</v>
      </c>
      <c r="IU141" s="11" t="s">
        <v>13</v>
      </c>
      <c r="IV141" s="11" t="s">
        <v>14</v>
      </c>
      <c r="IW141" s="11" t="s">
        <v>15</v>
      </c>
      <c r="IX141" s="11" t="s">
        <v>16</v>
      </c>
      <c r="IY141" s="11" t="s">
        <v>17</v>
      </c>
      <c r="IZ141" s="11" t="s">
        <v>18</v>
      </c>
      <c r="JA141" s="11" t="s">
        <v>19</v>
      </c>
      <c r="JB141" s="11" t="s">
        <v>20</v>
      </c>
    </row>
    <row r="142" spans="1:262" x14ac:dyDescent="0.25">
      <c r="D142" s="11">
        <v>2020</v>
      </c>
      <c r="E142" s="11">
        <f>E71+E3</f>
        <v>6694267028.9972687</v>
      </c>
      <c r="F142" s="11">
        <f t="shared" ref="F142:BQ142" si="160">F71+F3</f>
        <v>4832328949.1633978</v>
      </c>
      <c r="G142" s="11">
        <f t="shared" si="160"/>
        <v>1850260862.5749509</v>
      </c>
      <c r="H142" s="11">
        <f t="shared" si="160"/>
        <v>368884005.39356953</v>
      </c>
      <c r="I142" s="11">
        <f t="shared" si="160"/>
        <v>1028321911.7363931</v>
      </c>
      <c r="J142" s="11">
        <f t="shared" si="160"/>
        <v>107009560.55943105</v>
      </c>
      <c r="K142" s="11">
        <f t="shared" si="160"/>
        <v>341667035.04248339</v>
      </c>
      <c r="L142" s="11">
        <f t="shared" si="160"/>
        <v>866480753.12541091</v>
      </c>
      <c r="M142" s="11">
        <f t="shared" si="160"/>
        <v>2216365267.4684782</v>
      </c>
      <c r="N142" s="11">
        <f t="shared" si="160"/>
        <v>317455323.23514616</v>
      </c>
      <c r="O142" s="11">
        <f t="shared" si="160"/>
        <v>174344570.34832302</v>
      </c>
      <c r="P142" s="11">
        <f t="shared" si="160"/>
        <v>111322128.69810817</v>
      </c>
      <c r="Q142" s="11">
        <f t="shared" si="160"/>
        <v>255169944.02585572</v>
      </c>
      <c r="R142" s="11">
        <f t="shared" si="160"/>
        <v>1922306.772233801</v>
      </c>
      <c r="S142" s="11">
        <f t="shared" si="160"/>
        <v>157521108.83341095</v>
      </c>
      <c r="T142" s="11">
        <f t="shared" si="160"/>
        <v>592310534.71127367</v>
      </c>
      <c r="V142" s="11">
        <f t="shared" si="160"/>
        <v>6694267028.9972687</v>
      </c>
      <c r="W142" s="11">
        <f t="shared" si="160"/>
        <v>4832328949.1633978</v>
      </c>
      <c r="X142" s="11">
        <f t="shared" si="160"/>
        <v>1850260862.5749509</v>
      </c>
      <c r="Y142" s="11">
        <f t="shared" si="160"/>
        <v>368884005.39356953</v>
      </c>
      <c r="Z142" s="11">
        <f t="shared" si="160"/>
        <v>1028321911.7363931</v>
      </c>
      <c r="AA142" s="11">
        <f t="shared" si="160"/>
        <v>107009560.55943105</v>
      </c>
      <c r="AB142" s="11">
        <f t="shared" si="160"/>
        <v>341667035.04248339</v>
      </c>
      <c r="AC142" s="11">
        <f t="shared" si="160"/>
        <v>866480753.12541091</v>
      </c>
      <c r="AD142" s="11">
        <f t="shared" si="160"/>
        <v>2216365267.4684782</v>
      </c>
      <c r="AE142" s="11">
        <f t="shared" si="160"/>
        <v>317455323.23514616</v>
      </c>
      <c r="AF142" s="11">
        <f t="shared" si="160"/>
        <v>174344570.34832302</v>
      </c>
      <c r="AG142" s="11">
        <f t="shared" si="160"/>
        <v>111322128.69810817</v>
      </c>
      <c r="AH142" s="11">
        <f t="shared" si="160"/>
        <v>255169944.02585572</v>
      </c>
      <c r="AI142" s="11">
        <f t="shared" si="160"/>
        <v>1922306.772233801</v>
      </c>
      <c r="AJ142" s="11">
        <f t="shared" si="160"/>
        <v>157521108.83341095</v>
      </c>
      <c r="AK142" s="11">
        <f t="shared" si="160"/>
        <v>592310534.71127367</v>
      </c>
      <c r="AM142" s="11">
        <f t="shared" si="160"/>
        <v>6694267028.9972687</v>
      </c>
      <c r="AN142" s="11">
        <f t="shared" si="160"/>
        <v>4832328949.1633978</v>
      </c>
      <c r="AO142" s="11">
        <f t="shared" si="160"/>
        <v>1850260862.5749509</v>
      </c>
      <c r="AP142" s="11">
        <f t="shared" si="160"/>
        <v>368884005.39356953</v>
      </c>
      <c r="AQ142" s="11">
        <f t="shared" si="160"/>
        <v>1028321911.7363931</v>
      </c>
      <c r="AR142" s="11">
        <f t="shared" si="160"/>
        <v>107009560.55943105</v>
      </c>
      <c r="AS142" s="11">
        <f t="shared" si="160"/>
        <v>341667035.04248339</v>
      </c>
      <c r="AT142" s="11">
        <f t="shared" si="160"/>
        <v>866480753.12541091</v>
      </c>
      <c r="AU142" s="11">
        <f t="shared" si="160"/>
        <v>2216365267.4684782</v>
      </c>
      <c r="AV142" s="11">
        <f t="shared" si="160"/>
        <v>317455323.23514616</v>
      </c>
      <c r="AW142" s="11">
        <f t="shared" si="160"/>
        <v>174344570.34832302</v>
      </c>
      <c r="AX142" s="11">
        <f t="shared" si="160"/>
        <v>111322128.69810817</v>
      </c>
      <c r="AY142" s="11">
        <f t="shared" si="160"/>
        <v>255169944.02585572</v>
      </c>
      <c r="AZ142" s="11">
        <f t="shared" si="160"/>
        <v>1922306.772233801</v>
      </c>
      <c r="BA142" s="11">
        <f t="shared" si="160"/>
        <v>157521108.83341095</v>
      </c>
      <c r="BB142" s="11">
        <f t="shared" si="160"/>
        <v>592310534.71127367</v>
      </c>
      <c r="BD142" s="11">
        <f t="shared" si="160"/>
        <v>0</v>
      </c>
      <c r="BE142" s="11">
        <f t="shared" si="160"/>
        <v>0</v>
      </c>
      <c r="BF142" s="11">
        <f t="shared" si="160"/>
        <v>0</v>
      </c>
      <c r="BG142" s="11">
        <f t="shared" si="160"/>
        <v>0</v>
      </c>
      <c r="BH142" s="11">
        <f t="shared" si="160"/>
        <v>0</v>
      </c>
      <c r="BI142" s="11">
        <f t="shared" si="160"/>
        <v>0</v>
      </c>
      <c r="BJ142" s="11">
        <f t="shared" si="160"/>
        <v>0</v>
      </c>
      <c r="BK142" s="11">
        <f t="shared" si="160"/>
        <v>0</v>
      </c>
      <c r="BL142" s="11">
        <f t="shared" si="160"/>
        <v>0</v>
      </c>
      <c r="BM142" s="11">
        <f t="shared" si="160"/>
        <v>0</v>
      </c>
      <c r="BN142" s="11">
        <f t="shared" si="160"/>
        <v>0</v>
      </c>
      <c r="BO142" s="11">
        <f t="shared" si="160"/>
        <v>0</v>
      </c>
      <c r="BP142" s="11">
        <f t="shared" si="160"/>
        <v>0</v>
      </c>
      <c r="BQ142" s="11">
        <f t="shared" si="160"/>
        <v>0</v>
      </c>
      <c r="BR142" s="11">
        <f t="shared" ref="BR142:EC142" si="161">BR71+BR3</f>
        <v>0</v>
      </c>
      <c r="BS142" s="11">
        <f t="shared" si="161"/>
        <v>0</v>
      </c>
      <c r="BU142" s="11">
        <f t="shared" si="161"/>
        <v>0</v>
      </c>
      <c r="BV142" s="11">
        <f t="shared" si="161"/>
        <v>0</v>
      </c>
      <c r="BW142" s="11">
        <f t="shared" si="161"/>
        <v>0</v>
      </c>
      <c r="BX142" s="11">
        <f t="shared" si="161"/>
        <v>0</v>
      </c>
      <c r="BY142" s="11">
        <f t="shared" si="161"/>
        <v>0</v>
      </c>
      <c r="BZ142" s="11">
        <f t="shared" si="161"/>
        <v>0</v>
      </c>
      <c r="CA142" s="11">
        <f t="shared" si="161"/>
        <v>0</v>
      </c>
      <c r="CB142" s="11">
        <f t="shared" si="161"/>
        <v>0</v>
      </c>
      <c r="CC142" s="11">
        <f t="shared" si="161"/>
        <v>0</v>
      </c>
      <c r="CD142" s="11">
        <f t="shared" si="161"/>
        <v>0</v>
      </c>
      <c r="CE142" s="11">
        <f t="shared" si="161"/>
        <v>0</v>
      </c>
      <c r="CF142" s="11">
        <f t="shared" si="161"/>
        <v>0</v>
      </c>
      <c r="CG142" s="11">
        <f t="shared" si="161"/>
        <v>0</v>
      </c>
      <c r="CH142" s="11">
        <f t="shared" si="161"/>
        <v>0</v>
      </c>
      <c r="CI142" s="11">
        <f t="shared" si="161"/>
        <v>0</v>
      </c>
      <c r="CJ142" s="11">
        <f t="shared" si="161"/>
        <v>0</v>
      </c>
      <c r="CM142" s="11">
        <f t="shared" si="161"/>
        <v>2758.833333333333</v>
      </c>
      <c r="CN142" s="11">
        <f t="shared" si="161"/>
        <v>6694267028.9972687</v>
      </c>
      <c r="CO142" s="11">
        <f t="shared" si="161"/>
        <v>4832328949.1633978</v>
      </c>
      <c r="CP142" s="11">
        <f t="shared" si="161"/>
        <v>1850260862.5749509</v>
      </c>
      <c r="CQ142" s="11">
        <f t="shared" si="161"/>
        <v>368884005.39356953</v>
      </c>
      <c r="CR142" s="11">
        <f t="shared" si="161"/>
        <v>1028321911.7363931</v>
      </c>
      <c r="CS142" s="11">
        <f t="shared" si="161"/>
        <v>107009560.55943105</v>
      </c>
      <c r="CT142" s="11">
        <f t="shared" si="161"/>
        <v>341667035.04248339</v>
      </c>
      <c r="CU142" s="11">
        <f t="shared" si="161"/>
        <v>866480753.12541091</v>
      </c>
      <c r="CV142" s="11">
        <f t="shared" si="161"/>
        <v>2216365267.4684782</v>
      </c>
      <c r="CW142" s="11">
        <f t="shared" si="161"/>
        <v>317455323.23514616</v>
      </c>
      <c r="CX142" s="11">
        <f t="shared" si="161"/>
        <v>174344570.34832302</v>
      </c>
      <c r="CY142" s="11">
        <f t="shared" si="161"/>
        <v>111322128.69810817</v>
      </c>
      <c r="CZ142" s="11">
        <f t="shared" si="161"/>
        <v>255169944.02585572</v>
      </c>
      <c r="DA142" s="11">
        <f t="shared" si="161"/>
        <v>1922306.772233801</v>
      </c>
      <c r="DB142" s="11">
        <f t="shared" si="161"/>
        <v>157521108.83341095</v>
      </c>
      <c r="DC142" s="11">
        <f t="shared" si="161"/>
        <v>592310534.71127367</v>
      </c>
      <c r="DE142" s="11">
        <f t="shared" si="161"/>
        <v>6694267028.9972687</v>
      </c>
      <c r="DF142" s="11">
        <f t="shared" si="161"/>
        <v>4832328949.1633978</v>
      </c>
      <c r="DG142" s="11">
        <f t="shared" si="161"/>
        <v>1850260862.5749509</v>
      </c>
      <c r="DH142" s="11">
        <f t="shared" si="161"/>
        <v>368884005.39356953</v>
      </c>
      <c r="DI142" s="11">
        <f t="shared" si="161"/>
        <v>1028321911.7363931</v>
      </c>
      <c r="DJ142" s="11">
        <f t="shared" si="161"/>
        <v>107009560.55943105</v>
      </c>
      <c r="DK142" s="11">
        <f t="shared" si="161"/>
        <v>341667035.04248339</v>
      </c>
      <c r="DL142" s="11">
        <f t="shared" si="161"/>
        <v>866480753.12541091</v>
      </c>
      <c r="DM142" s="11">
        <f t="shared" si="161"/>
        <v>2216365267.4684782</v>
      </c>
      <c r="DN142" s="11">
        <f t="shared" si="161"/>
        <v>317455323.23514616</v>
      </c>
      <c r="DO142" s="11">
        <f t="shared" si="161"/>
        <v>174344570.34832302</v>
      </c>
      <c r="DP142" s="11">
        <f t="shared" si="161"/>
        <v>111322128.69810817</v>
      </c>
      <c r="DQ142" s="11">
        <f t="shared" si="161"/>
        <v>255169944.02585572</v>
      </c>
      <c r="DR142" s="11">
        <f t="shared" si="161"/>
        <v>1922306.772233801</v>
      </c>
      <c r="DS142" s="11">
        <f t="shared" si="161"/>
        <v>157521108.83341095</v>
      </c>
      <c r="DT142" s="11">
        <f t="shared" si="161"/>
        <v>592310534.71127367</v>
      </c>
      <c r="DV142" s="11">
        <f t="shared" si="161"/>
        <v>6694267028.9972687</v>
      </c>
      <c r="DW142" s="11">
        <f t="shared" si="161"/>
        <v>4832328949.1633978</v>
      </c>
      <c r="DX142" s="11">
        <f t="shared" si="161"/>
        <v>1850260862.5749509</v>
      </c>
      <c r="DY142" s="11">
        <f t="shared" si="161"/>
        <v>368884005.39356953</v>
      </c>
      <c r="DZ142" s="11">
        <f t="shared" si="161"/>
        <v>1028321911.7363931</v>
      </c>
      <c r="EA142" s="11">
        <f t="shared" si="161"/>
        <v>107009560.55943105</v>
      </c>
      <c r="EB142" s="11">
        <f t="shared" si="161"/>
        <v>341667035.04248339</v>
      </c>
      <c r="EC142" s="11">
        <f t="shared" si="161"/>
        <v>866480753.12541091</v>
      </c>
      <c r="ED142" s="11">
        <f t="shared" ref="ED142:GO142" si="162">ED71+ED3</f>
        <v>2216365267.4684782</v>
      </c>
      <c r="EE142" s="11">
        <f t="shared" si="162"/>
        <v>317455323.23514616</v>
      </c>
      <c r="EF142" s="11">
        <f t="shared" si="162"/>
        <v>174344570.34832302</v>
      </c>
      <c r="EG142" s="11">
        <f t="shared" si="162"/>
        <v>111322128.69810817</v>
      </c>
      <c r="EH142" s="11">
        <f t="shared" si="162"/>
        <v>255169944.02585572</v>
      </c>
      <c r="EI142" s="11">
        <f t="shared" si="162"/>
        <v>1922306.772233801</v>
      </c>
      <c r="EJ142" s="11">
        <f t="shared" si="162"/>
        <v>157521108.83341095</v>
      </c>
      <c r="EK142" s="11">
        <f t="shared" si="162"/>
        <v>592310534.71127367</v>
      </c>
      <c r="EM142" s="11">
        <f t="shared" si="162"/>
        <v>0</v>
      </c>
      <c r="EN142" s="11">
        <f t="shared" si="162"/>
        <v>0</v>
      </c>
      <c r="EO142" s="11">
        <f t="shared" si="162"/>
        <v>0</v>
      </c>
      <c r="EP142" s="11">
        <f t="shared" si="162"/>
        <v>0</v>
      </c>
      <c r="EQ142" s="11">
        <f t="shared" si="162"/>
        <v>0</v>
      </c>
      <c r="ER142" s="11">
        <f t="shared" si="162"/>
        <v>0</v>
      </c>
      <c r="ES142" s="11">
        <f t="shared" si="162"/>
        <v>0</v>
      </c>
      <c r="ET142" s="11">
        <f t="shared" si="162"/>
        <v>0</v>
      </c>
      <c r="EU142" s="11">
        <f t="shared" si="162"/>
        <v>0</v>
      </c>
      <c r="EV142" s="11">
        <f t="shared" si="162"/>
        <v>0</v>
      </c>
      <c r="EW142" s="11">
        <f t="shared" si="162"/>
        <v>0</v>
      </c>
      <c r="EX142" s="11">
        <f t="shared" si="162"/>
        <v>0</v>
      </c>
      <c r="EY142" s="11">
        <f t="shared" si="162"/>
        <v>0</v>
      </c>
      <c r="EZ142" s="11">
        <f t="shared" si="162"/>
        <v>0</v>
      </c>
      <c r="FA142" s="11">
        <f t="shared" si="162"/>
        <v>0</v>
      </c>
      <c r="FB142" s="11">
        <f t="shared" si="162"/>
        <v>0</v>
      </c>
      <c r="FD142" s="11">
        <f t="shared" si="162"/>
        <v>0</v>
      </c>
      <c r="FE142" s="11">
        <f t="shared" si="162"/>
        <v>0</v>
      </c>
      <c r="FF142" s="11">
        <f t="shared" si="162"/>
        <v>0</v>
      </c>
      <c r="FG142" s="11">
        <f t="shared" si="162"/>
        <v>0</v>
      </c>
      <c r="FH142" s="11">
        <f t="shared" si="162"/>
        <v>0</v>
      </c>
      <c r="FI142" s="11">
        <f t="shared" si="162"/>
        <v>0</v>
      </c>
      <c r="FJ142" s="11">
        <f t="shared" si="162"/>
        <v>0</v>
      </c>
      <c r="FK142" s="11">
        <f t="shared" si="162"/>
        <v>0</v>
      </c>
      <c r="FL142" s="11">
        <f t="shared" si="162"/>
        <v>0</v>
      </c>
      <c r="FM142" s="11">
        <f t="shared" si="162"/>
        <v>0</v>
      </c>
      <c r="FN142" s="11">
        <f t="shared" si="162"/>
        <v>0</v>
      </c>
      <c r="FO142" s="11">
        <f t="shared" si="162"/>
        <v>0</v>
      </c>
      <c r="FP142" s="11">
        <f t="shared" si="162"/>
        <v>0</v>
      </c>
      <c r="FQ142" s="11">
        <f t="shared" si="162"/>
        <v>0</v>
      </c>
      <c r="FR142" s="11">
        <f t="shared" si="162"/>
        <v>0</v>
      </c>
      <c r="FS142" s="11">
        <f t="shared" si="162"/>
        <v>0</v>
      </c>
      <c r="FV142" s="11">
        <f t="shared" si="162"/>
        <v>2758.833333333333</v>
      </c>
      <c r="FW142" s="11">
        <f t="shared" si="162"/>
        <v>6694267028.9972687</v>
      </c>
      <c r="FX142" s="11">
        <f t="shared" si="162"/>
        <v>4832328949.1633978</v>
      </c>
      <c r="FY142" s="11">
        <f t="shared" si="162"/>
        <v>1850260862.5749509</v>
      </c>
      <c r="FZ142" s="11">
        <f t="shared" si="162"/>
        <v>368884005.39356953</v>
      </c>
      <c r="GA142" s="11">
        <f t="shared" si="162"/>
        <v>1028321911.7363931</v>
      </c>
      <c r="GB142" s="11">
        <f t="shared" si="162"/>
        <v>107009560.55943105</v>
      </c>
      <c r="GC142" s="11">
        <f t="shared" si="162"/>
        <v>341667035.04248339</v>
      </c>
      <c r="GD142" s="11">
        <f t="shared" si="162"/>
        <v>866480753.12541091</v>
      </c>
      <c r="GE142" s="11">
        <f t="shared" si="162"/>
        <v>2216365267.4684782</v>
      </c>
      <c r="GF142" s="11">
        <f t="shared" si="162"/>
        <v>317455323.23514616</v>
      </c>
      <c r="GG142" s="11">
        <f t="shared" si="162"/>
        <v>174344570.34832302</v>
      </c>
      <c r="GH142" s="11">
        <f t="shared" si="162"/>
        <v>111322128.69810817</v>
      </c>
      <c r="GI142" s="11">
        <f t="shared" si="162"/>
        <v>255169944.02585572</v>
      </c>
      <c r="GJ142" s="11">
        <f t="shared" si="162"/>
        <v>1922306.772233801</v>
      </c>
      <c r="GK142" s="11">
        <f t="shared" si="162"/>
        <v>157521108.83341095</v>
      </c>
      <c r="GL142" s="11">
        <f t="shared" si="162"/>
        <v>592310534.71127367</v>
      </c>
      <c r="GN142" s="11">
        <f t="shared" si="162"/>
        <v>6694267028.9972687</v>
      </c>
      <c r="GO142" s="11">
        <f t="shared" si="162"/>
        <v>4832328949.1633978</v>
      </c>
      <c r="GP142" s="11">
        <f t="shared" ref="GP142:JA142" si="163">GP71+GP3</f>
        <v>1850260862.5749509</v>
      </c>
      <c r="GQ142" s="11">
        <f t="shared" si="163"/>
        <v>368884005.39356953</v>
      </c>
      <c r="GR142" s="11">
        <f t="shared" si="163"/>
        <v>1028321911.7363931</v>
      </c>
      <c r="GS142" s="11">
        <f t="shared" si="163"/>
        <v>107009560.55943105</v>
      </c>
      <c r="GT142" s="11">
        <f t="shared" si="163"/>
        <v>341667035.04248339</v>
      </c>
      <c r="GU142" s="11">
        <f t="shared" si="163"/>
        <v>866480753.12541091</v>
      </c>
      <c r="GV142" s="11">
        <f t="shared" si="163"/>
        <v>2216365267.4684782</v>
      </c>
      <c r="GW142" s="11">
        <f t="shared" si="163"/>
        <v>317455323.23514616</v>
      </c>
      <c r="GX142" s="11">
        <f t="shared" si="163"/>
        <v>174344570.34832302</v>
      </c>
      <c r="GY142" s="11">
        <f t="shared" si="163"/>
        <v>111322128.69810817</v>
      </c>
      <c r="GZ142" s="11">
        <f t="shared" si="163"/>
        <v>255169944.02585572</v>
      </c>
      <c r="HA142" s="11">
        <f t="shared" si="163"/>
        <v>1922306.772233801</v>
      </c>
      <c r="HB142" s="11">
        <f t="shared" si="163"/>
        <v>157521108.83341095</v>
      </c>
      <c r="HC142" s="11">
        <f t="shared" si="163"/>
        <v>592310534.71127367</v>
      </c>
      <c r="HE142" s="11">
        <f t="shared" si="163"/>
        <v>6694267028.9972687</v>
      </c>
      <c r="HF142" s="11">
        <f t="shared" si="163"/>
        <v>4832328949.1633978</v>
      </c>
      <c r="HG142" s="11">
        <f t="shared" si="163"/>
        <v>1850260862.5749509</v>
      </c>
      <c r="HH142" s="11">
        <f t="shared" si="163"/>
        <v>368884005.39356953</v>
      </c>
      <c r="HI142" s="11">
        <f t="shared" si="163"/>
        <v>1028321911.7363931</v>
      </c>
      <c r="HJ142" s="11">
        <f t="shared" si="163"/>
        <v>107009560.55943105</v>
      </c>
      <c r="HK142" s="11">
        <f t="shared" si="163"/>
        <v>341667035.04248339</v>
      </c>
      <c r="HL142" s="11">
        <f t="shared" si="163"/>
        <v>866480753.12541091</v>
      </c>
      <c r="HM142" s="11">
        <f t="shared" si="163"/>
        <v>2216365267.4684782</v>
      </c>
      <c r="HN142" s="11">
        <f t="shared" si="163"/>
        <v>317455323.23514616</v>
      </c>
      <c r="HO142" s="11">
        <f t="shared" si="163"/>
        <v>174344570.34832302</v>
      </c>
      <c r="HP142" s="11">
        <f t="shared" si="163"/>
        <v>111322128.69810817</v>
      </c>
      <c r="HQ142" s="11">
        <f t="shared" si="163"/>
        <v>255169944.02585572</v>
      </c>
      <c r="HR142" s="11">
        <f t="shared" si="163"/>
        <v>1922306.772233801</v>
      </c>
      <c r="HS142" s="11">
        <f t="shared" si="163"/>
        <v>157521108.83341095</v>
      </c>
      <c r="HT142" s="11">
        <f t="shared" si="163"/>
        <v>592310534.71127367</v>
      </c>
      <c r="HV142" s="11">
        <f t="shared" si="163"/>
        <v>0</v>
      </c>
      <c r="HW142" s="11">
        <f t="shared" si="163"/>
        <v>0</v>
      </c>
      <c r="HX142" s="11">
        <f t="shared" si="163"/>
        <v>0</v>
      </c>
      <c r="HY142" s="11">
        <f t="shared" si="163"/>
        <v>0</v>
      </c>
      <c r="HZ142" s="11">
        <f t="shared" si="163"/>
        <v>0</v>
      </c>
      <c r="IA142" s="11">
        <f t="shared" si="163"/>
        <v>0</v>
      </c>
      <c r="IB142" s="11">
        <f t="shared" si="163"/>
        <v>0</v>
      </c>
      <c r="IC142" s="11">
        <f t="shared" si="163"/>
        <v>0</v>
      </c>
      <c r="ID142" s="11">
        <f t="shared" si="163"/>
        <v>0</v>
      </c>
      <c r="IE142" s="11">
        <f t="shared" si="163"/>
        <v>0</v>
      </c>
      <c r="IF142" s="11">
        <f t="shared" si="163"/>
        <v>0</v>
      </c>
      <c r="IG142" s="11">
        <f t="shared" si="163"/>
        <v>0</v>
      </c>
      <c r="IH142" s="11">
        <f t="shared" si="163"/>
        <v>0</v>
      </c>
      <c r="II142" s="11">
        <f t="shared" si="163"/>
        <v>0</v>
      </c>
      <c r="IJ142" s="11">
        <f t="shared" si="163"/>
        <v>0</v>
      </c>
      <c r="IK142" s="11">
        <f t="shared" si="163"/>
        <v>0</v>
      </c>
      <c r="IM142" s="11">
        <f t="shared" si="163"/>
        <v>0</v>
      </c>
      <c r="IN142" s="11">
        <f t="shared" si="163"/>
        <v>0</v>
      </c>
      <c r="IO142" s="11">
        <f t="shared" si="163"/>
        <v>0</v>
      </c>
      <c r="IP142" s="11">
        <f t="shared" si="163"/>
        <v>0</v>
      </c>
      <c r="IQ142" s="11">
        <f t="shared" si="163"/>
        <v>0</v>
      </c>
      <c r="IR142" s="11">
        <f t="shared" si="163"/>
        <v>0</v>
      </c>
      <c r="IS142" s="11">
        <f t="shared" si="163"/>
        <v>0</v>
      </c>
      <c r="IT142" s="11">
        <f t="shared" si="163"/>
        <v>0</v>
      </c>
      <c r="IU142" s="11">
        <f t="shared" si="163"/>
        <v>0</v>
      </c>
      <c r="IV142" s="11">
        <f t="shared" si="163"/>
        <v>0</v>
      </c>
      <c r="IW142" s="11">
        <f t="shared" si="163"/>
        <v>0</v>
      </c>
      <c r="IX142" s="11">
        <f t="shared" si="163"/>
        <v>0</v>
      </c>
      <c r="IY142" s="11">
        <f t="shared" si="163"/>
        <v>0</v>
      </c>
      <c r="IZ142" s="11">
        <f t="shared" si="163"/>
        <v>0</v>
      </c>
      <c r="JA142" s="11">
        <f t="shared" si="163"/>
        <v>0</v>
      </c>
      <c r="JB142" s="11">
        <f t="shared" ref="JB142:JB172" si="164">JB71+JB3</f>
        <v>0</v>
      </c>
    </row>
    <row r="143" spans="1:262" x14ac:dyDescent="0.25">
      <c r="D143" s="11">
        <v>2021</v>
      </c>
      <c r="E143" s="11">
        <f t="shared" ref="E143:BP143" si="165">E72+E4</f>
        <v>7580287552.5662546</v>
      </c>
      <c r="F143" s="11">
        <f t="shared" si="165"/>
        <v>5118688849.9178915</v>
      </c>
      <c r="G143" s="11">
        <f t="shared" si="165"/>
        <v>1904110681.0194488</v>
      </c>
      <c r="H143" s="11">
        <f t="shared" si="165"/>
        <v>394263566.39884192</v>
      </c>
      <c r="I143" s="11">
        <f t="shared" si="165"/>
        <v>1939739295.3895817</v>
      </c>
      <c r="J143" s="11">
        <f t="shared" si="165"/>
        <v>110268703.57651863</v>
      </c>
      <c r="K143" s="11">
        <f t="shared" si="165"/>
        <v>377238392.06781065</v>
      </c>
      <c r="L143" s="11">
        <f t="shared" si="165"/>
        <v>940991819.05815625</v>
      </c>
      <c r="M143" s="11">
        <f t="shared" si="165"/>
        <v>2910019078.4590139</v>
      </c>
      <c r="N143" s="11">
        <f t="shared" si="165"/>
        <v>343538208.20329922</v>
      </c>
      <c r="O143" s="11">
        <f t="shared" si="165"/>
        <v>233411184.18745387</v>
      </c>
      <c r="P143" s="11">
        <f t="shared" si="165"/>
        <v>116919299.0974485</v>
      </c>
      <c r="Q143" s="11">
        <f t="shared" si="165"/>
        <v>281706070.34001929</v>
      </c>
      <c r="R143" s="11">
        <f t="shared" si="165"/>
        <v>5300056.7105695</v>
      </c>
      <c r="S143" s="11">
        <f t="shared" si="165"/>
        <v>170668688.19987786</v>
      </c>
      <c r="T143" s="11">
        <f t="shared" si="165"/>
        <v>1249931527.3991437</v>
      </c>
      <c r="V143" s="11">
        <f t="shared" si="165"/>
        <v>7580287552.5662546</v>
      </c>
      <c r="W143" s="11">
        <f t="shared" si="165"/>
        <v>5118688849.9178915</v>
      </c>
      <c r="X143" s="11">
        <f t="shared" si="165"/>
        <v>1904110681.0194488</v>
      </c>
      <c r="Y143" s="11">
        <f t="shared" si="165"/>
        <v>394263566.39884192</v>
      </c>
      <c r="Z143" s="11">
        <f t="shared" si="165"/>
        <v>1939739295.3895817</v>
      </c>
      <c r="AA143" s="11">
        <f t="shared" si="165"/>
        <v>110268703.57651863</v>
      </c>
      <c r="AB143" s="11">
        <f t="shared" si="165"/>
        <v>377238392.06781065</v>
      </c>
      <c r="AC143" s="11">
        <f t="shared" si="165"/>
        <v>940991819.05815625</v>
      </c>
      <c r="AD143" s="11">
        <f t="shared" si="165"/>
        <v>2910019078.4590139</v>
      </c>
      <c r="AE143" s="11">
        <f t="shared" si="165"/>
        <v>343538208.20329922</v>
      </c>
      <c r="AF143" s="11">
        <f t="shared" si="165"/>
        <v>233411184.18745387</v>
      </c>
      <c r="AG143" s="11">
        <f t="shared" si="165"/>
        <v>116919299.0974485</v>
      </c>
      <c r="AH143" s="11">
        <f t="shared" si="165"/>
        <v>281706070.34001929</v>
      </c>
      <c r="AI143" s="11">
        <f t="shared" si="165"/>
        <v>5300056.7105695</v>
      </c>
      <c r="AJ143" s="11">
        <f t="shared" si="165"/>
        <v>170668688.19987786</v>
      </c>
      <c r="AK143" s="11">
        <f t="shared" si="165"/>
        <v>1249931527.3991437</v>
      </c>
      <c r="AM143" s="11">
        <f t="shared" si="165"/>
        <v>7580287552.5662546</v>
      </c>
      <c r="AN143" s="11">
        <f t="shared" si="165"/>
        <v>5118688849.9178915</v>
      </c>
      <c r="AO143" s="11">
        <f t="shared" si="165"/>
        <v>1904110681.0194488</v>
      </c>
      <c r="AP143" s="11">
        <f t="shared" si="165"/>
        <v>394263566.39884192</v>
      </c>
      <c r="AQ143" s="11">
        <f t="shared" si="165"/>
        <v>1939739295.3895817</v>
      </c>
      <c r="AR143" s="11">
        <f t="shared" si="165"/>
        <v>110268703.57651863</v>
      </c>
      <c r="AS143" s="11">
        <f t="shared" si="165"/>
        <v>377238392.06781065</v>
      </c>
      <c r="AT143" s="11">
        <f t="shared" si="165"/>
        <v>940991819.05815625</v>
      </c>
      <c r="AU143" s="11">
        <f t="shared" si="165"/>
        <v>2910019078.4590139</v>
      </c>
      <c r="AV143" s="11">
        <f t="shared" si="165"/>
        <v>343538208.20329922</v>
      </c>
      <c r="AW143" s="11">
        <f t="shared" si="165"/>
        <v>233411184.18745387</v>
      </c>
      <c r="AX143" s="11">
        <f t="shared" si="165"/>
        <v>116919299.0974485</v>
      </c>
      <c r="AY143" s="11">
        <f t="shared" si="165"/>
        <v>281706070.34001929</v>
      </c>
      <c r="AZ143" s="11">
        <f t="shared" si="165"/>
        <v>5300056.7105695</v>
      </c>
      <c r="BA143" s="11">
        <f t="shared" si="165"/>
        <v>170668688.19987786</v>
      </c>
      <c r="BB143" s="11">
        <f t="shared" si="165"/>
        <v>1249931527.3991437</v>
      </c>
      <c r="BD143" s="11">
        <f t="shared" si="165"/>
        <v>0</v>
      </c>
      <c r="BE143" s="11">
        <f t="shared" si="165"/>
        <v>0</v>
      </c>
      <c r="BF143" s="11">
        <f t="shared" si="165"/>
        <v>0</v>
      </c>
      <c r="BG143" s="11">
        <f t="shared" si="165"/>
        <v>0</v>
      </c>
      <c r="BH143" s="11">
        <f t="shared" si="165"/>
        <v>0</v>
      </c>
      <c r="BI143" s="11">
        <f t="shared" si="165"/>
        <v>0</v>
      </c>
      <c r="BJ143" s="11">
        <f t="shared" si="165"/>
        <v>0</v>
      </c>
      <c r="BK143" s="11">
        <f t="shared" si="165"/>
        <v>0</v>
      </c>
      <c r="BL143" s="11">
        <f t="shared" si="165"/>
        <v>0</v>
      </c>
      <c r="BM143" s="11">
        <f t="shared" si="165"/>
        <v>0</v>
      </c>
      <c r="BN143" s="11">
        <f t="shared" si="165"/>
        <v>0</v>
      </c>
      <c r="BO143" s="11">
        <f t="shared" si="165"/>
        <v>0</v>
      </c>
      <c r="BP143" s="11">
        <f t="shared" si="165"/>
        <v>0</v>
      </c>
      <c r="BQ143" s="11">
        <f t="shared" ref="BQ143:EB143" si="166">BQ72+BQ4</f>
        <v>0</v>
      </c>
      <c r="BR143" s="11">
        <f t="shared" si="166"/>
        <v>0</v>
      </c>
      <c r="BS143" s="11">
        <f t="shared" si="166"/>
        <v>0</v>
      </c>
      <c r="BU143" s="11">
        <f t="shared" si="166"/>
        <v>0</v>
      </c>
      <c r="BV143" s="11">
        <f t="shared" si="166"/>
        <v>0</v>
      </c>
      <c r="BW143" s="11">
        <f t="shared" si="166"/>
        <v>0</v>
      </c>
      <c r="BX143" s="11">
        <f t="shared" si="166"/>
        <v>0</v>
      </c>
      <c r="BY143" s="11">
        <f t="shared" si="166"/>
        <v>0</v>
      </c>
      <c r="BZ143" s="11">
        <f t="shared" si="166"/>
        <v>0</v>
      </c>
      <c r="CA143" s="11">
        <f t="shared" si="166"/>
        <v>0</v>
      </c>
      <c r="CB143" s="11">
        <f t="shared" si="166"/>
        <v>0</v>
      </c>
      <c r="CC143" s="11">
        <f t="shared" si="166"/>
        <v>0</v>
      </c>
      <c r="CD143" s="11">
        <f t="shared" si="166"/>
        <v>0</v>
      </c>
      <c r="CE143" s="11">
        <f t="shared" si="166"/>
        <v>0</v>
      </c>
      <c r="CF143" s="11">
        <f t="shared" si="166"/>
        <v>0</v>
      </c>
      <c r="CG143" s="11">
        <f t="shared" si="166"/>
        <v>0</v>
      </c>
      <c r="CH143" s="11">
        <f t="shared" si="166"/>
        <v>0</v>
      </c>
      <c r="CI143" s="11">
        <f t="shared" si="166"/>
        <v>0</v>
      </c>
      <c r="CJ143" s="11">
        <f t="shared" si="166"/>
        <v>0</v>
      </c>
      <c r="CM143" s="11">
        <f t="shared" si="166"/>
        <v>4847.2</v>
      </c>
      <c r="CN143" s="11">
        <f t="shared" si="166"/>
        <v>7551030696.3379526</v>
      </c>
      <c r="CO143" s="11">
        <f t="shared" si="166"/>
        <v>5127795134.5566301</v>
      </c>
      <c r="CP143" s="11">
        <f t="shared" si="166"/>
        <v>1908982278.8319464</v>
      </c>
      <c r="CQ143" s="11">
        <f t="shared" si="166"/>
        <v>394065692.34613246</v>
      </c>
      <c r="CR143" s="11">
        <f t="shared" si="166"/>
        <v>1932721497.6961205</v>
      </c>
      <c r="CS143" s="11">
        <f t="shared" si="166"/>
        <v>110290650.974297</v>
      </c>
      <c r="CT143" s="11">
        <f t="shared" si="166"/>
        <v>376510417.89579523</v>
      </c>
      <c r="CU143" s="11">
        <f t="shared" si="166"/>
        <v>943370980.6878345</v>
      </c>
      <c r="CV143" s="11">
        <f t="shared" si="166"/>
        <v>2905933048.266346</v>
      </c>
      <c r="CW143" s="11">
        <f t="shared" si="166"/>
        <v>343595130.96399897</v>
      </c>
      <c r="CX143" s="11">
        <f t="shared" si="166"/>
        <v>233784050.09240684</v>
      </c>
      <c r="CY143" s="11">
        <f t="shared" si="166"/>
        <v>117232882.70240323</v>
      </c>
      <c r="CZ143" s="11">
        <f t="shared" si="166"/>
        <v>282412429.77038676</v>
      </c>
      <c r="DA143" s="11">
        <f t="shared" si="166"/>
        <v>5260714.1383815203</v>
      </c>
      <c r="DB143" s="11">
        <f t="shared" si="166"/>
        <v>171048616.54178643</v>
      </c>
      <c r="DC143" s="11">
        <f t="shared" si="166"/>
        <v>1249948885.1550279</v>
      </c>
      <c r="DE143" s="11">
        <f t="shared" si="166"/>
        <v>7551030696.3379526</v>
      </c>
      <c r="DF143" s="11">
        <f t="shared" si="166"/>
        <v>5127795134.5566301</v>
      </c>
      <c r="DG143" s="11">
        <f t="shared" si="166"/>
        <v>1908982278.8319464</v>
      </c>
      <c r="DH143" s="11">
        <f t="shared" si="166"/>
        <v>394065692.34613246</v>
      </c>
      <c r="DI143" s="11">
        <f t="shared" si="166"/>
        <v>1932721497.6961205</v>
      </c>
      <c r="DJ143" s="11">
        <f t="shared" si="166"/>
        <v>110290650.974297</v>
      </c>
      <c r="DK143" s="11">
        <f t="shared" si="166"/>
        <v>376510417.89579523</v>
      </c>
      <c r="DL143" s="11">
        <f t="shared" si="166"/>
        <v>943370980.6878345</v>
      </c>
      <c r="DM143" s="11">
        <f t="shared" si="166"/>
        <v>2905933048.266346</v>
      </c>
      <c r="DN143" s="11">
        <f t="shared" si="166"/>
        <v>343595130.96399897</v>
      </c>
      <c r="DO143" s="11">
        <f t="shared" si="166"/>
        <v>233784050.09240684</v>
      </c>
      <c r="DP143" s="11">
        <f t="shared" si="166"/>
        <v>117232882.70240323</v>
      </c>
      <c r="DQ143" s="11">
        <f t="shared" si="166"/>
        <v>282412429.77038676</v>
      </c>
      <c r="DR143" s="11">
        <f t="shared" si="166"/>
        <v>5260714.1383815203</v>
      </c>
      <c r="DS143" s="11">
        <f t="shared" si="166"/>
        <v>171048616.54178643</v>
      </c>
      <c r="DT143" s="11">
        <f t="shared" si="166"/>
        <v>1249948885.1550279</v>
      </c>
      <c r="DV143" s="11">
        <f t="shared" si="166"/>
        <v>7551030696.3379526</v>
      </c>
      <c r="DW143" s="11">
        <f t="shared" si="166"/>
        <v>5127795134.5566301</v>
      </c>
      <c r="DX143" s="11">
        <f t="shared" si="166"/>
        <v>1908982278.8319464</v>
      </c>
      <c r="DY143" s="11">
        <f t="shared" si="166"/>
        <v>394065692.34613246</v>
      </c>
      <c r="DZ143" s="11">
        <f t="shared" si="166"/>
        <v>1932721497.6961205</v>
      </c>
      <c r="EA143" s="11">
        <f t="shared" si="166"/>
        <v>110290650.974297</v>
      </c>
      <c r="EB143" s="11">
        <f t="shared" si="166"/>
        <v>376510417.89579523</v>
      </c>
      <c r="EC143" s="11">
        <f t="shared" ref="EC143:GN143" si="167">EC72+EC4</f>
        <v>943370980.6878345</v>
      </c>
      <c r="ED143" s="11">
        <f t="shared" si="167"/>
        <v>2905933048.266346</v>
      </c>
      <c r="EE143" s="11">
        <f t="shared" si="167"/>
        <v>343595130.96399897</v>
      </c>
      <c r="EF143" s="11">
        <f t="shared" si="167"/>
        <v>233784050.09240684</v>
      </c>
      <c r="EG143" s="11">
        <f t="shared" si="167"/>
        <v>117232882.70240323</v>
      </c>
      <c r="EH143" s="11">
        <f t="shared" si="167"/>
        <v>282412429.77038676</v>
      </c>
      <c r="EI143" s="11">
        <f t="shared" si="167"/>
        <v>5260714.1383815203</v>
      </c>
      <c r="EJ143" s="11">
        <f t="shared" si="167"/>
        <v>171048616.54178643</v>
      </c>
      <c r="EK143" s="11">
        <f t="shared" si="167"/>
        <v>1249948885.1550279</v>
      </c>
      <c r="EM143" s="11">
        <f t="shared" si="167"/>
        <v>0</v>
      </c>
      <c r="EN143" s="11">
        <f t="shared" si="167"/>
        <v>0</v>
      </c>
      <c r="EO143" s="11">
        <f t="shared" si="167"/>
        <v>0</v>
      </c>
      <c r="EP143" s="11">
        <f t="shared" si="167"/>
        <v>0</v>
      </c>
      <c r="EQ143" s="11">
        <f t="shared" si="167"/>
        <v>0</v>
      </c>
      <c r="ER143" s="11">
        <f t="shared" si="167"/>
        <v>0</v>
      </c>
      <c r="ES143" s="11">
        <f t="shared" si="167"/>
        <v>0</v>
      </c>
      <c r="ET143" s="11">
        <f t="shared" si="167"/>
        <v>0</v>
      </c>
      <c r="EU143" s="11">
        <f t="shared" si="167"/>
        <v>0</v>
      </c>
      <c r="EV143" s="11">
        <f t="shared" si="167"/>
        <v>0</v>
      </c>
      <c r="EW143" s="11">
        <f t="shared" si="167"/>
        <v>0</v>
      </c>
      <c r="EX143" s="11">
        <f t="shared" si="167"/>
        <v>0</v>
      </c>
      <c r="EY143" s="11">
        <f t="shared" si="167"/>
        <v>0</v>
      </c>
      <c r="EZ143" s="11">
        <f t="shared" si="167"/>
        <v>0</v>
      </c>
      <c r="FA143" s="11">
        <f t="shared" si="167"/>
        <v>0</v>
      </c>
      <c r="FB143" s="11">
        <f t="shared" si="167"/>
        <v>0</v>
      </c>
      <c r="FD143" s="11">
        <f t="shared" si="167"/>
        <v>0</v>
      </c>
      <c r="FE143" s="11">
        <f t="shared" si="167"/>
        <v>0</v>
      </c>
      <c r="FF143" s="11">
        <f t="shared" si="167"/>
        <v>0</v>
      </c>
      <c r="FG143" s="11">
        <f t="shared" si="167"/>
        <v>0</v>
      </c>
      <c r="FH143" s="11">
        <f t="shared" si="167"/>
        <v>0</v>
      </c>
      <c r="FI143" s="11">
        <f t="shared" si="167"/>
        <v>0</v>
      </c>
      <c r="FJ143" s="11">
        <f t="shared" si="167"/>
        <v>0</v>
      </c>
      <c r="FK143" s="11">
        <f t="shared" si="167"/>
        <v>0</v>
      </c>
      <c r="FL143" s="11">
        <f t="shared" si="167"/>
        <v>0</v>
      </c>
      <c r="FM143" s="11">
        <f t="shared" si="167"/>
        <v>0</v>
      </c>
      <c r="FN143" s="11">
        <f t="shared" si="167"/>
        <v>0</v>
      </c>
      <c r="FO143" s="11">
        <f t="shared" si="167"/>
        <v>0</v>
      </c>
      <c r="FP143" s="11">
        <f t="shared" si="167"/>
        <v>0</v>
      </c>
      <c r="FQ143" s="11">
        <f t="shared" si="167"/>
        <v>0</v>
      </c>
      <c r="FR143" s="11">
        <f t="shared" si="167"/>
        <v>0</v>
      </c>
      <c r="FS143" s="11">
        <f t="shared" si="167"/>
        <v>0</v>
      </c>
      <c r="FV143" s="11">
        <f t="shared" si="167"/>
        <v>4847.2</v>
      </c>
      <c r="FW143" s="11">
        <f t="shared" si="167"/>
        <v>7535623353.6079836</v>
      </c>
      <c r="FX143" s="11">
        <f t="shared" si="167"/>
        <v>5122917299.1422386</v>
      </c>
      <c r="FY143" s="11">
        <f t="shared" si="167"/>
        <v>1908144224.5876684</v>
      </c>
      <c r="FZ143" s="11">
        <f t="shared" si="167"/>
        <v>393619288.83301586</v>
      </c>
      <c r="GA143" s="11">
        <f t="shared" si="167"/>
        <v>1918642318.1296113</v>
      </c>
      <c r="GB143" s="11">
        <f t="shared" si="167"/>
        <v>110234437.90290216</v>
      </c>
      <c r="GC143" s="11">
        <f t="shared" si="167"/>
        <v>375959804.63609791</v>
      </c>
      <c r="GD143" s="11">
        <f t="shared" si="167"/>
        <v>942044167.01243234</v>
      </c>
      <c r="GE143" s="11">
        <f t="shared" si="167"/>
        <v>2895173986.3879261</v>
      </c>
      <c r="GF143" s="11">
        <f t="shared" si="167"/>
        <v>343135552.8353709</v>
      </c>
      <c r="GG143" s="11">
        <f t="shared" si="167"/>
        <v>232731596.99725658</v>
      </c>
      <c r="GH143" s="11">
        <f t="shared" si="167"/>
        <v>117124666.09245846</v>
      </c>
      <c r="GI143" s="11">
        <f t="shared" si="167"/>
        <v>281933697.14865923</v>
      </c>
      <c r="GJ143" s="11">
        <f t="shared" si="167"/>
        <v>5211947.6594919171</v>
      </c>
      <c r="GK143" s="11">
        <f t="shared" si="167"/>
        <v>170812151.41467771</v>
      </c>
      <c r="GL143" s="11">
        <f t="shared" si="167"/>
        <v>1238393580.4228263</v>
      </c>
      <c r="GN143" s="11">
        <f t="shared" si="167"/>
        <v>7535623353.6079836</v>
      </c>
      <c r="GO143" s="11">
        <f t="shared" ref="GO143:IZ143" si="168">GO72+GO4</f>
        <v>5122917299.1422386</v>
      </c>
      <c r="GP143" s="11">
        <f t="shared" si="168"/>
        <v>1908144224.5876684</v>
      </c>
      <c r="GQ143" s="11">
        <f t="shared" si="168"/>
        <v>393619288.83301586</v>
      </c>
      <c r="GR143" s="11">
        <f t="shared" si="168"/>
        <v>1918642318.1296113</v>
      </c>
      <c r="GS143" s="11">
        <f t="shared" si="168"/>
        <v>110234437.90290216</v>
      </c>
      <c r="GT143" s="11">
        <f t="shared" si="168"/>
        <v>375959804.63609791</v>
      </c>
      <c r="GU143" s="11">
        <f t="shared" si="168"/>
        <v>942044167.01243234</v>
      </c>
      <c r="GV143" s="11">
        <f t="shared" si="168"/>
        <v>2895173986.3879261</v>
      </c>
      <c r="GW143" s="11">
        <f t="shared" si="168"/>
        <v>343135552.8353709</v>
      </c>
      <c r="GX143" s="11">
        <f t="shared" si="168"/>
        <v>232731596.99725658</v>
      </c>
      <c r="GY143" s="11">
        <f t="shared" si="168"/>
        <v>117124666.09245846</v>
      </c>
      <c r="GZ143" s="11">
        <f t="shared" si="168"/>
        <v>281933697.14865923</v>
      </c>
      <c r="HA143" s="11">
        <f t="shared" si="168"/>
        <v>5211947.6594919171</v>
      </c>
      <c r="HB143" s="11">
        <f t="shared" si="168"/>
        <v>170812151.41467771</v>
      </c>
      <c r="HC143" s="11">
        <f t="shared" si="168"/>
        <v>1238393580.4228263</v>
      </c>
      <c r="HE143" s="11">
        <f t="shared" si="168"/>
        <v>7535623353.6079836</v>
      </c>
      <c r="HF143" s="11">
        <f t="shared" si="168"/>
        <v>5122917299.1422386</v>
      </c>
      <c r="HG143" s="11">
        <f t="shared" si="168"/>
        <v>1908144224.5876684</v>
      </c>
      <c r="HH143" s="11">
        <f t="shared" si="168"/>
        <v>393619288.83301586</v>
      </c>
      <c r="HI143" s="11">
        <f t="shared" si="168"/>
        <v>1918642318.1296113</v>
      </c>
      <c r="HJ143" s="11">
        <f t="shared" si="168"/>
        <v>110234437.90290216</v>
      </c>
      <c r="HK143" s="11">
        <f t="shared" si="168"/>
        <v>375959804.63609791</v>
      </c>
      <c r="HL143" s="11">
        <f t="shared" si="168"/>
        <v>942044167.01243234</v>
      </c>
      <c r="HM143" s="11">
        <f t="shared" si="168"/>
        <v>2895173986.3879261</v>
      </c>
      <c r="HN143" s="11">
        <f t="shared" si="168"/>
        <v>343135552.8353709</v>
      </c>
      <c r="HO143" s="11">
        <f t="shared" si="168"/>
        <v>232731596.99725658</v>
      </c>
      <c r="HP143" s="11">
        <f t="shared" si="168"/>
        <v>117124666.09245846</v>
      </c>
      <c r="HQ143" s="11">
        <f t="shared" si="168"/>
        <v>281933697.14865923</v>
      </c>
      <c r="HR143" s="11">
        <f t="shared" si="168"/>
        <v>5211947.6594919171</v>
      </c>
      <c r="HS143" s="11">
        <f t="shared" si="168"/>
        <v>170812151.41467771</v>
      </c>
      <c r="HT143" s="11">
        <f t="shared" si="168"/>
        <v>1238393580.4228263</v>
      </c>
      <c r="HV143" s="11">
        <f t="shared" si="168"/>
        <v>0</v>
      </c>
      <c r="HW143" s="11">
        <f t="shared" si="168"/>
        <v>0</v>
      </c>
      <c r="HX143" s="11">
        <f t="shared" si="168"/>
        <v>0</v>
      </c>
      <c r="HY143" s="11">
        <f t="shared" si="168"/>
        <v>0</v>
      </c>
      <c r="HZ143" s="11">
        <f t="shared" si="168"/>
        <v>0</v>
      </c>
      <c r="IA143" s="11">
        <f t="shared" si="168"/>
        <v>0</v>
      </c>
      <c r="IB143" s="11">
        <f t="shared" si="168"/>
        <v>0</v>
      </c>
      <c r="IC143" s="11">
        <f t="shared" si="168"/>
        <v>0</v>
      </c>
      <c r="ID143" s="11">
        <f t="shared" si="168"/>
        <v>0</v>
      </c>
      <c r="IE143" s="11">
        <f t="shared" si="168"/>
        <v>0</v>
      </c>
      <c r="IF143" s="11">
        <f t="shared" si="168"/>
        <v>0</v>
      </c>
      <c r="IG143" s="11">
        <f t="shared" si="168"/>
        <v>0</v>
      </c>
      <c r="IH143" s="11">
        <f t="shared" si="168"/>
        <v>0</v>
      </c>
      <c r="II143" s="11">
        <f t="shared" si="168"/>
        <v>0</v>
      </c>
      <c r="IJ143" s="11">
        <f t="shared" si="168"/>
        <v>0</v>
      </c>
      <c r="IK143" s="11">
        <f t="shared" si="168"/>
        <v>0</v>
      </c>
      <c r="IM143" s="11">
        <f t="shared" si="168"/>
        <v>0</v>
      </c>
      <c r="IN143" s="11">
        <f t="shared" si="168"/>
        <v>0</v>
      </c>
      <c r="IO143" s="11">
        <f t="shared" si="168"/>
        <v>0</v>
      </c>
      <c r="IP143" s="11">
        <f t="shared" si="168"/>
        <v>0</v>
      </c>
      <c r="IQ143" s="11">
        <f t="shared" si="168"/>
        <v>0</v>
      </c>
      <c r="IR143" s="11">
        <f t="shared" si="168"/>
        <v>0</v>
      </c>
      <c r="IS143" s="11">
        <f t="shared" si="168"/>
        <v>0</v>
      </c>
      <c r="IT143" s="11">
        <f t="shared" si="168"/>
        <v>0</v>
      </c>
      <c r="IU143" s="11">
        <f t="shared" si="168"/>
        <v>0</v>
      </c>
      <c r="IV143" s="11">
        <f t="shared" si="168"/>
        <v>0</v>
      </c>
      <c r="IW143" s="11">
        <f t="shared" si="168"/>
        <v>0</v>
      </c>
      <c r="IX143" s="11">
        <f t="shared" si="168"/>
        <v>0</v>
      </c>
      <c r="IY143" s="11">
        <f t="shared" si="168"/>
        <v>0</v>
      </c>
      <c r="IZ143" s="11">
        <f t="shared" si="168"/>
        <v>0</v>
      </c>
      <c r="JA143" s="11">
        <f t="shared" ref="JA143" si="169">JA72+JA4</f>
        <v>0</v>
      </c>
      <c r="JB143" s="11">
        <f t="shared" si="164"/>
        <v>0</v>
      </c>
    </row>
    <row r="144" spans="1:262" x14ac:dyDescent="0.25">
      <c r="D144" s="11">
        <v>2022</v>
      </c>
      <c r="E144" s="11">
        <f t="shared" ref="E144:BP144" si="170">E73+E5</f>
        <v>10153996076.336123</v>
      </c>
      <c r="F144" s="11">
        <f t="shared" si="170"/>
        <v>6120601740.5891657</v>
      </c>
      <c r="G144" s="11">
        <f t="shared" si="170"/>
        <v>2277635810.005188</v>
      </c>
      <c r="H144" s="11">
        <f t="shared" si="170"/>
        <v>474349694.00874764</v>
      </c>
      <c r="I144" s="11">
        <f t="shared" si="170"/>
        <v>3586243694.9313631</v>
      </c>
      <c r="J144" s="11">
        <f t="shared" si="170"/>
        <v>130570363.74994418</v>
      </c>
      <c r="K144" s="11">
        <f t="shared" si="170"/>
        <v>525602801.07435364</v>
      </c>
      <c r="L144" s="11">
        <f t="shared" si="170"/>
        <v>1149929974.4082067</v>
      </c>
      <c r="M144" s="11">
        <f t="shared" si="170"/>
        <v>3762952843.123271</v>
      </c>
      <c r="N144" s="11">
        <f t="shared" si="170"/>
        <v>416012293.9298687</v>
      </c>
      <c r="O144" s="11">
        <f t="shared" si="170"/>
        <v>307397671.55650252</v>
      </c>
      <c r="P144" s="11">
        <f t="shared" si="170"/>
        <v>161774788.28134745</v>
      </c>
      <c r="Q144" s="11">
        <f t="shared" si="170"/>
        <v>353795788.45917773</v>
      </c>
      <c r="R144" s="11">
        <f t="shared" si="170"/>
        <v>10574878.476845963</v>
      </c>
      <c r="S144" s="11">
        <f t="shared" si="170"/>
        <v>206576771.21573958</v>
      </c>
      <c r="T144" s="11">
        <f t="shared" si="170"/>
        <v>1622368963.8588133</v>
      </c>
      <c r="V144" s="11">
        <f t="shared" si="170"/>
        <v>10153996076.336123</v>
      </c>
      <c r="W144" s="11">
        <f t="shared" si="170"/>
        <v>6120601740.5891657</v>
      </c>
      <c r="X144" s="11">
        <f t="shared" si="170"/>
        <v>2277635810.005188</v>
      </c>
      <c r="Y144" s="11">
        <f t="shared" si="170"/>
        <v>474349694.00874764</v>
      </c>
      <c r="Z144" s="11">
        <f t="shared" si="170"/>
        <v>3586243694.9313631</v>
      </c>
      <c r="AA144" s="11">
        <f t="shared" si="170"/>
        <v>130570363.74994418</v>
      </c>
      <c r="AB144" s="11">
        <f t="shared" si="170"/>
        <v>525602801.07435364</v>
      </c>
      <c r="AC144" s="11">
        <f t="shared" si="170"/>
        <v>1149929974.4082067</v>
      </c>
      <c r="AD144" s="11">
        <f t="shared" si="170"/>
        <v>3762952843.123271</v>
      </c>
      <c r="AE144" s="11">
        <f t="shared" si="170"/>
        <v>416012293.9298687</v>
      </c>
      <c r="AF144" s="11">
        <f t="shared" si="170"/>
        <v>307397671.55650252</v>
      </c>
      <c r="AG144" s="11">
        <f t="shared" si="170"/>
        <v>161774788.28134745</v>
      </c>
      <c r="AH144" s="11">
        <f t="shared" si="170"/>
        <v>353795788.45917773</v>
      </c>
      <c r="AI144" s="11">
        <f t="shared" si="170"/>
        <v>10574878.476845963</v>
      </c>
      <c r="AJ144" s="11">
        <f t="shared" si="170"/>
        <v>206576771.21573958</v>
      </c>
      <c r="AK144" s="11">
        <f t="shared" si="170"/>
        <v>1622368963.8588133</v>
      </c>
      <c r="AM144" s="11">
        <f t="shared" si="170"/>
        <v>10153996076.336123</v>
      </c>
      <c r="AN144" s="11">
        <f t="shared" si="170"/>
        <v>6120601740.5891657</v>
      </c>
      <c r="AO144" s="11">
        <f t="shared" si="170"/>
        <v>2277635810.005188</v>
      </c>
      <c r="AP144" s="11">
        <f t="shared" si="170"/>
        <v>474349694.00874764</v>
      </c>
      <c r="AQ144" s="11">
        <f t="shared" si="170"/>
        <v>3586243694.9313631</v>
      </c>
      <c r="AR144" s="11">
        <f t="shared" si="170"/>
        <v>130570363.74994418</v>
      </c>
      <c r="AS144" s="11">
        <f t="shared" si="170"/>
        <v>525602801.07435364</v>
      </c>
      <c r="AT144" s="11">
        <f t="shared" si="170"/>
        <v>1149929974.4082067</v>
      </c>
      <c r="AU144" s="11">
        <f t="shared" si="170"/>
        <v>3762952843.123271</v>
      </c>
      <c r="AV144" s="11">
        <f t="shared" si="170"/>
        <v>416012293.9298687</v>
      </c>
      <c r="AW144" s="11">
        <f t="shared" si="170"/>
        <v>307397671.55650252</v>
      </c>
      <c r="AX144" s="11">
        <f t="shared" si="170"/>
        <v>161774788.28134745</v>
      </c>
      <c r="AY144" s="11">
        <f t="shared" si="170"/>
        <v>353795788.45917773</v>
      </c>
      <c r="AZ144" s="11">
        <f t="shared" si="170"/>
        <v>10574878.476845963</v>
      </c>
      <c r="BA144" s="11">
        <f t="shared" si="170"/>
        <v>206576771.21573958</v>
      </c>
      <c r="BB144" s="11">
        <f t="shared" si="170"/>
        <v>1622368963.8588133</v>
      </c>
      <c r="BD144" s="11">
        <f t="shared" si="170"/>
        <v>0</v>
      </c>
      <c r="BE144" s="11">
        <f t="shared" si="170"/>
        <v>0</v>
      </c>
      <c r="BF144" s="11">
        <f t="shared" si="170"/>
        <v>0</v>
      </c>
      <c r="BG144" s="11">
        <f t="shared" si="170"/>
        <v>0</v>
      </c>
      <c r="BH144" s="11">
        <f t="shared" si="170"/>
        <v>0</v>
      </c>
      <c r="BI144" s="11">
        <f t="shared" si="170"/>
        <v>0</v>
      </c>
      <c r="BJ144" s="11">
        <f t="shared" si="170"/>
        <v>0</v>
      </c>
      <c r="BK144" s="11">
        <f t="shared" si="170"/>
        <v>0</v>
      </c>
      <c r="BL144" s="11">
        <f t="shared" si="170"/>
        <v>0</v>
      </c>
      <c r="BM144" s="11">
        <f t="shared" si="170"/>
        <v>0</v>
      </c>
      <c r="BN144" s="11">
        <f t="shared" si="170"/>
        <v>0</v>
      </c>
      <c r="BO144" s="11">
        <f t="shared" si="170"/>
        <v>0</v>
      </c>
      <c r="BP144" s="11">
        <f t="shared" si="170"/>
        <v>0</v>
      </c>
      <c r="BQ144" s="11">
        <f t="shared" ref="BQ144:EB144" si="171">BQ73+BQ5</f>
        <v>0</v>
      </c>
      <c r="BR144" s="11">
        <f t="shared" si="171"/>
        <v>0</v>
      </c>
      <c r="BS144" s="11">
        <f t="shared" si="171"/>
        <v>0</v>
      </c>
      <c r="BU144" s="11">
        <f t="shared" si="171"/>
        <v>0</v>
      </c>
      <c r="BV144" s="11">
        <f t="shared" si="171"/>
        <v>0</v>
      </c>
      <c r="BW144" s="11">
        <f t="shared" si="171"/>
        <v>0</v>
      </c>
      <c r="BX144" s="11">
        <f t="shared" si="171"/>
        <v>0</v>
      </c>
      <c r="BY144" s="11">
        <f t="shared" si="171"/>
        <v>0</v>
      </c>
      <c r="BZ144" s="11">
        <f t="shared" si="171"/>
        <v>0</v>
      </c>
      <c r="CA144" s="11">
        <f t="shared" si="171"/>
        <v>0</v>
      </c>
      <c r="CB144" s="11">
        <f t="shared" si="171"/>
        <v>0</v>
      </c>
      <c r="CC144" s="11">
        <f t="shared" si="171"/>
        <v>0</v>
      </c>
      <c r="CD144" s="11">
        <f t="shared" si="171"/>
        <v>0</v>
      </c>
      <c r="CE144" s="11">
        <f t="shared" si="171"/>
        <v>0</v>
      </c>
      <c r="CF144" s="11">
        <f t="shared" si="171"/>
        <v>0</v>
      </c>
      <c r="CG144" s="11">
        <f t="shared" si="171"/>
        <v>0</v>
      </c>
      <c r="CH144" s="11">
        <f t="shared" si="171"/>
        <v>0</v>
      </c>
      <c r="CI144" s="11">
        <f t="shared" si="171"/>
        <v>0</v>
      </c>
      <c r="CJ144" s="11">
        <f t="shared" si="171"/>
        <v>0</v>
      </c>
      <c r="CM144" s="11">
        <f t="shared" si="171"/>
        <v>6936.6</v>
      </c>
      <c r="CN144" s="11">
        <f t="shared" si="171"/>
        <v>10124225756.397835</v>
      </c>
      <c r="CO144" s="11">
        <f t="shared" si="171"/>
        <v>6108397610.0133142</v>
      </c>
      <c r="CP144" s="11">
        <f t="shared" si="171"/>
        <v>2270869996.9985847</v>
      </c>
      <c r="CQ144" s="11">
        <f t="shared" si="171"/>
        <v>473455213.05323565</v>
      </c>
      <c r="CR144" s="11">
        <f t="shared" si="171"/>
        <v>3570699171.8854909</v>
      </c>
      <c r="CS144" s="11">
        <f t="shared" si="171"/>
        <v>130361337.70221671</v>
      </c>
      <c r="CT144" s="11">
        <f t="shared" si="171"/>
        <v>521049028.1040194</v>
      </c>
      <c r="CU144" s="11">
        <f t="shared" si="171"/>
        <v>1147297095.5514669</v>
      </c>
      <c r="CV144" s="11">
        <f t="shared" si="171"/>
        <v>3743397643.2568665</v>
      </c>
      <c r="CW144" s="11">
        <f t="shared" si="171"/>
        <v>415196048.98717356</v>
      </c>
      <c r="CX144" s="11">
        <f t="shared" si="171"/>
        <v>306421083.32125938</v>
      </c>
      <c r="CY144" s="11">
        <f t="shared" si="171"/>
        <v>161325565.15766975</v>
      </c>
      <c r="CZ144" s="11">
        <f t="shared" si="171"/>
        <v>353000054.78315693</v>
      </c>
      <c r="DA144" s="11">
        <f t="shared" si="171"/>
        <v>10442491.801306747</v>
      </c>
      <c r="DB144" s="11">
        <f t="shared" si="171"/>
        <v>206182159.64475298</v>
      </c>
      <c r="DC144" s="11">
        <f t="shared" si="171"/>
        <v>1615143509.5641985</v>
      </c>
      <c r="DE144" s="11">
        <f t="shared" si="171"/>
        <v>10124225756.397835</v>
      </c>
      <c r="DF144" s="11">
        <f t="shared" si="171"/>
        <v>6108397610.0133142</v>
      </c>
      <c r="DG144" s="11">
        <f t="shared" si="171"/>
        <v>2270869996.9985847</v>
      </c>
      <c r="DH144" s="11">
        <f t="shared" si="171"/>
        <v>473455213.05323565</v>
      </c>
      <c r="DI144" s="11">
        <f t="shared" si="171"/>
        <v>3570699171.8854909</v>
      </c>
      <c r="DJ144" s="11">
        <f t="shared" si="171"/>
        <v>130361337.70221671</v>
      </c>
      <c r="DK144" s="11">
        <f t="shared" si="171"/>
        <v>521049028.1040194</v>
      </c>
      <c r="DL144" s="11">
        <f t="shared" si="171"/>
        <v>1147297095.5514669</v>
      </c>
      <c r="DM144" s="11">
        <f t="shared" si="171"/>
        <v>3743397643.2568665</v>
      </c>
      <c r="DN144" s="11">
        <f t="shared" si="171"/>
        <v>415196048.98717356</v>
      </c>
      <c r="DO144" s="11">
        <f t="shared" si="171"/>
        <v>306421083.32125938</v>
      </c>
      <c r="DP144" s="11">
        <f t="shared" si="171"/>
        <v>161325565.15766975</v>
      </c>
      <c r="DQ144" s="11">
        <f t="shared" si="171"/>
        <v>353000054.78315693</v>
      </c>
      <c r="DR144" s="11">
        <f t="shared" si="171"/>
        <v>10442491.801306747</v>
      </c>
      <c r="DS144" s="11">
        <f t="shared" si="171"/>
        <v>206182159.64475298</v>
      </c>
      <c r="DT144" s="11">
        <f t="shared" si="171"/>
        <v>1615143509.5641985</v>
      </c>
      <c r="DV144" s="11">
        <f t="shared" si="171"/>
        <v>10124225756.397835</v>
      </c>
      <c r="DW144" s="11">
        <f t="shared" si="171"/>
        <v>6108397610.0133142</v>
      </c>
      <c r="DX144" s="11">
        <f t="shared" si="171"/>
        <v>2270869996.9985847</v>
      </c>
      <c r="DY144" s="11">
        <f t="shared" si="171"/>
        <v>473455213.05323565</v>
      </c>
      <c r="DZ144" s="11">
        <f t="shared" si="171"/>
        <v>3570699171.8854909</v>
      </c>
      <c r="EA144" s="11">
        <f t="shared" si="171"/>
        <v>130361337.70221671</v>
      </c>
      <c r="EB144" s="11">
        <f t="shared" si="171"/>
        <v>521049028.1040194</v>
      </c>
      <c r="EC144" s="11">
        <f t="shared" ref="EC144:GN144" si="172">EC73+EC5</f>
        <v>1147297095.5514669</v>
      </c>
      <c r="ED144" s="11">
        <f t="shared" si="172"/>
        <v>3743397643.2568665</v>
      </c>
      <c r="EE144" s="11">
        <f t="shared" si="172"/>
        <v>415196048.98717356</v>
      </c>
      <c r="EF144" s="11">
        <f t="shared" si="172"/>
        <v>306421083.32125938</v>
      </c>
      <c r="EG144" s="11">
        <f t="shared" si="172"/>
        <v>161325565.15766975</v>
      </c>
      <c r="EH144" s="11">
        <f t="shared" si="172"/>
        <v>353000054.78315693</v>
      </c>
      <c r="EI144" s="11">
        <f t="shared" si="172"/>
        <v>10442491.801306747</v>
      </c>
      <c r="EJ144" s="11">
        <f t="shared" si="172"/>
        <v>206182159.64475298</v>
      </c>
      <c r="EK144" s="11">
        <f t="shared" si="172"/>
        <v>1615143509.5641985</v>
      </c>
      <c r="EM144" s="11">
        <f t="shared" si="172"/>
        <v>0</v>
      </c>
      <c r="EN144" s="11">
        <f t="shared" si="172"/>
        <v>0</v>
      </c>
      <c r="EO144" s="11">
        <f t="shared" si="172"/>
        <v>0</v>
      </c>
      <c r="EP144" s="11">
        <f t="shared" si="172"/>
        <v>0</v>
      </c>
      <c r="EQ144" s="11">
        <f t="shared" si="172"/>
        <v>0</v>
      </c>
      <c r="ER144" s="11">
        <f t="shared" si="172"/>
        <v>0</v>
      </c>
      <c r="ES144" s="11">
        <f t="shared" si="172"/>
        <v>0</v>
      </c>
      <c r="ET144" s="11">
        <f t="shared" si="172"/>
        <v>0</v>
      </c>
      <c r="EU144" s="11">
        <f t="shared" si="172"/>
        <v>0</v>
      </c>
      <c r="EV144" s="11">
        <f t="shared" si="172"/>
        <v>0</v>
      </c>
      <c r="EW144" s="11">
        <f t="shared" si="172"/>
        <v>0</v>
      </c>
      <c r="EX144" s="11">
        <f t="shared" si="172"/>
        <v>0</v>
      </c>
      <c r="EY144" s="11">
        <f t="shared" si="172"/>
        <v>0</v>
      </c>
      <c r="EZ144" s="11">
        <f t="shared" si="172"/>
        <v>0</v>
      </c>
      <c r="FA144" s="11">
        <f t="shared" si="172"/>
        <v>0</v>
      </c>
      <c r="FB144" s="11">
        <f t="shared" si="172"/>
        <v>0</v>
      </c>
      <c r="FD144" s="11">
        <f t="shared" si="172"/>
        <v>0</v>
      </c>
      <c r="FE144" s="11">
        <f t="shared" si="172"/>
        <v>0</v>
      </c>
      <c r="FF144" s="11">
        <f t="shared" si="172"/>
        <v>0</v>
      </c>
      <c r="FG144" s="11">
        <f t="shared" si="172"/>
        <v>0</v>
      </c>
      <c r="FH144" s="11">
        <f t="shared" si="172"/>
        <v>0</v>
      </c>
      <c r="FI144" s="11">
        <f t="shared" si="172"/>
        <v>0</v>
      </c>
      <c r="FJ144" s="11">
        <f t="shared" si="172"/>
        <v>0</v>
      </c>
      <c r="FK144" s="11">
        <f t="shared" si="172"/>
        <v>0</v>
      </c>
      <c r="FL144" s="11">
        <f t="shared" si="172"/>
        <v>0</v>
      </c>
      <c r="FM144" s="11">
        <f t="shared" si="172"/>
        <v>0</v>
      </c>
      <c r="FN144" s="11">
        <f t="shared" si="172"/>
        <v>0</v>
      </c>
      <c r="FO144" s="11">
        <f t="shared" si="172"/>
        <v>0</v>
      </c>
      <c r="FP144" s="11">
        <f t="shared" si="172"/>
        <v>0</v>
      </c>
      <c r="FQ144" s="11">
        <f t="shared" si="172"/>
        <v>0</v>
      </c>
      <c r="FR144" s="11">
        <f t="shared" si="172"/>
        <v>0</v>
      </c>
      <c r="FS144" s="11">
        <f t="shared" si="172"/>
        <v>0</v>
      </c>
      <c r="FV144" s="11">
        <f t="shared" si="172"/>
        <v>6936.6</v>
      </c>
      <c r="FW144" s="11">
        <f t="shared" si="172"/>
        <v>10015472865.461815</v>
      </c>
      <c r="FX144" s="11">
        <f t="shared" si="172"/>
        <v>6070315563.3307524</v>
      </c>
      <c r="FY144" s="11">
        <f t="shared" si="172"/>
        <v>2259192302.4132318</v>
      </c>
      <c r="FZ144" s="11">
        <f t="shared" si="172"/>
        <v>470135529.85225207</v>
      </c>
      <c r="GA144" s="11">
        <f t="shared" si="172"/>
        <v>3504966450.2063522</v>
      </c>
      <c r="GB144" s="11">
        <f t="shared" si="172"/>
        <v>129581377.90031993</v>
      </c>
      <c r="GC144" s="11">
        <f t="shared" si="172"/>
        <v>515790113.14410597</v>
      </c>
      <c r="GD144" s="11">
        <f t="shared" si="172"/>
        <v>1138765840.7624428</v>
      </c>
      <c r="GE144" s="11">
        <f t="shared" si="172"/>
        <v>3706298044.4832025</v>
      </c>
      <c r="GF144" s="11">
        <f t="shared" si="172"/>
        <v>412147464.55178005</v>
      </c>
      <c r="GG144" s="11">
        <f t="shared" si="172"/>
        <v>302739746.27854866</v>
      </c>
      <c r="GH144" s="11">
        <f t="shared" si="172"/>
        <v>159628957.08118096</v>
      </c>
      <c r="GI144" s="11">
        <f t="shared" si="172"/>
        <v>349977558.55824006</v>
      </c>
      <c r="GJ144" s="11">
        <f t="shared" si="172"/>
        <v>10242465.477849022</v>
      </c>
      <c r="GK144" s="11">
        <f t="shared" si="172"/>
        <v>204681083.48159301</v>
      </c>
      <c r="GL144" s="11">
        <f t="shared" si="172"/>
        <v>1590520062.4530582</v>
      </c>
      <c r="GN144" s="11">
        <f t="shared" si="172"/>
        <v>10015472865.461815</v>
      </c>
      <c r="GO144" s="11">
        <f t="shared" ref="GO144:IZ144" si="173">GO73+GO5</f>
        <v>6070315563.3307524</v>
      </c>
      <c r="GP144" s="11">
        <f t="shared" si="173"/>
        <v>2259192302.4132318</v>
      </c>
      <c r="GQ144" s="11">
        <f t="shared" si="173"/>
        <v>470135529.85225207</v>
      </c>
      <c r="GR144" s="11">
        <f t="shared" si="173"/>
        <v>3504966450.2063522</v>
      </c>
      <c r="GS144" s="11">
        <f t="shared" si="173"/>
        <v>129581377.90031993</v>
      </c>
      <c r="GT144" s="11">
        <f t="shared" si="173"/>
        <v>515790113.14410597</v>
      </c>
      <c r="GU144" s="11">
        <f t="shared" si="173"/>
        <v>1138765840.7624428</v>
      </c>
      <c r="GV144" s="11">
        <f t="shared" si="173"/>
        <v>3706298044.4832025</v>
      </c>
      <c r="GW144" s="11">
        <f t="shared" si="173"/>
        <v>412147464.55178005</v>
      </c>
      <c r="GX144" s="11">
        <f t="shared" si="173"/>
        <v>302739746.27854866</v>
      </c>
      <c r="GY144" s="11">
        <f t="shared" si="173"/>
        <v>159628957.08118096</v>
      </c>
      <c r="GZ144" s="11">
        <f t="shared" si="173"/>
        <v>349977558.55824006</v>
      </c>
      <c r="HA144" s="11">
        <f t="shared" si="173"/>
        <v>10242465.477849022</v>
      </c>
      <c r="HB144" s="11">
        <f t="shared" si="173"/>
        <v>204681083.48159301</v>
      </c>
      <c r="HC144" s="11">
        <f t="shared" si="173"/>
        <v>1590520062.4530582</v>
      </c>
      <c r="HE144" s="11">
        <f t="shared" si="173"/>
        <v>10015472865.461815</v>
      </c>
      <c r="HF144" s="11">
        <f t="shared" si="173"/>
        <v>6070315563.3307524</v>
      </c>
      <c r="HG144" s="11">
        <f t="shared" si="173"/>
        <v>2259192302.4132318</v>
      </c>
      <c r="HH144" s="11">
        <f t="shared" si="173"/>
        <v>470135529.85225207</v>
      </c>
      <c r="HI144" s="11">
        <f t="shared" si="173"/>
        <v>3504966450.2063522</v>
      </c>
      <c r="HJ144" s="11">
        <f t="shared" si="173"/>
        <v>129581377.90031993</v>
      </c>
      <c r="HK144" s="11">
        <f t="shared" si="173"/>
        <v>515790113.14410597</v>
      </c>
      <c r="HL144" s="11">
        <f t="shared" si="173"/>
        <v>1138765840.7624428</v>
      </c>
      <c r="HM144" s="11">
        <f t="shared" si="173"/>
        <v>3706298044.4832025</v>
      </c>
      <c r="HN144" s="11">
        <f t="shared" si="173"/>
        <v>412147464.55178005</v>
      </c>
      <c r="HO144" s="11">
        <f t="shared" si="173"/>
        <v>302739746.27854866</v>
      </c>
      <c r="HP144" s="11">
        <f t="shared" si="173"/>
        <v>159628957.08118096</v>
      </c>
      <c r="HQ144" s="11">
        <f t="shared" si="173"/>
        <v>349977558.55824006</v>
      </c>
      <c r="HR144" s="11">
        <f t="shared" si="173"/>
        <v>10242465.477849022</v>
      </c>
      <c r="HS144" s="11">
        <f t="shared" si="173"/>
        <v>204681083.48159301</v>
      </c>
      <c r="HT144" s="11">
        <f t="shared" si="173"/>
        <v>1590520062.4530582</v>
      </c>
      <c r="HV144" s="11">
        <f t="shared" si="173"/>
        <v>0</v>
      </c>
      <c r="HW144" s="11">
        <f t="shared" si="173"/>
        <v>0</v>
      </c>
      <c r="HX144" s="11">
        <f t="shared" si="173"/>
        <v>0</v>
      </c>
      <c r="HY144" s="11">
        <f t="shared" si="173"/>
        <v>0</v>
      </c>
      <c r="HZ144" s="11">
        <f t="shared" si="173"/>
        <v>0</v>
      </c>
      <c r="IA144" s="11">
        <f t="shared" si="173"/>
        <v>0</v>
      </c>
      <c r="IB144" s="11">
        <f t="shared" si="173"/>
        <v>0</v>
      </c>
      <c r="IC144" s="11">
        <f t="shared" si="173"/>
        <v>0</v>
      </c>
      <c r="ID144" s="11">
        <f t="shared" si="173"/>
        <v>0</v>
      </c>
      <c r="IE144" s="11">
        <f t="shared" si="173"/>
        <v>0</v>
      </c>
      <c r="IF144" s="11">
        <f t="shared" si="173"/>
        <v>0</v>
      </c>
      <c r="IG144" s="11">
        <f t="shared" si="173"/>
        <v>0</v>
      </c>
      <c r="IH144" s="11">
        <f t="shared" si="173"/>
        <v>0</v>
      </c>
      <c r="II144" s="11">
        <f t="shared" si="173"/>
        <v>0</v>
      </c>
      <c r="IJ144" s="11">
        <f t="shared" si="173"/>
        <v>0</v>
      </c>
      <c r="IK144" s="11">
        <f t="shared" si="173"/>
        <v>0</v>
      </c>
      <c r="IM144" s="11">
        <f t="shared" si="173"/>
        <v>0</v>
      </c>
      <c r="IN144" s="11">
        <f t="shared" si="173"/>
        <v>0</v>
      </c>
      <c r="IO144" s="11">
        <f t="shared" si="173"/>
        <v>0</v>
      </c>
      <c r="IP144" s="11">
        <f t="shared" si="173"/>
        <v>0</v>
      </c>
      <c r="IQ144" s="11">
        <f t="shared" si="173"/>
        <v>0</v>
      </c>
      <c r="IR144" s="11">
        <f t="shared" si="173"/>
        <v>0</v>
      </c>
      <c r="IS144" s="11">
        <f t="shared" si="173"/>
        <v>0</v>
      </c>
      <c r="IT144" s="11">
        <f t="shared" si="173"/>
        <v>0</v>
      </c>
      <c r="IU144" s="11">
        <f t="shared" si="173"/>
        <v>0</v>
      </c>
      <c r="IV144" s="11">
        <f t="shared" si="173"/>
        <v>0</v>
      </c>
      <c r="IW144" s="11">
        <f t="shared" si="173"/>
        <v>0</v>
      </c>
      <c r="IX144" s="11">
        <f t="shared" si="173"/>
        <v>0</v>
      </c>
      <c r="IY144" s="11">
        <f t="shared" si="173"/>
        <v>0</v>
      </c>
      <c r="IZ144" s="11">
        <f t="shared" si="173"/>
        <v>0</v>
      </c>
      <c r="JA144" s="11">
        <f t="shared" ref="JA144" si="174">JA73+JA5</f>
        <v>0</v>
      </c>
      <c r="JB144" s="11">
        <f t="shared" si="164"/>
        <v>0</v>
      </c>
    </row>
    <row r="145" spans="4:262" x14ac:dyDescent="0.25">
      <c r="D145" s="11">
        <v>2023</v>
      </c>
      <c r="E145" s="11">
        <f t="shared" ref="E145:BP145" si="175">E74+E6</f>
        <v>13744130118.51096</v>
      </c>
      <c r="F145" s="11">
        <f t="shared" si="175"/>
        <v>8013186143.6999264</v>
      </c>
      <c r="G145" s="11">
        <f t="shared" si="175"/>
        <v>2900765940.0570297</v>
      </c>
      <c r="H145" s="11">
        <f t="shared" si="175"/>
        <v>611470709.78102088</v>
      </c>
      <c r="I145" s="11">
        <f t="shared" si="175"/>
        <v>5274193435.420023</v>
      </c>
      <c r="J145" s="11">
        <f t="shared" si="175"/>
        <v>165200693.44726539</v>
      </c>
      <c r="K145" s="11">
        <f t="shared" si="175"/>
        <v>702382805.28601253</v>
      </c>
      <c r="L145" s="11">
        <f t="shared" si="175"/>
        <v>1498975013.6815643</v>
      </c>
      <c r="M145" s="11">
        <f t="shared" si="175"/>
        <v>5200238476.7663174</v>
      </c>
      <c r="N145" s="11">
        <f t="shared" si="175"/>
        <v>540619929.29267895</v>
      </c>
      <c r="O145" s="11">
        <f t="shared" si="175"/>
        <v>429105363.36419559</v>
      </c>
      <c r="P145" s="11">
        <f t="shared" si="175"/>
        <v>208512912.71048689</v>
      </c>
      <c r="Q145" s="11">
        <f t="shared" si="175"/>
        <v>493534366.75519735</v>
      </c>
      <c r="R145" s="11">
        <f t="shared" si="175"/>
        <v>18792401.234890237</v>
      </c>
      <c r="S145" s="11">
        <f t="shared" si="175"/>
        <v>268651621.7901293</v>
      </c>
      <c r="T145" s="11">
        <f t="shared" si="175"/>
        <v>2175718581.5064754</v>
      </c>
      <c r="V145" s="11">
        <f t="shared" si="175"/>
        <v>13744130118.51096</v>
      </c>
      <c r="W145" s="11">
        <f t="shared" si="175"/>
        <v>8013186143.6999264</v>
      </c>
      <c r="X145" s="11">
        <f t="shared" si="175"/>
        <v>2900765940.0570297</v>
      </c>
      <c r="Y145" s="11">
        <f t="shared" si="175"/>
        <v>611470709.78102088</v>
      </c>
      <c r="Z145" s="11">
        <f t="shared" si="175"/>
        <v>5274193435.420023</v>
      </c>
      <c r="AA145" s="11">
        <f t="shared" si="175"/>
        <v>165200693.44726539</v>
      </c>
      <c r="AB145" s="11">
        <f t="shared" si="175"/>
        <v>702382805.28601253</v>
      </c>
      <c r="AC145" s="11">
        <f t="shared" si="175"/>
        <v>1498975013.6815643</v>
      </c>
      <c r="AD145" s="11">
        <f t="shared" si="175"/>
        <v>5200238476.7663174</v>
      </c>
      <c r="AE145" s="11">
        <f t="shared" si="175"/>
        <v>540619929.29267895</v>
      </c>
      <c r="AF145" s="11">
        <f t="shared" si="175"/>
        <v>429105363.36419559</v>
      </c>
      <c r="AG145" s="11">
        <f t="shared" si="175"/>
        <v>208512912.71048689</v>
      </c>
      <c r="AH145" s="11">
        <f t="shared" si="175"/>
        <v>493534366.75519735</v>
      </c>
      <c r="AI145" s="11">
        <f t="shared" si="175"/>
        <v>18792401.234890237</v>
      </c>
      <c r="AJ145" s="11">
        <f t="shared" si="175"/>
        <v>268651621.7901293</v>
      </c>
      <c r="AK145" s="11">
        <f t="shared" si="175"/>
        <v>2175718581.5064754</v>
      </c>
      <c r="AM145" s="11">
        <f t="shared" si="175"/>
        <v>13744130118.51096</v>
      </c>
      <c r="AN145" s="11">
        <f t="shared" si="175"/>
        <v>8013186143.6999264</v>
      </c>
      <c r="AO145" s="11">
        <f t="shared" si="175"/>
        <v>2900765940.0570297</v>
      </c>
      <c r="AP145" s="11">
        <f t="shared" si="175"/>
        <v>611470709.78102088</v>
      </c>
      <c r="AQ145" s="11">
        <f t="shared" si="175"/>
        <v>5274193435.420023</v>
      </c>
      <c r="AR145" s="11">
        <f t="shared" si="175"/>
        <v>165200693.44726539</v>
      </c>
      <c r="AS145" s="11">
        <f t="shared" si="175"/>
        <v>702382805.28601253</v>
      </c>
      <c r="AT145" s="11">
        <f t="shared" si="175"/>
        <v>1498975013.6815643</v>
      </c>
      <c r="AU145" s="11">
        <f t="shared" si="175"/>
        <v>5200238476.7663174</v>
      </c>
      <c r="AV145" s="11">
        <f t="shared" si="175"/>
        <v>540619929.29267895</v>
      </c>
      <c r="AW145" s="11">
        <f t="shared" si="175"/>
        <v>429105363.36419559</v>
      </c>
      <c r="AX145" s="11">
        <f t="shared" si="175"/>
        <v>208512912.71048689</v>
      </c>
      <c r="AY145" s="11">
        <f t="shared" si="175"/>
        <v>493534366.75519735</v>
      </c>
      <c r="AZ145" s="11">
        <f t="shared" si="175"/>
        <v>18792401.234890237</v>
      </c>
      <c r="BA145" s="11">
        <f t="shared" si="175"/>
        <v>268651621.7901293</v>
      </c>
      <c r="BB145" s="11">
        <f t="shared" si="175"/>
        <v>2175718581.5064754</v>
      </c>
      <c r="BD145" s="11">
        <f t="shared" si="175"/>
        <v>0</v>
      </c>
      <c r="BE145" s="11">
        <f t="shared" si="175"/>
        <v>0</v>
      </c>
      <c r="BF145" s="11">
        <f t="shared" si="175"/>
        <v>0</v>
      </c>
      <c r="BG145" s="11">
        <f t="shared" si="175"/>
        <v>0</v>
      </c>
      <c r="BH145" s="11">
        <f t="shared" si="175"/>
        <v>0</v>
      </c>
      <c r="BI145" s="11">
        <f t="shared" si="175"/>
        <v>0</v>
      </c>
      <c r="BJ145" s="11">
        <f t="shared" si="175"/>
        <v>0</v>
      </c>
      <c r="BK145" s="11">
        <f t="shared" si="175"/>
        <v>0</v>
      </c>
      <c r="BL145" s="11">
        <f t="shared" si="175"/>
        <v>0</v>
      </c>
      <c r="BM145" s="11">
        <f t="shared" si="175"/>
        <v>0</v>
      </c>
      <c r="BN145" s="11">
        <f t="shared" si="175"/>
        <v>0</v>
      </c>
      <c r="BO145" s="11">
        <f t="shared" si="175"/>
        <v>0</v>
      </c>
      <c r="BP145" s="11">
        <f t="shared" si="175"/>
        <v>0</v>
      </c>
      <c r="BQ145" s="11">
        <f t="shared" ref="BQ145:EB145" si="176">BQ74+BQ6</f>
        <v>0</v>
      </c>
      <c r="BR145" s="11">
        <f t="shared" si="176"/>
        <v>0</v>
      </c>
      <c r="BS145" s="11">
        <f t="shared" si="176"/>
        <v>0</v>
      </c>
      <c r="BU145" s="11">
        <f t="shared" si="176"/>
        <v>0</v>
      </c>
      <c r="BV145" s="11">
        <f t="shared" si="176"/>
        <v>0</v>
      </c>
      <c r="BW145" s="11">
        <f t="shared" si="176"/>
        <v>0</v>
      </c>
      <c r="BX145" s="11">
        <f t="shared" si="176"/>
        <v>0</v>
      </c>
      <c r="BY145" s="11">
        <f t="shared" si="176"/>
        <v>0</v>
      </c>
      <c r="BZ145" s="11">
        <f t="shared" si="176"/>
        <v>0</v>
      </c>
      <c r="CA145" s="11">
        <f t="shared" si="176"/>
        <v>0</v>
      </c>
      <c r="CB145" s="11">
        <f t="shared" si="176"/>
        <v>0</v>
      </c>
      <c r="CC145" s="11">
        <f t="shared" si="176"/>
        <v>0</v>
      </c>
      <c r="CD145" s="11">
        <f t="shared" si="176"/>
        <v>0</v>
      </c>
      <c r="CE145" s="11">
        <f t="shared" si="176"/>
        <v>0</v>
      </c>
      <c r="CF145" s="11">
        <f t="shared" si="176"/>
        <v>0</v>
      </c>
      <c r="CG145" s="11">
        <f t="shared" si="176"/>
        <v>0</v>
      </c>
      <c r="CH145" s="11">
        <f t="shared" si="176"/>
        <v>0</v>
      </c>
      <c r="CI145" s="11">
        <f t="shared" si="176"/>
        <v>0</v>
      </c>
      <c r="CJ145" s="11">
        <f t="shared" si="176"/>
        <v>0</v>
      </c>
      <c r="CM145" s="11">
        <f t="shared" si="176"/>
        <v>9027.0333333333328</v>
      </c>
      <c r="CN145" s="11">
        <f t="shared" si="176"/>
        <v>13661490487.423475</v>
      </c>
      <c r="CO145" s="11">
        <f t="shared" si="176"/>
        <v>7969706275.1195011</v>
      </c>
      <c r="CP145" s="11">
        <f t="shared" si="176"/>
        <v>2877450253.0658922</v>
      </c>
      <c r="CQ145" s="11">
        <f t="shared" si="176"/>
        <v>608564940.65294921</v>
      </c>
      <c r="CR145" s="11">
        <f t="shared" si="176"/>
        <v>5239833514.8286057</v>
      </c>
      <c r="CS145" s="11">
        <f t="shared" si="176"/>
        <v>164486622.40171647</v>
      </c>
      <c r="CT145" s="11">
        <f t="shared" si="176"/>
        <v>690494670.39737678</v>
      </c>
      <c r="CU145" s="11">
        <f t="shared" si="176"/>
        <v>1490538155.7968531</v>
      </c>
      <c r="CV145" s="11">
        <f t="shared" si="176"/>
        <v>5145707767.4619064</v>
      </c>
      <c r="CW145" s="11">
        <f t="shared" si="176"/>
        <v>537979646.42912519</v>
      </c>
      <c r="CX145" s="11">
        <f t="shared" si="176"/>
        <v>426344552.82981169</v>
      </c>
      <c r="CY145" s="11">
        <f t="shared" si="176"/>
        <v>207379746.27365887</v>
      </c>
      <c r="CZ145" s="11">
        <f t="shared" si="176"/>
        <v>490699275.21466994</v>
      </c>
      <c r="DA145" s="11">
        <f t="shared" si="176"/>
        <v>18429197.954500936</v>
      </c>
      <c r="DB145" s="11">
        <f t="shared" si="176"/>
        <v>267352729.35345072</v>
      </c>
      <c r="DC145" s="11">
        <f t="shared" si="176"/>
        <v>2159706328.3798327</v>
      </c>
      <c r="DE145" s="11">
        <f t="shared" si="176"/>
        <v>13661490487.423475</v>
      </c>
      <c r="DF145" s="11">
        <f t="shared" si="176"/>
        <v>7969706275.1195011</v>
      </c>
      <c r="DG145" s="11">
        <f t="shared" si="176"/>
        <v>2877450253.0658922</v>
      </c>
      <c r="DH145" s="11">
        <f t="shared" si="176"/>
        <v>608564940.65294921</v>
      </c>
      <c r="DI145" s="11">
        <f t="shared" si="176"/>
        <v>5239833514.8286057</v>
      </c>
      <c r="DJ145" s="11">
        <f t="shared" si="176"/>
        <v>164486622.40171647</v>
      </c>
      <c r="DK145" s="11">
        <f t="shared" si="176"/>
        <v>690494670.39737678</v>
      </c>
      <c r="DL145" s="11">
        <f t="shared" si="176"/>
        <v>1490538155.7968531</v>
      </c>
      <c r="DM145" s="11">
        <f t="shared" si="176"/>
        <v>5145707767.4619064</v>
      </c>
      <c r="DN145" s="11">
        <f t="shared" si="176"/>
        <v>537979646.42912519</v>
      </c>
      <c r="DO145" s="11">
        <f t="shared" si="176"/>
        <v>426344552.82981169</v>
      </c>
      <c r="DP145" s="11">
        <f t="shared" si="176"/>
        <v>207379746.27365887</v>
      </c>
      <c r="DQ145" s="11">
        <f t="shared" si="176"/>
        <v>490699275.21466994</v>
      </c>
      <c r="DR145" s="11">
        <f t="shared" si="176"/>
        <v>18429197.954500936</v>
      </c>
      <c r="DS145" s="11">
        <f t="shared" si="176"/>
        <v>267352729.35345072</v>
      </c>
      <c r="DT145" s="11">
        <f t="shared" si="176"/>
        <v>2159706328.3798327</v>
      </c>
      <c r="DV145" s="11">
        <f t="shared" si="176"/>
        <v>13661490487.423475</v>
      </c>
      <c r="DW145" s="11">
        <f t="shared" si="176"/>
        <v>7969706275.1195011</v>
      </c>
      <c r="DX145" s="11">
        <f t="shared" si="176"/>
        <v>2877450253.0658922</v>
      </c>
      <c r="DY145" s="11">
        <f t="shared" si="176"/>
        <v>608564940.65294921</v>
      </c>
      <c r="DZ145" s="11">
        <f t="shared" si="176"/>
        <v>5239833514.8286057</v>
      </c>
      <c r="EA145" s="11">
        <f t="shared" si="176"/>
        <v>164486622.40171647</v>
      </c>
      <c r="EB145" s="11">
        <f t="shared" si="176"/>
        <v>690494670.39737678</v>
      </c>
      <c r="EC145" s="11">
        <f t="shared" ref="EC145:GN145" si="177">EC74+EC6</f>
        <v>1490538155.7968531</v>
      </c>
      <c r="ED145" s="11">
        <f t="shared" si="177"/>
        <v>5145707767.4619064</v>
      </c>
      <c r="EE145" s="11">
        <f t="shared" si="177"/>
        <v>537979646.42912519</v>
      </c>
      <c r="EF145" s="11">
        <f t="shared" si="177"/>
        <v>426344552.82981169</v>
      </c>
      <c r="EG145" s="11">
        <f t="shared" si="177"/>
        <v>207379746.27365887</v>
      </c>
      <c r="EH145" s="11">
        <f t="shared" si="177"/>
        <v>490699275.21466994</v>
      </c>
      <c r="EI145" s="11">
        <f t="shared" si="177"/>
        <v>18429197.954500936</v>
      </c>
      <c r="EJ145" s="11">
        <f t="shared" si="177"/>
        <v>267352729.35345072</v>
      </c>
      <c r="EK145" s="11">
        <f t="shared" si="177"/>
        <v>2159706328.3798327</v>
      </c>
      <c r="EM145" s="11">
        <f t="shared" si="177"/>
        <v>0</v>
      </c>
      <c r="EN145" s="11">
        <f t="shared" si="177"/>
        <v>0</v>
      </c>
      <c r="EO145" s="11">
        <f t="shared" si="177"/>
        <v>0</v>
      </c>
      <c r="EP145" s="11">
        <f t="shared" si="177"/>
        <v>0</v>
      </c>
      <c r="EQ145" s="11">
        <f t="shared" si="177"/>
        <v>0</v>
      </c>
      <c r="ER145" s="11">
        <f t="shared" si="177"/>
        <v>0</v>
      </c>
      <c r="ES145" s="11">
        <f t="shared" si="177"/>
        <v>0</v>
      </c>
      <c r="ET145" s="11">
        <f t="shared" si="177"/>
        <v>0</v>
      </c>
      <c r="EU145" s="11">
        <f t="shared" si="177"/>
        <v>0</v>
      </c>
      <c r="EV145" s="11">
        <f t="shared" si="177"/>
        <v>0</v>
      </c>
      <c r="EW145" s="11">
        <f t="shared" si="177"/>
        <v>0</v>
      </c>
      <c r="EX145" s="11">
        <f t="shared" si="177"/>
        <v>0</v>
      </c>
      <c r="EY145" s="11">
        <f t="shared" si="177"/>
        <v>0</v>
      </c>
      <c r="EZ145" s="11">
        <f t="shared" si="177"/>
        <v>0</v>
      </c>
      <c r="FA145" s="11">
        <f t="shared" si="177"/>
        <v>0</v>
      </c>
      <c r="FB145" s="11">
        <f t="shared" si="177"/>
        <v>0</v>
      </c>
      <c r="FD145" s="11">
        <f t="shared" si="177"/>
        <v>0</v>
      </c>
      <c r="FE145" s="11">
        <f t="shared" si="177"/>
        <v>0</v>
      </c>
      <c r="FF145" s="11">
        <f t="shared" si="177"/>
        <v>0</v>
      </c>
      <c r="FG145" s="11">
        <f t="shared" si="177"/>
        <v>0</v>
      </c>
      <c r="FH145" s="11">
        <f t="shared" si="177"/>
        <v>0</v>
      </c>
      <c r="FI145" s="11">
        <f t="shared" si="177"/>
        <v>0</v>
      </c>
      <c r="FJ145" s="11">
        <f t="shared" si="177"/>
        <v>0</v>
      </c>
      <c r="FK145" s="11">
        <f t="shared" si="177"/>
        <v>0</v>
      </c>
      <c r="FL145" s="11">
        <f t="shared" si="177"/>
        <v>0</v>
      </c>
      <c r="FM145" s="11">
        <f t="shared" si="177"/>
        <v>0</v>
      </c>
      <c r="FN145" s="11">
        <f t="shared" si="177"/>
        <v>0</v>
      </c>
      <c r="FO145" s="11">
        <f t="shared" si="177"/>
        <v>0</v>
      </c>
      <c r="FP145" s="11">
        <f t="shared" si="177"/>
        <v>0</v>
      </c>
      <c r="FQ145" s="11">
        <f t="shared" si="177"/>
        <v>0</v>
      </c>
      <c r="FR145" s="11">
        <f t="shared" si="177"/>
        <v>0</v>
      </c>
      <c r="FS145" s="11">
        <f t="shared" si="177"/>
        <v>0</v>
      </c>
      <c r="FV145" s="11">
        <f t="shared" si="177"/>
        <v>9027.0333333333328</v>
      </c>
      <c r="FW145" s="11">
        <f t="shared" si="177"/>
        <v>13356169488.148098</v>
      </c>
      <c r="FX145" s="11">
        <f t="shared" si="177"/>
        <v>7835538659.4281788</v>
      </c>
      <c r="FY145" s="11">
        <f t="shared" si="177"/>
        <v>2837767266.4452319</v>
      </c>
      <c r="FZ145" s="11">
        <f t="shared" si="177"/>
        <v>597767287.66549218</v>
      </c>
      <c r="GA145" s="11">
        <f t="shared" si="177"/>
        <v>5094268199.1538458</v>
      </c>
      <c r="GB145" s="11">
        <f t="shared" si="177"/>
        <v>161828905.20729631</v>
      </c>
      <c r="GC145" s="11">
        <f t="shared" si="177"/>
        <v>676757943.48283291</v>
      </c>
      <c r="GD145" s="11">
        <f t="shared" si="177"/>
        <v>1463536025.5289679</v>
      </c>
      <c r="GE145" s="11">
        <f t="shared" si="177"/>
        <v>5042264999.3455009</v>
      </c>
      <c r="GF145" s="11">
        <f t="shared" si="177"/>
        <v>528149288.67668158</v>
      </c>
      <c r="GG145" s="11">
        <f t="shared" si="177"/>
        <v>416029476.95874244</v>
      </c>
      <c r="GH145" s="11">
        <f t="shared" si="177"/>
        <v>203140236.83615342</v>
      </c>
      <c r="GI145" s="11">
        <f t="shared" si="177"/>
        <v>480094446.08358395</v>
      </c>
      <c r="GJ145" s="11">
        <f t="shared" si="177"/>
        <v>17880523.311615501</v>
      </c>
      <c r="GK145" s="11">
        <f t="shared" si="177"/>
        <v>262489536.76938766</v>
      </c>
      <c r="GL145" s="11">
        <f t="shared" si="177"/>
        <v>2105386326.9929452</v>
      </c>
      <c r="GN145" s="11">
        <f t="shared" si="177"/>
        <v>13356169488.148098</v>
      </c>
      <c r="GO145" s="11">
        <f t="shared" ref="GO145:IZ145" si="178">GO74+GO6</f>
        <v>7835538659.4281788</v>
      </c>
      <c r="GP145" s="11">
        <f t="shared" si="178"/>
        <v>2837767266.4452319</v>
      </c>
      <c r="GQ145" s="11">
        <f t="shared" si="178"/>
        <v>597767287.66549218</v>
      </c>
      <c r="GR145" s="11">
        <f t="shared" si="178"/>
        <v>5094268199.1538458</v>
      </c>
      <c r="GS145" s="11">
        <f t="shared" si="178"/>
        <v>161828905.20729631</v>
      </c>
      <c r="GT145" s="11">
        <f t="shared" si="178"/>
        <v>676757943.48283291</v>
      </c>
      <c r="GU145" s="11">
        <f t="shared" si="178"/>
        <v>1463536025.5289679</v>
      </c>
      <c r="GV145" s="11">
        <f t="shared" si="178"/>
        <v>5042264999.3455009</v>
      </c>
      <c r="GW145" s="11">
        <f t="shared" si="178"/>
        <v>528149288.67668158</v>
      </c>
      <c r="GX145" s="11">
        <f t="shared" si="178"/>
        <v>416029476.95874244</v>
      </c>
      <c r="GY145" s="11">
        <f t="shared" si="178"/>
        <v>203140236.83615342</v>
      </c>
      <c r="GZ145" s="11">
        <f t="shared" si="178"/>
        <v>480094446.08358395</v>
      </c>
      <c r="HA145" s="11">
        <f t="shared" si="178"/>
        <v>17880523.311615501</v>
      </c>
      <c r="HB145" s="11">
        <f t="shared" si="178"/>
        <v>262489536.76938766</v>
      </c>
      <c r="HC145" s="11">
        <f t="shared" si="178"/>
        <v>2105386326.9929452</v>
      </c>
      <c r="HE145" s="11">
        <f t="shared" si="178"/>
        <v>13356169488.148098</v>
      </c>
      <c r="HF145" s="11">
        <f t="shared" si="178"/>
        <v>7835538659.4281788</v>
      </c>
      <c r="HG145" s="11">
        <f t="shared" si="178"/>
        <v>2837767266.4452319</v>
      </c>
      <c r="HH145" s="11">
        <f t="shared" si="178"/>
        <v>597767287.66549218</v>
      </c>
      <c r="HI145" s="11">
        <f t="shared" si="178"/>
        <v>5094268199.1538458</v>
      </c>
      <c r="HJ145" s="11">
        <f t="shared" si="178"/>
        <v>161828905.20729631</v>
      </c>
      <c r="HK145" s="11">
        <f t="shared" si="178"/>
        <v>676757943.48283291</v>
      </c>
      <c r="HL145" s="11">
        <f t="shared" si="178"/>
        <v>1463536025.5289679</v>
      </c>
      <c r="HM145" s="11">
        <f t="shared" si="178"/>
        <v>5042264999.3455009</v>
      </c>
      <c r="HN145" s="11">
        <f t="shared" si="178"/>
        <v>528149288.67668158</v>
      </c>
      <c r="HO145" s="11">
        <f t="shared" si="178"/>
        <v>416029476.95874244</v>
      </c>
      <c r="HP145" s="11">
        <f t="shared" si="178"/>
        <v>203140236.83615342</v>
      </c>
      <c r="HQ145" s="11">
        <f t="shared" si="178"/>
        <v>480094446.08358395</v>
      </c>
      <c r="HR145" s="11">
        <f t="shared" si="178"/>
        <v>17880523.311615501</v>
      </c>
      <c r="HS145" s="11">
        <f t="shared" si="178"/>
        <v>262489536.76938766</v>
      </c>
      <c r="HT145" s="11">
        <f t="shared" si="178"/>
        <v>2105386326.9929452</v>
      </c>
      <c r="HV145" s="11">
        <f t="shared" si="178"/>
        <v>0</v>
      </c>
      <c r="HW145" s="11">
        <f t="shared" si="178"/>
        <v>0</v>
      </c>
      <c r="HX145" s="11">
        <f t="shared" si="178"/>
        <v>0</v>
      </c>
      <c r="HY145" s="11">
        <f t="shared" si="178"/>
        <v>0</v>
      </c>
      <c r="HZ145" s="11">
        <f t="shared" si="178"/>
        <v>0</v>
      </c>
      <c r="IA145" s="11">
        <f t="shared" si="178"/>
        <v>0</v>
      </c>
      <c r="IB145" s="11">
        <f t="shared" si="178"/>
        <v>0</v>
      </c>
      <c r="IC145" s="11">
        <f t="shared" si="178"/>
        <v>0</v>
      </c>
      <c r="ID145" s="11">
        <f t="shared" si="178"/>
        <v>0</v>
      </c>
      <c r="IE145" s="11">
        <f t="shared" si="178"/>
        <v>0</v>
      </c>
      <c r="IF145" s="11">
        <f t="shared" si="178"/>
        <v>0</v>
      </c>
      <c r="IG145" s="11">
        <f t="shared" si="178"/>
        <v>0</v>
      </c>
      <c r="IH145" s="11">
        <f t="shared" si="178"/>
        <v>0</v>
      </c>
      <c r="II145" s="11">
        <f t="shared" si="178"/>
        <v>0</v>
      </c>
      <c r="IJ145" s="11">
        <f t="shared" si="178"/>
        <v>0</v>
      </c>
      <c r="IK145" s="11">
        <f t="shared" si="178"/>
        <v>0</v>
      </c>
      <c r="IM145" s="11">
        <f t="shared" si="178"/>
        <v>0</v>
      </c>
      <c r="IN145" s="11">
        <f t="shared" si="178"/>
        <v>0</v>
      </c>
      <c r="IO145" s="11">
        <f t="shared" si="178"/>
        <v>0</v>
      </c>
      <c r="IP145" s="11">
        <f t="shared" si="178"/>
        <v>0</v>
      </c>
      <c r="IQ145" s="11">
        <f t="shared" si="178"/>
        <v>0</v>
      </c>
      <c r="IR145" s="11">
        <f t="shared" si="178"/>
        <v>0</v>
      </c>
      <c r="IS145" s="11">
        <f t="shared" si="178"/>
        <v>0</v>
      </c>
      <c r="IT145" s="11">
        <f t="shared" si="178"/>
        <v>0</v>
      </c>
      <c r="IU145" s="11">
        <f t="shared" si="178"/>
        <v>0</v>
      </c>
      <c r="IV145" s="11">
        <f t="shared" si="178"/>
        <v>0</v>
      </c>
      <c r="IW145" s="11">
        <f t="shared" si="178"/>
        <v>0</v>
      </c>
      <c r="IX145" s="11">
        <f t="shared" si="178"/>
        <v>0</v>
      </c>
      <c r="IY145" s="11">
        <f t="shared" si="178"/>
        <v>0</v>
      </c>
      <c r="IZ145" s="11">
        <f t="shared" si="178"/>
        <v>0</v>
      </c>
      <c r="JA145" s="11">
        <f t="shared" ref="JA145" si="179">JA74+JA6</f>
        <v>0</v>
      </c>
      <c r="JB145" s="11">
        <f t="shared" si="164"/>
        <v>0</v>
      </c>
    </row>
    <row r="146" spans="4:262" x14ac:dyDescent="0.25">
      <c r="D146" s="11">
        <v>2024</v>
      </c>
      <c r="E146" s="11">
        <f t="shared" ref="E146:BP146" si="180">E75+E7</f>
        <v>14513730953.546246</v>
      </c>
      <c r="F146" s="11">
        <f t="shared" si="180"/>
        <v>8186057117.0900621</v>
      </c>
      <c r="G146" s="11">
        <f t="shared" si="180"/>
        <v>2900765940.0570297</v>
      </c>
      <c r="H146" s="11">
        <f t="shared" si="180"/>
        <v>652304186.93800759</v>
      </c>
      <c r="I146" s="11">
        <f t="shared" si="180"/>
        <v>5628826803.7318888</v>
      </c>
      <c r="J146" s="11">
        <f t="shared" si="180"/>
        <v>167427323.91310006</v>
      </c>
      <c r="K146" s="11">
        <f t="shared" si="180"/>
        <v>724678389.93198001</v>
      </c>
      <c r="L146" s="11">
        <f t="shared" si="180"/>
        <v>1536777116.4960899</v>
      </c>
      <c r="M146" s="11">
        <f t="shared" si="180"/>
        <v>6151951756.6947365</v>
      </c>
      <c r="N146" s="11">
        <f t="shared" si="180"/>
        <v>570932237.80068362</v>
      </c>
      <c r="O146" s="11">
        <f t="shared" si="180"/>
        <v>487771814.31476825</v>
      </c>
      <c r="P146" s="11">
        <f t="shared" si="180"/>
        <v>210964123.0695675</v>
      </c>
      <c r="Q146" s="11">
        <f t="shared" si="180"/>
        <v>551986273.51400316</v>
      </c>
      <c r="R146" s="11">
        <f t="shared" si="180"/>
        <v>27373420.281612419</v>
      </c>
      <c r="S146" s="11">
        <f t="shared" si="180"/>
        <v>268651621.7901293</v>
      </c>
      <c r="T146" s="11">
        <f t="shared" si="180"/>
        <v>2221666795.308187</v>
      </c>
      <c r="V146" s="11">
        <f t="shared" si="180"/>
        <v>14513730953.546246</v>
      </c>
      <c r="W146" s="11">
        <f t="shared" si="180"/>
        <v>8186057117.0900621</v>
      </c>
      <c r="X146" s="11">
        <f t="shared" si="180"/>
        <v>2900765940.0570297</v>
      </c>
      <c r="Y146" s="11">
        <f t="shared" si="180"/>
        <v>652304186.93800759</v>
      </c>
      <c r="Z146" s="11">
        <f t="shared" si="180"/>
        <v>5628826803.7318888</v>
      </c>
      <c r="AA146" s="11">
        <f t="shared" si="180"/>
        <v>167427323.91310006</v>
      </c>
      <c r="AB146" s="11">
        <f t="shared" si="180"/>
        <v>724678389.93198001</v>
      </c>
      <c r="AC146" s="11">
        <f t="shared" si="180"/>
        <v>1536777116.4960899</v>
      </c>
      <c r="AD146" s="11">
        <f t="shared" si="180"/>
        <v>6151951756.6947365</v>
      </c>
      <c r="AE146" s="11">
        <f t="shared" si="180"/>
        <v>570932237.80068362</v>
      </c>
      <c r="AF146" s="11">
        <f t="shared" si="180"/>
        <v>487771814.31476825</v>
      </c>
      <c r="AG146" s="11">
        <f t="shared" si="180"/>
        <v>210964123.0695675</v>
      </c>
      <c r="AH146" s="11">
        <f t="shared" si="180"/>
        <v>551986273.51400316</v>
      </c>
      <c r="AI146" s="11">
        <f t="shared" si="180"/>
        <v>27373420.281612419</v>
      </c>
      <c r="AJ146" s="11">
        <f t="shared" si="180"/>
        <v>268651621.7901293</v>
      </c>
      <c r="AK146" s="11">
        <f t="shared" si="180"/>
        <v>2221666795.308187</v>
      </c>
      <c r="AM146" s="11">
        <f t="shared" si="180"/>
        <v>14513730953.546246</v>
      </c>
      <c r="AN146" s="11">
        <f t="shared" si="180"/>
        <v>8186057117.0900621</v>
      </c>
      <c r="AO146" s="11">
        <f t="shared" si="180"/>
        <v>2900765940.0570297</v>
      </c>
      <c r="AP146" s="11">
        <f t="shared" si="180"/>
        <v>652304186.93800759</v>
      </c>
      <c r="AQ146" s="11">
        <f t="shared" si="180"/>
        <v>5628826803.7318888</v>
      </c>
      <c r="AR146" s="11">
        <f t="shared" si="180"/>
        <v>167427323.91310006</v>
      </c>
      <c r="AS146" s="11">
        <f t="shared" si="180"/>
        <v>724678389.93198001</v>
      </c>
      <c r="AT146" s="11">
        <f t="shared" si="180"/>
        <v>1536777116.4960899</v>
      </c>
      <c r="AU146" s="11">
        <f t="shared" si="180"/>
        <v>6151951756.6947365</v>
      </c>
      <c r="AV146" s="11">
        <f t="shared" si="180"/>
        <v>570932237.80068362</v>
      </c>
      <c r="AW146" s="11">
        <f t="shared" si="180"/>
        <v>487771814.31476825</v>
      </c>
      <c r="AX146" s="11">
        <f t="shared" si="180"/>
        <v>210964123.0695675</v>
      </c>
      <c r="AY146" s="11">
        <f t="shared" si="180"/>
        <v>551986273.51400316</v>
      </c>
      <c r="AZ146" s="11">
        <f t="shared" si="180"/>
        <v>27373420.281612419</v>
      </c>
      <c r="BA146" s="11">
        <f t="shared" si="180"/>
        <v>268651621.7901293</v>
      </c>
      <c r="BB146" s="11">
        <f t="shared" si="180"/>
        <v>2221666795.308187</v>
      </c>
      <c r="BD146" s="11">
        <f t="shared" si="180"/>
        <v>0</v>
      </c>
      <c r="BE146" s="11">
        <f t="shared" si="180"/>
        <v>0</v>
      </c>
      <c r="BF146" s="11">
        <f t="shared" si="180"/>
        <v>0</v>
      </c>
      <c r="BG146" s="11">
        <f t="shared" si="180"/>
        <v>0</v>
      </c>
      <c r="BH146" s="11">
        <f t="shared" si="180"/>
        <v>0</v>
      </c>
      <c r="BI146" s="11">
        <f t="shared" si="180"/>
        <v>0</v>
      </c>
      <c r="BJ146" s="11">
        <f t="shared" si="180"/>
        <v>0</v>
      </c>
      <c r="BK146" s="11">
        <f t="shared" si="180"/>
        <v>0</v>
      </c>
      <c r="BL146" s="11">
        <f t="shared" si="180"/>
        <v>0</v>
      </c>
      <c r="BM146" s="11">
        <f t="shared" si="180"/>
        <v>0</v>
      </c>
      <c r="BN146" s="11">
        <f t="shared" si="180"/>
        <v>0</v>
      </c>
      <c r="BO146" s="11">
        <f t="shared" si="180"/>
        <v>0</v>
      </c>
      <c r="BP146" s="11">
        <f t="shared" si="180"/>
        <v>0</v>
      </c>
      <c r="BQ146" s="11">
        <f t="shared" ref="BQ146:EB146" si="181">BQ75+BQ7</f>
        <v>0</v>
      </c>
      <c r="BR146" s="11">
        <f t="shared" si="181"/>
        <v>0</v>
      </c>
      <c r="BS146" s="11">
        <f t="shared" si="181"/>
        <v>0</v>
      </c>
      <c r="BU146" s="11">
        <f t="shared" si="181"/>
        <v>0</v>
      </c>
      <c r="BV146" s="11">
        <f t="shared" si="181"/>
        <v>0</v>
      </c>
      <c r="BW146" s="11">
        <f t="shared" si="181"/>
        <v>0</v>
      </c>
      <c r="BX146" s="11">
        <f t="shared" si="181"/>
        <v>0</v>
      </c>
      <c r="BY146" s="11">
        <f t="shared" si="181"/>
        <v>0</v>
      </c>
      <c r="BZ146" s="11">
        <f t="shared" si="181"/>
        <v>0</v>
      </c>
      <c r="CA146" s="11">
        <f t="shared" si="181"/>
        <v>0</v>
      </c>
      <c r="CB146" s="11">
        <f t="shared" si="181"/>
        <v>0</v>
      </c>
      <c r="CC146" s="11">
        <f t="shared" si="181"/>
        <v>0</v>
      </c>
      <c r="CD146" s="11">
        <f t="shared" si="181"/>
        <v>0</v>
      </c>
      <c r="CE146" s="11">
        <f t="shared" si="181"/>
        <v>0</v>
      </c>
      <c r="CF146" s="11">
        <f t="shared" si="181"/>
        <v>0</v>
      </c>
      <c r="CG146" s="11">
        <f t="shared" si="181"/>
        <v>0</v>
      </c>
      <c r="CH146" s="11">
        <f t="shared" si="181"/>
        <v>0</v>
      </c>
      <c r="CI146" s="11">
        <f t="shared" si="181"/>
        <v>0</v>
      </c>
      <c r="CJ146" s="11">
        <f t="shared" si="181"/>
        <v>0</v>
      </c>
      <c r="CM146" s="11">
        <f t="shared" si="181"/>
        <v>11118.5</v>
      </c>
      <c r="CN146" s="11">
        <f t="shared" si="181"/>
        <v>14758847099.022211</v>
      </c>
      <c r="CO146" s="11">
        <f t="shared" si="181"/>
        <v>8559288798.2948074</v>
      </c>
      <c r="CP146" s="11">
        <f t="shared" si="181"/>
        <v>3027450762.4312162</v>
      </c>
      <c r="CQ146" s="11">
        <f t="shared" si="181"/>
        <v>663262051.4478209</v>
      </c>
      <c r="CR146" s="11">
        <f t="shared" si="181"/>
        <v>5774082239.4762297</v>
      </c>
      <c r="CS146" s="11">
        <f t="shared" si="181"/>
        <v>173919716.91934934</v>
      </c>
      <c r="CT146" s="11">
        <f t="shared" si="181"/>
        <v>738194754.06342781</v>
      </c>
      <c r="CU146" s="11">
        <f t="shared" si="181"/>
        <v>1622617099.3024755</v>
      </c>
      <c r="CV146" s="11">
        <f t="shared" si="181"/>
        <v>5594718617.4889565</v>
      </c>
      <c r="CW146" s="11">
        <f t="shared" si="181"/>
        <v>590058549.48010778</v>
      </c>
      <c r="CX146" s="11">
        <f t="shared" si="181"/>
        <v>512639850.03787911</v>
      </c>
      <c r="CY146" s="11">
        <f t="shared" si="181"/>
        <v>221692035.78554249</v>
      </c>
      <c r="CZ146" s="11">
        <f t="shared" si="181"/>
        <v>581242803.3533808</v>
      </c>
      <c r="DA146" s="11">
        <f t="shared" si="181"/>
        <v>23980268.368583001</v>
      </c>
      <c r="DB146" s="11">
        <f t="shared" si="181"/>
        <v>281733995.14221233</v>
      </c>
      <c r="DC146" s="11">
        <f t="shared" si="181"/>
        <v>2330242759.4914656</v>
      </c>
      <c r="DE146" s="11">
        <f t="shared" si="181"/>
        <v>14758847099.022211</v>
      </c>
      <c r="DF146" s="11">
        <f t="shared" si="181"/>
        <v>8559288798.2948074</v>
      </c>
      <c r="DG146" s="11">
        <f t="shared" si="181"/>
        <v>3027450762.4312162</v>
      </c>
      <c r="DH146" s="11">
        <f t="shared" si="181"/>
        <v>663262051.4478209</v>
      </c>
      <c r="DI146" s="11">
        <f t="shared" si="181"/>
        <v>5774082239.4762297</v>
      </c>
      <c r="DJ146" s="11">
        <f t="shared" si="181"/>
        <v>173919716.91934934</v>
      </c>
      <c r="DK146" s="11">
        <f t="shared" si="181"/>
        <v>738194754.06342781</v>
      </c>
      <c r="DL146" s="11">
        <f t="shared" si="181"/>
        <v>1622617099.3024755</v>
      </c>
      <c r="DM146" s="11">
        <f t="shared" si="181"/>
        <v>5594718617.4889565</v>
      </c>
      <c r="DN146" s="11">
        <f t="shared" si="181"/>
        <v>590058549.48010778</v>
      </c>
      <c r="DO146" s="11">
        <f t="shared" si="181"/>
        <v>512639850.03787911</v>
      </c>
      <c r="DP146" s="11">
        <f t="shared" si="181"/>
        <v>221692035.78554249</v>
      </c>
      <c r="DQ146" s="11">
        <f t="shared" si="181"/>
        <v>581242803.3533808</v>
      </c>
      <c r="DR146" s="11">
        <f t="shared" si="181"/>
        <v>23980268.368583001</v>
      </c>
      <c r="DS146" s="11">
        <f t="shared" si="181"/>
        <v>281733995.14221233</v>
      </c>
      <c r="DT146" s="11">
        <f t="shared" si="181"/>
        <v>2330242759.4914656</v>
      </c>
      <c r="DV146" s="11">
        <f t="shared" si="181"/>
        <v>14758847099.022211</v>
      </c>
      <c r="DW146" s="11">
        <f t="shared" si="181"/>
        <v>8559288798.2948074</v>
      </c>
      <c r="DX146" s="11">
        <f t="shared" si="181"/>
        <v>3027450762.4312162</v>
      </c>
      <c r="DY146" s="11">
        <f t="shared" si="181"/>
        <v>663262051.4478209</v>
      </c>
      <c r="DZ146" s="11">
        <f t="shared" si="181"/>
        <v>5774082239.4762297</v>
      </c>
      <c r="EA146" s="11">
        <f t="shared" si="181"/>
        <v>173919716.91934934</v>
      </c>
      <c r="EB146" s="11">
        <f t="shared" si="181"/>
        <v>738194754.06342781</v>
      </c>
      <c r="EC146" s="11">
        <f t="shared" ref="EC146:GN146" si="182">EC75+EC7</f>
        <v>1622617099.3024755</v>
      </c>
      <c r="ED146" s="11">
        <f t="shared" si="182"/>
        <v>5594718617.4889565</v>
      </c>
      <c r="EE146" s="11">
        <f t="shared" si="182"/>
        <v>590058549.48010778</v>
      </c>
      <c r="EF146" s="11">
        <f t="shared" si="182"/>
        <v>512639850.03787911</v>
      </c>
      <c r="EG146" s="11">
        <f t="shared" si="182"/>
        <v>221692035.78554249</v>
      </c>
      <c r="EH146" s="11">
        <f t="shared" si="182"/>
        <v>581242803.3533808</v>
      </c>
      <c r="EI146" s="11">
        <f t="shared" si="182"/>
        <v>23980268.368583001</v>
      </c>
      <c r="EJ146" s="11">
        <f t="shared" si="182"/>
        <v>281733995.14221233</v>
      </c>
      <c r="EK146" s="11">
        <f t="shared" si="182"/>
        <v>2330242759.4914656</v>
      </c>
      <c r="EM146" s="11">
        <f t="shared" si="182"/>
        <v>0</v>
      </c>
      <c r="EN146" s="11">
        <f t="shared" si="182"/>
        <v>0</v>
      </c>
      <c r="EO146" s="11">
        <f t="shared" si="182"/>
        <v>0</v>
      </c>
      <c r="EP146" s="11">
        <f t="shared" si="182"/>
        <v>0</v>
      </c>
      <c r="EQ146" s="11">
        <f t="shared" si="182"/>
        <v>0</v>
      </c>
      <c r="ER146" s="11">
        <f t="shared" si="182"/>
        <v>0</v>
      </c>
      <c r="ES146" s="11">
        <f t="shared" si="182"/>
        <v>0</v>
      </c>
      <c r="ET146" s="11">
        <f t="shared" si="182"/>
        <v>0</v>
      </c>
      <c r="EU146" s="11">
        <f t="shared" si="182"/>
        <v>0</v>
      </c>
      <c r="EV146" s="11">
        <f t="shared" si="182"/>
        <v>0</v>
      </c>
      <c r="EW146" s="11">
        <f t="shared" si="182"/>
        <v>0</v>
      </c>
      <c r="EX146" s="11">
        <f t="shared" si="182"/>
        <v>0</v>
      </c>
      <c r="EY146" s="11">
        <f t="shared" si="182"/>
        <v>0</v>
      </c>
      <c r="EZ146" s="11">
        <f t="shared" si="182"/>
        <v>0</v>
      </c>
      <c r="FA146" s="11">
        <f t="shared" si="182"/>
        <v>0</v>
      </c>
      <c r="FB146" s="11">
        <f t="shared" si="182"/>
        <v>0</v>
      </c>
      <c r="FD146" s="11">
        <f t="shared" si="182"/>
        <v>0</v>
      </c>
      <c r="FE146" s="11">
        <f t="shared" si="182"/>
        <v>0</v>
      </c>
      <c r="FF146" s="11">
        <f t="shared" si="182"/>
        <v>0</v>
      </c>
      <c r="FG146" s="11">
        <f t="shared" si="182"/>
        <v>0</v>
      </c>
      <c r="FH146" s="11">
        <f t="shared" si="182"/>
        <v>0</v>
      </c>
      <c r="FI146" s="11">
        <f t="shared" si="182"/>
        <v>0</v>
      </c>
      <c r="FJ146" s="11">
        <f t="shared" si="182"/>
        <v>0</v>
      </c>
      <c r="FK146" s="11">
        <f t="shared" si="182"/>
        <v>0</v>
      </c>
      <c r="FL146" s="11">
        <f t="shared" si="182"/>
        <v>0</v>
      </c>
      <c r="FM146" s="11">
        <f t="shared" si="182"/>
        <v>0</v>
      </c>
      <c r="FN146" s="11">
        <f t="shared" si="182"/>
        <v>0</v>
      </c>
      <c r="FO146" s="11">
        <f t="shared" si="182"/>
        <v>0</v>
      </c>
      <c r="FP146" s="11">
        <f t="shared" si="182"/>
        <v>0</v>
      </c>
      <c r="FQ146" s="11">
        <f t="shared" si="182"/>
        <v>0</v>
      </c>
      <c r="FR146" s="11">
        <f t="shared" si="182"/>
        <v>0</v>
      </c>
      <c r="FS146" s="11">
        <f t="shared" si="182"/>
        <v>0</v>
      </c>
      <c r="FV146" s="11">
        <f t="shared" si="182"/>
        <v>11118.5</v>
      </c>
      <c r="FW146" s="11">
        <f t="shared" si="182"/>
        <v>18210783175.615067</v>
      </c>
      <c r="FX146" s="11">
        <f t="shared" si="182"/>
        <v>10618488441.958282</v>
      </c>
      <c r="FY146" s="11">
        <f t="shared" si="182"/>
        <v>3766567601.1013336</v>
      </c>
      <c r="FZ146" s="11">
        <f t="shared" si="182"/>
        <v>829568278.75349975</v>
      </c>
      <c r="GA146" s="11">
        <f t="shared" si="182"/>
        <v>7350467314.3993149</v>
      </c>
      <c r="GB146" s="11">
        <f t="shared" si="182"/>
        <v>216302796.99490279</v>
      </c>
      <c r="GC146" s="11">
        <f t="shared" si="182"/>
        <v>915143004.82945359</v>
      </c>
      <c r="GD146" s="11">
        <f t="shared" si="182"/>
        <v>2172289100.6386461</v>
      </c>
      <c r="GE146" s="11">
        <f t="shared" si="182"/>
        <v>7061091250.1739712</v>
      </c>
      <c r="GF146" s="11">
        <f t="shared" si="182"/>
        <v>737480240.16487134</v>
      </c>
      <c r="GG146" s="11">
        <f t="shared" si="182"/>
        <v>668009754.23260784</v>
      </c>
      <c r="GH146" s="11">
        <f t="shared" si="182"/>
        <v>276304309.63905203</v>
      </c>
      <c r="GI146" s="11">
        <f t="shared" si="182"/>
        <v>728773787.13635635</v>
      </c>
      <c r="GJ146" s="11">
        <f t="shared" si="182"/>
        <v>30846137.551569439</v>
      </c>
      <c r="GK146" s="11">
        <f t="shared" si="182"/>
        <v>360295892.45329666</v>
      </c>
      <c r="GL146" s="11">
        <f t="shared" si="182"/>
        <v>2902455490.1897717</v>
      </c>
      <c r="GN146" s="11">
        <f t="shared" si="182"/>
        <v>18210783175.615067</v>
      </c>
      <c r="GO146" s="11">
        <f t="shared" ref="GO146:IZ146" si="183">GO75+GO7</f>
        <v>10618488441.958282</v>
      </c>
      <c r="GP146" s="11">
        <f t="shared" si="183"/>
        <v>3766567601.1013336</v>
      </c>
      <c r="GQ146" s="11">
        <f t="shared" si="183"/>
        <v>829568278.75349975</v>
      </c>
      <c r="GR146" s="11">
        <f t="shared" si="183"/>
        <v>7350467314.3993149</v>
      </c>
      <c r="GS146" s="11">
        <f t="shared" si="183"/>
        <v>216302796.99490279</v>
      </c>
      <c r="GT146" s="11">
        <f t="shared" si="183"/>
        <v>915143004.82945359</v>
      </c>
      <c r="GU146" s="11">
        <f t="shared" si="183"/>
        <v>2172289100.6386461</v>
      </c>
      <c r="GV146" s="11">
        <f t="shared" si="183"/>
        <v>7061091250.1739712</v>
      </c>
      <c r="GW146" s="11">
        <f t="shared" si="183"/>
        <v>737480240.16487134</v>
      </c>
      <c r="GX146" s="11">
        <f t="shared" si="183"/>
        <v>668009754.23260784</v>
      </c>
      <c r="GY146" s="11">
        <f t="shared" si="183"/>
        <v>276304309.63905203</v>
      </c>
      <c r="GZ146" s="11">
        <f t="shared" si="183"/>
        <v>728773787.13635635</v>
      </c>
      <c r="HA146" s="11">
        <f t="shared" si="183"/>
        <v>30846137.551569439</v>
      </c>
      <c r="HB146" s="11">
        <f t="shared" si="183"/>
        <v>360295892.45329666</v>
      </c>
      <c r="HC146" s="11">
        <f t="shared" si="183"/>
        <v>2902455490.1897717</v>
      </c>
      <c r="HE146" s="11">
        <f t="shared" si="183"/>
        <v>18210783175.615067</v>
      </c>
      <c r="HF146" s="11">
        <f t="shared" si="183"/>
        <v>10618488441.958282</v>
      </c>
      <c r="HG146" s="11">
        <f t="shared" si="183"/>
        <v>3766567601.1013336</v>
      </c>
      <c r="HH146" s="11">
        <f t="shared" si="183"/>
        <v>829568278.75349975</v>
      </c>
      <c r="HI146" s="11">
        <f t="shared" si="183"/>
        <v>7350467314.3993149</v>
      </c>
      <c r="HJ146" s="11">
        <f t="shared" si="183"/>
        <v>216302796.99490279</v>
      </c>
      <c r="HK146" s="11">
        <f t="shared" si="183"/>
        <v>915143004.82945359</v>
      </c>
      <c r="HL146" s="11">
        <f t="shared" si="183"/>
        <v>2172289100.6386461</v>
      </c>
      <c r="HM146" s="11">
        <f t="shared" si="183"/>
        <v>7061091250.1739712</v>
      </c>
      <c r="HN146" s="11">
        <f t="shared" si="183"/>
        <v>737480240.16487134</v>
      </c>
      <c r="HO146" s="11">
        <f t="shared" si="183"/>
        <v>668009754.23260784</v>
      </c>
      <c r="HP146" s="11">
        <f t="shared" si="183"/>
        <v>276304309.63905203</v>
      </c>
      <c r="HQ146" s="11">
        <f t="shared" si="183"/>
        <v>728773787.13635635</v>
      </c>
      <c r="HR146" s="11">
        <f t="shared" si="183"/>
        <v>30846137.551569439</v>
      </c>
      <c r="HS146" s="11">
        <f t="shared" si="183"/>
        <v>360295892.45329666</v>
      </c>
      <c r="HT146" s="11">
        <f t="shared" si="183"/>
        <v>2902455490.1897717</v>
      </c>
      <c r="HV146" s="11">
        <f t="shared" si="183"/>
        <v>0</v>
      </c>
      <c r="HW146" s="11">
        <f t="shared" si="183"/>
        <v>0</v>
      </c>
      <c r="HX146" s="11">
        <f t="shared" si="183"/>
        <v>0</v>
      </c>
      <c r="HY146" s="11">
        <f t="shared" si="183"/>
        <v>0</v>
      </c>
      <c r="HZ146" s="11">
        <f t="shared" si="183"/>
        <v>0</v>
      </c>
      <c r="IA146" s="11">
        <f t="shared" si="183"/>
        <v>0</v>
      </c>
      <c r="IB146" s="11">
        <f t="shared" si="183"/>
        <v>0</v>
      </c>
      <c r="IC146" s="11">
        <f t="shared" si="183"/>
        <v>0</v>
      </c>
      <c r="ID146" s="11">
        <f t="shared" si="183"/>
        <v>0</v>
      </c>
      <c r="IE146" s="11">
        <f t="shared" si="183"/>
        <v>0</v>
      </c>
      <c r="IF146" s="11">
        <f t="shared" si="183"/>
        <v>0</v>
      </c>
      <c r="IG146" s="11">
        <f t="shared" si="183"/>
        <v>0</v>
      </c>
      <c r="IH146" s="11">
        <f t="shared" si="183"/>
        <v>0</v>
      </c>
      <c r="II146" s="11">
        <f t="shared" si="183"/>
        <v>0</v>
      </c>
      <c r="IJ146" s="11">
        <f t="shared" si="183"/>
        <v>0</v>
      </c>
      <c r="IK146" s="11">
        <f t="shared" si="183"/>
        <v>0</v>
      </c>
      <c r="IM146" s="11">
        <f t="shared" si="183"/>
        <v>0</v>
      </c>
      <c r="IN146" s="11">
        <f t="shared" si="183"/>
        <v>0</v>
      </c>
      <c r="IO146" s="11">
        <f t="shared" si="183"/>
        <v>0</v>
      </c>
      <c r="IP146" s="11">
        <f t="shared" si="183"/>
        <v>0</v>
      </c>
      <c r="IQ146" s="11">
        <f t="shared" si="183"/>
        <v>0</v>
      </c>
      <c r="IR146" s="11">
        <f t="shared" si="183"/>
        <v>0</v>
      </c>
      <c r="IS146" s="11">
        <f t="shared" si="183"/>
        <v>0</v>
      </c>
      <c r="IT146" s="11">
        <f t="shared" si="183"/>
        <v>0</v>
      </c>
      <c r="IU146" s="11">
        <f t="shared" si="183"/>
        <v>0</v>
      </c>
      <c r="IV146" s="11">
        <f t="shared" si="183"/>
        <v>0</v>
      </c>
      <c r="IW146" s="11">
        <f t="shared" si="183"/>
        <v>0</v>
      </c>
      <c r="IX146" s="11">
        <f t="shared" si="183"/>
        <v>0</v>
      </c>
      <c r="IY146" s="11">
        <f t="shared" si="183"/>
        <v>0</v>
      </c>
      <c r="IZ146" s="11">
        <f t="shared" si="183"/>
        <v>0</v>
      </c>
      <c r="JA146" s="11">
        <f t="shared" ref="JA146" si="184">JA75+JA7</f>
        <v>0</v>
      </c>
      <c r="JB146" s="11">
        <f t="shared" si="164"/>
        <v>0</v>
      </c>
    </row>
    <row r="147" spans="4:262" x14ac:dyDescent="0.25">
      <c r="D147" s="11">
        <v>2025</v>
      </c>
      <c r="E147" s="11">
        <f t="shared" ref="E147:BP147" si="185">E76+E8</f>
        <v>15068962587.632545</v>
      </c>
      <c r="F147" s="11">
        <f t="shared" si="185"/>
        <v>8414087858.5848618</v>
      </c>
      <c r="G147" s="11">
        <f t="shared" si="185"/>
        <v>2923731147.5882893</v>
      </c>
      <c r="H147" s="11">
        <f t="shared" si="185"/>
        <v>690921948.33017135</v>
      </c>
      <c r="I147" s="11">
        <f t="shared" si="185"/>
        <v>6054893782.0856848</v>
      </c>
      <c r="J147" s="11">
        <f t="shared" si="185"/>
        <v>170694690.86898658</v>
      </c>
      <c r="K147" s="11">
        <f t="shared" si="185"/>
        <v>740442108.24095154</v>
      </c>
      <c r="L147" s="11">
        <f t="shared" si="185"/>
        <v>1607372910.6316237</v>
      </c>
      <c r="M147" s="11">
        <f t="shared" si="185"/>
        <v>7221133618.3943539</v>
      </c>
      <c r="N147" s="11">
        <f t="shared" si="185"/>
        <v>620689001.08161187</v>
      </c>
      <c r="O147" s="11">
        <f t="shared" si="185"/>
        <v>560177007.78905475</v>
      </c>
      <c r="P147" s="11">
        <f t="shared" si="185"/>
        <v>217693299.13991496</v>
      </c>
      <c r="Q147" s="11">
        <f t="shared" si="185"/>
        <v>603868549.9345932</v>
      </c>
      <c r="R147" s="11">
        <f t="shared" si="185"/>
        <v>39409531.195466772</v>
      </c>
      <c r="S147" s="11">
        <f t="shared" si="185"/>
        <v>279098945.71937293</v>
      </c>
      <c r="T147" s="11">
        <f t="shared" si="185"/>
        <v>2295183714.3110814</v>
      </c>
      <c r="V147" s="11">
        <f t="shared" si="185"/>
        <v>15068962587.632545</v>
      </c>
      <c r="W147" s="11">
        <f t="shared" si="185"/>
        <v>8414087858.5848618</v>
      </c>
      <c r="X147" s="11">
        <f t="shared" si="185"/>
        <v>2923731147.5882893</v>
      </c>
      <c r="Y147" s="11">
        <f t="shared" si="185"/>
        <v>690921948.33017135</v>
      </c>
      <c r="Z147" s="11">
        <f t="shared" si="185"/>
        <v>6054893782.0856848</v>
      </c>
      <c r="AA147" s="11">
        <f t="shared" si="185"/>
        <v>170694690.86898658</v>
      </c>
      <c r="AB147" s="11">
        <f t="shared" si="185"/>
        <v>740442108.24095154</v>
      </c>
      <c r="AC147" s="11">
        <f t="shared" si="185"/>
        <v>1607372910.6316237</v>
      </c>
      <c r="AD147" s="11">
        <f t="shared" si="185"/>
        <v>7221133618.3943539</v>
      </c>
      <c r="AE147" s="11">
        <f t="shared" si="185"/>
        <v>620689001.08161187</v>
      </c>
      <c r="AF147" s="11">
        <f t="shared" si="185"/>
        <v>560177007.78905475</v>
      </c>
      <c r="AG147" s="11">
        <f t="shared" si="185"/>
        <v>217693299.13991496</v>
      </c>
      <c r="AH147" s="11">
        <f t="shared" si="185"/>
        <v>603868549.9345932</v>
      </c>
      <c r="AI147" s="11">
        <f t="shared" si="185"/>
        <v>39409531.195466772</v>
      </c>
      <c r="AJ147" s="11">
        <f t="shared" si="185"/>
        <v>279098945.71937293</v>
      </c>
      <c r="AK147" s="11">
        <f t="shared" si="185"/>
        <v>2295183714.3110814</v>
      </c>
      <c r="AM147" s="11">
        <f t="shared" si="185"/>
        <v>15068962587.632545</v>
      </c>
      <c r="AN147" s="11">
        <f t="shared" si="185"/>
        <v>8414087858.5848618</v>
      </c>
      <c r="AO147" s="11">
        <f t="shared" si="185"/>
        <v>2923731147.5882893</v>
      </c>
      <c r="AP147" s="11">
        <f t="shared" si="185"/>
        <v>690921948.33017135</v>
      </c>
      <c r="AQ147" s="11">
        <f t="shared" si="185"/>
        <v>6054893782.0856848</v>
      </c>
      <c r="AR147" s="11">
        <f t="shared" si="185"/>
        <v>170694690.86898658</v>
      </c>
      <c r="AS147" s="11">
        <f t="shared" si="185"/>
        <v>740442108.24095154</v>
      </c>
      <c r="AT147" s="11">
        <f t="shared" si="185"/>
        <v>1607372910.6316237</v>
      </c>
      <c r="AU147" s="11">
        <f t="shared" si="185"/>
        <v>7221133618.3943539</v>
      </c>
      <c r="AV147" s="11">
        <f t="shared" si="185"/>
        <v>620689001.08161187</v>
      </c>
      <c r="AW147" s="11">
        <f t="shared" si="185"/>
        <v>560177007.78905475</v>
      </c>
      <c r="AX147" s="11">
        <f t="shared" si="185"/>
        <v>217693299.13991496</v>
      </c>
      <c r="AY147" s="11">
        <f t="shared" si="185"/>
        <v>603868549.9345932</v>
      </c>
      <c r="AZ147" s="11">
        <f t="shared" si="185"/>
        <v>39409531.195466772</v>
      </c>
      <c r="BA147" s="11">
        <f t="shared" si="185"/>
        <v>279098945.71937293</v>
      </c>
      <c r="BB147" s="11">
        <f t="shared" si="185"/>
        <v>2295183714.3110814</v>
      </c>
      <c r="BD147" s="11">
        <f t="shared" si="185"/>
        <v>0</v>
      </c>
      <c r="BE147" s="11">
        <f t="shared" si="185"/>
        <v>0</v>
      </c>
      <c r="BF147" s="11">
        <f t="shared" si="185"/>
        <v>0</v>
      </c>
      <c r="BG147" s="11">
        <f t="shared" si="185"/>
        <v>0</v>
      </c>
      <c r="BH147" s="11">
        <f t="shared" si="185"/>
        <v>0</v>
      </c>
      <c r="BI147" s="11">
        <f t="shared" si="185"/>
        <v>0</v>
      </c>
      <c r="BJ147" s="11">
        <f t="shared" si="185"/>
        <v>0</v>
      </c>
      <c r="BK147" s="11">
        <f t="shared" si="185"/>
        <v>0</v>
      </c>
      <c r="BL147" s="11">
        <f t="shared" si="185"/>
        <v>0</v>
      </c>
      <c r="BM147" s="11">
        <f t="shared" si="185"/>
        <v>0</v>
      </c>
      <c r="BN147" s="11">
        <f t="shared" si="185"/>
        <v>0</v>
      </c>
      <c r="BO147" s="11">
        <f t="shared" si="185"/>
        <v>0</v>
      </c>
      <c r="BP147" s="11">
        <f t="shared" si="185"/>
        <v>0</v>
      </c>
      <c r="BQ147" s="11">
        <f t="shared" ref="BQ147:EB147" si="186">BQ76+BQ8</f>
        <v>0</v>
      </c>
      <c r="BR147" s="11">
        <f t="shared" si="186"/>
        <v>0</v>
      </c>
      <c r="BS147" s="11">
        <f t="shared" si="186"/>
        <v>0</v>
      </c>
      <c r="BU147" s="11">
        <f t="shared" si="186"/>
        <v>0</v>
      </c>
      <c r="BV147" s="11">
        <f t="shared" si="186"/>
        <v>0</v>
      </c>
      <c r="BW147" s="11">
        <f t="shared" si="186"/>
        <v>0</v>
      </c>
      <c r="BX147" s="11">
        <f t="shared" si="186"/>
        <v>0</v>
      </c>
      <c r="BY147" s="11">
        <f t="shared" si="186"/>
        <v>0</v>
      </c>
      <c r="BZ147" s="11">
        <f t="shared" si="186"/>
        <v>0</v>
      </c>
      <c r="CA147" s="11">
        <f t="shared" si="186"/>
        <v>0</v>
      </c>
      <c r="CB147" s="11">
        <f t="shared" si="186"/>
        <v>0</v>
      </c>
      <c r="CC147" s="11">
        <f t="shared" si="186"/>
        <v>0</v>
      </c>
      <c r="CD147" s="11">
        <f t="shared" si="186"/>
        <v>0</v>
      </c>
      <c r="CE147" s="11">
        <f t="shared" si="186"/>
        <v>0</v>
      </c>
      <c r="CF147" s="11">
        <f t="shared" si="186"/>
        <v>0</v>
      </c>
      <c r="CG147" s="11">
        <f t="shared" si="186"/>
        <v>0</v>
      </c>
      <c r="CH147" s="11">
        <f t="shared" si="186"/>
        <v>0</v>
      </c>
      <c r="CI147" s="11">
        <f t="shared" si="186"/>
        <v>0</v>
      </c>
      <c r="CJ147" s="11">
        <f t="shared" si="186"/>
        <v>0</v>
      </c>
      <c r="CM147" s="11">
        <f t="shared" si="186"/>
        <v>11191</v>
      </c>
      <c r="CN147" s="11">
        <f t="shared" si="186"/>
        <v>15652717946.002958</v>
      </c>
      <c r="CO147" s="11">
        <f t="shared" si="186"/>
        <v>9142403809.6152782</v>
      </c>
      <c r="CP147" s="11">
        <f t="shared" si="186"/>
        <v>3182551568.6484485</v>
      </c>
      <c r="CQ147" s="11">
        <f t="shared" si="186"/>
        <v>721854030.98513269</v>
      </c>
      <c r="CR147" s="11">
        <f t="shared" si="186"/>
        <v>6372354802.1497517</v>
      </c>
      <c r="CS147" s="11">
        <f t="shared" si="186"/>
        <v>184075267.61335006</v>
      </c>
      <c r="CT147" s="11">
        <f t="shared" si="186"/>
        <v>781580385.40241039</v>
      </c>
      <c r="CU147" s="11">
        <f t="shared" si="186"/>
        <v>1776319120.6201668</v>
      </c>
      <c r="CV147" s="11">
        <f t="shared" si="186"/>
        <v>6066321654.6951256</v>
      </c>
      <c r="CW147" s="11">
        <f t="shared" si="186"/>
        <v>662980603.17468035</v>
      </c>
      <c r="CX147" s="11">
        <f t="shared" si="186"/>
        <v>615339415.17689848</v>
      </c>
      <c r="CY147" s="11">
        <f t="shared" si="186"/>
        <v>238646554.65524963</v>
      </c>
      <c r="CZ147" s="11">
        <f t="shared" si="186"/>
        <v>665345587.46453512</v>
      </c>
      <c r="DA147" s="11">
        <f t="shared" si="186"/>
        <v>33634346.759279802</v>
      </c>
      <c r="DB147" s="11">
        <f t="shared" si="186"/>
        <v>308496930.68618965</v>
      </c>
      <c r="DC147" s="11">
        <f t="shared" si="186"/>
        <v>2514480590.4280372</v>
      </c>
      <c r="DE147" s="11">
        <f t="shared" si="186"/>
        <v>15652717946.002958</v>
      </c>
      <c r="DF147" s="11">
        <f t="shared" si="186"/>
        <v>9142403809.6152782</v>
      </c>
      <c r="DG147" s="11">
        <f t="shared" si="186"/>
        <v>3182551568.6484485</v>
      </c>
      <c r="DH147" s="11">
        <f t="shared" si="186"/>
        <v>721854030.98513269</v>
      </c>
      <c r="DI147" s="11">
        <f t="shared" si="186"/>
        <v>6372354802.1497517</v>
      </c>
      <c r="DJ147" s="11">
        <f t="shared" si="186"/>
        <v>184075267.61335006</v>
      </c>
      <c r="DK147" s="11">
        <f t="shared" si="186"/>
        <v>781580385.40241039</v>
      </c>
      <c r="DL147" s="11">
        <f t="shared" si="186"/>
        <v>1776319120.6201668</v>
      </c>
      <c r="DM147" s="11">
        <f t="shared" si="186"/>
        <v>6066321654.6951256</v>
      </c>
      <c r="DN147" s="11">
        <f t="shared" si="186"/>
        <v>662980603.17468035</v>
      </c>
      <c r="DO147" s="11">
        <f t="shared" si="186"/>
        <v>615339415.17689848</v>
      </c>
      <c r="DP147" s="11">
        <f t="shared" si="186"/>
        <v>238646554.65524963</v>
      </c>
      <c r="DQ147" s="11">
        <f t="shared" si="186"/>
        <v>665345587.46453512</v>
      </c>
      <c r="DR147" s="11">
        <f t="shared" si="186"/>
        <v>33634346.759279802</v>
      </c>
      <c r="DS147" s="11">
        <f t="shared" si="186"/>
        <v>308496930.68618965</v>
      </c>
      <c r="DT147" s="11">
        <f t="shared" si="186"/>
        <v>2514480590.4280372</v>
      </c>
      <c r="DV147" s="11">
        <f t="shared" si="186"/>
        <v>15652717946.002958</v>
      </c>
      <c r="DW147" s="11">
        <f t="shared" si="186"/>
        <v>9142403809.6152782</v>
      </c>
      <c r="DX147" s="11">
        <f t="shared" si="186"/>
        <v>3182551568.6484485</v>
      </c>
      <c r="DY147" s="11">
        <f t="shared" si="186"/>
        <v>721854030.98513269</v>
      </c>
      <c r="DZ147" s="11">
        <f t="shared" si="186"/>
        <v>6372354802.1497517</v>
      </c>
      <c r="EA147" s="11">
        <f t="shared" si="186"/>
        <v>184075267.61335006</v>
      </c>
      <c r="EB147" s="11">
        <f t="shared" si="186"/>
        <v>781580385.40241039</v>
      </c>
      <c r="EC147" s="11">
        <f t="shared" ref="EC147:GN147" si="187">EC76+EC8</f>
        <v>1776319120.6201668</v>
      </c>
      <c r="ED147" s="11">
        <f t="shared" si="187"/>
        <v>6066321654.6951256</v>
      </c>
      <c r="EE147" s="11">
        <f t="shared" si="187"/>
        <v>662980603.17468035</v>
      </c>
      <c r="EF147" s="11">
        <f t="shared" si="187"/>
        <v>615339415.17689848</v>
      </c>
      <c r="EG147" s="11">
        <f t="shared" si="187"/>
        <v>238646554.65524963</v>
      </c>
      <c r="EH147" s="11">
        <f t="shared" si="187"/>
        <v>665345587.46453512</v>
      </c>
      <c r="EI147" s="11">
        <f t="shared" si="187"/>
        <v>33634346.759279802</v>
      </c>
      <c r="EJ147" s="11">
        <f t="shared" si="187"/>
        <v>308496930.68618965</v>
      </c>
      <c r="EK147" s="11">
        <f t="shared" si="187"/>
        <v>2514480590.4280372</v>
      </c>
      <c r="EM147" s="11">
        <f t="shared" si="187"/>
        <v>0</v>
      </c>
      <c r="EN147" s="11">
        <f t="shared" si="187"/>
        <v>0</v>
      </c>
      <c r="EO147" s="11">
        <f t="shared" si="187"/>
        <v>0</v>
      </c>
      <c r="EP147" s="11">
        <f t="shared" si="187"/>
        <v>0</v>
      </c>
      <c r="EQ147" s="11">
        <f t="shared" si="187"/>
        <v>0</v>
      </c>
      <c r="ER147" s="11">
        <f t="shared" si="187"/>
        <v>0</v>
      </c>
      <c r="ES147" s="11">
        <f t="shared" si="187"/>
        <v>0</v>
      </c>
      <c r="ET147" s="11">
        <f t="shared" si="187"/>
        <v>0</v>
      </c>
      <c r="EU147" s="11">
        <f t="shared" si="187"/>
        <v>0</v>
      </c>
      <c r="EV147" s="11">
        <f t="shared" si="187"/>
        <v>0</v>
      </c>
      <c r="EW147" s="11">
        <f t="shared" si="187"/>
        <v>0</v>
      </c>
      <c r="EX147" s="11">
        <f t="shared" si="187"/>
        <v>0</v>
      </c>
      <c r="EY147" s="11">
        <f t="shared" si="187"/>
        <v>0</v>
      </c>
      <c r="EZ147" s="11">
        <f t="shared" si="187"/>
        <v>0</v>
      </c>
      <c r="FA147" s="11">
        <f t="shared" si="187"/>
        <v>0</v>
      </c>
      <c r="FB147" s="11">
        <f t="shared" si="187"/>
        <v>0</v>
      </c>
      <c r="FD147" s="11">
        <f t="shared" si="187"/>
        <v>0</v>
      </c>
      <c r="FE147" s="11">
        <f t="shared" si="187"/>
        <v>0</v>
      </c>
      <c r="FF147" s="11">
        <f t="shared" si="187"/>
        <v>0</v>
      </c>
      <c r="FG147" s="11">
        <f t="shared" si="187"/>
        <v>0</v>
      </c>
      <c r="FH147" s="11">
        <f t="shared" si="187"/>
        <v>0</v>
      </c>
      <c r="FI147" s="11">
        <f t="shared" si="187"/>
        <v>0</v>
      </c>
      <c r="FJ147" s="11">
        <f t="shared" si="187"/>
        <v>0</v>
      </c>
      <c r="FK147" s="11">
        <f t="shared" si="187"/>
        <v>0</v>
      </c>
      <c r="FL147" s="11">
        <f t="shared" si="187"/>
        <v>0</v>
      </c>
      <c r="FM147" s="11">
        <f t="shared" si="187"/>
        <v>0</v>
      </c>
      <c r="FN147" s="11">
        <f t="shared" si="187"/>
        <v>0</v>
      </c>
      <c r="FO147" s="11">
        <f t="shared" si="187"/>
        <v>0</v>
      </c>
      <c r="FP147" s="11">
        <f t="shared" si="187"/>
        <v>0</v>
      </c>
      <c r="FQ147" s="11">
        <f t="shared" si="187"/>
        <v>0</v>
      </c>
      <c r="FR147" s="11">
        <f t="shared" si="187"/>
        <v>0</v>
      </c>
      <c r="FS147" s="11">
        <f t="shared" si="187"/>
        <v>0</v>
      </c>
      <c r="FV147" s="11">
        <f t="shared" si="187"/>
        <v>11191</v>
      </c>
      <c r="FW147" s="11">
        <f t="shared" si="187"/>
        <v>21104062870.968792</v>
      </c>
      <c r="FX147" s="11">
        <f t="shared" si="187"/>
        <v>12300800903.728132</v>
      </c>
      <c r="FY147" s="11">
        <f t="shared" si="187"/>
        <v>4326005422.472188</v>
      </c>
      <c r="FZ147" s="11">
        <f t="shared" si="187"/>
        <v>1011474953.006848</v>
      </c>
      <c r="GA147" s="11">
        <f t="shared" si="187"/>
        <v>8964813549.2693348</v>
      </c>
      <c r="GB147" s="11">
        <f t="shared" si="187"/>
        <v>248471787.01421171</v>
      </c>
      <c r="GC147" s="11">
        <f t="shared" si="187"/>
        <v>1048947798.874103</v>
      </c>
      <c r="GD147" s="11">
        <f t="shared" si="187"/>
        <v>2759191748.0015507</v>
      </c>
      <c r="GE147" s="11">
        <f t="shared" si="187"/>
        <v>8450372508.4835844</v>
      </c>
      <c r="GF147" s="11">
        <f t="shared" si="187"/>
        <v>944824994.4469018</v>
      </c>
      <c r="GG147" s="11">
        <f t="shared" si="187"/>
        <v>905030590.20447326</v>
      </c>
      <c r="GH147" s="11">
        <f t="shared" si="187"/>
        <v>329495859.51809937</v>
      </c>
      <c r="GI147" s="11">
        <f t="shared" si="187"/>
        <v>922322829.07202029</v>
      </c>
      <c r="GJ147" s="11">
        <f t="shared" si="187"/>
        <v>104229480.33377305</v>
      </c>
      <c r="GK147" s="11">
        <f t="shared" si="187"/>
        <v>511523454.39278793</v>
      </c>
      <c r="GL147" s="11">
        <f t="shared" si="187"/>
        <v>3467840180.1176395</v>
      </c>
      <c r="GN147" s="11">
        <f t="shared" si="187"/>
        <v>21104062870.968792</v>
      </c>
      <c r="GO147" s="11">
        <f t="shared" ref="GO147:IZ147" si="188">GO76+GO8</f>
        <v>12300800903.728132</v>
      </c>
      <c r="GP147" s="11">
        <f t="shared" si="188"/>
        <v>4326005422.472188</v>
      </c>
      <c r="GQ147" s="11">
        <f t="shared" si="188"/>
        <v>1011474953.006848</v>
      </c>
      <c r="GR147" s="11">
        <f t="shared" si="188"/>
        <v>8964813549.2693348</v>
      </c>
      <c r="GS147" s="11">
        <f t="shared" si="188"/>
        <v>248471787.01421171</v>
      </c>
      <c r="GT147" s="11">
        <f t="shared" si="188"/>
        <v>1048947798.874103</v>
      </c>
      <c r="GU147" s="11">
        <f t="shared" si="188"/>
        <v>2759191748.0015507</v>
      </c>
      <c r="GV147" s="11">
        <f t="shared" si="188"/>
        <v>8450372508.4835844</v>
      </c>
      <c r="GW147" s="11">
        <f t="shared" si="188"/>
        <v>944824994.4469018</v>
      </c>
      <c r="GX147" s="11">
        <f t="shared" si="188"/>
        <v>905030590.20447326</v>
      </c>
      <c r="GY147" s="11">
        <f t="shared" si="188"/>
        <v>329495859.51809937</v>
      </c>
      <c r="GZ147" s="11">
        <f t="shared" si="188"/>
        <v>922322829.07202029</v>
      </c>
      <c r="HA147" s="11">
        <f t="shared" si="188"/>
        <v>104229480.33377305</v>
      </c>
      <c r="HB147" s="11">
        <f t="shared" si="188"/>
        <v>511523454.39278793</v>
      </c>
      <c r="HC147" s="11">
        <f t="shared" si="188"/>
        <v>3467840180.1176395</v>
      </c>
      <c r="HE147" s="11">
        <f t="shared" si="188"/>
        <v>21104062870.968792</v>
      </c>
      <c r="HF147" s="11">
        <f t="shared" si="188"/>
        <v>12300800903.728132</v>
      </c>
      <c r="HG147" s="11">
        <f t="shared" si="188"/>
        <v>4326005422.472188</v>
      </c>
      <c r="HH147" s="11">
        <f t="shared" si="188"/>
        <v>1011474953.006848</v>
      </c>
      <c r="HI147" s="11">
        <f t="shared" si="188"/>
        <v>8964813549.2693348</v>
      </c>
      <c r="HJ147" s="11">
        <f t="shared" si="188"/>
        <v>248471787.01421171</v>
      </c>
      <c r="HK147" s="11">
        <f t="shared" si="188"/>
        <v>1048947798.874103</v>
      </c>
      <c r="HL147" s="11">
        <f t="shared" si="188"/>
        <v>2759191748.0015507</v>
      </c>
      <c r="HM147" s="11">
        <f t="shared" si="188"/>
        <v>8450372508.4835844</v>
      </c>
      <c r="HN147" s="11">
        <f t="shared" si="188"/>
        <v>944824994.4469018</v>
      </c>
      <c r="HO147" s="11">
        <f t="shared" si="188"/>
        <v>905030590.20447326</v>
      </c>
      <c r="HP147" s="11">
        <f t="shared" si="188"/>
        <v>329495859.51809937</v>
      </c>
      <c r="HQ147" s="11">
        <f t="shared" si="188"/>
        <v>922322829.07202029</v>
      </c>
      <c r="HR147" s="11">
        <f t="shared" si="188"/>
        <v>104229480.33377305</v>
      </c>
      <c r="HS147" s="11">
        <f t="shared" si="188"/>
        <v>511523454.39278793</v>
      </c>
      <c r="HT147" s="11">
        <f t="shared" si="188"/>
        <v>3467840180.1176395</v>
      </c>
      <c r="HV147" s="11">
        <f t="shared" si="188"/>
        <v>0</v>
      </c>
      <c r="HW147" s="11">
        <f t="shared" si="188"/>
        <v>0</v>
      </c>
      <c r="HX147" s="11">
        <f t="shared" si="188"/>
        <v>0</v>
      </c>
      <c r="HY147" s="11">
        <f t="shared" si="188"/>
        <v>0</v>
      </c>
      <c r="HZ147" s="11">
        <f t="shared" si="188"/>
        <v>0</v>
      </c>
      <c r="IA147" s="11">
        <f t="shared" si="188"/>
        <v>0</v>
      </c>
      <c r="IB147" s="11">
        <f t="shared" si="188"/>
        <v>0</v>
      </c>
      <c r="IC147" s="11">
        <f t="shared" si="188"/>
        <v>0</v>
      </c>
      <c r="ID147" s="11">
        <f t="shared" si="188"/>
        <v>0</v>
      </c>
      <c r="IE147" s="11">
        <f t="shared" si="188"/>
        <v>0</v>
      </c>
      <c r="IF147" s="11">
        <f t="shared" si="188"/>
        <v>0</v>
      </c>
      <c r="IG147" s="11">
        <f t="shared" si="188"/>
        <v>0</v>
      </c>
      <c r="IH147" s="11">
        <f t="shared" si="188"/>
        <v>0</v>
      </c>
      <c r="II147" s="11">
        <f t="shared" si="188"/>
        <v>0</v>
      </c>
      <c r="IJ147" s="11">
        <f t="shared" si="188"/>
        <v>0</v>
      </c>
      <c r="IK147" s="11">
        <f t="shared" si="188"/>
        <v>0</v>
      </c>
      <c r="IM147" s="11">
        <f t="shared" si="188"/>
        <v>0</v>
      </c>
      <c r="IN147" s="11">
        <f t="shared" si="188"/>
        <v>0</v>
      </c>
      <c r="IO147" s="11">
        <f t="shared" si="188"/>
        <v>0</v>
      </c>
      <c r="IP147" s="11">
        <f t="shared" si="188"/>
        <v>0</v>
      </c>
      <c r="IQ147" s="11">
        <f t="shared" si="188"/>
        <v>0</v>
      </c>
      <c r="IR147" s="11">
        <f t="shared" si="188"/>
        <v>0</v>
      </c>
      <c r="IS147" s="11">
        <f t="shared" si="188"/>
        <v>0</v>
      </c>
      <c r="IT147" s="11">
        <f t="shared" si="188"/>
        <v>0</v>
      </c>
      <c r="IU147" s="11">
        <f t="shared" si="188"/>
        <v>0</v>
      </c>
      <c r="IV147" s="11">
        <f t="shared" si="188"/>
        <v>0</v>
      </c>
      <c r="IW147" s="11">
        <f t="shared" si="188"/>
        <v>0</v>
      </c>
      <c r="IX147" s="11">
        <f t="shared" si="188"/>
        <v>0</v>
      </c>
      <c r="IY147" s="11">
        <f t="shared" si="188"/>
        <v>0</v>
      </c>
      <c r="IZ147" s="11">
        <f t="shared" si="188"/>
        <v>0</v>
      </c>
      <c r="JA147" s="11">
        <f t="shared" ref="JA147" si="189">JA76+JA8</f>
        <v>0</v>
      </c>
      <c r="JB147" s="11">
        <f t="shared" si="164"/>
        <v>0</v>
      </c>
    </row>
    <row r="148" spans="4:262" x14ac:dyDescent="0.25">
      <c r="D148" s="11">
        <v>2026</v>
      </c>
      <c r="E148" s="11">
        <f t="shared" ref="E148:BP148" si="190">E77+E9</f>
        <v>16593139474.258369</v>
      </c>
      <c r="F148" s="11">
        <f t="shared" si="190"/>
        <v>9140376597.2080097</v>
      </c>
      <c r="G148" s="11">
        <f t="shared" si="190"/>
        <v>3133192268.5592422</v>
      </c>
      <c r="H148" s="11">
        <f t="shared" si="190"/>
        <v>783231237.65760052</v>
      </c>
      <c r="I148" s="11">
        <f t="shared" si="190"/>
        <v>6940765844.5322523</v>
      </c>
      <c r="J148" s="11">
        <f t="shared" si="190"/>
        <v>184507297.98203433</v>
      </c>
      <c r="K148" s="11">
        <f t="shared" si="190"/>
        <v>802004522.14832067</v>
      </c>
      <c r="L148" s="11">
        <f t="shared" si="190"/>
        <v>1797067477.9874492</v>
      </c>
      <c r="M148" s="11">
        <f t="shared" si="190"/>
        <v>8817972654.3316727</v>
      </c>
      <c r="N148" s="11">
        <f t="shared" si="190"/>
        <v>739339740.10433507</v>
      </c>
      <c r="O148" s="11">
        <f t="shared" si="190"/>
        <v>695456631.18894637</v>
      </c>
      <c r="P148" s="11">
        <f t="shared" si="190"/>
        <v>239380582.59246072</v>
      </c>
      <c r="Q148" s="11">
        <f t="shared" si="190"/>
        <v>705993636.88191426</v>
      </c>
      <c r="R148" s="11">
        <f t="shared" si="190"/>
        <v>61092730.605952457</v>
      </c>
      <c r="S148" s="11">
        <f t="shared" si="190"/>
        <v>313024941.47793221</v>
      </c>
      <c r="T148" s="11">
        <f t="shared" si="190"/>
        <v>2535201401.3756585</v>
      </c>
      <c r="V148" s="11">
        <f t="shared" si="190"/>
        <v>16593139474.258369</v>
      </c>
      <c r="W148" s="11">
        <f t="shared" si="190"/>
        <v>9140376597.2080097</v>
      </c>
      <c r="X148" s="11">
        <f t="shared" si="190"/>
        <v>3133192268.5592422</v>
      </c>
      <c r="Y148" s="11">
        <f t="shared" si="190"/>
        <v>783231237.65760052</v>
      </c>
      <c r="Z148" s="11">
        <f t="shared" si="190"/>
        <v>6940765844.5322523</v>
      </c>
      <c r="AA148" s="11">
        <f t="shared" si="190"/>
        <v>184507297.98203433</v>
      </c>
      <c r="AB148" s="11">
        <f t="shared" si="190"/>
        <v>802004522.14832067</v>
      </c>
      <c r="AC148" s="11">
        <f t="shared" si="190"/>
        <v>1797067477.9874492</v>
      </c>
      <c r="AD148" s="11">
        <f t="shared" si="190"/>
        <v>8817972654.3316727</v>
      </c>
      <c r="AE148" s="11">
        <f t="shared" si="190"/>
        <v>739339740.10433507</v>
      </c>
      <c r="AF148" s="11">
        <f t="shared" si="190"/>
        <v>695456631.18894637</v>
      </c>
      <c r="AG148" s="11">
        <f t="shared" si="190"/>
        <v>239380582.59246072</v>
      </c>
      <c r="AH148" s="11">
        <f t="shared" si="190"/>
        <v>705993636.88191426</v>
      </c>
      <c r="AI148" s="11">
        <f t="shared" si="190"/>
        <v>61092730.605952457</v>
      </c>
      <c r="AJ148" s="11">
        <f t="shared" si="190"/>
        <v>313024941.47793221</v>
      </c>
      <c r="AK148" s="11">
        <f t="shared" si="190"/>
        <v>2535201401.3756585</v>
      </c>
      <c r="AM148" s="11">
        <f t="shared" si="190"/>
        <v>16593139474.258369</v>
      </c>
      <c r="AN148" s="11">
        <f t="shared" si="190"/>
        <v>9140376597.2080097</v>
      </c>
      <c r="AO148" s="11">
        <f t="shared" si="190"/>
        <v>3133192268.5592422</v>
      </c>
      <c r="AP148" s="11">
        <f t="shared" si="190"/>
        <v>783231237.65760052</v>
      </c>
      <c r="AQ148" s="11">
        <f t="shared" si="190"/>
        <v>6940765844.5322523</v>
      </c>
      <c r="AR148" s="11">
        <f t="shared" si="190"/>
        <v>184507297.98203433</v>
      </c>
      <c r="AS148" s="11">
        <f t="shared" si="190"/>
        <v>802004522.14832067</v>
      </c>
      <c r="AT148" s="11">
        <f t="shared" si="190"/>
        <v>1797067477.9874492</v>
      </c>
      <c r="AU148" s="11">
        <f t="shared" si="190"/>
        <v>8817972654.3316727</v>
      </c>
      <c r="AV148" s="11">
        <f t="shared" si="190"/>
        <v>739339740.10433507</v>
      </c>
      <c r="AW148" s="11">
        <f t="shared" si="190"/>
        <v>695456631.18894637</v>
      </c>
      <c r="AX148" s="11">
        <f t="shared" si="190"/>
        <v>239380582.59246072</v>
      </c>
      <c r="AY148" s="11">
        <f t="shared" si="190"/>
        <v>705993636.88191426</v>
      </c>
      <c r="AZ148" s="11">
        <f t="shared" si="190"/>
        <v>61092730.605952457</v>
      </c>
      <c r="BA148" s="11">
        <f t="shared" si="190"/>
        <v>313024941.47793221</v>
      </c>
      <c r="BB148" s="11">
        <f t="shared" si="190"/>
        <v>2535201401.3756585</v>
      </c>
      <c r="BD148" s="11">
        <f t="shared" si="190"/>
        <v>0</v>
      </c>
      <c r="BE148" s="11">
        <f t="shared" si="190"/>
        <v>0</v>
      </c>
      <c r="BF148" s="11">
        <f t="shared" si="190"/>
        <v>0</v>
      </c>
      <c r="BG148" s="11">
        <f t="shared" si="190"/>
        <v>0</v>
      </c>
      <c r="BH148" s="11">
        <f t="shared" si="190"/>
        <v>0</v>
      </c>
      <c r="BI148" s="11">
        <f t="shared" si="190"/>
        <v>0</v>
      </c>
      <c r="BJ148" s="11">
        <f t="shared" si="190"/>
        <v>0</v>
      </c>
      <c r="BK148" s="11">
        <f t="shared" si="190"/>
        <v>0</v>
      </c>
      <c r="BL148" s="11">
        <f t="shared" si="190"/>
        <v>0</v>
      </c>
      <c r="BM148" s="11">
        <f t="shared" si="190"/>
        <v>0</v>
      </c>
      <c r="BN148" s="11">
        <f t="shared" si="190"/>
        <v>0</v>
      </c>
      <c r="BO148" s="11">
        <f t="shared" si="190"/>
        <v>0</v>
      </c>
      <c r="BP148" s="11">
        <f t="shared" si="190"/>
        <v>0</v>
      </c>
      <c r="BQ148" s="11">
        <f t="shared" ref="BQ148:EB148" si="191">BQ77+BQ9</f>
        <v>0</v>
      </c>
      <c r="BR148" s="11">
        <f t="shared" si="191"/>
        <v>0</v>
      </c>
      <c r="BS148" s="11">
        <f t="shared" si="191"/>
        <v>0</v>
      </c>
      <c r="BU148" s="11">
        <f t="shared" si="191"/>
        <v>0</v>
      </c>
      <c r="BV148" s="11">
        <f t="shared" si="191"/>
        <v>0</v>
      </c>
      <c r="BW148" s="11">
        <f t="shared" si="191"/>
        <v>0</v>
      </c>
      <c r="BX148" s="11">
        <f t="shared" si="191"/>
        <v>0</v>
      </c>
      <c r="BY148" s="11">
        <f t="shared" si="191"/>
        <v>0</v>
      </c>
      <c r="BZ148" s="11">
        <f t="shared" si="191"/>
        <v>0</v>
      </c>
      <c r="CA148" s="11">
        <f t="shared" si="191"/>
        <v>0</v>
      </c>
      <c r="CB148" s="11">
        <f t="shared" si="191"/>
        <v>0</v>
      </c>
      <c r="CC148" s="11">
        <f t="shared" si="191"/>
        <v>0</v>
      </c>
      <c r="CD148" s="11">
        <f t="shared" si="191"/>
        <v>0</v>
      </c>
      <c r="CE148" s="11">
        <f t="shared" si="191"/>
        <v>0</v>
      </c>
      <c r="CF148" s="11">
        <f t="shared" si="191"/>
        <v>0</v>
      </c>
      <c r="CG148" s="11">
        <f t="shared" si="191"/>
        <v>0</v>
      </c>
      <c r="CH148" s="11">
        <f t="shared" si="191"/>
        <v>0</v>
      </c>
      <c r="CI148" s="11">
        <f t="shared" si="191"/>
        <v>0</v>
      </c>
      <c r="CJ148" s="11">
        <f t="shared" si="191"/>
        <v>0</v>
      </c>
      <c r="CM148" s="11">
        <f t="shared" si="191"/>
        <v>13284.533333333333</v>
      </c>
      <c r="CN148" s="11">
        <f t="shared" si="191"/>
        <v>17853579935.391438</v>
      </c>
      <c r="CO148" s="11">
        <f t="shared" si="191"/>
        <v>10423410176.765329</v>
      </c>
      <c r="CP148" s="11">
        <f t="shared" si="191"/>
        <v>3569090332.1392431</v>
      </c>
      <c r="CQ148" s="11">
        <f t="shared" si="191"/>
        <v>836419611.32294559</v>
      </c>
      <c r="CR148" s="11">
        <f t="shared" si="191"/>
        <v>7511709261.9186811</v>
      </c>
      <c r="CS148" s="11">
        <f t="shared" si="191"/>
        <v>209226659.67088717</v>
      </c>
      <c r="CT148" s="11">
        <f t="shared" si="191"/>
        <v>891831112.96427214</v>
      </c>
      <c r="CU148" s="11">
        <f t="shared" si="191"/>
        <v>2108358978.8872952</v>
      </c>
      <c r="CV148" s="11">
        <f t="shared" si="191"/>
        <v>6920814955.9124651</v>
      </c>
      <c r="CW148" s="11">
        <f t="shared" si="191"/>
        <v>830430838.89233851</v>
      </c>
      <c r="CX148" s="11">
        <f t="shared" si="191"/>
        <v>814180506.24227107</v>
      </c>
      <c r="CY148" s="11">
        <f t="shared" si="191"/>
        <v>276164936.56709635</v>
      </c>
      <c r="CZ148" s="11">
        <f t="shared" si="191"/>
        <v>826096152.48006749</v>
      </c>
      <c r="DA148" s="11">
        <f t="shared" si="191"/>
        <v>49016629.876072317</v>
      </c>
      <c r="DB148" s="11">
        <f t="shared" si="191"/>
        <v>370358127.73551333</v>
      </c>
      <c r="DC148" s="11">
        <f t="shared" si="191"/>
        <v>2930283675.6411185</v>
      </c>
      <c r="DE148" s="11">
        <f t="shared" si="191"/>
        <v>17853579935.391438</v>
      </c>
      <c r="DF148" s="11">
        <f t="shared" si="191"/>
        <v>10423410176.765329</v>
      </c>
      <c r="DG148" s="11">
        <f t="shared" si="191"/>
        <v>3569090332.1392431</v>
      </c>
      <c r="DH148" s="11">
        <f t="shared" si="191"/>
        <v>836419611.32294559</v>
      </c>
      <c r="DI148" s="11">
        <f t="shared" si="191"/>
        <v>7511709261.9186811</v>
      </c>
      <c r="DJ148" s="11">
        <f t="shared" si="191"/>
        <v>209226659.67088717</v>
      </c>
      <c r="DK148" s="11">
        <f t="shared" si="191"/>
        <v>891831112.96427214</v>
      </c>
      <c r="DL148" s="11">
        <f t="shared" si="191"/>
        <v>2108358978.8872952</v>
      </c>
      <c r="DM148" s="11">
        <f t="shared" si="191"/>
        <v>6920814955.9124651</v>
      </c>
      <c r="DN148" s="11">
        <f t="shared" si="191"/>
        <v>830430838.89233851</v>
      </c>
      <c r="DO148" s="11">
        <f t="shared" si="191"/>
        <v>814180506.24227107</v>
      </c>
      <c r="DP148" s="11">
        <f t="shared" si="191"/>
        <v>276164936.56709635</v>
      </c>
      <c r="DQ148" s="11">
        <f t="shared" si="191"/>
        <v>826096152.48006749</v>
      </c>
      <c r="DR148" s="11">
        <f t="shared" si="191"/>
        <v>49016629.876072317</v>
      </c>
      <c r="DS148" s="11">
        <f t="shared" si="191"/>
        <v>370358127.73551333</v>
      </c>
      <c r="DT148" s="11">
        <f t="shared" si="191"/>
        <v>2930283675.6411185</v>
      </c>
      <c r="DV148" s="11">
        <f t="shared" si="191"/>
        <v>17853579935.391438</v>
      </c>
      <c r="DW148" s="11">
        <f t="shared" si="191"/>
        <v>10423410176.765329</v>
      </c>
      <c r="DX148" s="11">
        <f t="shared" si="191"/>
        <v>3569090332.1392431</v>
      </c>
      <c r="DY148" s="11">
        <f t="shared" si="191"/>
        <v>836419611.32294559</v>
      </c>
      <c r="DZ148" s="11">
        <f t="shared" si="191"/>
        <v>7511709261.9186811</v>
      </c>
      <c r="EA148" s="11">
        <f t="shared" si="191"/>
        <v>209226659.67088717</v>
      </c>
      <c r="EB148" s="11">
        <f t="shared" si="191"/>
        <v>891831112.96427214</v>
      </c>
      <c r="EC148" s="11">
        <f t="shared" ref="EC148:GN148" si="192">EC77+EC9</f>
        <v>2108358978.8872952</v>
      </c>
      <c r="ED148" s="11">
        <f t="shared" si="192"/>
        <v>6920814955.9124651</v>
      </c>
      <c r="EE148" s="11">
        <f t="shared" si="192"/>
        <v>830430838.89233851</v>
      </c>
      <c r="EF148" s="11">
        <f t="shared" si="192"/>
        <v>814180506.24227107</v>
      </c>
      <c r="EG148" s="11">
        <f t="shared" si="192"/>
        <v>276164936.56709635</v>
      </c>
      <c r="EH148" s="11">
        <f t="shared" si="192"/>
        <v>826096152.48006749</v>
      </c>
      <c r="EI148" s="11">
        <f t="shared" si="192"/>
        <v>49016629.876072317</v>
      </c>
      <c r="EJ148" s="11">
        <f t="shared" si="192"/>
        <v>370358127.73551333</v>
      </c>
      <c r="EK148" s="11">
        <f t="shared" si="192"/>
        <v>2930283675.6411185</v>
      </c>
      <c r="EM148" s="11">
        <f t="shared" si="192"/>
        <v>0</v>
      </c>
      <c r="EN148" s="11">
        <f t="shared" si="192"/>
        <v>0</v>
      </c>
      <c r="EO148" s="11">
        <f t="shared" si="192"/>
        <v>0</v>
      </c>
      <c r="EP148" s="11">
        <f t="shared" si="192"/>
        <v>0</v>
      </c>
      <c r="EQ148" s="11">
        <f t="shared" si="192"/>
        <v>0</v>
      </c>
      <c r="ER148" s="11">
        <f t="shared" si="192"/>
        <v>0</v>
      </c>
      <c r="ES148" s="11">
        <f t="shared" si="192"/>
        <v>0</v>
      </c>
      <c r="ET148" s="11">
        <f t="shared" si="192"/>
        <v>0</v>
      </c>
      <c r="EU148" s="11">
        <f t="shared" si="192"/>
        <v>0</v>
      </c>
      <c r="EV148" s="11">
        <f t="shared" si="192"/>
        <v>0</v>
      </c>
      <c r="EW148" s="11">
        <f t="shared" si="192"/>
        <v>0</v>
      </c>
      <c r="EX148" s="11">
        <f t="shared" si="192"/>
        <v>0</v>
      </c>
      <c r="EY148" s="11">
        <f t="shared" si="192"/>
        <v>0</v>
      </c>
      <c r="EZ148" s="11">
        <f t="shared" si="192"/>
        <v>0</v>
      </c>
      <c r="FA148" s="11">
        <f t="shared" si="192"/>
        <v>0</v>
      </c>
      <c r="FB148" s="11">
        <f t="shared" si="192"/>
        <v>0</v>
      </c>
      <c r="FD148" s="11">
        <f t="shared" si="192"/>
        <v>0</v>
      </c>
      <c r="FE148" s="11">
        <f t="shared" si="192"/>
        <v>0</v>
      </c>
      <c r="FF148" s="11">
        <f t="shared" si="192"/>
        <v>0</v>
      </c>
      <c r="FG148" s="11">
        <f t="shared" si="192"/>
        <v>0</v>
      </c>
      <c r="FH148" s="11">
        <f t="shared" si="192"/>
        <v>0</v>
      </c>
      <c r="FI148" s="11">
        <f t="shared" si="192"/>
        <v>0</v>
      </c>
      <c r="FJ148" s="11">
        <f t="shared" si="192"/>
        <v>0</v>
      </c>
      <c r="FK148" s="11">
        <f t="shared" si="192"/>
        <v>0</v>
      </c>
      <c r="FL148" s="11">
        <f t="shared" si="192"/>
        <v>0</v>
      </c>
      <c r="FM148" s="11">
        <f t="shared" si="192"/>
        <v>0</v>
      </c>
      <c r="FN148" s="11">
        <f t="shared" si="192"/>
        <v>0</v>
      </c>
      <c r="FO148" s="11">
        <f t="shared" si="192"/>
        <v>0</v>
      </c>
      <c r="FP148" s="11">
        <f t="shared" si="192"/>
        <v>0</v>
      </c>
      <c r="FQ148" s="11">
        <f t="shared" si="192"/>
        <v>0</v>
      </c>
      <c r="FR148" s="11">
        <f t="shared" si="192"/>
        <v>0</v>
      </c>
      <c r="FS148" s="11">
        <f t="shared" si="192"/>
        <v>0</v>
      </c>
      <c r="FV148" s="11">
        <f t="shared" si="192"/>
        <v>13284.533333333333</v>
      </c>
      <c r="FW148" s="11">
        <f t="shared" si="192"/>
        <v>22906070635.873787</v>
      </c>
      <c r="FX148" s="11">
        <f t="shared" si="192"/>
        <v>13270320712.171701</v>
      </c>
      <c r="FY148" s="11">
        <f t="shared" si="192"/>
        <v>4698209826.2327976</v>
      </c>
      <c r="FZ148" s="11">
        <f t="shared" si="192"/>
        <v>1253954171.9878154</v>
      </c>
      <c r="GA148" s="11">
        <f t="shared" si="192"/>
        <v>10237456023.447048</v>
      </c>
      <c r="GB148" s="11">
        <f t="shared" si="192"/>
        <v>266093698.90508297</v>
      </c>
      <c r="GC148" s="11">
        <f t="shared" si="192"/>
        <v>1130022200.7023847</v>
      </c>
      <c r="GD148" s="11">
        <f t="shared" si="192"/>
        <v>4129195510.7732244</v>
      </c>
      <c r="GE148" s="11">
        <f t="shared" si="192"/>
        <v>10090867225.445988</v>
      </c>
      <c r="GF148" s="11">
        <f t="shared" si="192"/>
        <v>1217529705.9983523</v>
      </c>
      <c r="GG148" s="11">
        <f t="shared" si="192"/>
        <v>1472432481.0214767</v>
      </c>
      <c r="GH148" s="11">
        <f t="shared" si="192"/>
        <v>372781350.47517043</v>
      </c>
      <c r="GI148" s="11">
        <f t="shared" si="192"/>
        <v>1099369701.3100541</v>
      </c>
      <c r="GJ148" s="11">
        <f t="shared" si="192"/>
        <v>265991182.54747236</v>
      </c>
      <c r="GK148" s="11">
        <f t="shared" si="192"/>
        <v>757717097.43944228</v>
      </c>
      <c r="GL148" s="11">
        <f t="shared" si="192"/>
        <v>3996956627.8761697</v>
      </c>
      <c r="GN148" s="11">
        <f t="shared" si="192"/>
        <v>22906070635.873787</v>
      </c>
      <c r="GO148" s="11">
        <f t="shared" ref="GO148:IZ148" si="193">GO77+GO9</f>
        <v>13270320712.171701</v>
      </c>
      <c r="GP148" s="11">
        <f t="shared" si="193"/>
        <v>4698209826.2327976</v>
      </c>
      <c r="GQ148" s="11">
        <f t="shared" si="193"/>
        <v>1253954171.9878154</v>
      </c>
      <c r="GR148" s="11">
        <f t="shared" si="193"/>
        <v>10237456023.447048</v>
      </c>
      <c r="GS148" s="11">
        <f t="shared" si="193"/>
        <v>266093698.90508297</v>
      </c>
      <c r="GT148" s="11">
        <f t="shared" si="193"/>
        <v>1130022200.7023847</v>
      </c>
      <c r="GU148" s="11">
        <f t="shared" si="193"/>
        <v>4129195510.7732244</v>
      </c>
      <c r="GV148" s="11">
        <f t="shared" si="193"/>
        <v>10090867225.445988</v>
      </c>
      <c r="GW148" s="11">
        <f t="shared" si="193"/>
        <v>1217529705.9983523</v>
      </c>
      <c r="GX148" s="11">
        <f t="shared" si="193"/>
        <v>1472432481.0214767</v>
      </c>
      <c r="GY148" s="11">
        <f t="shared" si="193"/>
        <v>372781350.47517043</v>
      </c>
      <c r="GZ148" s="11">
        <f t="shared" si="193"/>
        <v>1099369701.3100541</v>
      </c>
      <c r="HA148" s="11">
        <f t="shared" si="193"/>
        <v>265991182.54747236</v>
      </c>
      <c r="HB148" s="11">
        <f t="shared" si="193"/>
        <v>757717097.43944228</v>
      </c>
      <c r="HC148" s="11">
        <f t="shared" si="193"/>
        <v>3996956627.8761697</v>
      </c>
      <c r="HE148" s="11">
        <f t="shared" si="193"/>
        <v>22906070635.873787</v>
      </c>
      <c r="HF148" s="11">
        <f t="shared" si="193"/>
        <v>13270320712.171701</v>
      </c>
      <c r="HG148" s="11">
        <f t="shared" si="193"/>
        <v>4698209826.2327976</v>
      </c>
      <c r="HH148" s="11">
        <f t="shared" si="193"/>
        <v>1253954171.9878154</v>
      </c>
      <c r="HI148" s="11">
        <f t="shared" si="193"/>
        <v>10237456023.447048</v>
      </c>
      <c r="HJ148" s="11">
        <f t="shared" si="193"/>
        <v>266093698.90508297</v>
      </c>
      <c r="HK148" s="11">
        <f t="shared" si="193"/>
        <v>1130022200.7023847</v>
      </c>
      <c r="HL148" s="11">
        <f t="shared" si="193"/>
        <v>4129195510.7732244</v>
      </c>
      <c r="HM148" s="11">
        <f t="shared" si="193"/>
        <v>10090867225.445988</v>
      </c>
      <c r="HN148" s="11">
        <f t="shared" si="193"/>
        <v>1217529705.9983523</v>
      </c>
      <c r="HO148" s="11">
        <f t="shared" si="193"/>
        <v>1472432481.0214767</v>
      </c>
      <c r="HP148" s="11">
        <f t="shared" si="193"/>
        <v>372781350.47517043</v>
      </c>
      <c r="HQ148" s="11">
        <f t="shared" si="193"/>
        <v>1099369701.3100541</v>
      </c>
      <c r="HR148" s="11">
        <f t="shared" si="193"/>
        <v>265991182.54747236</v>
      </c>
      <c r="HS148" s="11">
        <f t="shared" si="193"/>
        <v>757717097.43944228</v>
      </c>
      <c r="HT148" s="11">
        <f t="shared" si="193"/>
        <v>3996956627.8761697</v>
      </c>
      <c r="HV148" s="11">
        <f t="shared" si="193"/>
        <v>0</v>
      </c>
      <c r="HW148" s="11">
        <f t="shared" si="193"/>
        <v>0</v>
      </c>
      <c r="HX148" s="11">
        <f t="shared" si="193"/>
        <v>0</v>
      </c>
      <c r="HY148" s="11">
        <f t="shared" si="193"/>
        <v>0</v>
      </c>
      <c r="HZ148" s="11">
        <f t="shared" si="193"/>
        <v>0</v>
      </c>
      <c r="IA148" s="11">
        <f t="shared" si="193"/>
        <v>0</v>
      </c>
      <c r="IB148" s="11">
        <f t="shared" si="193"/>
        <v>0</v>
      </c>
      <c r="IC148" s="11">
        <f t="shared" si="193"/>
        <v>0</v>
      </c>
      <c r="ID148" s="11">
        <f t="shared" si="193"/>
        <v>0</v>
      </c>
      <c r="IE148" s="11">
        <f t="shared" si="193"/>
        <v>0</v>
      </c>
      <c r="IF148" s="11">
        <f t="shared" si="193"/>
        <v>0</v>
      </c>
      <c r="IG148" s="11">
        <f t="shared" si="193"/>
        <v>0</v>
      </c>
      <c r="IH148" s="11">
        <f t="shared" si="193"/>
        <v>0</v>
      </c>
      <c r="II148" s="11">
        <f t="shared" si="193"/>
        <v>0</v>
      </c>
      <c r="IJ148" s="11">
        <f t="shared" si="193"/>
        <v>0</v>
      </c>
      <c r="IK148" s="11">
        <f t="shared" si="193"/>
        <v>0</v>
      </c>
      <c r="IM148" s="11">
        <f t="shared" si="193"/>
        <v>0</v>
      </c>
      <c r="IN148" s="11">
        <f t="shared" si="193"/>
        <v>0</v>
      </c>
      <c r="IO148" s="11">
        <f t="shared" si="193"/>
        <v>0</v>
      </c>
      <c r="IP148" s="11">
        <f t="shared" si="193"/>
        <v>0</v>
      </c>
      <c r="IQ148" s="11">
        <f t="shared" si="193"/>
        <v>0</v>
      </c>
      <c r="IR148" s="11">
        <f t="shared" si="193"/>
        <v>0</v>
      </c>
      <c r="IS148" s="11">
        <f t="shared" si="193"/>
        <v>0</v>
      </c>
      <c r="IT148" s="11">
        <f t="shared" si="193"/>
        <v>0</v>
      </c>
      <c r="IU148" s="11">
        <f t="shared" si="193"/>
        <v>0</v>
      </c>
      <c r="IV148" s="11">
        <f t="shared" si="193"/>
        <v>0</v>
      </c>
      <c r="IW148" s="11">
        <f t="shared" si="193"/>
        <v>0</v>
      </c>
      <c r="IX148" s="11">
        <f t="shared" si="193"/>
        <v>0</v>
      </c>
      <c r="IY148" s="11">
        <f t="shared" si="193"/>
        <v>0</v>
      </c>
      <c r="IZ148" s="11">
        <f t="shared" si="193"/>
        <v>0</v>
      </c>
      <c r="JA148" s="11">
        <f t="shared" ref="JA148" si="194">JA77+JA9</f>
        <v>0</v>
      </c>
      <c r="JB148" s="11">
        <f t="shared" si="164"/>
        <v>0</v>
      </c>
    </row>
    <row r="149" spans="4:262" x14ac:dyDescent="0.25">
      <c r="D149" s="11">
        <v>2027</v>
      </c>
      <c r="E149" s="11">
        <f t="shared" ref="E149:BP149" si="195">E78+E10</f>
        <v>18122517765.074707</v>
      </c>
      <c r="F149" s="11">
        <f t="shared" si="195"/>
        <v>9799963224.3903465</v>
      </c>
      <c r="G149" s="11">
        <f t="shared" si="195"/>
        <v>3320522181.0801377</v>
      </c>
      <c r="H149" s="11">
        <f t="shared" si="195"/>
        <v>876616513.42163169</v>
      </c>
      <c r="I149" s="11">
        <f t="shared" si="195"/>
        <v>7876258410.9325027</v>
      </c>
      <c r="J149" s="11">
        <f t="shared" si="195"/>
        <v>198686232.31765619</v>
      </c>
      <c r="K149" s="11">
        <f t="shared" si="195"/>
        <v>858672873.88689828</v>
      </c>
      <c r="L149" s="11">
        <f t="shared" si="195"/>
        <v>1993340547.8362138</v>
      </c>
      <c r="M149" s="11">
        <f t="shared" si="195"/>
        <v>10507667340.680191</v>
      </c>
      <c r="N149" s="11">
        <f t="shared" si="195"/>
        <v>885127059.3947494</v>
      </c>
      <c r="O149" s="11">
        <f t="shared" si="195"/>
        <v>859880823.10528922</v>
      </c>
      <c r="P149" s="11">
        <f t="shared" si="195"/>
        <v>261077916.36589468</v>
      </c>
      <c r="Q149" s="11">
        <f t="shared" si="195"/>
        <v>813614248.0443821</v>
      </c>
      <c r="R149" s="11">
        <f t="shared" si="195"/>
        <v>94287044.77627033</v>
      </c>
      <c r="S149" s="11">
        <f t="shared" si="195"/>
        <v>352646251.35643899</v>
      </c>
      <c r="T149" s="11">
        <f t="shared" si="195"/>
        <v>2789907275.7482023</v>
      </c>
      <c r="V149" s="11">
        <f t="shared" si="195"/>
        <v>18122517765.074707</v>
      </c>
      <c r="W149" s="11">
        <f t="shared" si="195"/>
        <v>9799963224.3903465</v>
      </c>
      <c r="X149" s="11">
        <f t="shared" si="195"/>
        <v>3320522181.0801377</v>
      </c>
      <c r="Y149" s="11">
        <f t="shared" si="195"/>
        <v>876616513.42163169</v>
      </c>
      <c r="Z149" s="11">
        <f t="shared" si="195"/>
        <v>7876258410.9325027</v>
      </c>
      <c r="AA149" s="11">
        <f t="shared" si="195"/>
        <v>198686232.31765619</v>
      </c>
      <c r="AB149" s="11">
        <f t="shared" si="195"/>
        <v>858672873.88689828</v>
      </c>
      <c r="AC149" s="11">
        <f t="shared" si="195"/>
        <v>1993340547.8362138</v>
      </c>
      <c r="AD149" s="11">
        <f t="shared" si="195"/>
        <v>10507667340.680191</v>
      </c>
      <c r="AE149" s="11">
        <f t="shared" si="195"/>
        <v>885127059.3947494</v>
      </c>
      <c r="AF149" s="11">
        <f t="shared" si="195"/>
        <v>859880823.10528922</v>
      </c>
      <c r="AG149" s="11">
        <f t="shared" si="195"/>
        <v>261077916.36589468</v>
      </c>
      <c r="AH149" s="11">
        <f t="shared" si="195"/>
        <v>813614248.0443821</v>
      </c>
      <c r="AI149" s="11">
        <f t="shared" si="195"/>
        <v>94287044.77627033</v>
      </c>
      <c r="AJ149" s="11">
        <f t="shared" si="195"/>
        <v>352646251.35643899</v>
      </c>
      <c r="AK149" s="11">
        <f t="shared" si="195"/>
        <v>2789907275.7482023</v>
      </c>
      <c r="AM149" s="11">
        <f t="shared" si="195"/>
        <v>18122517765.074707</v>
      </c>
      <c r="AN149" s="11">
        <f t="shared" si="195"/>
        <v>9799963224.3903465</v>
      </c>
      <c r="AO149" s="11">
        <f t="shared" si="195"/>
        <v>3320522181.0801377</v>
      </c>
      <c r="AP149" s="11">
        <f t="shared" si="195"/>
        <v>876616513.42163169</v>
      </c>
      <c r="AQ149" s="11">
        <f t="shared" si="195"/>
        <v>7876258410.9325027</v>
      </c>
      <c r="AR149" s="11">
        <f t="shared" si="195"/>
        <v>198686232.31765619</v>
      </c>
      <c r="AS149" s="11">
        <f t="shared" si="195"/>
        <v>858672873.88689828</v>
      </c>
      <c r="AT149" s="11">
        <f t="shared" si="195"/>
        <v>1993340547.8362138</v>
      </c>
      <c r="AU149" s="11">
        <f t="shared" si="195"/>
        <v>10507667340.680191</v>
      </c>
      <c r="AV149" s="11">
        <f t="shared" si="195"/>
        <v>885127059.3947494</v>
      </c>
      <c r="AW149" s="11">
        <f t="shared" si="195"/>
        <v>859880823.10528922</v>
      </c>
      <c r="AX149" s="11">
        <f t="shared" si="195"/>
        <v>261077916.36589468</v>
      </c>
      <c r="AY149" s="11">
        <f t="shared" si="195"/>
        <v>813614248.0443821</v>
      </c>
      <c r="AZ149" s="11">
        <f t="shared" si="195"/>
        <v>94287044.77627033</v>
      </c>
      <c r="BA149" s="11">
        <f t="shared" si="195"/>
        <v>352646251.35643899</v>
      </c>
      <c r="BB149" s="11">
        <f t="shared" si="195"/>
        <v>2789907275.7482023</v>
      </c>
      <c r="BD149" s="11">
        <f t="shared" si="195"/>
        <v>0</v>
      </c>
      <c r="BE149" s="11">
        <f t="shared" si="195"/>
        <v>0</v>
      </c>
      <c r="BF149" s="11">
        <f t="shared" si="195"/>
        <v>0</v>
      </c>
      <c r="BG149" s="11">
        <f t="shared" si="195"/>
        <v>0</v>
      </c>
      <c r="BH149" s="11">
        <f t="shared" si="195"/>
        <v>0</v>
      </c>
      <c r="BI149" s="11">
        <f t="shared" si="195"/>
        <v>0</v>
      </c>
      <c r="BJ149" s="11">
        <f t="shared" si="195"/>
        <v>0</v>
      </c>
      <c r="BK149" s="11">
        <f t="shared" si="195"/>
        <v>0</v>
      </c>
      <c r="BL149" s="11">
        <f t="shared" si="195"/>
        <v>0</v>
      </c>
      <c r="BM149" s="11">
        <f t="shared" si="195"/>
        <v>0</v>
      </c>
      <c r="BN149" s="11">
        <f t="shared" si="195"/>
        <v>0</v>
      </c>
      <c r="BO149" s="11">
        <f t="shared" si="195"/>
        <v>0</v>
      </c>
      <c r="BP149" s="11">
        <f t="shared" si="195"/>
        <v>0</v>
      </c>
      <c r="BQ149" s="11">
        <f t="shared" ref="BQ149:EB149" si="196">BQ78+BQ10</f>
        <v>0</v>
      </c>
      <c r="BR149" s="11">
        <f t="shared" si="196"/>
        <v>0</v>
      </c>
      <c r="BS149" s="11">
        <f t="shared" si="196"/>
        <v>0</v>
      </c>
      <c r="BU149" s="11">
        <f t="shared" si="196"/>
        <v>0</v>
      </c>
      <c r="BV149" s="11">
        <f t="shared" si="196"/>
        <v>0</v>
      </c>
      <c r="BW149" s="11">
        <f t="shared" si="196"/>
        <v>0</v>
      </c>
      <c r="BX149" s="11">
        <f t="shared" si="196"/>
        <v>0</v>
      </c>
      <c r="BY149" s="11">
        <f t="shared" si="196"/>
        <v>0</v>
      </c>
      <c r="BZ149" s="11">
        <f t="shared" si="196"/>
        <v>0</v>
      </c>
      <c r="CA149" s="11">
        <f t="shared" si="196"/>
        <v>0</v>
      </c>
      <c r="CB149" s="11">
        <f t="shared" si="196"/>
        <v>0</v>
      </c>
      <c r="CC149" s="11">
        <f t="shared" si="196"/>
        <v>0</v>
      </c>
      <c r="CD149" s="11">
        <f t="shared" si="196"/>
        <v>0</v>
      </c>
      <c r="CE149" s="11">
        <f t="shared" si="196"/>
        <v>0</v>
      </c>
      <c r="CF149" s="11">
        <f t="shared" si="196"/>
        <v>0</v>
      </c>
      <c r="CG149" s="11">
        <f t="shared" si="196"/>
        <v>0</v>
      </c>
      <c r="CH149" s="11">
        <f t="shared" si="196"/>
        <v>0</v>
      </c>
      <c r="CI149" s="11">
        <f t="shared" si="196"/>
        <v>0</v>
      </c>
      <c r="CJ149" s="11">
        <f t="shared" si="196"/>
        <v>0</v>
      </c>
      <c r="CM149" s="11">
        <f t="shared" si="196"/>
        <v>13358.1</v>
      </c>
      <c r="CN149" s="11">
        <f t="shared" si="196"/>
        <v>20054906372.015591</v>
      </c>
      <c r="CO149" s="11">
        <f t="shared" si="196"/>
        <v>11669918037.298666</v>
      </c>
      <c r="CP149" s="11">
        <f t="shared" si="196"/>
        <v>3934801264.0921812</v>
      </c>
      <c r="CQ149" s="11">
        <f t="shared" si="196"/>
        <v>957852745.13767695</v>
      </c>
      <c r="CR149" s="11">
        <f t="shared" si="196"/>
        <v>8752625163.3858414</v>
      </c>
      <c r="CS149" s="11">
        <f t="shared" si="196"/>
        <v>234503322.35757014</v>
      </c>
      <c r="CT149" s="11">
        <f t="shared" si="196"/>
        <v>1002408961.6967007</v>
      </c>
      <c r="CU149" s="11">
        <f t="shared" si="196"/>
        <v>2464512769.5134258</v>
      </c>
      <c r="CV149" s="11">
        <f t="shared" si="196"/>
        <v>7740984955.2222624</v>
      </c>
      <c r="CW149" s="11">
        <f t="shared" si="196"/>
        <v>1044706685.2516923</v>
      </c>
      <c r="CX149" s="11">
        <f t="shared" si="196"/>
        <v>1075232837.1826766</v>
      </c>
      <c r="CY149" s="11">
        <f t="shared" si="196"/>
        <v>315593204.17198253</v>
      </c>
      <c r="CZ149" s="11">
        <f t="shared" si="196"/>
        <v>1006182583.4089388</v>
      </c>
      <c r="DA149" s="11">
        <f t="shared" si="196"/>
        <v>100639405.26851079</v>
      </c>
      <c r="DB149" s="11">
        <f t="shared" si="196"/>
        <v>452788025.88221157</v>
      </c>
      <c r="DC149" s="11">
        <f t="shared" si="196"/>
        <v>3387860318.5572848</v>
      </c>
      <c r="DE149" s="11">
        <f t="shared" si="196"/>
        <v>20054906372.015591</v>
      </c>
      <c r="DF149" s="11">
        <f t="shared" si="196"/>
        <v>11669918037.298666</v>
      </c>
      <c r="DG149" s="11">
        <f t="shared" si="196"/>
        <v>3934801264.0921812</v>
      </c>
      <c r="DH149" s="11">
        <f t="shared" si="196"/>
        <v>957852745.13767695</v>
      </c>
      <c r="DI149" s="11">
        <f t="shared" si="196"/>
        <v>8752625163.3858414</v>
      </c>
      <c r="DJ149" s="11">
        <f t="shared" si="196"/>
        <v>234503322.35757014</v>
      </c>
      <c r="DK149" s="11">
        <f t="shared" si="196"/>
        <v>1002408961.6967007</v>
      </c>
      <c r="DL149" s="11">
        <f t="shared" si="196"/>
        <v>2464512769.5134258</v>
      </c>
      <c r="DM149" s="11">
        <f t="shared" si="196"/>
        <v>7740984955.2222624</v>
      </c>
      <c r="DN149" s="11">
        <f t="shared" si="196"/>
        <v>1044706685.2516923</v>
      </c>
      <c r="DO149" s="11">
        <f t="shared" si="196"/>
        <v>1075232837.1826766</v>
      </c>
      <c r="DP149" s="11">
        <f t="shared" si="196"/>
        <v>315593204.17198253</v>
      </c>
      <c r="DQ149" s="11">
        <f t="shared" si="196"/>
        <v>1006182583.4089388</v>
      </c>
      <c r="DR149" s="11">
        <f t="shared" si="196"/>
        <v>100639405.26851079</v>
      </c>
      <c r="DS149" s="11">
        <f t="shared" si="196"/>
        <v>452788025.88221157</v>
      </c>
      <c r="DT149" s="11">
        <f t="shared" si="196"/>
        <v>3387860318.5572848</v>
      </c>
      <c r="DV149" s="11">
        <f t="shared" si="196"/>
        <v>20054906372.015591</v>
      </c>
      <c r="DW149" s="11">
        <f t="shared" si="196"/>
        <v>11669918037.298666</v>
      </c>
      <c r="DX149" s="11">
        <f t="shared" si="196"/>
        <v>3934801264.0921812</v>
      </c>
      <c r="DY149" s="11">
        <f t="shared" si="196"/>
        <v>957852745.13767695</v>
      </c>
      <c r="DZ149" s="11">
        <f t="shared" si="196"/>
        <v>8752625163.3858414</v>
      </c>
      <c r="EA149" s="11">
        <f t="shared" si="196"/>
        <v>234503322.35757014</v>
      </c>
      <c r="EB149" s="11">
        <f t="shared" si="196"/>
        <v>1002408961.6967007</v>
      </c>
      <c r="EC149" s="11">
        <f t="shared" ref="EC149:GN149" si="197">EC78+EC10</f>
        <v>2464512769.5134258</v>
      </c>
      <c r="ED149" s="11">
        <f t="shared" si="197"/>
        <v>7740984955.2222624</v>
      </c>
      <c r="EE149" s="11">
        <f t="shared" si="197"/>
        <v>1044706685.2516923</v>
      </c>
      <c r="EF149" s="11">
        <f t="shared" si="197"/>
        <v>1075232837.1826766</v>
      </c>
      <c r="EG149" s="11">
        <f t="shared" si="197"/>
        <v>315593204.17198253</v>
      </c>
      <c r="EH149" s="11">
        <f t="shared" si="197"/>
        <v>1006182583.4089388</v>
      </c>
      <c r="EI149" s="11">
        <f t="shared" si="197"/>
        <v>100639405.26851079</v>
      </c>
      <c r="EJ149" s="11">
        <f t="shared" si="197"/>
        <v>452788025.88221157</v>
      </c>
      <c r="EK149" s="11">
        <f t="shared" si="197"/>
        <v>3387860318.5572848</v>
      </c>
      <c r="EM149" s="11">
        <f t="shared" si="197"/>
        <v>0</v>
      </c>
      <c r="EN149" s="11">
        <f t="shared" si="197"/>
        <v>0</v>
      </c>
      <c r="EO149" s="11">
        <f t="shared" si="197"/>
        <v>0</v>
      </c>
      <c r="EP149" s="11">
        <f t="shared" si="197"/>
        <v>0</v>
      </c>
      <c r="EQ149" s="11">
        <f t="shared" si="197"/>
        <v>0</v>
      </c>
      <c r="ER149" s="11">
        <f t="shared" si="197"/>
        <v>0</v>
      </c>
      <c r="ES149" s="11">
        <f t="shared" si="197"/>
        <v>0</v>
      </c>
      <c r="ET149" s="11">
        <f t="shared" si="197"/>
        <v>0</v>
      </c>
      <c r="EU149" s="11">
        <f t="shared" si="197"/>
        <v>0</v>
      </c>
      <c r="EV149" s="11">
        <f t="shared" si="197"/>
        <v>0</v>
      </c>
      <c r="EW149" s="11">
        <f t="shared" si="197"/>
        <v>0</v>
      </c>
      <c r="EX149" s="11">
        <f t="shared" si="197"/>
        <v>0</v>
      </c>
      <c r="EY149" s="11">
        <f t="shared" si="197"/>
        <v>0</v>
      </c>
      <c r="EZ149" s="11">
        <f t="shared" si="197"/>
        <v>0</v>
      </c>
      <c r="FA149" s="11">
        <f t="shared" si="197"/>
        <v>0</v>
      </c>
      <c r="FB149" s="11">
        <f t="shared" si="197"/>
        <v>0</v>
      </c>
      <c r="FD149" s="11">
        <f t="shared" si="197"/>
        <v>0</v>
      </c>
      <c r="FE149" s="11">
        <f t="shared" si="197"/>
        <v>0</v>
      </c>
      <c r="FF149" s="11">
        <f t="shared" si="197"/>
        <v>0</v>
      </c>
      <c r="FG149" s="11">
        <f t="shared" si="197"/>
        <v>0</v>
      </c>
      <c r="FH149" s="11">
        <f t="shared" si="197"/>
        <v>0</v>
      </c>
      <c r="FI149" s="11">
        <f t="shared" si="197"/>
        <v>0</v>
      </c>
      <c r="FJ149" s="11">
        <f t="shared" si="197"/>
        <v>0</v>
      </c>
      <c r="FK149" s="11">
        <f t="shared" si="197"/>
        <v>0</v>
      </c>
      <c r="FL149" s="11">
        <f t="shared" si="197"/>
        <v>0</v>
      </c>
      <c r="FM149" s="11">
        <f t="shared" si="197"/>
        <v>0</v>
      </c>
      <c r="FN149" s="11">
        <f t="shared" si="197"/>
        <v>0</v>
      </c>
      <c r="FO149" s="11">
        <f t="shared" si="197"/>
        <v>0</v>
      </c>
      <c r="FP149" s="11">
        <f t="shared" si="197"/>
        <v>0</v>
      </c>
      <c r="FQ149" s="11">
        <f t="shared" si="197"/>
        <v>0</v>
      </c>
      <c r="FR149" s="11">
        <f t="shared" si="197"/>
        <v>0</v>
      </c>
      <c r="FS149" s="11">
        <f t="shared" si="197"/>
        <v>0</v>
      </c>
      <c r="FV149" s="11">
        <f t="shared" si="197"/>
        <v>13358.1</v>
      </c>
      <c r="FW149" s="11">
        <f t="shared" si="197"/>
        <v>23747432062.008263</v>
      </c>
      <c r="FX149" s="11">
        <f t="shared" si="197"/>
        <v>13777902778.468264</v>
      </c>
      <c r="FY149" s="11">
        <f t="shared" si="197"/>
        <v>4917937286.6682234</v>
      </c>
      <c r="FZ149" s="11">
        <f t="shared" si="197"/>
        <v>1497745064.1822171</v>
      </c>
      <c r="GA149" s="11">
        <f t="shared" si="197"/>
        <v>11180611171.258928</v>
      </c>
      <c r="GB149" s="11">
        <f t="shared" si="197"/>
        <v>290481092.27687848</v>
      </c>
      <c r="GC149" s="11">
        <f t="shared" si="197"/>
        <v>1175595599.0342033</v>
      </c>
      <c r="GD149" s="11">
        <f t="shared" si="197"/>
        <v>5410761498.6806335</v>
      </c>
      <c r="GE149" s="11">
        <f t="shared" si="197"/>
        <v>12353903766.634201</v>
      </c>
      <c r="GF149" s="11">
        <f t="shared" si="197"/>
        <v>1541808096.4083495</v>
      </c>
      <c r="GG149" s="11">
        <f t="shared" si="197"/>
        <v>2326508948.7514687</v>
      </c>
      <c r="GH149" s="11">
        <f t="shared" si="197"/>
        <v>415154664.9013359</v>
      </c>
      <c r="GI149" s="11">
        <f t="shared" si="197"/>
        <v>1241375052.2599423</v>
      </c>
      <c r="GJ149" s="11">
        <f t="shared" si="197"/>
        <v>481702768.18116546</v>
      </c>
      <c r="GK149" s="11">
        <f t="shared" si="197"/>
        <v>984376801.28371322</v>
      </c>
      <c r="GL149" s="11">
        <f t="shared" si="197"/>
        <v>4750042966.3709135</v>
      </c>
      <c r="GN149" s="11">
        <f t="shared" si="197"/>
        <v>23747432062.008263</v>
      </c>
      <c r="GO149" s="11">
        <f t="shared" ref="GO149:IZ149" si="198">GO78+GO10</f>
        <v>13777902778.468264</v>
      </c>
      <c r="GP149" s="11">
        <f t="shared" si="198"/>
        <v>4917937286.6682234</v>
      </c>
      <c r="GQ149" s="11">
        <f t="shared" si="198"/>
        <v>1497745064.1822171</v>
      </c>
      <c r="GR149" s="11">
        <f t="shared" si="198"/>
        <v>11180611171.258928</v>
      </c>
      <c r="GS149" s="11">
        <f t="shared" si="198"/>
        <v>290481092.27687848</v>
      </c>
      <c r="GT149" s="11">
        <f t="shared" si="198"/>
        <v>1175595599.0342033</v>
      </c>
      <c r="GU149" s="11">
        <f t="shared" si="198"/>
        <v>5410761498.6806335</v>
      </c>
      <c r="GV149" s="11">
        <f t="shared" si="198"/>
        <v>12353903766.634201</v>
      </c>
      <c r="GW149" s="11">
        <f t="shared" si="198"/>
        <v>1541808096.4083495</v>
      </c>
      <c r="GX149" s="11">
        <f t="shared" si="198"/>
        <v>2326508948.7514687</v>
      </c>
      <c r="GY149" s="11">
        <f t="shared" si="198"/>
        <v>415154664.9013359</v>
      </c>
      <c r="GZ149" s="11">
        <f t="shared" si="198"/>
        <v>1241375052.2599423</v>
      </c>
      <c r="HA149" s="11">
        <f t="shared" si="198"/>
        <v>481702768.18116546</v>
      </c>
      <c r="HB149" s="11">
        <f t="shared" si="198"/>
        <v>984376801.28371322</v>
      </c>
      <c r="HC149" s="11">
        <f t="shared" si="198"/>
        <v>4750042966.3709135</v>
      </c>
      <c r="HE149" s="11">
        <f t="shared" si="198"/>
        <v>23747432062.008263</v>
      </c>
      <c r="HF149" s="11">
        <f t="shared" si="198"/>
        <v>13777902778.468264</v>
      </c>
      <c r="HG149" s="11">
        <f t="shared" si="198"/>
        <v>4917937286.6682234</v>
      </c>
      <c r="HH149" s="11">
        <f t="shared" si="198"/>
        <v>1497745064.1822171</v>
      </c>
      <c r="HI149" s="11">
        <f t="shared" si="198"/>
        <v>11180611171.258928</v>
      </c>
      <c r="HJ149" s="11">
        <f t="shared" si="198"/>
        <v>290481092.27687848</v>
      </c>
      <c r="HK149" s="11">
        <f t="shared" si="198"/>
        <v>1175595599.0342033</v>
      </c>
      <c r="HL149" s="11">
        <f t="shared" si="198"/>
        <v>5410761498.6806335</v>
      </c>
      <c r="HM149" s="11">
        <f t="shared" si="198"/>
        <v>12353903766.634201</v>
      </c>
      <c r="HN149" s="11">
        <f t="shared" si="198"/>
        <v>1541808096.4083495</v>
      </c>
      <c r="HO149" s="11">
        <f t="shared" si="198"/>
        <v>2326508948.7514687</v>
      </c>
      <c r="HP149" s="11">
        <f t="shared" si="198"/>
        <v>415154664.9013359</v>
      </c>
      <c r="HQ149" s="11">
        <f t="shared" si="198"/>
        <v>1241375052.2599423</v>
      </c>
      <c r="HR149" s="11">
        <f t="shared" si="198"/>
        <v>481702768.18116546</v>
      </c>
      <c r="HS149" s="11">
        <f t="shared" si="198"/>
        <v>984376801.28371322</v>
      </c>
      <c r="HT149" s="11">
        <f t="shared" si="198"/>
        <v>4750042966.3709135</v>
      </c>
      <c r="HV149" s="11">
        <f t="shared" si="198"/>
        <v>0</v>
      </c>
      <c r="HW149" s="11">
        <f t="shared" si="198"/>
        <v>0</v>
      </c>
      <c r="HX149" s="11">
        <f t="shared" si="198"/>
        <v>0</v>
      </c>
      <c r="HY149" s="11">
        <f t="shared" si="198"/>
        <v>0</v>
      </c>
      <c r="HZ149" s="11">
        <f t="shared" si="198"/>
        <v>0</v>
      </c>
      <c r="IA149" s="11">
        <f t="shared" si="198"/>
        <v>0</v>
      </c>
      <c r="IB149" s="11">
        <f t="shared" si="198"/>
        <v>0</v>
      </c>
      <c r="IC149" s="11">
        <f t="shared" si="198"/>
        <v>0</v>
      </c>
      <c r="ID149" s="11">
        <f t="shared" si="198"/>
        <v>0</v>
      </c>
      <c r="IE149" s="11">
        <f t="shared" si="198"/>
        <v>0</v>
      </c>
      <c r="IF149" s="11">
        <f t="shared" si="198"/>
        <v>0</v>
      </c>
      <c r="IG149" s="11">
        <f t="shared" si="198"/>
        <v>0</v>
      </c>
      <c r="IH149" s="11">
        <f t="shared" si="198"/>
        <v>0</v>
      </c>
      <c r="II149" s="11">
        <f t="shared" si="198"/>
        <v>0</v>
      </c>
      <c r="IJ149" s="11">
        <f t="shared" si="198"/>
        <v>0</v>
      </c>
      <c r="IK149" s="11">
        <f t="shared" si="198"/>
        <v>0</v>
      </c>
      <c r="IM149" s="11">
        <f t="shared" si="198"/>
        <v>0</v>
      </c>
      <c r="IN149" s="11">
        <f t="shared" si="198"/>
        <v>0</v>
      </c>
      <c r="IO149" s="11">
        <f t="shared" si="198"/>
        <v>0</v>
      </c>
      <c r="IP149" s="11">
        <f t="shared" si="198"/>
        <v>0</v>
      </c>
      <c r="IQ149" s="11">
        <f t="shared" si="198"/>
        <v>0</v>
      </c>
      <c r="IR149" s="11">
        <f t="shared" si="198"/>
        <v>0</v>
      </c>
      <c r="IS149" s="11">
        <f t="shared" si="198"/>
        <v>0</v>
      </c>
      <c r="IT149" s="11">
        <f t="shared" si="198"/>
        <v>0</v>
      </c>
      <c r="IU149" s="11">
        <f t="shared" si="198"/>
        <v>0</v>
      </c>
      <c r="IV149" s="11">
        <f t="shared" si="198"/>
        <v>0</v>
      </c>
      <c r="IW149" s="11">
        <f t="shared" si="198"/>
        <v>0</v>
      </c>
      <c r="IX149" s="11">
        <f t="shared" si="198"/>
        <v>0</v>
      </c>
      <c r="IY149" s="11">
        <f t="shared" si="198"/>
        <v>0</v>
      </c>
      <c r="IZ149" s="11">
        <f t="shared" si="198"/>
        <v>0</v>
      </c>
      <c r="JA149" s="11">
        <f t="shared" ref="JA149" si="199">JA78+JA10</f>
        <v>0</v>
      </c>
      <c r="JB149" s="11">
        <f t="shared" si="164"/>
        <v>0</v>
      </c>
    </row>
    <row r="150" spans="4:262" x14ac:dyDescent="0.25">
      <c r="D150" s="11">
        <v>2028</v>
      </c>
      <c r="E150" s="11">
        <f t="shared" ref="E150:BP150" si="200">E79+E11</f>
        <v>19746433082.934998</v>
      </c>
      <c r="F150" s="11">
        <f t="shared" si="200"/>
        <v>10404919078.384569</v>
      </c>
      <c r="G150" s="11">
        <f t="shared" si="200"/>
        <v>3496805228.6685543</v>
      </c>
      <c r="H150" s="11">
        <f t="shared" si="200"/>
        <v>981157242.46390224</v>
      </c>
      <c r="I150" s="11">
        <f t="shared" si="200"/>
        <v>8884974278.9877491</v>
      </c>
      <c r="J150" s="11">
        <f t="shared" si="200"/>
        <v>217820775.77987397</v>
      </c>
      <c r="K150" s="11">
        <f t="shared" si="200"/>
        <v>913438822.74111021</v>
      </c>
      <c r="L150" s="11">
        <f t="shared" si="200"/>
        <v>2214324047.0962648</v>
      </c>
      <c r="M150" s="11">
        <f t="shared" si="200"/>
        <v>12276003116.886379</v>
      </c>
      <c r="N150" s="11">
        <f t="shared" si="200"/>
        <v>1059414244.6279871</v>
      </c>
      <c r="O150" s="11">
        <f t="shared" si="200"/>
        <v>1072190877.2898237</v>
      </c>
      <c r="P150" s="11">
        <f t="shared" si="200"/>
        <v>285578642.75024104</v>
      </c>
      <c r="Q150" s="11">
        <f t="shared" si="200"/>
        <v>939185081.15187049</v>
      </c>
      <c r="R150" s="11">
        <f t="shared" si="200"/>
        <v>140794752.06633824</v>
      </c>
      <c r="S150" s="11">
        <f t="shared" si="200"/>
        <v>404475998.37055635</v>
      </c>
      <c r="T150" s="11">
        <f t="shared" si="200"/>
        <v>3067118502.3911619</v>
      </c>
      <c r="V150" s="11">
        <f t="shared" si="200"/>
        <v>19746433082.934998</v>
      </c>
      <c r="W150" s="11">
        <f t="shared" si="200"/>
        <v>10404919078.384569</v>
      </c>
      <c r="X150" s="11">
        <f t="shared" si="200"/>
        <v>3496805228.6685543</v>
      </c>
      <c r="Y150" s="11">
        <f t="shared" si="200"/>
        <v>981157242.46390224</v>
      </c>
      <c r="Z150" s="11">
        <f t="shared" si="200"/>
        <v>8884974278.9877491</v>
      </c>
      <c r="AA150" s="11">
        <f t="shared" si="200"/>
        <v>217820775.77987397</v>
      </c>
      <c r="AB150" s="11">
        <f t="shared" si="200"/>
        <v>913438822.74111021</v>
      </c>
      <c r="AC150" s="11">
        <f t="shared" si="200"/>
        <v>2214324047.0962648</v>
      </c>
      <c r="AD150" s="11">
        <f t="shared" si="200"/>
        <v>12276003116.886379</v>
      </c>
      <c r="AE150" s="11">
        <f t="shared" si="200"/>
        <v>1059414244.6279871</v>
      </c>
      <c r="AF150" s="11">
        <f t="shared" si="200"/>
        <v>1072190877.2898237</v>
      </c>
      <c r="AG150" s="11">
        <f t="shared" si="200"/>
        <v>285578642.75024104</v>
      </c>
      <c r="AH150" s="11">
        <f t="shared" si="200"/>
        <v>939185081.15187049</v>
      </c>
      <c r="AI150" s="11">
        <f t="shared" si="200"/>
        <v>140794752.06633824</v>
      </c>
      <c r="AJ150" s="11">
        <f t="shared" si="200"/>
        <v>404475998.37055635</v>
      </c>
      <c r="AK150" s="11">
        <f t="shared" si="200"/>
        <v>3067118502.3911619</v>
      </c>
      <c r="AM150" s="11">
        <f t="shared" si="200"/>
        <v>19746433082.934998</v>
      </c>
      <c r="AN150" s="11">
        <f t="shared" si="200"/>
        <v>10404919078.384569</v>
      </c>
      <c r="AO150" s="11">
        <f t="shared" si="200"/>
        <v>3496805228.6685543</v>
      </c>
      <c r="AP150" s="11">
        <f t="shared" si="200"/>
        <v>981157242.46390224</v>
      </c>
      <c r="AQ150" s="11">
        <f t="shared" si="200"/>
        <v>8884974278.9877491</v>
      </c>
      <c r="AR150" s="11">
        <f t="shared" si="200"/>
        <v>217820775.77987397</v>
      </c>
      <c r="AS150" s="11">
        <f t="shared" si="200"/>
        <v>913438822.74111021</v>
      </c>
      <c r="AT150" s="11">
        <f t="shared" si="200"/>
        <v>2214324047.0962648</v>
      </c>
      <c r="AU150" s="11">
        <f t="shared" si="200"/>
        <v>12276003116.886379</v>
      </c>
      <c r="AV150" s="11">
        <f t="shared" si="200"/>
        <v>1059414244.6279871</v>
      </c>
      <c r="AW150" s="11">
        <f t="shared" si="200"/>
        <v>1072190877.2898237</v>
      </c>
      <c r="AX150" s="11">
        <f t="shared" si="200"/>
        <v>285578642.75024104</v>
      </c>
      <c r="AY150" s="11">
        <f t="shared" si="200"/>
        <v>939185081.15187049</v>
      </c>
      <c r="AZ150" s="11">
        <f t="shared" si="200"/>
        <v>140794752.06633824</v>
      </c>
      <c r="BA150" s="11">
        <f t="shared" si="200"/>
        <v>404475998.37055635</v>
      </c>
      <c r="BB150" s="11">
        <f t="shared" si="200"/>
        <v>3067118502.3911619</v>
      </c>
      <c r="BD150" s="11">
        <f t="shared" si="200"/>
        <v>0</v>
      </c>
      <c r="BE150" s="11">
        <f t="shared" si="200"/>
        <v>0</v>
      </c>
      <c r="BF150" s="11">
        <f t="shared" si="200"/>
        <v>0</v>
      </c>
      <c r="BG150" s="11">
        <f t="shared" si="200"/>
        <v>0</v>
      </c>
      <c r="BH150" s="11">
        <f t="shared" si="200"/>
        <v>0</v>
      </c>
      <c r="BI150" s="11">
        <f t="shared" si="200"/>
        <v>0</v>
      </c>
      <c r="BJ150" s="11">
        <f t="shared" si="200"/>
        <v>0</v>
      </c>
      <c r="BK150" s="11">
        <f t="shared" si="200"/>
        <v>0</v>
      </c>
      <c r="BL150" s="11">
        <f t="shared" si="200"/>
        <v>0</v>
      </c>
      <c r="BM150" s="11">
        <f t="shared" si="200"/>
        <v>0</v>
      </c>
      <c r="BN150" s="11">
        <f t="shared" si="200"/>
        <v>0</v>
      </c>
      <c r="BO150" s="11">
        <f t="shared" si="200"/>
        <v>0</v>
      </c>
      <c r="BP150" s="11">
        <f t="shared" si="200"/>
        <v>0</v>
      </c>
      <c r="BQ150" s="11">
        <f t="shared" ref="BQ150:EB150" si="201">BQ79+BQ11</f>
        <v>0</v>
      </c>
      <c r="BR150" s="11">
        <f t="shared" si="201"/>
        <v>0</v>
      </c>
      <c r="BS150" s="11">
        <f t="shared" si="201"/>
        <v>0</v>
      </c>
      <c r="BU150" s="11">
        <f t="shared" si="201"/>
        <v>0</v>
      </c>
      <c r="BV150" s="11">
        <f t="shared" si="201"/>
        <v>0</v>
      </c>
      <c r="BW150" s="11">
        <f t="shared" si="201"/>
        <v>0</v>
      </c>
      <c r="BX150" s="11">
        <f t="shared" si="201"/>
        <v>0</v>
      </c>
      <c r="BY150" s="11">
        <f t="shared" si="201"/>
        <v>0</v>
      </c>
      <c r="BZ150" s="11">
        <f t="shared" si="201"/>
        <v>0</v>
      </c>
      <c r="CA150" s="11">
        <f t="shared" si="201"/>
        <v>0</v>
      </c>
      <c r="CB150" s="11">
        <f t="shared" si="201"/>
        <v>0</v>
      </c>
      <c r="CC150" s="11">
        <f t="shared" si="201"/>
        <v>0</v>
      </c>
      <c r="CD150" s="11">
        <f t="shared" si="201"/>
        <v>0</v>
      </c>
      <c r="CE150" s="11">
        <f t="shared" si="201"/>
        <v>0</v>
      </c>
      <c r="CF150" s="11">
        <f t="shared" si="201"/>
        <v>0</v>
      </c>
      <c r="CG150" s="11">
        <f t="shared" si="201"/>
        <v>0</v>
      </c>
      <c r="CH150" s="11">
        <f t="shared" si="201"/>
        <v>0</v>
      </c>
      <c r="CI150" s="11">
        <f t="shared" si="201"/>
        <v>0</v>
      </c>
      <c r="CJ150" s="11">
        <f t="shared" si="201"/>
        <v>0</v>
      </c>
      <c r="CM150" s="11">
        <f t="shared" si="201"/>
        <v>13431.7</v>
      </c>
      <c r="CN150" s="11">
        <f t="shared" si="201"/>
        <v>22256491269.161495</v>
      </c>
      <c r="CO150" s="11">
        <f t="shared" si="201"/>
        <v>12778377250.997841</v>
      </c>
      <c r="CP150" s="11">
        <f t="shared" si="201"/>
        <v>4258349565.97054</v>
      </c>
      <c r="CQ150" s="11">
        <f t="shared" si="201"/>
        <v>1077293925.758708</v>
      </c>
      <c r="CR150" s="11">
        <f t="shared" si="201"/>
        <v>9987446336.0202198</v>
      </c>
      <c r="CS150" s="11">
        <f t="shared" si="201"/>
        <v>257797848.11400858</v>
      </c>
      <c r="CT150" s="11">
        <f t="shared" si="201"/>
        <v>1107835784.255614</v>
      </c>
      <c r="CU150" s="11">
        <f t="shared" si="201"/>
        <v>2849079816.867167</v>
      </c>
      <c r="CV150" s="11">
        <f t="shared" si="201"/>
        <v>8470057871.8693228</v>
      </c>
      <c r="CW150" s="11">
        <f t="shared" si="201"/>
        <v>1302392616.0942645</v>
      </c>
      <c r="CX150" s="11">
        <f t="shared" si="201"/>
        <v>1438495234.4449875</v>
      </c>
      <c r="CY150" s="11">
        <f t="shared" si="201"/>
        <v>357907786.28886771</v>
      </c>
      <c r="CZ150" s="11">
        <f t="shared" si="201"/>
        <v>1225114516.3484712</v>
      </c>
      <c r="DA150" s="11">
        <f t="shared" si="201"/>
        <v>265614627.47102383</v>
      </c>
      <c r="DB150" s="11">
        <f t="shared" si="201"/>
        <v>540846414.55238652</v>
      </c>
      <c r="DC150" s="11">
        <f t="shared" si="201"/>
        <v>3856489761.8333759</v>
      </c>
      <c r="DE150" s="11">
        <f t="shared" si="201"/>
        <v>22256491269.161495</v>
      </c>
      <c r="DF150" s="11">
        <f t="shared" si="201"/>
        <v>12778377250.997841</v>
      </c>
      <c r="DG150" s="11">
        <f t="shared" si="201"/>
        <v>4258349565.97054</v>
      </c>
      <c r="DH150" s="11">
        <f t="shared" si="201"/>
        <v>1077293925.758708</v>
      </c>
      <c r="DI150" s="11">
        <f t="shared" si="201"/>
        <v>9987446336.0202198</v>
      </c>
      <c r="DJ150" s="11">
        <f t="shared" si="201"/>
        <v>257797848.11400858</v>
      </c>
      <c r="DK150" s="11">
        <f t="shared" si="201"/>
        <v>1107835784.255614</v>
      </c>
      <c r="DL150" s="11">
        <f t="shared" si="201"/>
        <v>2849079816.867167</v>
      </c>
      <c r="DM150" s="11">
        <f t="shared" si="201"/>
        <v>8470057871.8693228</v>
      </c>
      <c r="DN150" s="11">
        <f t="shared" si="201"/>
        <v>1302392616.0942645</v>
      </c>
      <c r="DO150" s="11">
        <f t="shared" si="201"/>
        <v>1438495234.4449875</v>
      </c>
      <c r="DP150" s="11">
        <f t="shared" si="201"/>
        <v>357907786.28886771</v>
      </c>
      <c r="DQ150" s="11">
        <f t="shared" si="201"/>
        <v>1225114516.3484712</v>
      </c>
      <c r="DR150" s="11">
        <f t="shared" si="201"/>
        <v>265614627.47102383</v>
      </c>
      <c r="DS150" s="11">
        <f t="shared" si="201"/>
        <v>540846414.55238652</v>
      </c>
      <c r="DT150" s="11">
        <f t="shared" si="201"/>
        <v>3856489761.8333759</v>
      </c>
      <c r="DV150" s="11">
        <f t="shared" si="201"/>
        <v>22256491269.161495</v>
      </c>
      <c r="DW150" s="11">
        <f t="shared" si="201"/>
        <v>12778377250.997841</v>
      </c>
      <c r="DX150" s="11">
        <f t="shared" si="201"/>
        <v>4258349565.97054</v>
      </c>
      <c r="DY150" s="11">
        <f t="shared" si="201"/>
        <v>1077293925.758708</v>
      </c>
      <c r="DZ150" s="11">
        <f t="shared" si="201"/>
        <v>9987446336.0202198</v>
      </c>
      <c r="EA150" s="11">
        <f t="shared" si="201"/>
        <v>257797848.11400858</v>
      </c>
      <c r="EB150" s="11">
        <f t="shared" si="201"/>
        <v>1107835784.255614</v>
      </c>
      <c r="EC150" s="11">
        <f t="shared" ref="EC150:GN150" si="202">EC79+EC11</f>
        <v>2849079816.867167</v>
      </c>
      <c r="ED150" s="11">
        <f t="shared" si="202"/>
        <v>8470057871.8693228</v>
      </c>
      <c r="EE150" s="11">
        <f t="shared" si="202"/>
        <v>1302392616.0942645</v>
      </c>
      <c r="EF150" s="11">
        <f t="shared" si="202"/>
        <v>1438495234.4449875</v>
      </c>
      <c r="EG150" s="11">
        <f t="shared" si="202"/>
        <v>357907786.28886771</v>
      </c>
      <c r="EH150" s="11">
        <f t="shared" si="202"/>
        <v>1225114516.3484712</v>
      </c>
      <c r="EI150" s="11">
        <f t="shared" si="202"/>
        <v>265614627.47102383</v>
      </c>
      <c r="EJ150" s="11">
        <f t="shared" si="202"/>
        <v>540846414.55238652</v>
      </c>
      <c r="EK150" s="11">
        <f t="shared" si="202"/>
        <v>3856489761.8333759</v>
      </c>
      <c r="EM150" s="11">
        <f t="shared" si="202"/>
        <v>0</v>
      </c>
      <c r="EN150" s="11">
        <f t="shared" si="202"/>
        <v>0</v>
      </c>
      <c r="EO150" s="11">
        <f t="shared" si="202"/>
        <v>0</v>
      </c>
      <c r="EP150" s="11">
        <f t="shared" si="202"/>
        <v>0</v>
      </c>
      <c r="EQ150" s="11">
        <f t="shared" si="202"/>
        <v>0</v>
      </c>
      <c r="ER150" s="11">
        <f t="shared" si="202"/>
        <v>0</v>
      </c>
      <c r="ES150" s="11">
        <f t="shared" si="202"/>
        <v>0</v>
      </c>
      <c r="ET150" s="11">
        <f t="shared" si="202"/>
        <v>0</v>
      </c>
      <c r="EU150" s="11">
        <f t="shared" si="202"/>
        <v>0</v>
      </c>
      <c r="EV150" s="11">
        <f t="shared" si="202"/>
        <v>0</v>
      </c>
      <c r="EW150" s="11">
        <f t="shared" si="202"/>
        <v>0</v>
      </c>
      <c r="EX150" s="11">
        <f t="shared" si="202"/>
        <v>0</v>
      </c>
      <c r="EY150" s="11">
        <f t="shared" si="202"/>
        <v>0</v>
      </c>
      <c r="EZ150" s="11">
        <f t="shared" si="202"/>
        <v>0</v>
      </c>
      <c r="FA150" s="11">
        <f t="shared" si="202"/>
        <v>0</v>
      </c>
      <c r="FB150" s="11">
        <f t="shared" si="202"/>
        <v>0</v>
      </c>
      <c r="FD150" s="11">
        <f t="shared" si="202"/>
        <v>0</v>
      </c>
      <c r="FE150" s="11">
        <f t="shared" si="202"/>
        <v>0</v>
      </c>
      <c r="FF150" s="11">
        <f t="shared" si="202"/>
        <v>0</v>
      </c>
      <c r="FG150" s="11">
        <f t="shared" si="202"/>
        <v>0</v>
      </c>
      <c r="FH150" s="11">
        <f t="shared" si="202"/>
        <v>0</v>
      </c>
      <c r="FI150" s="11">
        <f t="shared" si="202"/>
        <v>0</v>
      </c>
      <c r="FJ150" s="11">
        <f t="shared" si="202"/>
        <v>0</v>
      </c>
      <c r="FK150" s="11">
        <f t="shared" si="202"/>
        <v>0</v>
      </c>
      <c r="FL150" s="11">
        <f t="shared" si="202"/>
        <v>0</v>
      </c>
      <c r="FM150" s="11">
        <f t="shared" si="202"/>
        <v>0</v>
      </c>
      <c r="FN150" s="11">
        <f t="shared" si="202"/>
        <v>0</v>
      </c>
      <c r="FO150" s="11">
        <f t="shared" si="202"/>
        <v>0</v>
      </c>
      <c r="FP150" s="11">
        <f t="shared" si="202"/>
        <v>0</v>
      </c>
      <c r="FQ150" s="11">
        <f t="shared" si="202"/>
        <v>0</v>
      </c>
      <c r="FR150" s="11">
        <f t="shared" si="202"/>
        <v>0</v>
      </c>
      <c r="FS150" s="11">
        <f t="shared" si="202"/>
        <v>0</v>
      </c>
      <c r="FV150" s="11">
        <f t="shared" si="202"/>
        <v>13431.7</v>
      </c>
      <c r="FW150" s="11">
        <f t="shared" si="202"/>
        <v>25073798658.901939</v>
      </c>
      <c r="FX150" s="11">
        <f t="shared" si="202"/>
        <v>13886296405.681601</v>
      </c>
      <c r="FY150" s="11">
        <f t="shared" si="202"/>
        <v>4984021364.926404</v>
      </c>
      <c r="FZ150" s="11">
        <f t="shared" si="202"/>
        <v>1694850477.3547392</v>
      </c>
      <c r="GA150" s="11">
        <f t="shared" si="202"/>
        <v>11807296353.848181</v>
      </c>
      <c r="GB150" s="11">
        <f t="shared" si="202"/>
        <v>321713808.10670799</v>
      </c>
      <c r="GC150" s="11">
        <f t="shared" si="202"/>
        <v>1187411409.6256685</v>
      </c>
      <c r="GD150" s="11">
        <f t="shared" si="202"/>
        <v>6455728639.4193821</v>
      </c>
      <c r="GE150" s="11">
        <f t="shared" si="202"/>
        <v>14611453361.637917</v>
      </c>
      <c r="GF150" s="11">
        <f t="shared" si="202"/>
        <v>1794547469.3606491</v>
      </c>
      <c r="GG150" s="11">
        <f t="shared" si="202"/>
        <v>3073812863.9585929</v>
      </c>
      <c r="GH150" s="11">
        <f t="shared" si="202"/>
        <v>456832397.49147111</v>
      </c>
      <c r="GI150" s="11">
        <f t="shared" si="202"/>
        <v>1343260088.5268061</v>
      </c>
      <c r="GJ150" s="11">
        <f t="shared" si="202"/>
        <v>858533677.25818849</v>
      </c>
      <c r="GK150" s="11">
        <f t="shared" si="202"/>
        <v>1165771313.235425</v>
      </c>
      <c r="GL150" s="11">
        <f t="shared" si="202"/>
        <v>5483928807.1102962</v>
      </c>
      <c r="GN150" s="11">
        <f t="shared" si="202"/>
        <v>25073798658.901939</v>
      </c>
      <c r="GO150" s="11">
        <f t="shared" ref="GO150:IZ150" si="203">GO79+GO11</f>
        <v>13886296405.681601</v>
      </c>
      <c r="GP150" s="11">
        <f t="shared" si="203"/>
        <v>4984021364.926404</v>
      </c>
      <c r="GQ150" s="11">
        <f t="shared" si="203"/>
        <v>1694850477.3547392</v>
      </c>
      <c r="GR150" s="11">
        <f t="shared" si="203"/>
        <v>11807296353.848181</v>
      </c>
      <c r="GS150" s="11">
        <f t="shared" si="203"/>
        <v>321713808.10670799</v>
      </c>
      <c r="GT150" s="11">
        <f t="shared" si="203"/>
        <v>1187411409.6256685</v>
      </c>
      <c r="GU150" s="11">
        <f t="shared" si="203"/>
        <v>6455728639.4193821</v>
      </c>
      <c r="GV150" s="11">
        <f t="shared" si="203"/>
        <v>14611453361.637917</v>
      </c>
      <c r="GW150" s="11">
        <f t="shared" si="203"/>
        <v>1794547469.3606491</v>
      </c>
      <c r="GX150" s="11">
        <f t="shared" si="203"/>
        <v>3073812863.9585929</v>
      </c>
      <c r="GY150" s="11">
        <f t="shared" si="203"/>
        <v>456832397.49147111</v>
      </c>
      <c r="GZ150" s="11">
        <f t="shared" si="203"/>
        <v>1343260088.5268061</v>
      </c>
      <c r="HA150" s="11">
        <f t="shared" si="203"/>
        <v>858533677.25818849</v>
      </c>
      <c r="HB150" s="11">
        <f t="shared" si="203"/>
        <v>1165771313.235425</v>
      </c>
      <c r="HC150" s="11">
        <f t="shared" si="203"/>
        <v>5483928807.1102962</v>
      </c>
      <c r="HE150" s="11">
        <f t="shared" si="203"/>
        <v>25073798658.901939</v>
      </c>
      <c r="HF150" s="11">
        <f t="shared" si="203"/>
        <v>13886296405.681601</v>
      </c>
      <c r="HG150" s="11">
        <f t="shared" si="203"/>
        <v>4984021364.926404</v>
      </c>
      <c r="HH150" s="11">
        <f t="shared" si="203"/>
        <v>1694850477.3547392</v>
      </c>
      <c r="HI150" s="11">
        <f t="shared" si="203"/>
        <v>11807296353.848181</v>
      </c>
      <c r="HJ150" s="11">
        <f t="shared" si="203"/>
        <v>321713808.10670799</v>
      </c>
      <c r="HK150" s="11">
        <f t="shared" si="203"/>
        <v>1187411409.6256685</v>
      </c>
      <c r="HL150" s="11">
        <f t="shared" si="203"/>
        <v>6455728639.4193821</v>
      </c>
      <c r="HM150" s="11">
        <f t="shared" si="203"/>
        <v>14611453361.637917</v>
      </c>
      <c r="HN150" s="11">
        <f t="shared" si="203"/>
        <v>1794547469.3606491</v>
      </c>
      <c r="HO150" s="11">
        <f t="shared" si="203"/>
        <v>3073812863.9585929</v>
      </c>
      <c r="HP150" s="11">
        <f t="shared" si="203"/>
        <v>456832397.49147111</v>
      </c>
      <c r="HQ150" s="11">
        <f t="shared" si="203"/>
        <v>1343260088.5268061</v>
      </c>
      <c r="HR150" s="11">
        <f t="shared" si="203"/>
        <v>858533677.25818849</v>
      </c>
      <c r="HS150" s="11">
        <f t="shared" si="203"/>
        <v>1165771313.235425</v>
      </c>
      <c r="HT150" s="11">
        <f t="shared" si="203"/>
        <v>5483928807.1102962</v>
      </c>
      <c r="HV150" s="11">
        <f t="shared" si="203"/>
        <v>0</v>
      </c>
      <c r="HW150" s="11">
        <f t="shared" si="203"/>
        <v>0</v>
      </c>
      <c r="HX150" s="11">
        <f t="shared" si="203"/>
        <v>0</v>
      </c>
      <c r="HY150" s="11">
        <f t="shared" si="203"/>
        <v>0</v>
      </c>
      <c r="HZ150" s="11">
        <f t="shared" si="203"/>
        <v>0</v>
      </c>
      <c r="IA150" s="11">
        <f t="shared" si="203"/>
        <v>0</v>
      </c>
      <c r="IB150" s="11">
        <f t="shared" si="203"/>
        <v>0</v>
      </c>
      <c r="IC150" s="11">
        <f t="shared" si="203"/>
        <v>0</v>
      </c>
      <c r="ID150" s="11">
        <f t="shared" si="203"/>
        <v>0</v>
      </c>
      <c r="IE150" s="11">
        <f t="shared" si="203"/>
        <v>0</v>
      </c>
      <c r="IF150" s="11">
        <f t="shared" si="203"/>
        <v>0</v>
      </c>
      <c r="IG150" s="11">
        <f t="shared" si="203"/>
        <v>0</v>
      </c>
      <c r="IH150" s="11">
        <f t="shared" si="203"/>
        <v>0</v>
      </c>
      <c r="II150" s="11">
        <f t="shared" si="203"/>
        <v>0</v>
      </c>
      <c r="IJ150" s="11">
        <f t="shared" si="203"/>
        <v>0</v>
      </c>
      <c r="IK150" s="11">
        <f t="shared" si="203"/>
        <v>0</v>
      </c>
      <c r="IM150" s="11">
        <f t="shared" si="203"/>
        <v>0</v>
      </c>
      <c r="IN150" s="11">
        <f t="shared" si="203"/>
        <v>0</v>
      </c>
      <c r="IO150" s="11">
        <f t="shared" si="203"/>
        <v>0</v>
      </c>
      <c r="IP150" s="11">
        <f t="shared" si="203"/>
        <v>0</v>
      </c>
      <c r="IQ150" s="11">
        <f t="shared" si="203"/>
        <v>0</v>
      </c>
      <c r="IR150" s="11">
        <f t="shared" si="203"/>
        <v>0</v>
      </c>
      <c r="IS150" s="11">
        <f t="shared" si="203"/>
        <v>0</v>
      </c>
      <c r="IT150" s="11">
        <f t="shared" si="203"/>
        <v>0</v>
      </c>
      <c r="IU150" s="11">
        <f t="shared" si="203"/>
        <v>0</v>
      </c>
      <c r="IV150" s="11">
        <f t="shared" si="203"/>
        <v>0</v>
      </c>
      <c r="IW150" s="11">
        <f t="shared" si="203"/>
        <v>0</v>
      </c>
      <c r="IX150" s="11">
        <f t="shared" si="203"/>
        <v>0</v>
      </c>
      <c r="IY150" s="11">
        <f t="shared" si="203"/>
        <v>0</v>
      </c>
      <c r="IZ150" s="11">
        <f t="shared" si="203"/>
        <v>0</v>
      </c>
      <c r="JA150" s="11">
        <f t="shared" ref="JA150" si="204">JA79+JA11</f>
        <v>0</v>
      </c>
      <c r="JB150" s="11">
        <f t="shared" si="164"/>
        <v>0</v>
      </c>
    </row>
    <row r="151" spans="4:262" x14ac:dyDescent="0.25">
      <c r="D151" s="11">
        <v>2029</v>
      </c>
      <c r="E151" s="11">
        <f t="shared" ref="E151:BP151" si="205">E80+E12</f>
        <v>21668104637.798656</v>
      </c>
      <c r="F151" s="11">
        <f t="shared" si="205"/>
        <v>11124759842.069738</v>
      </c>
      <c r="G151" s="11">
        <f t="shared" si="205"/>
        <v>3726586587.7419224</v>
      </c>
      <c r="H151" s="11">
        <f t="shared" si="205"/>
        <v>1115159435.7896585</v>
      </c>
      <c r="I151" s="11">
        <f t="shared" si="205"/>
        <v>10120565297.6129</v>
      </c>
      <c r="J151" s="11">
        <f t="shared" si="205"/>
        <v>249797725.10323566</v>
      </c>
      <c r="K151" s="11">
        <f t="shared" si="205"/>
        <v>984609748.7319603</v>
      </c>
      <c r="L151" s="11">
        <f t="shared" si="205"/>
        <v>2473116066.895514</v>
      </c>
      <c r="M151" s="11">
        <f t="shared" si="205"/>
        <v>13595303585.303894</v>
      </c>
      <c r="N151" s="11">
        <f t="shared" si="205"/>
        <v>1271649516.7818167</v>
      </c>
      <c r="O151" s="11">
        <f t="shared" si="205"/>
        <v>1302641080.4438102</v>
      </c>
      <c r="P151" s="11">
        <f t="shared" si="205"/>
        <v>317897737.50388211</v>
      </c>
      <c r="Q151" s="11">
        <f t="shared" si="205"/>
        <v>1075937265.1254246</v>
      </c>
      <c r="R151" s="11">
        <f t="shared" si="205"/>
        <v>203999886.20964134</v>
      </c>
      <c r="S151" s="11">
        <f t="shared" si="205"/>
        <v>476764968.61525106</v>
      </c>
      <c r="T151" s="11">
        <f t="shared" si="205"/>
        <v>3407812898.0503578</v>
      </c>
      <c r="V151" s="11">
        <f t="shared" si="205"/>
        <v>21668104637.798656</v>
      </c>
      <c r="W151" s="11">
        <f t="shared" si="205"/>
        <v>11124759842.069738</v>
      </c>
      <c r="X151" s="11">
        <f t="shared" si="205"/>
        <v>3726586587.7419224</v>
      </c>
      <c r="Y151" s="11">
        <f t="shared" si="205"/>
        <v>1115159435.7896585</v>
      </c>
      <c r="Z151" s="11">
        <f t="shared" si="205"/>
        <v>10120565297.6129</v>
      </c>
      <c r="AA151" s="11">
        <f t="shared" si="205"/>
        <v>249797725.10323566</v>
      </c>
      <c r="AB151" s="11">
        <f t="shared" si="205"/>
        <v>984609748.7319603</v>
      </c>
      <c r="AC151" s="11">
        <f t="shared" si="205"/>
        <v>2473116066.895514</v>
      </c>
      <c r="AD151" s="11">
        <f t="shared" si="205"/>
        <v>13595303585.303894</v>
      </c>
      <c r="AE151" s="11">
        <f t="shared" si="205"/>
        <v>1271649516.7818167</v>
      </c>
      <c r="AF151" s="11">
        <f t="shared" si="205"/>
        <v>1302641080.4438102</v>
      </c>
      <c r="AG151" s="11">
        <f t="shared" si="205"/>
        <v>317897737.50388211</v>
      </c>
      <c r="AH151" s="11">
        <f t="shared" si="205"/>
        <v>1075937265.1254246</v>
      </c>
      <c r="AI151" s="11">
        <f t="shared" si="205"/>
        <v>203999886.20964134</v>
      </c>
      <c r="AJ151" s="11">
        <f t="shared" si="205"/>
        <v>476764968.61525106</v>
      </c>
      <c r="AK151" s="11">
        <f t="shared" si="205"/>
        <v>3407812898.0503578</v>
      </c>
      <c r="AM151" s="11">
        <f t="shared" si="205"/>
        <v>21668104637.798656</v>
      </c>
      <c r="AN151" s="11">
        <f t="shared" si="205"/>
        <v>11124759842.069738</v>
      </c>
      <c r="AO151" s="11">
        <f t="shared" si="205"/>
        <v>3726586587.7419224</v>
      </c>
      <c r="AP151" s="11">
        <f t="shared" si="205"/>
        <v>1115159435.7896585</v>
      </c>
      <c r="AQ151" s="11">
        <f t="shared" si="205"/>
        <v>10120565297.6129</v>
      </c>
      <c r="AR151" s="11">
        <f t="shared" si="205"/>
        <v>249797725.10323566</v>
      </c>
      <c r="AS151" s="11">
        <f t="shared" si="205"/>
        <v>984609748.7319603</v>
      </c>
      <c r="AT151" s="11">
        <f t="shared" si="205"/>
        <v>2473116066.895514</v>
      </c>
      <c r="AU151" s="11">
        <f t="shared" si="205"/>
        <v>13595303585.303894</v>
      </c>
      <c r="AV151" s="11">
        <f t="shared" si="205"/>
        <v>1271649516.7818167</v>
      </c>
      <c r="AW151" s="11">
        <f t="shared" si="205"/>
        <v>1302641080.4438102</v>
      </c>
      <c r="AX151" s="11">
        <f t="shared" si="205"/>
        <v>317897737.50388211</v>
      </c>
      <c r="AY151" s="11">
        <f t="shared" si="205"/>
        <v>1075937265.1254246</v>
      </c>
      <c r="AZ151" s="11">
        <f t="shared" si="205"/>
        <v>203999886.20964134</v>
      </c>
      <c r="BA151" s="11">
        <f t="shared" si="205"/>
        <v>476764968.61525106</v>
      </c>
      <c r="BB151" s="11">
        <f t="shared" si="205"/>
        <v>3407812898.0503578</v>
      </c>
      <c r="BD151" s="11">
        <f t="shared" si="205"/>
        <v>0</v>
      </c>
      <c r="BE151" s="11">
        <f t="shared" si="205"/>
        <v>0</v>
      </c>
      <c r="BF151" s="11">
        <f t="shared" si="205"/>
        <v>0</v>
      </c>
      <c r="BG151" s="11">
        <f t="shared" si="205"/>
        <v>0</v>
      </c>
      <c r="BH151" s="11">
        <f t="shared" si="205"/>
        <v>0</v>
      </c>
      <c r="BI151" s="11">
        <f t="shared" si="205"/>
        <v>0</v>
      </c>
      <c r="BJ151" s="11">
        <f t="shared" si="205"/>
        <v>0</v>
      </c>
      <c r="BK151" s="11">
        <f t="shared" si="205"/>
        <v>0</v>
      </c>
      <c r="BL151" s="11">
        <f t="shared" si="205"/>
        <v>0</v>
      </c>
      <c r="BM151" s="11">
        <f t="shared" si="205"/>
        <v>0</v>
      </c>
      <c r="BN151" s="11">
        <f t="shared" si="205"/>
        <v>0</v>
      </c>
      <c r="BO151" s="11">
        <f t="shared" si="205"/>
        <v>0</v>
      </c>
      <c r="BP151" s="11">
        <f t="shared" si="205"/>
        <v>0</v>
      </c>
      <c r="BQ151" s="11">
        <f t="shared" ref="BQ151:EB151" si="206">BQ80+BQ12</f>
        <v>0</v>
      </c>
      <c r="BR151" s="11">
        <f t="shared" si="206"/>
        <v>0</v>
      </c>
      <c r="BS151" s="11">
        <f t="shared" si="206"/>
        <v>0</v>
      </c>
      <c r="BU151" s="11">
        <f t="shared" si="206"/>
        <v>0</v>
      </c>
      <c r="BV151" s="11">
        <f t="shared" si="206"/>
        <v>0</v>
      </c>
      <c r="BW151" s="11">
        <f t="shared" si="206"/>
        <v>0</v>
      </c>
      <c r="BX151" s="11">
        <f t="shared" si="206"/>
        <v>0</v>
      </c>
      <c r="BY151" s="11">
        <f t="shared" si="206"/>
        <v>0</v>
      </c>
      <c r="BZ151" s="11">
        <f t="shared" si="206"/>
        <v>0</v>
      </c>
      <c r="CA151" s="11">
        <f t="shared" si="206"/>
        <v>0</v>
      </c>
      <c r="CB151" s="11">
        <f t="shared" si="206"/>
        <v>0</v>
      </c>
      <c r="CC151" s="11">
        <f t="shared" si="206"/>
        <v>0</v>
      </c>
      <c r="CD151" s="11">
        <f t="shared" si="206"/>
        <v>0</v>
      </c>
      <c r="CE151" s="11">
        <f t="shared" si="206"/>
        <v>0</v>
      </c>
      <c r="CF151" s="11">
        <f t="shared" si="206"/>
        <v>0</v>
      </c>
      <c r="CG151" s="11">
        <f t="shared" si="206"/>
        <v>0</v>
      </c>
      <c r="CH151" s="11">
        <f t="shared" si="206"/>
        <v>0</v>
      </c>
      <c r="CI151" s="11">
        <f t="shared" si="206"/>
        <v>0</v>
      </c>
      <c r="CJ151" s="11">
        <f t="shared" si="206"/>
        <v>0</v>
      </c>
      <c r="CM151" s="11">
        <f t="shared" si="206"/>
        <v>15528.333333333334</v>
      </c>
      <c r="CN151" s="11">
        <f t="shared" si="206"/>
        <v>24492805996.133316</v>
      </c>
      <c r="CO151" s="11">
        <f t="shared" si="206"/>
        <v>13851195698.866531</v>
      </c>
      <c r="CP151" s="11">
        <f t="shared" si="206"/>
        <v>4597794803.12994</v>
      </c>
      <c r="CQ151" s="11">
        <f t="shared" si="206"/>
        <v>1212022757.248898</v>
      </c>
      <c r="CR151" s="11">
        <f t="shared" si="206"/>
        <v>11273660788.360022</v>
      </c>
      <c r="CS151" s="11">
        <f t="shared" si="206"/>
        <v>283189468.81628388</v>
      </c>
      <c r="CT151" s="11">
        <f t="shared" si="206"/>
        <v>1220567073.9577725</v>
      </c>
      <c r="CU151" s="11">
        <f t="shared" si="206"/>
        <v>3255315153.0268831</v>
      </c>
      <c r="CV151" s="11">
        <f t="shared" si="206"/>
        <v>9465295869.1968765</v>
      </c>
      <c r="CW151" s="11">
        <f t="shared" si="206"/>
        <v>1609732734.8878093</v>
      </c>
      <c r="CX151" s="11">
        <f t="shared" si="206"/>
        <v>1868465858.344028</v>
      </c>
      <c r="CY151" s="11">
        <f t="shared" si="206"/>
        <v>408144459.11793131</v>
      </c>
      <c r="CZ151" s="11">
        <f t="shared" si="206"/>
        <v>1455272865.433636</v>
      </c>
      <c r="DA151" s="11">
        <f t="shared" si="206"/>
        <v>563740749.7987088</v>
      </c>
      <c r="DB151" s="11">
        <f t="shared" si="206"/>
        <v>666679099.86467421</v>
      </c>
      <c r="DC151" s="11">
        <f t="shared" si="206"/>
        <v>4375043855.2709846</v>
      </c>
      <c r="DE151" s="11">
        <f t="shared" si="206"/>
        <v>24492805996.133316</v>
      </c>
      <c r="DF151" s="11">
        <f t="shared" si="206"/>
        <v>13851195698.866531</v>
      </c>
      <c r="DG151" s="11">
        <f t="shared" si="206"/>
        <v>4597794803.12994</v>
      </c>
      <c r="DH151" s="11">
        <f t="shared" si="206"/>
        <v>1212022757.248898</v>
      </c>
      <c r="DI151" s="11">
        <f t="shared" si="206"/>
        <v>11273660788.360022</v>
      </c>
      <c r="DJ151" s="11">
        <f t="shared" si="206"/>
        <v>283189468.81628388</v>
      </c>
      <c r="DK151" s="11">
        <f t="shared" si="206"/>
        <v>1220567073.9577725</v>
      </c>
      <c r="DL151" s="11">
        <f t="shared" si="206"/>
        <v>3255315153.0268831</v>
      </c>
      <c r="DM151" s="11">
        <f t="shared" si="206"/>
        <v>9465295869.1968765</v>
      </c>
      <c r="DN151" s="11">
        <f t="shared" si="206"/>
        <v>1609732734.8878093</v>
      </c>
      <c r="DO151" s="11">
        <f t="shared" si="206"/>
        <v>1868465858.344028</v>
      </c>
      <c r="DP151" s="11">
        <f t="shared" si="206"/>
        <v>408144459.11793131</v>
      </c>
      <c r="DQ151" s="11">
        <f t="shared" si="206"/>
        <v>1455272865.433636</v>
      </c>
      <c r="DR151" s="11">
        <f t="shared" si="206"/>
        <v>563740749.7987088</v>
      </c>
      <c r="DS151" s="11">
        <f t="shared" si="206"/>
        <v>666679099.86467421</v>
      </c>
      <c r="DT151" s="11">
        <f t="shared" si="206"/>
        <v>4375043855.2709846</v>
      </c>
      <c r="DV151" s="11">
        <f t="shared" si="206"/>
        <v>24492805996.133316</v>
      </c>
      <c r="DW151" s="11">
        <f t="shared" si="206"/>
        <v>13851195698.866531</v>
      </c>
      <c r="DX151" s="11">
        <f t="shared" si="206"/>
        <v>4597794803.12994</v>
      </c>
      <c r="DY151" s="11">
        <f t="shared" si="206"/>
        <v>1212022757.248898</v>
      </c>
      <c r="DZ151" s="11">
        <f t="shared" si="206"/>
        <v>11273660788.360022</v>
      </c>
      <c r="EA151" s="11">
        <f t="shared" si="206"/>
        <v>283189468.81628388</v>
      </c>
      <c r="EB151" s="11">
        <f t="shared" si="206"/>
        <v>1220567073.9577725</v>
      </c>
      <c r="EC151" s="11">
        <f t="shared" ref="EC151:GN151" si="207">EC80+EC12</f>
        <v>3255315153.0268831</v>
      </c>
      <c r="ED151" s="11">
        <f t="shared" si="207"/>
        <v>9465295869.1968765</v>
      </c>
      <c r="EE151" s="11">
        <f t="shared" si="207"/>
        <v>1609732734.8878093</v>
      </c>
      <c r="EF151" s="11">
        <f t="shared" si="207"/>
        <v>1868465858.344028</v>
      </c>
      <c r="EG151" s="11">
        <f t="shared" si="207"/>
        <v>408144459.11793131</v>
      </c>
      <c r="EH151" s="11">
        <f t="shared" si="207"/>
        <v>1455272865.433636</v>
      </c>
      <c r="EI151" s="11">
        <f t="shared" si="207"/>
        <v>563740749.7987088</v>
      </c>
      <c r="EJ151" s="11">
        <f t="shared" si="207"/>
        <v>666679099.86467421</v>
      </c>
      <c r="EK151" s="11">
        <f t="shared" si="207"/>
        <v>4375043855.2709846</v>
      </c>
      <c r="EM151" s="11">
        <f t="shared" si="207"/>
        <v>0</v>
      </c>
      <c r="EN151" s="11">
        <f t="shared" si="207"/>
        <v>0</v>
      </c>
      <c r="EO151" s="11">
        <f t="shared" si="207"/>
        <v>0</v>
      </c>
      <c r="EP151" s="11">
        <f t="shared" si="207"/>
        <v>0</v>
      </c>
      <c r="EQ151" s="11">
        <f t="shared" si="207"/>
        <v>0</v>
      </c>
      <c r="ER151" s="11">
        <f t="shared" si="207"/>
        <v>0</v>
      </c>
      <c r="ES151" s="11">
        <f t="shared" si="207"/>
        <v>0</v>
      </c>
      <c r="ET151" s="11">
        <f t="shared" si="207"/>
        <v>0</v>
      </c>
      <c r="EU151" s="11">
        <f t="shared" si="207"/>
        <v>0</v>
      </c>
      <c r="EV151" s="11">
        <f t="shared" si="207"/>
        <v>0</v>
      </c>
      <c r="EW151" s="11">
        <f t="shared" si="207"/>
        <v>0</v>
      </c>
      <c r="EX151" s="11">
        <f t="shared" si="207"/>
        <v>0</v>
      </c>
      <c r="EY151" s="11">
        <f t="shared" si="207"/>
        <v>0</v>
      </c>
      <c r="EZ151" s="11">
        <f t="shared" si="207"/>
        <v>0</v>
      </c>
      <c r="FA151" s="11">
        <f t="shared" si="207"/>
        <v>0</v>
      </c>
      <c r="FB151" s="11">
        <f t="shared" si="207"/>
        <v>0</v>
      </c>
      <c r="FD151" s="11">
        <f t="shared" si="207"/>
        <v>0</v>
      </c>
      <c r="FE151" s="11">
        <f t="shared" si="207"/>
        <v>0</v>
      </c>
      <c r="FF151" s="11">
        <f t="shared" si="207"/>
        <v>0</v>
      </c>
      <c r="FG151" s="11">
        <f t="shared" si="207"/>
        <v>0</v>
      </c>
      <c r="FH151" s="11">
        <f t="shared" si="207"/>
        <v>0</v>
      </c>
      <c r="FI151" s="11">
        <f t="shared" si="207"/>
        <v>0</v>
      </c>
      <c r="FJ151" s="11">
        <f t="shared" si="207"/>
        <v>0</v>
      </c>
      <c r="FK151" s="11">
        <f t="shared" si="207"/>
        <v>0</v>
      </c>
      <c r="FL151" s="11">
        <f t="shared" si="207"/>
        <v>0</v>
      </c>
      <c r="FM151" s="11">
        <f t="shared" si="207"/>
        <v>0</v>
      </c>
      <c r="FN151" s="11">
        <f t="shared" si="207"/>
        <v>0</v>
      </c>
      <c r="FO151" s="11">
        <f t="shared" si="207"/>
        <v>0</v>
      </c>
      <c r="FP151" s="11">
        <f t="shared" si="207"/>
        <v>0</v>
      </c>
      <c r="FQ151" s="11">
        <f t="shared" si="207"/>
        <v>0</v>
      </c>
      <c r="FR151" s="11">
        <f t="shared" si="207"/>
        <v>0</v>
      </c>
      <c r="FS151" s="11">
        <f t="shared" si="207"/>
        <v>0</v>
      </c>
      <c r="FV151" s="11">
        <f t="shared" si="207"/>
        <v>15528.333333333334</v>
      </c>
      <c r="FW151" s="11">
        <f t="shared" si="207"/>
        <v>26626478053.83316</v>
      </c>
      <c r="FX151" s="11">
        <f t="shared" si="207"/>
        <v>13967990335.207996</v>
      </c>
      <c r="FY151" s="11">
        <f t="shared" si="207"/>
        <v>5056524179.234086</v>
      </c>
      <c r="FZ151" s="11">
        <f t="shared" si="207"/>
        <v>1857505359.4674892</v>
      </c>
      <c r="GA151" s="11">
        <f t="shared" si="207"/>
        <v>12114004007.054379</v>
      </c>
      <c r="GB151" s="11">
        <f t="shared" si="207"/>
        <v>348684461.08153039</v>
      </c>
      <c r="GC151" s="11">
        <f t="shared" si="207"/>
        <v>1207549212.3636653</v>
      </c>
      <c r="GD151" s="11">
        <f t="shared" si="207"/>
        <v>7285420563.0240784</v>
      </c>
      <c r="GE151" s="11">
        <f t="shared" si="207"/>
        <v>16601737734.1061</v>
      </c>
      <c r="GF151" s="11">
        <f t="shared" si="207"/>
        <v>2056728943.9009922</v>
      </c>
      <c r="GG151" s="11">
        <f t="shared" si="207"/>
        <v>3835804169.1936908</v>
      </c>
      <c r="GH151" s="11">
        <f t="shared" si="207"/>
        <v>495439351.79493093</v>
      </c>
      <c r="GI151" s="11">
        <f t="shared" si="207"/>
        <v>1412124737.033267</v>
      </c>
      <c r="GJ151" s="11">
        <f t="shared" si="207"/>
        <v>1141104996.8665416</v>
      </c>
      <c r="GK151" s="11">
        <f t="shared" si="207"/>
        <v>1271603420.5470538</v>
      </c>
      <c r="GL151" s="11">
        <f t="shared" si="207"/>
        <v>6150883057.1015644</v>
      </c>
      <c r="GN151" s="11">
        <f t="shared" si="207"/>
        <v>26626478053.83316</v>
      </c>
      <c r="GO151" s="11">
        <f t="shared" ref="GO151:IZ151" si="208">GO80+GO12</f>
        <v>13967990335.207996</v>
      </c>
      <c r="GP151" s="11">
        <f t="shared" si="208"/>
        <v>5056524179.234086</v>
      </c>
      <c r="GQ151" s="11">
        <f t="shared" si="208"/>
        <v>1857505359.4674892</v>
      </c>
      <c r="GR151" s="11">
        <f t="shared" si="208"/>
        <v>12114004007.054379</v>
      </c>
      <c r="GS151" s="11">
        <f t="shared" si="208"/>
        <v>348684461.08153039</v>
      </c>
      <c r="GT151" s="11">
        <f t="shared" si="208"/>
        <v>1207549212.3636653</v>
      </c>
      <c r="GU151" s="11">
        <f t="shared" si="208"/>
        <v>7285420563.0240784</v>
      </c>
      <c r="GV151" s="11">
        <f t="shared" si="208"/>
        <v>16601737734.1061</v>
      </c>
      <c r="GW151" s="11">
        <f t="shared" si="208"/>
        <v>2056728943.9009922</v>
      </c>
      <c r="GX151" s="11">
        <f t="shared" si="208"/>
        <v>3835804169.1936908</v>
      </c>
      <c r="GY151" s="11">
        <f t="shared" si="208"/>
        <v>495439351.79493093</v>
      </c>
      <c r="GZ151" s="11">
        <f t="shared" si="208"/>
        <v>1412124737.033267</v>
      </c>
      <c r="HA151" s="11">
        <f t="shared" si="208"/>
        <v>1141104996.8665416</v>
      </c>
      <c r="HB151" s="11">
        <f t="shared" si="208"/>
        <v>1271603420.5470538</v>
      </c>
      <c r="HC151" s="11">
        <f t="shared" si="208"/>
        <v>6150883057.1015644</v>
      </c>
      <c r="HE151" s="11">
        <f t="shared" si="208"/>
        <v>26626478053.83316</v>
      </c>
      <c r="HF151" s="11">
        <f t="shared" si="208"/>
        <v>13967990335.207996</v>
      </c>
      <c r="HG151" s="11">
        <f t="shared" si="208"/>
        <v>5056524179.234086</v>
      </c>
      <c r="HH151" s="11">
        <f t="shared" si="208"/>
        <v>1857505359.4674892</v>
      </c>
      <c r="HI151" s="11">
        <f t="shared" si="208"/>
        <v>12114004007.054379</v>
      </c>
      <c r="HJ151" s="11">
        <f t="shared" si="208"/>
        <v>348684461.08153039</v>
      </c>
      <c r="HK151" s="11">
        <f t="shared" si="208"/>
        <v>1207549212.3636653</v>
      </c>
      <c r="HL151" s="11">
        <f t="shared" si="208"/>
        <v>7285420563.0240784</v>
      </c>
      <c r="HM151" s="11">
        <f t="shared" si="208"/>
        <v>16601737734.1061</v>
      </c>
      <c r="HN151" s="11">
        <f t="shared" si="208"/>
        <v>2056728943.9009922</v>
      </c>
      <c r="HO151" s="11">
        <f t="shared" si="208"/>
        <v>3835804169.1936908</v>
      </c>
      <c r="HP151" s="11">
        <f t="shared" si="208"/>
        <v>495439351.79493093</v>
      </c>
      <c r="HQ151" s="11">
        <f t="shared" si="208"/>
        <v>1412124737.033267</v>
      </c>
      <c r="HR151" s="11">
        <f t="shared" si="208"/>
        <v>1141104996.8665416</v>
      </c>
      <c r="HS151" s="11">
        <f t="shared" si="208"/>
        <v>1271603420.5470538</v>
      </c>
      <c r="HT151" s="11">
        <f t="shared" si="208"/>
        <v>6150883057.1015644</v>
      </c>
      <c r="HV151" s="11">
        <f t="shared" si="208"/>
        <v>0</v>
      </c>
      <c r="HW151" s="11">
        <f t="shared" si="208"/>
        <v>0</v>
      </c>
      <c r="HX151" s="11">
        <f t="shared" si="208"/>
        <v>0</v>
      </c>
      <c r="HY151" s="11">
        <f t="shared" si="208"/>
        <v>0</v>
      </c>
      <c r="HZ151" s="11">
        <f t="shared" si="208"/>
        <v>0</v>
      </c>
      <c r="IA151" s="11">
        <f t="shared" si="208"/>
        <v>0</v>
      </c>
      <c r="IB151" s="11">
        <f t="shared" si="208"/>
        <v>0</v>
      </c>
      <c r="IC151" s="11">
        <f t="shared" si="208"/>
        <v>0</v>
      </c>
      <c r="ID151" s="11">
        <f t="shared" si="208"/>
        <v>0</v>
      </c>
      <c r="IE151" s="11">
        <f t="shared" si="208"/>
        <v>0</v>
      </c>
      <c r="IF151" s="11">
        <f t="shared" si="208"/>
        <v>0</v>
      </c>
      <c r="IG151" s="11">
        <f t="shared" si="208"/>
        <v>0</v>
      </c>
      <c r="IH151" s="11">
        <f t="shared" si="208"/>
        <v>0</v>
      </c>
      <c r="II151" s="11">
        <f t="shared" si="208"/>
        <v>0</v>
      </c>
      <c r="IJ151" s="11">
        <f t="shared" si="208"/>
        <v>0</v>
      </c>
      <c r="IK151" s="11">
        <f t="shared" si="208"/>
        <v>0</v>
      </c>
      <c r="IM151" s="11">
        <f t="shared" si="208"/>
        <v>0</v>
      </c>
      <c r="IN151" s="11">
        <f t="shared" si="208"/>
        <v>0</v>
      </c>
      <c r="IO151" s="11">
        <f t="shared" si="208"/>
        <v>0</v>
      </c>
      <c r="IP151" s="11">
        <f t="shared" si="208"/>
        <v>0</v>
      </c>
      <c r="IQ151" s="11">
        <f t="shared" si="208"/>
        <v>0</v>
      </c>
      <c r="IR151" s="11">
        <f t="shared" si="208"/>
        <v>0</v>
      </c>
      <c r="IS151" s="11">
        <f t="shared" si="208"/>
        <v>0</v>
      </c>
      <c r="IT151" s="11">
        <f t="shared" si="208"/>
        <v>0</v>
      </c>
      <c r="IU151" s="11">
        <f t="shared" si="208"/>
        <v>0</v>
      </c>
      <c r="IV151" s="11">
        <f t="shared" si="208"/>
        <v>0</v>
      </c>
      <c r="IW151" s="11">
        <f t="shared" si="208"/>
        <v>0</v>
      </c>
      <c r="IX151" s="11">
        <f t="shared" si="208"/>
        <v>0</v>
      </c>
      <c r="IY151" s="11">
        <f t="shared" si="208"/>
        <v>0</v>
      </c>
      <c r="IZ151" s="11">
        <f t="shared" si="208"/>
        <v>0</v>
      </c>
      <c r="JA151" s="11">
        <f t="shared" ref="JA151" si="209">JA80+JA12</f>
        <v>0</v>
      </c>
      <c r="JB151" s="11">
        <f t="shared" si="164"/>
        <v>0</v>
      </c>
    </row>
    <row r="152" spans="4:262" x14ac:dyDescent="0.25">
      <c r="D152" s="11">
        <v>2030</v>
      </c>
      <c r="E152" s="11">
        <f t="shared" ref="E152:BP152" si="210">E81+E13</f>
        <v>23431973238.516098</v>
      </c>
      <c r="F152" s="11">
        <f t="shared" si="210"/>
        <v>11714200852.003618</v>
      </c>
      <c r="G152" s="11">
        <f t="shared" si="210"/>
        <v>3912988743.9177165</v>
      </c>
      <c r="H152" s="11">
        <f t="shared" si="210"/>
        <v>1260547039.1067653</v>
      </c>
      <c r="I152" s="11">
        <f t="shared" si="210"/>
        <v>11271677003.673233</v>
      </c>
      <c r="J152" s="11">
        <f t="shared" si="210"/>
        <v>294250539.38219863</v>
      </c>
      <c r="K152" s="11">
        <f t="shared" si="210"/>
        <v>1044110599.0727752</v>
      </c>
      <c r="L152" s="11">
        <f t="shared" si="210"/>
        <v>2724907620.1562099</v>
      </c>
      <c r="M152" s="11">
        <f t="shared" si="210"/>
        <v>14903783292.166595</v>
      </c>
      <c r="N152" s="11">
        <f t="shared" si="210"/>
        <v>1493862584.4400966</v>
      </c>
      <c r="O152" s="11">
        <f t="shared" si="210"/>
        <v>1562996990.1125906</v>
      </c>
      <c r="P152" s="11">
        <f t="shared" si="210"/>
        <v>350899323.31759882</v>
      </c>
      <c r="Q152" s="11">
        <f t="shared" si="210"/>
        <v>1218085776.7619596</v>
      </c>
      <c r="R152" s="11">
        <f t="shared" si="210"/>
        <v>283611561.94672281</v>
      </c>
      <c r="S152" s="11">
        <f t="shared" si="210"/>
        <v>555349221.9973824</v>
      </c>
      <c r="T152" s="11">
        <f t="shared" si="210"/>
        <v>3744529239.833756</v>
      </c>
      <c r="V152" s="11">
        <f t="shared" si="210"/>
        <v>23457217172.232243</v>
      </c>
      <c r="W152" s="11">
        <f t="shared" si="210"/>
        <v>11718485074.345795</v>
      </c>
      <c r="X152" s="11">
        <f t="shared" si="210"/>
        <v>3917425331.0835872</v>
      </c>
      <c r="Y152" s="11">
        <f t="shared" si="210"/>
        <v>1261480922.496417</v>
      </c>
      <c r="Z152" s="11">
        <f t="shared" si="210"/>
        <v>11287525198.224417</v>
      </c>
      <c r="AA152" s="11">
        <f t="shared" si="210"/>
        <v>294349128.225811</v>
      </c>
      <c r="AB152" s="11">
        <f t="shared" si="210"/>
        <v>1045139419.5229142</v>
      </c>
      <c r="AC152" s="11">
        <f t="shared" si="210"/>
        <v>2727500654.105669</v>
      </c>
      <c r="AD152" s="11">
        <f t="shared" si="210"/>
        <v>14914018871.27706</v>
      </c>
      <c r="AE152" s="11">
        <f t="shared" si="210"/>
        <v>1494761392.5078034</v>
      </c>
      <c r="AF152" s="11">
        <f t="shared" si="210"/>
        <v>1564238011.0381036</v>
      </c>
      <c r="AG152" s="11">
        <f t="shared" si="210"/>
        <v>351168507.51088971</v>
      </c>
      <c r="AH152" s="11">
        <f t="shared" si="210"/>
        <v>1218421032.743624</v>
      </c>
      <c r="AI152" s="11">
        <f t="shared" si="210"/>
        <v>284023553.17911744</v>
      </c>
      <c r="AJ152" s="11">
        <f t="shared" si="210"/>
        <v>555650742.02214801</v>
      </c>
      <c r="AK152" s="11">
        <f t="shared" si="210"/>
        <v>3747869029.0730038</v>
      </c>
      <c r="AM152" s="11">
        <f t="shared" si="210"/>
        <v>23482461105.948383</v>
      </c>
      <c r="AN152" s="11">
        <f t="shared" si="210"/>
        <v>11722769296.687971</v>
      </c>
      <c r="AO152" s="11">
        <f t="shared" si="210"/>
        <v>3921861918.2494578</v>
      </c>
      <c r="AP152" s="11">
        <f t="shared" si="210"/>
        <v>1262414805.8860686</v>
      </c>
      <c r="AQ152" s="11">
        <f t="shared" si="210"/>
        <v>11303373392.775599</v>
      </c>
      <c r="AR152" s="11">
        <f t="shared" si="210"/>
        <v>294447717.0694235</v>
      </c>
      <c r="AS152" s="11">
        <f t="shared" si="210"/>
        <v>1046168239.9730535</v>
      </c>
      <c r="AT152" s="11">
        <f t="shared" si="210"/>
        <v>2730093688.0551257</v>
      </c>
      <c r="AU152" s="11">
        <f t="shared" si="210"/>
        <v>14924254450.387524</v>
      </c>
      <c r="AV152" s="11">
        <f t="shared" si="210"/>
        <v>1495660200.5755103</v>
      </c>
      <c r="AW152" s="11">
        <f t="shared" si="210"/>
        <v>1565479031.9636164</v>
      </c>
      <c r="AX152" s="11">
        <f t="shared" si="210"/>
        <v>351437691.7041806</v>
      </c>
      <c r="AY152" s="11">
        <f t="shared" si="210"/>
        <v>1218756288.7252889</v>
      </c>
      <c r="AZ152" s="11">
        <f t="shared" si="210"/>
        <v>284435544.41151237</v>
      </c>
      <c r="BA152" s="11">
        <f t="shared" si="210"/>
        <v>555952262.04691339</v>
      </c>
      <c r="BB152" s="11">
        <f t="shared" si="210"/>
        <v>3751208818.3122544</v>
      </c>
      <c r="BD152" s="11">
        <f t="shared" si="210"/>
        <v>0</v>
      </c>
      <c r="BE152" s="11">
        <f t="shared" si="210"/>
        <v>0</v>
      </c>
      <c r="BF152" s="11">
        <f t="shared" si="210"/>
        <v>0</v>
      </c>
      <c r="BG152" s="11">
        <f t="shared" si="210"/>
        <v>0</v>
      </c>
      <c r="BH152" s="11">
        <f t="shared" si="210"/>
        <v>0</v>
      </c>
      <c r="BI152" s="11">
        <f t="shared" si="210"/>
        <v>0</v>
      </c>
      <c r="BJ152" s="11">
        <f t="shared" si="210"/>
        <v>0</v>
      </c>
      <c r="BK152" s="11">
        <f t="shared" si="210"/>
        <v>0</v>
      </c>
      <c r="BL152" s="11">
        <f t="shared" si="210"/>
        <v>0</v>
      </c>
      <c r="BM152" s="11">
        <f t="shared" si="210"/>
        <v>0</v>
      </c>
      <c r="BN152" s="11">
        <f t="shared" si="210"/>
        <v>0</v>
      </c>
      <c r="BO152" s="11">
        <f t="shared" si="210"/>
        <v>0</v>
      </c>
      <c r="BP152" s="11">
        <f t="shared" si="210"/>
        <v>0</v>
      </c>
      <c r="BQ152" s="11">
        <f t="shared" ref="BQ152:EB152" si="211">BQ81+BQ13</f>
        <v>0</v>
      </c>
      <c r="BR152" s="11">
        <f t="shared" si="211"/>
        <v>0</v>
      </c>
      <c r="BS152" s="11">
        <f t="shared" si="211"/>
        <v>0</v>
      </c>
      <c r="BU152" s="11">
        <f t="shared" si="211"/>
        <v>0</v>
      </c>
      <c r="BV152" s="11">
        <f t="shared" si="211"/>
        <v>0</v>
      </c>
      <c r="BW152" s="11">
        <f t="shared" si="211"/>
        <v>0</v>
      </c>
      <c r="BX152" s="11">
        <f t="shared" si="211"/>
        <v>0</v>
      </c>
      <c r="BY152" s="11">
        <f t="shared" si="211"/>
        <v>0</v>
      </c>
      <c r="BZ152" s="11">
        <f t="shared" si="211"/>
        <v>0</v>
      </c>
      <c r="CA152" s="11">
        <f t="shared" si="211"/>
        <v>0</v>
      </c>
      <c r="CB152" s="11">
        <f t="shared" si="211"/>
        <v>0</v>
      </c>
      <c r="CC152" s="11">
        <f t="shared" si="211"/>
        <v>0</v>
      </c>
      <c r="CD152" s="11">
        <f t="shared" si="211"/>
        <v>0</v>
      </c>
      <c r="CE152" s="11">
        <f t="shared" si="211"/>
        <v>0</v>
      </c>
      <c r="CF152" s="11">
        <f t="shared" si="211"/>
        <v>0</v>
      </c>
      <c r="CG152" s="11">
        <f t="shared" si="211"/>
        <v>0</v>
      </c>
      <c r="CH152" s="11">
        <f t="shared" si="211"/>
        <v>0</v>
      </c>
      <c r="CI152" s="11">
        <f t="shared" si="211"/>
        <v>0</v>
      </c>
      <c r="CJ152" s="11">
        <f t="shared" si="211"/>
        <v>0</v>
      </c>
      <c r="CM152" s="11">
        <f t="shared" si="211"/>
        <v>15603</v>
      </c>
      <c r="CN152" s="11">
        <f t="shared" si="211"/>
        <v>26557002818.447517</v>
      </c>
      <c r="CO152" s="11">
        <f t="shared" si="211"/>
        <v>14687670370.119032</v>
      </c>
      <c r="CP152" s="11">
        <f t="shared" si="211"/>
        <v>4872785833.8827524</v>
      </c>
      <c r="CQ152" s="11">
        <f t="shared" si="211"/>
        <v>1332407988.8389113</v>
      </c>
      <c r="CR152" s="11">
        <f t="shared" si="211"/>
        <v>12399490004.823502</v>
      </c>
      <c r="CS152" s="11">
        <f t="shared" si="211"/>
        <v>355182862.38416344</v>
      </c>
      <c r="CT152" s="11">
        <f t="shared" si="211"/>
        <v>1307094577.141921</v>
      </c>
      <c r="CU152" s="11">
        <f t="shared" si="211"/>
        <v>3676927679.1734262</v>
      </c>
      <c r="CV152" s="11">
        <f t="shared" si="211"/>
        <v>10735152387.457432</v>
      </c>
      <c r="CW152" s="11">
        <f t="shared" si="211"/>
        <v>1929235632.6413155</v>
      </c>
      <c r="CX152" s="11">
        <f t="shared" si="211"/>
        <v>2465373433.5307784</v>
      </c>
      <c r="CY152" s="11">
        <f t="shared" si="211"/>
        <v>458924571.97655481</v>
      </c>
      <c r="CZ152" s="11">
        <f t="shared" si="211"/>
        <v>1692039390.7835577</v>
      </c>
      <c r="DA152" s="11">
        <f t="shared" si="211"/>
        <v>972339879.27731085</v>
      </c>
      <c r="DB152" s="11">
        <f t="shared" si="211"/>
        <v>804473343.43629587</v>
      </c>
      <c r="DC152" s="11">
        <f t="shared" si="211"/>
        <v>4870541564.469779</v>
      </c>
      <c r="DE152" s="11">
        <f t="shared" si="211"/>
        <v>26587742413.755306</v>
      </c>
      <c r="DF152" s="11">
        <f t="shared" si="211"/>
        <v>14693595706.600666</v>
      </c>
      <c r="DG152" s="11">
        <f t="shared" si="211"/>
        <v>4877886822.7889204</v>
      </c>
      <c r="DH152" s="11">
        <f t="shared" si="211"/>
        <v>1333189778.3100743</v>
      </c>
      <c r="DI152" s="11">
        <f t="shared" si="211"/>
        <v>12418034780.898308</v>
      </c>
      <c r="DJ152" s="11">
        <f t="shared" si="211"/>
        <v>355297653.18998933</v>
      </c>
      <c r="DK152" s="11">
        <f t="shared" si="211"/>
        <v>1308278196.2928178</v>
      </c>
      <c r="DL152" s="11">
        <f t="shared" si="211"/>
        <v>3679893312.3744965</v>
      </c>
      <c r="DM152" s="11">
        <f t="shared" si="211"/>
        <v>10742213778.718275</v>
      </c>
      <c r="DN152" s="11">
        <f t="shared" si="211"/>
        <v>1930319778.3031492</v>
      </c>
      <c r="DO152" s="11">
        <f t="shared" si="211"/>
        <v>2467305503.5466652</v>
      </c>
      <c r="DP152" s="11">
        <f t="shared" si="211"/>
        <v>459304628.97822595</v>
      </c>
      <c r="DQ152" s="11">
        <f t="shared" si="211"/>
        <v>1692495299.0734916</v>
      </c>
      <c r="DR152" s="11">
        <f t="shared" si="211"/>
        <v>973950277.64397299</v>
      </c>
      <c r="DS152" s="11">
        <f t="shared" si="211"/>
        <v>804873472.97688329</v>
      </c>
      <c r="DT152" s="11">
        <f t="shared" si="211"/>
        <v>4874919448.2513342</v>
      </c>
      <c r="DV152" s="11">
        <f t="shared" si="211"/>
        <v>26618482009.063091</v>
      </c>
      <c r="DW152" s="11">
        <f t="shared" si="211"/>
        <v>14699521043.082306</v>
      </c>
      <c r="DX152" s="11">
        <f t="shared" si="211"/>
        <v>4882987811.6950893</v>
      </c>
      <c r="DY152" s="11">
        <f t="shared" si="211"/>
        <v>1333971567.7812378</v>
      </c>
      <c r="DZ152" s="11">
        <f t="shared" si="211"/>
        <v>12436579556.973118</v>
      </c>
      <c r="EA152" s="11">
        <f t="shared" si="211"/>
        <v>355412443.99581528</v>
      </c>
      <c r="EB152" s="11">
        <f t="shared" si="211"/>
        <v>1309461815.4437146</v>
      </c>
      <c r="EC152" s="11">
        <f t="shared" ref="EC152:GN152" si="212">EC81+EC13</f>
        <v>3682858945.5755668</v>
      </c>
      <c r="ED152" s="11">
        <f t="shared" si="212"/>
        <v>10749275169.979118</v>
      </c>
      <c r="EE152" s="11">
        <f t="shared" si="212"/>
        <v>1931403923.964983</v>
      </c>
      <c r="EF152" s="11">
        <f t="shared" si="212"/>
        <v>2469237573.5625539</v>
      </c>
      <c r="EG152" s="11">
        <f t="shared" si="212"/>
        <v>459684685.97989702</v>
      </c>
      <c r="EH152" s="11">
        <f t="shared" si="212"/>
        <v>1692951207.3634262</v>
      </c>
      <c r="EI152" s="11">
        <f t="shared" si="212"/>
        <v>975560676.01063347</v>
      </c>
      <c r="EJ152" s="11">
        <f t="shared" si="212"/>
        <v>805273602.51747036</v>
      </c>
      <c r="EK152" s="11">
        <f t="shared" si="212"/>
        <v>4879297332.0328903</v>
      </c>
      <c r="EM152" s="11">
        <f t="shared" si="212"/>
        <v>0</v>
      </c>
      <c r="EN152" s="11">
        <f t="shared" si="212"/>
        <v>0</v>
      </c>
      <c r="EO152" s="11">
        <f t="shared" si="212"/>
        <v>0</v>
      </c>
      <c r="EP152" s="11">
        <f t="shared" si="212"/>
        <v>0</v>
      </c>
      <c r="EQ152" s="11">
        <f t="shared" si="212"/>
        <v>0</v>
      </c>
      <c r="ER152" s="11">
        <f t="shared" si="212"/>
        <v>0</v>
      </c>
      <c r="ES152" s="11">
        <f t="shared" si="212"/>
        <v>0</v>
      </c>
      <c r="ET152" s="11">
        <f t="shared" si="212"/>
        <v>0</v>
      </c>
      <c r="EU152" s="11">
        <f t="shared" si="212"/>
        <v>0</v>
      </c>
      <c r="EV152" s="11">
        <f t="shared" si="212"/>
        <v>0</v>
      </c>
      <c r="EW152" s="11">
        <f t="shared" si="212"/>
        <v>0</v>
      </c>
      <c r="EX152" s="11">
        <f t="shared" si="212"/>
        <v>0</v>
      </c>
      <c r="EY152" s="11">
        <f t="shared" si="212"/>
        <v>0</v>
      </c>
      <c r="EZ152" s="11">
        <f t="shared" si="212"/>
        <v>0</v>
      </c>
      <c r="FA152" s="11">
        <f t="shared" si="212"/>
        <v>0</v>
      </c>
      <c r="FB152" s="11">
        <f t="shared" si="212"/>
        <v>0</v>
      </c>
      <c r="FD152" s="11">
        <f t="shared" si="212"/>
        <v>0</v>
      </c>
      <c r="FE152" s="11">
        <f t="shared" si="212"/>
        <v>0</v>
      </c>
      <c r="FF152" s="11">
        <f t="shared" si="212"/>
        <v>0</v>
      </c>
      <c r="FG152" s="11">
        <f t="shared" si="212"/>
        <v>0</v>
      </c>
      <c r="FH152" s="11">
        <f t="shared" si="212"/>
        <v>0</v>
      </c>
      <c r="FI152" s="11">
        <f t="shared" si="212"/>
        <v>0</v>
      </c>
      <c r="FJ152" s="11">
        <f t="shared" si="212"/>
        <v>0</v>
      </c>
      <c r="FK152" s="11">
        <f t="shared" si="212"/>
        <v>0</v>
      </c>
      <c r="FL152" s="11">
        <f t="shared" si="212"/>
        <v>0</v>
      </c>
      <c r="FM152" s="11">
        <f t="shared" si="212"/>
        <v>0</v>
      </c>
      <c r="FN152" s="11">
        <f t="shared" si="212"/>
        <v>0</v>
      </c>
      <c r="FO152" s="11">
        <f t="shared" si="212"/>
        <v>0</v>
      </c>
      <c r="FP152" s="11">
        <f t="shared" si="212"/>
        <v>0</v>
      </c>
      <c r="FQ152" s="11">
        <f t="shared" si="212"/>
        <v>0</v>
      </c>
      <c r="FR152" s="11">
        <f t="shared" si="212"/>
        <v>0</v>
      </c>
      <c r="FS152" s="11">
        <f t="shared" si="212"/>
        <v>0</v>
      </c>
      <c r="FV152" s="11">
        <f t="shared" si="212"/>
        <v>15603</v>
      </c>
      <c r="FW152" s="11">
        <f t="shared" si="212"/>
        <v>28175192930.884254</v>
      </c>
      <c r="FX152" s="11">
        <f t="shared" si="212"/>
        <v>13986393237.589117</v>
      </c>
      <c r="FY152" s="11">
        <f t="shared" si="212"/>
        <v>5106344041.5388994</v>
      </c>
      <c r="FZ152" s="11">
        <f t="shared" si="212"/>
        <v>1989937213.4536159</v>
      </c>
      <c r="GA152" s="11">
        <f t="shared" si="212"/>
        <v>12313696803.196926</v>
      </c>
      <c r="GB152" s="11">
        <f t="shared" si="212"/>
        <v>370834382.4953115</v>
      </c>
      <c r="GC152" s="11">
        <f t="shared" si="212"/>
        <v>1223285494.6832285</v>
      </c>
      <c r="GD152" s="11">
        <f t="shared" si="212"/>
        <v>7918332873.661396</v>
      </c>
      <c r="GE152" s="11">
        <f t="shared" si="212"/>
        <v>18656842582.669182</v>
      </c>
      <c r="GF152" s="11">
        <f t="shared" si="212"/>
        <v>2285330685.2740054</v>
      </c>
      <c r="GG152" s="11">
        <f t="shared" si="212"/>
        <v>4476539782.0712719</v>
      </c>
      <c r="GH152" s="11">
        <f t="shared" si="212"/>
        <v>530262529.85870117</v>
      </c>
      <c r="GI152" s="11">
        <f t="shared" si="212"/>
        <v>1464182115.7965679</v>
      </c>
      <c r="GJ152" s="11">
        <f t="shared" si="212"/>
        <v>1312026031.7838588</v>
      </c>
      <c r="GK152" s="11">
        <f t="shared" si="212"/>
        <v>1320454197.0969019</v>
      </c>
      <c r="GL152" s="11">
        <f t="shared" si="212"/>
        <v>6701132486.3438168</v>
      </c>
      <c r="GN152" s="11">
        <f t="shared" si="212"/>
        <v>28200484697.944691</v>
      </c>
      <c r="GO152" s="11">
        <f t="shared" ref="GO152:IZ152" si="213">GO81+GO13</f>
        <v>13987299403.435772</v>
      </c>
      <c r="GP152" s="11">
        <f t="shared" si="213"/>
        <v>5111052288.0218658</v>
      </c>
      <c r="GQ152" s="11">
        <f t="shared" si="213"/>
        <v>1991355602.8943381</v>
      </c>
      <c r="GR152" s="11">
        <f t="shared" si="213"/>
        <v>12325766540.654505</v>
      </c>
      <c r="GS152" s="11">
        <f t="shared" si="213"/>
        <v>371066800.97748739</v>
      </c>
      <c r="GT152" s="11">
        <f t="shared" si="213"/>
        <v>1224327880.3579113</v>
      </c>
      <c r="GU152" s="11">
        <f t="shared" si="213"/>
        <v>7926472895.3294411</v>
      </c>
      <c r="GV152" s="11">
        <f t="shared" si="213"/>
        <v>18673573466.549896</v>
      </c>
      <c r="GW152" s="11">
        <f t="shared" si="213"/>
        <v>2287379545.414278</v>
      </c>
      <c r="GX152" s="11">
        <f t="shared" si="213"/>
        <v>4480908407.4116602</v>
      </c>
      <c r="GY152" s="11">
        <f t="shared" si="213"/>
        <v>530776346.71069467</v>
      </c>
      <c r="GZ152" s="11">
        <f t="shared" si="213"/>
        <v>1465061639.2602031</v>
      </c>
      <c r="HA152" s="11">
        <f t="shared" si="213"/>
        <v>1314101539.505621</v>
      </c>
      <c r="HB152" s="11">
        <f t="shared" si="213"/>
        <v>1321405705.2421153</v>
      </c>
      <c r="HC152" s="11">
        <f t="shared" si="213"/>
        <v>6707508578.1271238</v>
      </c>
      <c r="HE152" s="11">
        <f t="shared" si="213"/>
        <v>28225776465.005135</v>
      </c>
      <c r="HF152" s="11">
        <f t="shared" si="213"/>
        <v>13988205569.282427</v>
      </c>
      <c r="HG152" s="11">
        <f t="shared" si="213"/>
        <v>5115760534.5048332</v>
      </c>
      <c r="HH152" s="11">
        <f t="shared" si="213"/>
        <v>1992773992.3350594</v>
      </c>
      <c r="HI152" s="11">
        <f t="shared" si="213"/>
        <v>12337836278.112087</v>
      </c>
      <c r="HJ152" s="11">
        <f t="shared" si="213"/>
        <v>371299219.45966327</v>
      </c>
      <c r="HK152" s="11">
        <f t="shared" si="213"/>
        <v>1225370266.0325942</v>
      </c>
      <c r="HL152" s="11">
        <f t="shared" si="213"/>
        <v>7934612916.9974852</v>
      </c>
      <c r="HM152" s="11">
        <f t="shared" si="213"/>
        <v>18690304350.430607</v>
      </c>
      <c r="HN152" s="11">
        <f t="shared" si="213"/>
        <v>2289428405.5545502</v>
      </c>
      <c r="HO152" s="11">
        <f t="shared" si="213"/>
        <v>4485277032.7520475</v>
      </c>
      <c r="HP152" s="11">
        <f t="shared" si="213"/>
        <v>531290163.56268835</v>
      </c>
      <c r="HQ152" s="11">
        <f t="shared" si="213"/>
        <v>1465941162.7238383</v>
      </c>
      <c r="HR152" s="11">
        <f t="shared" si="213"/>
        <v>1316177047.2273819</v>
      </c>
      <c r="HS152" s="11">
        <f t="shared" si="213"/>
        <v>1322357213.3873289</v>
      </c>
      <c r="HT152" s="11">
        <f t="shared" si="213"/>
        <v>6713884669.91043</v>
      </c>
      <c r="HV152" s="11">
        <f t="shared" si="213"/>
        <v>0</v>
      </c>
      <c r="HW152" s="11">
        <f t="shared" si="213"/>
        <v>0</v>
      </c>
      <c r="HX152" s="11">
        <f t="shared" si="213"/>
        <v>0</v>
      </c>
      <c r="HY152" s="11">
        <f t="shared" si="213"/>
        <v>0</v>
      </c>
      <c r="HZ152" s="11">
        <f t="shared" si="213"/>
        <v>0</v>
      </c>
      <c r="IA152" s="11">
        <f t="shared" si="213"/>
        <v>0</v>
      </c>
      <c r="IB152" s="11">
        <f t="shared" si="213"/>
        <v>0</v>
      </c>
      <c r="IC152" s="11">
        <f t="shared" si="213"/>
        <v>0</v>
      </c>
      <c r="ID152" s="11">
        <f t="shared" si="213"/>
        <v>0</v>
      </c>
      <c r="IE152" s="11">
        <f t="shared" si="213"/>
        <v>0</v>
      </c>
      <c r="IF152" s="11">
        <f t="shared" si="213"/>
        <v>0</v>
      </c>
      <c r="IG152" s="11">
        <f t="shared" si="213"/>
        <v>0</v>
      </c>
      <c r="IH152" s="11">
        <f t="shared" si="213"/>
        <v>0</v>
      </c>
      <c r="II152" s="11">
        <f t="shared" si="213"/>
        <v>0</v>
      </c>
      <c r="IJ152" s="11">
        <f t="shared" si="213"/>
        <v>0</v>
      </c>
      <c r="IK152" s="11">
        <f t="shared" si="213"/>
        <v>0</v>
      </c>
      <c r="IM152" s="11">
        <f t="shared" si="213"/>
        <v>0</v>
      </c>
      <c r="IN152" s="11">
        <f t="shared" si="213"/>
        <v>0</v>
      </c>
      <c r="IO152" s="11">
        <f t="shared" si="213"/>
        <v>0</v>
      </c>
      <c r="IP152" s="11">
        <f t="shared" si="213"/>
        <v>0</v>
      </c>
      <c r="IQ152" s="11">
        <f t="shared" si="213"/>
        <v>0</v>
      </c>
      <c r="IR152" s="11">
        <f t="shared" si="213"/>
        <v>0</v>
      </c>
      <c r="IS152" s="11">
        <f t="shared" si="213"/>
        <v>0</v>
      </c>
      <c r="IT152" s="11">
        <f t="shared" si="213"/>
        <v>0</v>
      </c>
      <c r="IU152" s="11">
        <f t="shared" si="213"/>
        <v>0</v>
      </c>
      <c r="IV152" s="11">
        <f t="shared" si="213"/>
        <v>0</v>
      </c>
      <c r="IW152" s="11">
        <f t="shared" si="213"/>
        <v>0</v>
      </c>
      <c r="IX152" s="11">
        <f t="shared" si="213"/>
        <v>0</v>
      </c>
      <c r="IY152" s="11">
        <f t="shared" si="213"/>
        <v>0</v>
      </c>
      <c r="IZ152" s="11">
        <f t="shared" si="213"/>
        <v>0</v>
      </c>
      <c r="JA152" s="11">
        <f t="shared" ref="JA152" si="214">JA81+JA13</f>
        <v>0</v>
      </c>
      <c r="JB152" s="11">
        <f t="shared" si="164"/>
        <v>0</v>
      </c>
    </row>
    <row r="153" spans="4:262" x14ac:dyDescent="0.25">
      <c r="D153" s="11">
        <v>2031</v>
      </c>
      <c r="E153" s="11">
        <f t="shared" ref="E153:BP153" si="215">E82+E14</f>
        <v>25327851113.853909</v>
      </c>
      <c r="F153" s="11">
        <f t="shared" si="215"/>
        <v>12225012182.88839</v>
      </c>
      <c r="G153" s="11">
        <f t="shared" si="215"/>
        <v>4125828030.8895955</v>
      </c>
      <c r="H153" s="11">
        <f t="shared" si="215"/>
        <v>1419012946.853359</v>
      </c>
      <c r="I153" s="11">
        <f t="shared" si="215"/>
        <v>12595052425.07114</v>
      </c>
      <c r="J153" s="11">
        <f t="shared" si="215"/>
        <v>354221542.89308929</v>
      </c>
      <c r="K153" s="11">
        <f t="shared" si="215"/>
        <v>1112733636.8647232</v>
      </c>
      <c r="L153" s="11">
        <f t="shared" si="215"/>
        <v>3003480603.3057332</v>
      </c>
      <c r="M153" s="11">
        <f t="shared" si="215"/>
        <v>16458753341.144928</v>
      </c>
      <c r="N153" s="11">
        <f t="shared" si="215"/>
        <v>1745765126.4635975</v>
      </c>
      <c r="O153" s="11">
        <f t="shared" si="215"/>
        <v>1866315328.0438139</v>
      </c>
      <c r="P153" s="11">
        <f t="shared" si="215"/>
        <v>391284811.00176024</v>
      </c>
      <c r="Q153" s="11">
        <f t="shared" si="215"/>
        <v>1358399573.6862221</v>
      </c>
      <c r="R153" s="11">
        <f t="shared" si="215"/>
        <v>388422249.68775976</v>
      </c>
      <c r="S153" s="11">
        <f t="shared" si="215"/>
        <v>652684688.38709247</v>
      </c>
      <c r="T153" s="11">
        <f t="shared" si="215"/>
        <v>4137737854.1169395</v>
      </c>
      <c r="V153" s="11">
        <f t="shared" si="215"/>
        <v>25358771586.653984</v>
      </c>
      <c r="W153" s="11">
        <f t="shared" si="215"/>
        <v>12223295749.082043</v>
      </c>
      <c r="X153" s="11">
        <f t="shared" si="215"/>
        <v>4131787402.4017968</v>
      </c>
      <c r="Y153" s="11">
        <f t="shared" si="215"/>
        <v>1419733796.3176603</v>
      </c>
      <c r="Z153" s="11">
        <f t="shared" si="215"/>
        <v>12617915970.792248</v>
      </c>
      <c r="AA153" s="11">
        <f t="shared" si="215"/>
        <v>354105640.30179566</v>
      </c>
      <c r="AB153" s="11">
        <f t="shared" si="215"/>
        <v>1113878898.6403151</v>
      </c>
      <c r="AC153" s="11">
        <f t="shared" si="215"/>
        <v>3006314166.0294142</v>
      </c>
      <c r="AD153" s="11">
        <f t="shared" si="215"/>
        <v>16465384056.471861</v>
      </c>
      <c r="AE153" s="11">
        <f t="shared" si="215"/>
        <v>1746136593.4636345</v>
      </c>
      <c r="AF153" s="11">
        <f t="shared" si="215"/>
        <v>1867317956.3608484</v>
      </c>
      <c r="AG153" s="11">
        <f t="shared" si="215"/>
        <v>391516799.67872643</v>
      </c>
      <c r="AH153" s="11">
        <f t="shared" si="215"/>
        <v>1357851942.0351393</v>
      </c>
      <c r="AI153" s="11">
        <f t="shared" si="215"/>
        <v>389077184.43460441</v>
      </c>
      <c r="AJ153" s="11">
        <f t="shared" si="215"/>
        <v>652731972.38385057</v>
      </c>
      <c r="AK153" s="11">
        <f t="shared" si="215"/>
        <v>4141147630.9736085</v>
      </c>
      <c r="AM153" s="11">
        <f t="shared" si="215"/>
        <v>25389692059.45406</v>
      </c>
      <c r="AN153" s="11">
        <f t="shared" si="215"/>
        <v>12221579315.27569</v>
      </c>
      <c r="AO153" s="11">
        <f t="shared" si="215"/>
        <v>4137746773.9139996</v>
      </c>
      <c r="AP153" s="11">
        <f t="shared" si="215"/>
        <v>1420454645.781961</v>
      </c>
      <c r="AQ153" s="11">
        <f t="shared" si="215"/>
        <v>12640779516.513359</v>
      </c>
      <c r="AR153" s="11">
        <f t="shared" si="215"/>
        <v>353989737.71050209</v>
      </c>
      <c r="AS153" s="11">
        <f t="shared" si="215"/>
        <v>1115024160.4159069</v>
      </c>
      <c r="AT153" s="11">
        <f t="shared" si="215"/>
        <v>3009147728.7530928</v>
      </c>
      <c r="AU153" s="11">
        <f t="shared" si="215"/>
        <v>16472014771.798794</v>
      </c>
      <c r="AV153" s="11">
        <f t="shared" si="215"/>
        <v>1746508060.4636703</v>
      </c>
      <c r="AW153" s="11">
        <f t="shared" si="215"/>
        <v>1868320584.6778803</v>
      </c>
      <c r="AX153" s="11">
        <f t="shared" si="215"/>
        <v>391748788.35569292</v>
      </c>
      <c r="AY153" s="11">
        <f t="shared" si="215"/>
        <v>1357304310.3840566</v>
      </c>
      <c r="AZ153" s="11">
        <f t="shared" si="215"/>
        <v>389732119.18144959</v>
      </c>
      <c r="BA153" s="11">
        <f t="shared" si="215"/>
        <v>652779256.38060844</v>
      </c>
      <c r="BB153" s="11">
        <f t="shared" si="215"/>
        <v>4144557407.8302794</v>
      </c>
      <c r="BD153" s="11">
        <f t="shared" si="215"/>
        <v>0</v>
      </c>
      <c r="BE153" s="11">
        <f t="shared" si="215"/>
        <v>0</v>
      </c>
      <c r="BF153" s="11">
        <f t="shared" si="215"/>
        <v>0</v>
      </c>
      <c r="BG153" s="11">
        <f t="shared" si="215"/>
        <v>0</v>
      </c>
      <c r="BH153" s="11">
        <f t="shared" si="215"/>
        <v>0</v>
      </c>
      <c r="BI153" s="11">
        <f t="shared" si="215"/>
        <v>0</v>
      </c>
      <c r="BJ153" s="11">
        <f t="shared" si="215"/>
        <v>0</v>
      </c>
      <c r="BK153" s="11">
        <f t="shared" si="215"/>
        <v>0</v>
      </c>
      <c r="BL153" s="11">
        <f t="shared" si="215"/>
        <v>0</v>
      </c>
      <c r="BM153" s="11">
        <f t="shared" si="215"/>
        <v>0</v>
      </c>
      <c r="BN153" s="11">
        <f t="shared" si="215"/>
        <v>0</v>
      </c>
      <c r="BO153" s="11">
        <f t="shared" si="215"/>
        <v>0</v>
      </c>
      <c r="BP153" s="11">
        <f t="shared" si="215"/>
        <v>0</v>
      </c>
      <c r="BQ153" s="11">
        <f t="shared" ref="BQ153:EB153" si="216">BQ82+BQ14</f>
        <v>0</v>
      </c>
      <c r="BR153" s="11">
        <f t="shared" si="216"/>
        <v>0</v>
      </c>
      <c r="BS153" s="11">
        <f t="shared" si="216"/>
        <v>0</v>
      </c>
      <c r="BU153" s="11">
        <f t="shared" si="216"/>
        <v>0</v>
      </c>
      <c r="BV153" s="11">
        <f t="shared" si="216"/>
        <v>0</v>
      </c>
      <c r="BW153" s="11">
        <f t="shared" si="216"/>
        <v>0</v>
      </c>
      <c r="BX153" s="11">
        <f t="shared" si="216"/>
        <v>0</v>
      </c>
      <c r="BY153" s="11">
        <f t="shared" si="216"/>
        <v>0</v>
      </c>
      <c r="BZ153" s="11">
        <f t="shared" si="216"/>
        <v>0</v>
      </c>
      <c r="CA153" s="11">
        <f t="shared" si="216"/>
        <v>0</v>
      </c>
      <c r="CB153" s="11">
        <f t="shared" si="216"/>
        <v>0</v>
      </c>
      <c r="CC153" s="11">
        <f t="shared" si="216"/>
        <v>0</v>
      </c>
      <c r="CD153" s="11">
        <f t="shared" si="216"/>
        <v>0</v>
      </c>
      <c r="CE153" s="11">
        <f t="shared" si="216"/>
        <v>0</v>
      </c>
      <c r="CF153" s="11">
        <f t="shared" si="216"/>
        <v>0</v>
      </c>
      <c r="CG153" s="11">
        <f t="shared" si="216"/>
        <v>0</v>
      </c>
      <c r="CH153" s="11">
        <f t="shared" si="216"/>
        <v>0</v>
      </c>
      <c r="CI153" s="11">
        <f t="shared" si="216"/>
        <v>0</v>
      </c>
      <c r="CJ153" s="11">
        <f t="shared" si="216"/>
        <v>0</v>
      </c>
      <c r="CM153" s="11">
        <f t="shared" si="216"/>
        <v>15677.7</v>
      </c>
      <c r="CN153" s="11">
        <f t="shared" si="216"/>
        <v>28539021737.76218</v>
      </c>
      <c r="CO153" s="11">
        <f t="shared" si="216"/>
        <v>15218463666.958015</v>
      </c>
      <c r="CP153" s="11">
        <f t="shared" si="216"/>
        <v>5108173389.751379</v>
      </c>
      <c r="CQ153" s="11">
        <f t="shared" si="216"/>
        <v>1470101690.3396025</v>
      </c>
      <c r="CR153" s="11">
        <f t="shared" si="216"/>
        <v>13550166505.930859</v>
      </c>
      <c r="CS153" s="11">
        <f t="shared" si="216"/>
        <v>449409112.44636124</v>
      </c>
      <c r="CT153" s="11">
        <f t="shared" si="216"/>
        <v>1382350264.9672747</v>
      </c>
      <c r="CU153" s="11">
        <f t="shared" si="216"/>
        <v>4070358009.1912374</v>
      </c>
      <c r="CV153" s="11">
        <f t="shared" si="216"/>
        <v>12718012888.299393</v>
      </c>
      <c r="CW153" s="11">
        <f t="shared" si="216"/>
        <v>2246326989.1510935</v>
      </c>
      <c r="CX153" s="11">
        <f t="shared" si="216"/>
        <v>3240522853.0391164</v>
      </c>
      <c r="CY153" s="11">
        <f t="shared" si="216"/>
        <v>509219830.32462847</v>
      </c>
      <c r="CZ153" s="11">
        <f t="shared" si="216"/>
        <v>1853987276.6470106</v>
      </c>
      <c r="DA153" s="11">
        <f t="shared" si="216"/>
        <v>1434974304.1379077</v>
      </c>
      <c r="DB153" s="11">
        <f t="shared" si="216"/>
        <v>979171314.59803963</v>
      </c>
      <c r="DC153" s="11">
        <f t="shared" si="216"/>
        <v>5340410978.3495407</v>
      </c>
      <c r="DE153" s="11">
        <f t="shared" si="216"/>
        <v>28578736826.752426</v>
      </c>
      <c r="DF153" s="11">
        <f t="shared" si="216"/>
        <v>15216539764.800335</v>
      </c>
      <c r="DG153" s="11">
        <f t="shared" si="216"/>
        <v>5115039747.9368858</v>
      </c>
      <c r="DH153" s="11">
        <f t="shared" si="216"/>
        <v>1470270268.3573744</v>
      </c>
      <c r="DI153" s="11">
        <f t="shared" si="216"/>
        <v>13576601040.806456</v>
      </c>
      <c r="DJ153" s="11">
        <f t="shared" si="216"/>
        <v>449187423.07446736</v>
      </c>
      <c r="DK153" s="11">
        <f t="shared" si="216"/>
        <v>1383610833.8221872</v>
      </c>
      <c r="DL153" s="11">
        <f t="shared" si="216"/>
        <v>4072673912.3976202</v>
      </c>
      <c r="DM153" s="11">
        <f t="shared" si="216"/>
        <v>12721834021.38707</v>
      </c>
      <c r="DN153" s="11">
        <f t="shared" si="216"/>
        <v>2246355849.2454844</v>
      </c>
      <c r="DO153" s="11">
        <f t="shared" si="216"/>
        <v>3241604145.3106346</v>
      </c>
      <c r="DP153" s="11">
        <f t="shared" si="216"/>
        <v>509556146.20571828</v>
      </c>
      <c r="DQ153" s="11">
        <f t="shared" si="216"/>
        <v>1853046041.3608382</v>
      </c>
      <c r="DR153" s="11">
        <f t="shared" si="216"/>
        <v>1437950812.3792155</v>
      </c>
      <c r="DS153" s="11">
        <f t="shared" si="216"/>
        <v>979024520.76881146</v>
      </c>
      <c r="DT153" s="11">
        <f t="shared" si="216"/>
        <v>5344638278.679265</v>
      </c>
      <c r="DV153" s="11">
        <f t="shared" si="216"/>
        <v>28618451915.742664</v>
      </c>
      <c r="DW153" s="11">
        <f t="shared" si="216"/>
        <v>15214615862.642658</v>
      </c>
      <c r="DX153" s="11">
        <f t="shared" si="216"/>
        <v>5121906106.1223927</v>
      </c>
      <c r="DY153" s="11">
        <f t="shared" si="216"/>
        <v>1470438846.3751459</v>
      </c>
      <c r="DZ153" s="11">
        <f t="shared" si="216"/>
        <v>13603035575.682053</v>
      </c>
      <c r="EA153" s="11">
        <f t="shared" si="216"/>
        <v>448965733.70257354</v>
      </c>
      <c r="EB153" s="11">
        <f t="shared" si="216"/>
        <v>1384871402.6770995</v>
      </c>
      <c r="EC153" s="11">
        <f t="shared" ref="EC153:GN153" si="217">EC82+EC14</f>
        <v>4074989815.6040049</v>
      </c>
      <c r="ED153" s="11">
        <f t="shared" si="217"/>
        <v>12725655154.474745</v>
      </c>
      <c r="EE153" s="11">
        <f t="shared" si="217"/>
        <v>2246384709.3398781</v>
      </c>
      <c r="EF153" s="11">
        <f t="shared" si="217"/>
        <v>3242685437.5821543</v>
      </c>
      <c r="EG153" s="11">
        <f t="shared" si="217"/>
        <v>509892462.08680797</v>
      </c>
      <c r="EH153" s="11">
        <f t="shared" si="217"/>
        <v>1852104806.0746655</v>
      </c>
      <c r="EI153" s="11">
        <f t="shared" si="217"/>
        <v>1440927320.6205194</v>
      </c>
      <c r="EJ153" s="11">
        <f t="shared" si="217"/>
        <v>978877726.93958282</v>
      </c>
      <c r="EK153" s="11">
        <f t="shared" si="217"/>
        <v>5348865579.0089912</v>
      </c>
      <c r="EM153" s="11">
        <f t="shared" si="217"/>
        <v>0</v>
      </c>
      <c r="EN153" s="11">
        <f t="shared" si="217"/>
        <v>0</v>
      </c>
      <c r="EO153" s="11">
        <f t="shared" si="217"/>
        <v>0</v>
      </c>
      <c r="EP153" s="11">
        <f t="shared" si="217"/>
        <v>0</v>
      </c>
      <c r="EQ153" s="11">
        <f t="shared" si="217"/>
        <v>0</v>
      </c>
      <c r="ER153" s="11">
        <f t="shared" si="217"/>
        <v>0</v>
      </c>
      <c r="ES153" s="11">
        <f t="shared" si="217"/>
        <v>0</v>
      </c>
      <c r="ET153" s="11">
        <f t="shared" si="217"/>
        <v>0</v>
      </c>
      <c r="EU153" s="11">
        <f t="shared" si="217"/>
        <v>0</v>
      </c>
      <c r="EV153" s="11">
        <f t="shared" si="217"/>
        <v>0</v>
      </c>
      <c r="EW153" s="11">
        <f t="shared" si="217"/>
        <v>0</v>
      </c>
      <c r="EX153" s="11">
        <f t="shared" si="217"/>
        <v>0</v>
      </c>
      <c r="EY153" s="11">
        <f t="shared" si="217"/>
        <v>0</v>
      </c>
      <c r="EZ153" s="11">
        <f t="shared" si="217"/>
        <v>0</v>
      </c>
      <c r="FA153" s="11">
        <f t="shared" si="217"/>
        <v>0</v>
      </c>
      <c r="FB153" s="11">
        <f t="shared" si="217"/>
        <v>0</v>
      </c>
      <c r="FD153" s="11">
        <f t="shared" si="217"/>
        <v>0</v>
      </c>
      <c r="FE153" s="11">
        <f t="shared" si="217"/>
        <v>0</v>
      </c>
      <c r="FF153" s="11">
        <f t="shared" si="217"/>
        <v>0</v>
      </c>
      <c r="FG153" s="11">
        <f t="shared" si="217"/>
        <v>0</v>
      </c>
      <c r="FH153" s="11">
        <f t="shared" si="217"/>
        <v>0</v>
      </c>
      <c r="FI153" s="11">
        <f t="shared" si="217"/>
        <v>0</v>
      </c>
      <c r="FJ153" s="11">
        <f t="shared" si="217"/>
        <v>0</v>
      </c>
      <c r="FK153" s="11">
        <f t="shared" si="217"/>
        <v>0</v>
      </c>
      <c r="FL153" s="11">
        <f t="shared" si="217"/>
        <v>0</v>
      </c>
      <c r="FM153" s="11">
        <f t="shared" si="217"/>
        <v>0</v>
      </c>
      <c r="FN153" s="11">
        <f t="shared" si="217"/>
        <v>0</v>
      </c>
      <c r="FO153" s="11">
        <f t="shared" si="217"/>
        <v>0</v>
      </c>
      <c r="FP153" s="11">
        <f t="shared" si="217"/>
        <v>0</v>
      </c>
      <c r="FQ153" s="11">
        <f t="shared" si="217"/>
        <v>0</v>
      </c>
      <c r="FR153" s="11">
        <f t="shared" si="217"/>
        <v>0</v>
      </c>
      <c r="FS153" s="11">
        <f t="shared" si="217"/>
        <v>0</v>
      </c>
      <c r="FV153" s="11">
        <f t="shared" si="217"/>
        <v>15677.7</v>
      </c>
      <c r="FW153" s="11">
        <f t="shared" si="217"/>
        <v>29848164576.940544</v>
      </c>
      <c r="FX153" s="11">
        <f t="shared" si="217"/>
        <v>14342356291.252861</v>
      </c>
      <c r="FY153" s="11">
        <f t="shared" si="217"/>
        <v>5340181406.582612</v>
      </c>
      <c r="FZ153" s="11">
        <f t="shared" si="217"/>
        <v>2102894902.1530147</v>
      </c>
      <c r="GA153" s="11">
        <f t="shared" si="217"/>
        <v>13138148148.061312</v>
      </c>
      <c r="GB153" s="11">
        <f t="shared" si="217"/>
        <v>407815798.85028809</v>
      </c>
      <c r="GC153" s="11">
        <f t="shared" si="217"/>
        <v>1290783512.5383031</v>
      </c>
      <c r="GD153" s="11">
        <f t="shared" si="217"/>
        <v>8279622223.273612</v>
      </c>
      <c r="GE153" s="11">
        <f t="shared" si="217"/>
        <v>21334296087.292683</v>
      </c>
      <c r="GF153" s="11">
        <f t="shared" si="217"/>
        <v>2611573660.9238739</v>
      </c>
      <c r="GG153" s="11">
        <f t="shared" si="217"/>
        <v>5146984416.2988701</v>
      </c>
      <c r="GH153" s="11">
        <f t="shared" si="217"/>
        <v>571984518.80287445</v>
      </c>
      <c r="GI153" s="11">
        <f t="shared" si="217"/>
        <v>1480790477.1001029</v>
      </c>
      <c r="GJ153" s="11">
        <f t="shared" si="217"/>
        <v>1571263063.9620037</v>
      </c>
      <c r="GK153" s="11">
        <f t="shared" si="217"/>
        <v>1373061076.2246821</v>
      </c>
      <c r="GL153" s="11">
        <f t="shared" si="217"/>
        <v>7367840107.2992868</v>
      </c>
      <c r="GN153" s="11">
        <f t="shared" si="217"/>
        <v>29885251695.935432</v>
      </c>
      <c r="GO153" s="11">
        <f t="shared" ref="GO153:IZ153" si="218">GO82+GO14</f>
        <v>14345155712.587212</v>
      </c>
      <c r="GP153" s="11">
        <f t="shared" si="218"/>
        <v>5347327463.3728886</v>
      </c>
      <c r="GQ153" s="11">
        <f t="shared" si="218"/>
        <v>2104583187.4066095</v>
      </c>
      <c r="GR153" s="11">
        <f t="shared" si="218"/>
        <v>13156932159.598265</v>
      </c>
      <c r="GS153" s="11">
        <f t="shared" si="218"/>
        <v>408076115.66972989</v>
      </c>
      <c r="GT153" s="11">
        <f t="shared" si="218"/>
        <v>1292276358.3391609</v>
      </c>
      <c r="GU153" s="11">
        <f t="shared" si="218"/>
        <v>8291519522.6594296</v>
      </c>
      <c r="GV153" s="11">
        <f t="shared" si="218"/>
        <v>21356715112.341496</v>
      </c>
      <c r="GW153" s="11">
        <f t="shared" si="218"/>
        <v>2614430875.629178</v>
      </c>
      <c r="GX153" s="11">
        <f t="shared" si="218"/>
        <v>5153088426.415781</v>
      </c>
      <c r="GY153" s="11">
        <f t="shared" si="218"/>
        <v>572779691.61506474</v>
      </c>
      <c r="GZ153" s="11">
        <f t="shared" si="218"/>
        <v>1481737243.9352486</v>
      </c>
      <c r="HA153" s="11">
        <f t="shared" si="218"/>
        <v>1574856800.1225009</v>
      </c>
      <c r="HB153" s="11">
        <f t="shared" si="218"/>
        <v>1374149015.8716087</v>
      </c>
      <c r="HC153" s="11">
        <f t="shared" si="218"/>
        <v>7377058700.9777536</v>
      </c>
      <c r="HE153" s="11">
        <f t="shared" si="218"/>
        <v>29922338814.930332</v>
      </c>
      <c r="HF153" s="11">
        <f t="shared" si="218"/>
        <v>14347955133.921566</v>
      </c>
      <c r="HG153" s="11">
        <f t="shared" si="218"/>
        <v>5354473520.1631641</v>
      </c>
      <c r="HH153" s="11">
        <f t="shared" si="218"/>
        <v>2106271472.6602037</v>
      </c>
      <c r="HI153" s="11">
        <f t="shared" si="218"/>
        <v>13175716171.13522</v>
      </c>
      <c r="HJ153" s="11">
        <f t="shared" si="218"/>
        <v>408336432.48917162</v>
      </c>
      <c r="HK153" s="11">
        <f t="shared" si="218"/>
        <v>1293769204.1400192</v>
      </c>
      <c r="HL153" s="11">
        <f t="shared" si="218"/>
        <v>8303416822.0452433</v>
      </c>
      <c r="HM153" s="11">
        <f t="shared" si="218"/>
        <v>21379134137.390305</v>
      </c>
      <c r="HN153" s="11">
        <f t="shared" si="218"/>
        <v>2617288090.3344817</v>
      </c>
      <c r="HO153" s="11">
        <f t="shared" si="218"/>
        <v>5159192436.532692</v>
      </c>
      <c r="HP153" s="11">
        <f t="shared" si="218"/>
        <v>573574864.42725492</v>
      </c>
      <c r="HQ153" s="11">
        <f t="shared" si="218"/>
        <v>1482684010.7703943</v>
      </c>
      <c r="HR153" s="11">
        <f t="shared" si="218"/>
        <v>1578450536.2829981</v>
      </c>
      <c r="HS153" s="11">
        <f t="shared" si="218"/>
        <v>1375236955.5185351</v>
      </c>
      <c r="HT153" s="11">
        <f t="shared" si="218"/>
        <v>7386277294.6562204</v>
      </c>
      <c r="HV153" s="11">
        <f t="shared" si="218"/>
        <v>0</v>
      </c>
      <c r="HW153" s="11">
        <f t="shared" si="218"/>
        <v>0</v>
      </c>
      <c r="HX153" s="11">
        <f t="shared" si="218"/>
        <v>0</v>
      </c>
      <c r="HY153" s="11">
        <f t="shared" si="218"/>
        <v>0</v>
      </c>
      <c r="HZ153" s="11">
        <f t="shared" si="218"/>
        <v>0</v>
      </c>
      <c r="IA153" s="11">
        <f t="shared" si="218"/>
        <v>0</v>
      </c>
      <c r="IB153" s="11">
        <f t="shared" si="218"/>
        <v>0</v>
      </c>
      <c r="IC153" s="11">
        <f t="shared" si="218"/>
        <v>0</v>
      </c>
      <c r="ID153" s="11">
        <f t="shared" si="218"/>
        <v>0</v>
      </c>
      <c r="IE153" s="11">
        <f t="shared" si="218"/>
        <v>0</v>
      </c>
      <c r="IF153" s="11">
        <f t="shared" si="218"/>
        <v>0</v>
      </c>
      <c r="IG153" s="11">
        <f t="shared" si="218"/>
        <v>0</v>
      </c>
      <c r="IH153" s="11">
        <f t="shared" si="218"/>
        <v>0</v>
      </c>
      <c r="II153" s="11">
        <f t="shared" si="218"/>
        <v>0</v>
      </c>
      <c r="IJ153" s="11">
        <f t="shared" si="218"/>
        <v>0</v>
      </c>
      <c r="IK153" s="11">
        <f t="shared" si="218"/>
        <v>0</v>
      </c>
      <c r="IM153" s="11">
        <f t="shared" si="218"/>
        <v>0</v>
      </c>
      <c r="IN153" s="11">
        <f t="shared" si="218"/>
        <v>0</v>
      </c>
      <c r="IO153" s="11">
        <f t="shared" si="218"/>
        <v>0</v>
      </c>
      <c r="IP153" s="11">
        <f t="shared" si="218"/>
        <v>0</v>
      </c>
      <c r="IQ153" s="11">
        <f t="shared" si="218"/>
        <v>0</v>
      </c>
      <c r="IR153" s="11">
        <f t="shared" si="218"/>
        <v>0</v>
      </c>
      <c r="IS153" s="11">
        <f t="shared" si="218"/>
        <v>0</v>
      </c>
      <c r="IT153" s="11">
        <f t="shared" si="218"/>
        <v>0</v>
      </c>
      <c r="IU153" s="11">
        <f t="shared" si="218"/>
        <v>0</v>
      </c>
      <c r="IV153" s="11">
        <f t="shared" si="218"/>
        <v>0</v>
      </c>
      <c r="IW153" s="11">
        <f t="shared" si="218"/>
        <v>0</v>
      </c>
      <c r="IX153" s="11">
        <f t="shared" si="218"/>
        <v>0</v>
      </c>
      <c r="IY153" s="11">
        <f t="shared" si="218"/>
        <v>0</v>
      </c>
      <c r="IZ153" s="11">
        <f t="shared" si="218"/>
        <v>0</v>
      </c>
      <c r="JA153" s="11">
        <f t="shared" ref="JA153" si="219">JA82+JA14</f>
        <v>0</v>
      </c>
      <c r="JB153" s="11">
        <f t="shared" si="164"/>
        <v>0</v>
      </c>
    </row>
    <row r="154" spans="4:262" x14ac:dyDescent="0.25">
      <c r="D154" s="11">
        <v>2032</v>
      </c>
      <c r="E154" s="11">
        <f t="shared" ref="E154:BP154" si="220">E83+E15</f>
        <v>26904261292.635017</v>
      </c>
      <c r="F154" s="11">
        <f t="shared" si="220"/>
        <v>12514345405.641924</v>
      </c>
      <c r="G154" s="11">
        <f t="shared" si="220"/>
        <v>4283423893.8751311</v>
      </c>
      <c r="H154" s="11">
        <f t="shared" si="220"/>
        <v>1564511878.9939952</v>
      </c>
      <c r="I154" s="11">
        <f t="shared" si="220"/>
        <v>13826048441.067808</v>
      </c>
      <c r="J154" s="11">
        <f t="shared" si="220"/>
        <v>421625615.96894479</v>
      </c>
      <c r="K154" s="11">
        <f t="shared" si="220"/>
        <v>1165429778.4596474</v>
      </c>
      <c r="L154" s="11">
        <f t="shared" si="220"/>
        <v>3260350407.8114572</v>
      </c>
      <c r="M154" s="11">
        <f t="shared" si="220"/>
        <v>18060400569.534229</v>
      </c>
      <c r="N154" s="11">
        <f t="shared" si="220"/>
        <v>1996031645.8818822</v>
      </c>
      <c r="O154" s="11">
        <f t="shared" si="220"/>
        <v>2188768715.0634561</v>
      </c>
      <c r="P154" s="11">
        <f t="shared" si="220"/>
        <v>431050444.74947619</v>
      </c>
      <c r="Q154" s="11">
        <f t="shared" si="220"/>
        <v>1494071447.6742096</v>
      </c>
      <c r="R154" s="11">
        <f t="shared" si="220"/>
        <v>510803206.20875204</v>
      </c>
      <c r="S154" s="11">
        <f t="shared" si="220"/>
        <v>754185850.32781672</v>
      </c>
      <c r="T154" s="11">
        <f t="shared" si="220"/>
        <v>4554875776.877717</v>
      </c>
      <c r="V154" s="11">
        <f t="shared" si="220"/>
        <v>26919806243.19828</v>
      </c>
      <c r="W154" s="11">
        <f t="shared" si="220"/>
        <v>12496477442.535515</v>
      </c>
      <c r="X154" s="11">
        <f t="shared" si="220"/>
        <v>4288091583.4326425</v>
      </c>
      <c r="Y154" s="11">
        <f t="shared" si="220"/>
        <v>1563592790.2031035</v>
      </c>
      <c r="Z154" s="11">
        <f t="shared" si="220"/>
        <v>13845492482.881962</v>
      </c>
      <c r="AA154" s="11">
        <f t="shared" si="220"/>
        <v>420805645.38830012</v>
      </c>
      <c r="AB154" s="11">
        <f t="shared" si="220"/>
        <v>1165749587.7386498</v>
      </c>
      <c r="AC154" s="11">
        <f t="shared" si="220"/>
        <v>3260686569.3594089</v>
      </c>
      <c r="AD154" s="11">
        <f t="shared" si="220"/>
        <v>18046690295.082561</v>
      </c>
      <c r="AE154" s="11">
        <f t="shared" si="220"/>
        <v>1993909204.2021282</v>
      </c>
      <c r="AF154" s="11">
        <f t="shared" si="220"/>
        <v>2187332142.9885702</v>
      </c>
      <c r="AG154" s="11">
        <f t="shared" si="220"/>
        <v>430868709.46749771</v>
      </c>
      <c r="AH154" s="11">
        <f t="shared" si="220"/>
        <v>1491122183.3283045</v>
      </c>
      <c r="AI154" s="11">
        <f t="shared" si="220"/>
        <v>511284228.79531175</v>
      </c>
      <c r="AJ154" s="11">
        <f t="shared" si="220"/>
        <v>753180403.25676167</v>
      </c>
      <c r="AK154" s="11">
        <f t="shared" si="220"/>
        <v>4554406464.7416582</v>
      </c>
      <c r="AM154" s="11">
        <f t="shared" si="220"/>
        <v>26935351193.761536</v>
      </c>
      <c r="AN154" s="11">
        <f t="shared" si="220"/>
        <v>12478609479.429104</v>
      </c>
      <c r="AO154" s="11">
        <f t="shared" si="220"/>
        <v>4292759272.9901567</v>
      </c>
      <c r="AP154" s="11">
        <f t="shared" si="220"/>
        <v>1562673701.4122114</v>
      </c>
      <c r="AQ154" s="11">
        <f t="shared" si="220"/>
        <v>13864936524.696117</v>
      </c>
      <c r="AR154" s="11">
        <f t="shared" si="220"/>
        <v>419985674.80765581</v>
      </c>
      <c r="AS154" s="11">
        <f t="shared" si="220"/>
        <v>1166069397.0176523</v>
      </c>
      <c r="AT154" s="11">
        <f t="shared" si="220"/>
        <v>3261022730.9073572</v>
      </c>
      <c r="AU154" s="11">
        <f t="shared" si="220"/>
        <v>18032980020.630886</v>
      </c>
      <c r="AV154" s="11">
        <f t="shared" si="220"/>
        <v>1991786762.5223734</v>
      </c>
      <c r="AW154" s="11">
        <f t="shared" si="220"/>
        <v>2185895570.913681</v>
      </c>
      <c r="AX154" s="11">
        <f t="shared" si="220"/>
        <v>430686974.18551958</v>
      </c>
      <c r="AY154" s="11">
        <f t="shared" si="220"/>
        <v>1488172918.9823995</v>
      </c>
      <c r="AZ154" s="11">
        <f t="shared" si="220"/>
        <v>511765251.38187224</v>
      </c>
      <c r="BA154" s="11">
        <f t="shared" si="220"/>
        <v>752174956.18570626</v>
      </c>
      <c r="BB154" s="11">
        <f t="shared" si="220"/>
        <v>4553937152.6056023</v>
      </c>
      <c r="BD154" s="11">
        <f t="shared" si="220"/>
        <v>0</v>
      </c>
      <c r="BE154" s="11">
        <f t="shared" si="220"/>
        <v>0</v>
      </c>
      <c r="BF154" s="11">
        <f t="shared" si="220"/>
        <v>0</v>
      </c>
      <c r="BG154" s="11">
        <f t="shared" si="220"/>
        <v>0</v>
      </c>
      <c r="BH154" s="11">
        <f t="shared" si="220"/>
        <v>0</v>
      </c>
      <c r="BI154" s="11">
        <f t="shared" si="220"/>
        <v>0</v>
      </c>
      <c r="BJ154" s="11">
        <f t="shared" si="220"/>
        <v>0</v>
      </c>
      <c r="BK154" s="11">
        <f t="shared" si="220"/>
        <v>0</v>
      </c>
      <c r="BL154" s="11">
        <f t="shared" si="220"/>
        <v>0</v>
      </c>
      <c r="BM154" s="11">
        <f t="shared" si="220"/>
        <v>0</v>
      </c>
      <c r="BN154" s="11">
        <f t="shared" si="220"/>
        <v>0</v>
      </c>
      <c r="BO154" s="11">
        <f t="shared" si="220"/>
        <v>0</v>
      </c>
      <c r="BP154" s="11">
        <f t="shared" si="220"/>
        <v>0</v>
      </c>
      <c r="BQ154" s="11">
        <f t="shared" ref="BQ154:EB154" si="221">BQ83+BQ15</f>
        <v>0</v>
      </c>
      <c r="BR154" s="11">
        <f t="shared" si="221"/>
        <v>0</v>
      </c>
      <c r="BS154" s="11">
        <f t="shared" si="221"/>
        <v>0</v>
      </c>
      <c r="BU154" s="11">
        <f t="shared" si="221"/>
        <v>0</v>
      </c>
      <c r="BV154" s="11">
        <f t="shared" si="221"/>
        <v>0</v>
      </c>
      <c r="BW154" s="11">
        <f t="shared" si="221"/>
        <v>0</v>
      </c>
      <c r="BX154" s="11">
        <f t="shared" si="221"/>
        <v>0</v>
      </c>
      <c r="BY154" s="11">
        <f t="shared" si="221"/>
        <v>0</v>
      </c>
      <c r="BZ154" s="11">
        <f t="shared" si="221"/>
        <v>0</v>
      </c>
      <c r="CA154" s="11">
        <f t="shared" si="221"/>
        <v>0</v>
      </c>
      <c r="CB154" s="11">
        <f t="shared" si="221"/>
        <v>0</v>
      </c>
      <c r="CC154" s="11">
        <f t="shared" si="221"/>
        <v>0</v>
      </c>
      <c r="CD154" s="11">
        <f t="shared" si="221"/>
        <v>0</v>
      </c>
      <c r="CE154" s="11">
        <f t="shared" si="221"/>
        <v>0</v>
      </c>
      <c r="CF154" s="11">
        <f t="shared" si="221"/>
        <v>0</v>
      </c>
      <c r="CG154" s="11">
        <f t="shared" si="221"/>
        <v>0</v>
      </c>
      <c r="CH154" s="11">
        <f t="shared" si="221"/>
        <v>0</v>
      </c>
      <c r="CI154" s="11">
        <f t="shared" si="221"/>
        <v>0</v>
      </c>
      <c r="CJ154" s="11">
        <f t="shared" si="221"/>
        <v>0</v>
      </c>
      <c r="CM154" s="11">
        <f t="shared" si="221"/>
        <v>17777.433333333334</v>
      </c>
      <c r="CN154" s="11">
        <f t="shared" si="221"/>
        <v>29947888514.912884</v>
      </c>
      <c r="CO154" s="11">
        <f t="shared" si="221"/>
        <v>15409724671.908091</v>
      </c>
      <c r="CP154" s="11">
        <f t="shared" si="221"/>
        <v>5325216178.5991926</v>
      </c>
      <c r="CQ154" s="11">
        <f t="shared" si="221"/>
        <v>1622901807.2898619</v>
      </c>
      <c r="CR154" s="11">
        <f t="shared" si="221"/>
        <v>14496247684.294041</v>
      </c>
      <c r="CS154" s="11">
        <f t="shared" si="221"/>
        <v>537494692.83725083</v>
      </c>
      <c r="CT154" s="11">
        <f t="shared" si="221"/>
        <v>1444815564.1125295</v>
      </c>
      <c r="CU154" s="11">
        <f t="shared" si="221"/>
        <v>4455840525.828721</v>
      </c>
      <c r="CV154" s="11">
        <f t="shared" si="221"/>
        <v>15311144874.675859</v>
      </c>
      <c r="CW154" s="11">
        <f t="shared" si="221"/>
        <v>2562708699.8369341</v>
      </c>
      <c r="CX154" s="11">
        <f t="shared" si="221"/>
        <v>4123832818.2288351</v>
      </c>
      <c r="CY154" s="11">
        <f t="shared" si="221"/>
        <v>560482808.51684046</v>
      </c>
      <c r="CZ154" s="11">
        <f t="shared" si="221"/>
        <v>2000912653.7780333</v>
      </c>
      <c r="DA154" s="11">
        <f t="shared" si="221"/>
        <v>1871679588.6450696</v>
      </c>
      <c r="DB154" s="11">
        <f t="shared" si="221"/>
        <v>1163407865.928463</v>
      </c>
      <c r="DC154" s="11">
        <f t="shared" si="221"/>
        <v>5798329193.5066309</v>
      </c>
      <c r="DE154" s="11">
        <f t="shared" si="221"/>
        <v>29969849434.396679</v>
      </c>
      <c r="DF154" s="11">
        <f t="shared" si="221"/>
        <v>15384721433.459799</v>
      </c>
      <c r="DG154" s="11">
        <f t="shared" si="221"/>
        <v>5330166098.8741255</v>
      </c>
      <c r="DH154" s="11">
        <f t="shared" si="221"/>
        <v>1620399704.4733558</v>
      </c>
      <c r="DI154" s="11">
        <f t="shared" si="221"/>
        <v>14516907243.395054</v>
      </c>
      <c r="DJ154" s="11">
        <f t="shared" si="221"/>
        <v>536136677.10460377</v>
      </c>
      <c r="DK154" s="11">
        <f t="shared" si="221"/>
        <v>1444834359.4354851</v>
      </c>
      <c r="DL154" s="11">
        <f t="shared" si="221"/>
        <v>4452366698.8887091</v>
      </c>
      <c r="DM154" s="11">
        <f t="shared" si="221"/>
        <v>15292837531.447989</v>
      </c>
      <c r="DN154" s="11">
        <f t="shared" si="221"/>
        <v>2558264625.935863</v>
      </c>
      <c r="DO154" s="11">
        <f t="shared" si="221"/>
        <v>4118032254.9374003</v>
      </c>
      <c r="DP154" s="11">
        <f t="shared" si="221"/>
        <v>560168755.32228374</v>
      </c>
      <c r="DQ154" s="11">
        <f t="shared" si="221"/>
        <v>1996047116.6297545</v>
      </c>
      <c r="DR154" s="11">
        <f t="shared" si="221"/>
        <v>1874563605.5071423</v>
      </c>
      <c r="DS154" s="11">
        <f t="shared" si="221"/>
        <v>1161032554.8306463</v>
      </c>
      <c r="DT154" s="11">
        <f t="shared" si="221"/>
        <v>5796209701.1697845</v>
      </c>
      <c r="DV154" s="11">
        <f t="shared" si="221"/>
        <v>29991810353.880474</v>
      </c>
      <c r="DW154" s="11">
        <f t="shared" si="221"/>
        <v>15360982738.476809</v>
      </c>
      <c r="DX154" s="11">
        <f t="shared" si="221"/>
        <v>5335116019.1490564</v>
      </c>
      <c r="DY154" s="11">
        <f t="shared" si="221"/>
        <v>1617897601.6568496</v>
      </c>
      <c r="DZ154" s="11">
        <f t="shared" si="221"/>
        <v>14537566802.496075</v>
      </c>
      <c r="EA154" s="11">
        <f t="shared" si="221"/>
        <v>534778661.37195683</v>
      </c>
      <c r="EB154" s="11">
        <f t="shared" si="221"/>
        <v>1444853154.7584407</v>
      </c>
      <c r="EC154" s="11">
        <f t="shared" ref="EC154:GN154" si="222">EC83+EC15</f>
        <v>4448892871.9486961</v>
      </c>
      <c r="ED154" s="11">
        <f t="shared" si="222"/>
        <v>15274530188.220114</v>
      </c>
      <c r="EE154" s="11">
        <f t="shared" si="222"/>
        <v>2553820552.0347924</v>
      </c>
      <c r="EF154" s="11">
        <f t="shared" si="222"/>
        <v>4112231691.6459689</v>
      </c>
      <c r="EG154" s="11">
        <f t="shared" si="222"/>
        <v>559854702.12772691</v>
      </c>
      <c r="EH154" s="11">
        <f t="shared" si="222"/>
        <v>1991181579.4814756</v>
      </c>
      <c r="EI154" s="11">
        <f t="shared" si="222"/>
        <v>1877447622.3692117</v>
      </c>
      <c r="EJ154" s="11">
        <f t="shared" si="222"/>
        <v>1158657243.7328289</v>
      </c>
      <c r="EK154" s="11">
        <f t="shared" si="222"/>
        <v>5794090208.8329391</v>
      </c>
      <c r="EM154" s="11">
        <f t="shared" si="222"/>
        <v>0</v>
      </c>
      <c r="EN154" s="11">
        <f t="shared" si="222"/>
        <v>0</v>
      </c>
      <c r="EO154" s="11">
        <f t="shared" si="222"/>
        <v>0</v>
      </c>
      <c r="EP154" s="11">
        <f t="shared" si="222"/>
        <v>0</v>
      </c>
      <c r="EQ154" s="11">
        <f t="shared" si="222"/>
        <v>0</v>
      </c>
      <c r="ER154" s="11">
        <f t="shared" si="222"/>
        <v>0</v>
      </c>
      <c r="ES154" s="11">
        <f t="shared" si="222"/>
        <v>0</v>
      </c>
      <c r="ET154" s="11">
        <f t="shared" si="222"/>
        <v>0</v>
      </c>
      <c r="EU154" s="11">
        <f t="shared" si="222"/>
        <v>0</v>
      </c>
      <c r="EV154" s="11">
        <f t="shared" si="222"/>
        <v>0</v>
      </c>
      <c r="EW154" s="11">
        <f t="shared" si="222"/>
        <v>0</v>
      </c>
      <c r="EX154" s="11">
        <f t="shared" si="222"/>
        <v>0</v>
      </c>
      <c r="EY154" s="11">
        <f t="shared" si="222"/>
        <v>0</v>
      </c>
      <c r="EZ154" s="11">
        <f t="shared" si="222"/>
        <v>0</v>
      </c>
      <c r="FA154" s="11">
        <f t="shared" si="222"/>
        <v>0</v>
      </c>
      <c r="FB154" s="11">
        <f t="shared" si="222"/>
        <v>0</v>
      </c>
      <c r="FD154" s="11">
        <f t="shared" si="222"/>
        <v>0</v>
      </c>
      <c r="FE154" s="11">
        <f t="shared" si="222"/>
        <v>0</v>
      </c>
      <c r="FF154" s="11">
        <f t="shared" si="222"/>
        <v>0</v>
      </c>
      <c r="FG154" s="11">
        <f t="shared" si="222"/>
        <v>0</v>
      </c>
      <c r="FH154" s="11">
        <f t="shared" si="222"/>
        <v>0</v>
      </c>
      <c r="FI154" s="11">
        <f t="shared" si="222"/>
        <v>0</v>
      </c>
      <c r="FJ154" s="11">
        <f t="shared" si="222"/>
        <v>0</v>
      </c>
      <c r="FK154" s="11">
        <f t="shared" si="222"/>
        <v>0</v>
      </c>
      <c r="FL154" s="11">
        <f t="shared" si="222"/>
        <v>0</v>
      </c>
      <c r="FM154" s="11">
        <f t="shared" si="222"/>
        <v>0</v>
      </c>
      <c r="FN154" s="11">
        <f t="shared" si="222"/>
        <v>0</v>
      </c>
      <c r="FO154" s="11">
        <f t="shared" si="222"/>
        <v>0</v>
      </c>
      <c r="FP154" s="11">
        <f t="shared" si="222"/>
        <v>0</v>
      </c>
      <c r="FQ154" s="11">
        <f t="shared" si="222"/>
        <v>0</v>
      </c>
      <c r="FR154" s="11">
        <f t="shared" si="222"/>
        <v>0</v>
      </c>
      <c r="FS154" s="11">
        <f t="shared" si="222"/>
        <v>0</v>
      </c>
      <c r="FV154" s="11">
        <f t="shared" si="222"/>
        <v>17777.433333333334</v>
      </c>
      <c r="FW154" s="11">
        <f t="shared" si="222"/>
        <v>32124900017.999538</v>
      </c>
      <c r="FX154" s="11">
        <f t="shared" si="222"/>
        <v>14645251616.49378</v>
      </c>
      <c r="FY154" s="11">
        <f t="shared" si="222"/>
        <v>5522983495.520051</v>
      </c>
      <c r="FZ154" s="11">
        <f t="shared" si="222"/>
        <v>2198021180.1276007</v>
      </c>
      <c r="GA154" s="11">
        <f t="shared" si="222"/>
        <v>13907397801.820896</v>
      </c>
      <c r="GB154" s="11">
        <f t="shared" si="222"/>
        <v>431855545.81186968</v>
      </c>
      <c r="GC154" s="11">
        <f t="shared" si="222"/>
        <v>1354774740.8377354</v>
      </c>
      <c r="GD154" s="11">
        <f t="shared" si="222"/>
        <v>8626385953.6187401</v>
      </c>
      <c r="GE154" s="11">
        <f t="shared" si="222"/>
        <v>23503217420.21339</v>
      </c>
      <c r="GF154" s="11">
        <f t="shared" si="222"/>
        <v>2885136964.4433789</v>
      </c>
      <c r="GG154" s="11">
        <f t="shared" si="222"/>
        <v>5582839986.3978386</v>
      </c>
      <c r="GH154" s="11">
        <f t="shared" si="222"/>
        <v>626505904.31319785</v>
      </c>
      <c r="GI154" s="11">
        <f t="shared" si="222"/>
        <v>1543626075.4034522</v>
      </c>
      <c r="GJ154" s="11">
        <f t="shared" si="222"/>
        <v>1861569065.4916401</v>
      </c>
      <c r="GK154" s="11">
        <f t="shared" si="222"/>
        <v>1437919571.7485528</v>
      </c>
      <c r="GL154" s="11">
        <f t="shared" si="222"/>
        <v>7896071757.0151148</v>
      </c>
      <c r="GN154" s="11">
        <f t="shared" si="222"/>
        <v>32153548853.828659</v>
      </c>
      <c r="GO154" s="11">
        <f t="shared" ref="GO154:IZ154" si="223">GO83+GO15</f>
        <v>14640808551.44278</v>
      </c>
      <c r="GP154" s="11">
        <f t="shared" si="223"/>
        <v>5529171087.5904713</v>
      </c>
      <c r="GQ154" s="11">
        <f t="shared" si="223"/>
        <v>2198420805.5261765</v>
      </c>
      <c r="GR154" s="11">
        <f t="shared" si="223"/>
        <v>13924600926.64043</v>
      </c>
      <c r="GS154" s="11">
        <f t="shared" si="223"/>
        <v>431826227.95502788</v>
      </c>
      <c r="GT154" s="11">
        <f t="shared" si="223"/>
        <v>1355858166.1384087</v>
      </c>
      <c r="GU154" s="11">
        <f t="shared" si="223"/>
        <v>8636482303.5139236</v>
      </c>
      <c r="GV154" s="11">
        <f t="shared" si="223"/>
        <v>23510251779.416077</v>
      </c>
      <c r="GW154" s="11">
        <f t="shared" si="223"/>
        <v>2886443279.9021144</v>
      </c>
      <c r="GX154" s="11">
        <f t="shared" si="223"/>
        <v>5586032662.7329063</v>
      </c>
      <c r="GY154" s="11">
        <f t="shared" si="223"/>
        <v>627220744.89935458</v>
      </c>
      <c r="GZ154" s="11">
        <f t="shared" si="223"/>
        <v>1543630073.8539793</v>
      </c>
      <c r="HA154" s="11">
        <f t="shared" si="223"/>
        <v>1865075629.4275305</v>
      </c>
      <c r="HB154" s="11">
        <f t="shared" si="223"/>
        <v>1438062025.1029222</v>
      </c>
      <c r="HC154" s="11">
        <f t="shared" si="223"/>
        <v>7902324358.6548452</v>
      </c>
      <c r="HE154" s="11">
        <f t="shared" si="223"/>
        <v>32182197689.657787</v>
      </c>
      <c r="HF154" s="11">
        <f t="shared" si="223"/>
        <v>14636365486.391781</v>
      </c>
      <c r="HG154" s="11">
        <f t="shared" si="223"/>
        <v>5535358679.6608906</v>
      </c>
      <c r="HH154" s="11">
        <f t="shared" si="223"/>
        <v>2198820430.9247508</v>
      </c>
      <c r="HI154" s="11">
        <f t="shared" si="223"/>
        <v>13941804051.459965</v>
      </c>
      <c r="HJ154" s="11">
        <f t="shared" si="223"/>
        <v>431796910.09818614</v>
      </c>
      <c r="HK154" s="11">
        <f t="shared" si="223"/>
        <v>1356941591.4390824</v>
      </c>
      <c r="HL154" s="11">
        <f t="shared" si="223"/>
        <v>8646578653.4091015</v>
      </c>
      <c r="HM154" s="11">
        <f t="shared" si="223"/>
        <v>23517286138.618767</v>
      </c>
      <c r="HN154" s="11">
        <f t="shared" si="223"/>
        <v>2887749595.3608503</v>
      </c>
      <c r="HO154" s="11">
        <f t="shared" si="223"/>
        <v>5589225339.067976</v>
      </c>
      <c r="HP154" s="11">
        <f t="shared" si="223"/>
        <v>627935585.48551118</v>
      </c>
      <c r="HQ154" s="11">
        <f t="shared" si="223"/>
        <v>1543634072.3045063</v>
      </c>
      <c r="HR154" s="11">
        <f t="shared" si="223"/>
        <v>1868582193.3634202</v>
      </c>
      <c r="HS154" s="11">
        <f t="shared" si="223"/>
        <v>1438204478.4572914</v>
      </c>
      <c r="HT154" s="11">
        <f t="shared" si="223"/>
        <v>7908576960.2945805</v>
      </c>
      <c r="HV154" s="11">
        <f t="shared" si="223"/>
        <v>0</v>
      </c>
      <c r="HW154" s="11">
        <f t="shared" si="223"/>
        <v>0</v>
      </c>
      <c r="HX154" s="11">
        <f t="shared" si="223"/>
        <v>0</v>
      </c>
      <c r="HY154" s="11">
        <f t="shared" si="223"/>
        <v>0</v>
      </c>
      <c r="HZ154" s="11">
        <f t="shared" si="223"/>
        <v>0</v>
      </c>
      <c r="IA154" s="11">
        <f t="shared" si="223"/>
        <v>0</v>
      </c>
      <c r="IB154" s="11">
        <f t="shared" si="223"/>
        <v>0</v>
      </c>
      <c r="IC154" s="11">
        <f t="shared" si="223"/>
        <v>0</v>
      </c>
      <c r="ID154" s="11">
        <f t="shared" si="223"/>
        <v>0</v>
      </c>
      <c r="IE154" s="11">
        <f t="shared" si="223"/>
        <v>0</v>
      </c>
      <c r="IF154" s="11">
        <f t="shared" si="223"/>
        <v>0</v>
      </c>
      <c r="IG154" s="11">
        <f t="shared" si="223"/>
        <v>0</v>
      </c>
      <c r="IH154" s="11">
        <f t="shared" si="223"/>
        <v>0</v>
      </c>
      <c r="II154" s="11">
        <f t="shared" si="223"/>
        <v>0</v>
      </c>
      <c r="IJ154" s="11">
        <f t="shared" si="223"/>
        <v>0</v>
      </c>
      <c r="IK154" s="11">
        <f t="shared" si="223"/>
        <v>0</v>
      </c>
      <c r="IM154" s="11">
        <f t="shared" si="223"/>
        <v>0</v>
      </c>
      <c r="IN154" s="11">
        <f t="shared" si="223"/>
        <v>0</v>
      </c>
      <c r="IO154" s="11">
        <f t="shared" si="223"/>
        <v>0</v>
      </c>
      <c r="IP154" s="11">
        <f t="shared" si="223"/>
        <v>0</v>
      </c>
      <c r="IQ154" s="11">
        <f t="shared" si="223"/>
        <v>0</v>
      </c>
      <c r="IR154" s="11">
        <f t="shared" si="223"/>
        <v>0</v>
      </c>
      <c r="IS154" s="11">
        <f t="shared" si="223"/>
        <v>0</v>
      </c>
      <c r="IT154" s="11">
        <f t="shared" si="223"/>
        <v>0</v>
      </c>
      <c r="IU154" s="11">
        <f t="shared" si="223"/>
        <v>0</v>
      </c>
      <c r="IV154" s="11">
        <f t="shared" si="223"/>
        <v>0</v>
      </c>
      <c r="IW154" s="11">
        <f t="shared" si="223"/>
        <v>0</v>
      </c>
      <c r="IX154" s="11">
        <f t="shared" si="223"/>
        <v>0</v>
      </c>
      <c r="IY154" s="11">
        <f t="shared" si="223"/>
        <v>0</v>
      </c>
      <c r="IZ154" s="11">
        <f t="shared" si="223"/>
        <v>0</v>
      </c>
      <c r="JA154" s="11">
        <f t="shared" ref="JA154" si="224">JA83+JA15</f>
        <v>0</v>
      </c>
      <c r="JB154" s="11">
        <f t="shared" si="164"/>
        <v>0</v>
      </c>
    </row>
    <row r="155" spans="4:262" x14ac:dyDescent="0.25">
      <c r="D155" s="11">
        <v>2033</v>
      </c>
      <c r="E155" s="11">
        <f t="shared" ref="E155:BP155" si="225">E84+E16</f>
        <v>28390955767.375305</v>
      </c>
      <c r="F155" s="11">
        <f t="shared" si="225"/>
        <v>12811249617.439051</v>
      </c>
      <c r="G155" s="11">
        <f t="shared" si="225"/>
        <v>4406997849.5276146</v>
      </c>
      <c r="H155" s="11">
        <f t="shared" si="225"/>
        <v>1697097750.2992613</v>
      </c>
      <c r="I155" s="11">
        <f t="shared" si="225"/>
        <v>15011762592.339083</v>
      </c>
      <c r="J155" s="11">
        <f t="shared" si="225"/>
        <v>499798927.47784209</v>
      </c>
      <c r="K155" s="11">
        <f t="shared" si="225"/>
        <v>1212985557.8838291</v>
      </c>
      <c r="L155" s="11">
        <f t="shared" si="225"/>
        <v>3508057108.1912522</v>
      </c>
      <c r="M155" s="11">
        <f t="shared" si="225"/>
        <v>19774710798.552143</v>
      </c>
      <c r="N155" s="11">
        <f t="shared" si="225"/>
        <v>2258438911.5032539</v>
      </c>
      <c r="O155" s="11">
        <f t="shared" si="225"/>
        <v>2530877584.0566058</v>
      </c>
      <c r="P155" s="11">
        <f t="shared" si="225"/>
        <v>475378913.39652967</v>
      </c>
      <c r="Q155" s="11">
        <f t="shared" si="225"/>
        <v>1619793272.0799828</v>
      </c>
      <c r="R155" s="11">
        <f t="shared" si="225"/>
        <v>659284976.96261477</v>
      </c>
      <c r="S155" s="11">
        <f t="shared" si="225"/>
        <v>867411102.337237</v>
      </c>
      <c r="T155" s="11">
        <f t="shared" si="225"/>
        <v>5020265054.0453682</v>
      </c>
      <c r="V155" s="11">
        <f t="shared" si="225"/>
        <v>28366971608.667618</v>
      </c>
      <c r="W155" s="11">
        <f t="shared" si="225"/>
        <v>12765727942.354076</v>
      </c>
      <c r="X155" s="11">
        <f t="shared" si="225"/>
        <v>4407492959.6294699</v>
      </c>
      <c r="Y155" s="11">
        <f t="shared" si="225"/>
        <v>1692782996.1114869</v>
      </c>
      <c r="Z155" s="11">
        <f t="shared" si="225"/>
        <v>15015097423.928944</v>
      </c>
      <c r="AA155" s="11">
        <f t="shared" si="225"/>
        <v>497516125.9667803</v>
      </c>
      <c r="AB155" s="11">
        <f t="shared" si="225"/>
        <v>1211430888.6478701</v>
      </c>
      <c r="AC155" s="11">
        <f t="shared" si="225"/>
        <v>3502567722.9072614</v>
      </c>
      <c r="AD155" s="11">
        <f t="shared" si="225"/>
        <v>19718924792.966019</v>
      </c>
      <c r="AE155" s="11">
        <f t="shared" si="225"/>
        <v>2251122657.7933154</v>
      </c>
      <c r="AF155" s="11">
        <f t="shared" si="225"/>
        <v>2523843246.2190065</v>
      </c>
      <c r="AG155" s="11">
        <f t="shared" si="225"/>
        <v>474282600.6739279</v>
      </c>
      <c r="AH155" s="11">
        <f t="shared" si="225"/>
        <v>1612563570.7397711</v>
      </c>
      <c r="AI155" s="11">
        <f t="shared" si="225"/>
        <v>658819515.1078738</v>
      </c>
      <c r="AJ155" s="11">
        <f t="shared" si="225"/>
        <v>864188216.28530669</v>
      </c>
      <c r="AK155" s="11">
        <f t="shared" si="225"/>
        <v>5010688683.167428</v>
      </c>
      <c r="AM155" s="11">
        <f t="shared" si="225"/>
        <v>28342987449.959923</v>
      </c>
      <c r="AN155" s="11">
        <f t="shared" si="225"/>
        <v>12720206267.2691</v>
      </c>
      <c r="AO155" s="11">
        <f t="shared" si="225"/>
        <v>4407988069.731329</v>
      </c>
      <c r="AP155" s="11">
        <f t="shared" si="225"/>
        <v>1688468241.9237123</v>
      </c>
      <c r="AQ155" s="11">
        <f t="shared" si="225"/>
        <v>15018432255.518803</v>
      </c>
      <c r="AR155" s="11">
        <f t="shared" si="225"/>
        <v>495233324.45571893</v>
      </c>
      <c r="AS155" s="11">
        <f t="shared" si="225"/>
        <v>1209876219.4119112</v>
      </c>
      <c r="AT155" s="11">
        <f t="shared" si="225"/>
        <v>3497078337.6232643</v>
      </c>
      <c r="AU155" s="11">
        <f t="shared" si="225"/>
        <v>19663138787.37989</v>
      </c>
      <c r="AV155" s="11">
        <f t="shared" si="225"/>
        <v>2243806404.0833755</v>
      </c>
      <c r="AW155" s="11">
        <f t="shared" si="225"/>
        <v>2516808908.3814044</v>
      </c>
      <c r="AX155" s="11">
        <f t="shared" si="225"/>
        <v>473186287.95132643</v>
      </c>
      <c r="AY155" s="11">
        <f t="shared" si="225"/>
        <v>1605333869.3995602</v>
      </c>
      <c r="AZ155" s="11">
        <f t="shared" si="225"/>
        <v>658354053.2531333</v>
      </c>
      <c r="BA155" s="11">
        <f t="shared" si="225"/>
        <v>860965330.23337603</v>
      </c>
      <c r="BB155" s="11">
        <f t="shared" si="225"/>
        <v>5001112312.2894869</v>
      </c>
      <c r="BD155" s="11">
        <f t="shared" si="225"/>
        <v>0</v>
      </c>
      <c r="BE155" s="11">
        <f t="shared" si="225"/>
        <v>0</v>
      </c>
      <c r="BF155" s="11">
        <f t="shared" si="225"/>
        <v>0</v>
      </c>
      <c r="BG155" s="11">
        <f t="shared" si="225"/>
        <v>0</v>
      </c>
      <c r="BH155" s="11">
        <f t="shared" si="225"/>
        <v>0</v>
      </c>
      <c r="BI155" s="11">
        <f t="shared" si="225"/>
        <v>0</v>
      </c>
      <c r="BJ155" s="11">
        <f t="shared" si="225"/>
        <v>0</v>
      </c>
      <c r="BK155" s="11">
        <f t="shared" si="225"/>
        <v>0</v>
      </c>
      <c r="BL155" s="11">
        <f t="shared" si="225"/>
        <v>0</v>
      </c>
      <c r="BM155" s="11">
        <f t="shared" si="225"/>
        <v>0</v>
      </c>
      <c r="BN155" s="11">
        <f t="shared" si="225"/>
        <v>0</v>
      </c>
      <c r="BO155" s="11">
        <f t="shared" si="225"/>
        <v>0</v>
      </c>
      <c r="BP155" s="11">
        <f t="shared" si="225"/>
        <v>0</v>
      </c>
      <c r="BQ155" s="11">
        <f t="shared" ref="BQ155:EB155" si="226">BQ84+BQ16</f>
        <v>0</v>
      </c>
      <c r="BR155" s="11">
        <f t="shared" si="226"/>
        <v>0</v>
      </c>
      <c r="BS155" s="11">
        <f t="shared" si="226"/>
        <v>0</v>
      </c>
      <c r="BU155" s="11">
        <f t="shared" si="226"/>
        <v>0</v>
      </c>
      <c r="BV155" s="11">
        <f t="shared" si="226"/>
        <v>0</v>
      </c>
      <c r="BW155" s="11">
        <f t="shared" si="226"/>
        <v>0</v>
      </c>
      <c r="BX155" s="11">
        <f t="shared" si="226"/>
        <v>0</v>
      </c>
      <c r="BY155" s="11">
        <f t="shared" si="226"/>
        <v>0</v>
      </c>
      <c r="BZ155" s="11">
        <f t="shared" si="226"/>
        <v>0</v>
      </c>
      <c r="CA155" s="11">
        <f t="shared" si="226"/>
        <v>0</v>
      </c>
      <c r="CB155" s="11">
        <f t="shared" si="226"/>
        <v>0</v>
      </c>
      <c r="CC155" s="11">
        <f t="shared" si="226"/>
        <v>0</v>
      </c>
      <c r="CD155" s="11">
        <f t="shared" si="226"/>
        <v>0</v>
      </c>
      <c r="CE155" s="11">
        <f t="shared" si="226"/>
        <v>0</v>
      </c>
      <c r="CF155" s="11">
        <f t="shared" si="226"/>
        <v>0</v>
      </c>
      <c r="CG155" s="11">
        <f t="shared" si="226"/>
        <v>0</v>
      </c>
      <c r="CH155" s="11">
        <f t="shared" si="226"/>
        <v>0</v>
      </c>
      <c r="CI155" s="11">
        <f t="shared" si="226"/>
        <v>0</v>
      </c>
      <c r="CJ155" s="11">
        <f t="shared" si="226"/>
        <v>0</v>
      </c>
      <c r="CM155" s="11">
        <f t="shared" si="226"/>
        <v>17853.2</v>
      </c>
      <c r="CN155" s="11">
        <f t="shared" si="226"/>
        <v>31252143289.948666</v>
      </c>
      <c r="CO155" s="11">
        <f t="shared" si="226"/>
        <v>15569109751.293989</v>
      </c>
      <c r="CP155" s="11">
        <f t="shared" si="226"/>
        <v>5513200578.8769083</v>
      </c>
      <c r="CQ155" s="11">
        <f t="shared" si="226"/>
        <v>1793885827.2178469</v>
      </c>
      <c r="CR155" s="11">
        <f t="shared" si="226"/>
        <v>15652613189.289791</v>
      </c>
      <c r="CS155" s="11">
        <f t="shared" si="226"/>
        <v>642131206.7043196</v>
      </c>
      <c r="CT155" s="11">
        <f t="shared" si="226"/>
        <v>1508514952.5482912</v>
      </c>
      <c r="CU155" s="11">
        <f t="shared" si="226"/>
        <v>4814119663.430336</v>
      </c>
      <c r="CV155" s="11">
        <f t="shared" si="226"/>
        <v>18422053364.545074</v>
      </c>
      <c r="CW155" s="11">
        <f t="shared" si="226"/>
        <v>2862214927.539012</v>
      </c>
      <c r="CX155" s="11">
        <f t="shared" si="226"/>
        <v>4945317111.6120186</v>
      </c>
      <c r="CY155" s="11">
        <f t="shared" si="226"/>
        <v>610152496.53040743</v>
      </c>
      <c r="CZ155" s="11">
        <f t="shared" si="226"/>
        <v>2119247946.5350966</v>
      </c>
      <c r="DA155" s="11">
        <f t="shared" si="226"/>
        <v>2202377996.1343603</v>
      </c>
      <c r="DB155" s="11">
        <f t="shared" si="226"/>
        <v>1371996827.998915</v>
      </c>
      <c r="DC155" s="11">
        <f t="shared" si="226"/>
        <v>6295303337.7006311</v>
      </c>
      <c r="DE155" s="11">
        <f t="shared" si="226"/>
        <v>31222582622.150162</v>
      </c>
      <c r="DF155" s="11">
        <f t="shared" si="226"/>
        <v>15502574871.905546</v>
      </c>
      <c r="DG155" s="11">
        <f t="shared" si="226"/>
        <v>5511926453.9608898</v>
      </c>
      <c r="DH155" s="11">
        <f t="shared" si="226"/>
        <v>1785564985.5185437</v>
      </c>
      <c r="DI155" s="11">
        <f t="shared" si="226"/>
        <v>15648364279.124336</v>
      </c>
      <c r="DJ155" s="11">
        <f t="shared" si="226"/>
        <v>638229077.19280756</v>
      </c>
      <c r="DK155" s="11">
        <f t="shared" si="226"/>
        <v>1505599688.7465031</v>
      </c>
      <c r="DL155" s="11">
        <f t="shared" si="226"/>
        <v>4797672054.3097792</v>
      </c>
      <c r="DM155" s="11">
        <f t="shared" si="226"/>
        <v>18348274759.192802</v>
      </c>
      <c r="DN155" s="11">
        <f t="shared" si="226"/>
        <v>2848273347.6061292</v>
      </c>
      <c r="DO155" s="11">
        <f t="shared" si="226"/>
        <v>4922895100.2319593</v>
      </c>
      <c r="DP155" s="11">
        <f t="shared" si="226"/>
        <v>608329753.43822038</v>
      </c>
      <c r="DQ155" s="11">
        <f t="shared" si="226"/>
        <v>2107184859.2302032</v>
      </c>
      <c r="DR155" s="11">
        <f t="shared" si="226"/>
        <v>2202800111.1554551</v>
      </c>
      <c r="DS155" s="11">
        <f t="shared" si="226"/>
        <v>1364551494.9842961</v>
      </c>
      <c r="DT155" s="11">
        <f t="shared" si="226"/>
        <v>6277912245.5617075</v>
      </c>
      <c r="DV155" s="11">
        <f t="shared" si="226"/>
        <v>31193021954.351665</v>
      </c>
      <c r="DW155" s="11">
        <f t="shared" si="226"/>
        <v>15467380253.770128</v>
      </c>
      <c r="DX155" s="11">
        <f t="shared" si="226"/>
        <v>5510652329.0448713</v>
      </c>
      <c r="DY155" s="11">
        <f t="shared" si="226"/>
        <v>1777244143.8192403</v>
      </c>
      <c r="DZ155" s="11">
        <f t="shared" si="226"/>
        <v>15644115368.958885</v>
      </c>
      <c r="EA155" s="11">
        <f t="shared" si="226"/>
        <v>634326947.68129528</v>
      </c>
      <c r="EB155" s="11">
        <f t="shared" si="226"/>
        <v>1502684424.9447153</v>
      </c>
      <c r="EC155" s="11">
        <f t="shared" ref="EC155:GN155" si="227">EC84+EC16</f>
        <v>4781224445.1892223</v>
      </c>
      <c r="ED155" s="11">
        <f t="shared" si="227"/>
        <v>18274496153.840504</v>
      </c>
      <c r="EE155" s="11">
        <f t="shared" si="227"/>
        <v>2834331767.6732473</v>
      </c>
      <c r="EF155" s="11">
        <f t="shared" si="227"/>
        <v>4900473088.851903</v>
      </c>
      <c r="EG155" s="11">
        <f t="shared" si="227"/>
        <v>606507010.34603369</v>
      </c>
      <c r="EH155" s="11">
        <f t="shared" si="227"/>
        <v>2095121771.9253094</v>
      </c>
      <c r="EI155" s="11">
        <f t="shared" si="227"/>
        <v>2203222226.1765485</v>
      </c>
      <c r="EJ155" s="11">
        <f t="shared" si="227"/>
        <v>1357106161.9696765</v>
      </c>
      <c r="EK155" s="11">
        <f t="shared" si="227"/>
        <v>6260521153.4227819</v>
      </c>
      <c r="EM155" s="11">
        <f t="shared" si="227"/>
        <v>0</v>
      </c>
      <c r="EN155" s="11">
        <f t="shared" si="227"/>
        <v>0</v>
      </c>
      <c r="EO155" s="11">
        <f t="shared" si="227"/>
        <v>0</v>
      </c>
      <c r="EP155" s="11">
        <f t="shared" si="227"/>
        <v>0</v>
      </c>
      <c r="EQ155" s="11">
        <f t="shared" si="227"/>
        <v>0</v>
      </c>
      <c r="ER155" s="11">
        <f t="shared" si="227"/>
        <v>0</v>
      </c>
      <c r="ES155" s="11">
        <f t="shared" si="227"/>
        <v>0</v>
      </c>
      <c r="ET155" s="11">
        <f t="shared" si="227"/>
        <v>0</v>
      </c>
      <c r="EU155" s="11">
        <f t="shared" si="227"/>
        <v>0</v>
      </c>
      <c r="EV155" s="11">
        <f t="shared" si="227"/>
        <v>0</v>
      </c>
      <c r="EW155" s="11">
        <f t="shared" si="227"/>
        <v>0</v>
      </c>
      <c r="EX155" s="11">
        <f t="shared" si="227"/>
        <v>0</v>
      </c>
      <c r="EY155" s="11">
        <f t="shared" si="227"/>
        <v>0</v>
      </c>
      <c r="EZ155" s="11">
        <f t="shared" si="227"/>
        <v>0</v>
      </c>
      <c r="FA155" s="11">
        <f t="shared" si="227"/>
        <v>0</v>
      </c>
      <c r="FB155" s="11">
        <f t="shared" si="227"/>
        <v>0</v>
      </c>
      <c r="FD155" s="11">
        <f t="shared" si="227"/>
        <v>0</v>
      </c>
      <c r="FE155" s="11">
        <f t="shared" si="227"/>
        <v>0</v>
      </c>
      <c r="FF155" s="11">
        <f t="shared" si="227"/>
        <v>0</v>
      </c>
      <c r="FG155" s="11">
        <f t="shared" si="227"/>
        <v>0</v>
      </c>
      <c r="FH155" s="11">
        <f t="shared" si="227"/>
        <v>0</v>
      </c>
      <c r="FI155" s="11">
        <f t="shared" si="227"/>
        <v>0</v>
      </c>
      <c r="FJ155" s="11">
        <f t="shared" si="227"/>
        <v>0</v>
      </c>
      <c r="FK155" s="11">
        <f t="shared" si="227"/>
        <v>0</v>
      </c>
      <c r="FL155" s="11">
        <f t="shared" si="227"/>
        <v>0</v>
      </c>
      <c r="FM155" s="11">
        <f t="shared" si="227"/>
        <v>0</v>
      </c>
      <c r="FN155" s="11">
        <f t="shared" si="227"/>
        <v>0</v>
      </c>
      <c r="FO155" s="11">
        <f t="shared" si="227"/>
        <v>0</v>
      </c>
      <c r="FP155" s="11">
        <f t="shared" si="227"/>
        <v>0</v>
      </c>
      <c r="FQ155" s="11">
        <f t="shared" si="227"/>
        <v>0</v>
      </c>
      <c r="FR155" s="11">
        <f t="shared" si="227"/>
        <v>0</v>
      </c>
      <c r="FS155" s="11">
        <f t="shared" si="227"/>
        <v>0</v>
      </c>
      <c r="FV155" s="11">
        <f t="shared" si="227"/>
        <v>17853.2</v>
      </c>
      <c r="FW155" s="11">
        <f t="shared" si="227"/>
        <v>34100997281.908661</v>
      </c>
      <c r="FX155" s="11">
        <f t="shared" si="227"/>
        <v>15009447886.278088</v>
      </c>
      <c r="FY155" s="11">
        <f t="shared" si="227"/>
        <v>5676107652.3538561</v>
      </c>
      <c r="FZ155" s="11">
        <f t="shared" si="227"/>
        <v>2297398708.6831007</v>
      </c>
      <c r="GA155" s="11">
        <f t="shared" si="227"/>
        <v>14678106414.378811</v>
      </c>
      <c r="GB155" s="11">
        <f t="shared" si="227"/>
        <v>452214593.37519783</v>
      </c>
      <c r="GC155" s="11">
        <f t="shared" si="227"/>
        <v>1406638141.6537986</v>
      </c>
      <c r="GD155" s="11">
        <f t="shared" si="227"/>
        <v>9064222620.4081173</v>
      </c>
      <c r="GE155" s="11">
        <f t="shared" si="227"/>
        <v>25430617816.258671</v>
      </c>
      <c r="GF155" s="11">
        <f t="shared" si="227"/>
        <v>3160735973.5296149</v>
      </c>
      <c r="GG155" s="11">
        <f t="shared" si="227"/>
        <v>5987065630.2667856</v>
      </c>
      <c r="GH155" s="11">
        <f t="shared" si="227"/>
        <v>681513116.5719533</v>
      </c>
      <c r="GI155" s="11">
        <f t="shared" si="227"/>
        <v>1604211315.6479604</v>
      </c>
      <c r="GJ155" s="11">
        <f t="shared" si="227"/>
        <v>2057418439.031631</v>
      </c>
      <c r="GK155" s="11">
        <f t="shared" si="227"/>
        <v>1562503952.2951038</v>
      </c>
      <c r="GL155" s="11">
        <f t="shared" si="227"/>
        <v>8441726452.5489349</v>
      </c>
      <c r="GN155" s="11">
        <f t="shared" si="227"/>
        <v>34090619720.365993</v>
      </c>
      <c r="GO155" s="11">
        <f t="shared" ref="GO155:IZ155" si="228">GO84+GO16</f>
        <v>14986422092.039196</v>
      </c>
      <c r="GP155" s="11">
        <f t="shared" si="228"/>
        <v>5676441650.8320351</v>
      </c>
      <c r="GQ155" s="11">
        <f t="shared" si="228"/>
        <v>2294390162.0917611</v>
      </c>
      <c r="GR155" s="11">
        <f t="shared" si="228"/>
        <v>14681255479.120384</v>
      </c>
      <c r="GS155" s="11">
        <f t="shared" si="228"/>
        <v>451470641.14007366</v>
      </c>
      <c r="GT155" s="11">
        <f t="shared" si="228"/>
        <v>1406121726.1546924</v>
      </c>
      <c r="GU155" s="11">
        <f t="shared" si="228"/>
        <v>9064858586.5679646</v>
      </c>
      <c r="GV155" s="11">
        <f t="shared" si="228"/>
        <v>25389895744.37888</v>
      </c>
      <c r="GW155" s="11">
        <f t="shared" si="228"/>
        <v>3156774798.7767434</v>
      </c>
      <c r="GX155" s="11">
        <f t="shared" si="228"/>
        <v>5980800745.1869535</v>
      </c>
      <c r="GY155" s="11">
        <f t="shared" si="228"/>
        <v>681573239.7891109</v>
      </c>
      <c r="GZ155" s="11">
        <f t="shared" si="228"/>
        <v>1601940051.1476305</v>
      </c>
      <c r="HA155" s="11">
        <f t="shared" si="228"/>
        <v>2057918414.1803446</v>
      </c>
      <c r="HB155" s="11">
        <f t="shared" si="228"/>
        <v>1559846003.0387836</v>
      </c>
      <c r="HC155" s="11">
        <f t="shared" si="228"/>
        <v>8436385112.0970268</v>
      </c>
      <c r="HE155" s="11">
        <f t="shared" si="228"/>
        <v>34080242158.823341</v>
      </c>
      <c r="HF155" s="11">
        <f t="shared" si="228"/>
        <v>14963396297.800304</v>
      </c>
      <c r="HG155" s="11">
        <f t="shared" si="228"/>
        <v>5676775649.3102121</v>
      </c>
      <c r="HH155" s="11">
        <f t="shared" si="228"/>
        <v>2291381615.5004206</v>
      </c>
      <c r="HI155" s="11">
        <f t="shared" si="228"/>
        <v>14684404543.861961</v>
      </c>
      <c r="HJ155" s="11">
        <f t="shared" si="228"/>
        <v>450726688.90494937</v>
      </c>
      <c r="HK155" s="11">
        <f t="shared" si="228"/>
        <v>1405605310.655587</v>
      </c>
      <c r="HL155" s="11">
        <f t="shared" si="228"/>
        <v>9065494552.7278099</v>
      </c>
      <c r="HM155" s="11">
        <f t="shared" si="228"/>
        <v>25349173672.499088</v>
      </c>
      <c r="HN155" s="11">
        <f t="shared" si="228"/>
        <v>3152813624.0238738</v>
      </c>
      <c r="HO155" s="11">
        <f t="shared" si="228"/>
        <v>5974535860.1071243</v>
      </c>
      <c r="HP155" s="11">
        <f t="shared" si="228"/>
        <v>681633363.00626826</v>
      </c>
      <c r="HQ155" s="11">
        <f t="shared" si="228"/>
        <v>1599668786.6473005</v>
      </c>
      <c r="HR155" s="11">
        <f t="shared" si="228"/>
        <v>2058418389.3290586</v>
      </c>
      <c r="HS155" s="11">
        <f t="shared" si="228"/>
        <v>1557188053.7824636</v>
      </c>
      <c r="HT155" s="11">
        <f t="shared" si="228"/>
        <v>8431043771.6451216</v>
      </c>
      <c r="HV155" s="11">
        <f t="shared" si="228"/>
        <v>0</v>
      </c>
      <c r="HW155" s="11">
        <f t="shared" si="228"/>
        <v>0</v>
      </c>
      <c r="HX155" s="11">
        <f t="shared" si="228"/>
        <v>0</v>
      </c>
      <c r="HY155" s="11">
        <f t="shared" si="228"/>
        <v>0</v>
      </c>
      <c r="HZ155" s="11">
        <f t="shared" si="228"/>
        <v>0</v>
      </c>
      <c r="IA155" s="11">
        <f t="shared" si="228"/>
        <v>0</v>
      </c>
      <c r="IB155" s="11">
        <f t="shared" si="228"/>
        <v>0</v>
      </c>
      <c r="IC155" s="11">
        <f t="shared" si="228"/>
        <v>0</v>
      </c>
      <c r="ID155" s="11">
        <f t="shared" si="228"/>
        <v>0</v>
      </c>
      <c r="IE155" s="11">
        <f t="shared" si="228"/>
        <v>0</v>
      </c>
      <c r="IF155" s="11">
        <f t="shared" si="228"/>
        <v>0</v>
      </c>
      <c r="IG155" s="11">
        <f t="shared" si="228"/>
        <v>0</v>
      </c>
      <c r="IH155" s="11">
        <f t="shared" si="228"/>
        <v>0</v>
      </c>
      <c r="II155" s="11">
        <f t="shared" si="228"/>
        <v>0</v>
      </c>
      <c r="IJ155" s="11">
        <f t="shared" si="228"/>
        <v>0</v>
      </c>
      <c r="IK155" s="11">
        <f t="shared" si="228"/>
        <v>0</v>
      </c>
      <c r="IM155" s="11">
        <f t="shared" si="228"/>
        <v>0</v>
      </c>
      <c r="IN155" s="11">
        <f t="shared" si="228"/>
        <v>0</v>
      </c>
      <c r="IO155" s="11">
        <f t="shared" si="228"/>
        <v>0</v>
      </c>
      <c r="IP155" s="11">
        <f t="shared" si="228"/>
        <v>0</v>
      </c>
      <c r="IQ155" s="11">
        <f t="shared" si="228"/>
        <v>0</v>
      </c>
      <c r="IR155" s="11">
        <f t="shared" si="228"/>
        <v>0</v>
      </c>
      <c r="IS155" s="11">
        <f t="shared" si="228"/>
        <v>0</v>
      </c>
      <c r="IT155" s="11">
        <f t="shared" si="228"/>
        <v>0</v>
      </c>
      <c r="IU155" s="11">
        <f t="shared" si="228"/>
        <v>0</v>
      </c>
      <c r="IV155" s="11">
        <f t="shared" si="228"/>
        <v>0</v>
      </c>
      <c r="IW155" s="11">
        <f t="shared" si="228"/>
        <v>0</v>
      </c>
      <c r="IX155" s="11">
        <f t="shared" si="228"/>
        <v>0</v>
      </c>
      <c r="IY155" s="11">
        <f t="shared" si="228"/>
        <v>0</v>
      </c>
      <c r="IZ155" s="11">
        <f t="shared" si="228"/>
        <v>0</v>
      </c>
      <c r="JA155" s="11">
        <f t="shared" ref="JA155" si="229">JA84+JA16</f>
        <v>0</v>
      </c>
      <c r="JB155" s="11">
        <f t="shared" si="164"/>
        <v>0</v>
      </c>
    </row>
    <row r="156" spans="4:262" x14ac:dyDescent="0.25">
      <c r="D156" s="11">
        <v>2034</v>
      </c>
      <c r="E156" s="11">
        <f t="shared" ref="E156:BP156" si="230">E85+E17</f>
        <v>29709208768.207905</v>
      </c>
      <c r="F156" s="11">
        <f t="shared" si="230"/>
        <v>13072893738.751886</v>
      </c>
      <c r="G156" s="11">
        <f t="shared" si="230"/>
        <v>4492736693.484169</v>
      </c>
      <c r="H156" s="11">
        <f t="shared" si="230"/>
        <v>1804476509.4087512</v>
      </c>
      <c r="I156" s="11">
        <f t="shared" si="230"/>
        <v>16241618761.120451</v>
      </c>
      <c r="J156" s="11">
        <f t="shared" si="230"/>
        <v>578965516.17889655</v>
      </c>
      <c r="K156" s="11">
        <f t="shared" si="230"/>
        <v>1251627794.8636086</v>
      </c>
      <c r="L156" s="11">
        <f t="shared" si="230"/>
        <v>3754355268.1874938</v>
      </c>
      <c r="M156" s="11">
        <f t="shared" si="230"/>
        <v>21606958378.876606</v>
      </c>
      <c r="N156" s="11">
        <f t="shared" si="230"/>
        <v>2520762438.4659815</v>
      </c>
      <c r="O156" s="11">
        <f t="shared" si="230"/>
        <v>2885846083.2125974</v>
      </c>
      <c r="P156" s="11">
        <f t="shared" si="230"/>
        <v>520999502.52673614</v>
      </c>
      <c r="Q156" s="11">
        <f t="shared" si="230"/>
        <v>1746751079.2436314</v>
      </c>
      <c r="R156" s="11">
        <f t="shared" si="230"/>
        <v>831389632.33226728</v>
      </c>
      <c r="S156" s="11">
        <f t="shared" si="230"/>
        <v>984192025.4974438</v>
      </c>
      <c r="T156" s="11">
        <f t="shared" si="230"/>
        <v>5522786242.8830633</v>
      </c>
      <c r="V156" s="11">
        <f t="shared" si="230"/>
        <v>29618965306.764591</v>
      </c>
      <c r="W156" s="11">
        <f t="shared" si="230"/>
        <v>12987129901.676748</v>
      </c>
      <c r="X156" s="11">
        <f t="shared" si="230"/>
        <v>4486236049.3625431</v>
      </c>
      <c r="Y156" s="11">
        <f t="shared" si="230"/>
        <v>1794822749.1411891</v>
      </c>
      <c r="Z156" s="11">
        <f t="shared" si="230"/>
        <v>16213441600.407747</v>
      </c>
      <c r="AA156" s="11">
        <f t="shared" si="230"/>
        <v>574223619.87566924</v>
      </c>
      <c r="AB156" s="11">
        <f t="shared" si="230"/>
        <v>1247074108.491416</v>
      </c>
      <c r="AC156" s="11">
        <f t="shared" si="230"/>
        <v>3739044021.00772</v>
      </c>
      <c r="AD156" s="11">
        <f t="shared" si="230"/>
        <v>21481334068.258171</v>
      </c>
      <c r="AE156" s="11">
        <f t="shared" si="230"/>
        <v>2504837183.5757866</v>
      </c>
      <c r="AF156" s="11">
        <f t="shared" si="230"/>
        <v>2869000745.7547665</v>
      </c>
      <c r="AG156" s="11">
        <f t="shared" si="230"/>
        <v>518362893.44781941</v>
      </c>
      <c r="AH156" s="11">
        <f t="shared" si="230"/>
        <v>1732881212.6037827</v>
      </c>
      <c r="AI156" s="11">
        <f t="shared" si="230"/>
        <v>828754925.88760781</v>
      </c>
      <c r="AJ156" s="11">
        <f t="shared" si="230"/>
        <v>977214727.73264849</v>
      </c>
      <c r="AK156" s="11">
        <f t="shared" si="230"/>
        <v>5497368765.3770037</v>
      </c>
      <c r="AM156" s="11">
        <f t="shared" si="230"/>
        <v>29528721845.321274</v>
      </c>
      <c r="AN156" s="11">
        <f t="shared" si="230"/>
        <v>12901366064.601614</v>
      </c>
      <c r="AO156" s="11">
        <f t="shared" si="230"/>
        <v>4479735405.2409182</v>
      </c>
      <c r="AP156" s="11">
        <f t="shared" si="230"/>
        <v>1785168988.873626</v>
      </c>
      <c r="AQ156" s="11">
        <f t="shared" si="230"/>
        <v>16185264439.695038</v>
      </c>
      <c r="AR156" s="11">
        <f t="shared" si="230"/>
        <v>569481723.57244229</v>
      </c>
      <c r="AS156" s="11">
        <f t="shared" si="230"/>
        <v>1242520422.1192234</v>
      </c>
      <c r="AT156" s="11">
        <f t="shared" si="230"/>
        <v>3723732773.8279405</v>
      </c>
      <c r="AU156" s="11">
        <f t="shared" si="230"/>
        <v>21355709757.639732</v>
      </c>
      <c r="AV156" s="11">
        <f t="shared" si="230"/>
        <v>2488911928.6855888</v>
      </c>
      <c r="AW156" s="11">
        <f t="shared" si="230"/>
        <v>2852155408.2969294</v>
      </c>
      <c r="AX156" s="11">
        <f t="shared" si="230"/>
        <v>515726284.36890268</v>
      </c>
      <c r="AY156" s="11">
        <f t="shared" si="230"/>
        <v>1719011345.9639347</v>
      </c>
      <c r="AZ156" s="11">
        <f t="shared" si="230"/>
        <v>826120219.4429487</v>
      </c>
      <c r="BA156" s="11">
        <f t="shared" si="230"/>
        <v>970237429.96785271</v>
      </c>
      <c r="BB156" s="11">
        <f t="shared" si="230"/>
        <v>5471951287.8709478</v>
      </c>
      <c r="BD156" s="11">
        <f t="shared" si="230"/>
        <v>0</v>
      </c>
      <c r="BE156" s="11">
        <f t="shared" si="230"/>
        <v>0</v>
      </c>
      <c r="BF156" s="11">
        <f t="shared" si="230"/>
        <v>0</v>
      </c>
      <c r="BG156" s="11">
        <f t="shared" si="230"/>
        <v>0</v>
      </c>
      <c r="BH156" s="11">
        <f t="shared" si="230"/>
        <v>0</v>
      </c>
      <c r="BI156" s="11">
        <f t="shared" si="230"/>
        <v>0</v>
      </c>
      <c r="BJ156" s="11">
        <f t="shared" si="230"/>
        <v>0</v>
      </c>
      <c r="BK156" s="11">
        <f t="shared" si="230"/>
        <v>0</v>
      </c>
      <c r="BL156" s="11">
        <f t="shared" si="230"/>
        <v>0</v>
      </c>
      <c r="BM156" s="11">
        <f t="shared" si="230"/>
        <v>0</v>
      </c>
      <c r="BN156" s="11">
        <f t="shared" si="230"/>
        <v>0</v>
      </c>
      <c r="BO156" s="11">
        <f t="shared" si="230"/>
        <v>0</v>
      </c>
      <c r="BP156" s="11">
        <f t="shared" si="230"/>
        <v>0</v>
      </c>
      <c r="BQ156" s="11">
        <f t="shared" ref="BQ156:EB156" si="231">BQ85+BQ17</f>
        <v>0</v>
      </c>
      <c r="BR156" s="11">
        <f t="shared" si="231"/>
        <v>0</v>
      </c>
      <c r="BS156" s="11">
        <f t="shared" si="231"/>
        <v>0</v>
      </c>
      <c r="BU156" s="11">
        <f t="shared" si="231"/>
        <v>0</v>
      </c>
      <c r="BV156" s="11">
        <f t="shared" si="231"/>
        <v>0</v>
      </c>
      <c r="BW156" s="11">
        <f t="shared" si="231"/>
        <v>0</v>
      </c>
      <c r="BX156" s="11">
        <f t="shared" si="231"/>
        <v>0</v>
      </c>
      <c r="BY156" s="11">
        <f t="shared" si="231"/>
        <v>0</v>
      </c>
      <c r="BZ156" s="11">
        <f t="shared" si="231"/>
        <v>0</v>
      </c>
      <c r="CA156" s="11">
        <f t="shared" si="231"/>
        <v>0</v>
      </c>
      <c r="CB156" s="11">
        <f t="shared" si="231"/>
        <v>0</v>
      </c>
      <c r="CC156" s="11">
        <f t="shared" si="231"/>
        <v>0</v>
      </c>
      <c r="CD156" s="11">
        <f t="shared" si="231"/>
        <v>0</v>
      </c>
      <c r="CE156" s="11">
        <f t="shared" si="231"/>
        <v>0</v>
      </c>
      <c r="CF156" s="11">
        <f t="shared" si="231"/>
        <v>0</v>
      </c>
      <c r="CG156" s="11">
        <f t="shared" si="231"/>
        <v>0</v>
      </c>
      <c r="CH156" s="11">
        <f t="shared" si="231"/>
        <v>0</v>
      </c>
      <c r="CI156" s="11">
        <f t="shared" si="231"/>
        <v>0</v>
      </c>
      <c r="CJ156" s="11">
        <f t="shared" si="231"/>
        <v>0</v>
      </c>
      <c r="CM156" s="11">
        <f t="shared" si="231"/>
        <v>17929</v>
      </c>
      <c r="CN156" s="11">
        <f t="shared" si="231"/>
        <v>32403986829.581757</v>
      </c>
      <c r="CO156" s="11">
        <f t="shared" si="231"/>
        <v>15712734018.702087</v>
      </c>
      <c r="CP156" s="11">
        <f t="shared" si="231"/>
        <v>5686126840.6469212</v>
      </c>
      <c r="CQ156" s="11">
        <f t="shared" si="231"/>
        <v>1921765271.0515404</v>
      </c>
      <c r="CR156" s="11">
        <f t="shared" si="231"/>
        <v>17080702326.88847</v>
      </c>
      <c r="CS156" s="11">
        <f t="shared" si="231"/>
        <v>754064880.24031305</v>
      </c>
      <c r="CT156" s="11">
        <f t="shared" si="231"/>
        <v>1561473434.8213587</v>
      </c>
      <c r="CU156" s="11">
        <f t="shared" si="231"/>
        <v>5159697596.5450954</v>
      </c>
      <c r="CV156" s="11">
        <f t="shared" si="231"/>
        <v>21505218073.188084</v>
      </c>
      <c r="CW156" s="11">
        <f t="shared" si="231"/>
        <v>3111105617.5153298</v>
      </c>
      <c r="CX156" s="11">
        <f t="shared" si="231"/>
        <v>5707226106.3360586</v>
      </c>
      <c r="CY156" s="11">
        <f t="shared" si="231"/>
        <v>656915835.60730064</v>
      </c>
      <c r="CZ156" s="11">
        <f t="shared" si="231"/>
        <v>2214523669.0562267</v>
      </c>
      <c r="DA156" s="11">
        <f t="shared" si="231"/>
        <v>2517633514.3779998</v>
      </c>
      <c r="DB156" s="11">
        <f t="shared" si="231"/>
        <v>1526537339.3228347</v>
      </c>
      <c r="DC156" s="11">
        <f t="shared" si="231"/>
        <v>6832522129.1794481</v>
      </c>
      <c r="DE156" s="11">
        <f t="shared" si="231"/>
        <v>32282682588.624634</v>
      </c>
      <c r="DF156" s="11">
        <f t="shared" si="231"/>
        <v>15589271686.788301</v>
      </c>
      <c r="DG156" s="11">
        <f t="shared" si="231"/>
        <v>5673862595.2079744</v>
      </c>
      <c r="DH156" s="11">
        <f t="shared" si="231"/>
        <v>1903910335.8738792</v>
      </c>
      <c r="DI156" s="11">
        <f t="shared" si="231"/>
        <v>17023683641.638929</v>
      </c>
      <c r="DJ156" s="11">
        <f t="shared" si="231"/>
        <v>745512793.67491519</v>
      </c>
      <c r="DK156" s="11">
        <f t="shared" si="231"/>
        <v>1553652373.2106533</v>
      </c>
      <c r="DL156" s="11">
        <f t="shared" si="231"/>
        <v>5120724045.8747959</v>
      </c>
      <c r="DM156" s="11">
        <f t="shared" si="231"/>
        <v>21329272133.471844</v>
      </c>
      <c r="DN156" s="11">
        <f t="shared" si="231"/>
        <v>3081346012.9968939</v>
      </c>
      <c r="DO156" s="11">
        <f t="shared" si="231"/>
        <v>5654396446.1036644</v>
      </c>
      <c r="DP156" s="11">
        <f t="shared" si="231"/>
        <v>652469612.087376</v>
      </c>
      <c r="DQ156" s="11">
        <f t="shared" si="231"/>
        <v>2191286927.5292253</v>
      </c>
      <c r="DR156" s="11">
        <f t="shared" si="231"/>
        <v>2512427463.0842271</v>
      </c>
      <c r="DS156" s="11">
        <f t="shared" si="231"/>
        <v>1510738450.1773441</v>
      </c>
      <c r="DT156" s="11">
        <f t="shared" si="231"/>
        <v>6787547747.7559032</v>
      </c>
      <c r="DV156" s="11">
        <f t="shared" si="231"/>
        <v>32161378347.667526</v>
      </c>
      <c r="DW156" s="11">
        <f t="shared" si="231"/>
        <v>15554471827.405985</v>
      </c>
      <c r="DX156" s="11">
        <f t="shared" si="231"/>
        <v>5661598349.7690258</v>
      </c>
      <c r="DY156" s="11">
        <f t="shared" si="231"/>
        <v>1886055400.6962173</v>
      </c>
      <c r="DZ156" s="11">
        <f t="shared" si="231"/>
        <v>16966664956.389393</v>
      </c>
      <c r="EA156" s="11">
        <f t="shared" si="231"/>
        <v>736960707.1095171</v>
      </c>
      <c r="EB156" s="11">
        <f t="shared" si="231"/>
        <v>1545831311.5999479</v>
      </c>
      <c r="EC156" s="11">
        <f t="shared" ref="EC156:GN156" si="232">EC85+EC17</f>
        <v>5081750495.2044973</v>
      </c>
      <c r="ED156" s="11">
        <f t="shared" si="232"/>
        <v>21153326193.7556</v>
      </c>
      <c r="EE156" s="11">
        <f t="shared" si="232"/>
        <v>3051586408.4784579</v>
      </c>
      <c r="EF156" s="11">
        <f t="shared" si="232"/>
        <v>5601566785.8712749</v>
      </c>
      <c r="EG156" s="11">
        <f t="shared" si="232"/>
        <v>648023388.56745183</v>
      </c>
      <c r="EH156" s="11">
        <f t="shared" si="232"/>
        <v>2168050186.002224</v>
      </c>
      <c r="EI156" s="11">
        <f t="shared" si="232"/>
        <v>2507221411.790452</v>
      </c>
      <c r="EJ156" s="11">
        <f t="shared" si="232"/>
        <v>1494939561.031852</v>
      </c>
      <c r="EK156" s="11">
        <f t="shared" si="232"/>
        <v>6742573366.3323574</v>
      </c>
      <c r="EM156" s="11">
        <f t="shared" si="232"/>
        <v>0</v>
      </c>
      <c r="EN156" s="11">
        <f t="shared" si="232"/>
        <v>0</v>
      </c>
      <c r="EO156" s="11">
        <f t="shared" si="232"/>
        <v>0</v>
      </c>
      <c r="EP156" s="11">
        <f t="shared" si="232"/>
        <v>0</v>
      </c>
      <c r="EQ156" s="11">
        <f t="shared" si="232"/>
        <v>0</v>
      </c>
      <c r="ER156" s="11">
        <f t="shared" si="232"/>
        <v>0</v>
      </c>
      <c r="ES156" s="11">
        <f t="shared" si="232"/>
        <v>0</v>
      </c>
      <c r="ET156" s="11">
        <f t="shared" si="232"/>
        <v>0</v>
      </c>
      <c r="EU156" s="11">
        <f t="shared" si="232"/>
        <v>0</v>
      </c>
      <c r="EV156" s="11">
        <f t="shared" si="232"/>
        <v>0</v>
      </c>
      <c r="EW156" s="11">
        <f t="shared" si="232"/>
        <v>0</v>
      </c>
      <c r="EX156" s="11">
        <f t="shared" si="232"/>
        <v>0</v>
      </c>
      <c r="EY156" s="11">
        <f t="shared" si="232"/>
        <v>0</v>
      </c>
      <c r="EZ156" s="11">
        <f t="shared" si="232"/>
        <v>0</v>
      </c>
      <c r="FA156" s="11">
        <f t="shared" si="232"/>
        <v>0</v>
      </c>
      <c r="FB156" s="11">
        <f t="shared" si="232"/>
        <v>0</v>
      </c>
      <c r="FD156" s="11">
        <f t="shared" si="232"/>
        <v>0</v>
      </c>
      <c r="FE156" s="11">
        <f t="shared" si="232"/>
        <v>0</v>
      </c>
      <c r="FF156" s="11">
        <f t="shared" si="232"/>
        <v>0</v>
      </c>
      <c r="FG156" s="11">
        <f t="shared" si="232"/>
        <v>0</v>
      </c>
      <c r="FH156" s="11">
        <f t="shared" si="232"/>
        <v>0</v>
      </c>
      <c r="FI156" s="11">
        <f t="shared" si="232"/>
        <v>0</v>
      </c>
      <c r="FJ156" s="11">
        <f t="shared" si="232"/>
        <v>0</v>
      </c>
      <c r="FK156" s="11">
        <f t="shared" si="232"/>
        <v>0</v>
      </c>
      <c r="FL156" s="11">
        <f t="shared" si="232"/>
        <v>0</v>
      </c>
      <c r="FM156" s="11">
        <f t="shared" si="232"/>
        <v>0</v>
      </c>
      <c r="FN156" s="11">
        <f t="shared" si="232"/>
        <v>0</v>
      </c>
      <c r="FO156" s="11">
        <f t="shared" si="232"/>
        <v>0</v>
      </c>
      <c r="FP156" s="11">
        <f t="shared" si="232"/>
        <v>0</v>
      </c>
      <c r="FQ156" s="11">
        <f t="shared" si="232"/>
        <v>0</v>
      </c>
      <c r="FR156" s="11">
        <f t="shared" si="232"/>
        <v>0</v>
      </c>
      <c r="FS156" s="11">
        <f t="shared" si="232"/>
        <v>0</v>
      </c>
      <c r="FV156" s="11">
        <f t="shared" si="232"/>
        <v>17929</v>
      </c>
      <c r="FW156" s="11">
        <f t="shared" si="232"/>
        <v>35892439148.459045</v>
      </c>
      <c r="FX156" s="11">
        <f t="shared" si="232"/>
        <v>15522362677.387131</v>
      </c>
      <c r="FY156" s="11">
        <f t="shared" si="232"/>
        <v>5761598684.4204903</v>
      </c>
      <c r="FZ156" s="11">
        <f t="shared" si="232"/>
        <v>2371009213.3058705</v>
      </c>
      <c r="GA156" s="11">
        <f t="shared" si="232"/>
        <v>15464810530.03915</v>
      </c>
      <c r="GB156" s="11">
        <f t="shared" si="232"/>
        <v>472268452.13053095</v>
      </c>
      <c r="GC156" s="11">
        <f t="shared" si="232"/>
        <v>1446519414.4294887</v>
      </c>
      <c r="GD156" s="11">
        <f t="shared" si="232"/>
        <v>9437745042.9783211</v>
      </c>
      <c r="GE156" s="11">
        <f t="shared" si="232"/>
        <v>27171342664.457829</v>
      </c>
      <c r="GF156" s="11">
        <f t="shared" si="232"/>
        <v>3427781156.2946577</v>
      </c>
      <c r="GG156" s="11">
        <f t="shared" si="232"/>
        <v>6210801945.1982298</v>
      </c>
      <c r="GH156" s="11">
        <f t="shared" si="232"/>
        <v>730268038.76448798</v>
      </c>
      <c r="GI156" s="11">
        <f t="shared" si="232"/>
        <v>1655944871.458437</v>
      </c>
      <c r="GJ156" s="11">
        <f t="shared" si="232"/>
        <v>2260531765.9209929</v>
      </c>
      <c r="GK156" s="11">
        <f t="shared" si="232"/>
        <v>1725171930.0115452</v>
      </c>
      <c r="GL156" s="11">
        <f t="shared" si="232"/>
        <v>9036877993.6036682</v>
      </c>
      <c r="GN156" s="11">
        <f t="shared" si="232"/>
        <v>35804287700.127434</v>
      </c>
      <c r="GO156" s="11">
        <f t="shared" ref="GO156:IZ156" si="233">GO85+GO17</f>
        <v>15465958078.195986</v>
      </c>
      <c r="GP156" s="11">
        <f t="shared" si="233"/>
        <v>5750219239.2412128</v>
      </c>
      <c r="GQ156" s="11">
        <f t="shared" si="233"/>
        <v>2362359042.919518</v>
      </c>
      <c r="GR156" s="11">
        <f t="shared" si="233"/>
        <v>15436974134.262791</v>
      </c>
      <c r="GS156" s="11">
        <f t="shared" si="233"/>
        <v>470296351.01275933</v>
      </c>
      <c r="GT156" s="11">
        <f t="shared" si="233"/>
        <v>1443017438.7931695</v>
      </c>
      <c r="GU156" s="11">
        <f t="shared" si="233"/>
        <v>9420332137.462904</v>
      </c>
      <c r="GV156" s="11">
        <f t="shared" si="233"/>
        <v>27040294264.300079</v>
      </c>
      <c r="GW156" s="11">
        <f t="shared" si="233"/>
        <v>3413620686.1567569</v>
      </c>
      <c r="GX156" s="11">
        <f t="shared" si="233"/>
        <v>6188680939.0845242</v>
      </c>
      <c r="GY156" s="11">
        <f t="shared" si="233"/>
        <v>728982181.65889883</v>
      </c>
      <c r="GZ156" s="11">
        <f t="shared" si="233"/>
        <v>1649959228.686949</v>
      </c>
      <c r="HA156" s="11">
        <f t="shared" si="233"/>
        <v>2253489122.6940002</v>
      </c>
      <c r="HB156" s="11">
        <f t="shared" si="233"/>
        <v>1716867524.2104897</v>
      </c>
      <c r="HC156" s="11">
        <f t="shared" si="233"/>
        <v>9008212735.1812363</v>
      </c>
      <c r="HE156" s="11">
        <f t="shared" si="233"/>
        <v>35716136251.79583</v>
      </c>
      <c r="HF156" s="11">
        <f t="shared" si="233"/>
        <v>15409822957.068489</v>
      </c>
      <c r="HG156" s="11">
        <f t="shared" si="233"/>
        <v>5744172059.1766729</v>
      </c>
      <c r="HH156" s="11">
        <f t="shared" si="233"/>
        <v>2353708872.5331655</v>
      </c>
      <c r="HI156" s="11">
        <f t="shared" si="233"/>
        <v>15409137738.486437</v>
      </c>
      <c r="HJ156" s="11">
        <f t="shared" si="233"/>
        <v>468324249.8949877</v>
      </c>
      <c r="HK156" s="11">
        <f t="shared" si="233"/>
        <v>1439515463.1568511</v>
      </c>
      <c r="HL156" s="11">
        <f t="shared" si="233"/>
        <v>9402919231.947485</v>
      </c>
      <c r="HM156" s="11">
        <f t="shared" si="233"/>
        <v>26909245864.142311</v>
      </c>
      <c r="HN156" s="11">
        <f t="shared" si="233"/>
        <v>3399460216.0188575</v>
      </c>
      <c r="HO156" s="11">
        <f t="shared" si="233"/>
        <v>6166559932.9708223</v>
      </c>
      <c r="HP156" s="11">
        <f t="shared" si="233"/>
        <v>727696324.5533098</v>
      </c>
      <c r="HQ156" s="11">
        <f t="shared" si="233"/>
        <v>1643973585.9154611</v>
      </c>
      <c r="HR156" s="11">
        <f t="shared" si="233"/>
        <v>2246446479.4670067</v>
      </c>
      <c r="HS156" s="11">
        <f t="shared" si="233"/>
        <v>1708563118.409436</v>
      </c>
      <c r="HT156" s="11">
        <f t="shared" si="233"/>
        <v>8979547476.7588043</v>
      </c>
      <c r="HV156" s="11">
        <f t="shared" si="233"/>
        <v>0</v>
      </c>
      <c r="HW156" s="11">
        <f t="shared" si="233"/>
        <v>0</v>
      </c>
      <c r="HX156" s="11">
        <f t="shared" si="233"/>
        <v>0</v>
      </c>
      <c r="HY156" s="11">
        <f t="shared" si="233"/>
        <v>0</v>
      </c>
      <c r="HZ156" s="11">
        <f t="shared" si="233"/>
        <v>0</v>
      </c>
      <c r="IA156" s="11">
        <f t="shared" si="233"/>
        <v>0</v>
      </c>
      <c r="IB156" s="11">
        <f t="shared" si="233"/>
        <v>0</v>
      </c>
      <c r="IC156" s="11">
        <f t="shared" si="233"/>
        <v>0</v>
      </c>
      <c r="ID156" s="11">
        <f t="shared" si="233"/>
        <v>0</v>
      </c>
      <c r="IE156" s="11">
        <f t="shared" si="233"/>
        <v>0</v>
      </c>
      <c r="IF156" s="11">
        <f t="shared" si="233"/>
        <v>0</v>
      </c>
      <c r="IG156" s="11">
        <f t="shared" si="233"/>
        <v>0</v>
      </c>
      <c r="IH156" s="11">
        <f t="shared" si="233"/>
        <v>0</v>
      </c>
      <c r="II156" s="11">
        <f t="shared" si="233"/>
        <v>0</v>
      </c>
      <c r="IJ156" s="11">
        <f t="shared" si="233"/>
        <v>0</v>
      </c>
      <c r="IK156" s="11">
        <f t="shared" si="233"/>
        <v>0</v>
      </c>
      <c r="IM156" s="11">
        <f t="shared" si="233"/>
        <v>0</v>
      </c>
      <c r="IN156" s="11">
        <f t="shared" si="233"/>
        <v>0</v>
      </c>
      <c r="IO156" s="11">
        <f t="shared" si="233"/>
        <v>0</v>
      </c>
      <c r="IP156" s="11">
        <f t="shared" si="233"/>
        <v>0</v>
      </c>
      <c r="IQ156" s="11">
        <f t="shared" si="233"/>
        <v>0</v>
      </c>
      <c r="IR156" s="11">
        <f t="shared" si="233"/>
        <v>0</v>
      </c>
      <c r="IS156" s="11">
        <f t="shared" si="233"/>
        <v>0</v>
      </c>
      <c r="IT156" s="11">
        <f t="shared" si="233"/>
        <v>0</v>
      </c>
      <c r="IU156" s="11">
        <f t="shared" si="233"/>
        <v>0</v>
      </c>
      <c r="IV156" s="11">
        <f t="shared" si="233"/>
        <v>0</v>
      </c>
      <c r="IW156" s="11">
        <f t="shared" si="233"/>
        <v>0</v>
      </c>
      <c r="IX156" s="11">
        <f t="shared" si="233"/>
        <v>0</v>
      </c>
      <c r="IY156" s="11">
        <f t="shared" si="233"/>
        <v>0</v>
      </c>
      <c r="IZ156" s="11">
        <f t="shared" si="233"/>
        <v>0</v>
      </c>
      <c r="JA156" s="11">
        <f t="shared" ref="JA156" si="234">JA85+JA17</f>
        <v>0</v>
      </c>
      <c r="JB156" s="11">
        <f t="shared" si="164"/>
        <v>0</v>
      </c>
    </row>
    <row r="157" spans="4:262" x14ac:dyDescent="0.25">
      <c r="D157" s="11">
        <v>2035</v>
      </c>
      <c r="E157" s="11">
        <f t="shared" ref="E157:BP157" si="235">E86+E18</f>
        <v>30789635745.172081</v>
      </c>
      <c r="F157" s="11">
        <f t="shared" si="235"/>
        <v>13676545882.34268</v>
      </c>
      <c r="G157" s="11">
        <f t="shared" si="235"/>
        <v>4517576359.8200865</v>
      </c>
      <c r="H157" s="11">
        <f t="shared" si="235"/>
        <v>1878862484.0570667</v>
      </c>
      <c r="I157" s="11">
        <f t="shared" si="235"/>
        <v>17400390665.962616</v>
      </c>
      <c r="J157" s="11">
        <f t="shared" si="235"/>
        <v>645159581.42617464</v>
      </c>
      <c r="K157" s="11">
        <f t="shared" si="235"/>
        <v>1276664469.9875023</v>
      </c>
      <c r="L157" s="11">
        <f t="shared" si="235"/>
        <v>3998884588.9711852</v>
      </c>
      <c r="M157" s="11">
        <f t="shared" si="235"/>
        <v>23551015353.204784</v>
      </c>
      <c r="N157" s="11">
        <f t="shared" si="235"/>
        <v>2775604867.9509082</v>
      </c>
      <c r="O157" s="11">
        <f t="shared" si="235"/>
        <v>3244079213.1173987</v>
      </c>
      <c r="P157" s="11">
        <f t="shared" si="235"/>
        <v>566410622.27636886</v>
      </c>
      <c r="Q157" s="11">
        <f t="shared" si="235"/>
        <v>1855063684.1977243</v>
      </c>
      <c r="R157" s="11">
        <f t="shared" si="235"/>
        <v>1021777753.0253881</v>
      </c>
      <c r="S157" s="11">
        <f t="shared" si="235"/>
        <v>1103353831.638247</v>
      </c>
      <c r="T157" s="11">
        <f t="shared" si="235"/>
        <v>6156192316.9966269</v>
      </c>
      <c r="V157" s="11">
        <f t="shared" si="235"/>
        <v>30606711554.776566</v>
      </c>
      <c r="W157" s="11">
        <f t="shared" si="235"/>
        <v>13531452335.623798</v>
      </c>
      <c r="X157" s="11">
        <f t="shared" si="235"/>
        <v>4505150391.5884771</v>
      </c>
      <c r="Y157" s="11">
        <f t="shared" si="235"/>
        <v>1862027636.4364274</v>
      </c>
      <c r="Z157" s="11">
        <f t="shared" si="235"/>
        <v>17324477433.076435</v>
      </c>
      <c r="AA157" s="11">
        <f t="shared" si="235"/>
        <v>636941247.46451938</v>
      </c>
      <c r="AB157" s="11">
        <f t="shared" si="235"/>
        <v>1268062434.3117075</v>
      </c>
      <c r="AC157" s="11">
        <f t="shared" si="235"/>
        <v>3969285610.6472292</v>
      </c>
      <c r="AD157" s="11">
        <f t="shared" si="235"/>
        <v>23322227879.643139</v>
      </c>
      <c r="AE157" s="11">
        <f t="shared" si="235"/>
        <v>2747150144.7242384</v>
      </c>
      <c r="AF157" s="11">
        <f t="shared" si="235"/>
        <v>3212337784.1285472</v>
      </c>
      <c r="AG157" s="11">
        <f t="shared" si="235"/>
        <v>561518859.08800614</v>
      </c>
      <c r="AH157" s="11">
        <f t="shared" si="235"/>
        <v>1832116881.1902435</v>
      </c>
      <c r="AI157" s="11">
        <f t="shared" si="235"/>
        <v>1015329678.7594813</v>
      </c>
      <c r="AJ157" s="11">
        <f t="shared" si="235"/>
        <v>1090726989.9785943</v>
      </c>
      <c r="AK157" s="11">
        <f t="shared" si="235"/>
        <v>6105618783.4375334</v>
      </c>
      <c r="AM157" s="11">
        <f t="shared" si="235"/>
        <v>30423787364.381039</v>
      </c>
      <c r="AN157" s="11">
        <f t="shared" si="235"/>
        <v>13386358788.904917</v>
      </c>
      <c r="AO157" s="11">
        <f t="shared" si="235"/>
        <v>4498788497.1711702</v>
      </c>
      <c r="AP157" s="11">
        <f t="shared" si="235"/>
        <v>1845192788.8157878</v>
      </c>
      <c r="AQ157" s="11">
        <f t="shared" si="235"/>
        <v>17248564200.19025</v>
      </c>
      <c r="AR157" s="11">
        <f t="shared" si="235"/>
        <v>628722913.50286424</v>
      </c>
      <c r="AS157" s="11">
        <f t="shared" si="235"/>
        <v>1259711487.7855952</v>
      </c>
      <c r="AT157" s="11">
        <f t="shared" si="235"/>
        <v>3939686632.323266</v>
      </c>
      <c r="AU157" s="11">
        <f t="shared" si="235"/>
        <v>23093440406.081482</v>
      </c>
      <c r="AV157" s="11">
        <f t="shared" si="235"/>
        <v>2718695421.4975662</v>
      </c>
      <c r="AW157" s="11">
        <f t="shared" si="235"/>
        <v>3180596355.1396861</v>
      </c>
      <c r="AX157" s="11">
        <f t="shared" si="235"/>
        <v>556627095.89964342</v>
      </c>
      <c r="AY157" s="11">
        <f t="shared" si="235"/>
        <v>1809170078.1827631</v>
      </c>
      <c r="AZ157" s="11">
        <f t="shared" si="235"/>
        <v>1008881604.4935755</v>
      </c>
      <c r="BA157" s="11">
        <f t="shared" si="235"/>
        <v>1078100148.3189411</v>
      </c>
      <c r="BB157" s="11">
        <f t="shared" si="235"/>
        <v>6055045249.8784437</v>
      </c>
      <c r="BD157" s="11">
        <f t="shared" si="235"/>
        <v>0</v>
      </c>
      <c r="BE157" s="11">
        <f t="shared" si="235"/>
        <v>0</v>
      </c>
      <c r="BF157" s="11">
        <f t="shared" si="235"/>
        <v>0</v>
      </c>
      <c r="BG157" s="11">
        <f t="shared" si="235"/>
        <v>0</v>
      </c>
      <c r="BH157" s="11">
        <f t="shared" si="235"/>
        <v>0</v>
      </c>
      <c r="BI157" s="11">
        <f t="shared" si="235"/>
        <v>0</v>
      </c>
      <c r="BJ157" s="11">
        <f t="shared" si="235"/>
        <v>0</v>
      </c>
      <c r="BK157" s="11">
        <f t="shared" si="235"/>
        <v>0</v>
      </c>
      <c r="BL157" s="11">
        <f t="shared" si="235"/>
        <v>0</v>
      </c>
      <c r="BM157" s="11">
        <f t="shared" si="235"/>
        <v>0</v>
      </c>
      <c r="BN157" s="11">
        <f t="shared" si="235"/>
        <v>0</v>
      </c>
      <c r="BO157" s="11">
        <f t="shared" si="235"/>
        <v>0</v>
      </c>
      <c r="BP157" s="11">
        <f t="shared" si="235"/>
        <v>0</v>
      </c>
      <c r="BQ157" s="11">
        <f t="shared" ref="BQ157:EB157" si="236">BQ86+BQ18</f>
        <v>0</v>
      </c>
      <c r="BR157" s="11">
        <f t="shared" si="236"/>
        <v>0</v>
      </c>
      <c r="BS157" s="11">
        <f t="shared" si="236"/>
        <v>0</v>
      </c>
      <c r="BU157" s="11">
        <f t="shared" si="236"/>
        <v>0</v>
      </c>
      <c r="BV157" s="11">
        <f t="shared" si="236"/>
        <v>0</v>
      </c>
      <c r="BW157" s="11">
        <f t="shared" si="236"/>
        <v>0</v>
      </c>
      <c r="BX157" s="11">
        <f t="shared" si="236"/>
        <v>0</v>
      </c>
      <c r="BY157" s="11">
        <f t="shared" si="236"/>
        <v>0</v>
      </c>
      <c r="BZ157" s="11">
        <f t="shared" si="236"/>
        <v>0</v>
      </c>
      <c r="CA157" s="11">
        <f t="shared" si="236"/>
        <v>0</v>
      </c>
      <c r="CB157" s="11">
        <f t="shared" si="236"/>
        <v>0</v>
      </c>
      <c r="CC157" s="11">
        <f t="shared" si="236"/>
        <v>0</v>
      </c>
      <c r="CD157" s="11">
        <f t="shared" si="236"/>
        <v>0</v>
      </c>
      <c r="CE157" s="11">
        <f t="shared" si="236"/>
        <v>0</v>
      </c>
      <c r="CF157" s="11">
        <f t="shared" si="236"/>
        <v>0</v>
      </c>
      <c r="CG157" s="11">
        <f t="shared" si="236"/>
        <v>0</v>
      </c>
      <c r="CH157" s="11">
        <f t="shared" si="236"/>
        <v>0</v>
      </c>
      <c r="CI157" s="11">
        <f t="shared" si="236"/>
        <v>0</v>
      </c>
      <c r="CJ157" s="11">
        <f t="shared" si="236"/>
        <v>0</v>
      </c>
      <c r="CM157" s="11">
        <f t="shared" si="236"/>
        <v>20031.833333333332</v>
      </c>
      <c r="CN157" s="11">
        <f t="shared" si="236"/>
        <v>33419427348.95005</v>
      </c>
      <c r="CO157" s="11">
        <f t="shared" si="236"/>
        <v>16143587980.8675</v>
      </c>
      <c r="CP157" s="11">
        <f t="shared" si="236"/>
        <v>5746999707.5606871</v>
      </c>
      <c r="CQ157" s="11">
        <f t="shared" si="236"/>
        <v>2008214497.8280485</v>
      </c>
      <c r="CR157" s="11">
        <f t="shared" si="236"/>
        <v>18242417151.28611</v>
      </c>
      <c r="CS157" s="11">
        <f t="shared" si="236"/>
        <v>832021141.73091042</v>
      </c>
      <c r="CT157" s="11">
        <f t="shared" si="236"/>
        <v>1597276254.3497059</v>
      </c>
      <c r="CU157" s="11">
        <f t="shared" si="236"/>
        <v>5446679130.3014431</v>
      </c>
      <c r="CV157" s="11">
        <f t="shared" si="236"/>
        <v>24662904323.127651</v>
      </c>
      <c r="CW157" s="11">
        <f t="shared" si="236"/>
        <v>3321996409.721303</v>
      </c>
      <c r="CX157" s="11">
        <f t="shared" si="236"/>
        <v>6356471509.0443678</v>
      </c>
      <c r="CY157" s="11">
        <f t="shared" si="236"/>
        <v>695314567.37366199</v>
      </c>
      <c r="CZ157" s="11">
        <f t="shared" si="236"/>
        <v>2273742215.5689173</v>
      </c>
      <c r="DA157" s="11">
        <f t="shared" si="236"/>
        <v>2791585005.4619198</v>
      </c>
      <c r="DB157" s="11">
        <f t="shared" si="236"/>
        <v>1716741241.1104305</v>
      </c>
      <c r="DC157" s="11">
        <f t="shared" si="236"/>
        <v>7565743618.0006418</v>
      </c>
      <c r="DE157" s="11">
        <f t="shared" si="236"/>
        <v>33164389876.734863</v>
      </c>
      <c r="DF157" s="11">
        <f t="shared" si="236"/>
        <v>15935354821.972122</v>
      </c>
      <c r="DG157" s="11">
        <f t="shared" si="236"/>
        <v>5721121424.8731289</v>
      </c>
      <c r="DH157" s="11">
        <f t="shared" si="236"/>
        <v>1976920569.7507973</v>
      </c>
      <c r="DI157" s="11">
        <f t="shared" si="236"/>
        <v>18103082315.608017</v>
      </c>
      <c r="DJ157" s="11">
        <f t="shared" si="236"/>
        <v>816883594.95272624</v>
      </c>
      <c r="DK157" s="11">
        <f t="shared" si="236"/>
        <v>1582647641.7611468</v>
      </c>
      <c r="DL157" s="11">
        <f t="shared" si="236"/>
        <v>5374671062.2823973</v>
      </c>
      <c r="DM157" s="11">
        <f t="shared" si="236"/>
        <v>24323774280.981995</v>
      </c>
      <c r="DN157" s="11">
        <f t="shared" si="236"/>
        <v>3269150006.1359682</v>
      </c>
      <c r="DO157" s="11">
        <f t="shared" si="236"/>
        <v>6257183714.7900429</v>
      </c>
      <c r="DP157" s="11">
        <f t="shared" si="236"/>
        <v>687057555.69921827</v>
      </c>
      <c r="DQ157" s="11">
        <f t="shared" si="236"/>
        <v>2235415890.7814169</v>
      </c>
      <c r="DR157" s="11">
        <f t="shared" si="236"/>
        <v>2777561197.2116904</v>
      </c>
      <c r="DS157" s="11">
        <f t="shared" si="236"/>
        <v>1687310844.7354107</v>
      </c>
      <c r="DT157" s="11">
        <f t="shared" si="236"/>
        <v>7474948826.2173405</v>
      </c>
      <c r="DV157" s="11">
        <f t="shared" si="236"/>
        <v>32909352404.519688</v>
      </c>
      <c r="DW157" s="11">
        <f t="shared" si="236"/>
        <v>15805936433.244589</v>
      </c>
      <c r="DX157" s="11">
        <f t="shared" si="236"/>
        <v>5709026633.9030085</v>
      </c>
      <c r="DY157" s="11">
        <f t="shared" si="236"/>
        <v>1945626641.6735456</v>
      </c>
      <c r="DZ157" s="11">
        <f t="shared" si="236"/>
        <v>17963747479.929932</v>
      </c>
      <c r="EA157" s="11">
        <f t="shared" si="236"/>
        <v>801746048.17454207</v>
      </c>
      <c r="EB157" s="11">
        <f t="shared" si="236"/>
        <v>1570435888.885572</v>
      </c>
      <c r="EC157" s="11">
        <f t="shared" ref="EC157:GN157" si="237">EC86+EC18</f>
        <v>5302662994.2633505</v>
      </c>
      <c r="ED157" s="11">
        <f t="shared" si="237"/>
        <v>23984644238.836338</v>
      </c>
      <c r="EE157" s="11">
        <f t="shared" si="237"/>
        <v>3216303602.550633</v>
      </c>
      <c r="EF157" s="11">
        <f t="shared" si="237"/>
        <v>6157895920.5357227</v>
      </c>
      <c r="EG157" s="11">
        <f t="shared" si="237"/>
        <v>678800544.02477539</v>
      </c>
      <c r="EH157" s="11">
        <f t="shared" si="237"/>
        <v>2201250148.2344885</v>
      </c>
      <c r="EI157" s="11">
        <f t="shared" si="237"/>
        <v>2763537388.9614573</v>
      </c>
      <c r="EJ157" s="11">
        <f t="shared" si="237"/>
        <v>1657880448.3603899</v>
      </c>
      <c r="EK157" s="11">
        <f t="shared" si="237"/>
        <v>7384154034.4340372</v>
      </c>
      <c r="EM157" s="11">
        <f t="shared" si="237"/>
        <v>0</v>
      </c>
      <c r="EN157" s="11">
        <f t="shared" si="237"/>
        <v>0</v>
      </c>
      <c r="EO157" s="11">
        <f t="shared" si="237"/>
        <v>0</v>
      </c>
      <c r="EP157" s="11">
        <f t="shared" si="237"/>
        <v>0</v>
      </c>
      <c r="EQ157" s="11">
        <f t="shared" si="237"/>
        <v>0</v>
      </c>
      <c r="ER157" s="11">
        <f t="shared" si="237"/>
        <v>0</v>
      </c>
      <c r="ES157" s="11">
        <f t="shared" si="237"/>
        <v>0</v>
      </c>
      <c r="ET157" s="11">
        <f t="shared" si="237"/>
        <v>0</v>
      </c>
      <c r="EU157" s="11">
        <f t="shared" si="237"/>
        <v>0</v>
      </c>
      <c r="EV157" s="11">
        <f t="shared" si="237"/>
        <v>0</v>
      </c>
      <c r="EW157" s="11">
        <f t="shared" si="237"/>
        <v>0</v>
      </c>
      <c r="EX157" s="11">
        <f t="shared" si="237"/>
        <v>0</v>
      </c>
      <c r="EY157" s="11">
        <f t="shared" si="237"/>
        <v>0</v>
      </c>
      <c r="EZ157" s="11">
        <f t="shared" si="237"/>
        <v>0</v>
      </c>
      <c r="FA157" s="11">
        <f t="shared" si="237"/>
        <v>0</v>
      </c>
      <c r="FB157" s="11">
        <f t="shared" si="237"/>
        <v>0</v>
      </c>
      <c r="FD157" s="11">
        <f t="shared" si="237"/>
        <v>0</v>
      </c>
      <c r="FE157" s="11">
        <f t="shared" si="237"/>
        <v>0</v>
      </c>
      <c r="FF157" s="11">
        <f t="shared" si="237"/>
        <v>0</v>
      </c>
      <c r="FG157" s="11">
        <f t="shared" si="237"/>
        <v>0</v>
      </c>
      <c r="FH157" s="11">
        <f t="shared" si="237"/>
        <v>0</v>
      </c>
      <c r="FI157" s="11">
        <f t="shared" si="237"/>
        <v>0</v>
      </c>
      <c r="FJ157" s="11">
        <f t="shared" si="237"/>
        <v>0</v>
      </c>
      <c r="FK157" s="11">
        <f t="shared" si="237"/>
        <v>0</v>
      </c>
      <c r="FL157" s="11">
        <f t="shared" si="237"/>
        <v>0</v>
      </c>
      <c r="FM157" s="11">
        <f t="shared" si="237"/>
        <v>0</v>
      </c>
      <c r="FN157" s="11">
        <f t="shared" si="237"/>
        <v>0</v>
      </c>
      <c r="FO157" s="11">
        <f t="shared" si="237"/>
        <v>0</v>
      </c>
      <c r="FP157" s="11">
        <f t="shared" si="237"/>
        <v>0</v>
      </c>
      <c r="FQ157" s="11">
        <f t="shared" si="237"/>
        <v>0</v>
      </c>
      <c r="FR157" s="11">
        <f t="shared" si="237"/>
        <v>0</v>
      </c>
      <c r="FS157" s="11">
        <f t="shared" si="237"/>
        <v>0</v>
      </c>
      <c r="FV157" s="11">
        <f t="shared" si="237"/>
        <v>20031.833333333332</v>
      </c>
      <c r="FW157" s="11">
        <f t="shared" si="237"/>
        <v>37350519142.022011</v>
      </c>
      <c r="FX157" s="11">
        <f t="shared" si="237"/>
        <v>15993457735.346003</v>
      </c>
      <c r="FY157" s="11">
        <f t="shared" si="237"/>
        <v>5847290462.0469732</v>
      </c>
      <c r="FZ157" s="11">
        <f t="shared" si="237"/>
        <v>2429628047.9035988</v>
      </c>
      <c r="GA157" s="11">
        <f t="shared" si="237"/>
        <v>16154855177.538345</v>
      </c>
      <c r="GB157" s="11">
        <f t="shared" si="237"/>
        <v>488951533.39597952</v>
      </c>
      <c r="GC157" s="11">
        <f t="shared" si="237"/>
        <v>1486935788.7251346</v>
      </c>
      <c r="GD157" s="11">
        <f t="shared" si="237"/>
        <v>9798207112.8055</v>
      </c>
      <c r="GE157" s="11">
        <f t="shared" si="237"/>
        <v>28906610284.529812</v>
      </c>
      <c r="GF157" s="11">
        <f t="shared" si="237"/>
        <v>3700288815.7150784</v>
      </c>
      <c r="GG157" s="11">
        <f t="shared" si="237"/>
        <v>6415632494.1033783</v>
      </c>
      <c r="GH157" s="11">
        <f t="shared" si="237"/>
        <v>783683544.66887581</v>
      </c>
      <c r="GI157" s="11">
        <f t="shared" si="237"/>
        <v>1746430752.946758</v>
      </c>
      <c r="GJ157" s="11">
        <f t="shared" si="237"/>
        <v>2481598140.8781228</v>
      </c>
      <c r="GK157" s="11">
        <f t="shared" si="237"/>
        <v>1856035542.3372669</v>
      </c>
      <c r="GL157" s="11">
        <f t="shared" si="237"/>
        <v>9638355160.3689995</v>
      </c>
      <c r="GN157" s="11">
        <f t="shared" si="237"/>
        <v>37149474547.252396</v>
      </c>
      <c r="GO157" s="11">
        <f t="shared" ref="GO157:IZ157" si="238">GO86+GO18</f>
        <v>15891029500.810249</v>
      </c>
      <c r="GP157" s="11">
        <f t="shared" si="238"/>
        <v>5817832182.5397358</v>
      </c>
      <c r="GQ157" s="11">
        <f t="shared" si="238"/>
        <v>2413612949.6248622</v>
      </c>
      <c r="GR157" s="11">
        <f t="shared" si="238"/>
        <v>16078903432.57563</v>
      </c>
      <c r="GS157" s="11">
        <f t="shared" si="238"/>
        <v>485339861.79850984</v>
      </c>
      <c r="GT157" s="11">
        <f t="shared" si="238"/>
        <v>1479074011.1417661</v>
      </c>
      <c r="GU157" s="11">
        <f t="shared" si="238"/>
        <v>9755454546.9031792</v>
      </c>
      <c r="GV157" s="11">
        <f t="shared" si="238"/>
        <v>28638040647.900475</v>
      </c>
      <c r="GW157" s="11">
        <f t="shared" si="238"/>
        <v>3670598648.7870555</v>
      </c>
      <c r="GX157" s="11">
        <f t="shared" si="238"/>
        <v>6372050009.5552578</v>
      </c>
      <c r="GY157" s="11">
        <f t="shared" si="238"/>
        <v>780374671.93525493</v>
      </c>
      <c r="GZ157" s="11">
        <f t="shared" si="238"/>
        <v>1734897730.7115829</v>
      </c>
      <c r="HA157" s="11">
        <f t="shared" si="238"/>
        <v>2460918741.2926416</v>
      </c>
      <c r="HB157" s="11">
        <f t="shared" si="238"/>
        <v>1839682864.7659731</v>
      </c>
      <c r="HC157" s="11">
        <f t="shared" si="238"/>
        <v>9574176767.677021</v>
      </c>
      <c r="HE157" s="11">
        <f t="shared" si="238"/>
        <v>36948429952.482803</v>
      </c>
      <c r="HF157" s="11">
        <f t="shared" si="238"/>
        <v>15788617252.12878</v>
      </c>
      <c r="HG157" s="11">
        <f t="shared" si="238"/>
        <v>5809137340.2152605</v>
      </c>
      <c r="HH157" s="11">
        <f t="shared" si="238"/>
        <v>2398514942.7469568</v>
      </c>
      <c r="HI157" s="11">
        <f t="shared" si="238"/>
        <v>16002951687.612917</v>
      </c>
      <c r="HJ157" s="11">
        <f t="shared" si="238"/>
        <v>481728190.20104021</v>
      </c>
      <c r="HK157" s="11">
        <f t="shared" si="238"/>
        <v>1471212233.5583982</v>
      </c>
      <c r="HL157" s="11">
        <f t="shared" si="238"/>
        <v>9712701981.0008583</v>
      </c>
      <c r="HM157" s="11">
        <f t="shared" si="238"/>
        <v>28369471011.27113</v>
      </c>
      <c r="HN157" s="11">
        <f t="shared" si="238"/>
        <v>3640908481.859035</v>
      </c>
      <c r="HO157" s="11">
        <f t="shared" si="238"/>
        <v>6328467525.007144</v>
      </c>
      <c r="HP157" s="11">
        <f t="shared" si="238"/>
        <v>777065799.20163441</v>
      </c>
      <c r="HQ157" s="11">
        <f t="shared" si="238"/>
        <v>1723364708.4764082</v>
      </c>
      <c r="HR157" s="11">
        <f t="shared" si="238"/>
        <v>2440239341.707159</v>
      </c>
      <c r="HS157" s="11">
        <f t="shared" si="238"/>
        <v>1823330187.1946809</v>
      </c>
      <c r="HT157" s="11">
        <f t="shared" si="238"/>
        <v>9509998374.9850445</v>
      </c>
      <c r="HV157" s="11">
        <f t="shared" si="238"/>
        <v>0</v>
      </c>
      <c r="HW157" s="11">
        <f t="shared" si="238"/>
        <v>0</v>
      </c>
      <c r="HX157" s="11">
        <f t="shared" si="238"/>
        <v>0</v>
      </c>
      <c r="HY157" s="11">
        <f t="shared" si="238"/>
        <v>0</v>
      </c>
      <c r="HZ157" s="11">
        <f t="shared" si="238"/>
        <v>0</v>
      </c>
      <c r="IA157" s="11">
        <f t="shared" si="238"/>
        <v>0</v>
      </c>
      <c r="IB157" s="11">
        <f t="shared" si="238"/>
        <v>0</v>
      </c>
      <c r="IC157" s="11">
        <f t="shared" si="238"/>
        <v>0</v>
      </c>
      <c r="ID157" s="11">
        <f t="shared" si="238"/>
        <v>0</v>
      </c>
      <c r="IE157" s="11">
        <f t="shared" si="238"/>
        <v>0</v>
      </c>
      <c r="IF157" s="11">
        <f t="shared" si="238"/>
        <v>0</v>
      </c>
      <c r="IG157" s="11">
        <f t="shared" si="238"/>
        <v>0</v>
      </c>
      <c r="IH157" s="11">
        <f t="shared" si="238"/>
        <v>0</v>
      </c>
      <c r="II157" s="11">
        <f t="shared" si="238"/>
        <v>0</v>
      </c>
      <c r="IJ157" s="11">
        <f t="shared" si="238"/>
        <v>0</v>
      </c>
      <c r="IK157" s="11">
        <f t="shared" si="238"/>
        <v>0</v>
      </c>
      <c r="IM157" s="11">
        <f t="shared" si="238"/>
        <v>0</v>
      </c>
      <c r="IN157" s="11">
        <f t="shared" si="238"/>
        <v>0</v>
      </c>
      <c r="IO157" s="11">
        <f t="shared" si="238"/>
        <v>0</v>
      </c>
      <c r="IP157" s="11">
        <f t="shared" si="238"/>
        <v>0</v>
      </c>
      <c r="IQ157" s="11">
        <f t="shared" si="238"/>
        <v>0</v>
      </c>
      <c r="IR157" s="11">
        <f t="shared" si="238"/>
        <v>0</v>
      </c>
      <c r="IS157" s="11">
        <f t="shared" si="238"/>
        <v>0</v>
      </c>
      <c r="IT157" s="11">
        <f t="shared" si="238"/>
        <v>0</v>
      </c>
      <c r="IU157" s="11">
        <f t="shared" si="238"/>
        <v>0</v>
      </c>
      <c r="IV157" s="11">
        <f t="shared" si="238"/>
        <v>0</v>
      </c>
      <c r="IW157" s="11">
        <f t="shared" si="238"/>
        <v>0</v>
      </c>
      <c r="IX157" s="11">
        <f t="shared" si="238"/>
        <v>0</v>
      </c>
      <c r="IY157" s="11">
        <f t="shared" si="238"/>
        <v>0</v>
      </c>
      <c r="IZ157" s="11">
        <f t="shared" si="238"/>
        <v>0</v>
      </c>
      <c r="JA157" s="11">
        <f t="shared" ref="JA157" si="239">JA86+JA18</f>
        <v>0</v>
      </c>
      <c r="JB157" s="11">
        <f t="shared" si="164"/>
        <v>0</v>
      </c>
    </row>
    <row r="158" spans="4:262" x14ac:dyDescent="0.25">
      <c r="D158" s="11">
        <v>2036</v>
      </c>
      <c r="E158" s="11">
        <f t="shared" ref="E158:BP158" si="240">E87+E19</f>
        <v>31612505950.680725</v>
      </c>
      <c r="F158" s="11">
        <f t="shared" si="240"/>
        <v>14278512896.700962</v>
      </c>
      <c r="G158" s="11">
        <f t="shared" si="240"/>
        <v>4517576359.8200865</v>
      </c>
      <c r="H158" s="11">
        <f t="shared" si="240"/>
        <v>1947819086.2594602</v>
      </c>
      <c r="I158" s="11">
        <f t="shared" si="240"/>
        <v>18565779569.590336</v>
      </c>
      <c r="J158" s="11">
        <f t="shared" si="240"/>
        <v>720632458.73301411</v>
      </c>
      <c r="K158" s="11">
        <f t="shared" si="240"/>
        <v>1297540636.3365927</v>
      </c>
      <c r="L158" s="11">
        <f t="shared" si="240"/>
        <v>4245705409.4251289</v>
      </c>
      <c r="M158" s="11">
        <f t="shared" si="240"/>
        <v>25580086586.65033</v>
      </c>
      <c r="N158" s="11">
        <f t="shared" si="240"/>
        <v>3046632445.6560888</v>
      </c>
      <c r="O158" s="11">
        <f t="shared" si="240"/>
        <v>3626773654.7579408</v>
      </c>
      <c r="P158" s="11">
        <f t="shared" si="240"/>
        <v>614395072.68429101</v>
      </c>
      <c r="Q158" s="11">
        <f t="shared" si="240"/>
        <v>2010771287.8027797</v>
      </c>
      <c r="R158" s="11">
        <f t="shared" si="240"/>
        <v>1232807939.9819632</v>
      </c>
      <c r="S158" s="11">
        <f t="shared" si="240"/>
        <v>1233978572.0217173</v>
      </c>
      <c r="T158" s="11">
        <f t="shared" si="240"/>
        <v>6901670505.6202383</v>
      </c>
      <c r="V158" s="11">
        <f t="shared" si="240"/>
        <v>31315230554.699257</v>
      </c>
      <c r="W158" s="11">
        <f t="shared" si="240"/>
        <v>14063158915.661726</v>
      </c>
      <c r="X158" s="11">
        <f t="shared" si="240"/>
        <v>4505150391.5884771</v>
      </c>
      <c r="Y158" s="11">
        <f t="shared" si="240"/>
        <v>1921821541.0961535</v>
      </c>
      <c r="Z158" s="11">
        <f t="shared" si="240"/>
        <v>18426571749.411137</v>
      </c>
      <c r="AA158" s="11">
        <f t="shared" si="240"/>
        <v>707497883.26369357</v>
      </c>
      <c r="AB158" s="11">
        <f t="shared" si="240"/>
        <v>1283950066.8963189</v>
      </c>
      <c r="AC158" s="11">
        <f t="shared" si="240"/>
        <v>4197317949.8568058</v>
      </c>
      <c r="AD158" s="11">
        <f t="shared" si="240"/>
        <v>25212169352.934124</v>
      </c>
      <c r="AE158" s="11">
        <f t="shared" si="240"/>
        <v>3001030264.0650415</v>
      </c>
      <c r="AF158" s="11">
        <f t="shared" si="240"/>
        <v>3574026141.3397369</v>
      </c>
      <c r="AG158" s="11">
        <f t="shared" si="240"/>
        <v>606478013.41701138</v>
      </c>
      <c r="AH158" s="11">
        <f t="shared" si="240"/>
        <v>1974954599.6623502</v>
      </c>
      <c r="AI158" s="11">
        <f t="shared" si="240"/>
        <v>1220593918.6746764</v>
      </c>
      <c r="AJ158" s="11">
        <f t="shared" si="240"/>
        <v>1213355481.7273316</v>
      </c>
      <c r="AK158" s="11">
        <f t="shared" si="240"/>
        <v>6814988115.2443657</v>
      </c>
      <c r="AM158" s="11">
        <f t="shared" si="240"/>
        <v>31017955158.717781</v>
      </c>
      <c r="AN158" s="11">
        <f t="shared" si="240"/>
        <v>13849422942.60041</v>
      </c>
      <c r="AO158" s="11">
        <f t="shared" si="240"/>
        <v>4498788497.1711702</v>
      </c>
      <c r="AP158" s="11">
        <f t="shared" si="240"/>
        <v>1895823995.932847</v>
      </c>
      <c r="AQ158" s="11">
        <f t="shared" si="240"/>
        <v>18287363929.231937</v>
      </c>
      <c r="AR158" s="11">
        <f t="shared" si="240"/>
        <v>694363307.79437327</v>
      </c>
      <c r="AS158" s="11">
        <f t="shared" si="240"/>
        <v>1274054868.704803</v>
      </c>
      <c r="AT158" s="11">
        <f t="shared" si="240"/>
        <v>4148930490.2884741</v>
      </c>
      <c r="AU158" s="11">
        <f t="shared" si="240"/>
        <v>24844252119.217911</v>
      </c>
      <c r="AV158" s="11">
        <f t="shared" si="240"/>
        <v>2955428082.4739923</v>
      </c>
      <c r="AW158" s="11">
        <f t="shared" si="240"/>
        <v>3521278627.921526</v>
      </c>
      <c r="AX158" s="11">
        <f t="shared" si="240"/>
        <v>598560954.14973152</v>
      </c>
      <c r="AY158" s="11">
        <f t="shared" si="240"/>
        <v>1939137911.5219212</v>
      </c>
      <c r="AZ158" s="11">
        <f t="shared" si="240"/>
        <v>1208379897.3673909</v>
      </c>
      <c r="BA158" s="11">
        <f t="shared" si="240"/>
        <v>1192732391.4329453</v>
      </c>
      <c r="BB158" s="11">
        <f t="shared" si="240"/>
        <v>6728305724.8684969</v>
      </c>
      <c r="BD158" s="11">
        <f t="shared" si="240"/>
        <v>0</v>
      </c>
      <c r="BE158" s="11">
        <f t="shared" si="240"/>
        <v>0</v>
      </c>
      <c r="BF158" s="11">
        <f t="shared" si="240"/>
        <v>0</v>
      </c>
      <c r="BG158" s="11">
        <f t="shared" si="240"/>
        <v>0</v>
      </c>
      <c r="BH158" s="11">
        <f t="shared" si="240"/>
        <v>0</v>
      </c>
      <c r="BI158" s="11">
        <f t="shared" si="240"/>
        <v>0</v>
      </c>
      <c r="BJ158" s="11">
        <f t="shared" si="240"/>
        <v>0</v>
      </c>
      <c r="BK158" s="11">
        <f t="shared" si="240"/>
        <v>0</v>
      </c>
      <c r="BL158" s="11">
        <f t="shared" si="240"/>
        <v>0</v>
      </c>
      <c r="BM158" s="11">
        <f t="shared" si="240"/>
        <v>0</v>
      </c>
      <c r="BN158" s="11">
        <f t="shared" si="240"/>
        <v>0</v>
      </c>
      <c r="BO158" s="11">
        <f t="shared" si="240"/>
        <v>0</v>
      </c>
      <c r="BP158" s="11">
        <f t="shared" si="240"/>
        <v>0</v>
      </c>
      <c r="BQ158" s="11">
        <f t="shared" ref="BQ158:EB158" si="241">BQ87+BQ19</f>
        <v>0</v>
      </c>
      <c r="BR158" s="11">
        <f t="shared" si="241"/>
        <v>0</v>
      </c>
      <c r="BS158" s="11">
        <f t="shared" si="241"/>
        <v>0</v>
      </c>
      <c r="BU158" s="11">
        <f t="shared" si="241"/>
        <v>0</v>
      </c>
      <c r="BV158" s="11">
        <f t="shared" si="241"/>
        <v>0</v>
      </c>
      <c r="BW158" s="11">
        <f t="shared" si="241"/>
        <v>0</v>
      </c>
      <c r="BX158" s="11">
        <f t="shared" si="241"/>
        <v>0</v>
      </c>
      <c r="BY158" s="11">
        <f t="shared" si="241"/>
        <v>0</v>
      </c>
      <c r="BZ158" s="11">
        <f t="shared" si="241"/>
        <v>0</v>
      </c>
      <c r="CA158" s="11">
        <f t="shared" si="241"/>
        <v>0</v>
      </c>
      <c r="CB158" s="11">
        <f t="shared" si="241"/>
        <v>0</v>
      </c>
      <c r="CC158" s="11">
        <f t="shared" si="241"/>
        <v>0</v>
      </c>
      <c r="CD158" s="11">
        <f t="shared" si="241"/>
        <v>0</v>
      </c>
      <c r="CE158" s="11">
        <f t="shared" si="241"/>
        <v>0</v>
      </c>
      <c r="CF158" s="11">
        <f t="shared" si="241"/>
        <v>0</v>
      </c>
      <c r="CG158" s="11">
        <f t="shared" si="241"/>
        <v>0</v>
      </c>
      <c r="CH158" s="11">
        <f t="shared" si="241"/>
        <v>0</v>
      </c>
      <c r="CI158" s="11">
        <f t="shared" si="241"/>
        <v>0</v>
      </c>
      <c r="CJ158" s="11">
        <f t="shared" si="241"/>
        <v>0</v>
      </c>
      <c r="CM158" s="11">
        <f t="shared" si="241"/>
        <v>20108.7</v>
      </c>
      <c r="CN158" s="11">
        <f t="shared" si="241"/>
        <v>34416260917.394325</v>
      </c>
      <c r="CO158" s="11">
        <f t="shared" si="241"/>
        <v>16684383565.957712</v>
      </c>
      <c r="CP158" s="11">
        <f t="shared" si="241"/>
        <v>5746999707.5606871</v>
      </c>
      <c r="CQ158" s="11">
        <f t="shared" si="241"/>
        <v>2067318199.0541742</v>
      </c>
      <c r="CR158" s="11">
        <f t="shared" si="241"/>
        <v>19440431417.389912</v>
      </c>
      <c r="CS158" s="11">
        <f t="shared" si="241"/>
        <v>914571752.45869017</v>
      </c>
      <c r="CT158" s="11">
        <f t="shared" si="241"/>
        <v>1631110590.3446622</v>
      </c>
      <c r="CU158" s="11">
        <f t="shared" si="241"/>
        <v>5740079034.2577114</v>
      </c>
      <c r="CV158" s="11">
        <f t="shared" si="241"/>
        <v>27409827341.701408</v>
      </c>
      <c r="CW158" s="11">
        <f t="shared" si="241"/>
        <v>3539016096.5207887</v>
      </c>
      <c r="CX158" s="11">
        <f t="shared" si="241"/>
        <v>7034371186.9974384</v>
      </c>
      <c r="CY158" s="11">
        <f t="shared" si="241"/>
        <v>735389843.04968202</v>
      </c>
      <c r="CZ158" s="11">
        <f t="shared" si="241"/>
        <v>2396536787.2350473</v>
      </c>
      <c r="DA158" s="11">
        <f t="shared" si="241"/>
        <v>3024292631.2871385</v>
      </c>
      <c r="DB158" s="11">
        <f t="shared" si="241"/>
        <v>1954390574.1737268</v>
      </c>
      <c r="DC158" s="11">
        <f t="shared" si="241"/>
        <v>8548944948.5624704</v>
      </c>
      <c r="DE158" s="11">
        <f t="shared" si="241"/>
        <v>33991207610.341183</v>
      </c>
      <c r="DF158" s="11">
        <f t="shared" si="241"/>
        <v>16362460863.802721</v>
      </c>
      <c r="DG158" s="11">
        <f t="shared" si="241"/>
        <v>5721121424.8731289</v>
      </c>
      <c r="DH158" s="11">
        <f t="shared" si="241"/>
        <v>2019457879.2216163</v>
      </c>
      <c r="DI158" s="11">
        <f t="shared" si="241"/>
        <v>19186653008.265549</v>
      </c>
      <c r="DJ158" s="11">
        <f t="shared" si="241"/>
        <v>890326870.00048995</v>
      </c>
      <c r="DK158" s="11">
        <f t="shared" si="241"/>
        <v>1607975057.5033784</v>
      </c>
      <c r="DL158" s="11">
        <f t="shared" si="241"/>
        <v>5624436333.5226374</v>
      </c>
      <c r="DM158" s="11">
        <f t="shared" si="241"/>
        <v>26849010472.922028</v>
      </c>
      <c r="DN158" s="11">
        <f t="shared" si="241"/>
        <v>3455485679.0525646</v>
      </c>
      <c r="DO158" s="11">
        <f t="shared" si="241"/>
        <v>6870365657.6291618</v>
      </c>
      <c r="DP158" s="11">
        <f t="shared" si="241"/>
        <v>722047146.43155229</v>
      </c>
      <c r="DQ158" s="11">
        <f t="shared" si="241"/>
        <v>2337244283.1235309</v>
      </c>
      <c r="DR158" s="11">
        <f t="shared" si="241"/>
        <v>2997718376.9351106</v>
      </c>
      <c r="DS158" s="11">
        <f t="shared" si="241"/>
        <v>1904616303.7225761</v>
      </c>
      <c r="DT158" s="11">
        <f t="shared" si="241"/>
        <v>8388475916.6602201</v>
      </c>
      <c r="DV158" s="11">
        <f t="shared" si="241"/>
        <v>33636705994.372032</v>
      </c>
      <c r="DW158" s="11">
        <f t="shared" si="241"/>
        <v>16122761616.143192</v>
      </c>
      <c r="DX158" s="11">
        <f t="shared" si="241"/>
        <v>5709026633.9030085</v>
      </c>
      <c r="DY158" s="11">
        <f t="shared" si="241"/>
        <v>1979364397.198046</v>
      </c>
      <c r="DZ158" s="11">
        <f t="shared" si="241"/>
        <v>18932874599.141197</v>
      </c>
      <c r="EA158" s="11">
        <f t="shared" si="241"/>
        <v>866081987.5422895</v>
      </c>
      <c r="EB158" s="11">
        <f t="shared" si="241"/>
        <v>1593643437.4442711</v>
      </c>
      <c r="EC158" s="11">
        <f t="shared" ref="EC158:GN158" si="242">EC87+EC19</f>
        <v>5508793632.7875586</v>
      </c>
      <c r="ED158" s="11">
        <f t="shared" si="242"/>
        <v>26288193604.142662</v>
      </c>
      <c r="EE158" s="11">
        <f t="shared" si="242"/>
        <v>3371955261.5843401</v>
      </c>
      <c r="EF158" s="11">
        <f t="shared" si="242"/>
        <v>6706360128.2608891</v>
      </c>
      <c r="EG158" s="11">
        <f t="shared" si="242"/>
        <v>708704449.8134234</v>
      </c>
      <c r="EH158" s="11">
        <f t="shared" si="242"/>
        <v>2278096697.4009733</v>
      </c>
      <c r="EI158" s="11">
        <f t="shared" si="242"/>
        <v>2971144122.5830803</v>
      </c>
      <c r="EJ158" s="11">
        <f t="shared" si="242"/>
        <v>1854842033.2714236</v>
      </c>
      <c r="EK158" s="11">
        <f t="shared" si="242"/>
        <v>8228006884.7579699</v>
      </c>
      <c r="EM158" s="11">
        <f t="shared" si="242"/>
        <v>0</v>
      </c>
      <c r="EN158" s="11">
        <f t="shared" si="242"/>
        <v>0</v>
      </c>
      <c r="EO158" s="11">
        <f t="shared" si="242"/>
        <v>0</v>
      </c>
      <c r="EP158" s="11">
        <f t="shared" si="242"/>
        <v>0</v>
      </c>
      <c r="EQ158" s="11">
        <f t="shared" si="242"/>
        <v>0</v>
      </c>
      <c r="ER158" s="11">
        <f t="shared" si="242"/>
        <v>0</v>
      </c>
      <c r="ES158" s="11">
        <f t="shared" si="242"/>
        <v>0</v>
      </c>
      <c r="ET158" s="11">
        <f t="shared" si="242"/>
        <v>0</v>
      </c>
      <c r="EU158" s="11">
        <f t="shared" si="242"/>
        <v>0</v>
      </c>
      <c r="EV158" s="11">
        <f t="shared" si="242"/>
        <v>0</v>
      </c>
      <c r="EW158" s="11">
        <f t="shared" si="242"/>
        <v>0</v>
      </c>
      <c r="EX158" s="11">
        <f t="shared" si="242"/>
        <v>0</v>
      </c>
      <c r="EY158" s="11">
        <f t="shared" si="242"/>
        <v>0</v>
      </c>
      <c r="EZ158" s="11">
        <f t="shared" si="242"/>
        <v>0</v>
      </c>
      <c r="FA158" s="11">
        <f t="shared" si="242"/>
        <v>0</v>
      </c>
      <c r="FB158" s="11">
        <f t="shared" si="242"/>
        <v>0</v>
      </c>
      <c r="FD158" s="11">
        <f t="shared" si="242"/>
        <v>0</v>
      </c>
      <c r="FE158" s="11">
        <f t="shared" si="242"/>
        <v>0</v>
      </c>
      <c r="FF158" s="11">
        <f t="shared" si="242"/>
        <v>0</v>
      </c>
      <c r="FG158" s="11">
        <f t="shared" si="242"/>
        <v>0</v>
      </c>
      <c r="FH158" s="11">
        <f t="shared" si="242"/>
        <v>0</v>
      </c>
      <c r="FI158" s="11">
        <f t="shared" si="242"/>
        <v>0</v>
      </c>
      <c r="FJ158" s="11">
        <f t="shared" si="242"/>
        <v>0</v>
      </c>
      <c r="FK158" s="11">
        <f t="shared" si="242"/>
        <v>0</v>
      </c>
      <c r="FL158" s="11">
        <f t="shared" si="242"/>
        <v>0</v>
      </c>
      <c r="FM158" s="11">
        <f t="shared" si="242"/>
        <v>0</v>
      </c>
      <c r="FN158" s="11">
        <f t="shared" si="242"/>
        <v>0</v>
      </c>
      <c r="FO158" s="11">
        <f t="shared" si="242"/>
        <v>0</v>
      </c>
      <c r="FP158" s="11">
        <f t="shared" si="242"/>
        <v>0</v>
      </c>
      <c r="FQ158" s="11">
        <f t="shared" si="242"/>
        <v>0</v>
      </c>
      <c r="FR158" s="11">
        <f t="shared" si="242"/>
        <v>0</v>
      </c>
      <c r="FS158" s="11">
        <f t="shared" si="242"/>
        <v>0</v>
      </c>
      <c r="FV158" s="11">
        <f t="shared" si="242"/>
        <v>20108.7</v>
      </c>
      <c r="FW158" s="11">
        <f t="shared" si="242"/>
        <v>38667984007.497078</v>
      </c>
      <c r="FX158" s="11">
        <f t="shared" si="242"/>
        <v>16533090386.25247</v>
      </c>
      <c r="FY158" s="11">
        <f t="shared" si="242"/>
        <v>6073304019.571497</v>
      </c>
      <c r="FZ158" s="11">
        <f t="shared" si="242"/>
        <v>2481502953.12603</v>
      </c>
      <c r="GA158" s="11">
        <f t="shared" si="242"/>
        <v>16772153054.687338</v>
      </c>
      <c r="GB158" s="11">
        <f t="shared" si="242"/>
        <v>504239962.48969954</v>
      </c>
      <c r="GC158" s="11">
        <f t="shared" si="242"/>
        <v>1546693281.222625</v>
      </c>
      <c r="GD158" s="11">
        <f t="shared" si="242"/>
        <v>10169913439.393024</v>
      </c>
      <c r="GE158" s="11">
        <f t="shared" si="242"/>
        <v>30702277655.084106</v>
      </c>
      <c r="GF158" s="11">
        <f t="shared" si="242"/>
        <v>3914449203.7511973</v>
      </c>
      <c r="GG158" s="11">
        <f t="shared" si="242"/>
        <v>6593631144.6834335</v>
      </c>
      <c r="GH158" s="11">
        <f t="shared" si="242"/>
        <v>841137825.39163101</v>
      </c>
      <c r="GI158" s="11">
        <f t="shared" si="242"/>
        <v>1877812750.9864085</v>
      </c>
      <c r="GJ158" s="11">
        <f t="shared" si="242"/>
        <v>2650974909.9735408</v>
      </c>
      <c r="GK158" s="11">
        <f t="shared" si="242"/>
        <v>2026530674.0134838</v>
      </c>
      <c r="GL158" s="11">
        <f t="shared" si="242"/>
        <v>10292529126.106356</v>
      </c>
      <c r="GN158" s="11">
        <f t="shared" si="242"/>
        <v>38314146790.329041</v>
      </c>
      <c r="GO158" s="11">
        <f t="shared" ref="GO158:IZ158" si="243">GO87+GO19</f>
        <v>16366642478.148026</v>
      </c>
      <c r="GP158" s="11">
        <f t="shared" si="243"/>
        <v>6017297922.0264339</v>
      </c>
      <c r="GQ158" s="11">
        <f t="shared" si="243"/>
        <v>2455762122.4816732</v>
      </c>
      <c r="GR158" s="11">
        <f t="shared" si="243"/>
        <v>16630522158.073381</v>
      </c>
      <c r="GS158" s="11">
        <f t="shared" si="243"/>
        <v>498431761.1778819</v>
      </c>
      <c r="GT158" s="11">
        <f t="shared" si="243"/>
        <v>1532517321.4870284</v>
      </c>
      <c r="GU158" s="11">
        <f t="shared" si="243"/>
        <v>10091560784.254692</v>
      </c>
      <c r="GV158" s="11">
        <f t="shared" si="243"/>
        <v>30242114162.321033</v>
      </c>
      <c r="GW158" s="11">
        <f t="shared" si="243"/>
        <v>3864067433.0934253</v>
      </c>
      <c r="GX158" s="11">
        <f t="shared" si="243"/>
        <v>6521270093.4497871</v>
      </c>
      <c r="GY158" s="11">
        <f t="shared" si="243"/>
        <v>834662088.68903136</v>
      </c>
      <c r="GZ158" s="11">
        <f t="shared" si="243"/>
        <v>1857419588.7149427</v>
      </c>
      <c r="HA158" s="11">
        <f t="shared" si="243"/>
        <v>2612303726.0575643</v>
      </c>
      <c r="HB158" s="11">
        <f t="shared" si="243"/>
        <v>1997616998.3926015</v>
      </c>
      <c r="HC158" s="11">
        <f t="shared" si="243"/>
        <v>10176374115.325945</v>
      </c>
      <c r="HE158" s="11">
        <f t="shared" si="243"/>
        <v>37965428757.487762</v>
      </c>
      <c r="HF158" s="11">
        <f t="shared" si="243"/>
        <v>16200210347.99873</v>
      </c>
      <c r="HG158" s="11">
        <f t="shared" si="243"/>
        <v>5979519082.8632193</v>
      </c>
      <c r="HH158" s="11">
        <f t="shared" si="243"/>
        <v>2437855750.3047338</v>
      </c>
      <c r="HI158" s="11">
        <f t="shared" si="243"/>
        <v>16488891261.459425</v>
      </c>
      <c r="HJ158" s="11">
        <f t="shared" si="243"/>
        <v>493152512.50386536</v>
      </c>
      <c r="HK158" s="11">
        <f t="shared" si="243"/>
        <v>1518341361.7514324</v>
      </c>
      <c r="HL158" s="11">
        <f t="shared" si="243"/>
        <v>10014838836.392506</v>
      </c>
      <c r="HM158" s="11">
        <f t="shared" si="243"/>
        <v>29781950669.557957</v>
      </c>
      <c r="HN158" s="11">
        <f t="shared" si="243"/>
        <v>3813685662.435657</v>
      </c>
      <c r="HO158" s="11">
        <f t="shared" si="243"/>
        <v>6466499174.5084219</v>
      </c>
      <c r="HP158" s="11">
        <f t="shared" si="243"/>
        <v>828186351.98643196</v>
      </c>
      <c r="HQ158" s="11">
        <f t="shared" si="243"/>
        <v>1837026426.4434783</v>
      </c>
      <c r="HR158" s="11">
        <f t="shared" si="243"/>
        <v>2573632542.1415854</v>
      </c>
      <c r="HS158" s="11">
        <f t="shared" si="243"/>
        <v>1968703322.7717211</v>
      </c>
      <c r="HT158" s="11">
        <f t="shared" si="243"/>
        <v>10060219104.545536</v>
      </c>
      <c r="HV158" s="11">
        <f t="shared" si="243"/>
        <v>0</v>
      </c>
      <c r="HW158" s="11">
        <f t="shared" si="243"/>
        <v>0</v>
      </c>
      <c r="HX158" s="11">
        <f t="shared" si="243"/>
        <v>0</v>
      </c>
      <c r="HY158" s="11">
        <f t="shared" si="243"/>
        <v>0</v>
      </c>
      <c r="HZ158" s="11">
        <f t="shared" si="243"/>
        <v>0</v>
      </c>
      <c r="IA158" s="11">
        <f t="shared" si="243"/>
        <v>0</v>
      </c>
      <c r="IB158" s="11">
        <f t="shared" si="243"/>
        <v>0</v>
      </c>
      <c r="IC158" s="11">
        <f t="shared" si="243"/>
        <v>0</v>
      </c>
      <c r="ID158" s="11">
        <f t="shared" si="243"/>
        <v>0</v>
      </c>
      <c r="IE158" s="11">
        <f t="shared" si="243"/>
        <v>0</v>
      </c>
      <c r="IF158" s="11">
        <f t="shared" si="243"/>
        <v>0</v>
      </c>
      <c r="IG158" s="11">
        <f t="shared" si="243"/>
        <v>0</v>
      </c>
      <c r="IH158" s="11">
        <f t="shared" si="243"/>
        <v>0</v>
      </c>
      <c r="II158" s="11">
        <f t="shared" si="243"/>
        <v>0</v>
      </c>
      <c r="IJ158" s="11">
        <f t="shared" si="243"/>
        <v>0</v>
      </c>
      <c r="IK158" s="11">
        <f t="shared" si="243"/>
        <v>0</v>
      </c>
      <c r="IM158" s="11">
        <f t="shared" si="243"/>
        <v>0</v>
      </c>
      <c r="IN158" s="11">
        <f t="shared" si="243"/>
        <v>0</v>
      </c>
      <c r="IO158" s="11">
        <f t="shared" si="243"/>
        <v>0</v>
      </c>
      <c r="IP158" s="11">
        <f t="shared" si="243"/>
        <v>0</v>
      </c>
      <c r="IQ158" s="11">
        <f t="shared" si="243"/>
        <v>0</v>
      </c>
      <c r="IR158" s="11">
        <f t="shared" si="243"/>
        <v>0</v>
      </c>
      <c r="IS158" s="11">
        <f t="shared" si="243"/>
        <v>0</v>
      </c>
      <c r="IT158" s="11">
        <f t="shared" si="243"/>
        <v>0</v>
      </c>
      <c r="IU158" s="11">
        <f t="shared" si="243"/>
        <v>0</v>
      </c>
      <c r="IV158" s="11">
        <f t="shared" si="243"/>
        <v>0</v>
      </c>
      <c r="IW158" s="11">
        <f t="shared" si="243"/>
        <v>0</v>
      </c>
      <c r="IX158" s="11">
        <f t="shared" si="243"/>
        <v>0</v>
      </c>
      <c r="IY158" s="11">
        <f t="shared" si="243"/>
        <v>0</v>
      </c>
      <c r="IZ158" s="11">
        <f t="shared" si="243"/>
        <v>0</v>
      </c>
      <c r="JA158" s="11">
        <f t="shared" ref="JA158" si="244">JA87+JA19</f>
        <v>0</v>
      </c>
      <c r="JB158" s="11">
        <f t="shared" si="164"/>
        <v>0</v>
      </c>
    </row>
    <row r="159" spans="4:262" x14ac:dyDescent="0.25">
      <c r="D159" s="11">
        <v>2037</v>
      </c>
      <c r="E159" s="11">
        <f t="shared" ref="E159:BP159" si="245">E88+E20</f>
        <v>32044360384.950104</v>
      </c>
      <c r="F159" s="11">
        <f t="shared" si="245"/>
        <v>15011652780.701742</v>
      </c>
      <c r="G159" s="11">
        <f t="shared" si="245"/>
        <v>4517576359.8200865</v>
      </c>
      <c r="H159" s="11">
        <f t="shared" si="245"/>
        <v>2025430738.9942405</v>
      </c>
      <c r="I159" s="11">
        <f t="shared" si="245"/>
        <v>19644032561.543945</v>
      </c>
      <c r="J159" s="11">
        <f t="shared" si="245"/>
        <v>792695060.05737805</v>
      </c>
      <c r="K159" s="11">
        <f t="shared" si="245"/>
        <v>1309962053.7005858</v>
      </c>
      <c r="L159" s="11">
        <f t="shared" si="245"/>
        <v>4504264543.6095028</v>
      </c>
      <c r="M159" s="11">
        <f t="shared" si="245"/>
        <v>27622864904.789631</v>
      </c>
      <c r="N159" s="11">
        <f t="shared" si="245"/>
        <v>3323984108.3800812</v>
      </c>
      <c r="O159" s="11">
        <f t="shared" si="245"/>
        <v>4018908574.6648927</v>
      </c>
      <c r="P159" s="11">
        <f t="shared" si="245"/>
        <v>654665695.11319399</v>
      </c>
      <c r="Q159" s="11">
        <f t="shared" si="245"/>
        <v>2203215206.9353037</v>
      </c>
      <c r="R159" s="11">
        <f t="shared" si="245"/>
        <v>1461176297.8143568</v>
      </c>
      <c r="S159" s="11">
        <f t="shared" si="245"/>
        <v>1344158505.2976995</v>
      </c>
      <c r="T159" s="11">
        <f t="shared" si="245"/>
        <v>7658031203.0049086</v>
      </c>
      <c r="V159" s="11">
        <f t="shared" si="245"/>
        <v>31619383787.958542</v>
      </c>
      <c r="W159" s="11">
        <f t="shared" si="245"/>
        <v>14693107615.582537</v>
      </c>
      <c r="X159" s="11">
        <f t="shared" si="245"/>
        <v>4505150391.5884771</v>
      </c>
      <c r="Y159" s="11">
        <f t="shared" si="245"/>
        <v>1987814806.525383</v>
      </c>
      <c r="Z159" s="11">
        <f t="shared" si="245"/>
        <v>19425284161.26178</v>
      </c>
      <c r="AA159" s="11">
        <f t="shared" si="245"/>
        <v>773186488.47149038</v>
      </c>
      <c r="AB159" s="11">
        <f t="shared" si="245"/>
        <v>1292474015.7720888</v>
      </c>
      <c r="AC159" s="11">
        <f t="shared" si="245"/>
        <v>4431789050.3568211</v>
      </c>
      <c r="AD159" s="11">
        <f t="shared" si="245"/>
        <v>27075292203.46487</v>
      </c>
      <c r="AE159" s="11">
        <f t="shared" si="245"/>
        <v>3255936020.8365884</v>
      </c>
      <c r="AF159" s="11">
        <f t="shared" si="245"/>
        <v>3937953545.9505138</v>
      </c>
      <c r="AG159" s="11">
        <f t="shared" si="245"/>
        <v>643049576.82136166</v>
      </c>
      <c r="AH159" s="11">
        <f t="shared" si="245"/>
        <v>2149778439.3594995</v>
      </c>
      <c r="AI159" s="11">
        <f t="shared" si="245"/>
        <v>1440694342.2884638</v>
      </c>
      <c r="AJ159" s="11">
        <f t="shared" si="245"/>
        <v>1313464900.517</v>
      </c>
      <c r="AK159" s="11">
        <f t="shared" si="245"/>
        <v>7523320315.1432981</v>
      </c>
      <c r="AM159" s="11">
        <f t="shared" si="245"/>
        <v>31323081182.280609</v>
      </c>
      <c r="AN159" s="11">
        <f t="shared" si="245"/>
        <v>14374586304.694733</v>
      </c>
      <c r="AO159" s="11">
        <f t="shared" si="245"/>
        <v>4498788497.1711702</v>
      </c>
      <c r="AP159" s="11">
        <f t="shared" si="245"/>
        <v>1950198874.0565259</v>
      </c>
      <c r="AQ159" s="11">
        <f t="shared" si="245"/>
        <v>19206535760.979618</v>
      </c>
      <c r="AR159" s="11">
        <f t="shared" si="245"/>
        <v>753677916.88560319</v>
      </c>
      <c r="AS159" s="11">
        <f t="shared" si="245"/>
        <v>1282621372.9195065</v>
      </c>
      <c r="AT159" s="11">
        <f t="shared" si="245"/>
        <v>4359313557.1041298</v>
      </c>
      <c r="AU159" s="11">
        <f t="shared" si="245"/>
        <v>26527719502.140114</v>
      </c>
      <c r="AV159" s="11">
        <f t="shared" si="245"/>
        <v>3187887933.2930932</v>
      </c>
      <c r="AW159" s="11">
        <f t="shared" si="245"/>
        <v>3856998517.2361288</v>
      </c>
      <c r="AX159" s="11">
        <f t="shared" si="245"/>
        <v>631433458.52952921</v>
      </c>
      <c r="AY159" s="11">
        <f t="shared" si="245"/>
        <v>2096341671.7836971</v>
      </c>
      <c r="AZ159" s="11">
        <f t="shared" si="245"/>
        <v>1420212386.7625711</v>
      </c>
      <c r="BA159" s="11">
        <f t="shared" si="245"/>
        <v>1282771295.7362998</v>
      </c>
      <c r="BB159" s="11">
        <f t="shared" si="245"/>
        <v>7388609427.2816906</v>
      </c>
      <c r="BD159" s="11">
        <f t="shared" si="245"/>
        <v>0</v>
      </c>
      <c r="BE159" s="11">
        <f t="shared" si="245"/>
        <v>0</v>
      </c>
      <c r="BF159" s="11">
        <f t="shared" si="245"/>
        <v>0</v>
      </c>
      <c r="BG159" s="11">
        <f t="shared" si="245"/>
        <v>0</v>
      </c>
      <c r="BH159" s="11">
        <f t="shared" si="245"/>
        <v>0</v>
      </c>
      <c r="BI159" s="11">
        <f t="shared" si="245"/>
        <v>0</v>
      </c>
      <c r="BJ159" s="11">
        <f t="shared" si="245"/>
        <v>0</v>
      </c>
      <c r="BK159" s="11">
        <f t="shared" si="245"/>
        <v>0</v>
      </c>
      <c r="BL159" s="11">
        <f t="shared" si="245"/>
        <v>0</v>
      </c>
      <c r="BM159" s="11">
        <f t="shared" si="245"/>
        <v>0</v>
      </c>
      <c r="BN159" s="11">
        <f t="shared" si="245"/>
        <v>0</v>
      </c>
      <c r="BO159" s="11">
        <f t="shared" si="245"/>
        <v>0</v>
      </c>
      <c r="BP159" s="11">
        <f t="shared" si="245"/>
        <v>0</v>
      </c>
      <c r="BQ159" s="11">
        <f t="shared" ref="BQ159:EB159" si="246">BQ88+BQ20</f>
        <v>0</v>
      </c>
      <c r="BR159" s="11">
        <f t="shared" si="246"/>
        <v>0</v>
      </c>
      <c r="BS159" s="11">
        <f t="shared" si="246"/>
        <v>0</v>
      </c>
      <c r="BU159" s="11">
        <f t="shared" si="246"/>
        <v>0</v>
      </c>
      <c r="BV159" s="11">
        <f t="shared" si="246"/>
        <v>0</v>
      </c>
      <c r="BW159" s="11">
        <f t="shared" si="246"/>
        <v>0</v>
      </c>
      <c r="BX159" s="11">
        <f t="shared" si="246"/>
        <v>0</v>
      </c>
      <c r="BY159" s="11">
        <f t="shared" si="246"/>
        <v>0</v>
      </c>
      <c r="BZ159" s="11">
        <f t="shared" si="246"/>
        <v>0</v>
      </c>
      <c r="CA159" s="11">
        <f t="shared" si="246"/>
        <v>0</v>
      </c>
      <c r="CB159" s="11">
        <f t="shared" si="246"/>
        <v>0</v>
      </c>
      <c r="CC159" s="11">
        <f t="shared" si="246"/>
        <v>0</v>
      </c>
      <c r="CD159" s="11">
        <f t="shared" si="246"/>
        <v>0</v>
      </c>
      <c r="CE159" s="11">
        <f t="shared" si="246"/>
        <v>0</v>
      </c>
      <c r="CF159" s="11">
        <f t="shared" si="246"/>
        <v>0</v>
      </c>
      <c r="CG159" s="11">
        <f t="shared" si="246"/>
        <v>0</v>
      </c>
      <c r="CH159" s="11">
        <f t="shared" si="246"/>
        <v>0</v>
      </c>
      <c r="CI159" s="11">
        <f t="shared" si="246"/>
        <v>0</v>
      </c>
      <c r="CJ159" s="11">
        <f t="shared" si="246"/>
        <v>0</v>
      </c>
      <c r="CM159" s="11">
        <f t="shared" si="246"/>
        <v>22213.599999999999</v>
      </c>
      <c r="CN159" s="11">
        <f t="shared" si="246"/>
        <v>35614137581.025299</v>
      </c>
      <c r="CO159" s="11">
        <f t="shared" si="246"/>
        <v>17402125412.841114</v>
      </c>
      <c r="CP159" s="11">
        <f t="shared" si="246"/>
        <v>5746999707.5606871</v>
      </c>
      <c r="CQ159" s="11">
        <f t="shared" si="246"/>
        <v>2107601447.2583003</v>
      </c>
      <c r="CR159" s="11">
        <f t="shared" si="246"/>
        <v>20395520402.47377</v>
      </c>
      <c r="CS159" s="11">
        <f t="shared" si="246"/>
        <v>1023205752.0614494</v>
      </c>
      <c r="CT159" s="11">
        <f t="shared" si="246"/>
        <v>1664641784.1825569</v>
      </c>
      <c r="CU159" s="11">
        <f t="shared" si="246"/>
        <v>6099020109.7952242</v>
      </c>
      <c r="CV159" s="11">
        <f t="shared" si="246"/>
        <v>29860243581.221207</v>
      </c>
      <c r="CW159" s="11">
        <f t="shared" si="246"/>
        <v>3776392216.0674472</v>
      </c>
      <c r="CX159" s="11">
        <f t="shared" si="246"/>
        <v>7733390478.1810408</v>
      </c>
      <c r="CY159" s="11">
        <f t="shared" si="246"/>
        <v>775984182.32864583</v>
      </c>
      <c r="CZ159" s="11">
        <f t="shared" si="246"/>
        <v>2609491991.151123</v>
      </c>
      <c r="DA159" s="11">
        <f t="shared" si="246"/>
        <v>3246741924.8869877</v>
      </c>
      <c r="DB159" s="11">
        <f t="shared" si="246"/>
        <v>2157611522.7033734</v>
      </c>
      <c r="DC159" s="11">
        <f t="shared" si="246"/>
        <v>9540678492.045454</v>
      </c>
      <c r="DE159" s="11">
        <f t="shared" si="246"/>
        <v>34980603074.893318</v>
      </c>
      <c r="DF159" s="11">
        <f t="shared" si="246"/>
        <v>16912640105.500053</v>
      </c>
      <c r="DG159" s="11">
        <f t="shared" si="246"/>
        <v>5721121424.8731289</v>
      </c>
      <c r="DH159" s="11">
        <f t="shared" si="246"/>
        <v>2042421433.3936186</v>
      </c>
      <c r="DI159" s="11">
        <f t="shared" si="246"/>
        <v>20000638916.333229</v>
      </c>
      <c r="DJ159" s="11">
        <f t="shared" si="246"/>
        <v>986211573.05455112</v>
      </c>
      <c r="DK159" s="11">
        <f t="shared" si="246"/>
        <v>1631500192.1114311</v>
      </c>
      <c r="DL159" s="11">
        <f t="shared" si="246"/>
        <v>5926942257.8434076</v>
      </c>
      <c r="DM159" s="11">
        <f t="shared" si="246"/>
        <v>29019447072.62603</v>
      </c>
      <c r="DN159" s="11">
        <f t="shared" si="246"/>
        <v>3653938274.2068887</v>
      </c>
      <c r="DO159" s="11">
        <f t="shared" si="246"/>
        <v>7485017098.5343943</v>
      </c>
      <c r="DP159" s="11">
        <f t="shared" si="246"/>
        <v>756285742.43177128</v>
      </c>
      <c r="DQ159" s="11">
        <f t="shared" si="246"/>
        <v>2520777203.5597582</v>
      </c>
      <c r="DR159" s="11">
        <f t="shared" si="246"/>
        <v>3203149780.2064195</v>
      </c>
      <c r="DS159" s="11">
        <f t="shared" si="246"/>
        <v>2082396804.157285</v>
      </c>
      <c r="DT159" s="11">
        <f t="shared" si="246"/>
        <v>9287459656.2429485</v>
      </c>
      <c r="DV159" s="11">
        <f t="shared" si="246"/>
        <v>34510719772.799286</v>
      </c>
      <c r="DW159" s="11">
        <f t="shared" si="246"/>
        <v>16544497813.30574</v>
      </c>
      <c r="DX159" s="11">
        <f t="shared" si="246"/>
        <v>5709026633.9030085</v>
      </c>
      <c r="DY159" s="11">
        <f t="shared" si="246"/>
        <v>2002380987.6532061</v>
      </c>
      <c r="DZ159" s="11">
        <f t="shared" si="246"/>
        <v>19605757430.192699</v>
      </c>
      <c r="EA159" s="11">
        <f t="shared" si="246"/>
        <v>949217394.04765272</v>
      </c>
      <c r="EB159" s="11">
        <f t="shared" si="246"/>
        <v>1616591158.6408873</v>
      </c>
      <c r="EC159" s="11">
        <f t="shared" ref="EC159:GN159" si="247">EC88+EC20</f>
        <v>5754864405.8915882</v>
      </c>
      <c r="ED159" s="11">
        <f t="shared" si="247"/>
        <v>28178650564.030888</v>
      </c>
      <c r="EE159" s="11">
        <f t="shared" si="247"/>
        <v>3531484332.3463306</v>
      </c>
      <c r="EF159" s="11">
        <f t="shared" si="247"/>
        <v>7236643718.8877535</v>
      </c>
      <c r="EG159" s="11">
        <f t="shared" si="247"/>
        <v>736587302.53489733</v>
      </c>
      <c r="EH159" s="11">
        <f t="shared" si="247"/>
        <v>2432206928.3414016</v>
      </c>
      <c r="EI159" s="11">
        <f t="shared" si="247"/>
        <v>3159557635.5258474</v>
      </c>
      <c r="EJ159" s="11">
        <f t="shared" si="247"/>
        <v>2007182085.6111944</v>
      </c>
      <c r="EK159" s="11">
        <f t="shared" si="247"/>
        <v>9034240820.4404449</v>
      </c>
      <c r="EM159" s="11">
        <f t="shared" si="247"/>
        <v>0</v>
      </c>
      <c r="EN159" s="11">
        <f t="shared" si="247"/>
        <v>0</v>
      </c>
      <c r="EO159" s="11">
        <f t="shared" si="247"/>
        <v>0</v>
      </c>
      <c r="EP159" s="11">
        <f t="shared" si="247"/>
        <v>0</v>
      </c>
      <c r="EQ159" s="11">
        <f t="shared" si="247"/>
        <v>0</v>
      </c>
      <c r="ER159" s="11">
        <f t="shared" si="247"/>
        <v>0</v>
      </c>
      <c r="ES159" s="11">
        <f t="shared" si="247"/>
        <v>0</v>
      </c>
      <c r="ET159" s="11">
        <f t="shared" si="247"/>
        <v>0</v>
      </c>
      <c r="EU159" s="11">
        <f t="shared" si="247"/>
        <v>0</v>
      </c>
      <c r="EV159" s="11">
        <f t="shared" si="247"/>
        <v>0</v>
      </c>
      <c r="EW159" s="11">
        <f t="shared" si="247"/>
        <v>0</v>
      </c>
      <c r="EX159" s="11">
        <f t="shared" si="247"/>
        <v>0</v>
      </c>
      <c r="EY159" s="11">
        <f t="shared" si="247"/>
        <v>0</v>
      </c>
      <c r="EZ159" s="11">
        <f t="shared" si="247"/>
        <v>0</v>
      </c>
      <c r="FA159" s="11">
        <f t="shared" si="247"/>
        <v>0</v>
      </c>
      <c r="FB159" s="11">
        <f t="shared" si="247"/>
        <v>0</v>
      </c>
      <c r="FD159" s="11">
        <f t="shared" si="247"/>
        <v>0</v>
      </c>
      <c r="FE159" s="11">
        <f t="shared" si="247"/>
        <v>0</v>
      </c>
      <c r="FF159" s="11">
        <f t="shared" si="247"/>
        <v>0</v>
      </c>
      <c r="FG159" s="11">
        <f t="shared" si="247"/>
        <v>0</v>
      </c>
      <c r="FH159" s="11">
        <f t="shared" si="247"/>
        <v>0</v>
      </c>
      <c r="FI159" s="11">
        <f t="shared" si="247"/>
        <v>0</v>
      </c>
      <c r="FJ159" s="11">
        <f t="shared" si="247"/>
        <v>0</v>
      </c>
      <c r="FK159" s="11">
        <f t="shared" si="247"/>
        <v>0</v>
      </c>
      <c r="FL159" s="11">
        <f t="shared" si="247"/>
        <v>0</v>
      </c>
      <c r="FM159" s="11">
        <f t="shared" si="247"/>
        <v>0</v>
      </c>
      <c r="FN159" s="11">
        <f t="shared" si="247"/>
        <v>0</v>
      </c>
      <c r="FO159" s="11">
        <f t="shared" si="247"/>
        <v>0</v>
      </c>
      <c r="FP159" s="11">
        <f t="shared" si="247"/>
        <v>0</v>
      </c>
      <c r="FQ159" s="11">
        <f t="shared" si="247"/>
        <v>0</v>
      </c>
      <c r="FR159" s="11">
        <f t="shared" si="247"/>
        <v>0</v>
      </c>
      <c r="FS159" s="11">
        <f t="shared" si="247"/>
        <v>0</v>
      </c>
      <c r="FV159" s="11">
        <f t="shared" si="247"/>
        <v>22213.599999999999</v>
      </c>
      <c r="FW159" s="11">
        <f t="shared" si="247"/>
        <v>39430396391.89576</v>
      </c>
      <c r="FX159" s="11">
        <f t="shared" si="247"/>
        <v>17202191516.665462</v>
      </c>
      <c r="FY159" s="11">
        <f t="shared" si="247"/>
        <v>6363857055.9704695</v>
      </c>
      <c r="FZ159" s="11">
        <f t="shared" si="247"/>
        <v>2523399133.3077879</v>
      </c>
      <c r="GA159" s="11">
        <f t="shared" si="247"/>
        <v>17376652296.220261</v>
      </c>
      <c r="GB159" s="11">
        <f t="shared" si="247"/>
        <v>518695915.45633024</v>
      </c>
      <c r="GC159" s="11">
        <f t="shared" si="247"/>
        <v>1617051700.0255725</v>
      </c>
      <c r="GD159" s="11">
        <f t="shared" si="247"/>
        <v>10710432129.899872</v>
      </c>
      <c r="GE159" s="11">
        <f t="shared" si="247"/>
        <v>32665978317.542385</v>
      </c>
      <c r="GF159" s="11">
        <f t="shared" si="247"/>
        <v>4140306708.2761459</v>
      </c>
      <c r="GG159" s="11">
        <f t="shared" si="247"/>
        <v>6759456234.8211622</v>
      </c>
      <c r="GH159" s="11">
        <f t="shared" si="247"/>
        <v>883415006.06974447</v>
      </c>
      <c r="GI159" s="11">
        <f t="shared" si="247"/>
        <v>2028990119.4646654</v>
      </c>
      <c r="GJ159" s="11">
        <f t="shared" si="247"/>
        <v>2823714474.6452446</v>
      </c>
      <c r="GK159" s="11">
        <f t="shared" si="247"/>
        <v>2208941497.1288714</v>
      </c>
      <c r="GL159" s="11">
        <f t="shared" si="247"/>
        <v>11065100802.98527</v>
      </c>
      <c r="GN159" s="11">
        <f t="shared" si="247"/>
        <v>38906562920.489372</v>
      </c>
      <c r="GO159" s="11">
        <f t="shared" ref="GO159:IZ159" si="248">GO88+GO20</f>
        <v>16953088758.078674</v>
      </c>
      <c r="GP159" s="11">
        <f t="shared" si="248"/>
        <v>6273659839.073164</v>
      </c>
      <c r="GQ159" s="11">
        <f t="shared" si="248"/>
        <v>2487239440.5999551</v>
      </c>
      <c r="GR159" s="11">
        <f t="shared" si="248"/>
        <v>17153957117.956396</v>
      </c>
      <c r="GS159" s="11">
        <f t="shared" si="248"/>
        <v>510258216.81557584</v>
      </c>
      <c r="GT159" s="11">
        <f t="shared" si="248"/>
        <v>1594733519.1940014</v>
      </c>
      <c r="GU159" s="11">
        <f t="shared" si="248"/>
        <v>10583194253.579136</v>
      </c>
      <c r="GV159" s="11">
        <f t="shared" si="248"/>
        <v>31962343536.690025</v>
      </c>
      <c r="GW159" s="11">
        <f t="shared" si="248"/>
        <v>4063830379.8937554</v>
      </c>
      <c r="GX159" s="11">
        <f t="shared" si="248"/>
        <v>6652583938.1067324</v>
      </c>
      <c r="GY159" s="11">
        <f t="shared" si="248"/>
        <v>872999097.79344845</v>
      </c>
      <c r="GZ159" s="11">
        <f t="shared" si="248"/>
        <v>1996328006.0351956</v>
      </c>
      <c r="HA159" s="11">
        <f t="shared" si="248"/>
        <v>2762694322.8770909</v>
      </c>
      <c r="HB159" s="11">
        <f t="shared" si="248"/>
        <v>2163182569.8422203</v>
      </c>
      <c r="HC159" s="11">
        <f t="shared" si="248"/>
        <v>10878444079.083834</v>
      </c>
      <c r="HE159" s="11">
        <f t="shared" si="248"/>
        <v>38550973199.996948</v>
      </c>
      <c r="HF159" s="11">
        <f t="shared" si="248"/>
        <v>16705077769.049374</v>
      </c>
      <c r="HG159" s="11">
        <f t="shared" si="248"/>
        <v>6197841671.9550571</v>
      </c>
      <c r="HH159" s="11">
        <f t="shared" si="248"/>
        <v>2469396469.3319049</v>
      </c>
      <c r="HI159" s="11">
        <f t="shared" si="248"/>
        <v>16945964254.665779</v>
      </c>
      <c r="HJ159" s="11">
        <f t="shared" si="248"/>
        <v>503888762.64671433</v>
      </c>
      <c r="HK159" s="11">
        <f t="shared" si="248"/>
        <v>1572415338.3624313</v>
      </c>
      <c r="HL159" s="11">
        <f t="shared" si="248"/>
        <v>10455887829.314501</v>
      </c>
      <c r="HM159" s="11">
        <f t="shared" si="248"/>
        <v>31258708755.837658</v>
      </c>
      <c r="HN159" s="11">
        <f t="shared" si="248"/>
        <v>3987354051.5113707</v>
      </c>
      <c r="HO159" s="11">
        <f t="shared" si="248"/>
        <v>6593702395.3951406</v>
      </c>
      <c r="HP159" s="11">
        <f t="shared" si="248"/>
        <v>862616913.40930033</v>
      </c>
      <c r="HQ159" s="11">
        <f t="shared" si="248"/>
        <v>1963665892.6057272</v>
      </c>
      <c r="HR159" s="11">
        <f t="shared" si="248"/>
        <v>2701785481.2636032</v>
      </c>
      <c r="HS159" s="11">
        <f t="shared" si="248"/>
        <v>2117423642.5555727</v>
      </c>
      <c r="HT159" s="11">
        <f t="shared" si="248"/>
        <v>10691787355.1824</v>
      </c>
      <c r="HV159" s="11">
        <f t="shared" si="248"/>
        <v>0</v>
      </c>
      <c r="HW159" s="11">
        <f t="shared" si="248"/>
        <v>0</v>
      </c>
      <c r="HX159" s="11">
        <f t="shared" si="248"/>
        <v>0</v>
      </c>
      <c r="HY159" s="11">
        <f t="shared" si="248"/>
        <v>0</v>
      </c>
      <c r="HZ159" s="11">
        <f t="shared" si="248"/>
        <v>0</v>
      </c>
      <c r="IA159" s="11">
        <f t="shared" si="248"/>
        <v>0</v>
      </c>
      <c r="IB159" s="11">
        <f t="shared" si="248"/>
        <v>0</v>
      </c>
      <c r="IC159" s="11">
        <f t="shared" si="248"/>
        <v>0</v>
      </c>
      <c r="ID159" s="11">
        <f t="shared" si="248"/>
        <v>0</v>
      </c>
      <c r="IE159" s="11">
        <f t="shared" si="248"/>
        <v>0</v>
      </c>
      <c r="IF159" s="11">
        <f t="shared" si="248"/>
        <v>0</v>
      </c>
      <c r="IG159" s="11">
        <f t="shared" si="248"/>
        <v>0</v>
      </c>
      <c r="IH159" s="11">
        <f t="shared" si="248"/>
        <v>0</v>
      </c>
      <c r="II159" s="11">
        <f t="shared" si="248"/>
        <v>0</v>
      </c>
      <c r="IJ159" s="11">
        <f t="shared" si="248"/>
        <v>0</v>
      </c>
      <c r="IK159" s="11">
        <f t="shared" si="248"/>
        <v>0</v>
      </c>
      <c r="IM159" s="11">
        <f t="shared" si="248"/>
        <v>0</v>
      </c>
      <c r="IN159" s="11">
        <f t="shared" si="248"/>
        <v>0</v>
      </c>
      <c r="IO159" s="11">
        <f t="shared" si="248"/>
        <v>0</v>
      </c>
      <c r="IP159" s="11">
        <f t="shared" si="248"/>
        <v>0</v>
      </c>
      <c r="IQ159" s="11">
        <f t="shared" si="248"/>
        <v>0</v>
      </c>
      <c r="IR159" s="11">
        <f t="shared" si="248"/>
        <v>0</v>
      </c>
      <c r="IS159" s="11">
        <f t="shared" si="248"/>
        <v>0</v>
      </c>
      <c r="IT159" s="11">
        <f t="shared" si="248"/>
        <v>0</v>
      </c>
      <c r="IU159" s="11">
        <f t="shared" si="248"/>
        <v>0</v>
      </c>
      <c r="IV159" s="11">
        <f t="shared" si="248"/>
        <v>0</v>
      </c>
      <c r="IW159" s="11">
        <f t="shared" si="248"/>
        <v>0</v>
      </c>
      <c r="IX159" s="11">
        <f t="shared" si="248"/>
        <v>0</v>
      </c>
      <c r="IY159" s="11">
        <f t="shared" si="248"/>
        <v>0</v>
      </c>
      <c r="IZ159" s="11">
        <f t="shared" si="248"/>
        <v>0</v>
      </c>
      <c r="JA159" s="11">
        <f t="shared" ref="JA159" si="249">JA88+JA20</f>
        <v>0</v>
      </c>
      <c r="JB159" s="11">
        <f t="shared" si="164"/>
        <v>0</v>
      </c>
    </row>
    <row r="160" spans="4:262" x14ac:dyDescent="0.25">
      <c r="D160" s="11">
        <v>2038</v>
      </c>
      <c r="E160" s="11">
        <f t="shared" ref="E160:BP160" si="250">E89+E21</f>
        <v>32307459383.64534</v>
      </c>
      <c r="F160" s="11">
        <f t="shared" si="250"/>
        <v>15599887947.154757</v>
      </c>
      <c r="G160" s="11">
        <f t="shared" si="250"/>
        <v>4551837155.4231081</v>
      </c>
      <c r="H160" s="11">
        <f t="shared" si="250"/>
        <v>2107333137.6149342</v>
      </c>
      <c r="I160" s="11">
        <f t="shared" si="250"/>
        <v>20733128574.317375</v>
      </c>
      <c r="J160" s="11">
        <f t="shared" si="250"/>
        <v>872177148.55962491</v>
      </c>
      <c r="K160" s="11">
        <f t="shared" si="250"/>
        <v>1318886064.7276063</v>
      </c>
      <c r="L160" s="11">
        <f t="shared" si="250"/>
        <v>4796099421.195118</v>
      </c>
      <c r="M160" s="11">
        <f t="shared" si="250"/>
        <v>29652659594.34272</v>
      </c>
      <c r="N160" s="11">
        <f t="shared" si="250"/>
        <v>3619619544.7225003</v>
      </c>
      <c r="O160" s="11">
        <f t="shared" si="250"/>
        <v>4418741985.9475813</v>
      </c>
      <c r="P160" s="11">
        <f t="shared" si="250"/>
        <v>692201260.49521255</v>
      </c>
      <c r="Q160" s="11">
        <f t="shared" si="250"/>
        <v>2420104464.1917892</v>
      </c>
      <c r="R160" s="11">
        <f t="shared" si="250"/>
        <v>1704031132.4136701</v>
      </c>
      <c r="S160" s="11">
        <f t="shared" si="250"/>
        <v>1485306651.189703</v>
      </c>
      <c r="T160" s="11">
        <f t="shared" si="250"/>
        <v>8462571818.5682755</v>
      </c>
      <c r="V160" s="11">
        <f t="shared" si="250"/>
        <v>31805040779.549171</v>
      </c>
      <c r="W160" s="11">
        <f t="shared" si="250"/>
        <v>15168610311.80448</v>
      </c>
      <c r="X160" s="11">
        <f t="shared" si="250"/>
        <v>4531648343.7643061</v>
      </c>
      <c r="Y160" s="11">
        <f t="shared" si="250"/>
        <v>2055560653.6969447</v>
      </c>
      <c r="Z160" s="11">
        <f t="shared" si="250"/>
        <v>20416668508.536537</v>
      </c>
      <c r="AA160" s="11">
        <f t="shared" si="250"/>
        <v>844386946.11157036</v>
      </c>
      <c r="AB160" s="11">
        <f t="shared" si="250"/>
        <v>1298608937.0192597</v>
      </c>
      <c r="AC160" s="11">
        <f t="shared" si="250"/>
        <v>4693219853.2769747</v>
      </c>
      <c r="AD160" s="11">
        <f t="shared" si="250"/>
        <v>28882821010.860039</v>
      </c>
      <c r="AE160" s="11">
        <f t="shared" si="250"/>
        <v>3522946761.8940859</v>
      </c>
      <c r="AF160" s="11">
        <f t="shared" si="250"/>
        <v>4301475880.8481035</v>
      </c>
      <c r="AG160" s="11">
        <f t="shared" si="250"/>
        <v>676162701.24336827</v>
      </c>
      <c r="AH160" s="11">
        <f t="shared" si="250"/>
        <v>2343673454.2889295</v>
      </c>
      <c r="AI160" s="11">
        <f t="shared" si="250"/>
        <v>1672289999.5325484</v>
      </c>
      <c r="AJ160" s="11">
        <f t="shared" si="250"/>
        <v>1440871669.4006088</v>
      </c>
      <c r="AK160" s="11">
        <f t="shared" si="250"/>
        <v>8265576404.4094448</v>
      </c>
      <c r="AM160" s="11">
        <f t="shared" si="250"/>
        <v>31509758907.4473</v>
      </c>
      <c r="AN160" s="11">
        <f t="shared" si="250"/>
        <v>14737356431.77878</v>
      </c>
      <c r="AO160" s="11">
        <f t="shared" si="250"/>
        <v>4525718901.2014189</v>
      </c>
      <c r="AP160" s="11">
        <f t="shared" si="250"/>
        <v>2003788169.7789555</v>
      </c>
      <c r="AQ160" s="11">
        <f t="shared" si="250"/>
        <v>20100208442.755711</v>
      </c>
      <c r="AR160" s="11">
        <f t="shared" si="250"/>
        <v>816596743.66351616</v>
      </c>
      <c r="AS160" s="11">
        <f t="shared" si="250"/>
        <v>1288800469.9453571</v>
      </c>
      <c r="AT160" s="11">
        <f t="shared" si="250"/>
        <v>4590340285.3588219</v>
      </c>
      <c r="AU160" s="11">
        <f t="shared" si="250"/>
        <v>28112982427.377346</v>
      </c>
      <c r="AV160" s="11">
        <f t="shared" si="250"/>
        <v>3426273979.0656676</v>
      </c>
      <c r="AW160" s="11">
        <f t="shared" si="250"/>
        <v>4184209775.7486215</v>
      </c>
      <c r="AX160" s="11">
        <f t="shared" si="250"/>
        <v>660124141.99152386</v>
      </c>
      <c r="AY160" s="11">
        <f t="shared" si="250"/>
        <v>2267242444.3860726</v>
      </c>
      <c r="AZ160" s="11">
        <f t="shared" si="250"/>
        <v>1640548866.6514249</v>
      </c>
      <c r="BA160" s="11">
        <f t="shared" si="250"/>
        <v>1396436687.6115136</v>
      </c>
      <c r="BB160" s="11">
        <f t="shared" si="250"/>
        <v>8068580990.2506123</v>
      </c>
      <c r="BD160" s="11">
        <f t="shared" si="250"/>
        <v>0</v>
      </c>
      <c r="BE160" s="11">
        <f t="shared" si="250"/>
        <v>0</v>
      </c>
      <c r="BF160" s="11">
        <f t="shared" si="250"/>
        <v>0</v>
      </c>
      <c r="BG160" s="11">
        <f t="shared" si="250"/>
        <v>0</v>
      </c>
      <c r="BH160" s="11">
        <f t="shared" si="250"/>
        <v>0</v>
      </c>
      <c r="BI160" s="11">
        <f t="shared" si="250"/>
        <v>0</v>
      </c>
      <c r="BJ160" s="11">
        <f t="shared" si="250"/>
        <v>0</v>
      </c>
      <c r="BK160" s="11">
        <f t="shared" si="250"/>
        <v>0</v>
      </c>
      <c r="BL160" s="11">
        <f t="shared" si="250"/>
        <v>0</v>
      </c>
      <c r="BM160" s="11">
        <f t="shared" si="250"/>
        <v>0</v>
      </c>
      <c r="BN160" s="11">
        <f t="shared" si="250"/>
        <v>0</v>
      </c>
      <c r="BO160" s="11">
        <f t="shared" si="250"/>
        <v>0</v>
      </c>
      <c r="BP160" s="11">
        <f t="shared" si="250"/>
        <v>0</v>
      </c>
      <c r="BQ160" s="11">
        <f t="shared" ref="BQ160:EB160" si="251">BQ89+BQ21</f>
        <v>0</v>
      </c>
      <c r="BR160" s="11">
        <f t="shared" si="251"/>
        <v>0</v>
      </c>
      <c r="BS160" s="11">
        <f t="shared" si="251"/>
        <v>0</v>
      </c>
      <c r="BU160" s="11">
        <f t="shared" si="251"/>
        <v>0</v>
      </c>
      <c r="BV160" s="11">
        <f t="shared" si="251"/>
        <v>0</v>
      </c>
      <c r="BW160" s="11">
        <f t="shared" si="251"/>
        <v>0</v>
      </c>
      <c r="BX160" s="11">
        <f t="shared" si="251"/>
        <v>0</v>
      </c>
      <c r="BY160" s="11">
        <f t="shared" si="251"/>
        <v>0</v>
      </c>
      <c r="BZ160" s="11">
        <f t="shared" si="251"/>
        <v>0</v>
      </c>
      <c r="CA160" s="11">
        <f t="shared" si="251"/>
        <v>0</v>
      </c>
      <c r="CB160" s="11">
        <f t="shared" si="251"/>
        <v>0</v>
      </c>
      <c r="CC160" s="11">
        <f t="shared" si="251"/>
        <v>0</v>
      </c>
      <c r="CD160" s="11">
        <f t="shared" si="251"/>
        <v>0</v>
      </c>
      <c r="CE160" s="11">
        <f t="shared" si="251"/>
        <v>0</v>
      </c>
      <c r="CF160" s="11">
        <f t="shared" si="251"/>
        <v>0</v>
      </c>
      <c r="CG160" s="11">
        <f t="shared" si="251"/>
        <v>0</v>
      </c>
      <c r="CH160" s="11">
        <f t="shared" si="251"/>
        <v>0</v>
      </c>
      <c r="CI160" s="11">
        <f t="shared" si="251"/>
        <v>0</v>
      </c>
      <c r="CJ160" s="11">
        <f t="shared" si="251"/>
        <v>0</v>
      </c>
      <c r="CM160" s="11">
        <f t="shared" si="251"/>
        <v>22291.533333333333</v>
      </c>
      <c r="CN160" s="11">
        <f t="shared" si="251"/>
        <v>37352395527.108871</v>
      </c>
      <c r="CO160" s="11">
        <f t="shared" si="251"/>
        <v>17795346668.472271</v>
      </c>
      <c r="CP160" s="11">
        <f t="shared" si="251"/>
        <v>5895413214.3327837</v>
      </c>
      <c r="CQ160" s="11">
        <f t="shared" si="251"/>
        <v>2128619315.6961045</v>
      </c>
      <c r="CR160" s="11">
        <f t="shared" si="251"/>
        <v>21025000727.772301</v>
      </c>
      <c r="CS160" s="11">
        <f t="shared" si="251"/>
        <v>1097082313.8701708</v>
      </c>
      <c r="CT160" s="11">
        <f t="shared" si="251"/>
        <v>1720869009.7196479</v>
      </c>
      <c r="CU160" s="11">
        <f t="shared" si="251"/>
        <v>6508062523.8185415</v>
      </c>
      <c r="CV160" s="11">
        <f t="shared" si="251"/>
        <v>31869879186.673859</v>
      </c>
      <c r="CW160" s="11">
        <f t="shared" si="251"/>
        <v>4068422572.2780771</v>
      </c>
      <c r="CX160" s="11">
        <f t="shared" si="251"/>
        <v>8494375437.3514633</v>
      </c>
      <c r="CY160" s="11">
        <f t="shared" si="251"/>
        <v>821044285.5353514</v>
      </c>
      <c r="CZ160" s="11">
        <f t="shared" si="251"/>
        <v>2827270145.148109</v>
      </c>
      <c r="DA160" s="11">
        <f t="shared" si="251"/>
        <v>3428159873.3407764</v>
      </c>
      <c r="DB160" s="11">
        <f t="shared" si="251"/>
        <v>2311497015.9756093</v>
      </c>
      <c r="DC160" s="11">
        <f t="shared" si="251"/>
        <v>10620684639.684298</v>
      </c>
      <c r="DE160" s="11">
        <f t="shared" si="251"/>
        <v>36466661180.528442</v>
      </c>
      <c r="DF160" s="11">
        <f t="shared" si="251"/>
        <v>17162847251.710308</v>
      </c>
      <c r="DG160" s="11">
        <f t="shared" si="251"/>
        <v>5834322024.4478455</v>
      </c>
      <c r="DH160" s="11">
        <f t="shared" si="251"/>
        <v>2054422836.8507118</v>
      </c>
      <c r="DI160" s="11">
        <f t="shared" si="251"/>
        <v>20475501596.326187</v>
      </c>
      <c r="DJ160" s="11">
        <f t="shared" si="251"/>
        <v>1046393496.8435651</v>
      </c>
      <c r="DK160" s="11">
        <f t="shared" si="251"/>
        <v>1675875335.4620175</v>
      </c>
      <c r="DL160" s="11">
        <f t="shared" si="251"/>
        <v>6267562274.8234196</v>
      </c>
      <c r="DM160" s="11">
        <f t="shared" si="251"/>
        <v>30711658623.603661</v>
      </c>
      <c r="DN160" s="11">
        <f t="shared" si="251"/>
        <v>3897864331.3881989</v>
      </c>
      <c r="DO160" s="11">
        <f t="shared" si="251"/>
        <v>8141427023.8582096</v>
      </c>
      <c r="DP160" s="11">
        <f t="shared" si="251"/>
        <v>793763554.68817091</v>
      </c>
      <c r="DQ160" s="11">
        <f t="shared" si="251"/>
        <v>2703321789.6234422</v>
      </c>
      <c r="DR160" s="11">
        <f t="shared" si="251"/>
        <v>3364117748.4603834</v>
      </c>
      <c r="DS160" s="11">
        <f t="shared" si="251"/>
        <v>2208127430.9016604</v>
      </c>
      <c r="DT160" s="11">
        <f t="shared" si="251"/>
        <v>10249352364.524302</v>
      </c>
      <c r="DV160" s="11">
        <f t="shared" si="251"/>
        <v>35778592849.495552</v>
      </c>
      <c r="DW160" s="11">
        <f t="shared" si="251"/>
        <v>16776904591.016348</v>
      </c>
      <c r="DX160" s="11">
        <f t="shared" si="251"/>
        <v>5822713432.8060827</v>
      </c>
      <c r="DY160" s="11">
        <f t="shared" si="251"/>
        <v>2014437129.2177248</v>
      </c>
      <c r="DZ160" s="11">
        <f t="shared" si="251"/>
        <v>20015445003.774723</v>
      </c>
      <c r="EA160" s="11">
        <f t="shared" si="251"/>
        <v>995704679.81695938</v>
      </c>
      <c r="EB160" s="11">
        <f t="shared" si="251"/>
        <v>1654909105.9579306</v>
      </c>
      <c r="EC160" s="11">
        <f t="shared" ref="EC160:GN160" si="252">EC89+EC21</f>
        <v>6027062025.8282948</v>
      </c>
      <c r="ED160" s="11">
        <f t="shared" si="252"/>
        <v>29553438060.533482</v>
      </c>
      <c r="EE160" s="11">
        <f t="shared" si="252"/>
        <v>3727306090.4983191</v>
      </c>
      <c r="EF160" s="11">
        <f t="shared" si="252"/>
        <v>7788478610.3649597</v>
      </c>
      <c r="EG160" s="11">
        <f t="shared" si="252"/>
        <v>766482823.84099162</v>
      </c>
      <c r="EH160" s="11">
        <f t="shared" si="252"/>
        <v>2579517544.6333914</v>
      </c>
      <c r="EI160" s="11">
        <f t="shared" si="252"/>
        <v>3300075623.5799856</v>
      </c>
      <c r="EJ160" s="11">
        <f t="shared" si="252"/>
        <v>2104757845.8277092</v>
      </c>
      <c r="EK160" s="11">
        <f t="shared" si="252"/>
        <v>9878020089.3643112</v>
      </c>
      <c r="EM160" s="11">
        <f t="shared" si="252"/>
        <v>0</v>
      </c>
      <c r="EN160" s="11">
        <f t="shared" si="252"/>
        <v>0</v>
      </c>
      <c r="EO160" s="11">
        <f t="shared" si="252"/>
        <v>0</v>
      </c>
      <c r="EP160" s="11">
        <f t="shared" si="252"/>
        <v>0</v>
      </c>
      <c r="EQ160" s="11">
        <f t="shared" si="252"/>
        <v>0</v>
      </c>
      <c r="ER160" s="11">
        <f t="shared" si="252"/>
        <v>0</v>
      </c>
      <c r="ES160" s="11">
        <f t="shared" si="252"/>
        <v>0</v>
      </c>
      <c r="ET160" s="11">
        <f t="shared" si="252"/>
        <v>0</v>
      </c>
      <c r="EU160" s="11">
        <f t="shared" si="252"/>
        <v>0</v>
      </c>
      <c r="EV160" s="11">
        <f t="shared" si="252"/>
        <v>0</v>
      </c>
      <c r="EW160" s="11">
        <f t="shared" si="252"/>
        <v>0</v>
      </c>
      <c r="EX160" s="11">
        <f t="shared" si="252"/>
        <v>0</v>
      </c>
      <c r="EY160" s="11">
        <f t="shared" si="252"/>
        <v>0</v>
      </c>
      <c r="EZ160" s="11">
        <f t="shared" si="252"/>
        <v>0</v>
      </c>
      <c r="FA160" s="11">
        <f t="shared" si="252"/>
        <v>0</v>
      </c>
      <c r="FB160" s="11">
        <f t="shared" si="252"/>
        <v>0</v>
      </c>
      <c r="FD160" s="11">
        <f t="shared" si="252"/>
        <v>0</v>
      </c>
      <c r="FE160" s="11">
        <f t="shared" si="252"/>
        <v>0</v>
      </c>
      <c r="FF160" s="11">
        <f t="shared" si="252"/>
        <v>0</v>
      </c>
      <c r="FG160" s="11">
        <f t="shared" si="252"/>
        <v>0</v>
      </c>
      <c r="FH160" s="11">
        <f t="shared" si="252"/>
        <v>0</v>
      </c>
      <c r="FI160" s="11">
        <f t="shared" si="252"/>
        <v>0</v>
      </c>
      <c r="FJ160" s="11">
        <f t="shared" si="252"/>
        <v>0</v>
      </c>
      <c r="FK160" s="11">
        <f t="shared" si="252"/>
        <v>0</v>
      </c>
      <c r="FL160" s="11">
        <f t="shared" si="252"/>
        <v>0</v>
      </c>
      <c r="FM160" s="11">
        <f t="shared" si="252"/>
        <v>0</v>
      </c>
      <c r="FN160" s="11">
        <f t="shared" si="252"/>
        <v>0</v>
      </c>
      <c r="FO160" s="11">
        <f t="shared" si="252"/>
        <v>0</v>
      </c>
      <c r="FP160" s="11">
        <f t="shared" si="252"/>
        <v>0</v>
      </c>
      <c r="FQ160" s="11">
        <f t="shared" si="252"/>
        <v>0</v>
      </c>
      <c r="FR160" s="11">
        <f t="shared" si="252"/>
        <v>0</v>
      </c>
      <c r="FS160" s="11">
        <f t="shared" si="252"/>
        <v>0</v>
      </c>
      <c r="FV160" s="11">
        <f t="shared" si="252"/>
        <v>22291.533333333333</v>
      </c>
      <c r="FW160" s="11">
        <f t="shared" si="252"/>
        <v>39930272688.108765</v>
      </c>
      <c r="FX160" s="11">
        <f t="shared" si="252"/>
        <v>17761116074.342186</v>
      </c>
      <c r="FY160" s="11">
        <f t="shared" si="252"/>
        <v>6620675767.3450966</v>
      </c>
      <c r="FZ160" s="11">
        <f t="shared" si="252"/>
        <v>2563675357.5573249</v>
      </c>
      <c r="GA160" s="11">
        <f t="shared" si="252"/>
        <v>18045674552.853958</v>
      </c>
      <c r="GB160" s="11">
        <f t="shared" si="252"/>
        <v>532447060.50460672</v>
      </c>
      <c r="GC160" s="11">
        <f t="shared" si="252"/>
        <v>1709089597.8375728</v>
      </c>
      <c r="GD160" s="11">
        <f t="shared" si="252"/>
        <v>11305783847.948877</v>
      </c>
      <c r="GE160" s="11">
        <f t="shared" si="252"/>
        <v>34886356699.490273</v>
      </c>
      <c r="GF160" s="11">
        <f t="shared" si="252"/>
        <v>4440965249.2756529</v>
      </c>
      <c r="GG160" s="11">
        <f t="shared" si="252"/>
        <v>6930680406.1526909</v>
      </c>
      <c r="GH160" s="11">
        <f t="shared" si="252"/>
        <v>930254381.29347789</v>
      </c>
      <c r="GI160" s="11">
        <f t="shared" si="252"/>
        <v>2193896241.1749172</v>
      </c>
      <c r="GJ160" s="11">
        <f t="shared" si="252"/>
        <v>2997004284.7327905</v>
      </c>
      <c r="GK160" s="11">
        <f t="shared" si="252"/>
        <v>2394958609.2570176</v>
      </c>
      <c r="GL160" s="11">
        <f t="shared" si="252"/>
        <v>11839152161.963223</v>
      </c>
      <c r="GN160" s="11">
        <f t="shared" si="252"/>
        <v>39287805357.928268</v>
      </c>
      <c r="GO160" s="11">
        <f t="shared" ref="GO160:IZ160" si="253">GO89+GO21</f>
        <v>17424723565.21196</v>
      </c>
      <c r="GP160" s="11">
        <f t="shared" si="253"/>
        <v>6494142367.6183262</v>
      </c>
      <c r="GQ160" s="11">
        <f t="shared" si="253"/>
        <v>2517258754.5095587</v>
      </c>
      <c r="GR160" s="11">
        <f t="shared" si="253"/>
        <v>17730797414.649914</v>
      </c>
      <c r="GS160" s="11">
        <f t="shared" si="253"/>
        <v>521214918.29470247</v>
      </c>
      <c r="GT160" s="11">
        <f t="shared" si="253"/>
        <v>1676795154.8153815</v>
      </c>
      <c r="GU160" s="11">
        <f t="shared" si="253"/>
        <v>11120527133.435551</v>
      </c>
      <c r="GV160" s="11">
        <f t="shared" si="253"/>
        <v>33899473254.44458</v>
      </c>
      <c r="GW160" s="11">
        <f t="shared" si="253"/>
        <v>4332386939.6840105</v>
      </c>
      <c r="GX160" s="11">
        <f t="shared" si="253"/>
        <v>6786556269.0603542</v>
      </c>
      <c r="GY160" s="11">
        <f t="shared" si="253"/>
        <v>915069394.98990655</v>
      </c>
      <c r="GZ160" s="11">
        <f t="shared" si="253"/>
        <v>2146145163.824455</v>
      </c>
      <c r="HA160" s="11">
        <f t="shared" si="253"/>
        <v>2911241331.5656881</v>
      </c>
      <c r="HB160" s="11">
        <f t="shared" si="253"/>
        <v>2329314438.3296261</v>
      </c>
      <c r="HC160" s="11">
        <f t="shared" si="253"/>
        <v>11570415737.515678</v>
      </c>
      <c r="HE160" s="11">
        <f t="shared" si="253"/>
        <v>38933199467.183823</v>
      </c>
      <c r="HF160" s="11">
        <f t="shared" si="253"/>
        <v>17125383647.842487</v>
      </c>
      <c r="HG160" s="11">
        <f t="shared" si="253"/>
        <v>6390305393.6279278</v>
      </c>
      <c r="HH160" s="11">
        <f t="shared" si="253"/>
        <v>2499482656.3314281</v>
      </c>
      <c r="HI160" s="11">
        <f t="shared" si="253"/>
        <v>17448449064.935501</v>
      </c>
      <c r="HJ160" s="11">
        <f t="shared" si="253"/>
        <v>514040348.11948037</v>
      </c>
      <c r="HK160" s="11">
        <f t="shared" si="253"/>
        <v>1644500711.7931902</v>
      </c>
      <c r="HL160" s="11">
        <f t="shared" si="253"/>
        <v>10935201561.246531</v>
      </c>
      <c r="HM160" s="11">
        <f t="shared" si="253"/>
        <v>32912589809.398903</v>
      </c>
      <c r="HN160" s="11">
        <f t="shared" si="253"/>
        <v>4223808630.0923738</v>
      </c>
      <c r="HO160" s="11">
        <f t="shared" si="253"/>
        <v>6723602794.3617067</v>
      </c>
      <c r="HP160" s="11">
        <f t="shared" si="253"/>
        <v>900139389.11916494</v>
      </c>
      <c r="HQ160" s="11">
        <f t="shared" si="253"/>
        <v>2098394086.473995</v>
      </c>
      <c r="HR160" s="11">
        <f t="shared" si="253"/>
        <v>2829580821.9381604</v>
      </c>
      <c r="HS160" s="11">
        <f t="shared" si="253"/>
        <v>2263670267.4022365</v>
      </c>
      <c r="HT160" s="11">
        <f t="shared" si="253"/>
        <v>11301679313.068138</v>
      </c>
      <c r="HV160" s="11">
        <f t="shared" si="253"/>
        <v>0</v>
      </c>
      <c r="HW160" s="11">
        <f t="shared" si="253"/>
        <v>0</v>
      </c>
      <c r="HX160" s="11">
        <f t="shared" si="253"/>
        <v>0</v>
      </c>
      <c r="HY160" s="11">
        <f t="shared" si="253"/>
        <v>0</v>
      </c>
      <c r="HZ160" s="11">
        <f t="shared" si="253"/>
        <v>0</v>
      </c>
      <c r="IA160" s="11">
        <f t="shared" si="253"/>
        <v>0</v>
      </c>
      <c r="IB160" s="11">
        <f t="shared" si="253"/>
        <v>0</v>
      </c>
      <c r="IC160" s="11">
        <f t="shared" si="253"/>
        <v>0</v>
      </c>
      <c r="ID160" s="11">
        <f t="shared" si="253"/>
        <v>0</v>
      </c>
      <c r="IE160" s="11">
        <f t="shared" si="253"/>
        <v>0</v>
      </c>
      <c r="IF160" s="11">
        <f t="shared" si="253"/>
        <v>0</v>
      </c>
      <c r="IG160" s="11">
        <f t="shared" si="253"/>
        <v>0</v>
      </c>
      <c r="IH160" s="11">
        <f t="shared" si="253"/>
        <v>0</v>
      </c>
      <c r="II160" s="11">
        <f t="shared" si="253"/>
        <v>0</v>
      </c>
      <c r="IJ160" s="11">
        <f t="shared" si="253"/>
        <v>0</v>
      </c>
      <c r="IK160" s="11">
        <f t="shared" si="253"/>
        <v>0</v>
      </c>
      <c r="IM160" s="11">
        <f t="shared" si="253"/>
        <v>0</v>
      </c>
      <c r="IN160" s="11">
        <f t="shared" si="253"/>
        <v>0</v>
      </c>
      <c r="IO160" s="11">
        <f t="shared" si="253"/>
        <v>0</v>
      </c>
      <c r="IP160" s="11">
        <f t="shared" si="253"/>
        <v>0</v>
      </c>
      <c r="IQ160" s="11">
        <f t="shared" si="253"/>
        <v>0</v>
      </c>
      <c r="IR160" s="11">
        <f t="shared" si="253"/>
        <v>0</v>
      </c>
      <c r="IS160" s="11">
        <f t="shared" si="253"/>
        <v>0</v>
      </c>
      <c r="IT160" s="11">
        <f t="shared" si="253"/>
        <v>0</v>
      </c>
      <c r="IU160" s="11">
        <f t="shared" si="253"/>
        <v>0</v>
      </c>
      <c r="IV160" s="11">
        <f t="shared" si="253"/>
        <v>0</v>
      </c>
      <c r="IW160" s="11">
        <f t="shared" si="253"/>
        <v>0</v>
      </c>
      <c r="IX160" s="11">
        <f t="shared" si="253"/>
        <v>0</v>
      </c>
      <c r="IY160" s="11">
        <f t="shared" si="253"/>
        <v>0</v>
      </c>
      <c r="IZ160" s="11">
        <f t="shared" si="253"/>
        <v>0</v>
      </c>
      <c r="JA160" s="11">
        <f t="shared" ref="JA160" si="254">JA89+JA21</f>
        <v>0</v>
      </c>
      <c r="JB160" s="11">
        <f t="shared" si="164"/>
        <v>0</v>
      </c>
    </row>
    <row r="161" spans="3:262" x14ac:dyDescent="0.25">
      <c r="D161" s="11">
        <v>2039</v>
      </c>
      <c r="E161" s="11">
        <f t="shared" ref="E161:BP161" si="255">E90+E22</f>
        <v>32353937925.127354</v>
      </c>
      <c r="F161" s="11">
        <f t="shared" si="255"/>
        <v>15879498172.281796</v>
      </c>
      <c r="G161" s="11">
        <f t="shared" si="255"/>
        <v>4852565785.1548405</v>
      </c>
      <c r="H161" s="11">
        <f t="shared" si="255"/>
        <v>2190339145.5432506</v>
      </c>
      <c r="I161" s="11">
        <f t="shared" si="255"/>
        <v>21825190344.328434</v>
      </c>
      <c r="J161" s="11">
        <f t="shared" si="255"/>
        <v>947671262.86446702</v>
      </c>
      <c r="K161" s="11">
        <f t="shared" si="255"/>
        <v>1318886064.7276063</v>
      </c>
      <c r="L161" s="11">
        <f t="shared" si="255"/>
        <v>5072629484.414216</v>
      </c>
      <c r="M161" s="11">
        <f t="shared" si="255"/>
        <v>31821453990.140026</v>
      </c>
      <c r="N161" s="11">
        <f t="shared" si="255"/>
        <v>3926630425.8453455</v>
      </c>
      <c r="O161" s="11">
        <f t="shared" si="255"/>
        <v>4831342076.2154436</v>
      </c>
      <c r="P161" s="11">
        <f t="shared" si="255"/>
        <v>724222975.53221655</v>
      </c>
      <c r="Q161" s="11">
        <f t="shared" si="255"/>
        <v>2625451162.6586132</v>
      </c>
      <c r="R161" s="11">
        <f t="shared" si="255"/>
        <v>1964540307.8165698</v>
      </c>
      <c r="S161" s="11">
        <f t="shared" si="255"/>
        <v>1638948722.2514822</v>
      </c>
      <c r="T161" s="11">
        <f t="shared" si="255"/>
        <v>9321634376.4931335</v>
      </c>
      <c r="V161" s="11">
        <f t="shared" si="255"/>
        <v>31838728969.284328</v>
      </c>
      <c r="W161" s="11">
        <f t="shared" si="255"/>
        <v>15358215403.095165</v>
      </c>
      <c r="X161" s="11">
        <f t="shared" si="255"/>
        <v>4777623833.4950991</v>
      </c>
      <c r="Y161" s="11">
        <f t="shared" si="255"/>
        <v>2122065043.3728383</v>
      </c>
      <c r="Z161" s="11">
        <f t="shared" si="255"/>
        <v>21393612095.885414</v>
      </c>
      <c r="AA161" s="11">
        <f t="shared" si="255"/>
        <v>910017297.26639843</v>
      </c>
      <c r="AB161" s="11">
        <f t="shared" si="255"/>
        <v>1298608937.0192597</v>
      </c>
      <c r="AC161" s="11">
        <f t="shared" si="255"/>
        <v>4934250551.7527199</v>
      </c>
      <c r="AD161" s="11">
        <f t="shared" si="255"/>
        <v>30782378190.094032</v>
      </c>
      <c r="AE161" s="11">
        <f t="shared" si="255"/>
        <v>3795094416.3660645</v>
      </c>
      <c r="AF161" s="11">
        <f t="shared" si="255"/>
        <v>4669094980.1216965</v>
      </c>
      <c r="AG161" s="11">
        <f t="shared" si="255"/>
        <v>703230671.19221365</v>
      </c>
      <c r="AH161" s="11">
        <f t="shared" si="255"/>
        <v>2521680676.1886258</v>
      </c>
      <c r="AI161" s="11">
        <f t="shared" si="255"/>
        <v>1918081682.3284273</v>
      </c>
      <c r="AJ161" s="11">
        <f t="shared" si="255"/>
        <v>1577128344.083216</v>
      </c>
      <c r="AK161" s="11">
        <f t="shared" si="255"/>
        <v>9046849170.5801201</v>
      </c>
      <c r="AM161" s="11">
        <f t="shared" si="255"/>
        <v>31544515628.895569</v>
      </c>
      <c r="AN161" s="11">
        <f t="shared" si="255"/>
        <v>14911637221.57839</v>
      </c>
      <c r="AO161" s="11">
        <f t="shared" si="255"/>
        <v>4755273394.8142624</v>
      </c>
      <c r="AP161" s="11">
        <f t="shared" si="255"/>
        <v>2055501099.2364764</v>
      </c>
      <c r="AQ161" s="11">
        <f t="shared" si="255"/>
        <v>20962033847.442394</v>
      </c>
      <c r="AR161" s="11">
        <f t="shared" si="255"/>
        <v>872363331.66832972</v>
      </c>
      <c r="AS161" s="11">
        <f t="shared" si="255"/>
        <v>1288800469.9453571</v>
      </c>
      <c r="AT161" s="11">
        <f t="shared" si="255"/>
        <v>4795871619.0912113</v>
      </c>
      <c r="AU161" s="11">
        <f t="shared" si="255"/>
        <v>29743302390.048042</v>
      </c>
      <c r="AV161" s="11">
        <f t="shared" si="255"/>
        <v>3663558406.8867798</v>
      </c>
      <c r="AW161" s="11">
        <f t="shared" si="255"/>
        <v>4506847884.0279465</v>
      </c>
      <c r="AX161" s="11">
        <f t="shared" si="255"/>
        <v>682238366.85221052</v>
      </c>
      <c r="AY161" s="11">
        <f t="shared" si="255"/>
        <v>2417910189.7186418</v>
      </c>
      <c r="AZ161" s="11">
        <f t="shared" si="255"/>
        <v>1871623056.8402817</v>
      </c>
      <c r="BA161" s="11">
        <f t="shared" si="255"/>
        <v>1515307965.9149485</v>
      </c>
      <c r="BB161" s="11">
        <f t="shared" si="255"/>
        <v>8772063964.6671028</v>
      </c>
      <c r="BD161" s="11">
        <f t="shared" si="255"/>
        <v>0</v>
      </c>
      <c r="BE161" s="11">
        <f t="shared" si="255"/>
        <v>0</v>
      </c>
      <c r="BF161" s="11">
        <f t="shared" si="255"/>
        <v>0</v>
      </c>
      <c r="BG161" s="11">
        <f t="shared" si="255"/>
        <v>0</v>
      </c>
      <c r="BH161" s="11">
        <f t="shared" si="255"/>
        <v>0</v>
      </c>
      <c r="BI161" s="11">
        <f t="shared" si="255"/>
        <v>0</v>
      </c>
      <c r="BJ161" s="11">
        <f t="shared" si="255"/>
        <v>0</v>
      </c>
      <c r="BK161" s="11">
        <f t="shared" si="255"/>
        <v>0</v>
      </c>
      <c r="BL161" s="11">
        <f t="shared" si="255"/>
        <v>0</v>
      </c>
      <c r="BM161" s="11">
        <f t="shared" si="255"/>
        <v>0</v>
      </c>
      <c r="BN161" s="11">
        <f t="shared" si="255"/>
        <v>0</v>
      </c>
      <c r="BO161" s="11">
        <f t="shared" si="255"/>
        <v>0</v>
      </c>
      <c r="BP161" s="11">
        <f t="shared" si="255"/>
        <v>0</v>
      </c>
      <c r="BQ161" s="11">
        <f t="shared" ref="BQ161:EB161" si="256">BQ90+BQ22</f>
        <v>0</v>
      </c>
      <c r="BR161" s="11">
        <f t="shared" si="256"/>
        <v>0</v>
      </c>
      <c r="BS161" s="11">
        <f t="shared" si="256"/>
        <v>0</v>
      </c>
      <c r="BU161" s="11">
        <f t="shared" si="256"/>
        <v>0</v>
      </c>
      <c r="BV161" s="11">
        <f t="shared" si="256"/>
        <v>0</v>
      </c>
      <c r="BW161" s="11">
        <f t="shared" si="256"/>
        <v>0</v>
      </c>
      <c r="BX161" s="11">
        <f t="shared" si="256"/>
        <v>0</v>
      </c>
      <c r="BY161" s="11">
        <f t="shared" si="256"/>
        <v>0</v>
      </c>
      <c r="BZ161" s="11">
        <f t="shared" si="256"/>
        <v>0</v>
      </c>
      <c r="CA161" s="11">
        <f t="shared" si="256"/>
        <v>0</v>
      </c>
      <c r="CB161" s="11">
        <f t="shared" si="256"/>
        <v>0</v>
      </c>
      <c r="CC161" s="11">
        <f t="shared" si="256"/>
        <v>0</v>
      </c>
      <c r="CD161" s="11">
        <f t="shared" si="256"/>
        <v>0</v>
      </c>
      <c r="CE161" s="11">
        <f t="shared" si="256"/>
        <v>0</v>
      </c>
      <c r="CF161" s="11">
        <f t="shared" si="256"/>
        <v>0</v>
      </c>
      <c r="CG161" s="11">
        <f t="shared" si="256"/>
        <v>0</v>
      </c>
      <c r="CH161" s="11">
        <f t="shared" si="256"/>
        <v>0</v>
      </c>
      <c r="CI161" s="11">
        <f t="shared" si="256"/>
        <v>0</v>
      </c>
      <c r="CJ161" s="11">
        <f t="shared" si="256"/>
        <v>0</v>
      </c>
      <c r="CM161" s="11">
        <f t="shared" si="256"/>
        <v>22369.5</v>
      </c>
      <c r="CN161" s="11">
        <f t="shared" si="256"/>
        <v>39046559397.629471</v>
      </c>
      <c r="CO161" s="11">
        <f t="shared" si="256"/>
        <v>17917626185.990513</v>
      </c>
      <c r="CP161" s="11">
        <f t="shared" si="256"/>
        <v>6162111920.5961428</v>
      </c>
      <c r="CQ161" s="11">
        <f t="shared" si="256"/>
        <v>2164455434.3606586</v>
      </c>
      <c r="CR161" s="11">
        <f t="shared" si="256"/>
        <v>21538846796.22591</v>
      </c>
      <c r="CS161" s="11">
        <f t="shared" si="256"/>
        <v>1147147135.8467114</v>
      </c>
      <c r="CT161" s="11">
        <f t="shared" si="256"/>
        <v>1771575632.6258283</v>
      </c>
      <c r="CU161" s="11">
        <f t="shared" si="256"/>
        <v>6896087188.3332691</v>
      </c>
      <c r="CV161" s="11">
        <f t="shared" si="256"/>
        <v>33894990589.2686</v>
      </c>
      <c r="CW161" s="11">
        <f t="shared" si="256"/>
        <v>4409461014.3699112</v>
      </c>
      <c r="CX161" s="11">
        <f t="shared" si="256"/>
        <v>9129603882.8077087</v>
      </c>
      <c r="CY161" s="11">
        <f t="shared" si="256"/>
        <v>874884156.75275576</v>
      </c>
      <c r="CZ161" s="11">
        <f t="shared" si="256"/>
        <v>2990021343.2615852</v>
      </c>
      <c r="DA161" s="11">
        <f t="shared" si="256"/>
        <v>3563063042.7645679</v>
      </c>
      <c r="DB161" s="11">
        <f t="shared" si="256"/>
        <v>2444930101.2299895</v>
      </c>
      <c r="DC161" s="11">
        <f t="shared" si="256"/>
        <v>11489701079.038321</v>
      </c>
      <c r="DE161" s="11">
        <f t="shared" si="256"/>
        <v>37892589610.762733</v>
      </c>
      <c r="DF161" s="11">
        <f t="shared" si="256"/>
        <v>17262972159.616123</v>
      </c>
      <c r="DG161" s="11">
        <f t="shared" si="256"/>
        <v>6043532632.9760828</v>
      </c>
      <c r="DH161" s="11">
        <f t="shared" si="256"/>
        <v>2074836269.2478726</v>
      </c>
      <c r="DI161" s="11">
        <f t="shared" si="256"/>
        <v>20828402608.837273</v>
      </c>
      <c r="DJ161" s="11">
        <f t="shared" si="256"/>
        <v>1083015178.8169022</v>
      </c>
      <c r="DK161" s="11">
        <f t="shared" si="256"/>
        <v>1714428931.2223413</v>
      </c>
      <c r="DL161" s="11">
        <f t="shared" si="256"/>
        <v>6581513609.794508</v>
      </c>
      <c r="DM161" s="11">
        <f t="shared" si="256"/>
        <v>32386052227.118679</v>
      </c>
      <c r="DN161" s="11">
        <f t="shared" si="256"/>
        <v>4182875577.6373134</v>
      </c>
      <c r="DO161" s="11">
        <f t="shared" si="256"/>
        <v>8666068529.7842331</v>
      </c>
      <c r="DP161" s="11">
        <f t="shared" si="256"/>
        <v>838874410.05238986</v>
      </c>
      <c r="DQ161" s="11">
        <f t="shared" si="256"/>
        <v>2830559984.6909423</v>
      </c>
      <c r="DR161" s="11">
        <f t="shared" si="256"/>
        <v>3477023341.6700926</v>
      </c>
      <c r="DS161" s="11">
        <f t="shared" si="256"/>
        <v>2312024158.7402859</v>
      </c>
      <c r="DT161" s="11">
        <f t="shared" si="256"/>
        <v>10993275411.084293</v>
      </c>
      <c r="DV161" s="11">
        <f t="shared" si="256"/>
        <v>37015086783.267204</v>
      </c>
      <c r="DW161" s="11">
        <f t="shared" si="256"/>
        <v>16849302667.243181</v>
      </c>
      <c r="DX161" s="11">
        <f t="shared" si="256"/>
        <v>6024170610.3915625</v>
      </c>
      <c r="DY161" s="11">
        <f t="shared" si="256"/>
        <v>2034906863.0272241</v>
      </c>
      <c r="DZ161" s="11">
        <f t="shared" si="256"/>
        <v>20340146889.68848</v>
      </c>
      <c r="EA161" s="11">
        <f t="shared" si="256"/>
        <v>1024106874.7529194</v>
      </c>
      <c r="EB161" s="11">
        <f t="shared" si="256"/>
        <v>1689383457.2055476</v>
      </c>
      <c r="EC161" s="11">
        <f t="shared" ref="EC161:GN161" si="257">EC90+EC22</f>
        <v>6266940031.2557449</v>
      </c>
      <c r="ED161" s="11">
        <f t="shared" si="257"/>
        <v>30877113864.968754</v>
      </c>
      <c r="EE161" s="11">
        <f t="shared" si="257"/>
        <v>3956290140.9047141</v>
      </c>
      <c r="EF161" s="11">
        <f t="shared" si="257"/>
        <v>8202533176.7607565</v>
      </c>
      <c r="EG161" s="11">
        <f t="shared" si="257"/>
        <v>802864663.35202515</v>
      </c>
      <c r="EH161" s="11">
        <f t="shared" si="257"/>
        <v>2672696003.5906038</v>
      </c>
      <c r="EI161" s="11">
        <f t="shared" si="257"/>
        <v>3400427703.2824802</v>
      </c>
      <c r="EJ161" s="11">
        <f t="shared" si="257"/>
        <v>2181776501.1651764</v>
      </c>
      <c r="EK161" s="11">
        <f t="shared" si="257"/>
        <v>10496849743.130272</v>
      </c>
      <c r="EM161" s="11">
        <f t="shared" si="257"/>
        <v>0</v>
      </c>
      <c r="EN161" s="11">
        <f t="shared" si="257"/>
        <v>0</v>
      </c>
      <c r="EO161" s="11">
        <f t="shared" si="257"/>
        <v>0</v>
      </c>
      <c r="EP161" s="11">
        <f t="shared" si="257"/>
        <v>0</v>
      </c>
      <c r="EQ161" s="11">
        <f t="shared" si="257"/>
        <v>0</v>
      </c>
      <c r="ER161" s="11">
        <f t="shared" si="257"/>
        <v>0</v>
      </c>
      <c r="ES161" s="11">
        <f t="shared" si="257"/>
        <v>0</v>
      </c>
      <c r="ET161" s="11">
        <f t="shared" si="257"/>
        <v>0</v>
      </c>
      <c r="EU161" s="11">
        <f t="shared" si="257"/>
        <v>0</v>
      </c>
      <c r="EV161" s="11">
        <f t="shared" si="257"/>
        <v>0</v>
      </c>
      <c r="EW161" s="11">
        <f t="shared" si="257"/>
        <v>0</v>
      </c>
      <c r="EX161" s="11">
        <f t="shared" si="257"/>
        <v>0</v>
      </c>
      <c r="EY161" s="11">
        <f t="shared" si="257"/>
        <v>0</v>
      </c>
      <c r="EZ161" s="11">
        <f t="shared" si="257"/>
        <v>0</v>
      </c>
      <c r="FA161" s="11">
        <f t="shared" si="257"/>
        <v>0</v>
      </c>
      <c r="FB161" s="11">
        <f t="shared" si="257"/>
        <v>0</v>
      </c>
      <c r="FD161" s="11">
        <f t="shared" si="257"/>
        <v>0</v>
      </c>
      <c r="FE161" s="11">
        <f t="shared" si="257"/>
        <v>0</v>
      </c>
      <c r="FF161" s="11">
        <f t="shared" si="257"/>
        <v>0</v>
      </c>
      <c r="FG161" s="11">
        <f t="shared" si="257"/>
        <v>0</v>
      </c>
      <c r="FH161" s="11">
        <f t="shared" si="257"/>
        <v>0</v>
      </c>
      <c r="FI161" s="11">
        <f t="shared" si="257"/>
        <v>0</v>
      </c>
      <c r="FJ161" s="11">
        <f t="shared" si="257"/>
        <v>0</v>
      </c>
      <c r="FK161" s="11">
        <f t="shared" si="257"/>
        <v>0</v>
      </c>
      <c r="FL161" s="11">
        <f t="shared" si="257"/>
        <v>0</v>
      </c>
      <c r="FM161" s="11">
        <f t="shared" si="257"/>
        <v>0</v>
      </c>
      <c r="FN161" s="11">
        <f t="shared" si="257"/>
        <v>0</v>
      </c>
      <c r="FO161" s="11">
        <f t="shared" si="257"/>
        <v>0</v>
      </c>
      <c r="FP161" s="11">
        <f t="shared" si="257"/>
        <v>0</v>
      </c>
      <c r="FQ161" s="11">
        <f t="shared" si="257"/>
        <v>0</v>
      </c>
      <c r="FR161" s="11">
        <f t="shared" si="257"/>
        <v>0</v>
      </c>
      <c r="FS161" s="11">
        <f t="shared" si="257"/>
        <v>0</v>
      </c>
      <c r="FV161" s="11">
        <f t="shared" si="257"/>
        <v>22369.5</v>
      </c>
      <c r="FW161" s="11">
        <f t="shared" si="257"/>
        <v>40373689403.12706</v>
      </c>
      <c r="FX161" s="11">
        <f t="shared" si="257"/>
        <v>18292723723.120644</v>
      </c>
      <c r="FY161" s="11">
        <f t="shared" si="257"/>
        <v>6731458842.0060949</v>
      </c>
      <c r="FZ161" s="11">
        <f t="shared" si="257"/>
        <v>2595527329.5197339</v>
      </c>
      <c r="GA161" s="11">
        <f t="shared" si="257"/>
        <v>18747014877.324127</v>
      </c>
      <c r="GB161" s="11">
        <f t="shared" si="257"/>
        <v>563712036.45088661</v>
      </c>
      <c r="GC161" s="11">
        <f t="shared" si="257"/>
        <v>1817525778.4724193</v>
      </c>
      <c r="GD161" s="11">
        <f t="shared" si="257"/>
        <v>11900277579.042616</v>
      </c>
      <c r="GE161" s="11">
        <f t="shared" si="257"/>
        <v>37257033946.369827</v>
      </c>
      <c r="GF161" s="11">
        <f t="shared" si="257"/>
        <v>4720952677.7283611</v>
      </c>
      <c r="GG161" s="11">
        <f t="shared" si="257"/>
        <v>7080447700.5689116</v>
      </c>
      <c r="GH161" s="11">
        <f t="shared" si="257"/>
        <v>1033340279.6166364</v>
      </c>
      <c r="GI161" s="11">
        <f t="shared" si="257"/>
        <v>2357391985.0577207</v>
      </c>
      <c r="GJ161" s="11">
        <f t="shared" si="257"/>
        <v>3185873003.6104817</v>
      </c>
      <c r="GK161" s="11">
        <f t="shared" si="257"/>
        <v>2584962153.9998875</v>
      </c>
      <c r="GL161" s="11">
        <f t="shared" si="257"/>
        <v>12691402145.80937</v>
      </c>
      <c r="GN161" s="11">
        <f t="shared" si="257"/>
        <v>39624048817.102524</v>
      </c>
      <c r="GO161" s="11">
        <f t="shared" ref="GO161:IZ161" si="258">GO90+GO22</f>
        <v>17871380845.092457</v>
      </c>
      <c r="GP161" s="11">
        <f t="shared" si="258"/>
        <v>6576963226.4852743</v>
      </c>
      <c r="GQ161" s="11">
        <f t="shared" si="258"/>
        <v>2540826395.9984188</v>
      </c>
      <c r="GR161" s="11">
        <f t="shared" si="258"/>
        <v>18337589187.790184</v>
      </c>
      <c r="GS161" s="11">
        <f t="shared" si="258"/>
        <v>548886532.72484136</v>
      </c>
      <c r="GT161" s="11">
        <f t="shared" si="258"/>
        <v>1774062631.3400745</v>
      </c>
      <c r="GU161" s="11">
        <f t="shared" si="258"/>
        <v>11654209478.968353</v>
      </c>
      <c r="GV161" s="11">
        <f t="shared" si="258"/>
        <v>35972060301.857025</v>
      </c>
      <c r="GW161" s="11">
        <f t="shared" si="258"/>
        <v>4579998793.4382286</v>
      </c>
      <c r="GX161" s="11">
        <f t="shared" si="258"/>
        <v>6901307541.2628965</v>
      </c>
      <c r="GY161" s="11">
        <f t="shared" si="258"/>
        <v>1010789069.9981179</v>
      </c>
      <c r="GZ161" s="11">
        <f t="shared" si="258"/>
        <v>2293426271.608654</v>
      </c>
      <c r="HA161" s="11">
        <f t="shared" si="258"/>
        <v>3074505826.5805306</v>
      </c>
      <c r="HB161" s="11">
        <f t="shared" si="258"/>
        <v>2498034935.6042671</v>
      </c>
      <c r="HC161" s="11">
        <f t="shared" si="258"/>
        <v>12332625320.738737</v>
      </c>
      <c r="HE161" s="11">
        <f t="shared" si="258"/>
        <v>39270502064.486565</v>
      </c>
      <c r="HF161" s="11">
        <f t="shared" si="258"/>
        <v>17523715668.836681</v>
      </c>
      <c r="HG161" s="11">
        <f t="shared" si="258"/>
        <v>6473301377.2554026</v>
      </c>
      <c r="HH161" s="11">
        <f t="shared" si="258"/>
        <v>2523120642.7580185</v>
      </c>
      <c r="HI161" s="11">
        <f t="shared" si="258"/>
        <v>17971780196.700943</v>
      </c>
      <c r="HJ161" s="11">
        <f t="shared" si="258"/>
        <v>536946143.67961705</v>
      </c>
      <c r="HK161" s="11">
        <f t="shared" si="258"/>
        <v>1730599484.2077293</v>
      </c>
      <c r="HL161" s="11">
        <f t="shared" si="258"/>
        <v>11408072210.572746</v>
      </c>
      <c r="HM161" s="11">
        <f t="shared" si="258"/>
        <v>34687086657.344223</v>
      </c>
      <c r="HN161" s="11">
        <f t="shared" si="258"/>
        <v>4439044909.1481018</v>
      </c>
      <c r="HO161" s="11">
        <f t="shared" si="258"/>
        <v>6836053385.8439598</v>
      </c>
      <c r="HP161" s="11">
        <f t="shared" si="258"/>
        <v>988218279.68908453</v>
      </c>
      <c r="HQ161" s="11">
        <f t="shared" si="258"/>
        <v>2229460558.1595907</v>
      </c>
      <c r="HR161" s="11">
        <f t="shared" si="258"/>
        <v>2968016977.8136039</v>
      </c>
      <c r="HS161" s="11">
        <f t="shared" si="258"/>
        <v>2411107717.2086492</v>
      </c>
      <c r="HT161" s="11">
        <f t="shared" si="258"/>
        <v>11973848495.668106</v>
      </c>
      <c r="HV161" s="11">
        <f t="shared" si="258"/>
        <v>0</v>
      </c>
      <c r="HW161" s="11">
        <f t="shared" si="258"/>
        <v>0</v>
      </c>
      <c r="HX161" s="11">
        <f t="shared" si="258"/>
        <v>0</v>
      </c>
      <c r="HY161" s="11">
        <f t="shared" si="258"/>
        <v>0</v>
      </c>
      <c r="HZ161" s="11">
        <f t="shared" si="258"/>
        <v>0</v>
      </c>
      <c r="IA161" s="11">
        <f t="shared" si="258"/>
        <v>0</v>
      </c>
      <c r="IB161" s="11">
        <f t="shared" si="258"/>
        <v>0</v>
      </c>
      <c r="IC161" s="11">
        <f t="shared" si="258"/>
        <v>0</v>
      </c>
      <c r="ID161" s="11">
        <f t="shared" si="258"/>
        <v>0</v>
      </c>
      <c r="IE161" s="11">
        <f t="shared" si="258"/>
        <v>0</v>
      </c>
      <c r="IF161" s="11">
        <f t="shared" si="258"/>
        <v>0</v>
      </c>
      <c r="IG161" s="11">
        <f t="shared" si="258"/>
        <v>0</v>
      </c>
      <c r="IH161" s="11">
        <f t="shared" si="258"/>
        <v>0</v>
      </c>
      <c r="II161" s="11">
        <f t="shared" si="258"/>
        <v>0</v>
      </c>
      <c r="IJ161" s="11">
        <f t="shared" si="258"/>
        <v>0</v>
      </c>
      <c r="IK161" s="11">
        <f t="shared" si="258"/>
        <v>0</v>
      </c>
      <c r="IM161" s="11">
        <f t="shared" si="258"/>
        <v>0</v>
      </c>
      <c r="IN161" s="11">
        <f t="shared" si="258"/>
        <v>0</v>
      </c>
      <c r="IO161" s="11">
        <f t="shared" si="258"/>
        <v>0</v>
      </c>
      <c r="IP161" s="11">
        <f t="shared" si="258"/>
        <v>0</v>
      </c>
      <c r="IQ161" s="11">
        <f t="shared" si="258"/>
        <v>0</v>
      </c>
      <c r="IR161" s="11">
        <f t="shared" si="258"/>
        <v>0</v>
      </c>
      <c r="IS161" s="11">
        <f t="shared" si="258"/>
        <v>0</v>
      </c>
      <c r="IT161" s="11">
        <f t="shared" si="258"/>
        <v>0</v>
      </c>
      <c r="IU161" s="11">
        <f t="shared" si="258"/>
        <v>0</v>
      </c>
      <c r="IV161" s="11">
        <f t="shared" si="258"/>
        <v>0</v>
      </c>
      <c r="IW161" s="11">
        <f t="shared" si="258"/>
        <v>0</v>
      </c>
      <c r="IX161" s="11">
        <f t="shared" si="258"/>
        <v>0</v>
      </c>
      <c r="IY161" s="11">
        <f t="shared" si="258"/>
        <v>0</v>
      </c>
      <c r="IZ161" s="11">
        <f t="shared" si="258"/>
        <v>0</v>
      </c>
      <c r="JA161" s="11">
        <f t="shared" ref="JA161" si="259">JA90+JA22</f>
        <v>0</v>
      </c>
      <c r="JB161" s="11">
        <f t="shared" si="164"/>
        <v>0</v>
      </c>
    </row>
    <row r="162" spans="3:262" x14ac:dyDescent="0.25">
      <c r="D162" s="11">
        <v>2040</v>
      </c>
      <c r="E162" s="11">
        <f t="shared" ref="E162:BP162" si="260">E91+E23</f>
        <v>32332765661.359192</v>
      </c>
      <c r="F162" s="11">
        <f t="shared" si="260"/>
        <v>15963451715.932264</v>
      </c>
      <c r="G162" s="11">
        <f t="shared" si="260"/>
        <v>5578103480.6315079</v>
      </c>
      <c r="H162" s="11">
        <f t="shared" si="260"/>
        <v>2229868586.569541</v>
      </c>
      <c r="I162" s="11">
        <f t="shared" si="260"/>
        <v>22525604548.640694</v>
      </c>
      <c r="J162" s="11">
        <f t="shared" si="260"/>
        <v>1013679024.8629103</v>
      </c>
      <c r="K162" s="11">
        <f t="shared" si="260"/>
        <v>1346117916.9326415</v>
      </c>
      <c r="L162" s="11">
        <f t="shared" si="260"/>
        <v>5207691599.0600252</v>
      </c>
      <c r="M162" s="11">
        <f t="shared" si="260"/>
        <v>33971885282.081699</v>
      </c>
      <c r="N162" s="11">
        <f t="shared" si="260"/>
        <v>4201363715.9510999</v>
      </c>
      <c r="O162" s="11">
        <f t="shared" si="260"/>
        <v>5174717618.1600647</v>
      </c>
      <c r="P162" s="11">
        <f t="shared" si="260"/>
        <v>749375218.98205996</v>
      </c>
      <c r="Q162" s="11">
        <f t="shared" si="260"/>
        <v>2786754163.5375223</v>
      </c>
      <c r="R162" s="11">
        <f t="shared" si="260"/>
        <v>2206588086.5464921</v>
      </c>
      <c r="S162" s="11">
        <f t="shared" si="260"/>
        <v>1785541409.5976388</v>
      </c>
      <c r="T162" s="11">
        <f t="shared" si="260"/>
        <v>10160446292.823196</v>
      </c>
      <c r="V162" s="11">
        <f t="shared" si="260"/>
        <v>31817556705.516167</v>
      </c>
      <c r="W162" s="11">
        <f t="shared" si="260"/>
        <v>15290445100.661604</v>
      </c>
      <c r="X162" s="11">
        <f t="shared" si="260"/>
        <v>5463965908.8131676</v>
      </c>
      <c r="Y162" s="11">
        <f t="shared" si="260"/>
        <v>2145047458.1113651</v>
      </c>
      <c r="Z162" s="11">
        <f t="shared" si="260"/>
        <v>21976139142.004124</v>
      </c>
      <c r="AA162" s="11">
        <f t="shared" si="260"/>
        <v>965000383.16642606</v>
      </c>
      <c r="AB162" s="11">
        <f t="shared" si="260"/>
        <v>1311019828.35027</v>
      </c>
      <c r="AC162" s="11">
        <f t="shared" si="260"/>
        <v>5034758765.7546511</v>
      </c>
      <c r="AD162" s="11">
        <f t="shared" si="260"/>
        <v>32624973945.644005</v>
      </c>
      <c r="AE162" s="11">
        <f t="shared" si="260"/>
        <v>4030986441.6084952</v>
      </c>
      <c r="AF162" s="11">
        <f t="shared" si="260"/>
        <v>4962843562.5174065</v>
      </c>
      <c r="AG162" s="11">
        <f t="shared" si="260"/>
        <v>723189898.38379979</v>
      </c>
      <c r="AH162" s="11">
        <f t="shared" si="260"/>
        <v>2653784417.0932279</v>
      </c>
      <c r="AI162" s="11">
        <f t="shared" si="260"/>
        <v>2142882129.6177468</v>
      </c>
      <c r="AJ162" s="11">
        <f t="shared" si="260"/>
        <v>1703575576.5728102</v>
      </c>
      <c r="AK162" s="11">
        <f t="shared" si="260"/>
        <v>9795375156.1401424</v>
      </c>
      <c r="AM162" s="11">
        <f t="shared" si="260"/>
        <v>31523343365.127407</v>
      </c>
      <c r="AN162" s="11">
        <f t="shared" si="260"/>
        <v>14654660435.130171</v>
      </c>
      <c r="AO162" s="11">
        <f t="shared" si="260"/>
        <v>5351490230.4922113</v>
      </c>
      <c r="AP162" s="11">
        <f t="shared" si="260"/>
        <v>2076213251.5845144</v>
      </c>
      <c r="AQ162" s="11">
        <f t="shared" si="260"/>
        <v>21485452549.007027</v>
      </c>
      <c r="AR162" s="11">
        <f t="shared" si="260"/>
        <v>916321741.46994209</v>
      </c>
      <c r="AS162" s="11">
        <f t="shared" si="260"/>
        <v>1301304147.4675474</v>
      </c>
      <c r="AT162" s="11">
        <f t="shared" si="260"/>
        <v>4886170003.9447603</v>
      </c>
      <c r="AU162" s="11">
        <f t="shared" si="260"/>
        <v>31278062609.206299</v>
      </c>
      <c r="AV162" s="11">
        <f t="shared" si="260"/>
        <v>3860609167.2658839</v>
      </c>
      <c r="AW162" s="11">
        <f t="shared" si="260"/>
        <v>4750969506.8747463</v>
      </c>
      <c r="AX162" s="11">
        <f t="shared" si="260"/>
        <v>699171990.27772748</v>
      </c>
      <c r="AY162" s="11">
        <f t="shared" si="260"/>
        <v>2520814670.6489358</v>
      </c>
      <c r="AZ162" s="11">
        <f t="shared" si="260"/>
        <v>2079176172.688997</v>
      </c>
      <c r="BA162" s="11">
        <f t="shared" si="260"/>
        <v>1621609743.5479808</v>
      </c>
      <c r="BB162" s="11">
        <f t="shared" si="260"/>
        <v>9430304019.4570808</v>
      </c>
      <c r="BD162" s="11">
        <f t="shared" si="260"/>
        <v>0</v>
      </c>
      <c r="BE162" s="11">
        <f t="shared" si="260"/>
        <v>0</v>
      </c>
      <c r="BF162" s="11">
        <f t="shared" si="260"/>
        <v>0</v>
      </c>
      <c r="BG162" s="11">
        <f t="shared" si="260"/>
        <v>0</v>
      </c>
      <c r="BH162" s="11">
        <f t="shared" si="260"/>
        <v>0</v>
      </c>
      <c r="BI162" s="11">
        <f t="shared" si="260"/>
        <v>0</v>
      </c>
      <c r="BJ162" s="11">
        <f t="shared" si="260"/>
        <v>0</v>
      </c>
      <c r="BK162" s="11">
        <f t="shared" si="260"/>
        <v>0</v>
      </c>
      <c r="BL162" s="11">
        <f t="shared" si="260"/>
        <v>0</v>
      </c>
      <c r="BM162" s="11">
        <f t="shared" si="260"/>
        <v>0</v>
      </c>
      <c r="BN162" s="11">
        <f t="shared" si="260"/>
        <v>0</v>
      </c>
      <c r="BO162" s="11">
        <f t="shared" si="260"/>
        <v>0</v>
      </c>
      <c r="BP162" s="11">
        <f t="shared" si="260"/>
        <v>0</v>
      </c>
      <c r="BQ162" s="11">
        <f t="shared" ref="BQ162:EB162" si="261">BQ91+BQ23</f>
        <v>0</v>
      </c>
      <c r="BR162" s="11">
        <f t="shared" si="261"/>
        <v>0</v>
      </c>
      <c r="BS162" s="11">
        <f t="shared" si="261"/>
        <v>0</v>
      </c>
      <c r="BU162" s="11">
        <f t="shared" si="261"/>
        <v>0</v>
      </c>
      <c r="BV162" s="11">
        <f t="shared" si="261"/>
        <v>0</v>
      </c>
      <c r="BW162" s="11">
        <f t="shared" si="261"/>
        <v>0</v>
      </c>
      <c r="BX162" s="11">
        <f t="shared" si="261"/>
        <v>0</v>
      </c>
      <c r="BY162" s="11">
        <f t="shared" si="261"/>
        <v>0</v>
      </c>
      <c r="BZ162" s="11">
        <f t="shared" si="261"/>
        <v>0</v>
      </c>
      <c r="CA162" s="11">
        <f t="shared" si="261"/>
        <v>0</v>
      </c>
      <c r="CB162" s="11">
        <f t="shared" si="261"/>
        <v>0</v>
      </c>
      <c r="CC162" s="11">
        <f t="shared" si="261"/>
        <v>0</v>
      </c>
      <c r="CD162" s="11">
        <f t="shared" si="261"/>
        <v>0</v>
      </c>
      <c r="CE162" s="11">
        <f t="shared" si="261"/>
        <v>0</v>
      </c>
      <c r="CF162" s="11">
        <f t="shared" si="261"/>
        <v>0</v>
      </c>
      <c r="CG162" s="11">
        <f t="shared" si="261"/>
        <v>0</v>
      </c>
      <c r="CH162" s="11">
        <f t="shared" si="261"/>
        <v>0</v>
      </c>
      <c r="CI162" s="11">
        <f t="shared" si="261"/>
        <v>0</v>
      </c>
      <c r="CJ162" s="11">
        <f t="shared" si="261"/>
        <v>0</v>
      </c>
      <c r="CM162" s="11">
        <f t="shared" si="261"/>
        <v>24410.5</v>
      </c>
      <c r="CN162" s="11">
        <f t="shared" si="261"/>
        <v>40539270842.224709</v>
      </c>
      <c r="CO162" s="11">
        <f t="shared" si="261"/>
        <v>17624245419.874352</v>
      </c>
      <c r="CP162" s="11">
        <f t="shared" si="261"/>
        <v>6263854866.1628847</v>
      </c>
      <c r="CQ162" s="11">
        <f t="shared" si="261"/>
        <v>2176468797.3709183</v>
      </c>
      <c r="CR162" s="11">
        <f t="shared" si="261"/>
        <v>22078953984.117683</v>
      </c>
      <c r="CS162" s="11">
        <f t="shared" si="261"/>
        <v>1230664051.6229091</v>
      </c>
      <c r="CT162" s="11">
        <f t="shared" si="261"/>
        <v>1815818289.4866655</v>
      </c>
      <c r="CU162" s="11">
        <f t="shared" si="261"/>
        <v>7307340400.8474855</v>
      </c>
      <c r="CV162" s="11">
        <f t="shared" si="261"/>
        <v>35912360493.407074</v>
      </c>
      <c r="CW162" s="11">
        <f t="shared" si="261"/>
        <v>4775243738.9598083</v>
      </c>
      <c r="CX162" s="11">
        <f t="shared" si="261"/>
        <v>9634879743.4135799</v>
      </c>
      <c r="CY162" s="11">
        <f t="shared" si="261"/>
        <v>920414280.51630676</v>
      </c>
      <c r="CZ162" s="11">
        <f t="shared" si="261"/>
        <v>3129766226.5942903</v>
      </c>
      <c r="DA162" s="11">
        <f t="shared" si="261"/>
        <v>3645909163.1626134</v>
      </c>
      <c r="DB162" s="11">
        <f t="shared" si="261"/>
        <v>2544285626.7055726</v>
      </c>
      <c r="DC162" s="11">
        <f t="shared" si="261"/>
        <v>12088603725.906742</v>
      </c>
      <c r="DE162" s="11">
        <f t="shared" si="261"/>
        <v>39126354125.259262</v>
      </c>
      <c r="DF162" s="11">
        <f t="shared" si="261"/>
        <v>16805168968.238724</v>
      </c>
      <c r="DG162" s="11">
        <f t="shared" si="261"/>
        <v>6116923032.2051554</v>
      </c>
      <c r="DH162" s="11">
        <f t="shared" si="261"/>
        <v>2077345080.2695203</v>
      </c>
      <c r="DI162" s="11">
        <f t="shared" si="261"/>
        <v>21205738571.820305</v>
      </c>
      <c r="DJ162" s="11">
        <f t="shared" si="261"/>
        <v>1150499872.9839134</v>
      </c>
      <c r="DK162" s="11">
        <f t="shared" si="261"/>
        <v>1746620790.0787733</v>
      </c>
      <c r="DL162" s="11">
        <f t="shared" si="261"/>
        <v>6915214880.1983099</v>
      </c>
      <c r="DM162" s="11">
        <f t="shared" si="261"/>
        <v>34038765174.238834</v>
      </c>
      <c r="DN162" s="11">
        <f t="shared" si="261"/>
        <v>4488156432.0528927</v>
      </c>
      <c r="DO162" s="11">
        <f t="shared" si="261"/>
        <v>9065528184.8605099</v>
      </c>
      <c r="DP162" s="11">
        <f t="shared" si="261"/>
        <v>875860511.77326703</v>
      </c>
      <c r="DQ162" s="11">
        <f t="shared" si="261"/>
        <v>2936202129.1091008</v>
      </c>
      <c r="DR162" s="11">
        <f t="shared" si="261"/>
        <v>3538996087.5369854</v>
      </c>
      <c r="DS162" s="11">
        <f t="shared" si="261"/>
        <v>2383968697.6072159</v>
      </c>
      <c r="DT162" s="11">
        <f t="shared" si="261"/>
        <v>11476773395.915775</v>
      </c>
      <c r="DV162" s="11">
        <f t="shared" si="261"/>
        <v>38099844962.834198</v>
      </c>
      <c r="DW162" s="11">
        <f t="shared" si="261"/>
        <v>16372861556.448734</v>
      </c>
      <c r="DX162" s="11">
        <f t="shared" si="261"/>
        <v>6073951708.6910305</v>
      </c>
      <c r="DY162" s="11">
        <f t="shared" si="261"/>
        <v>2037473400.2052534</v>
      </c>
      <c r="DZ162" s="11">
        <f t="shared" si="261"/>
        <v>20668571731.501678</v>
      </c>
      <c r="EA162" s="11">
        <f t="shared" si="261"/>
        <v>1070519419.3755523</v>
      </c>
      <c r="EB162" s="11">
        <f t="shared" si="261"/>
        <v>1713034186.8010349</v>
      </c>
      <c r="EC162" s="11">
        <f t="shared" ref="EC162:GN162" si="262">EC91+EC23</f>
        <v>6523089359.5491333</v>
      </c>
      <c r="ED162" s="11">
        <f t="shared" si="262"/>
        <v>32165169855.070572</v>
      </c>
      <c r="EE162" s="11">
        <f t="shared" si="262"/>
        <v>4201069125.1459742</v>
      </c>
      <c r="EF162" s="11">
        <f t="shared" si="262"/>
        <v>8507934315.9429493</v>
      </c>
      <c r="EG162" s="11">
        <f t="shared" si="262"/>
        <v>832316227.39869165</v>
      </c>
      <c r="EH162" s="11">
        <f t="shared" si="262"/>
        <v>2753248029.4002647</v>
      </c>
      <c r="EI162" s="11">
        <f t="shared" si="262"/>
        <v>3460342330.3699698</v>
      </c>
      <c r="EJ162" s="11">
        <f t="shared" si="262"/>
        <v>2238950929.7986345</v>
      </c>
      <c r="EK162" s="11">
        <f t="shared" si="262"/>
        <v>10879825029.701057</v>
      </c>
      <c r="EM162" s="11">
        <f t="shared" si="262"/>
        <v>0</v>
      </c>
      <c r="EN162" s="11">
        <f t="shared" si="262"/>
        <v>0</v>
      </c>
      <c r="EO162" s="11">
        <f t="shared" si="262"/>
        <v>0</v>
      </c>
      <c r="EP162" s="11">
        <f t="shared" si="262"/>
        <v>0</v>
      </c>
      <c r="EQ162" s="11">
        <f t="shared" si="262"/>
        <v>0</v>
      </c>
      <c r="ER162" s="11">
        <f t="shared" si="262"/>
        <v>0</v>
      </c>
      <c r="ES162" s="11">
        <f t="shared" si="262"/>
        <v>0</v>
      </c>
      <c r="ET162" s="11">
        <f t="shared" si="262"/>
        <v>0</v>
      </c>
      <c r="EU162" s="11">
        <f t="shared" si="262"/>
        <v>0</v>
      </c>
      <c r="EV162" s="11">
        <f t="shared" si="262"/>
        <v>0</v>
      </c>
      <c r="EW162" s="11">
        <f t="shared" si="262"/>
        <v>0</v>
      </c>
      <c r="EX162" s="11">
        <f t="shared" si="262"/>
        <v>0</v>
      </c>
      <c r="EY162" s="11">
        <f t="shared" si="262"/>
        <v>0</v>
      </c>
      <c r="EZ162" s="11">
        <f t="shared" si="262"/>
        <v>0</v>
      </c>
      <c r="FA162" s="11">
        <f t="shared" si="262"/>
        <v>0</v>
      </c>
      <c r="FB162" s="11">
        <f t="shared" si="262"/>
        <v>0</v>
      </c>
      <c r="FD162" s="11">
        <f t="shared" si="262"/>
        <v>0</v>
      </c>
      <c r="FE162" s="11">
        <f t="shared" si="262"/>
        <v>0</v>
      </c>
      <c r="FF162" s="11">
        <f t="shared" si="262"/>
        <v>0</v>
      </c>
      <c r="FG162" s="11">
        <f t="shared" si="262"/>
        <v>0</v>
      </c>
      <c r="FH162" s="11">
        <f t="shared" si="262"/>
        <v>0</v>
      </c>
      <c r="FI162" s="11">
        <f t="shared" si="262"/>
        <v>0</v>
      </c>
      <c r="FJ162" s="11">
        <f t="shared" si="262"/>
        <v>0</v>
      </c>
      <c r="FK162" s="11">
        <f t="shared" si="262"/>
        <v>0</v>
      </c>
      <c r="FL162" s="11">
        <f t="shared" si="262"/>
        <v>0</v>
      </c>
      <c r="FM162" s="11">
        <f t="shared" si="262"/>
        <v>0</v>
      </c>
      <c r="FN162" s="11">
        <f t="shared" si="262"/>
        <v>0</v>
      </c>
      <c r="FO162" s="11">
        <f t="shared" si="262"/>
        <v>0</v>
      </c>
      <c r="FP162" s="11">
        <f t="shared" si="262"/>
        <v>0</v>
      </c>
      <c r="FQ162" s="11">
        <f t="shared" si="262"/>
        <v>0</v>
      </c>
      <c r="FR162" s="11">
        <f t="shared" si="262"/>
        <v>0</v>
      </c>
      <c r="FS162" s="11">
        <f t="shared" si="262"/>
        <v>0</v>
      </c>
      <c r="FV162" s="11">
        <f t="shared" si="262"/>
        <v>24410.5</v>
      </c>
      <c r="FW162" s="11">
        <f t="shared" si="262"/>
        <v>40592237618.729897</v>
      </c>
      <c r="FX162" s="11">
        <f t="shared" si="262"/>
        <v>18353242640.172386</v>
      </c>
      <c r="FY162" s="11">
        <f t="shared" si="262"/>
        <v>6790778713.1001205</v>
      </c>
      <c r="FZ162" s="11">
        <f t="shared" si="262"/>
        <v>2608630152.2786512</v>
      </c>
      <c r="GA162" s="11">
        <f t="shared" si="262"/>
        <v>19378387618.973846</v>
      </c>
      <c r="GB162" s="11">
        <f t="shared" si="262"/>
        <v>630036137.97187591</v>
      </c>
      <c r="GC162" s="11">
        <f t="shared" si="262"/>
        <v>1927407932.5870872</v>
      </c>
      <c r="GD162" s="11">
        <f t="shared" si="262"/>
        <v>12493445874.553839</v>
      </c>
      <c r="GE162" s="11">
        <f t="shared" si="262"/>
        <v>39724448312.10183</v>
      </c>
      <c r="GF162" s="11">
        <f t="shared" si="262"/>
        <v>5031256059.3673449</v>
      </c>
      <c r="GG162" s="11">
        <f t="shared" si="262"/>
        <v>7232824327.5113115</v>
      </c>
      <c r="GH162" s="11">
        <f t="shared" si="262"/>
        <v>1161327565.9163873</v>
      </c>
      <c r="GI162" s="11">
        <f t="shared" si="262"/>
        <v>2505669322.206574</v>
      </c>
      <c r="GJ162" s="11">
        <f t="shared" si="262"/>
        <v>3383074692.7133083</v>
      </c>
      <c r="GK162" s="11">
        <f t="shared" si="262"/>
        <v>2751032267.1743126</v>
      </c>
      <c r="GL162" s="11">
        <f t="shared" si="262"/>
        <v>13581163520.54549</v>
      </c>
      <c r="GN162" s="11">
        <f t="shared" si="262"/>
        <v>39784150349.885811</v>
      </c>
      <c r="GO162" s="11">
        <f t="shared" ref="GO162:IZ162" si="263">GO91+GO23</f>
        <v>17850774472.085094</v>
      </c>
      <c r="GP162" s="11">
        <f t="shared" si="263"/>
        <v>6609755475.3702345</v>
      </c>
      <c r="GQ162" s="11">
        <f t="shared" si="263"/>
        <v>2547787321.9057097</v>
      </c>
      <c r="GR162" s="11">
        <f t="shared" si="263"/>
        <v>18883547904.710541</v>
      </c>
      <c r="GS162" s="11">
        <f t="shared" si="263"/>
        <v>609344560.91665781</v>
      </c>
      <c r="GT162" s="11">
        <f t="shared" si="263"/>
        <v>1872096878.8911912</v>
      </c>
      <c r="GU162" s="11">
        <f t="shared" si="263"/>
        <v>12188136420.745161</v>
      </c>
      <c r="GV162" s="11">
        <f t="shared" si="263"/>
        <v>38143718843.511475</v>
      </c>
      <c r="GW162" s="11">
        <f t="shared" si="263"/>
        <v>4857488979.4876347</v>
      </c>
      <c r="GX162" s="11">
        <f t="shared" si="263"/>
        <v>7022541344.1729641</v>
      </c>
      <c r="GY162" s="11">
        <f t="shared" si="263"/>
        <v>1129641677.3712206</v>
      </c>
      <c r="GZ162" s="11">
        <f t="shared" si="263"/>
        <v>2426322007.9068961</v>
      </c>
      <c r="HA162" s="11">
        <f t="shared" si="263"/>
        <v>3247050386.2484016</v>
      </c>
      <c r="HB162" s="11">
        <f t="shared" si="263"/>
        <v>2644488455.7381215</v>
      </c>
      <c r="HC162" s="11">
        <f t="shared" si="263"/>
        <v>13131214572.444548</v>
      </c>
      <c r="HE162" s="11">
        <f t="shared" si="263"/>
        <v>39431738298.619049</v>
      </c>
      <c r="HF162" s="11">
        <f t="shared" si="263"/>
        <v>17375265768.493309</v>
      </c>
      <c r="HG162" s="11">
        <f t="shared" si="263"/>
        <v>6490678227.2366238</v>
      </c>
      <c r="HH162" s="11">
        <f t="shared" si="263"/>
        <v>2530155385.2693362</v>
      </c>
      <c r="HI162" s="11">
        <f t="shared" si="263"/>
        <v>18439168329.163513</v>
      </c>
      <c r="HJ162" s="11">
        <f t="shared" si="263"/>
        <v>588472508.46476889</v>
      </c>
      <c r="HK162" s="11">
        <f t="shared" si="263"/>
        <v>1816785825.1952946</v>
      </c>
      <c r="HL162" s="11">
        <f t="shared" si="263"/>
        <v>11882757487.057209</v>
      </c>
      <c r="HM162" s="11">
        <f t="shared" si="263"/>
        <v>36562989374.921158</v>
      </c>
      <c r="HN162" s="11">
        <f t="shared" si="263"/>
        <v>4683721899.6079292</v>
      </c>
      <c r="HO162" s="11">
        <f t="shared" si="263"/>
        <v>6948825119.8834419</v>
      </c>
      <c r="HP162" s="11">
        <f t="shared" si="263"/>
        <v>1097936156.6819348</v>
      </c>
      <c r="HQ162" s="11">
        <f t="shared" si="263"/>
        <v>2346974693.6072206</v>
      </c>
      <c r="HR162" s="11">
        <f t="shared" si="263"/>
        <v>3111491200.7301931</v>
      </c>
      <c r="HS162" s="11">
        <f t="shared" si="263"/>
        <v>2537944644.3019314</v>
      </c>
      <c r="HT162" s="11">
        <f t="shared" si="263"/>
        <v>12681265624.343615</v>
      </c>
      <c r="HV162" s="11">
        <f t="shared" si="263"/>
        <v>0</v>
      </c>
      <c r="HW162" s="11">
        <f t="shared" si="263"/>
        <v>0</v>
      </c>
      <c r="HX162" s="11">
        <f t="shared" si="263"/>
        <v>0</v>
      </c>
      <c r="HY162" s="11">
        <f t="shared" si="263"/>
        <v>0</v>
      </c>
      <c r="HZ162" s="11">
        <f t="shared" si="263"/>
        <v>0</v>
      </c>
      <c r="IA162" s="11">
        <f t="shared" si="263"/>
        <v>0</v>
      </c>
      <c r="IB162" s="11">
        <f t="shared" si="263"/>
        <v>0</v>
      </c>
      <c r="IC162" s="11">
        <f t="shared" si="263"/>
        <v>0</v>
      </c>
      <c r="ID162" s="11">
        <f t="shared" si="263"/>
        <v>0</v>
      </c>
      <c r="IE162" s="11">
        <f t="shared" si="263"/>
        <v>0</v>
      </c>
      <c r="IF162" s="11">
        <f t="shared" si="263"/>
        <v>0</v>
      </c>
      <c r="IG162" s="11">
        <f t="shared" si="263"/>
        <v>0</v>
      </c>
      <c r="IH162" s="11">
        <f t="shared" si="263"/>
        <v>0</v>
      </c>
      <c r="II162" s="11">
        <f t="shared" si="263"/>
        <v>0</v>
      </c>
      <c r="IJ162" s="11">
        <f t="shared" si="263"/>
        <v>0</v>
      </c>
      <c r="IK162" s="11">
        <f t="shared" si="263"/>
        <v>0</v>
      </c>
      <c r="IM162" s="11">
        <f t="shared" si="263"/>
        <v>0</v>
      </c>
      <c r="IN162" s="11">
        <f t="shared" si="263"/>
        <v>0</v>
      </c>
      <c r="IO162" s="11">
        <f t="shared" si="263"/>
        <v>0</v>
      </c>
      <c r="IP162" s="11">
        <f t="shared" si="263"/>
        <v>0</v>
      </c>
      <c r="IQ162" s="11">
        <f t="shared" si="263"/>
        <v>0</v>
      </c>
      <c r="IR162" s="11">
        <f t="shared" si="263"/>
        <v>0</v>
      </c>
      <c r="IS162" s="11">
        <f t="shared" si="263"/>
        <v>0</v>
      </c>
      <c r="IT162" s="11">
        <f t="shared" si="263"/>
        <v>0</v>
      </c>
      <c r="IU162" s="11">
        <f t="shared" si="263"/>
        <v>0</v>
      </c>
      <c r="IV162" s="11">
        <f t="shared" si="263"/>
        <v>0</v>
      </c>
      <c r="IW162" s="11">
        <f t="shared" si="263"/>
        <v>0</v>
      </c>
      <c r="IX162" s="11">
        <f t="shared" si="263"/>
        <v>0</v>
      </c>
      <c r="IY162" s="11">
        <f t="shared" si="263"/>
        <v>0</v>
      </c>
      <c r="IZ162" s="11">
        <f t="shared" si="263"/>
        <v>0</v>
      </c>
      <c r="JA162" s="11">
        <f t="shared" ref="JA162" si="264">JA91+JA23</f>
        <v>0</v>
      </c>
      <c r="JB162" s="11">
        <f t="shared" si="164"/>
        <v>0</v>
      </c>
    </row>
    <row r="163" spans="3:262" x14ac:dyDescent="0.25">
      <c r="D163" s="11">
        <v>2041</v>
      </c>
      <c r="E163" s="11">
        <f t="shared" ref="E163:BP163" si="265">E92+E24</f>
        <v>32300395345.79847</v>
      </c>
      <c r="F163" s="11">
        <f t="shared" si="265"/>
        <v>16217596661.291004</v>
      </c>
      <c r="G163" s="11">
        <f t="shared" si="265"/>
        <v>5578103480.6315079</v>
      </c>
      <c r="H163" s="11">
        <f t="shared" si="265"/>
        <v>2300882540.089191</v>
      </c>
      <c r="I163" s="11">
        <f t="shared" si="265"/>
        <v>23337325297.614105</v>
      </c>
      <c r="J163" s="11">
        <f t="shared" si="265"/>
        <v>1110937641.7659519</v>
      </c>
      <c r="K163" s="11">
        <f t="shared" si="265"/>
        <v>1469358018.8173146</v>
      </c>
      <c r="L163" s="11">
        <f t="shared" si="265"/>
        <v>5462103120.8965816</v>
      </c>
      <c r="M163" s="11">
        <f t="shared" si="265"/>
        <v>36911610168.800682</v>
      </c>
      <c r="N163" s="11">
        <f t="shared" si="265"/>
        <v>4569727950.8876915</v>
      </c>
      <c r="O163" s="11">
        <f t="shared" si="265"/>
        <v>5584930080.1792364</v>
      </c>
      <c r="P163" s="11">
        <f t="shared" si="265"/>
        <v>785973031.74857616</v>
      </c>
      <c r="Q163" s="11">
        <f t="shared" si="265"/>
        <v>3001753107.7011843</v>
      </c>
      <c r="R163" s="11">
        <f t="shared" si="265"/>
        <v>2491103854.2111378</v>
      </c>
      <c r="S163" s="11">
        <f t="shared" si="265"/>
        <v>1968739433.3144832</v>
      </c>
      <c r="T163" s="11">
        <f t="shared" si="265"/>
        <v>10979907327.525408</v>
      </c>
      <c r="V163" s="11">
        <f t="shared" si="265"/>
        <v>31698134129.660912</v>
      </c>
      <c r="W163" s="11">
        <f t="shared" si="265"/>
        <v>15379541782.940165</v>
      </c>
      <c r="X163" s="11">
        <f t="shared" si="265"/>
        <v>5449956215.3742237</v>
      </c>
      <c r="Y163" s="11">
        <f t="shared" si="265"/>
        <v>2192837877.3688345</v>
      </c>
      <c r="Z163" s="11">
        <f t="shared" si="265"/>
        <v>22612943231.874702</v>
      </c>
      <c r="AA163" s="11">
        <f t="shared" si="265"/>
        <v>1047387961.278793</v>
      </c>
      <c r="AB163" s="11">
        <f t="shared" si="265"/>
        <v>1411032599.4547627</v>
      </c>
      <c r="AC163" s="11">
        <f t="shared" si="265"/>
        <v>5237726903.4188881</v>
      </c>
      <c r="AD163" s="11">
        <f t="shared" si="265"/>
        <v>35135364835.994072</v>
      </c>
      <c r="AE163" s="11">
        <f t="shared" si="265"/>
        <v>4346635595.2502527</v>
      </c>
      <c r="AF163" s="11">
        <f t="shared" si="265"/>
        <v>5309178493.2420902</v>
      </c>
      <c r="AG163" s="11">
        <f t="shared" si="265"/>
        <v>752618366.47638547</v>
      </c>
      <c r="AH163" s="11">
        <f t="shared" si="265"/>
        <v>2830110660.2918162</v>
      </c>
      <c r="AI163" s="11">
        <f t="shared" si="265"/>
        <v>2404786331.0151296</v>
      </c>
      <c r="AJ163" s="11">
        <f t="shared" si="265"/>
        <v>1860331406.9661617</v>
      </c>
      <c r="AK163" s="11">
        <f t="shared" si="265"/>
        <v>10501581894.449715</v>
      </c>
      <c r="AM163" s="11">
        <f t="shared" si="265"/>
        <v>31316868528.977623</v>
      </c>
      <c r="AN163" s="11">
        <f t="shared" si="265"/>
        <v>14611455497.765947</v>
      </c>
      <c r="AO163" s="11">
        <f t="shared" si="265"/>
        <v>5323470843.6143227</v>
      </c>
      <c r="AP163" s="11">
        <f t="shared" si="265"/>
        <v>2105887347.2133403</v>
      </c>
      <c r="AQ163" s="11">
        <f t="shared" si="265"/>
        <v>21995985387.273151</v>
      </c>
      <c r="AR163" s="11">
        <f t="shared" si="265"/>
        <v>983838280.79163432</v>
      </c>
      <c r="AS163" s="11">
        <f t="shared" si="265"/>
        <v>1377680378.0145564</v>
      </c>
      <c r="AT163" s="11">
        <f t="shared" si="265"/>
        <v>5037595054.234807</v>
      </c>
      <c r="AU163" s="11">
        <f t="shared" si="265"/>
        <v>33359119503.187439</v>
      </c>
      <c r="AV163" s="11">
        <f t="shared" si="265"/>
        <v>4123543239.6128063</v>
      </c>
      <c r="AW163" s="11">
        <f t="shared" si="265"/>
        <v>5033426906.3049412</v>
      </c>
      <c r="AX163" s="11">
        <f t="shared" si="265"/>
        <v>721484631.866189</v>
      </c>
      <c r="AY163" s="11">
        <f t="shared" si="265"/>
        <v>2658468212.8824511</v>
      </c>
      <c r="AZ163" s="11">
        <f t="shared" si="265"/>
        <v>2318468807.8191147</v>
      </c>
      <c r="BA163" s="11">
        <f t="shared" si="265"/>
        <v>1751923380.6178398</v>
      </c>
      <c r="BB163" s="11">
        <f t="shared" si="265"/>
        <v>10023256461.374022</v>
      </c>
      <c r="BD163" s="11">
        <f t="shared" si="265"/>
        <v>0</v>
      </c>
      <c r="BE163" s="11">
        <f t="shared" si="265"/>
        <v>0</v>
      </c>
      <c r="BF163" s="11">
        <f t="shared" si="265"/>
        <v>0</v>
      </c>
      <c r="BG163" s="11">
        <f t="shared" si="265"/>
        <v>0</v>
      </c>
      <c r="BH163" s="11">
        <f t="shared" si="265"/>
        <v>0</v>
      </c>
      <c r="BI163" s="11">
        <f t="shared" si="265"/>
        <v>0</v>
      </c>
      <c r="BJ163" s="11">
        <f t="shared" si="265"/>
        <v>0</v>
      </c>
      <c r="BK163" s="11">
        <f t="shared" si="265"/>
        <v>0</v>
      </c>
      <c r="BL163" s="11">
        <f t="shared" si="265"/>
        <v>0</v>
      </c>
      <c r="BM163" s="11">
        <f t="shared" si="265"/>
        <v>0</v>
      </c>
      <c r="BN163" s="11">
        <f t="shared" si="265"/>
        <v>0</v>
      </c>
      <c r="BO163" s="11">
        <f t="shared" si="265"/>
        <v>0</v>
      </c>
      <c r="BP163" s="11">
        <f t="shared" si="265"/>
        <v>0</v>
      </c>
      <c r="BQ163" s="11">
        <f t="shared" ref="BQ163:EB163" si="266">BQ92+BQ24</f>
        <v>0</v>
      </c>
      <c r="BR163" s="11">
        <f t="shared" si="266"/>
        <v>0</v>
      </c>
      <c r="BS163" s="11">
        <f t="shared" si="266"/>
        <v>0</v>
      </c>
      <c r="BU163" s="11">
        <f t="shared" si="266"/>
        <v>0</v>
      </c>
      <c r="BV163" s="11">
        <f t="shared" si="266"/>
        <v>0</v>
      </c>
      <c r="BW163" s="11">
        <f t="shared" si="266"/>
        <v>0</v>
      </c>
      <c r="BX163" s="11">
        <f t="shared" si="266"/>
        <v>0</v>
      </c>
      <c r="BY163" s="11">
        <f t="shared" si="266"/>
        <v>0</v>
      </c>
      <c r="BZ163" s="11">
        <f t="shared" si="266"/>
        <v>0</v>
      </c>
      <c r="CA163" s="11">
        <f t="shared" si="266"/>
        <v>0</v>
      </c>
      <c r="CB163" s="11">
        <f t="shared" si="266"/>
        <v>0</v>
      </c>
      <c r="CC163" s="11">
        <f t="shared" si="266"/>
        <v>0</v>
      </c>
      <c r="CD163" s="11">
        <f t="shared" si="266"/>
        <v>0</v>
      </c>
      <c r="CE163" s="11">
        <f t="shared" si="266"/>
        <v>0</v>
      </c>
      <c r="CF163" s="11">
        <f t="shared" si="266"/>
        <v>0</v>
      </c>
      <c r="CG163" s="11">
        <f t="shared" si="266"/>
        <v>0</v>
      </c>
      <c r="CH163" s="11">
        <f t="shared" si="266"/>
        <v>0</v>
      </c>
      <c r="CI163" s="11">
        <f t="shared" si="266"/>
        <v>0</v>
      </c>
      <c r="CJ163" s="11">
        <f t="shared" si="266"/>
        <v>0</v>
      </c>
      <c r="CM163" s="11">
        <f t="shared" si="266"/>
        <v>24422.5</v>
      </c>
      <c r="CN163" s="11">
        <f t="shared" si="266"/>
        <v>42507853333.249481</v>
      </c>
      <c r="CO163" s="11">
        <f t="shared" si="266"/>
        <v>17795524045.949684</v>
      </c>
      <c r="CP163" s="11">
        <f t="shared" si="266"/>
        <v>6263854866.1628847</v>
      </c>
      <c r="CQ163" s="11">
        <f t="shared" si="266"/>
        <v>2262682535.7232046</v>
      </c>
      <c r="CR163" s="11">
        <f t="shared" si="266"/>
        <v>23020136120.254314</v>
      </c>
      <c r="CS163" s="11">
        <f t="shared" si="266"/>
        <v>1353637767.4871626</v>
      </c>
      <c r="CT163" s="11">
        <f t="shared" si="266"/>
        <v>1927689470.5333521</v>
      </c>
      <c r="CU163" s="11">
        <f t="shared" si="266"/>
        <v>7931172721.5912552</v>
      </c>
      <c r="CV163" s="11">
        <f t="shared" si="266"/>
        <v>38393213740.329926</v>
      </c>
      <c r="CW163" s="11">
        <f t="shared" si="266"/>
        <v>5235076943.1217241</v>
      </c>
      <c r="CX163" s="11">
        <f t="shared" si="266"/>
        <v>10202683035.799349</v>
      </c>
      <c r="CY163" s="11">
        <f t="shared" si="266"/>
        <v>983438995.8031261</v>
      </c>
      <c r="CZ163" s="11">
        <f t="shared" si="266"/>
        <v>3320320982.2929344</v>
      </c>
      <c r="DA163" s="11">
        <f t="shared" si="266"/>
        <v>3761881253.7316208</v>
      </c>
      <c r="DB163" s="11">
        <f t="shared" si="266"/>
        <v>2700650350.1431546</v>
      </c>
      <c r="DC163" s="11">
        <f t="shared" si="266"/>
        <v>12542309975.363691</v>
      </c>
      <c r="DE163" s="11">
        <f t="shared" si="266"/>
        <v>40734723572.667923</v>
      </c>
      <c r="DF163" s="11">
        <f t="shared" si="266"/>
        <v>16773427203.48947</v>
      </c>
      <c r="DG163" s="11">
        <f t="shared" si="266"/>
        <v>6100229368.0360966</v>
      </c>
      <c r="DH163" s="11">
        <f t="shared" si="266"/>
        <v>2116613772.3155735</v>
      </c>
      <c r="DI163" s="11">
        <f t="shared" si="266"/>
        <v>21922204562.492165</v>
      </c>
      <c r="DJ163" s="11">
        <f t="shared" si="266"/>
        <v>1254121248.5524538</v>
      </c>
      <c r="DK163" s="11">
        <f t="shared" si="266"/>
        <v>1839692491.2934053</v>
      </c>
      <c r="DL163" s="11">
        <f t="shared" si="266"/>
        <v>7438929047.572382</v>
      </c>
      <c r="DM163" s="11">
        <f t="shared" si="266"/>
        <v>36113100156.961922</v>
      </c>
      <c r="DN163" s="11">
        <f t="shared" si="266"/>
        <v>4876825545.029151</v>
      </c>
      <c r="DO163" s="11">
        <f t="shared" si="266"/>
        <v>9523454705.9833927</v>
      </c>
      <c r="DP163" s="11">
        <f t="shared" si="266"/>
        <v>928420139.08700407</v>
      </c>
      <c r="DQ163" s="11">
        <f t="shared" si="266"/>
        <v>3086916570.2655573</v>
      </c>
      <c r="DR163" s="11">
        <f t="shared" si="266"/>
        <v>3630444628.4034986</v>
      </c>
      <c r="DS163" s="11">
        <f t="shared" si="266"/>
        <v>2508868561.0435038</v>
      </c>
      <c r="DT163" s="11">
        <f t="shared" si="266"/>
        <v>11817190055.085392</v>
      </c>
      <c r="DV163" s="11">
        <f t="shared" si="266"/>
        <v>39329772103.981461</v>
      </c>
      <c r="DW163" s="11">
        <f t="shared" si="266"/>
        <v>16262198446.311377</v>
      </c>
      <c r="DX163" s="11">
        <f t="shared" si="266"/>
        <v>6040564380.3529129</v>
      </c>
      <c r="DY163" s="11">
        <f t="shared" si="266"/>
        <v>2072343681.4245787</v>
      </c>
      <c r="DZ163" s="11">
        <f t="shared" si="266"/>
        <v>21141063149.055008</v>
      </c>
      <c r="EA163" s="11">
        <f t="shared" si="266"/>
        <v>1154788171.1965075</v>
      </c>
      <c r="EB163" s="11">
        <f t="shared" si="266"/>
        <v>1780407885.2267842</v>
      </c>
      <c r="EC163" s="11">
        <f t="shared" ref="EC163:GN163" si="267">EC92+EC24</f>
        <v>6946685373.5535116</v>
      </c>
      <c r="ED163" s="11">
        <f t="shared" si="267"/>
        <v>33832986573.593895</v>
      </c>
      <c r="EE163" s="11">
        <f t="shared" si="267"/>
        <v>4518574146.9365759</v>
      </c>
      <c r="EF163" s="11">
        <f t="shared" si="267"/>
        <v>8845355589.8279266</v>
      </c>
      <c r="EG163" s="11">
        <f t="shared" si="267"/>
        <v>873509117.16841149</v>
      </c>
      <c r="EH163" s="11">
        <f t="shared" si="267"/>
        <v>2854922709.9208441</v>
      </c>
      <c r="EI163" s="11">
        <f t="shared" si="267"/>
        <v>3536219937.1075888</v>
      </c>
      <c r="EJ163" s="11">
        <f t="shared" si="267"/>
        <v>2325601342.0281096</v>
      </c>
      <c r="EK163" s="11">
        <f t="shared" si="267"/>
        <v>11139297809.464602</v>
      </c>
      <c r="EM163" s="11">
        <f t="shared" si="267"/>
        <v>0</v>
      </c>
      <c r="EN163" s="11">
        <f t="shared" si="267"/>
        <v>0</v>
      </c>
      <c r="EO163" s="11">
        <f t="shared" si="267"/>
        <v>0</v>
      </c>
      <c r="EP163" s="11">
        <f t="shared" si="267"/>
        <v>0</v>
      </c>
      <c r="EQ163" s="11">
        <f t="shared" si="267"/>
        <v>0</v>
      </c>
      <c r="ER163" s="11">
        <f t="shared" si="267"/>
        <v>0</v>
      </c>
      <c r="ES163" s="11">
        <f t="shared" si="267"/>
        <v>0</v>
      </c>
      <c r="ET163" s="11">
        <f t="shared" si="267"/>
        <v>0</v>
      </c>
      <c r="EU163" s="11">
        <f t="shared" si="267"/>
        <v>0</v>
      </c>
      <c r="EV163" s="11">
        <f t="shared" si="267"/>
        <v>0</v>
      </c>
      <c r="EW163" s="11">
        <f t="shared" si="267"/>
        <v>0</v>
      </c>
      <c r="EX163" s="11">
        <f t="shared" si="267"/>
        <v>0</v>
      </c>
      <c r="EY163" s="11">
        <f t="shared" si="267"/>
        <v>0</v>
      </c>
      <c r="EZ163" s="11">
        <f t="shared" si="267"/>
        <v>0</v>
      </c>
      <c r="FA163" s="11">
        <f t="shared" si="267"/>
        <v>0</v>
      </c>
      <c r="FB163" s="11">
        <f t="shared" si="267"/>
        <v>0</v>
      </c>
      <c r="FD163" s="11">
        <f t="shared" si="267"/>
        <v>0</v>
      </c>
      <c r="FE163" s="11">
        <f t="shared" si="267"/>
        <v>0</v>
      </c>
      <c r="FF163" s="11">
        <f t="shared" si="267"/>
        <v>0</v>
      </c>
      <c r="FG163" s="11">
        <f t="shared" si="267"/>
        <v>0</v>
      </c>
      <c r="FH163" s="11">
        <f t="shared" si="267"/>
        <v>0</v>
      </c>
      <c r="FI163" s="11">
        <f t="shared" si="267"/>
        <v>0</v>
      </c>
      <c r="FJ163" s="11">
        <f t="shared" si="267"/>
        <v>0</v>
      </c>
      <c r="FK163" s="11">
        <f t="shared" si="267"/>
        <v>0</v>
      </c>
      <c r="FL163" s="11">
        <f t="shared" si="267"/>
        <v>0</v>
      </c>
      <c r="FM163" s="11">
        <f t="shared" si="267"/>
        <v>0</v>
      </c>
      <c r="FN163" s="11">
        <f t="shared" si="267"/>
        <v>0</v>
      </c>
      <c r="FO163" s="11">
        <f t="shared" si="267"/>
        <v>0</v>
      </c>
      <c r="FP163" s="11">
        <f t="shared" si="267"/>
        <v>0</v>
      </c>
      <c r="FQ163" s="11">
        <f t="shared" si="267"/>
        <v>0</v>
      </c>
      <c r="FR163" s="11">
        <f t="shared" si="267"/>
        <v>0</v>
      </c>
      <c r="FS163" s="11">
        <f t="shared" si="267"/>
        <v>0</v>
      </c>
      <c r="FV163" s="11">
        <f t="shared" si="267"/>
        <v>24422.5</v>
      </c>
      <c r="FW163" s="11">
        <f t="shared" si="267"/>
        <v>40594608419.76754</v>
      </c>
      <c r="FX163" s="11">
        <f t="shared" si="267"/>
        <v>18346088816.840015</v>
      </c>
      <c r="FY163" s="11">
        <f t="shared" si="267"/>
        <v>6790778713.1001205</v>
      </c>
      <c r="FZ163" s="11">
        <f t="shared" si="267"/>
        <v>2596643857.6627917</v>
      </c>
      <c r="GA163" s="11">
        <f t="shared" si="267"/>
        <v>19710550162.679546</v>
      </c>
      <c r="GB163" s="11">
        <f t="shared" si="267"/>
        <v>721539096.24029422</v>
      </c>
      <c r="GC163" s="11">
        <f t="shared" si="267"/>
        <v>2051167637.8473275</v>
      </c>
      <c r="GD163" s="11">
        <f t="shared" si="267"/>
        <v>12893668731.241434</v>
      </c>
      <c r="GE163" s="11">
        <f t="shared" si="267"/>
        <v>41298792157.173286</v>
      </c>
      <c r="GF163" s="11">
        <f t="shared" si="267"/>
        <v>5281645676.5562315</v>
      </c>
      <c r="GG163" s="11">
        <f t="shared" si="267"/>
        <v>7255932385.7848511</v>
      </c>
      <c r="GH163" s="11">
        <f t="shared" si="267"/>
        <v>1301009627.9896524</v>
      </c>
      <c r="GI163" s="11">
        <f t="shared" si="267"/>
        <v>2608922684.678793</v>
      </c>
      <c r="GJ163" s="11">
        <f t="shared" si="267"/>
        <v>3529682338.2850013</v>
      </c>
      <c r="GK163" s="11">
        <f t="shared" si="267"/>
        <v>2857290505.98804</v>
      </c>
      <c r="GL163" s="11">
        <f t="shared" si="267"/>
        <v>14388162698.529537</v>
      </c>
      <c r="GN163" s="11">
        <f t="shared" si="267"/>
        <v>39702878391.799316</v>
      </c>
      <c r="GO163" s="11">
        <f t="shared" ref="GO163:IZ163" si="268">GO92+GO24</f>
        <v>17793263689.557743</v>
      </c>
      <c r="GP163" s="11">
        <f t="shared" si="268"/>
        <v>6596416407.0583582</v>
      </c>
      <c r="GQ163" s="11">
        <f t="shared" si="268"/>
        <v>2529759256.2486577</v>
      </c>
      <c r="GR163" s="11">
        <f t="shared" si="268"/>
        <v>19126861460.557884</v>
      </c>
      <c r="GS163" s="11">
        <f t="shared" si="268"/>
        <v>692801761.46913826</v>
      </c>
      <c r="GT163" s="11">
        <f t="shared" si="268"/>
        <v>1981861263.5985558</v>
      </c>
      <c r="GU163" s="11">
        <f t="shared" si="268"/>
        <v>12520945919.574751</v>
      </c>
      <c r="GV163" s="11">
        <f t="shared" si="268"/>
        <v>39456232171.578491</v>
      </c>
      <c r="GW163" s="11">
        <f t="shared" si="268"/>
        <v>5075849819.2379189</v>
      </c>
      <c r="GX163" s="11">
        <f t="shared" si="268"/>
        <v>7024841889.2466335</v>
      </c>
      <c r="GY163" s="11">
        <f t="shared" si="268"/>
        <v>1258488640.6977777</v>
      </c>
      <c r="GZ163" s="11">
        <f t="shared" si="268"/>
        <v>2514706005.3161669</v>
      </c>
      <c r="HA163" s="11">
        <f t="shared" si="268"/>
        <v>3370028470.6037512</v>
      </c>
      <c r="HB163" s="11">
        <f t="shared" si="268"/>
        <v>2733363136.9813023</v>
      </c>
      <c r="HC163" s="11">
        <f t="shared" si="268"/>
        <v>13840930657.865034</v>
      </c>
      <c r="HE163" s="11">
        <f t="shared" si="268"/>
        <v>39275034703.021904</v>
      </c>
      <c r="HF163" s="11">
        <f t="shared" si="268"/>
        <v>17286422967.941254</v>
      </c>
      <c r="HG163" s="11">
        <f t="shared" si="268"/>
        <v>6464000090.6128712</v>
      </c>
      <c r="HH163" s="11">
        <f t="shared" si="268"/>
        <v>2506799427.8667207</v>
      </c>
      <c r="HI163" s="11">
        <f t="shared" si="268"/>
        <v>18618608792.05164</v>
      </c>
      <c r="HJ163" s="11">
        <f t="shared" si="268"/>
        <v>663882734.51534402</v>
      </c>
      <c r="HK163" s="11">
        <f t="shared" si="268"/>
        <v>1912554889.3497825</v>
      </c>
      <c r="HL163" s="11">
        <f t="shared" si="268"/>
        <v>12148153316.4133</v>
      </c>
      <c r="HM163" s="11">
        <f t="shared" si="268"/>
        <v>37613672185.983711</v>
      </c>
      <c r="HN163" s="11">
        <f t="shared" si="268"/>
        <v>4870053961.9196119</v>
      </c>
      <c r="HO163" s="11">
        <f t="shared" si="268"/>
        <v>6936489485.2997932</v>
      </c>
      <c r="HP163" s="11">
        <f t="shared" si="268"/>
        <v>1215947969.6234851</v>
      </c>
      <c r="HQ163" s="11">
        <f t="shared" si="268"/>
        <v>2420489325.9535427</v>
      </c>
      <c r="HR163" s="11">
        <f t="shared" si="268"/>
        <v>3210324436.2216992</v>
      </c>
      <c r="HS163" s="11">
        <f t="shared" si="268"/>
        <v>2609435767.9745646</v>
      </c>
      <c r="HT163" s="11">
        <f t="shared" si="268"/>
        <v>13293698617.200542</v>
      </c>
      <c r="HV163" s="11">
        <f t="shared" si="268"/>
        <v>0</v>
      </c>
      <c r="HW163" s="11">
        <f t="shared" si="268"/>
        <v>0</v>
      </c>
      <c r="HX163" s="11">
        <f t="shared" si="268"/>
        <v>0</v>
      </c>
      <c r="HY163" s="11">
        <f t="shared" si="268"/>
        <v>0</v>
      </c>
      <c r="HZ163" s="11">
        <f t="shared" si="268"/>
        <v>0</v>
      </c>
      <c r="IA163" s="11">
        <f t="shared" si="268"/>
        <v>0</v>
      </c>
      <c r="IB163" s="11">
        <f t="shared" si="268"/>
        <v>0</v>
      </c>
      <c r="IC163" s="11">
        <f t="shared" si="268"/>
        <v>0</v>
      </c>
      <c r="ID163" s="11">
        <f t="shared" si="268"/>
        <v>0</v>
      </c>
      <c r="IE163" s="11">
        <f t="shared" si="268"/>
        <v>0</v>
      </c>
      <c r="IF163" s="11">
        <f t="shared" si="268"/>
        <v>0</v>
      </c>
      <c r="IG163" s="11">
        <f t="shared" si="268"/>
        <v>0</v>
      </c>
      <c r="IH163" s="11">
        <f t="shared" si="268"/>
        <v>0</v>
      </c>
      <c r="II163" s="11">
        <f t="shared" si="268"/>
        <v>0</v>
      </c>
      <c r="IJ163" s="11">
        <f t="shared" si="268"/>
        <v>0</v>
      </c>
      <c r="IK163" s="11">
        <f t="shared" si="268"/>
        <v>0</v>
      </c>
      <c r="IM163" s="11">
        <f t="shared" si="268"/>
        <v>0</v>
      </c>
      <c r="IN163" s="11">
        <f t="shared" si="268"/>
        <v>0</v>
      </c>
      <c r="IO163" s="11">
        <f t="shared" si="268"/>
        <v>0</v>
      </c>
      <c r="IP163" s="11">
        <f t="shared" si="268"/>
        <v>0</v>
      </c>
      <c r="IQ163" s="11">
        <f t="shared" si="268"/>
        <v>0</v>
      </c>
      <c r="IR163" s="11">
        <f t="shared" si="268"/>
        <v>0</v>
      </c>
      <c r="IS163" s="11">
        <f t="shared" si="268"/>
        <v>0</v>
      </c>
      <c r="IT163" s="11">
        <f t="shared" si="268"/>
        <v>0</v>
      </c>
      <c r="IU163" s="11">
        <f t="shared" si="268"/>
        <v>0</v>
      </c>
      <c r="IV163" s="11">
        <f t="shared" si="268"/>
        <v>0</v>
      </c>
      <c r="IW163" s="11">
        <f t="shared" si="268"/>
        <v>0</v>
      </c>
      <c r="IX163" s="11">
        <f t="shared" si="268"/>
        <v>0</v>
      </c>
      <c r="IY163" s="11">
        <f t="shared" si="268"/>
        <v>0</v>
      </c>
      <c r="IZ163" s="11">
        <f t="shared" si="268"/>
        <v>0</v>
      </c>
      <c r="JA163" s="11">
        <f t="shared" ref="JA163" si="269">JA92+JA24</f>
        <v>0</v>
      </c>
      <c r="JB163" s="11">
        <f t="shared" si="164"/>
        <v>0</v>
      </c>
    </row>
    <row r="164" spans="3:262" x14ac:dyDescent="0.25">
      <c r="D164" s="11">
        <v>2042</v>
      </c>
      <c r="E164" s="11">
        <f t="shared" ref="E164:BP164" si="270">E93+E25</f>
        <v>32232801915.130604</v>
      </c>
      <c r="F164" s="11">
        <f t="shared" si="270"/>
        <v>16454087090.312012</v>
      </c>
      <c r="G164" s="11">
        <f t="shared" si="270"/>
        <v>5714676115.4381695</v>
      </c>
      <c r="H164" s="11">
        <f t="shared" si="270"/>
        <v>2325400956.7416162</v>
      </c>
      <c r="I164" s="11">
        <f t="shared" si="270"/>
        <v>23642612227.54985</v>
      </c>
      <c r="J164" s="11">
        <f t="shared" si="270"/>
        <v>1233271457.8166044</v>
      </c>
      <c r="K164" s="11">
        <f t="shared" si="270"/>
        <v>1638368556.5841627</v>
      </c>
      <c r="L164" s="11">
        <f t="shared" si="270"/>
        <v>5744245491.3628321</v>
      </c>
      <c r="M164" s="11">
        <f t="shared" si="270"/>
        <v>39865771627.942696</v>
      </c>
      <c r="N164" s="11">
        <f t="shared" si="270"/>
        <v>4935920157.4732141</v>
      </c>
      <c r="O164" s="11">
        <f t="shared" si="270"/>
        <v>5947611230.8606653</v>
      </c>
      <c r="P164" s="11">
        <f t="shared" si="270"/>
        <v>812093414.35663629</v>
      </c>
      <c r="Q164" s="11">
        <f t="shared" si="270"/>
        <v>3234499292.816957</v>
      </c>
      <c r="R164" s="11">
        <f t="shared" si="270"/>
        <v>2746159167.9785275</v>
      </c>
      <c r="S164" s="11">
        <f t="shared" si="270"/>
        <v>2153571687.3237624</v>
      </c>
      <c r="T164" s="11">
        <f t="shared" si="270"/>
        <v>11756537670.364246</v>
      </c>
      <c r="V164" s="11">
        <f t="shared" si="270"/>
        <v>31630540698.993046</v>
      </c>
      <c r="W164" s="11">
        <f t="shared" si="270"/>
        <v>15487482259.327187</v>
      </c>
      <c r="X164" s="11">
        <f t="shared" si="270"/>
        <v>5550621996.8393135</v>
      </c>
      <c r="Y164" s="11">
        <f t="shared" si="270"/>
        <v>2203096221.6332288</v>
      </c>
      <c r="Z164" s="11">
        <f t="shared" si="270"/>
        <v>22835309879.463562</v>
      </c>
      <c r="AA164" s="11">
        <f t="shared" si="270"/>
        <v>1152772742.5969849</v>
      </c>
      <c r="AB164" s="11">
        <f t="shared" si="270"/>
        <v>1563608554.6788692</v>
      </c>
      <c r="AC164" s="11">
        <f t="shared" si="270"/>
        <v>5475154826.1575546</v>
      </c>
      <c r="AD164" s="11">
        <f t="shared" si="270"/>
        <v>37680151717.581665</v>
      </c>
      <c r="AE164" s="11">
        <f t="shared" si="270"/>
        <v>4661263779.2360792</v>
      </c>
      <c r="AF164" s="11">
        <f t="shared" si="270"/>
        <v>5612223149.7294655</v>
      </c>
      <c r="AG164" s="11">
        <f t="shared" si="270"/>
        <v>773135063.93035054</v>
      </c>
      <c r="AH164" s="11">
        <f t="shared" si="270"/>
        <v>3024310656.7903752</v>
      </c>
      <c r="AI164" s="11">
        <f t="shared" si="270"/>
        <v>2637258940.1632347</v>
      </c>
      <c r="AJ164" s="11">
        <f t="shared" si="270"/>
        <v>2018240876.0997701</v>
      </c>
      <c r="AK164" s="11">
        <f t="shared" si="270"/>
        <v>11173527725.190096</v>
      </c>
      <c r="AM164" s="11">
        <f t="shared" si="270"/>
        <v>31249275098.309761</v>
      </c>
      <c r="AN164" s="11">
        <f t="shared" si="270"/>
        <v>14600520550.429749</v>
      </c>
      <c r="AO164" s="11">
        <f t="shared" si="270"/>
        <v>5424482767.4029064</v>
      </c>
      <c r="AP164" s="11">
        <f t="shared" si="270"/>
        <v>2116218204.5292904</v>
      </c>
      <c r="AQ164" s="11">
        <f t="shared" si="270"/>
        <v>22219158964.716011</v>
      </c>
      <c r="AR164" s="11">
        <f t="shared" si="270"/>
        <v>1072274027.3773656</v>
      </c>
      <c r="AS164" s="11">
        <f t="shared" si="270"/>
        <v>1492934667.2403326</v>
      </c>
      <c r="AT164" s="11">
        <f t="shared" si="270"/>
        <v>5225029560.6713867</v>
      </c>
      <c r="AU164" s="11">
        <f t="shared" si="270"/>
        <v>35494531807.220596</v>
      </c>
      <c r="AV164" s="11">
        <f t="shared" si="270"/>
        <v>4386607400.9989357</v>
      </c>
      <c r="AW164" s="11">
        <f t="shared" si="270"/>
        <v>5276835068.598259</v>
      </c>
      <c r="AX164" s="11">
        <f t="shared" si="270"/>
        <v>739188048.56733704</v>
      </c>
      <c r="AY164" s="11">
        <f t="shared" si="270"/>
        <v>2814122020.7637949</v>
      </c>
      <c r="AZ164" s="11">
        <f t="shared" si="270"/>
        <v>2528358712.3479328</v>
      </c>
      <c r="BA164" s="11">
        <f t="shared" si="270"/>
        <v>1882910064.8757758</v>
      </c>
      <c r="BB164" s="11">
        <f t="shared" si="270"/>
        <v>10590517780.015947</v>
      </c>
      <c r="BD164" s="11">
        <f t="shared" si="270"/>
        <v>0</v>
      </c>
      <c r="BE164" s="11">
        <f t="shared" si="270"/>
        <v>0</v>
      </c>
      <c r="BF164" s="11">
        <f t="shared" si="270"/>
        <v>0</v>
      </c>
      <c r="BG164" s="11">
        <f t="shared" si="270"/>
        <v>0</v>
      </c>
      <c r="BH164" s="11">
        <f t="shared" si="270"/>
        <v>0</v>
      </c>
      <c r="BI164" s="11">
        <f t="shared" si="270"/>
        <v>0</v>
      </c>
      <c r="BJ164" s="11">
        <f t="shared" si="270"/>
        <v>0</v>
      </c>
      <c r="BK164" s="11">
        <f t="shared" si="270"/>
        <v>0</v>
      </c>
      <c r="BL164" s="11">
        <f t="shared" si="270"/>
        <v>0</v>
      </c>
      <c r="BM164" s="11">
        <f t="shared" si="270"/>
        <v>0</v>
      </c>
      <c r="BN164" s="11">
        <f t="shared" si="270"/>
        <v>0</v>
      </c>
      <c r="BO164" s="11">
        <f t="shared" si="270"/>
        <v>0</v>
      </c>
      <c r="BP164" s="11">
        <f t="shared" si="270"/>
        <v>0</v>
      </c>
      <c r="BQ164" s="11">
        <f t="shared" ref="BQ164:EB164" si="271">BQ93+BQ25</f>
        <v>0</v>
      </c>
      <c r="BR164" s="11">
        <f t="shared" si="271"/>
        <v>0</v>
      </c>
      <c r="BS164" s="11">
        <f t="shared" si="271"/>
        <v>0</v>
      </c>
      <c r="BU164" s="11">
        <f t="shared" si="271"/>
        <v>0</v>
      </c>
      <c r="BV164" s="11">
        <f t="shared" si="271"/>
        <v>0</v>
      </c>
      <c r="BW164" s="11">
        <f t="shared" si="271"/>
        <v>0</v>
      </c>
      <c r="BX164" s="11">
        <f t="shared" si="271"/>
        <v>0</v>
      </c>
      <c r="BY164" s="11">
        <f t="shared" si="271"/>
        <v>0</v>
      </c>
      <c r="BZ164" s="11">
        <f t="shared" si="271"/>
        <v>0</v>
      </c>
      <c r="CA164" s="11">
        <f t="shared" si="271"/>
        <v>0</v>
      </c>
      <c r="CB164" s="11">
        <f t="shared" si="271"/>
        <v>0</v>
      </c>
      <c r="CC164" s="11">
        <f t="shared" si="271"/>
        <v>0</v>
      </c>
      <c r="CD164" s="11">
        <f t="shared" si="271"/>
        <v>0</v>
      </c>
      <c r="CE164" s="11">
        <f t="shared" si="271"/>
        <v>0</v>
      </c>
      <c r="CF164" s="11">
        <f t="shared" si="271"/>
        <v>0</v>
      </c>
      <c r="CG164" s="11">
        <f t="shared" si="271"/>
        <v>0</v>
      </c>
      <c r="CH164" s="11">
        <f t="shared" si="271"/>
        <v>0</v>
      </c>
      <c r="CI164" s="11">
        <f t="shared" si="271"/>
        <v>0</v>
      </c>
      <c r="CJ164" s="11">
        <f t="shared" si="271"/>
        <v>0</v>
      </c>
      <c r="CM164" s="11">
        <f t="shared" si="271"/>
        <v>26465.5</v>
      </c>
      <c r="CN164" s="11">
        <f t="shared" si="271"/>
        <v>43869140246.305573</v>
      </c>
      <c r="CO164" s="11">
        <f t="shared" si="271"/>
        <v>17675425094.353188</v>
      </c>
      <c r="CP164" s="11">
        <f t="shared" si="271"/>
        <v>6246163632.2917786</v>
      </c>
      <c r="CQ164" s="11">
        <f t="shared" si="271"/>
        <v>2337520498.0832829</v>
      </c>
      <c r="CR164" s="11">
        <f t="shared" si="271"/>
        <v>23709727932.100948</v>
      </c>
      <c r="CS164" s="11">
        <f t="shared" si="271"/>
        <v>1510037922.1036098</v>
      </c>
      <c r="CT164" s="11">
        <f t="shared" si="271"/>
        <v>2035027182.5216098</v>
      </c>
      <c r="CU164" s="11">
        <f t="shared" si="271"/>
        <v>8281766006.137867</v>
      </c>
      <c r="CV164" s="11">
        <f t="shared" si="271"/>
        <v>40653693480.904213</v>
      </c>
      <c r="CW164" s="11">
        <f t="shared" si="271"/>
        <v>5624394742.3130627</v>
      </c>
      <c r="CX164" s="11">
        <f t="shared" si="271"/>
        <v>10478456964.878456</v>
      </c>
      <c r="CY164" s="11">
        <f t="shared" si="271"/>
        <v>1046888853.7379895</v>
      </c>
      <c r="CZ164" s="11">
        <f t="shared" si="271"/>
        <v>3481917064.4860263</v>
      </c>
      <c r="DA164" s="11">
        <f t="shared" si="271"/>
        <v>3797545792.4902678</v>
      </c>
      <c r="DB164" s="11">
        <f t="shared" si="271"/>
        <v>2837158080.1667509</v>
      </c>
      <c r="DC164" s="11">
        <f t="shared" si="271"/>
        <v>12941799566.690008</v>
      </c>
      <c r="DE164" s="11">
        <f t="shared" si="271"/>
        <v>41899875492.994263</v>
      </c>
      <c r="DF164" s="11">
        <f t="shared" si="271"/>
        <v>16555050578.376825</v>
      </c>
      <c r="DG164" s="11">
        <f t="shared" si="271"/>
        <v>6082538134.1649904</v>
      </c>
      <c r="DH164" s="11">
        <f t="shared" si="271"/>
        <v>2173501697.177732</v>
      </c>
      <c r="DI164" s="11">
        <f t="shared" si="271"/>
        <v>22478738770.360344</v>
      </c>
      <c r="DJ164" s="11">
        <f t="shared" si="271"/>
        <v>1390318251.0951071</v>
      </c>
      <c r="DK164" s="11">
        <f t="shared" si="271"/>
        <v>1934304254.7098255</v>
      </c>
      <c r="DL164" s="11">
        <f t="shared" si="271"/>
        <v>7729460712.1612816</v>
      </c>
      <c r="DM164" s="11">
        <f t="shared" si="271"/>
        <v>38048144705.319878</v>
      </c>
      <c r="DN164" s="11">
        <f t="shared" si="271"/>
        <v>5211252293.1406393</v>
      </c>
      <c r="DO164" s="11">
        <f t="shared" si="271"/>
        <v>9732516329.0648708</v>
      </c>
      <c r="DP164" s="11">
        <f t="shared" si="271"/>
        <v>983968715.87128651</v>
      </c>
      <c r="DQ164" s="11">
        <f t="shared" si="271"/>
        <v>3220077009.7128954</v>
      </c>
      <c r="DR164" s="11">
        <f t="shared" si="271"/>
        <v>3656783208.941576</v>
      </c>
      <c r="DS164" s="11">
        <f t="shared" si="271"/>
        <v>2621239592.3877425</v>
      </c>
      <c r="DT164" s="11">
        <f t="shared" si="271"/>
        <v>12139050907.889791</v>
      </c>
      <c r="DV164" s="11">
        <f t="shared" si="271"/>
        <v>40319572237.144531</v>
      </c>
      <c r="DW164" s="11">
        <f t="shared" si="271"/>
        <v>16041518490.873039</v>
      </c>
      <c r="DX164" s="11">
        <f t="shared" si="271"/>
        <v>6022873146.4818068</v>
      </c>
      <c r="DY164" s="11">
        <f t="shared" si="271"/>
        <v>2111551639.2025645</v>
      </c>
      <c r="DZ164" s="11">
        <f t="shared" si="271"/>
        <v>21569586469.694576</v>
      </c>
      <c r="EA164" s="11">
        <f t="shared" si="271"/>
        <v>1270781750.5828893</v>
      </c>
      <c r="EB164" s="11">
        <f t="shared" si="271"/>
        <v>1855008260.2232888</v>
      </c>
      <c r="EC164" s="11">
        <f t="shared" ref="EC164:GN164" si="272">EC93+EC25</f>
        <v>7177155418.1847</v>
      </c>
      <c r="ED164" s="11">
        <f t="shared" si="272"/>
        <v>35442595929.735527</v>
      </c>
      <c r="EE164" s="11">
        <f t="shared" si="272"/>
        <v>4798109843.968214</v>
      </c>
      <c r="EF164" s="11">
        <f t="shared" si="272"/>
        <v>9018224460.9878864</v>
      </c>
      <c r="EG164" s="11">
        <f t="shared" si="272"/>
        <v>921156338.15649796</v>
      </c>
      <c r="EH164" s="11">
        <f t="shared" si="272"/>
        <v>2959474392.0975103</v>
      </c>
      <c r="EI164" s="11">
        <f t="shared" si="272"/>
        <v>3562663138.8431301</v>
      </c>
      <c r="EJ164" s="11">
        <f t="shared" si="272"/>
        <v>2407523158.6267109</v>
      </c>
      <c r="EK164" s="11">
        <f t="shared" si="272"/>
        <v>11400972444.467522</v>
      </c>
      <c r="EM164" s="11">
        <f t="shared" si="272"/>
        <v>0</v>
      </c>
      <c r="EN164" s="11">
        <f t="shared" si="272"/>
        <v>0</v>
      </c>
      <c r="EO164" s="11">
        <f t="shared" si="272"/>
        <v>0</v>
      </c>
      <c r="EP164" s="11">
        <f t="shared" si="272"/>
        <v>0</v>
      </c>
      <c r="EQ164" s="11">
        <f t="shared" si="272"/>
        <v>0</v>
      </c>
      <c r="ER164" s="11">
        <f t="shared" si="272"/>
        <v>0</v>
      </c>
      <c r="ES164" s="11">
        <f t="shared" si="272"/>
        <v>0</v>
      </c>
      <c r="ET164" s="11">
        <f t="shared" si="272"/>
        <v>0</v>
      </c>
      <c r="EU164" s="11">
        <f t="shared" si="272"/>
        <v>0</v>
      </c>
      <c r="EV164" s="11">
        <f t="shared" si="272"/>
        <v>0</v>
      </c>
      <c r="EW164" s="11">
        <f t="shared" si="272"/>
        <v>0</v>
      </c>
      <c r="EX164" s="11">
        <f t="shared" si="272"/>
        <v>0</v>
      </c>
      <c r="EY164" s="11">
        <f t="shared" si="272"/>
        <v>0</v>
      </c>
      <c r="EZ164" s="11">
        <f t="shared" si="272"/>
        <v>0</v>
      </c>
      <c r="FA164" s="11">
        <f t="shared" si="272"/>
        <v>0</v>
      </c>
      <c r="FB164" s="11">
        <f t="shared" si="272"/>
        <v>0</v>
      </c>
      <c r="FD164" s="11">
        <f t="shared" si="272"/>
        <v>0</v>
      </c>
      <c r="FE164" s="11">
        <f t="shared" si="272"/>
        <v>0</v>
      </c>
      <c r="FF164" s="11">
        <f t="shared" si="272"/>
        <v>0</v>
      </c>
      <c r="FG164" s="11">
        <f t="shared" si="272"/>
        <v>0</v>
      </c>
      <c r="FH164" s="11">
        <f t="shared" si="272"/>
        <v>0</v>
      </c>
      <c r="FI164" s="11">
        <f t="shared" si="272"/>
        <v>0</v>
      </c>
      <c r="FJ164" s="11">
        <f t="shared" si="272"/>
        <v>0</v>
      </c>
      <c r="FK164" s="11">
        <f t="shared" si="272"/>
        <v>0</v>
      </c>
      <c r="FL164" s="11">
        <f t="shared" si="272"/>
        <v>0</v>
      </c>
      <c r="FM164" s="11">
        <f t="shared" si="272"/>
        <v>0</v>
      </c>
      <c r="FN164" s="11">
        <f t="shared" si="272"/>
        <v>0</v>
      </c>
      <c r="FO164" s="11">
        <f t="shared" si="272"/>
        <v>0</v>
      </c>
      <c r="FP164" s="11">
        <f t="shared" si="272"/>
        <v>0</v>
      </c>
      <c r="FQ164" s="11">
        <f t="shared" si="272"/>
        <v>0</v>
      </c>
      <c r="FR164" s="11">
        <f t="shared" si="272"/>
        <v>0</v>
      </c>
      <c r="FS164" s="11">
        <f t="shared" si="272"/>
        <v>0</v>
      </c>
      <c r="FV164" s="11">
        <f t="shared" si="272"/>
        <v>26465.5</v>
      </c>
      <c r="FW164" s="11">
        <f t="shared" si="272"/>
        <v>40897523929.363152</v>
      </c>
      <c r="FX164" s="11">
        <f t="shared" si="272"/>
        <v>18268107994.2225</v>
      </c>
      <c r="FY164" s="11">
        <f t="shared" si="272"/>
        <v>6773134262.0132504</v>
      </c>
      <c r="FZ164" s="11">
        <f t="shared" si="272"/>
        <v>2608735832.3044276</v>
      </c>
      <c r="GA164" s="11">
        <f t="shared" si="272"/>
        <v>20026195240.767818</v>
      </c>
      <c r="GB164" s="11">
        <f t="shared" si="272"/>
        <v>870408679.17941558</v>
      </c>
      <c r="GC164" s="11">
        <f t="shared" si="272"/>
        <v>2196140839.9008994</v>
      </c>
      <c r="GD164" s="11">
        <f t="shared" si="272"/>
        <v>13066033407.323423</v>
      </c>
      <c r="GE164" s="11">
        <f t="shared" si="272"/>
        <v>42522499364.378586</v>
      </c>
      <c r="GF164" s="11">
        <f t="shared" si="272"/>
        <v>5553535457.2767782</v>
      </c>
      <c r="GG164" s="11">
        <f t="shared" si="272"/>
        <v>7264780409.22995</v>
      </c>
      <c r="GH164" s="11">
        <f t="shared" si="272"/>
        <v>1478814516.9995565</v>
      </c>
      <c r="GI164" s="11">
        <f t="shared" si="272"/>
        <v>2699923297.0486383</v>
      </c>
      <c r="GJ164" s="11">
        <f t="shared" si="272"/>
        <v>3665030916.2892189</v>
      </c>
      <c r="GK164" s="11">
        <f t="shared" si="272"/>
        <v>2916073552.6767373</v>
      </c>
      <c r="GL164" s="11">
        <f t="shared" si="272"/>
        <v>15284331805.449802</v>
      </c>
      <c r="GN164" s="11">
        <f t="shared" si="272"/>
        <v>39921080517.829987</v>
      </c>
      <c r="GO164" s="11">
        <f t="shared" ref="GO164:IZ164" si="273">GO93+GO25</f>
        <v>17681780327.977371</v>
      </c>
      <c r="GP164" s="11">
        <f t="shared" si="273"/>
        <v>6578771955.971488</v>
      </c>
      <c r="GQ164" s="11">
        <f t="shared" si="273"/>
        <v>2535664506.2161069</v>
      </c>
      <c r="GR164" s="11">
        <f t="shared" si="273"/>
        <v>19400317661.777813</v>
      </c>
      <c r="GS164" s="11">
        <f t="shared" si="273"/>
        <v>831243905.05825698</v>
      </c>
      <c r="GT164" s="11">
        <f t="shared" si="273"/>
        <v>2116106043.7219691</v>
      </c>
      <c r="GU164" s="11">
        <f t="shared" si="273"/>
        <v>12669416820.131556</v>
      </c>
      <c r="GV164" s="11">
        <f t="shared" si="273"/>
        <v>40531483994.930031</v>
      </c>
      <c r="GW164" s="11">
        <f t="shared" si="273"/>
        <v>5325625480.1420927</v>
      </c>
      <c r="GX164" s="11">
        <f t="shared" si="273"/>
        <v>7031288114.8693762</v>
      </c>
      <c r="GY164" s="11">
        <f t="shared" si="273"/>
        <v>1425686110.2293997</v>
      </c>
      <c r="GZ164" s="11">
        <f t="shared" si="273"/>
        <v>2596934567.8848872</v>
      </c>
      <c r="HA164" s="11">
        <f t="shared" si="273"/>
        <v>3490988019.6852708</v>
      </c>
      <c r="HB164" s="11">
        <f t="shared" si="273"/>
        <v>2783693005.1900911</v>
      </c>
      <c r="HC164" s="11">
        <f t="shared" si="273"/>
        <v>14664373809.018721</v>
      </c>
      <c r="HE164" s="11">
        <f t="shared" si="273"/>
        <v>39494515429.15258</v>
      </c>
      <c r="HF164" s="11">
        <f t="shared" si="273"/>
        <v>17134383912.581467</v>
      </c>
      <c r="HG164" s="11">
        <f t="shared" si="273"/>
        <v>6446355639.526001</v>
      </c>
      <c r="HH164" s="11">
        <f t="shared" si="273"/>
        <v>2512785131.4819059</v>
      </c>
      <c r="HI164" s="11">
        <f t="shared" si="273"/>
        <v>18853574883.819153</v>
      </c>
      <c r="HJ164" s="11">
        <f t="shared" si="273"/>
        <v>791896218.03187203</v>
      </c>
      <c r="HK164" s="11">
        <f t="shared" si="273"/>
        <v>2036071247.5430365</v>
      </c>
      <c r="HL164" s="11">
        <f t="shared" si="273"/>
        <v>12283839752.873087</v>
      </c>
      <c r="HM164" s="11">
        <f t="shared" si="273"/>
        <v>38540468625.481491</v>
      </c>
      <c r="HN164" s="11">
        <f t="shared" si="273"/>
        <v>5097715503.007412</v>
      </c>
      <c r="HO164" s="11">
        <f t="shared" si="273"/>
        <v>6943195259.0737257</v>
      </c>
      <c r="HP164" s="11">
        <f t="shared" si="273"/>
        <v>1372537967.8536553</v>
      </c>
      <c r="HQ164" s="11">
        <f t="shared" si="273"/>
        <v>2493945838.7211385</v>
      </c>
      <c r="HR164" s="11">
        <f t="shared" si="273"/>
        <v>3316893791.4256358</v>
      </c>
      <c r="HS164" s="11">
        <f t="shared" si="273"/>
        <v>2652831689.5977335</v>
      </c>
      <c r="HT164" s="11">
        <f t="shared" si="273"/>
        <v>14044415812.58765</v>
      </c>
      <c r="HV164" s="11">
        <f t="shared" si="273"/>
        <v>0</v>
      </c>
      <c r="HW164" s="11">
        <f t="shared" si="273"/>
        <v>0</v>
      </c>
      <c r="HX164" s="11">
        <f t="shared" si="273"/>
        <v>0</v>
      </c>
      <c r="HY164" s="11">
        <f t="shared" si="273"/>
        <v>0</v>
      </c>
      <c r="HZ164" s="11">
        <f t="shared" si="273"/>
        <v>0</v>
      </c>
      <c r="IA164" s="11">
        <f t="shared" si="273"/>
        <v>0</v>
      </c>
      <c r="IB164" s="11">
        <f t="shared" si="273"/>
        <v>0</v>
      </c>
      <c r="IC164" s="11">
        <f t="shared" si="273"/>
        <v>0</v>
      </c>
      <c r="ID164" s="11">
        <f t="shared" si="273"/>
        <v>0</v>
      </c>
      <c r="IE164" s="11">
        <f t="shared" si="273"/>
        <v>0</v>
      </c>
      <c r="IF164" s="11">
        <f t="shared" si="273"/>
        <v>0</v>
      </c>
      <c r="IG164" s="11">
        <f t="shared" si="273"/>
        <v>0</v>
      </c>
      <c r="IH164" s="11">
        <f t="shared" si="273"/>
        <v>0</v>
      </c>
      <c r="II164" s="11">
        <f t="shared" si="273"/>
        <v>0</v>
      </c>
      <c r="IJ164" s="11">
        <f t="shared" si="273"/>
        <v>0</v>
      </c>
      <c r="IK164" s="11">
        <f t="shared" si="273"/>
        <v>0</v>
      </c>
      <c r="IM164" s="11">
        <f t="shared" si="273"/>
        <v>0</v>
      </c>
      <c r="IN164" s="11">
        <f t="shared" si="273"/>
        <v>0</v>
      </c>
      <c r="IO164" s="11">
        <f t="shared" si="273"/>
        <v>0</v>
      </c>
      <c r="IP164" s="11">
        <f t="shared" si="273"/>
        <v>0</v>
      </c>
      <c r="IQ164" s="11">
        <f t="shared" si="273"/>
        <v>0</v>
      </c>
      <c r="IR164" s="11">
        <f t="shared" si="273"/>
        <v>0</v>
      </c>
      <c r="IS164" s="11">
        <f t="shared" si="273"/>
        <v>0</v>
      </c>
      <c r="IT164" s="11">
        <f t="shared" si="273"/>
        <v>0</v>
      </c>
      <c r="IU164" s="11">
        <f t="shared" si="273"/>
        <v>0</v>
      </c>
      <c r="IV164" s="11">
        <f t="shared" si="273"/>
        <v>0</v>
      </c>
      <c r="IW164" s="11">
        <f t="shared" si="273"/>
        <v>0</v>
      </c>
      <c r="IX164" s="11">
        <f t="shared" si="273"/>
        <v>0</v>
      </c>
      <c r="IY164" s="11">
        <f t="shared" si="273"/>
        <v>0</v>
      </c>
      <c r="IZ164" s="11">
        <f t="shared" si="273"/>
        <v>0</v>
      </c>
      <c r="JA164" s="11">
        <f t="shared" ref="JA164" si="274">JA93+JA25</f>
        <v>0</v>
      </c>
      <c r="JB164" s="11">
        <f t="shared" si="164"/>
        <v>0</v>
      </c>
    </row>
    <row r="165" spans="3:262" x14ac:dyDescent="0.25">
      <c r="D165" s="11">
        <v>2043</v>
      </c>
      <c r="E165" s="11">
        <f t="shared" ref="E165:BP165" si="275">E94+E26</f>
        <v>32059644605.143909</v>
      </c>
      <c r="F165" s="11">
        <f t="shared" si="275"/>
        <v>17045667460.555964</v>
      </c>
      <c r="G165" s="11">
        <f t="shared" si="275"/>
        <v>5740688634.6992559</v>
      </c>
      <c r="H165" s="11">
        <f t="shared" si="275"/>
        <v>2356429324.485929</v>
      </c>
      <c r="I165" s="11">
        <f t="shared" si="275"/>
        <v>23669686731.053577</v>
      </c>
      <c r="J165" s="11">
        <f t="shared" si="275"/>
        <v>1383522616.6222765</v>
      </c>
      <c r="K165" s="11">
        <f t="shared" si="275"/>
        <v>1841408420.4385395</v>
      </c>
      <c r="L165" s="11">
        <f t="shared" si="275"/>
        <v>6021611362.559494</v>
      </c>
      <c r="M165" s="11">
        <f t="shared" si="275"/>
        <v>42680586802.267059</v>
      </c>
      <c r="N165" s="11">
        <f t="shared" si="275"/>
        <v>5391488947.9868088</v>
      </c>
      <c r="O165" s="11">
        <f t="shared" si="275"/>
        <v>6291795708.1678877</v>
      </c>
      <c r="P165" s="11">
        <f t="shared" si="275"/>
        <v>859952626.93902409</v>
      </c>
      <c r="Q165" s="11">
        <f t="shared" si="275"/>
        <v>3437580761.2413716</v>
      </c>
      <c r="R165" s="11">
        <f t="shared" si="275"/>
        <v>2989469207.8340902</v>
      </c>
      <c r="S165" s="11">
        <f t="shared" si="275"/>
        <v>2371010289.5719328</v>
      </c>
      <c r="T165" s="11">
        <f t="shared" si="275"/>
        <v>12525547683.755678</v>
      </c>
      <c r="V165" s="11">
        <f t="shared" si="275"/>
        <v>31357922135.760059</v>
      </c>
      <c r="W165" s="11">
        <f t="shared" si="275"/>
        <v>15896701930.024378</v>
      </c>
      <c r="X165" s="11">
        <f t="shared" si="275"/>
        <v>5530623917.3251276</v>
      </c>
      <c r="Y165" s="11">
        <f t="shared" si="275"/>
        <v>2210705871.3449039</v>
      </c>
      <c r="Z165" s="11">
        <f t="shared" si="275"/>
        <v>22794073093.743393</v>
      </c>
      <c r="AA165" s="11">
        <f t="shared" si="275"/>
        <v>1281455611.1312878</v>
      </c>
      <c r="AB165" s="11">
        <f t="shared" si="275"/>
        <v>1742744464.7057402</v>
      </c>
      <c r="AC165" s="11">
        <f t="shared" si="275"/>
        <v>5695987005.9530916</v>
      </c>
      <c r="AD165" s="11">
        <f t="shared" si="275"/>
        <v>40017901022.971146</v>
      </c>
      <c r="AE165" s="11">
        <f t="shared" si="275"/>
        <v>5050634953.7919178</v>
      </c>
      <c r="AF165" s="11">
        <f t="shared" si="275"/>
        <v>5889147038.8447685</v>
      </c>
      <c r="AG165" s="11">
        <f t="shared" si="275"/>
        <v>812858604.09214902</v>
      </c>
      <c r="AH165" s="11">
        <f t="shared" si="275"/>
        <v>3185530512.9809446</v>
      </c>
      <c r="AI165" s="11">
        <f t="shared" si="275"/>
        <v>2855163245.7654638</v>
      </c>
      <c r="AJ165" s="11">
        <f t="shared" si="275"/>
        <v>2202680951.1468406</v>
      </c>
      <c r="AK165" s="11">
        <f t="shared" si="275"/>
        <v>11819579482.421156</v>
      </c>
      <c r="AM165" s="11">
        <f t="shared" si="275"/>
        <v>30877195281.830471</v>
      </c>
      <c r="AN165" s="11">
        <f t="shared" si="275"/>
        <v>14759970919.449398</v>
      </c>
      <c r="AO165" s="11">
        <f t="shared" si="275"/>
        <v>5382360953.494401</v>
      </c>
      <c r="AP165" s="11">
        <f t="shared" si="275"/>
        <v>2117233746.7256303</v>
      </c>
      <c r="AQ165" s="11">
        <f t="shared" si="275"/>
        <v>22123171136.714687</v>
      </c>
      <c r="AR165" s="11">
        <f t="shared" si="275"/>
        <v>1179388605.6402991</v>
      </c>
      <c r="AS165" s="11">
        <f t="shared" si="275"/>
        <v>1644492891.4569521</v>
      </c>
      <c r="AT165" s="11">
        <f t="shared" si="275"/>
        <v>5384256797.2707844</v>
      </c>
      <c r="AU165" s="11">
        <f t="shared" si="275"/>
        <v>37355215243.675179</v>
      </c>
      <c r="AV165" s="11">
        <f t="shared" si="275"/>
        <v>4709780959.5970211</v>
      </c>
      <c r="AW165" s="11">
        <f t="shared" si="275"/>
        <v>5486498369.5216465</v>
      </c>
      <c r="AX165" s="11">
        <f t="shared" si="275"/>
        <v>768794948.08968377</v>
      </c>
      <c r="AY165" s="11">
        <f t="shared" si="275"/>
        <v>2933480264.72052</v>
      </c>
      <c r="AZ165" s="11">
        <f t="shared" si="275"/>
        <v>2720857283.6968288</v>
      </c>
      <c r="BA165" s="11">
        <f t="shared" si="275"/>
        <v>2034351612.7217472</v>
      </c>
      <c r="BB165" s="11">
        <f t="shared" si="275"/>
        <v>11113611281.086637</v>
      </c>
      <c r="BD165" s="11">
        <f t="shared" si="275"/>
        <v>0</v>
      </c>
      <c r="BE165" s="11">
        <f t="shared" si="275"/>
        <v>0</v>
      </c>
      <c r="BF165" s="11">
        <f t="shared" si="275"/>
        <v>0</v>
      </c>
      <c r="BG165" s="11">
        <f t="shared" si="275"/>
        <v>0</v>
      </c>
      <c r="BH165" s="11">
        <f t="shared" si="275"/>
        <v>0</v>
      </c>
      <c r="BI165" s="11">
        <f t="shared" si="275"/>
        <v>0</v>
      </c>
      <c r="BJ165" s="11">
        <f t="shared" si="275"/>
        <v>0</v>
      </c>
      <c r="BK165" s="11">
        <f t="shared" si="275"/>
        <v>0</v>
      </c>
      <c r="BL165" s="11">
        <f t="shared" si="275"/>
        <v>0</v>
      </c>
      <c r="BM165" s="11">
        <f t="shared" si="275"/>
        <v>0</v>
      </c>
      <c r="BN165" s="11">
        <f t="shared" si="275"/>
        <v>0</v>
      </c>
      <c r="BO165" s="11">
        <f t="shared" si="275"/>
        <v>0</v>
      </c>
      <c r="BP165" s="11">
        <f t="shared" si="275"/>
        <v>0</v>
      </c>
      <c r="BQ165" s="11">
        <f t="shared" ref="BQ165:EB165" si="276">BQ94+BQ26</f>
        <v>0</v>
      </c>
      <c r="BR165" s="11">
        <f t="shared" si="276"/>
        <v>0</v>
      </c>
      <c r="BS165" s="11">
        <f t="shared" si="276"/>
        <v>0</v>
      </c>
      <c r="BU165" s="11">
        <f t="shared" si="276"/>
        <v>0</v>
      </c>
      <c r="BV165" s="11">
        <f t="shared" si="276"/>
        <v>0</v>
      </c>
      <c r="BW165" s="11">
        <f t="shared" si="276"/>
        <v>0</v>
      </c>
      <c r="BX165" s="11">
        <f t="shared" si="276"/>
        <v>0</v>
      </c>
      <c r="BY165" s="11">
        <f t="shared" si="276"/>
        <v>0</v>
      </c>
      <c r="BZ165" s="11">
        <f t="shared" si="276"/>
        <v>0</v>
      </c>
      <c r="CA165" s="11">
        <f t="shared" si="276"/>
        <v>0</v>
      </c>
      <c r="CB165" s="11">
        <f t="shared" si="276"/>
        <v>0</v>
      </c>
      <c r="CC165" s="11">
        <f t="shared" si="276"/>
        <v>0</v>
      </c>
      <c r="CD165" s="11">
        <f t="shared" si="276"/>
        <v>0</v>
      </c>
      <c r="CE165" s="11">
        <f t="shared" si="276"/>
        <v>0</v>
      </c>
      <c r="CF165" s="11">
        <f t="shared" si="276"/>
        <v>0</v>
      </c>
      <c r="CG165" s="11">
        <f t="shared" si="276"/>
        <v>0</v>
      </c>
      <c r="CH165" s="11">
        <f t="shared" si="276"/>
        <v>0</v>
      </c>
      <c r="CI165" s="11">
        <f t="shared" si="276"/>
        <v>0</v>
      </c>
      <c r="CJ165" s="11">
        <f t="shared" si="276"/>
        <v>0</v>
      </c>
      <c r="CM165" s="11">
        <f t="shared" si="276"/>
        <v>26478.5</v>
      </c>
      <c r="CN165" s="11">
        <f t="shared" si="276"/>
        <v>45057379630.394127</v>
      </c>
      <c r="CO165" s="11">
        <f t="shared" si="276"/>
        <v>17801837163.213936</v>
      </c>
      <c r="CP165" s="11">
        <f t="shared" si="276"/>
        <v>6112583290.9142323</v>
      </c>
      <c r="CQ165" s="11">
        <f t="shared" si="276"/>
        <v>2429632595.6028748</v>
      </c>
      <c r="CR165" s="11">
        <f t="shared" si="276"/>
        <v>24560446788.988632</v>
      </c>
      <c r="CS165" s="11">
        <f t="shared" si="276"/>
        <v>1754807390.5285697</v>
      </c>
      <c r="CT165" s="11">
        <f t="shared" si="276"/>
        <v>2155741754.0771852</v>
      </c>
      <c r="CU165" s="11">
        <f t="shared" si="276"/>
        <v>8570775450.0514994</v>
      </c>
      <c r="CV165" s="11">
        <f t="shared" si="276"/>
        <v>42483293257.135422</v>
      </c>
      <c r="CW165" s="11">
        <f t="shared" si="276"/>
        <v>6010041986.7214947</v>
      </c>
      <c r="CX165" s="11">
        <f t="shared" si="276"/>
        <v>10593827628.435625</v>
      </c>
      <c r="CY165" s="11">
        <f t="shared" si="276"/>
        <v>1148365377.9260435</v>
      </c>
      <c r="CZ165" s="11">
        <f t="shared" si="276"/>
        <v>3627512661.9891534</v>
      </c>
      <c r="DA165" s="11">
        <f t="shared" si="276"/>
        <v>3805098276.1788707</v>
      </c>
      <c r="DB165" s="11">
        <f t="shared" si="276"/>
        <v>3017118360.9590058</v>
      </c>
      <c r="DC165" s="11">
        <f t="shared" si="276"/>
        <v>13059131687.534548</v>
      </c>
      <c r="DE165" s="11">
        <f t="shared" si="276"/>
        <v>42801732761.63131</v>
      </c>
      <c r="DF165" s="11">
        <f t="shared" si="276"/>
        <v>16540797322.233084</v>
      </c>
      <c r="DG165" s="11">
        <f t="shared" si="276"/>
        <v>5929655235.0900917</v>
      </c>
      <c r="DH165" s="11">
        <f t="shared" si="276"/>
        <v>2243917066.9010301</v>
      </c>
      <c r="DI165" s="11">
        <f t="shared" si="276"/>
        <v>23140190112.207985</v>
      </c>
      <c r="DJ165" s="11">
        <f t="shared" si="276"/>
        <v>1606065172.6048574</v>
      </c>
      <c r="DK165" s="11">
        <f t="shared" si="276"/>
        <v>2036916599.0328472</v>
      </c>
      <c r="DL165" s="11">
        <f t="shared" si="276"/>
        <v>7955297031.3088293</v>
      </c>
      <c r="DM165" s="11">
        <f t="shared" si="276"/>
        <v>39568598442.309647</v>
      </c>
      <c r="DN165" s="11">
        <f t="shared" si="276"/>
        <v>5538807254.1300583</v>
      </c>
      <c r="DO165" s="11">
        <f t="shared" si="276"/>
        <v>9791983868.5618362</v>
      </c>
      <c r="DP165" s="11">
        <f t="shared" si="276"/>
        <v>1073841809.7421298</v>
      </c>
      <c r="DQ165" s="11">
        <f t="shared" si="276"/>
        <v>3335981199.2117338</v>
      </c>
      <c r="DR165" s="11">
        <f t="shared" si="276"/>
        <v>3653752303.7423468</v>
      </c>
      <c r="DS165" s="11">
        <f t="shared" si="276"/>
        <v>2772594159.1457295</v>
      </c>
      <c r="DT165" s="11">
        <f t="shared" si="276"/>
        <v>12191453937.428503</v>
      </c>
      <c r="DV165" s="11">
        <f t="shared" si="276"/>
        <v>40905573902.197807</v>
      </c>
      <c r="DW165" s="11">
        <f t="shared" si="276"/>
        <v>15894465551.437252</v>
      </c>
      <c r="DX165" s="11">
        <f t="shared" si="276"/>
        <v>5850737033.0178347</v>
      </c>
      <c r="DY165" s="11">
        <f t="shared" si="276"/>
        <v>2148380263.0010605</v>
      </c>
      <c r="DZ165" s="11">
        <f t="shared" si="276"/>
        <v>21980594105.965641</v>
      </c>
      <c r="EA165" s="11">
        <f t="shared" si="276"/>
        <v>1457505866.6419647</v>
      </c>
      <c r="EB165" s="11">
        <f t="shared" si="276"/>
        <v>1927152121.9258094</v>
      </c>
      <c r="EC165" s="11">
        <f t="shared" ref="EC165:GN165" si="277">EC94+EC26</f>
        <v>7339818612.5661612</v>
      </c>
      <c r="ED165" s="11">
        <f t="shared" si="277"/>
        <v>36653903627.483849</v>
      </c>
      <c r="EE165" s="11">
        <f t="shared" si="277"/>
        <v>5067572521.53862</v>
      </c>
      <c r="EF165" s="11">
        <f t="shared" si="277"/>
        <v>9061229670.1808968</v>
      </c>
      <c r="EG165" s="11">
        <f t="shared" si="277"/>
        <v>999425930.20271516</v>
      </c>
      <c r="EH165" s="11">
        <f t="shared" si="277"/>
        <v>3045686189.5135365</v>
      </c>
      <c r="EI165" s="11">
        <f t="shared" si="277"/>
        <v>3550988625.9220114</v>
      </c>
      <c r="EJ165" s="11">
        <f t="shared" si="277"/>
        <v>2530270674.1373601</v>
      </c>
      <c r="EK165" s="11">
        <f t="shared" si="277"/>
        <v>11430971066.203911</v>
      </c>
      <c r="EM165" s="11">
        <f t="shared" si="277"/>
        <v>0</v>
      </c>
      <c r="EN165" s="11">
        <f t="shared" si="277"/>
        <v>0</v>
      </c>
      <c r="EO165" s="11">
        <f t="shared" si="277"/>
        <v>0</v>
      </c>
      <c r="EP165" s="11">
        <f t="shared" si="277"/>
        <v>0</v>
      </c>
      <c r="EQ165" s="11">
        <f t="shared" si="277"/>
        <v>0</v>
      </c>
      <c r="ER165" s="11">
        <f t="shared" si="277"/>
        <v>0</v>
      </c>
      <c r="ES165" s="11">
        <f t="shared" si="277"/>
        <v>0</v>
      </c>
      <c r="ET165" s="11">
        <f t="shared" si="277"/>
        <v>0</v>
      </c>
      <c r="EU165" s="11">
        <f t="shared" si="277"/>
        <v>0</v>
      </c>
      <c r="EV165" s="11">
        <f t="shared" si="277"/>
        <v>0</v>
      </c>
      <c r="EW165" s="11">
        <f t="shared" si="277"/>
        <v>0</v>
      </c>
      <c r="EX165" s="11">
        <f t="shared" si="277"/>
        <v>0</v>
      </c>
      <c r="EY165" s="11">
        <f t="shared" si="277"/>
        <v>0</v>
      </c>
      <c r="EZ165" s="11">
        <f t="shared" si="277"/>
        <v>0</v>
      </c>
      <c r="FA165" s="11">
        <f t="shared" si="277"/>
        <v>0</v>
      </c>
      <c r="FB165" s="11">
        <f t="shared" si="277"/>
        <v>0</v>
      </c>
      <c r="FD165" s="11">
        <f t="shared" si="277"/>
        <v>0</v>
      </c>
      <c r="FE165" s="11">
        <f t="shared" si="277"/>
        <v>0</v>
      </c>
      <c r="FF165" s="11">
        <f t="shared" si="277"/>
        <v>0</v>
      </c>
      <c r="FG165" s="11">
        <f t="shared" si="277"/>
        <v>0</v>
      </c>
      <c r="FH165" s="11">
        <f t="shared" si="277"/>
        <v>0</v>
      </c>
      <c r="FI165" s="11">
        <f t="shared" si="277"/>
        <v>0</v>
      </c>
      <c r="FJ165" s="11">
        <f t="shared" si="277"/>
        <v>0</v>
      </c>
      <c r="FK165" s="11">
        <f t="shared" si="277"/>
        <v>0</v>
      </c>
      <c r="FL165" s="11">
        <f t="shared" si="277"/>
        <v>0</v>
      </c>
      <c r="FM165" s="11">
        <f t="shared" si="277"/>
        <v>0</v>
      </c>
      <c r="FN165" s="11">
        <f t="shared" si="277"/>
        <v>0</v>
      </c>
      <c r="FO165" s="11">
        <f t="shared" si="277"/>
        <v>0</v>
      </c>
      <c r="FP165" s="11">
        <f t="shared" si="277"/>
        <v>0</v>
      </c>
      <c r="FQ165" s="11">
        <f t="shared" si="277"/>
        <v>0</v>
      </c>
      <c r="FR165" s="11">
        <f t="shared" si="277"/>
        <v>0</v>
      </c>
      <c r="FS165" s="11">
        <f t="shared" si="277"/>
        <v>0</v>
      </c>
      <c r="FV165" s="11">
        <f t="shared" si="277"/>
        <v>26478.5</v>
      </c>
      <c r="FW165" s="11">
        <f t="shared" si="277"/>
        <v>41159722575.346451</v>
      </c>
      <c r="FX165" s="11">
        <f t="shared" si="277"/>
        <v>18350776678.28545</v>
      </c>
      <c r="FY165" s="11">
        <f t="shared" si="277"/>
        <v>6639193933.0220127</v>
      </c>
      <c r="FZ165" s="11">
        <f t="shared" si="277"/>
        <v>2658157820.4731922</v>
      </c>
      <c r="GA165" s="11">
        <f t="shared" si="277"/>
        <v>20456116777.56567</v>
      </c>
      <c r="GB165" s="11">
        <f t="shared" si="277"/>
        <v>1069001081.2796079</v>
      </c>
      <c r="GC165" s="11">
        <f t="shared" si="277"/>
        <v>2345262842.1283255</v>
      </c>
      <c r="GD165" s="11">
        <f t="shared" si="277"/>
        <v>13188843927.256107</v>
      </c>
      <c r="GE165" s="11">
        <f t="shared" si="277"/>
        <v>43175753092.51265</v>
      </c>
      <c r="GF165" s="11">
        <f t="shared" si="277"/>
        <v>5853020048.4240341</v>
      </c>
      <c r="GG165" s="11">
        <f t="shared" si="277"/>
        <v>7261401228.8503685</v>
      </c>
      <c r="GH165" s="11">
        <f t="shared" si="277"/>
        <v>1644462599.89677</v>
      </c>
      <c r="GI165" s="11">
        <f t="shared" si="277"/>
        <v>2807080067.0292974</v>
      </c>
      <c r="GJ165" s="11">
        <f t="shared" si="277"/>
        <v>3784971945.624887</v>
      </c>
      <c r="GK165" s="11">
        <f t="shared" si="277"/>
        <v>2996559416.0183959</v>
      </c>
      <c r="GL165" s="11">
        <f t="shared" si="277"/>
        <v>16333274614.669062</v>
      </c>
      <c r="GN165" s="11">
        <f t="shared" si="277"/>
        <v>39984728993.570099</v>
      </c>
      <c r="GO165" s="11">
        <f t="shared" ref="GO165:IZ165" si="278">GO94+GO26</f>
        <v>17671768294.890244</v>
      </c>
      <c r="GP165" s="11">
        <f t="shared" si="278"/>
        <v>6427024249.0918446</v>
      </c>
      <c r="GQ165" s="11">
        <f t="shared" si="278"/>
        <v>2564093439.5648775</v>
      </c>
      <c r="GR165" s="11">
        <f t="shared" si="278"/>
        <v>19745370353.061199</v>
      </c>
      <c r="GS165" s="11">
        <f t="shared" si="278"/>
        <v>1014846248.5248137</v>
      </c>
      <c r="GT165" s="11">
        <f t="shared" si="278"/>
        <v>2250606731.9576082</v>
      </c>
      <c r="GU165" s="11">
        <f t="shared" si="278"/>
        <v>12744261277.460503</v>
      </c>
      <c r="GV165" s="11">
        <f t="shared" si="278"/>
        <v>41006063817.395172</v>
      </c>
      <c r="GW165" s="11">
        <f t="shared" si="278"/>
        <v>5594088278.5457726</v>
      </c>
      <c r="GX165" s="11">
        <f t="shared" si="278"/>
        <v>7004810768.1703463</v>
      </c>
      <c r="GY165" s="11">
        <f t="shared" si="278"/>
        <v>1579749476.3043957</v>
      </c>
      <c r="GZ165" s="11">
        <f t="shared" si="278"/>
        <v>2691434761.1338873</v>
      </c>
      <c r="HA165" s="11">
        <f t="shared" si="278"/>
        <v>3591164390.6401601</v>
      </c>
      <c r="HB165" s="11">
        <f t="shared" si="278"/>
        <v>2851575380.374084</v>
      </c>
      <c r="HC165" s="11">
        <f t="shared" si="278"/>
        <v>15610424378.04385</v>
      </c>
      <c r="HE165" s="11">
        <f t="shared" si="278"/>
        <v>39456882235.48143</v>
      </c>
      <c r="HF165" s="11">
        <f t="shared" si="278"/>
        <v>17002097825.507349</v>
      </c>
      <c r="HG165" s="11">
        <f t="shared" si="278"/>
        <v>6276800554.7579508</v>
      </c>
      <c r="HH165" s="11">
        <f t="shared" si="278"/>
        <v>2530994287.6092472</v>
      </c>
      <c r="HI165" s="11">
        <f t="shared" si="278"/>
        <v>19087614639.446655</v>
      </c>
      <c r="HJ165" s="11">
        <f t="shared" si="278"/>
        <v>960507278.20720088</v>
      </c>
      <c r="HK165" s="11">
        <f t="shared" si="278"/>
        <v>2155950621.7868881</v>
      </c>
      <c r="HL165" s="11">
        <f t="shared" si="278"/>
        <v>12315641883.218786</v>
      </c>
      <c r="HM165" s="11">
        <f t="shared" si="278"/>
        <v>38836374542.27771</v>
      </c>
      <c r="HN165" s="11">
        <f t="shared" si="278"/>
        <v>5335156508.6675177</v>
      </c>
      <c r="HO165" s="11">
        <f t="shared" si="278"/>
        <v>6893619746.0552473</v>
      </c>
      <c r="HP165" s="11">
        <f t="shared" si="278"/>
        <v>1515016565.0982265</v>
      </c>
      <c r="HQ165" s="11">
        <f t="shared" si="278"/>
        <v>2575789455.2384787</v>
      </c>
      <c r="HR165" s="11">
        <f t="shared" si="278"/>
        <v>3397304340.9951134</v>
      </c>
      <c r="HS165" s="11">
        <f t="shared" si="278"/>
        <v>2706664623.4574251</v>
      </c>
      <c r="HT165" s="11">
        <f t="shared" si="278"/>
        <v>14887574141.418655</v>
      </c>
      <c r="HV165" s="11">
        <f t="shared" si="278"/>
        <v>0</v>
      </c>
      <c r="HW165" s="11">
        <f t="shared" si="278"/>
        <v>0</v>
      </c>
      <c r="HX165" s="11">
        <f t="shared" si="278"/>
        <v>0</v>
      </c>
      <c r="HY165" s="11">
        <f t="shared" si="278"/>
        <v>0</v>
      </c>
      <c r="HZ165" s="11">
        <f t="shared" si="278"/>
        <v>0</v>
      </c>
      <c r="IA165" s="11">
        <f t="shared" si="278"/>
        <v>0</v>
      </c>
      <c r="IB165" s="11">
        <f t="shared" si="278"/>
        <v>0</v>
      </c>
      <c r="IC165" s="11">
        <f t="shared" si="278"/>
        <v>0</v>
      </c>
      <c r="ID165" s="11">
        <f t="shared" si="278"/>
        <v>0</v>
      </c>
      <c r="IE165" s="11">
        <f t="shared" si="278"/>
        <v>0</v>
      </c>
      <c r="IF165" s="11">
        <f t="shared" si="278"/>
        <v>0</v>
      </c>
      <c r="IG165" s="11">
        <f t="shared" si="278"/>
        <v>0</v>
      </c>
      <c r="IH165" s="11">
        <f t="shared" si="278"/>
        <v>0</v>
      </c>
      <c r="II165" s="11">
        <f t="shared" si="278"/>
        <v>0</v>
      </c>
      <c r="IJ165" s="11">
        <f t="shared" si="278"/>
        <v>0</v>
      </c>
      <c r="IK165" s="11">
        <f t="shared" si="278"/>
        <v>0</v>
      </c>
      <c r="IM165" s="11">
        <f t="shared" si="278"/>
        <v>0</v>
      </c>
      <c r="IN165" s="11">
        <f t="shared" si="278"/>
        <v>0</v>
      </c>
      <c r="IO165" s="11">
        <f t="shared" si="278"/>
        <v>0</v>
      </c>
      <c r="IP165" s="11">
        <f t="shared" si="278"/>
        <v>0</v>
      </c>
      <c r="IQ165" s="11">
        <f t="shared" si="278"/>
        <v>0</v>
      </c>
      <c r="IR165" s="11">
        <f t="shared" si="278"/>
        <v>0</v>
      </c>
      <c r="IS165" s="11">
        <f t="shared" si="278"/>
        <v>0</v>
      </c>
      <c r="IT165" s="11">
        <f t="shared" si="278"/>
        <v>0</v>
      </c>
      <c r="IU165" s="11">
        <f t="shared" si="278"/>
        <v>0</v>
      </c>
      <c r="IV165" s="11">
        <f t="shared" si="278"/>
        <v>0</v>
      </c>
      <c r="IW165" s="11">
        <f t="shared" si="278"/>
        <v>0</v>
      </c>
      <c r="IX165" s="11">
        <f t="shared" si="278"/>
        <v>0</v>
      </c>
      <c r="IY165" s="11">
        <f t="shared" si="278"/>
        <v>0</v>
      </c>
      <c r="IZ165" s="11">
        <f t="shared" si="278"/>
        <v>0</v>
      </c>
      <c r="JA165" s="11">
        <f t="shared" ref="JA165" si="279">JA94+JA26</f>
        <v>0</v>
      </c>
      <c r="JB165" s="11">
        <f t="shared" si="164"/>
        <v>0</v>
      </c>
    </row>
    <row r="166" spans="3:262" x14ac:dyDescent="0.25">
      <c r="D166" s="11">
        <v>2044</v>
      </c>
      <c r="E166" s="11">
        <f t="shared" ref="E166:BP166" si="280">E95+E27</f>
        <v>31738958003.376507</v>
      </c>
      <c r="F166" s="11">
        <f t="shared" si="280"/>
        <v>18540005674.909218</v>
      </c>
      <c r="G166" s="11">
        <f t="shared" si="280"/>
        <v>5670806922.0915871</v>
      </c>
      <c r="H166" s="11">
        <f t="shared" si="280"/>
        <v>2555353159.4515495</v>
      </c>
      <c r="I166" s="11">
        <f t="shared" si="280"/>
        <v>23632097378.630322</v>
      </c>
      <c r="J166" s="11">
        <f t="shared" si="280"/>
        <v>1537192348.1757057</v>
      </c>
      <c r="K166" s="11">
        <f t="shared" si="280"/>
        <v>2017589093.6013401</v>
      </c>
      <c r="L166" s="11">
        <f t="shared" si="280"/>
        <v>6547821996.177249</v>
      </c>
      <c r="M166" s="11">
        <f t="shared" si="280"/>
        <v>44316897956.194519</v>
      </c>
      <c r="N166" s="11">
        <f t="shared" si="280"/>
        <v>5917039413.2409782</v>
      </c>
      <c r="O166" s="11">
        <f t="shared" si="280"/>
        <v>6622802819.019701</v>
      </c>
      <c r="P166" s="11">
        <f t="shared" si="280"/>
        <v>949668199.16256702</v>
      </c>
      <c r="Q166" s="11">
        <f t="shared" si="280"/>
        <v>3692918747.5006514</v>
      </c>
      <c r="R166" s="11">
        <f t="shared" si="280"/>
        <v>3211473110.9621024</v>
      </c>
      <c r="S166" s="11">
        <f t="shared" si="280"/>
        <v>2665582920.535121</v>
      </c>
      <c r="T166" s="11">
        <f t="shared" si="280"/>
        <v>13067170693.491831</v>
      </c>
      <c r="V166" s="11">
        <f t="shared" si="280"/>
        <v>31037235533.992653</v>
      </c>
      <c r="W166" s="11">
        <f t="shared" si="280"/>
        <v>17181881936.913204</v>
      </c>
      <c r="X166" s="11">
        <f t="shared" si="280"/>
        <v>5443535983.8369055</v>
      </c>
      <c r="Y166" s="11">
        <f t="shared" si="280"/>
        <v>2382245596.2317133</v>
      </c>
      <c r="Z166" s="11">
        <f t="shared" si="280"/>
        <v>22756483741.320137</v>
      </c>
      <c r="AA166" s="11">
        <f t="shared" si="280"/>
        <v>1413437596.1935415</v>
      </c>
      <c r="AB166" s="11">
        <f t="shared" si="280"/>
        <v>1899807559.0626073</v>
      </c>
      <c r="AC166" s="11">
        <f t="shared" si="280"/>
        <v>6162602419.5281248</v>
      </c>
      <c r="AD166" s="11">
        <f t="shared" si="280"/>
        <v>41318208157.142548</v>
      </c>
      <c r="AE166" s="11">
        <f t="shared" si="280"/>
        <v>5509309751.1927776</v>
      </c>
      <c r="AF166" s="11">
        <f t="shared" si="280"/>
        <v>6161741988.8057756</v>
      </c>
      <c r="AG166" s="11">
        <f t="shared" si="280"/>
        <v>893416930.93475115</v>
      </c>
      <c r="AH166" s="11">
        <f t="shared" si="280"/>
        <v>3399366891.1463127</v>
      </c>
      <c r="AI166" s="11">
        <f t="shared" si="280"/>
        <v>3054293905.1380448</v>
      </c>
      <c r="AJ166" s="11">
        <f t="shared" si="280"/>
        <v>2459478830.3756051</v>
      </c>
      <c r="AK166" s="11">
        <f t="shared" si="280"/>
        <v>12269107799.122072</v>
      </c>
      <c r="AM166" s="11">
        <f t="shared" si="280"/>
        <v>30556508680.063068</v>
      </c>
      <c r="AN166" s="11">
        <f t="shared" si="280"/>
        <v>15828327701.298561</v>
      </c>
      <c r="AO166" s="11">
        <f t="shared" si="280"/>
        <v>5274620875.9495859</v>
      </c>
      <c r="AP166" s="11">
        <f t="shared" si="280"/>
        <v>2229850491.2202349</v>
      </c>
      <c r="AQ166" s="11">
        <f t="shared" si="280"/>
        <v>22085581784.291431</v>
      </c>
      <c r="AR166" s="11">
        <f t="shared" si="280"/>
        <v>1289682844.2113771</v>
      </c>
      <c r="AS166" s="11">
        <f t="shared" si="280"/>
        <v>1782430033.3178468</v>
      </c>
      <c r="AT166" s="11">
        <f t="shared" si="280"/>
        <v>5777847137.517437</v>
      </c>
      <c r="AU166" s="11">
        <f t="shared" si="280"/>
        <v>38324712886.329964</v>
      </c>
      <c r="AV166" s="11">
        <f t="shared" si="280"/>
        <v>5101580089.1445732</v>
      </c>
      <c r="AW166" s="11">
        <f t="shared" si="280"/>
        <v>5700681158.5918474</v>
      </c>
      <c r="AX166" s="11">
        <f t="shared" si="280"/>
        <v>837329289.13878441</v>
      </c>
      <c r="AY166" s="11">
        <f t="shared" si="280"/>
        <v>3105815034.791975</v>
      </c>
      <c r="AZ166" s="11">
        <f t="shared" si="280"/>
        <v>2897114699.3139763</v>
      </c>
      <c r="BA166" s="11">
        <f t="shared" si="280"/>
        <v>2253374740.2160873</v>
      </c>
      <c r="BB166" s="11">
        <f t="shared" si="280"/>
        <v>11471044904.752316</v>
      </c>
      <c r="BD166" s="11">
        <f t="shared" si="280"/>
        <v>0</v>
      </c>
      <c r="BE166" s="11">
        <f t="shared" si="280"/>
        <v>0</v>
      </c>
      <c r="BF166" s="11">
        <f t="shared" si="280"/>
        <v>0</v>
      </c>
      <c r="BG166" s="11">
        <f t="shared" si="280"/>
        <v>0</v>
      </c>
      <c r="BH166" s="11">
        <f t="shared" si="280"/>
        <v>0</v>
      </c>
      <c r="BI166" s="11">
        <f t="shared" si="280"/>
        <v>0</v>
      </c>
      <c r="BJ166" s="11">
        <f t="shared" si="280"/>
        <v>0</v>
      </c>
      <c r="BK166" s="11">
        <f t="shared" si="280"/>
        <v>0</v>
      </c>
      <c r="BL166" s="11">
        <f t="shared" si="280"/>
        <v>0</v>
      </c>
      <c r="BM166" s="11">
        <f t="shared" si="280"/>
        <v>0</v>
      </c>
      <c r="BN166" s="11">
        <f t="shared" si="280"/>
        <v>0</v>
      </c>
      <c r="BO166" s="11">
        <f t="shared" si="280"/>
        <v>0</v>
      </c>
      <c r="BP166" s="11">
        <f t="shared" si="280"/>
        <v>0</v>
      </c>
      <c r="BQ166" s="11">
        <f t="shared" ref="BQ166:EB166" si="281">BQ95+BQ27</f>
        <v>0</v>
      </c>
      <c r="BR166" s="11">
        <f t="shared" si="281"/>
        <v>0</v>
      </c>
      <c r="BS166" s="11">
        <f t="shared" si="281"/>
        <v>0</v>
      </c>
      <c r="BU166" s="11">
        <f t="shared" si="281"/>
        <v>0</v>
      </c>
      <c r="BV166" s="11">
        <f t="shared" si="281"/>
        <v>0</v>
      </c>
      <c r="BW166" s="11">
        <f t="shared" si="281"/>
        <v>0</v>
      </c>
      <c r="BX166" s="11">
        <f t="shared" si="281"/>
        <v>0</v>
      </c>
      <c r="BY166" s="11">
        <f t="shared" si="281"/>
        <v>0</v>
      </c>
      <c r="BZ166" s="11">
        <f t="shared" si="281"/>
        <v>0</v>
      </c>
      <c r="CA166" s="11">
        <f t="shared" si="281"/>
        <v>0</v>
      </c>
      <c r="CB166" s="11">
        <f t="shared" si="281"/>
        <v>0</v>
      </c>
      <c r="CC166" s="11">
        <f t="shared" si="281"/>
        <v>0</v>
      </c>
      <c r="CD166" s="11">
        <f t="shared" si="281"/>
        <v>0</v>
      </c>
      <c r="CE166" s="11">
        <f t="shared" si="281"/>
        <v>0</v>
      </c>
      <c r="CF166" s="11">
        <f t="shared" si="281"/>
        <v>0</v>
      </c>
      <c r="CG166" s="11">
        <f t="shared" si="281"/>
        <v>0</v>
      </c>
      <c r="CH166" s="11">
        <f t="shared" si="281"/>
        <v>0</v>
      </c>
      <c r="CI166" s="11">
        <f t="shared" si="281"/>
        <v>0</v>
      </c>
      <c r="CJ166" s="11">
        <f t="shared" si="281"/>
        <v>0</v>
      </c>
      <c r="CM166" s="11">
        <f t="shared" si="281"/>
        <v>28523.5</v>
      </c>
      <c r="CN166" s="11">
        <f t="shared" si="281"/>
        <v>46104489616.980202</v>
      </c>
      <c r="CO166" s="11">
        <f t="shared" si="281"/>
        <v>18413418694.605061</v>
      </c>
      <c r="CP166" s="11">
        <f t="shared" si="281"/>
        <v>5879984959.5282059</v>
      </c>
      <c r="CQ166" s="11">
        <f t="shared" si="281"/>
        <v>2575647762.8712649</v>
      </c>
      <c r="CR166" s="11">
        <f t="shared" si="281"/>
        <v>25383953087.412807</v>
      </c>
      <c r="CS166" s="11">
        <f t="shared" si="281"/>
        <v>1954233613.7425325</v>
      </c>
      <c r="CT166" s="11">
        <f t="shared" si="281"/>
        <v>2258851599.9333987</v>
      </c>
      <c r="CU166" s="11">
        <f t="shared" si="281"/>
        <v>8950100719.617897</v>
      </c>
      <c r="CV166" s="11">
        <f t="shared" si="281"/>
        <v>43344271614.656654</v>
      </c>
      <c r="CW166" s="11">
        <f t="shared" si="281"/>
        <v>6376993277.494668</v>
      </c>
      <c r="CX166" s="11">
        <f t="shared" si="281"/>
        <v>10688171002.275387</v>
      </c>
      <c r="CY166" s="11">
        <f t="shared" si="281"/>
        <v>1283223186.5096023</v>
      </c>
      <c r="CZ166" s="11">
        <f t="shared" si="281"/>
        <v>3823233884.121068</v>
      </c>
      <c r="DA166" s="11">
        <f t="shared" si="281"/>
        <v>3818103998.9667864</v>
      </c>
      <c r="DB166" s="11">
        <f t="shared" si="281"/>
        <v>3184524128.2137089</v>
      </c>
      <c r="DC166" s="11">
        <f t="shared" si="281"/>
        <v>13263563096.104734</v>
      </c>
      <c r="DE166" s="11">
        <f t="shared" si="281"/>
        <v>43720319105.593941</v>
      </c>
      <c r="DF166" s="11">
        <f t="shared" si="281"/>
        <v>17049412732.179659</v>
      </c>
      <c r="DG166" s="11">
        <f t="shared" si="281"/>
        <v>5697056903.7040653</v>
      </c>
      <c r="DH166" s="11">
        <f t="shared" si="281"/>
        <v>2371305825.8454742</v>
      </c>
      <c r="DI166" s="11">
        <f t="shared" si="281"/>
        <v>23858922766.665054</v>
      </c>
      <c r="DJ166" s="11">
        <f t="shared" si="281"/>
        <v>1783021979.6211939</v>
      </c>
      <c r="DK166" s="11">
        <f t="shared" si="281"/>
        <v>2129338780.4911628</v>
      </c>
      <c r="DL166" s="11">
        <f t="shared" si="281"/>
        <v>8289604385.3559999</v>
      </c>
      <c r="DM166" s="11">
        <f t="shared" si="281"/>
        <v>40276519805.052589</v>
      </c>
      <c r="DN166" s="11">
        <f t="shared" si="281"/>
        <v>5863185832.556447</v>
      </c>
      <c r="DO166" s="11">
        <f t="shared" si="281"/>
        <v>9858312836.8415661</v>
      </c>
      <c r="DP166" s="11">
        <f t="shared" si="281"/>
        <v>1198041359.7534263</v>
      </c>
      <c r="DQ166" s="11">
        <f t="shared" si="281"/>
        <v>3508254681.965807</v>
      </c>
      <c r="DR166" s="11">
        <f t="shared" si="281"/>
        <v>3663631585.0743356</v>
      </c>
      <c r="DS166" s="11">
        <f t="shared" si="281"/>
        <v>2919230021.5810928</v>
      </c>
      <c r="DT166" s="11">
        <f t="shared" si="281"/>
        <v>12356679391.018169</v>
      </c>
      <c r="DV166" s="11">
        <f t="shared" si="281"/>
        <v>41614682691.220428</v>
      </c>
      <c r="DW166" s="11">
        <f t="shared" si="281"/>
        <v>16124420832.310545</v>
      </c>
      <c r="DX166" s="11">
        <f t="shared" si="281"/>
        <v>5618138701.6318083</v>
      </c>
      <c r="DY166" s="11">
        <f t="shared" si="281"/>
        <v>2230673461.3311524</v>
      </c>
      <c r="DZ166" s="11">
        <f t="shared" si="281"/>
        <v>22513216654.268318</v>
      </c>
      <c r="EA166" s="11">
        <f t="shared" si="281"/>
        <v>1611993011.6516569</v>
      </c>
      <c r="EB166" s="11">
        <f t="shared" si="281"/>
        <v>2008874532.0397413</v>
      </c>
      <c r="EC166" s="11">
        <f t="shared" ref="EC166:GN166" si="282">EC95+EC27</f>
        <v>7629108051.0941029</v>
      </c>
      <c r="ED166" s="11">
        <f t="shared" si="282"/>
        <v>37208767995.448502</v>
      </c>
      <c r="EE166" s="11">
        <f t="shared" si="282"/>
        <v>5349378387.6182251</v>
      </c>
      <c r="EF166" s="11">
        <f t="shared" si="282"/>
        <v>9120715943.9914093</v>
      </c>
      <c r="EG166" s="11">
        <f t="shared" si="282"/>
        <v>1112967153.3177185</v>
      </c>
      <c r="EH166" s="11">
        <f t="shared" si="282"/>
        <v>3194510991.7071309</v>
      </c>
      <c r="EI166" s="11">
        <f t="shared" si="282"/>
        <v>3560991998.1901188</v>
      </c>
      <c r="EJ166" s="11">
        <f t="shared" si="282"/>
        <v>2656135359.5925837</v>
      </c>
      <c r="EK166" s="11">
        <f t="shared" si="282"/>
        <v>11566998764.951136</v>
      </c>
      <c r="EM166" s="11">
        <f t="shared" si="282"/>
        <v>0</v>
      </c>
      <c r="EN166" s="11">
        <f t="shared" si="282"/>
        <v>0</v>
      </c>
      <c r="EO166" s="11">
        <f t="shared" si="282"/>
        <v>0</v>
      </c>
      <c r="EP166" s="11">
        <f t="shared" si="282"/>
        <v>0</v>
      </c>
      <c r="EQ166" s="11">
        <f t="shared" si="282"/>
        <v>0</v>
      </c>
      <c r="ER166" s="11">
        <f t="shared" si="282"/>
        <v>0</v>
      </c>
      <c r="ES166" s="11">
        <f t="shared" si="282"/>
        <v>0</v>
      </c>
      <c r="ET166" s="11">
        <f t="shared" si="282"/>
        <v>0</v>
      </c>
      <c r="EU166" s="11">
        <f t="shared" si="282"/>
        <v>0</v>
      </c>
      <c r="EV166" s="11">
        <f t="shared" si="282"/>
        <v>0</v>
      </c>
      <c r="EW166" s="11">
        <f t="shared" si="282"/>
        <v>0</v>
      </c>
      <c r="EX166" s="11">
        <f t="shared" si="282"/>
        <v>0</v>
      </c>
      <c r="EY166" s="11">
        <f t="shared" si="282"/>
        <v>0</v>
      </c>
      <c r="EZ166" s="11">
        <f t="shared" si="282"/>
        <v>0</v>
      </c>
      <c r="FA166" s="11">
        <f t="shared" si="282"/>
        <v>0</v>
      </c>
      <c r="FB166" s="11">
        <f t="shared" si="282"/>
        <v>0</v>
      </c>
      <c r="FD166" s="11">
        <f t="shared" si="282"/>
        <v>0</v>
      </c>
      <c r="FE166" s="11">
        <f t="shared" si="282"/>
        <v>0</v>
      </c>
      <c r="FF166" s="11">
        <f t="shared" si="282"/>
        <v>0</v>
      </c>
      <c r="FG166" s="11">
        <f t="shared" si="282"/>
        <v>0</v>
      </c>
      <c r="FH166" s="11">
        <f t="shared" si="282"/>
        <v>0</v>
      </c>
      <c r="FI166" s="11">
        <f t="shared" si="282"/>
        <v>0</v>
      </c>
      <c r="FJ166" s="11">
        <f t="shared" si="282"/>
        <v>0</v>
      </c>
      <c r="FK166" s="11">
        <f t="shared" si="282"/>
        <v>0</v>
      </c>
      <c r="FL166" s="11">
        <f t="shared" si="282"/>
        <v>0</v>
      </c>
      <c r="FM166" s="11">
        <f t="shared" si="282"/>
        <v>0</v>
      </c>
      <c r="FN166" s="11">
        <f t="shared" si="282"/>
        <v>0</v>
      </c>
      <c r="FO166" s="11">
        <f t="shared" si="282"/>
        <v>0</v>
      </c>
      <c r="FP166" s="11">
        <f t="shared" si="282"/>
        <v>0</v>
      </c>
      <c r="FQ166" s="11">
        <f t="shared" si="282"/>
        <v>0</v>
      </c>
      <c r="FR166" s="11">
        <f t="shared" si="282"/>
        <v>0</v>
      </c>
      <c r="FS166" s="11">
        <f t="shared" si="282"/>
        <v>0</v>
      </c>
      <c r="FV166" s="11">
        <f t="shared" si="282"/>
        <v>28523.5</v>
      </c>
      <c r="FW166" s="11">
        <f t="shared" si="282"/>
        <v>41190328082.512482</v>
      </c>
      <c r="FX166" s="11">
        <f t="shared" si="282"/>
        <v>18628120512.403408</v>
      </c>
      <c r="FY166" s="11">
        <f t="shared" si="282"/>
        <v>6430516648.0439234</v>
      </c>
      <c r="FZ166" s="11">
        <f t="shared" si="282"/>
        <v>2755460434.0223212</v>
      </c>
      <c r="GA166" s="11">
        <f t="shared" si="282"/>
        <v>20994259262.389805</v>
      </c>
      <c r="GB166" s="11">
        <f t="shared" si="282"/>
        <v>1252828924.2011578</v>
      </c>
      <c r="GC166" s="11">
        <f t="shared" si="282"/>
        <v>2483504371.5914249</v>
      </c>
      <c r="GD166" s="11">
        <f t="shared" si="282"/>
        <v>13392833127.9963</v>
      </c>
      <c r="GE166" s="11">
        <f t="shared" si="282"/>
        <v>43543505714.49501</v>
      </c>
      <c r="GF166" s="11">
        <f t="shared" si="282"/>
        <v>6157412617.3391123</v>
      </c>
      <c r="GG166" s="11">
        <f t="shared" si="282"/>
        <v>7298297693.9356813</v>
      </c>
      <c r="GH166" s="11">
        <f t="shared" si="282"/>
        <v>1750760147.5006437</v>
      </c>
      <c r="GI166" s="11">
        <f t="shared" si="282"/>
        <v>2917406558.1704535</v>
      </c>
      <c r="GJ166" s="11">
        <f t="shared" si="282"/>
        <v>3901256169.6235418</v>
      </c>
      <c r="GK166" s="11">
        <f t="shared" si="282"/>
        <v>3031429631.0908227</v>
      </c>
      <c r="GL166" s="11">
        <f t="shared" si="282"/>
        <v>17115161344.082657</v>
      </c>
      <c r="GN166" s="11">
        <f t="shared" si="282"/>
        <v>39941600935.950142</v>
      </c>
      <c r="GO166" s="11">
        <f t="shared" ref="GO166:IZ166" si="283">GO95+GO27</f>
        <v>17905949544.042656</v>
      </c>
      <c r="GP166" s="11">
        <f t="shared" si="283"/>
        <v>6214276954.9723625</v>
      </c>
      <c r="GQ166" s="11">
        <f t="shared" si="283"/>
        <v>2653581478.4032936</v>
      </c>
      <c r="GR166" s="11">
        <f t="shared" si="283"/>
        <v>20243910345.52087</v>
      </c>
      <c r="GS166" s="11">
        <f t="shared" si="283"/>
        <v>1186090548.5504427</v>
      </c>
      <c r="GT166" s="11">
        <f t="shared" si="283"/>
        <v>2379558688.1919026</v>
      </c>
      <c r="GU166" s="11">
        <f t="shared" si="283"/>
        <v>12932713749.031851</v>
      </c>
      <c r="GV166" s="11">
        <f t="shared" si="283"/>
        <v>41319097767.475456</v>
      </c>
      <c r="GW166" s="11">
        <f t="shared" si="283"/>
        <v>5880033332.7807674</v>
      </c>
      <c r="GX166" s="11">
        <f t="shared" si="283"/>
        <v>7031755118.430891</v>
      </c>
      <c r="GY166" s="11">
        <f t="shared" si="283"/>
        <v>1680076782.7428243</v>
      </c>
      <c r="GZ166" s="11">
        <f t="shared" si="283"/>
        <v>2794314428.9071326</v>
      </c>
      <c r="HA166" s="11">
        <f t="shared" si="283"/>
        <v>3698400606.7282705</v>
      </c>
      <c r="HB166" s="11">
        <f t="shared" si="283"/>
        <v>2882464419.9283757</v>
      </c>
      <c r="HC166" s="11">
        <f t="shared" si="283"/>
        <v>16339651131.154566</v>
      </c>
      <c r="HE166" s="11">
        <f t="shared" si="283"/>
        <v>39415175885.147652</v>
      </c>
      <c r="HF166" s="11">
        <f t="shared" si="283"/>
        <v>17188176448.943417</v>
      </c>
      <c r="HG166" s="11">
        <f t="shared" si="283"/>
        <v>6064992501.6015301</v>
      </c>
      <c r="HH166" s="11">
        <f t="shared" si="283"/>
        <v>2599641300.247282</v>
      </c>
      <c r="HI166" s="11">
        <f t="shared" si="283"/>
        <v>19504466565.794674</v>
      </c>
      <c r="HJ166" s="11">
        <f t="shared" si="283"/>
        <v>1119166806.7461302</v>
      </c>
      <c r="HK166" s="11">
        <f t="shared" si="283"/>
        <v>2275613004.792376</v>
      </c>
      <c r="HL166" s="11">
        <f t="shared" si="283"/>
        <v>12478343498.852913</v>
      </c>
      <c r="HM166" s="11">
        <f t="shared" si="283"/>
        <v>39094689820.455917</v>
      </c>
      <c r="HN166" s="11">
        <f t="shared" si="283"/>
        <v>5602654048.2224293</v>
      </c>
      <c r="HO166" s="11">
        <f t="shared" si="283"/>
        <v>6921122898.9223795</v>
      </c>
      <c r="HP166" s="11">
        <f t="shared" si="283"/>
        <v>1609373578.1778011</v>
      </c>
      <c r="HQ166" s="11">
        <f t="shared" si="283"/>
        <v>2671222299.6438127</v>
      </c>
      <c r="HR166" s="11">
        <f t="shared" si="283"/>
        <v>3495491388.1961393</v>
      </c>
      <c r="HS166" s="11">
        <f t="shared" si="283"/>
        <v>2733572299.1361465</v>
      </c>
      <c r="HT166" s="11">
        <f t="shared" si="283"/>
        <v>15564140918.22649</v>
      </c>
      <c r="HV166" s="11">
        <f t="shared" si="283"/>
        <v>0</v>
      </c>
      <c r="HW166" s="11">
        <f t="shared" si="283"/>
        <v>0</v>
      </c>
      <c r="HX166" s="11">
        <f t="shared" si="283"/>
        <v>0</v>
      </c>
      <c r="HY166" s="11">
        <f t="shared" si="283"/>
        <v>0</v>
      </c>
      <c r="HZ166" s="11">
        <f t="shared" si="283"/>
        <v>0</v>
      </c>
      <c r="IA166" s="11">
        <f t="shared" si="283"/>
        <v>0</v>
      </c>
      <c r="IB166" s="11">
        <f t="shared" si="283"/>
        <v>0</v>
      </c>
      <c r="IC166" s="11">
        <f t="shared" si="283"/>
        <v>0</v>
      </c>
      <c r="ID166" s="11">
        <f t="shared" si="283"/>
        <v>0</v>
      </c>
      <c r="IE166" s="11">
        <f t="shared" si="283"/>
        <v>0</v>
      </c>
      <c r="IF166" s="11">
        <f t="shared" si="283"/>
        <v>0</v>
      </c>
      <c r="IG166" s="11">
        <f t="shared" si="283"/>
        <v>0</v>
      </c>
      <c r="IH166" s="11">
        <f t="shared" si="283"/>
        <v>0</v>
      </c>
      <c r="II166" s="11">
        <f t="shared" si="283"/>
        <v>0</v>
      </c>
      <c r="IJ166" s="11">
        <f t="shared" si="283"/>
        <v>0</v>
      </c>
      <c r="IK166" s="11">
        <f t="shared" si="283"/>
        <v>0</v>
      </c>
      <c r="IM166" s="11">
        <f t="shared" si="283"/>
        <v>0</v>
      </c>
      <c r="IN166" s="11">
        <f t="shared" si="283"/>
        <v>0</v>
      </c>
      <c r="IO166" s="11">
        <f t="shared" si="283"/>
        <v>0</v>
      </c>
      <c r="IP166" s="11">
        <f t="shared" si="283"/>
        <v>0</v>
      </c>
      <c r="IQ166" s="11">
        <f t="shared" si="283"/>
        <v>0</v>
      </c>
      <c r="IR166" s="11">
        <f t="shared" si="283"/>
        <v>0</v>
      </c>
      <c r="IS166" s="11">
        <f t="shared" si="283"/>
        <v>0</v>
      </c>
      <c r="IT166" s="11">
        <f t="shared" si="283"/>
        <v>0</v>
      </c>
      <c r="IU166" s="11">
        <f t="shared" si="283"/>
        <v>0</v>
      </c>
      <c r="IV166" s="11">
        <f t="shared" si="283"/>
        <v>0</v>
      </c>
      <c r="IW166" s="11">
        <f t="shared" si="283"/>
        <v>0</v>
      </c>
      <c r="IX166" s="11">
        <f t="shared" si="283"/>
        <v>0</v>
      </c>
      <c r="IY166" s="11">
        <f t="shared" si="283"/>
        <v>0</v>
      </c>
      <c r="IZ166" s="11">
        <f t="shared" si="283"/>
        <v>0</v>
      </c>
      <c r="JA166" s="11">
        <f t="shared" ref="JA166" si="284">JA95+JA27</f>
        <v>0</v>
      </c>
      <c r="JB166" s="11">
        <f t="shared" si="164"/>
        <v>0</v>
      </c>
    </row>
    <row r="167" spans="3:262" x14ac:dyDescent="0.25">
      <c r="D167" s="11">
        <v>2045</v>
      </c>
      <c r="E167" s="11">
        <f t="shared" ref="E167:BP167" si="285">E96+E28</f>
        <v>31254568005.648304</v>
      </c>
      <c r="F167" s="11">
        <f t="shared" si="285"/>
        <v>19676851478.686306</v>
      </c>
      <c r="G167" s="11">
        <f t="shared" si="285"/>
        <v>5567859644.7779894</v>
      </c>
      <c r="H167" s="11">
        <f t="shared" si="285"/>
        <v>2741606187.4074268</v>
      </c>
      <c r="I167" s="11">
        <f t="shared" si="285"/>
        <v>23598890585.351555</v>
      </c>
      <c r="J167" s="11">
        <f t="shared" si="285"/>
        <v>1671954519.27406</v>
      </c>
      <c r="K167" s="11">
        <f t="shared" si="285"/>
        <v>2170902325.0140867</v>
      </c>
      <c r="L167" s="11">
        <f t="shared" si="285"/>
        <v>7435667416.2591295</v>
      </c>
      <c r="M167" s="11">
        <f t="shared" si="285"/>
        <v>45327252757.839134</v>
      </c>
      <c r="N167" s="11">
        <f t="shared" si="285"/>
        <v>6495456539.1760006</v>
      </c>
      <c r="O167" s="11">
        <f t="shared" si="285"/>
        <v>6940458016.4860773</v>
      </c>
      <c r="P167" s="11">
        <f t="shared" si="285"/>
        <v>1047839264.3960049</v>
      </c>
      <c r="Q167" s="11">
        <f t="shared" si="285"/>
        <v>3905818084.2705445</v>
      </c>
      <c r="R167" s="11">
        <f t="shared" si="285"/>
        <v>3391645703.263648</v>
      </c>
      <c r="S167" s="11">
        <f t="shared" si="285"/>
        <v>2964829328.910882</v>
      </c>
      <c r="T167" s="11">
        <f t="shared" si="285"/>
        <v>13505334935.327534</v>
      </c>
      <c r="V167" s="11">
        <f t="shared" si="285"/>
        <v>30401805554.508022</v>
      </c>
      <c r="W167" s="11">
        <f t="shared" si="285"/>
        <v>18094024225.961174</v>
      </c>
      <c r="X167" s="11">
        <f t="shared" si="285"/>
        <v>5307600442.2560606</v>
      </c>
      <c r="Y167" s="11">
        <f t="shared" si="285"/>
        <v>2535083665.8494692</v>
      </c>
      <c r="Z167" s="11">
        <f t="shared" si="285"/>
        <v>22637309264.752144</v>
      </c>
      <c r="AA167" s="11">
        <f t="shared" si="285"/>
        <v>1525790581.4564571</v>
      </c>
      <c r="AB167" s="11">
        <f t="shared" si="285"/>
        <v>2030029579.40311</v>
      </c>
      <c r="AC167" s="11">
        <f t="shared" si="285"/>
        <v>6951539719.1139412</v>
      </c>
      <c r="AD167" s="11">
        <f t="shared" si="285"/>
        <v>41981774149.656487</v>
      </c>
      <c r="AE167" s="11">
        <f t="shared" si="285"/>
        <v>6007034654.6140051</v>
      </c>
      <c r="AF167" s="11">
        <f t="shared" si="285"/>
        <v>6413935187.4427662</v>
      </c>
      <c r="AG167" s="11">
        <f t="shared" si="285"/>
        <v>979906465.62991059</v>
      </c>
      <c r="AH167" s="11">
        <f t="shared" si="285"/>
        <v>3569635650.7698703</v>
      </c>
      <c r="AI167" s="11">
        <f t="shared" si="285"/>
        <v>3210951551.1010017</v>
      </c>
      <c r="AJ167" s="11">
        <f t="shared" si="285"/>
        <v>2716549632.5670738</v>
      </c>
      <c r="AK167" s="11">
        <f t="shared" si="285"/>
        <v>12606485530.030613</v>
      </c>
      <c r="AM167" s="11">
        <f t="shared" si="285"/>
        <v>29770038718.822006</v>
      </c>
      <c r="AN167" s="11">
        <f t="shared" si="285"/>
        <v>16515747942.578156</v>
      </c>
      <c r="AO167" s="11">
        <f t="shared" si="285"/>
        <v>5081713392.5909395</v>
      </c>
      <c r="AP167" s="11">
        <f t="shared" si="285"/>
        <v>2328920767.5285873</v>
      </c>
      <c r="AQ167" s="11">
        <f t="shared" si="285"/>
        <v>21880439624.434216</v>
      </c>
      <c r="AR167" s="11">
        <f t="shared" si="285"/>
        <v>1379626643.6388545</v>
      </c>
      <c r="AS167" s="11">
        <f t="shared" si="285"/>
        <v>1889552397.5738544</v>
      </c>
      <c r="AT167" s="11">
        <f t="shared" si="285"/>
        <v>6467868890.2051125</v>
      </c>
      <c r="AU167" s="11">
        <f t="shared" si="285"/>
        <v>38711773063.226563</v>
      </c>
      <c r="AV167" s="11">
        <f t="shared" si="285"/>
        <v>5518612770.0520048</v>
      </c>
      <c r="AW167" s="11">
        <f t="shared" si="285"/>
        <v>5887412358.3994503</v>
      </c>
      <c r="AX167" s="11">
        <f t="shared" si="285"/>
        <v>912136142.82889378</v>
      </c>
      <c r="AY167" s="11">
        <f t="shared" si="285"/>
        <v>3233453217.2691975</v>
      </c>
      <c r="AZ167" s="11">
        <f t="shared" si="285"/>
        <v>3030257398.938345</v>
      </c>
      <c r="BA167" s="11">
        <f t="shared" si="285"/>
        <v>2468269936.2232637</v>
      </c>
      <c r="BB167" s="11">
        <f t="shared" si="285"/>
        <v>11710594279.569504</v>
      </c>
      <c r="BD167" s="11">
        <f t="shared" si="285"/>
        <v>0</v>
      </c>
      <c r="BE167" s="11">
        <f t="shared" si="285"/>
        <v>0</v>
      </c>
      <c r="BF167" s="11">
        <f t="shared" si="285"/>
        <v>0</v>
      </c>
      <c r="BG167" s="11">
        <f t="shared" si="285"/>
        <v>0</v>
      </c>
      <c r="BH167" s="11">
        <f t="shared" si="285"/>
        <v>0</v>
      </c>
      <c r="BI167" s="11">
        <f t="shared" si="285"/>
        <v>0</v>
      </c>
      <c r="BJ167" s="11">
        <f t="shared" si="285"/>
        <v>0</v>
      </c>
      <c r="BK167" s="11">
        <f t="shared" si="285"/>
        <v>0</v>
      </c>
      <c r="BL167" s="11">
        <f t="shared" si="285"/>
        <v>0</v>
      </c>
      <c r="BM167" s="11">
        <f t="shared" si="285"/>
        <v>0</v>
      </c>
      <c r="BN167" s="11">
        <f t="shared" si="285"/>
        <v>0</v>
      </c>
      <c r="BO167" s="11">
        <f t="shared" si="285"/>
        <v>0</v>
      </c>
      <c r="BP167" s="11">
        <f t="shared" si="285"/>
        <v>0</v>
      </c>
      <c r="BQ167" s="11">
        <f t="shared" ref="BQ167:EB167" si="286">BQ96+BQ28</f>
        <v>0</v>
      </c>
      <c r="BR167" s="11">
        <f t="shared" si="286"/>
        <v>0</v>
      </c>
      <c r="BS167" s="11">
        <f t="shared" si="286"/>
        <v>0</v>
      </c>
      <c r="BU167" s="11">
        <f t="shared" si="286"/>
        <v>0</v>
      </c>
      <c r="BV167" s="11">
        <f t="shared" si="286"/>
        <v>0</v>
      </c>
      <c r="BW167" s="11">
        <f t="shared" si="286"/>
        <v>0</v>
      </c>
      <c r="BX167" s="11">
        <f t="shared" si="286"/>
        <v>0</v>
      </c>
      <c r="BY167" s="11">
        <f t="shared" si="286"/>
        <v>0</v>
      </c>
      <c r="BZ167" s="11">
        <f t="shared" si="286"/>
        <v>0</v>
      </c>
      <c r="CA167" s="11">
        <f t="shared" si="286"/>
        <v>0</v>
      </c>
      <c r="CB167" s="11">
        <f t="shared" si="286"/>
        <v>0</v>
      </c>
      <c r="CC167" s="11">
        <f t="shared" si="286"/>
        <v>0</v>
      </c>
      <c r="CD167" s="11">
        <f t="shared" si="286"/>
        <v>0</v>
      </c>
      <c r="CE167" s="11">
        <f t="shared" si="286"/>
        <v>0</v>
      </c>
      <c r="CF167" s="11">
        <f t="shared" si="286"/>
        <v>0</v>
      </c>
      <c r="CG167" s="11">
        <f t="shared" si="286"/>
        <v>0</v>
      </c>
      <c r="CH167" s="11">
        <f t="shared" si="286"/>
        <v>0</v>
      </c>
      <c r="CI167" s="11">
        <f t="shared" si="286"/>
        <v>0</v>
      </c>
      <c r="CJ167" s="11">
        <f t="shared" si="286"/>
        <v>0</v>
      </c>
      <c r="CM167" s="11">
        <f t="shared" si="286"/>
        <v>28537.5</v>
      </c>
      <c r="CN167" s="11">
        <f t="shared" si="286"/>
        <v>46919569126.000534</v>
      </c>
      <c r="CO167" s="11">
        <f t="shared" si="286"/>
        <v>18659664884.449612</v>
      </c>
      <c r="CP167" s="11">
        <f t="shared" si="286"/>
        <v>5558319387.8266239</v>
      </c>
      <c r="CQ167" s="11">
        <f t="shared" si="286"/>
        <v>2724004693.2401357</v>
      </c>
      <c r="CR167" s="11">
        <f t="shared" si="286"/>
        <v>26189990390.466888</v>
      </c>
      <c r="CS167" s="11">
        <f t="shared" si="286"/>
        <v>2108123187.6483278</v>
      </c>
      <c r="CT167" s="11">
        <f t="shared" si="286"/>
        <v>2328269040.4558887</v>
      </c>
      <c r="CU167" s="11">
        <f t="shared" si="286"/>
        <v>9436352372.4785366</v>
      </c>
      <c r="CV167" s="11">
        <f t="shared" si="286"/>
        <v>44292587190.103256</v>
      </c>
      <c r="CW167" s="11">
        <f t="shared" si="286"/>
        <v>6683031502.7892418</v>
      </c>
      <c r="CX167" s="11">
        <f t="shared" si="286"/>
        <v>10747014877.007778</v>
      </c>
      <c r="CY167" s="11">
        <f t="shared" si="286"/>
        <v>1402208145.6218803</v>
      </c>
      <c r="CZ167" s="11">
        <f t="shared" si="286"/>
        <v>4009496515.7390938</v>
      </c>
      <c r="DA167" s="11">
        <f t="shared" si="286"/>
        <v>3839870214.8042622</v>
      </c>
      <c r="DB167" s="11">
        <f t="shared" si="286"/>
        <v>3306030324.641078</v>
      </c>
      <c r="DC167" s="11">
        <f t="shared" si="286"/>
        <v>13340893151.805805</v>
      </c>
      <c r="DE167" s="11">
        <f t="shared" si="286"/>
        <v>44273058149.556755</v>
      </c>
      <c r="DF167" s="11">
        <f t="shared" si="286"/>
        <v>17164505872.509747</v>
      </c>
      <c r="DG167" s="11">
        <f t="shared" si="286"/>
        <v>5347526639.8681841</v>
      </c>
      <c r="DH167" s="11">
        <f t="shared" si="286"/>
        <v>2494452092.1087255</v>
      </c>
      <c r="DI167" s="11">
        <f t="shared" si="286"/>
        <v>24495994477.833607</v>
      </c>
      <c r="DJ167" s="11">
        <f t="shared" si="286"/>
        <v>1916665028.1714101</v>
      </c>
      <c r="DK167" s="11">
        <f t="shared" si="286"/>
        <v>2183754472.7011485</v>
      </c>
      <c r="DL167" s="11">
        <f t="shared" si="286"/>
        <v>8706392151.1108589</v>
      </c>
      <c r="DM167" s="11">
        <f t="shared" si="286"/>
        <v>41010861617.504868</v>
      </c>
      <c r="DN167" s="11">
        <f t="shared" si="286"/>
        <v>6123184099.063715</v>
      </c>
      <c r="DO167" s="11">
        <f t="shared" si="286"/>
        <v>9875293277.0157166</v>
      </c>
      <c r="DP167" s="11">
        <f t="shared" si="286"/>
        <v>1305396733.0788479</v>
      </c>
      <c r="DQ167" s="11">
        <f t="shared" si="286"/>
        <v>3666085403.9700694</v>
      </c>
      <c r="DR167" s="11">
        <f t="shared" si="286"/>
        <v>3666137489.7105784</v>
      </c>
      <c r="DS167" s="11">
        <f t="shared" si="286"/>
        <v>3020319236.6931276</v>
      </c>
      <c r="DT167" s="11">
        <f t="shared" si="286"/>
        <v>12382551536.839996</v>
      </c>
      <c r="DV167" s="11">
        <f t="shared" si="286"/>
        <v>41796346441.471077</v>
      </c>
      <c r="DW167" s="11">
        <f t="shared" si="286"/>
        <v>15976744259.261236</v>
      </c>
      <c r="DX167" s="11">
        <f t="shared" si="286"/>
        <v>5244099015.4731808</v>
      </c>
      <c r="DY167" s="11">
        <f t="shared" si="286"/>
        <v>2304459798.954752</v>
      </c>
      <c r="DZ167" s="11">
        <f t="shared" si="286"/>
        <v>22917505005.337288</v>
      </c>
      <c r="EA167" s="11">
        <f t="shared" si="286"/>
        <v>1725389301.9449971</v>
      </c>
      <c r="EB167" s="11">
        <f t="shared" si="286"/>
        <v>2048276855.9776354</v>
      </c>
      <c r="EC167" s="11">
        <f t="shared" ref="EC167:GN167" si="287">EC96+EC28</f>
        <v>7976431929.743185</v>
      </c>
      <c r="ED167" s="11">
        <f t="shared" si="287"/>
        <v>37729136044.906448</v>
      </c>
      <c r="EE167" s="11">
        <f t="shared" si="287"/>
        <v>5563336695.3381872</v>
      </c>
      <c r="EF167" s="11">
        <f t="shared" si="287"/>
        <v>9109240646.3243408</v>
      </c>
      <c r="EG167" s="11">
        <f t="shared" si="287"/>
        <v>1208692875.7612848</v>
      </c>
      <c r="EH167" s="11">
        <f t="shared" si="287"/>
        <v>3323908906.4268942</v>
      </c>
      <c r="EI167" s="11">
        <f t="shared" si="287"/>
        <v>3549518413.0684199</v>
      </c>
      <c r="EJ167" s="11">
        <f t="shared" si="287"/>
        <v>2736806387.2080469</v>
      </c>
      <c r="EK167" s="11">
        <f t="shared" si="287"/>
        <v>11549641910.452797</v>
      </c>
      <c r="EM167" s="11">
        <f t="shared" si="287"/>
        <v>0</v>
      </c>
      <c r="EN167" s="11">
        <f t="shared" si="287"/>
        <v>0</v>
      </c>
      <c r="EO167" s="11">
        <f t="shared" si="287"/>
        <v>0</v>
      </c>
      <c r="EP167" s="11">
        <f t="shared" si="287"/>
        <v>0</v>
      </c>
      <c r="EQ167" s="11">
        <f t="shared" si="287"/>
        <v>0</v>
      </c>
      <c r="ER167" s="11">
        <f t="shared" si="287"/>
        <v>0</v>
      </c>
      <c r="ES167" s="11">
        <f t="shared" si="287"/>
        <v>0</v>
      </c>
      <c r="ET167" s="11">
        <f t="shared" si="287"/>
        <v>0</v>
      </c>
      <c r="EU167" s="11">
        <f t="shared" si="287"/>
        <v>0</v>
      </c>
      <c r="EV167" s="11">
        <f t="shared" si="287"/>
        <v>0</v>
      </c>
      <c r="EW167" s="11">
        <f t="shared" si="287"/>
        <v>0</v>
      </c>
      <c r="EX167" s="11">
        <f t="shared" si="287"/>
        <v>0</v>
      </c>
      <c r="EY167" s="11">
        <f t="shared" si="287"/>
        <v>0</v>
      </c>
      <c r="EZ167" s="11">
        <f t="shared" si="287"/>
        <v>0</v>
      </c>
      <c r="FA167" s="11">
        <f t="shared" si="287"/>
        <v>0</v>
      </c>
      <c r="FB167" s="11">
        <f t="shared" si="287"/>
        <v>0</v>
      </c>
      <c r="FD167" s="11">
        <f t="shared" si="287"/>
        <v>0</v>
      </c>
      <c r="FE167" s="11">
        <f t="shared" si="287"/>
        <v>0</v>
      </c>
      <c r="FF167" s="11">
        <f t="shared" si="287"/>
        <v>0</v>
      </c>
      <c r="FG167" s="11">
        <f t="shared" si="287"/>
        <v>0</v>
      </c>
      <c r="FH167" s="11">
        <f t="shared" si="287"/>
        <v>0</v>
      </c>
      <c r="FI167" s="11">
        <f t="shared" si="287"/>
        <v>0</v>
      </c>
      <c r="FJ167" s="11">
        <f t="shared" si="287"/>
        <v>0</v>
      </c>
      <c r="FK167" s="11">
        <f t="shared" si="287"/>
        <v>0</v>
      </c>
      <c r="FL167" s="11">
        <f t="shared" si="287"/>
        <v>0</v>
      </c>
      <c r="FM167" s="11">
        <f t="shared" si="287"/>
        <v>0</v>
      </c>
      <c r="FN167" s="11">
        <f t="shared" si="287"/>
        <v>0</v>
      </c>
      <c r="FO167" s="11">
        <f t="shared" si="287"/>
        <v>0</v>
      </c>
      <c r="FP167" s="11">
        <f t="shared" si="287"/>
        <v>0</v>
      </c>
      <c r="FQ167" s="11">
        <f t="shared" si="287"/>
        <v>0</v>
      </c>
      <c r="FR167" s="11">
        <f t="shared" si="287"/>
        <v>0</v>
      </c>
      <c r="FS167" s="11">
        <f t="shared" si="287"/>
        <v>0</v>
      </c>
      <c r="FV167" s="11">
        <f t="shared" si="287"/>
        <v>28537.5</v>
      </c>
      <c r="FW167" s="11">
        <f t="shared" si="287"/>
        <v>40916326419.182182</v>
      </c>
      <c r="FX167" s="11">
        <f t="shared" si="287"/>
        <v>18567287487.050377</v>
      </c>
      <c r="FY167" s="11">
        <f t="shared" si="287"/>
        <v>6164533615.724102</v>
      </c>
      <c r="FZ167" s="11">
        <f t="shared" si="287"/>
        <v>2876941764.6555877</v>
      </c>
      <c r="GA167" s="11">
        <f t="shared" si="287"/>
        <v>21583959659.104893</v>
      </c>
      <c r="GB167" s="11">
        <f t="shared" si="287"/>
        <v>1407723051.7212725</v>
      </c>
      <c r="GC167" s="11">
        <f t="shared" si="287"/>
        <v>2556711842.6180792</v>
      </c>
      <c r="GD167" s="11">
        <f t="shared" si="287"/>
        <v>13819121229.737833</v>
      </c>
      <c r="GE167" s="11">
        <f t="shared" si="287"/>
        <v>44176574737.403412</v>
      </c>
      <c r="GF167" s="11">
        <f t="shared" si="287"/>
        <v>6452997820.941761</v>
      </c>
      <c r="GG167" s="11">
        <f t="shared" si="287"/>
        <v>7345129358.1569424</v>
      </c>
      <c r="GH167" s="11">
        <f t="shared" si="287"/>
        <v>1838325691.7641268</v>
      </c>
      <c r="GI167" s="11">
        <f t="shared" si="287"/>
        <v>3034694770.5496063</v>
      </c>
      <c r="GJ167" s="11">
        <f t="shared" si="287"/>
        <v>4007194924.5455279</v>
      </c>
      <c r="GK167" s="11">
        <f t="shared" si="287"/>
        <v>3058471571.1797123</v>
      </c>
      <c r="GL167" s="11">
        <f t="shared" si="287"/>
        <v>17745687160.477589</v>
      </c>
      <c r="GN167" s="11">
        <f t="shared" si="287"/>
        <v>39472715519.725014</v>
      </c>
      <c r="GO167" s="11">
        <f t="shared" ref="GO167:IZ167" si="288">GO96+GO28</f>
        <v>17765658856.185677</v>
      </c>
      <c r="GP167" s="11">
        <f t="shared" si="288"/>
        <v>5909549869.6415396</v>
      </c>
      <c r="GQ167" s="11">
        <f t="shared" si="288"/>
        <v>2756207494.2419205</v>
      </c>
      <c r="GR167" s="11">
        <f t="shared" si="288"/>
        <v>20733206815.848904</v>
      </c>
      <c r="GS167" s="11">
        <f t="shared" si="288"/>
        <v>1328170373.2733679</v>
      </c>
      <c r="GT167" s="11">
        <f t="shared" si="288"/>
        <v>2440824938.8146801</v>
      </c>
      <c r="GU167" s="11">
        <f t="shared" si="288"/>
        <v>13290892894.762405</v>
      </c>
      <c r="GV167" s="11">
        <f t="shared" si="288"/>
        <v>41755572308.500031</v>
      </c>
      <c r="GW167" s="11">
        <f t="shared" si="288"/>
        <v>6143429795.3441076</v>
      </c>
      <c r="GX167" s="11">
        <f t="shared" si="288"/>
        <v>7034609688.9345303</v>
      </c>
      <c r="GY167" s="11">
        <f t="shared" si="288"/>
        <v>1759539079.5753798</v>
      </c>
      <c r="GZ167" s="11">
        <f t="shared" si="288"/>
        <v>2898230181.3432283</v>
      </c>
      <c r="HA167" s="11">
        <f t="shared" si="288"/>
        <v>3782807794.6179142</v>
      </c>
      <c r="HB167" s="11">
        <f t="shared" si="288"/>
        <v>2900392864.3576913</v>
      </c>
      <c r="HC167" s="11">
        <f t="shared" si="288"/>
        <v>16888198868.334126</v>
      </c>
      <c r="HE167" s="11">
        <f t="shared" si="288"/>
        <v>38794035045.082443</v>
      </c>
      <c r="HF167" s="11">
        <f t="shared" si="288"/>
        <v>16968397841.803413</v>
      </c>
      <c r="HG167" s="11">
        <f t="shared" si="288"/>
        <v>5736278565.0364494</v>
      </c>
      <c r="HH167" s="11">
        <f t="shared" si="288"/>
        <v>2665800525.4805961</v>
      </c>
      <c r="HI167" s="11">
        <f t="shared" si="288"/>
        <v>19893312815.876202</v>
      </c>
      <c r="HJ167" s="11">
        <f t="shared" si="288"/>
        <v>1248431096.1499164</v>
      </c>
      <c r="HK167" s="11">
        <f t="shared" si="288"/>
        <v>2324938035.0112772</v>
      </c>
      <c r="HL167" s="11">
        <f t="shared" si="288"/>
        <v>12764102722.764168</v>
      </c>
      <c r="HM167" s="11">
        <f t="shared" si="288"/>
        <v>39334569879.596672</v>
      </c>
      <c r="HN167" s="11">
        <f t="shared" si="288"/>
        <v>5833861769.7464628</v>
      </c>
      <c r="HO167" s="11">
        <f t="shared" si="288"/>
        <v>6891975606.3084183</v>
      </c>
      <c r="HP167" s="11">
        <f t="shared" si="288"/>
        <v>1680732575.2006624</v>
      </c>
      <c r="HQ167" s="11">
        <f t="shared" si="288"/>
        <v>2761765592.1368513</v>
      </c>
      <c r="HR167" s="11">
        <f t="shared" si="288"/>
        <v>3558365850.1837912</v>
      </c>
      <c r="HS167" s="11">
        <f t="shared" si="288"/>
        <v>2742387058.5661006</v>
      </c>
      <c r="HT167" s="11">
        <f t="shared" si="288"/>
        <v>16030710576.190676</v>
      </c>
      <c r="HV167" s="11">
        <f t="shared" si="288"/>
        <v>0</v>
      </c>
      <c r="HW167" s="11">
        <f t="shared" si="288"/>
        <v>0</v>
      </c>
      <c r="HX167" s="11">
        <f t="shared" si="288"/>
        <v>0</v>
      </c>
      <c r="HY167" s="11">
        <f t="shared" si="288"/>
        <v>0</v>
      </c>
      <c r="HZ167" s="11">
        <f t="shared" si="288"/>
        <v>0</v>
      </c>
      <c r="IA167" s="11">
        <f t="shared" si="288"/>
        <v>0</v>
      </c>
      <c r="IB167" s="11">
        <f t="shared" si="288"/>
        <v>0</v>
      </c>
      <c r="IC167" s="11">
        <f t="shared" si="288"/>
        <v>0</v>
      </c>
      <c r="ID167" s="11">
        <f t="shared" si="288"/>
        <v>0</v>
      </c>
      <c r="IE167" s="11">
        <f t="shared" si="288"/>
        <v>0</v>
      </c>
      <c r="IF167" s="11">
        <f t="shared" si="288"/>
        <v>0</v>
      </c>
      <c r="IG167" s="11">
        <f t="shared" si="288"/>
        <v>0</v>
      </c>
      <c r="IH167" s="11">
        <f t="shared" si="288"/>
        <v>0</v>
      </c>
      <c r="II167" s="11">
        <f t="shared" si="288"/>
        <v>0</v>
      </c>
      <c r="IJ167" s="11">
        <f t="shared" si="288"/>
        <v>0</v>
      </c>
      <c r="IK167" s="11">
        <f t="shared" si="288"/>
        <v>0</v>
      </c>
      <c r="IM167" s="11">
        <f t="shared" si="288"/>
        <v>0</v>
      </c>
      <c r="IN167" s="11">
        <f t="shared" si="288"/>
        <v>0</v>
      </c>
      <c r="IO167" s="11">
        <f t="shared" si="288"/>
        <v>0</v>
      </c>
      <c r="IP167" s="11">
        <f t="shared" si="288"/>
        <v>0</v>
      </c>
      <c r="IQ167" s="11">
        <f t="shared" si="288"/>
        <v>0</v>
      </c>
      <c r="IR167" s="11">
        <f t="shared" si="288"/>
        <v>0</v>
      </c>
      <c r="IS167" s="11">
        <f t="shared" si="288"/>
        <v>0</v>
      </c>
      <c r="IT167" s="11">
        <f t="shared" si="288"/>
        <v>0</v>
      </c>
      <c r="IU167" s="11">
        <f t="shared" si="288"/>
        <v>0</v>
      </c>
      <c r="IV167" s="11">
        <f t="shared" si="288"/>
        <v>0</v>
      </c>
      <c r="IW167" s="11">
        <f t="shared" si="288"/>
        <v>0</v>
      </c>
      <c r="IX167" s="11">
        <f t="shared" si="288"/>
        <v>0</v>
      </c>
      <c r="IY167" s="11">
        <f t="shared" si="288"/>
        <v>0</v>
      </c>
      <c r="IZ167" s="11">
        <f t="shared" si="288"/>
        <v>0</v>
      </c>
      <c r="JA167" s="11">
        <f t="shared" ref="JA167" si="289">JA96+JA28</f>
        <v>0</v>
      </c>
      <c r="JB167" s="11">
        <f t="shared" si="164"/>
        <v>0</v>
      </c>
    </row>
    <row r="168" spans="3:262" x14ac:dyDescent="0.25">
      <c r="D168" s="11">
        <v>2046</v>
      </c>
      <c r="E168" s="11">
        <f t="shared" ref="E168:BP168" si="290">E97+E29</f>
        <v>30243314050.113518</v>
      </c>
      <c r="F168" s="11">
        <f t="shared" si="290"/>
        <v>19747714016.270294</v>
      </c>
      <c r="G168" s="11">
        <f t="shared" si="290"/>
        <v>5427995282.4022579</v>
      </c>
      <c r="H168" s="11">
        <f t="shared" si="290"/>
        <v>2827162930.6776409</v>
      </c>
      <c r="I168" s="11">
        <f t="shared" si="290"/>
        <v>23844460133.556026</v>
      </c>
      <c r="J168" s="11">
        <f t="shared" si="290"/>
        <v>1857286264.1224601</v>
      </c>
      <c r="K168" s="11">
        <f t="shared" si="290"/>
        <v>2406394660.4000692</v>
      </c>
      <c r="L168" s="11">
        <f t="shared" si="290"/>
        <v>7807305884.9452934</v>
      </c>
      <c r="M168" s="11">
        <f t="shared" si="290"/>
        <v>46159932605.767273</v>
      </c>
      <c r="N168" s="11">
        <f t="shared" si="290"/>
        <v>7136682021.5227156</v>
      </c>
      <c r="O168" s="11">
        <f t="shared" si="290"/>
        <v>7410369649.5901003</v>
      </c>
      <c r="P168" s="11">
        <f t="shared" si="290"/>
        <v>1126386780.6723163</v>
      </c>
      <c r="Q168" s="11">
        <f t="shared" si="290"/>
        <v>4042992946.6486096</v>
      </c>
      <c r="R168" s="11">
        <f t="shared" si="290"/>
        <v>3561206612.7548866</v>
      </c>
      <c r="S168" s="11">
        <f t="shared" si="290"/>
        <v>3185747013.5776272</v>
      </c>
      <c r="T168" s="11">
        <f t="shared" si="290"/>
        <v>14071574189.935785</v>
      </c>
      <c r="V168" s="11">
        <f t="shared" si="290"/>
        <v>29390551598.973232</v>
      </c>
      <c r="W168" s="11">
        <f t="shared" si="290"/>
        <v>18080353661.772232</v>
      </c>
      <c r="X168" s="11">
        <f t="shared" si="290"/>
        <v>5156576142.7349682</v>
      </c>
      <c r="Y168" s="11">
        <f t="shared" si="290"/>
        <v>2603236245.2661681</v>
      </c>
      <c r="Z168" s="11">
        <f t="shared" si="290"/>
        <v>22805084395.43631</v>
      </c>
      <c r="AA168" s="11">
        <f t="shared" si="290"/>
        <v>1686422894.5536902</v>
      </c>
      <c r="AB168" s="11">
        <f t="shared" si="290"/>
        <v>2242210331.0371752</v>
      </c>
      <c r="AC168" s="11">
        <f t="shared" si="290"/>
        <v>7272707408.0693951</v>
      </c>
      <c r="AD168" s="11">
        <f t="shared" si="290"/>
        <v>42583234507.533501</v>
      </c>
      <c r="AE168" s="11">
        <f t="shared" si="290"/>
        <v>6570510303.7821255</v>
      </c>
      <c r="AF168" s="11">
        <f t="shared" si="290"/>
        <v>6818965067.1450348</v>
      </c>
      <c r="AG168" s="11">
        <f t="shared" si="290"/>
        <v>1049842166.6210823</v>
      </c>
      <c r="AH168" s="11">
        <f t="shared" si="290"/>
        <v>3678404551.8858261</v>
      </c>
      <c r="AI168" s="11">
        <f t="shared" si="290"/>
        <v>3361638921.3467851</v>
      </c>
      <c r="AJ168" s="11">
        <f t="shared" si="290"/>
        <v>2905528940.4798899</v>
      </c>
      <c r="AK168" s="11">
        <f t="shared" si="290"/>
        <v>13089348611.593304</v>
      </c>
      <c r="AM168" s="11">
        <f t="shared" si="290"/>
        <v>28758784763.28722</v>
      </c>
      <c r="AN168" s="11">
        <f t="shared" si="290"/>
        <v>16417705514.075191</v>
      </c>
      <c r="AO168" s="11">
        <f t="shared" si="290"/>
        <v>4894919070.9445343</v>
      </c>
      <c r="AP168" s="11">
        <f t="shared" si="290"/>
        <v>2379658872.4060521</v>
      </c>
      <c r="AQ168" s="11">
        <f t="shared" si="290"/>
        <v>22067591290.629589</v>
      </c>
      <c r="AR168" s="11">
        <f t="shared" si="290"/>
        <v>1515559524.98492</v>
      </c>
      <c r="AS168" s="11">
        <f t="shared" si="290"/>
        <v>2078413142.8721526</v>
      </c>
      <c r="AT168" s="11">
        <f t="shared" si="290"/>
        <v>6738558418.4128799</v>
      </c>
      <c r="AU168" s="11">
        <f t="shared" si="290"/>
        <v>39097551432.412628</v>
      </c>
      <c r="AV168" s="11">
        <f t="shared" si="290"/>
        <v>6004338586.0415306</v>
      </c>
      <c r="AW168" s="11">
        <f t="shared" si="290"/>
        <v>6227560484.6999607</v>
      </c>
      <c r="AX168" s="11">
        <f t="shared" si="290"/>
        <v>973458883.52470767</v>
      </c>
      <c r="AY168" s="11">
        <f t="shared" si="290"/>
        <v>3313816157.1230435</v>
      </c>
      <c r="AZ168" s="11">
        <f t="shared" si="290"/>
        <v>3162071229.938673</v>
      </c>
      <c r="BA168" s="11">
        <f t="shared" si="290"/>
        <v>2625310867.3821507</v>
      </c>
      <c r="BB168" s="11">
        <f t="shared" si="290"/>
        <v>12107172131.554996</v>
      </c>
      <c r="BD168" s="11">
        <f t="shared" si="290"/>
        <v>0</v>
      </c>
      <c r="BE168" s="11">
        <f t="shared" si="290"/>
        <v>0</v>
      </c>
      <c r="BF168" s="11">
        <f t="shared" si="290"/>
        <v>0</v>
      </c>
      <c r="BG168" s="11">
        <f t="shared" si="290"/>
        <v>0</v>
      </c>
      <c r="BH168" s="11">
        <f t="shared" si="290"/>
        <v>0</v>
      </c>
      <c r="BI168" s="11">
        <f t="shared" si="290"/>
        <v>0</v>
      </c>
      <c r="BJ168" s="11">
        <f t="shared" si="290"/>
        <v>0</v>
      </c>
      <c r="BK168" s="11">
        <f t="shared" si="290"/>
        <v>0</v>
      </c>
      <c r="BL168" s="11">
        <f t="shared" si="290"/>
        <v>0</v>
      </c>
      <c r="BM168" s="11">
        <f t="shared" si="290"/>
        <v>0</v>
      </c>
      <c r="BN168" s="11">
        <f t="shared" si="290"/>
        <v>0</v>
      </c>
      <c r="BO168" s="11">
        <f t="shared" si="290"/>
        <v>0</v>
      </c>
      <c r="BP168" s="11">
        <f t="shared" si="290"/>
        <v>0</v>
      </c>
      <c r="BQ168" s="11">
        <f t="shared" ref="BQ168:EB168" si="291">BQ97+BQ29</f>
        <v>0</v>
      </c>
      <c r="BR168" s="11">
        <f t="shared" si="291"/>
        <v>0</v>
      </c>
      <c r="BS168" s="11">
        <f t="shared" si="291"/>
        <v>0</v>
      </c>
      <c r="BU168" s="11">
        <f t="shared" si="291"/>
        <v>0</v>
      </c>
      <c r="BV168" s="11">
        <f t="shared" si="291"/>
        <v>0</v>
      </c>
      <c r="BW168" s="11">
        <f t="shared" si="291"/>
        <v>0</v>
      </c>
      <c r="BX168" s="11">
        <f t="shared" si="291"/>
        <v>0</v>
      </c>
      <c r="BY168" s="11">
        <f t="shared" si="291"/>
        <v>0</v>
      </c>
      <c r="BZ168" s="11">
        <f t="shared" si="291"/>
        <v>0</v>
      </c>
      <c r="CA168" s="11">
        <f t="shared" si="291"/>
        <v>0</v>
      </c>
      <c r="CB168" s="11">
        <f t="shared" si="291"/>
        <v>0</v>
      </c>
      <c r="CC168" s="11">
        <f t="shared" si="291"/>
        <v>0</v>
      </c>
      <c r="CD168" s="11">
        <f t="shared" si="291"/>
        <v>0</v>
      </c>
      <c r="CE168" s="11">
        <f t="shared" si="291"/>
        <v>0</v>
      </c>
      <c r="CF168" s="11">
        <f t="shared" si="291"/>
        <v>0</v>
      </c>
      <c r="CG168" s="11">
        <f t="shared" si="291"/>
        <v>0</v>
      </c>
      <c r="CH168" s="11">
        <f t="shared" si="291"/>
        <v>0</v>
      </c>
      <c r="CI168" s="11">
        <f t="shared" si="291"/>
        <v>0</v>
      </c>
      <c r="CJ168" s="11">
        <f t="shared" si="291"/>
        <v>0</v>
      </c>
      <c r="CM168" s="11">
        <f t="shared" si="291"/>
        <v>30584.5</v>
      </c>
      <c r="CN168" s="11">
        <f t="shared" si="291"/>
        <v>47516635518.956978</v>
      </c>
      <c r="CO168" s="11">
        <f t="shared" si="291"/>
        <v>18387406218.753689</v>
      </c>
      <c r="CP168" s="11">
        <f t="shared" si="291"/>
        <v>5284250514.1813631</v>
      </c>
      <c r="CQ168" s="11">
        <f t="shared" si="291"/>
        <v>2874450844.1921096</v>
      </c>
      <c r="CR168" s="11">
        <f t="shared" si="291"/>
        <v>27421090561.738918</v>
      </c>
      <c r="CS168" s="11">
        <f t="shared" si="291"/>
        <v>2262631008.7565103</v>
      </c>
      <c r="CT168" s="11">
        <f t="shared" si="291"/>
        <v>2428743542.0854592</v>
      </c>
      <c r="CU168" s="11">
        <f t="shared" si="291"/>
        <v>9581464777.8830109</v>
      </c>
      <c r="CV168" s="11">
        <f t="shared" si="291"/>
        <v>45319686991.134285</v>
      </c>
      <c r="CW168" s="11">
        <f t="shared" si="291"/>
        <v>7005442285.9451952</v>
      </c>
      <c r="CX168" s="11">
        <f t="shared" si="291"/>
        <v>10824962092.382778</v>
      </c>
      <c r="CY168" s="11">
        <f t="shared" si="291"/>
        <v>1473845035.7239273</v>
      </c>
      <c r="CZ168" s="11">
        <f t="shared" si="291"/>
        <v>4166230261.8017344</v>
      </c>
      <c r="DA168" s="11">
        <f t="shared" si="291"/>
        <v>3856043372.4876003</v>
      </c>
      <c r="DB168" s="11">
        <f t="shared" si="291"/>
        <v>3403108299.804882</v>
      </c>
      <c r="DC168" s="11">
        <f t="shared" si="291"/>
        <v>13631849121.026043</v>
      </c>
      <c r="DE168" s="11">
        <f t="shared" si="291"/>
        <v>44770771942.734245</v>
      </c>
      <c r="DF168" s="11">
        <f t="shared" si="291"/>
        <v>16880131825.763784</v>
      </c>
      <c r="DG168" s="11">
        <f t="shared" si="291"/>
        <v>5058090822.5558281</v>
      </c>
      <c r="DH168" s="11">
        <f t="shared" si="291"/>
        <v>2628888773.7544441</v>
      </c>
      <c r="DI168" s="11">
        <f t="shared" si="291"/>
        <v>25610519157.351967</v>
      </c>
      <c r="DJ168" s="11">
        <f t="shared" si="291"/>
        <v>2055448042.8296826</v>
      </c>
      <c r="DK168" s="11">
        <f t="shared" si="291"/>
        <v>2274977671.6570854</v>
      </c>
      <c r="DL168" s="11">
        <f t="shared" si="291"/>
        <v>8830607025.0620499</v>
      </c>
      <c r="DM168" s="11">
        <f t="shared" si="291"/>
        <v>41910663436.269142</v>
      </c>
      <c r="DN168" s="11">
        <f t="shared" si="291"/>
        <v>6413513200.8647099</v>
      </c>
      <c r="DO168" s="11">
        <f t="shared" si="291"/>
        <v>9938963700.1811066</v>
      </c>
      <c r="DP168" s="11">
        <f t="shared" si="291"/>
        <v>1371487089.9044967</v>
      </c>
      <c r="DQ168" s="11">
        <f t="shared" si="291"/>
        <v>3807098897.5455103</v>
      </c>
      <c r="DR168" s="11">
        <f t="shared" si="291"/>
        <v>3678407107.2998424</v>
      </c>
      <c r="DS168" s="11">
        <f t="shared" si="291"/>
        <v>3106168874.8320184</v>
      </c>
      <c r="DT168" s="11">
        <f t="shared" si="291"/>
        <v>12641803825.515366</v>
      </c>
      <c r="DV168" s="11">
        <f t="shared" si="291"/>
        <v>42181743363.807617</v>
      </c>
      <c r="DW168" s="11">
        <f t="shared" si="291"/>
        <v>15673369564.507784</v>
      </c>
      <c r="DX168" s="11">
        <f t="shared" si="291"/>
        <v>4954802418.5901394</v>
      </c>
      <c r="DY168" s="11">
        <f t="shared" si="291"/>
        <v>2422865242.0051813</v>
      </c>
      <c r="DZ168" s="11">
        <f t="shared" si="291"/>
        <v>23915365835.31292</v>
      </c>
      <c r="EA168" s="11">
        <f t="shared" si="291"/>
        <v>1848447286.3101821</v>
      </c>
      <c r="EB168" s="11">
        <f t="shared" si="291"/>
        <v>2130237222.5372345</v>
      </c>
      <c r="EC168" s="11">
        <f t="shared" ref="EC168:GN168" si="292">EC97+EC29</f>
        <v>8079749272.2410917</v>
      </c>
      <c r="ED168" s="11">
        <f t="shared" si="292"/>
        <v>38501639881.403976</v>
      </c>
      <c r="EE168" s="11">
        <f t="shared" si="292"/>
        <v>5821584115.7842216</v>
      </c>
      <c r="EF168" s="11">
        <f t="shared" si="292"/>
        <v>9159003383.3076172</v>
      </c>
      <c r="EG168" s="11">
        <f t="shared" si="292"/>
        <v>1269236636.6028337</v>
      </c>
      <c r="EH168" s="11">
        <f t="shared" si="292"/>
        <v>3449201283.3466969</v>
      </c>
      <c r="EI168" s="11">
        <f t="shared" si="292"/>
        <v>3561921256.5786591</v>
      </c>
      <c r="EJ168" s="11">
        <f t="shared" si="292"/>
        <v>2811426529.7394047</v>
      </c>
      <c r="EK168" s="11">
        <f t="shared" si="292"/>
        <v>11742468811.579746</v>
      </c>
      <c r="EM168" s="11">
        <f t="shared" si="292"/>
        <v>0</v>
      </c>
      <c r="EN168" s="11">
        <f t="shared" si="292"/>
        <v>0</v>
      </c>
      <c r="EO168" s="11">
        <f t="shared" si="292"/>
        <v>0</v>
      </c>
      <c r="EP168" s="11">
        <f t="shared" si="292"/>
        <v>0</v>
      </c>
      <c r="EQ168" s="11">
        <f t="shared" si="292"/>
        <v>0</v>
      </c>
      <c r="ER168" s="11">
        <f t="shared" si="292"/>
        <v>0</v>
      </c>
      <c r="ES168" s="11">
        <f t="shared" si="292"/>
        <v>0</v>
      </c>
      <c r="ET168" s="11">
        <f t="shared" si="292"/>
        <v>0</v>
      </c>
      <c r="EU168" s="11">
        <f t="shared" si="292"/>
        <v>0</v>
      </c>
      <c r="EV168" s="11">
        <f t="shared" si="292"/>
        <v>0</v>
      </c>
      <c r="EW168" s="11">
        <f t="shared" si="292"/>
        <v>0</v>
      </c>
      <c r="EX168" s="11">
        <f t="shared" si="292"/>
        <v>0</v>
      </c>
      <c r="EY168" s="11">
        <f t="shared" si="292"/>
        <v>0</v>
      </c>
      <c r="EZ168" s="11">
        <f t="shared" si="292"/>
        <v>0</v>
      </c>
      <c r="FA168" s="11">
        <f t="shared" si="292"/>
        <v>0</v>
      </c>
      <c r="FB168" s="11">
        <f t="shared" si="292"/>
        <v>0</v>
      </c>
      <c r="FD168" s="11">
        <f t="shared" si="292"/>
        <v>0</v>
      </c>
      <c r="FE168" s="11">
        <f t="shared" si="292"/>
        <v>0</v>
      </c>
      <c r="FF168" s="11">
        <f t="shared" si="292"/>
        <v>0</v>
      </c>
      <c r="FG168" s="11">
        <f t="shared" si="292"/>
        <v>0</v>
      </c>
      <c r="FH168" s="11">
        <f t="shared" si="292"/>
        <v>0</v>
      </c>
      <c r="FI168" s="11">
        <f t="shared" si="292"/>
        <v>0</v>
      </c>
      <c r="FJ168" s="11">
        <f t="shared" si="292"/>
        <v>0</v>
      </c>
      <c r="FK168" s="11">
        <f t="shared" si="292"/>
        <v>0</v>
      </c>
      <c r="FL168" s="11">
        <f t="shared" si="292"/>
        <v>0</v>
      </c>
      <c r="FM168" s="11">
        <f t="shared" si="292"/>
        <v>0</v>
      </c>
      <c r="FN168" s="11">
        <f t="shared" si="292"/>
        <v>0</v>
      </c>
      <c r="FO168" s="11">
        <f t="shared" si="292"/>
        <v>0</v>
      </c>
      <c r="FP168" s="11">
        <f t="shared" si="292"/>
        <v>0</v>
      </c>
      <c r="FQ168" s="11">
        <f t="shared" si="292"/>
        <v>0</v>
      </c>
      <c r="FR168" s="11">
        <f t="shared" si="292"/>
        <v>0</v>
      </c>
      <c r="FS168" s="11">
        <f t="shared" si="292"/>
        <v>0</v>
      </c>
      <c r="FV168" s="11">
        <f t="shared" si="292"/>
        <v>30584.5</v>
      </c>
      <c r="FW168" s="11">
        <f t="shared" si="292"/>
        <v>40260114568.223824</v>
      </c>
      <c r="FX168" s="11">
        <f t="shared" si="292"/>
        <v>18243741613.483604</v>
      </c>
      <c r="FY168" s="11">
        <f t="shared" si="292"/>
        <v>5952519757.0109348</v>
      </c>
      <c r="FZ168" s="11">
        <f t="shared" si="292"/>
        <v>2957546200.6845679</v>
      </c>
      <c r="GA168" s="11">
        <f t="shared" si="292"/>
        <v>22817339835.497089</v>
      </c>
      <c r="GB168" s="11">
        <f t="shared" si="292"/>
        <v>1574478421.0464091</v>
      </c>
      <c r="GC168" s="11">
        <f t="shared" si="292"/>
        <v>2585743955.0104289</v>
      </c>
      <c r="GD168" s="11">
        <f t="shared" si="292"/>
        <v>13882938149.912928</v>
      </c>
      <c r="GE168" s="11">
        <f t="shared" si="292"/>
        <v>44838238997.681412</v>
      </c>
      <c r="GF168" s="11">
        <f t="shared" si="292"/>
        <v>6795269219.8586588</v>
      </c>
      <c r="GG168" s="11">
        <f t="shared" si="292"/>
        <v>7441663848.4452457</v>
      </c>
      <c r="GH168" s="11">
        <f t="shared" si="292"/>
        <v>1900127838.8817647</v>
      </c>
      <c r="GI168" s="11">
        <f t="shared" si="292"/>
        <v>3120157065.3952446</v>
      </c>
      <c r="GJ168" s="11">
        <f t="shared" si="292"/>
        <v>4048760183.8395863</v>
      </c>
      <c r="GK168" s="11">
        <f t="shared" si="292"/>
        <v>3066774470.626574</v>
      </c>
      <c r="GL168" s="11">
        <f t="shared" si="292"/>
        <v>18467683726.572102</v>
      </c>
      <c r="GN168" s="11">
        <f t="shared" si="292"/>
        <v>38763658871.552498</v>
      </c>
      <c r="GO168" s="11">
        <f t="shared" ref="GO168:IZ168" si="293">GO97+GO29</f>
        <v>17438158981.214275</v>
      </c>
      <c r="GP168" s="11">
        <f t="shared" si="293"/>
        <v>5694451663.3916073</v>
      </c>
      <c r="GQ168" s="11">
        <f t="shared" si="293"/>
        <v>2830657876.9094014</v>
      </c>
      <c r="GR168" s="11">
        <f t="shared" si="293"/>
        <v>21889115564.532242</v>
      </c>
      <c r="GS168" s="11">
        <f t="shared" si="293"/>
        <v>1483947406.0420971</v>
      </c>
      <c r="GT168" s="11">
        <f t="shared" si="293"/>
        <v>2466736240.6649518</v>
      </c>
      <c r="GU168" s="11">
        <f t="shared" si="293"/>
        <v>13346910088.337257</v>
      </c>
      <c r="GV168" s="11">
        <f t="shared" si="293"/>
        <v>42352829229.098755</v>
      </c>
      <c r="GW168" s="11">
        <f t="shared" si="293"/>
        <v>6466184797.8478041</v>
      </c>
      <c r="GX168" s="11">
        <f t="shared" si="293"/>
        <v>7113531289.4575119</v>
      </c>
      <c r="GY168" s="11">
        <f t="shared" si="293"/>
        <v>1817624671.0535195</v>
      </c>
      <c r="GZ168" s="11">
        <f t="shared" si="293"/>
        <v>2978276757.2453575</v>
      </c>
      <c r="HA168" s="11">
        <f t="shared" si="293"/>
        <v>3821184343.9150457</v>
      </c>
      <c r="HB168" s="11">
        <f t="shared" si="293"/>
        <v>2907282112.4641085</v>
      </c>
      <c r="HC168" s="11">
        <f t="shared" si="293"/>
        <v>17564463155.565201</v>
      </c>
      <c r="HE168" s="11">
        <f t="shared" si="293"/>
        <v>38064789950.88562</v>
      </c>
      <c r="HF168" s="11">
        <f t="shared" si="293"/>
        <v>16636943744.921724</v>
      </c>
      <c r="HG168" s="11">
        <f t="shared" si="293"/>
        <v>5496172201.4212532</v>
      </c>
      <c r="HH168" s="11">
        <f t="shared" si="293"/>
        <v>2722191556.0987449</v>
      </c>
      <c r="HI168" s="11">
        <f t="shared" si="293"/>
        <v>20971703881.601936</v>
      </c>
      <c r="HJ168" s="11">
        <f t="shared" si="293"/>
        <v>1393228558.5178146</v>
      </c>
      <c r="HK168" s="11">
        <f t="shared" si="293"/>
        <v>2347728526.3194709</v>
      </c>
      <c r="HL168" s="11">
        <f t="shared" si="293"/>
        <v>12812314567.410788</v>
      </c>
      <c r="HM168" s="11">
        <f t="shared" si="293"/>
        <v>39867419460.516121</v>
      </c>
      <c r="HN168" s="11">
        <f t="shared" si="293"/>
        <v>6137100375.8369589</v>
      </c>
      <c r="HO168" s="11">
        <f t="shared" si="293"/>
        <v>6963693021.5837326</v>
      </c>
      <c r="HP168" s="11">
        <f t="shared" si="293"/>
        <v>1735101558.5738351</v>
      </c>
      <c r="HQ168" s="11">
        <f t="shared" si="293"/>
        <v>2836396449.0954714</v>
      </c>
      <c r="HR168" s="11">
        <f t="shared" si="293"/>
        <v>3593552530.8054423</v>
      </c>
      <c r="HS168" s="11">
        <f t="shared" si="293"/>
        <v>2747862466.1783991</v>
      </c>
      <c r="HT168" s="11">
        <f t="shared" si="293"/>
        <v>16661242584.558311</v>
      </c>
      <c r="HV168" s="11">
        <f t="shared" si="293"/>
        <v>0</v>
      </c>
      <c r="HW168" s="11">
        <f t="shared" si="293"/>
        <v>0</v>
      </c>
      <c r="HX168" s="11">
        <f t="shared" si="293"/>
        <v>0</v>
      </c>
      <c r="HY168" s="11">
        <f t="shared" si="293"/>
        <v>0</v>
      </c>
      <c r="HZ168" s="11">
        <f t="shared" si="293"/>
        <v>0</v>
      </c>
      <c r="IA168" s="11">
        <f t="shared" si="293"/>
        <v>0</v>
      </c>
      <c r="IB168" s="11">
        <f t="shared" si="293"/>
        <v>0</v>
      </c>
      <c r="IC168" s="11">
        <f t="shared" si="293"/>
        <v>0</v>
      </c>
      <c r="ID168" s="11">
        <f t="shared" si="293"/>
        <v>0</v>
      </c>
      <c r="IE168" s="11">
        <f t="shared" si="293"/>
        <v>0</v>
      </c>
      <c r="IF168" s="11">
        <f t="shared" si="293"/>
        <v>0</v>
      </c>
      <c r="IG168" s="11">
        <f t="shared" si="293"/>
        <v>0</v>
      </c>
      <c r="IH168" s="11">
        <f t="shared" si="293"/>
        <v>0</v>
      </c>
      <c r="II168" s="11">
        <f t="shared" si="293"/>
        <v>0</v>
      </c>
      <c r="IJ168" s="11">
        <f t="shared" si="293"/>
        <v>0</v>
      </c>
      <c r="IK168" s="11">
        <f t="shared" si="293"/>
        <v>0</v>
      </c>
      <c r="IM168" s="11">
        <f t="shared" si="293"/>
        <v>0</v>
      </c>
      <c r="IN168" s="11">
        <f t="shared" si="293"/>
        <v>0</v>
      </c>
      <c r="IO168" s="11">
        <f t="shared" si="293"/>
        <v>0</v>
      </c>
      <c r="IP168" s="11">
        <f t="shared" si="293"/>
        <v>0</v>
      </c>
      <c r="IQ168" s="11">
        <f t="shared" si="293"/>
        <v>0</v>
      </c>
      <c r="IR168" s="11">
        <f t="shared" si="293"/>
        <v>0</v>
      </c>
      <c r="IS168" s="11">
        <f t="shared" si="293"/>
        <v>0</v>
      </c>
      <c r="IT168" s="11">
        <f t="shared" si="293"/>
        <v>0</v>
      </c>
      <c r="IU168" s="11">
        <f t="shared" si="293"/>
        <v>0</v>
      </c>
      <c r="IV168" s="11">
        <f t="shared" si="293"/>
        <v>0</v>
      </c>
      <c r="IW168" s="11">
        <f t="shared" si="293"/>
        <v>0</v>
      </c>
      <c r="IX168" s="11">
        <f t="shared" si="293"/>
        <v>0</v>
      </c>
      <c r="IY168" s="11">
        <f t="shared" si="293"/>
        <v>0</v>
      </c>
      <c r="IZ168" s="11">
        <f t="shared" si="293"/>
        <v>0</v>
      </c>
      <c r="JA168" s="11">
        <f t="shared" ref="JA168" si="294">JA97+JA29</f>
        <v>0</v>
      </c>
      <c r="JB168" s="11">
        <f t="shared" si="164"/>
        <v>0</v>
      </c>
    </row>
    <row r="169" spans="3:262" x14ac:dyDescent="0.25">
      <c r="D169" s="11">
        <v>2047</v>
      </c>
      <c r="E169" s="11">
        <f t="shared" ref="E169:BP169" si="295">E98+E30</f>
        <v>29190586068.698658</v>
      </c>
      <c r="F169" s="11">
        <f t="shared" si="295"/>
        <v>19780169672.091831</v>
      </c>
      <c r="G169" s="11">
        <f t="shared" si="295"/>
        <v>5353272475.1077347</v>
      </c>
      <c r="H169" s="11">
        <f t="shared" si="295"/>
        <v>2890017664.8260832</v>
      </c>
      <c r="I169" s="11">
        <f t="shared" si="295"/>
        <v>24490361143.155605</v>
      </c>
      <c r="J169" s="11">
        <f t="shared" si="295"/>
        <v>2003618890.918483</v>
      </c>
      <c r="K169" s="11">
        <f t="shared" si="295"/>
        <v>2685506190.9987478</v>
      </c>
      <c r="L169" s="11">
        <f t="shared" si="295"/>
        <v>8120561991.2657003</v>
      </c>
      <c r="M169" s="11">
        <f t="shared" si="295"/>
        <v>46098670364.491913</v>
      </c>
      <c r="N169" s="11">
        <f t="shared" si="295"/>
        <v>7718984765.1372709</v>
      </c>
      <c r="O169" s="11">
        <f t="shared" si="295"/>
        <v>7874105639.6917648</v>
      </c>
      <c r="P169" s="11">
        <f t="shared" si="295"/>
        <v>1230473775.9982905</v>
      </c>
      <c r="Q169" s="11">
        <f t="shared" si="295"/>
        <v>4083395222.3363819</v>
      </c>
      <c r="R169" s="11">
        <f t="shared" si="295"/>
        <v>3666217663.8994236</v>
      </c>
      <c r="S169" s="11">
        <f t="shared" si="295"/>
        <v>3327050424.1748838</v>
      </c>
      <c r="T169" s="11">
        <f t="shared" si="295"/>
        <v>14333040496.30925</v>
      </c>
      <c r="V169" s="11">
        <f t="shared" si="295"/>
        <v>28124771302.252048</v>
      </c>
      <c r="W169" s="11">
        <f t="shared" si="295"/>
        <v>18002334247.164192</v>
      </c>
      <c r="X169" s="11">
        <f t="shared" si="295"/>
        <v>5052733699.9497681</v>
      </c>
      <c r="Y169" s="11">
        <f t="shared" si="295"/>
        <v>2644047823.1522365</v>
      </c>
      <c r="Z169" s="11">
        <f t="shared" si="295"/>
        <v>23132737857.382717</v>
      </c>
      <c r="AA169" s="11">
        <f t="shared" si="295"/>
        <v>1809457719.1637559</v>
      </c>
      <c r="AB169" s="11">
        <f t="shared" si="295"/>
        <v>2488806466.4182744</v>
      </c>
      <c r="AC169" s="11">
        <f t="shared" si="295"/>
        <v>7526043879.3549128</v>
      </c>
      <c r="AD169" s="11">
        <f t="shared" si="295"/>
        <v>42357111841.206978</v>
      </c>
      <c r="AE169" s="11">
        <f t="shared" si="295"/>
        <v>7068277466.2627926</v>
      </c>
      <c r="AF169" s="11">
        <f t="shared" si="295"/>
        <v>7206734090.6521463</v>
      </c>
      <c r="AG169" s="11">
        <f t="shared" si="295"/>
        <v>1140459236.7243776</v>
      </c>
      <c r="AH169" s="11">
        <f t="shared" si="295"/>
        <v>3694085068.1138</v>
      </c>
      <c r="AI169" s="11">
        <f t="shared" si="295"/>
        <v>3447823511.0072927</v>
      </c>
      <c r="AJ169" s="11">
        <f t="shared" si="295"/>
        <v>3019086015.9012685</v>
      </c>
      <c r="AK169" s="11">
        <f t="shared" si="295"/>
        <v>13268668388.966228</v>
      </c>
      <c r="AM169" s="11">
        <f t="shared" si="295"/>
        <v>27388897843.673828</v>
      </c>
      <c r="AN169" s="11">
        <f t="shared" si="295"/>
        <v>16273531582.871584</v>
      </c>
      <c r="AO169" s="11">
        <f t="shared" si="295"/>
        <v>4757491086.1548939</v>
      </c>
      <c r="AP169" s="11">
        <f t="shared" si="295"/>
        <v>2398417036.128756</v>
      </c>
      <c r="AQ169" s="11">
        <f t="shared" si="295"/>
        <v>22308347236.18668</v>
      </c>
      <c r="AR169" s="11">
        <f t="shared" si="295"/>
        <v>1615296547.4090285</v>
      </c>
      <c r="AS169" s="11">
        <f t="shared" si="295"/>
        <v>2292485483.5551305</v>
      </c>
      <c r="AT169" s="11">
        <f t="shared" si="295"/>
        <v>6931967919.967453</v>
      </c>
      <c r="AU169" s="11">
        <f t="shared" si="295"/>
        <v>38774772599.86908</v>
      </c>
      <c r="AV169" s="11">
        <f t="shared" si="295"/>
        <v>6417570167.3883038</v>
      </c>
      <c r="AW169" s="11">
        <f t="shared" si="295"/>
        <v>6539362541.6125259</v>
      </c>
      <c r="AX169" s="11">
        <f t="shared" si="295"/>
        <v>1050604888.9756316</v>
      </c>
      <c r="AY169" s="11">
        <f t="shared" si="295"/>
        <v>3306308383.5843258</v>
      </c>
      <c r="AZ169" s="11">
        <f t="shared" si="295"/>
        <v>3229429358.1151524</v>
      </c>
      <c r="BA169" s="11">
        <f t="shared" si="295"/>
        <v>2711121607.6276522</v>
      </c>
      <c r="BB169" s="11">
        <f t="shared" si="295"/>
        <v>12204345123.652157</v>
      </c>
      <c r="BD169" s="11">
        <f t="shared" si="295"/>
        <v>0</v>
      </c>
      <c r="BE169" s="11">
        <f t="shared" si="295"/>
        <v>0</v>
      </c>
      <c r="BF169" s="11">
        <f t="shared" si="295"/>
        <v>0</v>
      </c>
      <c r="BG169" s="11">
        <f t="shared" si="295"/>
        <v>0</v>
      </c>
      <c r="BH169" s="11">
        <f t="shared" si="295"/>
        <v>0</v>
      </c>
      <c r="BI169" s="11">
        <f t="shared" si="295"/>
        <v>0</v>
      </c>
      <c r="BJ169" s="11">
        <f t="shared" si="295"/>
        <v>0</v>
      </c>
      <c r="BK169" s="11">
        <f t="shared" si="295"/>
        <v>0</v>
      </c>
      <c r="BL169" s="11">
        <f t="shared" si="295"/>
        <v>0</v>
      </c>
      <c r="BM169" s="11">
        <f t="shared" si="295"/>
        <v>0</v>
      </c>
      <c r="BN169" s="11">
        <f t="shared" si="295"/>
        <v>0</v>
      </c>
      <c r="BO169" s="11">
        <f t="shared" si="295"/>
        <v>0</v>
      </c>
      <c r="BP169" s="11">
        <f t="shared" si="295"/>
        <v>0</v>
      </c>
      <c r="BQ169" s="11">
        <f t="shared" ref="BQ169:EB169" si="296">BQ98+BQ30</f>
        <v>0</v>
      </c>
      <c r="BR169" s="11">
        <f t="shared" si="296"/>
        <v>0</v>
      </c>
      <c r="BS169" s="11">
        <f t="shared" si="296"/>
        <v>0</v>
      </c>
      <c r="BU169" s="11">
        <f t="shared" si="296"/>
        <v>0</v>
      </c>
      <c r="BV169" s="11">
        <f t="shared" si="296"/>
        <v>0</v>
      </c>
      <c r="BW169" s="11">
        <f t="shared" si="296"/>
        <v>0</v>
      </c>
      <c r="BX169" s="11">
        <f t="shared" si="296"/>
        <v>0</v>
      </c>
      <c r="BY169" s="11">
        <f t="shared" si="296"/>
        <v>0</v>
      </c>
      <c r="BZ169" s="11">
        <f t="shared" si="296"/>
        <v>0</v>
      </c>
      <c r="CA169" s="11">
        <f t="shared" si="296"/>
        <v>0</v>
      </c>
      <c r="CB169" s="11">
        <f t="shared" si="296"/>
        <v>0</v>
      </c>
      <c r="CC169" s="11">
        <f t="shared" si="296"/>
        <v>0</v>
      </c>
      <c r="CD169" s="11">
        <f t="shared" si="296"/>
        <v>0</v>
      </c>
      <c r="CE169" s="11">
        <f t="shared" si="296"/>
        <v>0</v>
      </c>
      <c r="CF169" s="11">
        <f t="shared" si="296"/>
        <v>0</v>
      </c>
      <c r="CG169" s="11">
        <f t="shared" si="296"/>
        <v>0</v>
      </c>
      <c r="CH169" s="11">
        <f t="shared" si="296"/>
        <v>0</v>
      </c>
      <c r="CI169" s="11">
        <f t="shared" si="296"/>
        <v>0</v>
      </c>
      <c r="CJ169" s="11">
        <f t="shared" si="296"/>
        <v>0</v>
      </c>
      <c r="CM169" s="11">
        <f t="shared" si="296"/>
        <v>30599.5</v>
      </c>
      <c r="CN169" s="11">
        <f t="shared" si="296"/>
        <v>47825922378.333168</v>
      </c>
      <c r="CO169" s="11">
        <f t="shared" si="296"/>
        <v>18307525759.679104</v>
      </c>
      <c r="CP169" s="11">
        <f t="shared" si="296"/>
        <v>5168098704.6828127</v>
      </c>
      <c r="CQ169" s="11">
        <f t="shared" si="296"/>
        <v>2977117603.6660862</v>
      </c>
      <c r="CR169" s="11">
        <f t="shared" si="296"/>
        <v>28731686074.126183</v>
      </c>
      <c r="CS169" s="11">
        <f t="shared" si="296"/>
        <v>2386549121.2367806</v>
      </c>
      <c r="CT169" s="11">
        <f t="shared" si="296"/>
        <v>2527369736.7008414</v>
      </c>
      <c r="CU169" s="11">
        <f t="shared" si="296"/>
        <v>9656135609.8580761</v>
      </c>
      <c r="CV169" s="11">
        <f t="shared" si="296"/>
        <v>45766256468.110039</v>
      </c>
      <c r="CW169" s="11">
        <f t="shared" si="296"/>
        <v>7282167663.0742674</v>
      </c>
      <c r="CX169" s="11">
        <f t="shared" si="296"/>
        <v>10899869943.774612</v>
      </c>
      <c r="CY169" s="11">
        <f t="shared" si="296"/>
        <v>1563559766.324152</v>
      </c>
      <c r="CZ169" s="11">
        <f t="shared" si="296"/>
        <v>4245344443.7580523</v>
      </c>
      <c r="DA169" s="11">
        <f t="shared" si="296"/>
        <v>3881691658.9577866</v>
      </c>
      <c r="DB169" s="11">
        <f t="shared" si="296"/>
        <v>3469679105.9801826</v>
      </c>
      <c r="DC169" s="11">
        <f t="shared" si="296"/>
        <v>13750273958.984837</v>
      </c>
      <c r="DE169" s="11">
        <f t="shared" si="296"/>
        <v>44774967231.216751</v>
      </c>
      <c r="DF169" s="11">
        <f t="shared" si="296"/>
        <v>16712685507.937832</v>
      </c>
      <c r="DG169" s="11">
        <f t="shared" si="296"/>
        <v>4898581985.3551445</v>
      </c>
      <c r="DH169" s="11">
        <f t="shared" si="296"/>
        <v>2709761277.6851363</v>
      </c>
      <c r="DI169" s="11">
        <f t="shared" si="296"/>
        <v>26691209072.852932</v>
      </c>
      <c r="DJ169" s="11">
        <f t="shared" si="296"/>
        <v>2162822081.7494726</v>
      </c>
      <c r="DK169" s="11">
        <f t="shared" si="296"/>
        <v>2355454804.3304443</v>
      </c>
      <c r="DL169" s="11">
        <f t="shared" si="296"/>
        <v>8864993644.3506432</v>
      </c>
      <c r="DM169" s="11">
        <f t="shared" si="296"/>
        <v>42161623135.158211</v>
      </c>
      <c r="DN169" s="11">
        <f t="shared" si="296"/>
        <v>6644869756.7903976</v>
      </c>
      <c r="DO169" s="11">
        <f t="shared" si="296"/>
        <v>9966033424.9626255</v>
      </c>
      <c r="DP169" s="11">
        <f t="shared" si="296"/>
        <v>1449695241.023067</v>
      </c>
      <c r="DQ169" s="11">
        <f t="shared" si="296"/>
        <v>3864427160.082077</v>
      </c>
      <c r="DR169" s="11">
        <f t="shared" si="296"/>
        <v>3678017011.2564735</v>
      </c>
      <c r="DS169" s="11">
        <f t="shared" si="296"/>
        <v>3155812773.6397247</v>
      </c>
      <c r="DT169" s="11">
        <f t="shared" si="296"/>
        <v>12700477805.615488</v>
      </c>
      <c r="DV169" s="11">
        <f t="shared" si="296"/>
        <v>41880675204.461327</v>
      </c>
      <c r="DW169" s="11">
        <f t="shared" si="296"/>
        <v>15467335167.215117</v>
      </c>
      <c r="DX169" s="11">
        <f t="shared" si="296"/>
        <v>4763527403.3170872</v>
      </c>
      <c r="DY169" s="11">
        <f t="shared" si="296"/>
        <v>2481922628.7691183</v>
      </c>
      <c r="DZ169" s="11">
        <f t="shared" si="296"/>
        <v>24766063846.762054</v>
      </c>
      <c r="EA169" s="11">
        <f t="shared" si="296"/>
        <v>1939277037.0156276</v>
      </c>
      <c r="EB169" s="11">
        <f t="shared" si="296"/>
        <v>2192553855.5034657</v>
      </c>
      <c r="EC169" s="11">
        <f t="shared" ref="EC169:GN169" si="297">EC98+EC30</f>
        <v>8073851678.843214</v>
      </c>
      <c r="ED169" s="11">
        <f t="shared" si="297"/>
        <v>38556989802.206367</v>
      </c>
      <c r="EE169" s="11">
        <f t="shared" si="297"/>
        <v>6007571850.5065269</v>
      </c>
      <c r="EF169" s="11">
        <f t="shared" si="297"/>
        <v>9133562329.2274475</v>
      </c>
      <c r="EG169" s="11">
        <f t="shared" si="297"/>
        <v>1335938147.954087</v>
      </c>
      <c r="EH169" s="11">
        <f t="shared" si="297"/>
        <v>3484742796.2842307</v>
      </c>
      <c r="EI169" s="11">
        <f t="shared" si="297"/>
        <v>3542050163.8718157</v>
      </c>
      <c r="EJ169" s="11">
        <f t="shared" si="297"/>
        <v>2844142410.8841429</v>
      </c>
      <c r="EK169" s="11">
        <f t="shared" si="297"/>
        <v>11720281017.68136</v>
      </c>
      <c r="EM169" s="11">
        <f t="shared" si="297"/>
        <v>0</v>
      </c>
      <c r="EN169" s="11">
        <f t="shared" si="297"/>
        <v>0</v>
      </c>
      <c r="EO169" s="11">
        <f t="shared" si="297"/>
        <v>0</v>
      </c>
      <c r="EP169" s="11">
        <f t="shared" si="297"/>
        <v>0</v>
      </c>
      <c r="EQ169" s="11">
        <f t="shared" si="297"/>
        <v>0</v>
      </c>
      <c r="ER169" s="11">
        <f t="shared" si="297"/>
        <v>0</v>
      </c>
      <c r="ES169" s="11">
        <f t="shared" si="297"/>
        <v>0</v>
      </c>
      <c r="ET169" s="11">
        <f t="shared" si="297"/>
        <v>0</v>
      </c>
      <c r="EU169" s="11">
        <f t="shared" si="297"/>
        <v>0</v>
      </c>
      <c r="EV169" s="11">
        <f t="shared" si="297"/>
        <v>0</v>
      </c>
      <c r="EW169" s="11">
        <f t="shared" si="297"/>
        <v>0</v>
      </c>
      <c r="EX169" s="11">
        <f t="shared" si="297"/>
        <v>0</v>
      </c>
      <c r="EY169" s="11">
        <f t="shared" si="297"/>
        <v>0</v>
      </c>
      <c r="EZ169" s="11">
        <f t="shared" si="297"/>
        <v>0</v>
      </c>
      <c r="FA169" s="11">
        <f t="shared" si="297"/>
        <v>0</v>
      </c>
      <c r="FB169" s="11">
        <f t="shared" si="297"/>
        <v>0</v>
      </c>
      <c r="FD169" s="11">
        <f t="shared" si="297"/>
        <v>0</v>
      </c>
      <c r="FE169" s="11">
        <f t="shared" si="297"/>
        <v>0</v>
      </c>
      <c r="FF169" s="11">
        <f t="shared" si="297"/>
        <v>0</v>
      </c>
      <c r="FG169" s="11">
        <f t="shared" si="297"/>
        <v>0</v>
      </c>
      <c r="FH169" s="11">
        <f t="shared" si="297"/>
        <v>0</v>
      </c>
      <c r="FI169" s="11">
        <f t="shared" si="297"/>
        <v>0</v>
      </c>
      <c r="FJ169" s="11">
        <f t="shared" si="297"/>
        <v>0</v>
      </c>
      <c r="FK169" s="11">
        <f t="shared" si="297"/>
        <v>0</v>
      </c>
      <c r="FL169" s="11">
        <f t="shared" si="297"/>
        <v>0</v>
      </c>
      <c r="FM169" s="11">
        <f t="shared" si="297"/>
        <v>0</v>
      </c>
      <c r="FN169" s="11">
        <f t="shared" si="297"/>
        <v>0</v>
      </c>
      <c r="FO169" s="11">
        <f t="shared" si="297"/>
        <v>0</v>
      </c>
      <c r="FP169" s="11">
        <f t="shared" si="297"/>
        <v>0</v>
      </c>
      <c r="FQ169" s="11">
        <f t="shared" si="297"/>
        <v>0</v>
      </c>
      <c r="FR169" s="11">
        <f t="shared" si="297"/>
        <v>0</v>
      </c>
      <c r="FS169" s="11">
        <f t="shared" si="297"/>
        <v>0</v>
      </c>
      <c r="FV169" s="11">
        <f t="shared" si="297"/>
        <v>30599.5</v>
      </c>
      <c r="FW169" s="11">
        <f t="shared" si="297"/>
        <v>39617067318.760963</v>
      </c>
      <c r="FX169" s="11">
        <f t="shared" si="297"/>
        <v>18117144847.263855</v>
      </c>
      <c r="FY169" s="11">
        <f t="shared" si="297"/>
        <v>5841676879.9309893</v>
      </c>
      <c r="FZ169" s="11">
        <f t="shared" si="297"/>
        <v>3023281718.9957895</v>
      </c>
      <c r="GA169" s="11">
        <f t="shared" si="297"/>
        <v>24339220212.664341</v>
      </c>
      <c r="GB169" s="11">
        <f t="shared" si="297"/>
        <v>1719411114.5273614</v>
      </c>
      <c r="GC169" s="11">
        <f t="shared" si="297"/>
        <v>2601246109.5994225</v>
      </c>
      <c r="GD169" s="11">
        <f t="shared" si="297"/>
        <v>14008654906.847763</v>
      </c>
      <c r="GE169" s="11">
        <f t="shared" si="297"/>
        <v>45184296737.746574</v>
      </c>
      <c r="GF169" s="11">
        <f t="shared" si="297"/>
        <v>7086401071.5170717</v>
      </c>
      <c r="GG169" s="11">
        <f t="shared" si="297"/>
        <v>7534922022.8190536</v>
      </c>
      <c r="GH169" s="11">
        <f t="shared" si="297"/>
        <v>1927990673.8156555</v>
      </c>
      <c r="GI169" s="11">
        <f t="shared" si="297"/>
        <v>3160889771.3662586</v>
      </c>
      <c r="GJ169" s="11">
        <f t="shared" si="297"/>
        <v>4051584082.515101</v>
      </c>
      <c r="GK169" s="11">
        <f t="shared" si="297"/>
        <v>3058741656.379817</v>
      </c>
      <c r="GL169" s="11">
        <f t="shared" si="297"/>
        <v>19086063100.893253</v>
      </c>
      <c r="GN169" s="11">
        <f t="shared" si="297"/>
        <v>37875405712.874695</v>
      </c>
      <c r="GO169" s="11">
        <f t="shared" ref="GO169:IZ169" si="298">GO98+GO30</f>
        <v>17234159363.703342</v>
      </c>
      <c r="GP169" s="11">
        <f t="shared" si="298"/>
        <v>5549455043.0671949</v>
      </c>
      <c r="GQ169" s="11">
        <f t="shared" si="298"/>
        <v>2877446907.4727411</v>
      </c>
      <c r="GR169" s="11">
        <f t="shared" si="298"/>
        <v>23220985445.211262</v>
      </c>
      <c r="GS169" s="11">
        <f t="shared" si="298"/>
        <v>1616318048.8282204</v>
      </c>
      <c r="GT169" s="11">
        <f t="shared" si="298"/>
        <v>2471241318.3764181</v>
      </c>
      <c r="GU169" s="11">
        <f t="shared" si="298"/>
        <v>13400951532.462248</v>
      </c>
      <c r="GV169" s="11">
        <f t="shared" si="298"/>
        <v>42464702449.420631</v>
      </c>
      <c r="GW169" s="11">
        <f t="shared" si="298"/>
        <v>6714803799.8086119</v>
      </c>
      <c r="GX169" s="11">
        <f t="shared" si="298"/>
        <v>7153595761.0984602</v>
      </c>
      <c r="GY169" s="11">
        <f t="shared" si="298"/>
        <v>1836983160.8467555</v>
      </c>
      <c r="GZ169" s="11">
        <f t="shared" si="298"/>
        <v>3005793042.8202558</v>
      </c>
      <c r="HA169" s="11">
        <f t="shared" si="298"/>
        <v>3803577736.9118237</v>
      </c>
      <c r="HB169" s="11">
        <f t="shared" si="298"/>
        <v>2888776169.9949098</v>
      </c>
      <c r="HC169" s="11">
        <f t="shared" si="298"/>
        <v>18080780839.366131</v>
      </c>
      <c r="HE169" s="11">
        <f t="shared" si="298"/>
        <v>36813481811.036346</v>
      </c>
      <c r="HF169" s="11">
        <f t="shared" si="298"/>
        <v>16355541055.486843</v>
      </c>
      <c r="HG169" s="11">
        <f t="shared" si="298"/>
        <v>5306398141.6286755</v>
      </c>
      <c r="HH169" s="11">
        <f t="shared" si="298"/>
        <v>2740069691.6672883</v>
      </c>
      <c r="HI169" s="11">
        <f t="shared" si="298"/>
        <v>22113517051.729267</v>
      </c>
      <c r="HJ169" s="11">
        <f t="shared" si="298"/>
        <v>1513035915.4794049</v>
      </c>
      <c r="HK169" s="11">
        <f t="shared" si="298"/>
        <v>2341236527.1534095</v>
      </c>
      <c r="HL169" s="11">
        <f t="shared" si="298"/>
        <v>12794675090.092571</v>
      </c>
      <c r="HM169" s="11">
        <f t="shared" si="298"/>
        <v>39745108161.094719</v>
      </c>
      <c r="HN169" s="11">
        <f t="shared" si="298"/>
        <v>6343206528.1001654</v>
      </c>
      <c r="HO169" s="11">
        <f t="shared" si="298"/>
        <v>6938716500.6892834</v>
      </c>
      <c r="HP169" s="11">
        <f t="shared" si="298"/>
        <v>1745955650.6754193</v>
      </c>
      <c r="HQ169" s="11">
        <f t="shared" si="298"/>
        <v>2850696314.2742529</v>
      </c>
      <c r="HR169" s="11">
        <f t="shared" si="298"/>
        <v>3556235671.7291656</v>
      </c>
      <c r="HS169" s="11">
        <f t="shared" si="298"/>
        <v>2718883395.4867587</v>
      </c>
      <c r="HT169" s="11">
        <f t="shared" si="298"/>
        <v>17075498577.839024</v>
      </c>
      <c r="HV169" s="11">
        <f t="shared" si="298"/>
        <v>0</v>
      </c>
      <c r="HW169" s="11">
        <f t="shared" si="298"/>
        <v>0</v>
      </c>
      <c r="HX169" s="11">
        <f t="shared" si="298"/>
        <v>0</v>
      </c>
      <c r="HY169" s="11">
        <f t="shared" si="298"/>
        <v>0</v>
      </c>
      <c r="HZ169" s="11">
        <f t="shared" si="298"/>
        <v>0</v>
      </c>
      <c r="IA169" s="11">
        <f t="shared" si="298"/>
        <v>0</v>
      </c>
      <c r="IB169" s="11">
        <f t="shared" si="298"/>
        <v>0</v>
      </c>
      <c r="IC169" s="11">
        <f t="shared" si="298"/>
        <v>0</v>
      </c>
      <c r="ID169" s="11">
        <f t="shared" si="298"/>
        <v>0</v>
      </c>
      <c r="IE169" s="11">
        <f t="shared" si="298"/>
        <v>0</v>
      </c>
      <c r="IF169" s="11">
        <f t="shared" si="298"/>
        <v>0</v>
      </c>
      <c r="IG169" s="11">
        <f t="shared" si="298"/>
        <v>0</v>
      </c>
      <c r="IH169" s="11">
        <f t="shared" si="298"/>
        <v>0</v>
      </c>
      <c r="II169" s="11">
        <f t="shared" si="298"/>
        <v>0</v>
      </c>
      <c r="IJ169" s="11">
        <f t="shared" si="298"/>
        <v>0</v>
      </c>
      <c r="IK169" s="11">
        <f t="shared" si="298"/>
        <v>0</v>
      </c>
      <c r="IM169" s="11">
        <f t="shared" si="298"/>
        <v>0</v>
      </c>
      <c r="IN169" s="11">
        <f t="shared" si="298"/>
        <v>0</v>
      </c>
      <c r="IO169" s="11">
        <f t="shared" si="298"/>
        <v>0</v>
      </c>
      <c r="IP169" s="11">
        <f t="shared" si="298"/>
        <v>0</v>
      </c>
      <c r="IQ169" s="11">
        <f t="shared" si="298"/>
        <v>0</v>
      </c>
      <c r="IR169" s="11">
        <f t="shared" si="298"/>
        <v>0</v>
      </c>
      <c r="IS169" s="11">
        <f t="shared" si="298"/>
        <v>0</v>
      </c>
      <c r="IT169" s="11">
        <f t="shared" si="298"/>
        <v>0</v>
      </c>
      <c r="IU169" s="11">
        <f t="shared" si="298"/>
        <v>0</v>
      </c>
      <c r="IV169" s="11">
        <f t="shared" si="298"/>
        <v>0</v>
      </c>
      <c r="IW169" s="11">
        <f t="shared" si="298"/>
        <v>0</v>
      </c>
      <c r="IX169" s="11">
        <f t="shared" si="298"/>
        <v>0</v>
      </c>
      <c r="IY169" s="11">
        <f t="shared" si="298"/>
        <v>0</v>
      </c>
      <c r="IZ169" s="11">
        <f t="shared" si="298"/>
        <v>0</v>
      </c>
      <c r="JA169" s="11">
        <f t="shared" ref="JA169" si="299">JA98+JA30</f>
        <v>0</v>
      </c>
      <c r="JB169" s="11">
        <f t="shared" si="164"/>
        <v>0</v>
      </c>
    </row>
    <row r="170" spans="3:262" x14ac:dyDescent="0.25">
      <c r="D170" s="11">
        <v>2048</v>
      </c>
      <c r="E170" s="11">
        <f t="shared" ref="E170:BP170" si="300">E99+E31</f>
        <v>30473996143.340229</v>
      </c>
      <c r="F170" s="11">
        <f t="shared" si="300"/>
        <v>20096123778.074276</v>
      </c>
      <c r="G170" s="11">
        <f t="shared" si="300"/>
        <v>5176608599.7855616</v>
      </c>
      <c r="H170" s="11">
        <f t="shared" si="300"/>
        <v>2914083170.8353324</v>
      </c>
      <c r="I170" s="11">
        <f t="shared" si="300"/>
        <v>25251386956.770275</v>
      </c>
      <c r="J170" s="11">
        <f t="shared" si="300"/>
        <v>2134657143.9848752</v>
      </c>
      <c r="K170" s="11">
        <f t="shared" si="300"/>
        <v>2876259461.9137058</v>
      </c>
      <c r="L170" s="11">
        <f t="shared" si="300"/>
        <v>8395547755.9524145</v>
      </c>
      <c r="M170" s="11">
        <f t="shared" si="300"/>
        <v>45826648806.443924</v>
      </c>
      <c r="N170" s="11">
        <f t="shared" si="300"/>
        <v>8294326742.5744314</v>
      </c>
      <c r="O170" s="11">
        <f t="shared" si="300"/>
        <v>8430937592.200243</v>
      </c>
      <c r="P170" s="11">
        <f t="shared" si="300"/>
        <v>1306746437.7216334</v>
      </c>
      <c r="Q170" s="11">
        <f t="shared" si="300"/>
        <v>4152320925.2906375</v>
      </c>
      <c r="R170" s="11">
        <f t="shared" si="300"/>
        <v>3747251505.124908</v>
      </c>
      <c r="S170" s="11">
        <f t="shared" si="300"/>
        <v>3396018739.2696214</v>
      </c>
      <c r="T170" s="11">
        <f t="shared" si="300"/>
        <v>14603894846.069906</v>
      </c>
      <c r="V170" s="11">
        <f t="shared" si="300"/>
        <v>28678101106.459297</v>
      </c>
      <c r="W170" s="11">
        <f t="shared" si="300"/>
        <v>18243911410.772026</v>
      </c>
      <c r="X170" s="11">
        <f t="shared" si="300"/>
        <v>4871473204.2364483</v>
      </c>
      <c r="Y170" s="11">
        <f t="shared" si="300"/>
        <v>2659072203.142313</v>
      </c>
      <c r="Z170" s="11">
        <f t="shared" si="300"/>
        <v>23737614746.224812</v>
      </c>
      <c r="AA170" s="11">
        <f t="shared" si="300"/>
        <v>1921884225.2336323</v>
      </c>
      <c r="AB170" s="11">
        <f t="shared" si="300"/>
        <v>2659791305.26472</v>
      </c>
      <c r="AC170" s="11">
        <f t="shared" si="300"/>
        <v>7764911022.2764006</v>
      </c>
      <c r="AD170" s="11">
        <f t="shared" si="300"/>
        <v>42085090283.158989</v>
      </c>
      <c r="AE170" s="11">
        <f t="shared" si="300"/>
        <v>7571812866.6954861</v>
      </c>
      <c r="AF170" s="11">
        <f t="shared" si="300"/>
        <v>7695451101.7002792</v>
      </c>
      <c r="AG170" s="11">
        <f t="shared" si="300"/>
        <v>1208406269.7114713</v>
      </c>
      <c r="AH170" s="11">
        <f t="shared" si="300"/>
        <v>3745223168.2308517</v>
      </c>
      <c r="AI170" s="11">
        <f t="shared" si="300"/>
        <v>3517808563.1993418</v>
      </c>
      <c r="AJ170" s="11">
        <f t="shared" si="300"/>
        <v>3071731435.2636094</v>
      </c>
      <c r="AK170" s="11">
        <f t="shared" si="300"/>
        <v>13489640770.879528</v>
      </c>
      <c r="AM170" s="11">
        <f t="shared" si="300"/>
        <v>27943336919.144627</v>
      </c>
      <c r="AN170" s="11">
        <f t="shared" si="300"/>
        <v>16397618643.389236</v>
      </c>
      <c r="AO170" s="11">
        <f t="shared" si="300"/>
        <v>4570013662.6074104</v>
      </c>
      <c r="AP170" s="11">
        <f t="shared" si="300"/>
        <v>2404390086.1462555</v>
      </c>
      <c r="AQ170" s="11">
        <f t="shared" si="300"/>
        <v>22806672521.815899</v>
      </c>
      <c r="AR170" s="11">
        <f t="shared" si="300"/>
        <v>1709111306.4823895</v>
      </c>
      <c r="AS170" s="11">
        <f t="shared" si="300"/>
        <v>2443693514.6387339</v>
      </c>
      <c r="AT170" s="11">
        <f t="shared" si="300"/>
        <v>7134709153.6948862</v>
      </c>
      <c r="AU170" s="11">
        <f t="shared" si="300"/>
        <v>38502751041.821091</v>
      </c>
      <c r="AV170" s="11">
        <f t="shared" si="300"/>
        <v>6849298990.8165293</v>
      </c>
      <c r="AW170" s="11">
        <f t="shared" si="300"/>
        <v>6959964611.2003098</v>
      </c>
      <c r="AX170" s="11">
        <f t="shared" si="300"/>
        <v>1110225159.5026946</v>
      </c>
      <c r="AY170" s="11">
        <f t="shared" si="300"/>
        <v>3338156166.3787279</v>
      </c>
      <c r="AZ170" s="11">
        <f t="shared" si="300"/>
        <v>3288365621.2737646</v>
      </c>
      <c r="BA170" s="11">
        <f t="shared" si="300"/>
        <v>2747444131.257596</v>
      </c>
      <c r="BB170" s="11">
        <f t="shared" si="300"/>
        <v>12375435283.124973</v>
      </c>
      <c r="BD170" s="11">
        <f t="shared" si="300"/>
        <v>0</v>
      </c>
      <c r="BE170" s="11">
        <f t="shared" si="300"/>
        <v>0</v>
      </c>
      <c r="BF170" s="11">
        <f t="shared" si="300"/>
        <v>0</v>
      </c>
      <c r="BG170" s="11">
        <f t="shared" si="300"/>
        <v>0</v>
      </c>
      <c r="BH170" s="11">
        <f t="shared" si="300"/>
        <v>0</v>
      </c>
      <c r="BI170" s="11">
        <f t="shared" si="300"/>
        <v>0</v>
      </c>
      <c r="BJ170" s="11">
        <f t="shared" si="300"/>
        <v>0</v>
      </c>
      <c r="BK170" s="11">
        <f t="shared" si="300"/>
        <v>0</v>
      </c>
      <c r="BL170" s="11">
        <f t="shared" si="300"/>
        <v>0</v>
      </c>
      <c r="BM170" s="11">
        <f t="shared" si="300"/>
        <v>0</v>
      </c>
      <c r="BN170" s="11">
        <f t="shared" si="300"/>
        <v>0</v>
      </c>
      <c r="BO170" s="11">
        <f t="shared" si="300"/>
        <v>0</v>
      </c>
      <c r="BP170" s="11">
        <f t="shared" si="300"/>
        <v>0</v>
      </c>
      <c r="BQ170" s="11">
        <f t="shared" ref="BQ170:EB170" si="301">BQ99+BQ31</f>
        <v>0</v>
      </c>
      <c r="BR170" s="11">
        <f t="shared" si="301"/>
        <v>0</v>
      </c>
      <c r="BS170" s="11">
        <f t="shared" si="301"/>
        <v>0</v>
      </c>
      <c r="BU170" s="11">
        <f t="shared" si="301"/>
        <v>0</v>
      </c>
      <c r="BV170" s="11">
        <f t="shared" si="301"/>
        <v>0</v>
      </c>
      <c r="BW170" s="11">
        <f t="shared" si="301"/>
        <v>0</v>
      </c>
      <c r="BX170" s="11">
        <f t="shared" si="301"/>
        <v>0</v>
      </c>
      <c r="BY170" s="11">
        <f t="shared" si="301"/>
        <v>0</v>
      </c>
      <c r="BZ170" s="11">
        <f t="shared" si="301"/>
        <v>0</v>
      </c>
      <c r="CA170" s="11">
        <f t="shared" si="301"/>
        <v>0</v>
      </c>
      <c r="CB170" s="11">
        <f t="shared" si="301"/>
        <v>0</v>
      </c>
      <c r="CC170" s="11">
        <f t="shared" si="301"/>
        <v>0</v>
      </c>
      <c r="CD170" s="11">
        <f t="shared" si="301"/>
        <v>0</v>
      </c>
      <c r="CE170" s="11">
        <f t="shared" si="301"/>
        <v>0</v>
      </c>
      <c r="CF170" s="11">
        <f t="shared" si="301"/>
        <v>0</v>
      </c>
      <c r="CG170" s="11">
        <f t="shared" si="301"/>
        <v>0</v>
      </c>
      <c r="CH170" s="11">
        <f t="shared" si="301"/>
        <v>0</v>
      </c>
      <c r="CI170" s="11">
        <f t="shared" si="301"/>
        <v>0</v>
      </c>
      <c r="CJ170" s="11">
        <f t="shared" si="301"/>
        <v>0</v>
      </c>
      <c r="CM170" s="11">
        <f t="shared" si="301"/>
        <v>32648.5</v>
      </c>
      <c r="CN170" s="11">
        <f t="shared" si="301"/>
        <v>47963628128.526039</v>
      </c>
      <c r="CO170" s="11">
        <f t="shared" si="301"/>
        <v>18482687038.753792</v>
      </c>
      <c r="CP170" s="11">
        <f t="shared" si="301"/>
        <v>4970126044.4787054</v>
      </c>
      <c r="CQ170" s="11">
        <f t="shared" si="301"/>
        <v>3083149784.4211569</v>
      </c>
      <c r="CR170" s="11">
        <f t="shared" si="301"/>
        <v>29541393995.612419</v>
      </c>
      <c r="CS170" s="11">
        <f t="shared" si="301"/>
        <v>2512743435.325438</v>
      </c>
      <c r="CT170" s="11">
        <f t="shared" si="301"/>
        <v>2587151220.4957275</v>
      </c>
      <c r="CU170" s="11">
        <f t="shared" si="301"/>
        <v>9770038356.3667049</v>
      </c>
      <c r="CV170" s="11">
        <f t="shared" si="301"/>
        <v>46000155742.681061</v>
      </c>
      <c r="CW170" s="11">
        <f t="shared" si="301"/>
        <v>7548505012.0553799</v>
      </c>
      <c r="CX170" s="11">
        <f t="shared" si="301"/>
        <v>11005129090.078535</v>
      </c>
      <c r="CY170" s="11">
        <f t="shared" si="301"/>
        <v>1649631371.5565164</v>
      </c>
      <c r="CZ170" s="11">
        <f t="shared" si="301"/>
        <v>4330040202.9980698</v>
      </c>
      <c r="DA170" s="11">
        <f t="shared" si="301"/>
        <v>3945018244.9769812</v>
      </c>
      <c r="DB170" s="11">
        <f t="shared" si="301"/>
        <v>3507100263.9140272</v>
      </c>
      <c r="DC170" s="11">
        <f t="shared" si="301"/>
        <v>14071388972.50425</v>
      </c>
      <c r="DE170" s="11">
        <f t="shared" si="301"/>
        <v>44845110898.730499</v>
      </c>
      <c r="DF170" s="11">
        <f t="shared" si="301"/>
        <v>16859059507.457949</v>
      </c>
      <c r="DG170" s="11">
        <f t="shared" si="301"/>
        <v>4694636322.6236458</v>
      </c>
      <c r="DH170" s="11">
        <f t="shared" si="301"/>
        <v>2804890826.1112571</v>
      </c>
      <c r="DI170" s="11">
        <f t="shared" si="301"/>
        <v>27422005233.647976</v>
      </c>
      <c r="DJ170" s="11">
        <f t="shared" si="301"/>
        <v>2277439617.954217</v>
      </c>
      <c r="DK170" s="11">
        <f t="shared" si="301"/>
        <v>2409257862.0240159</v>
      </c>
      <c r="DL170" s="11">
        <f t="shared" si="301"/>
        <v>8967763773.1264744</v>
      </c>
      <c r="DM170" s="11">
        <f t="shared" si="301"/>
        <v>42351252777.889709</v>
      </c>
      <c r="DN170" s="11">
        <f t="shared" si="301"/>
        <v>6885810324.2334442</v>
      </c>
      <c r="DO170" s="11">
        <f t="shared" si="301"/>
        <v>10059432504.709604</v>
      </c>
      <c r="DP170" s="11">
        <f t="shared" si="301"/>
        <v>1529880630.3959734</v>
      </c>
      <c r="DQ170" s="11">
        <f t="shared" si="301"/>
        <v>3939751089.1344829</v>
      </c>
      <c r="DR170" s="11">
        <f t="shared" si="301"/>
        <v>3728581112.6068459</v>
      </c>
      <c r="DS170" s="11">
        <f t="shared" si="301"/>
        <v>3186131354.0859728</v>
      </c>
      <c r="DT170" s="11">
        <f t="shared" si="301"/>
        <v>12991268298.022663</v>
      </c>
      <c r="DV170" s="11">
        <f t="shared" si="301"/>
        <v>41883096380.035225</v>
      </c>
      <c r="DW170" s="11">
        <f t="shared" si="301"/>
        <v>15544498674.982208</v>
      </c>
      <c r="DX170" s="11">
        <f t="shared" si="301"/>
        <v>4536026789.6750231</v>
      </c>
      <c r="DY170" s="11">
        <f t="shared" si="301"/>
        <v>2566129603.9851322</v>
      </c>
      <c r="DZ170" s="11">
        <f t="shared" si="301"/>
        <v>25417864021.610184</v>
      </c>
      <c r="EA170" s="11">
        <f t="shared" si="301"/>
        <v>2042317590.0044546</v>
      </c>
      <c r="EB170" s="11">
        <f t="shared" si="301"/>
        <v>2240367143.0278807</v>
      </c>
      <c r="EC170" s="11">
        <f t="shared" ref="EC170:GN170" si="302">EC99+EC31</f>
        <v>8165489189.8862476</v>
      </c>
      <c r="ED170" s="11">
        <f t="shared" si="302"/>
        <v>38702349813.098358</v>
      </c>
      <c r="EE170" s="11">
        <f t="shared" si="302"/>
        <v>6223115636.4115047</v>
      </c>
      <c r="EF170" s="11">
        <f t="shared" si="302"/>
        <v>9199633300.4861927</v>
      </c>
      <c r="EG170" s="11">
        <f t="shared" si="302"/>
        <v>1410237263.6390133</v>
      </c>
      <c r="EH170" s="11">
        <f t="shared" si="302"/>
        <v>3550694099.4507532</v>
      </c>
      <c r="EI170" s="11">
        <f t="shared" si="302"/>
        <v>3589156195.7542644</v>
      </c>
      <c r="EJ170" s="11">
        <f t="shared" si="302"/>
        <v>2867357352.5303621</v>
      </c>
      <c r="EK170" s="11">
        <f t="shared" si="302"/>
        <v>11958899619.07085</v>
      </c>
      <c r="EM170" s="11">
        <f t="shared" si="302"/>
        <v>0</v>
      </c>
      <c r="EN170" s="11">
        <f t="shared" si="302"/>
        <v>0</v>
      </c>
      <c r="EO170" s="11">
        <f t="shared" si="302"/>
        <v>0</v>
      </c>
      <c r="EP170" s="11">
        <f t="shared" si="302"/>
        <v>0</v>
      </c>
      <c r="EQ170" s="11">
        <f t="shared" si="302"/>
        <v>0</v>
      </c>
      <c r="ER170" s="11">
        <f t="shared" si="302"/>
        <v>0</v>
      </c>
      <c r="ES170" s="11">
        <f t="shared" si="302"/>
        <v>0</v>
      </c>
      <c r="ET170" s="11">
        <f t="shared" si="302"/>
        <v>0</v>
      </c>
      <c r="EU170" s="11">
        <f t="shared" si="302"/>
        <v>0</v>
      </c>
      <c r="EV170" s="11">
        <f t="shared" si="302"/>
        <v>0</v>
      </c>
      <c r="EW170" s="11">
        <f t="shared" si="302"/>
        <v>0</v>
      </c>
      <c r="EX170" s="11">
        <f t="shared" si="302"/>
        <v>0</v>
      </c>
      <c r="EY170" s="11">
        <f t="shared" si="302"/>
        <v>0</v>
      </c>
      <c r="EZ170" s="11">
        <f t="shared" si="302"/>
        <v>0</v>
      </c>
      <c r="FA170" s="11">
        <f t="shared" si="302"/>
        <v>0</v>
      </c>
      <c r="FB170" s="11">
        <f t="shared" si="302"/>
        <v>0</v>
      </c>
      <c r="FD170" s="11">
        <f t="shared" si="302"/>
        <v>0</v>
      </c>
      <c r="FE170" s="11">
        <f t="shared" si="302"/>
        <v>0</v>
      </c>
      <c r="FF170" s="11">
        <f t="shared" si="302"/>
        <v>0</v>
      </c>
      <c r="FG170" s="11">
        <f t="shared" si="302"/>
        <v>0</v>
      </c>
      <c r="FH170" s="11">
        <f t="shared" si="302"/>
        <v>0</v>
      </c>
      <c r="FI170" s="11">
        <f t="shared" si="302"/>
        <v>0</v>
      </c>
      <c r="FJ170" s="11">
        <f t="shared" si="302"/>
        <v>0</v>
      </c>
      <c r="FK170" s="11">
        <f t="shared" si="302"/>
        <v>0</v>
      </c>
      <c r="FL170" s="11">
        <f t="shared" si="302"/>
        <v>0</v>
      </c>
      <c r="FM170" s="11">
        <f t="shared" si="302"/>
        <v>0</v>
      </c>
      <c r="FN170" s="11">
        <f t="shared" si="302"/>
        <v>0</v>
      </c>
      <c r="FO170" s="11">
        <f t="shared" si="302"/>
        <v>0</v>
      </c>
      <c r="FP170" s="11">
        <f t="shared" si="302"/>
        <v>0</v>
      </c>
      <c r="FQ170" s="11">
        <f t="shared" si="302"/>
        <v>0</v>
      </c>
      <c r="FR170" s="11">
        <f t="shared" si="302"/>
        <v>0</v>
      </c>
      <c r="FS170" s="11">
        <f t="shared" si="302"/>
        <v>0</v>
      </c>
      <c r="FV170" s="11">
        <f t="shared" si="302"/>
        <v>32648.5</v>
      </c>
      <c r="FW170" s="11">
        <f t="shared" si="302"/>
        <v>39271953621.675674</v>
      </c>
      <c r="FX170" s="11">
        <f t="shared" si="302"/>
        <v>17970013188.166618</v>
      </c>
      <c r="FY170" s="11">
        <f t="shared" si="302"/>
        <v>5675224084.8637104</v>
      </c>
      <c r="FZ170" s="11">
        <f t="shared" si="302"/>
        <v>3093315492.690155</v>
      </c>
      <c r="GA170" s="11">
        <f t="shared" si="302"/>
        <v>25280837878.141884</v>
      </c>
      <c r="GB170" s="11">
        <f t="shared" si="302"/>
        <v>1874191630.076148</v>
      </c>
      <c r="GC170" s="11">
        <f t="shared" si="302"/>
        <v>2628680313.5685377</v>
      </c>
      <c r="GD170" s="11">
        <f t="shared" si="302"/>
        <v>13989875832.472858</v>
      </c>
      <c r="GE170" s="11">
        <f t="shared" si="302"/>
        <v>45840893076.283188</v>
      </c>
      <c r="GF170" s="11">
        <f t="shared" si="302"/>
        <v>7459341152.3641844</v>
      </c>
      <c r="GG170" s="11">
        <f t="shared" si="302"/>
        <v>7705062240.0566053</v>
      </c>
      <c r="GH170" s="11">
        <f t="shared" si="302"/>
        <v>1956708446.0746441</v>
      </c>
      <c r="GI170" s="11">
        <f t="shared" si="302"/>
        <v>3219248613.4160957</v>
      </c>
      <c r="GJ170" s="11">
        <f t="shared" si="302"/>
        <v>4061266715.2466912</v>
      </c>
      <c r="GK170" s="11">
        <f t="shared" si="302"/>
        <v>3005246355.5358906</v>
      </c>
      <c r="GL170" s="11">
        <f t="shared" si="302"/>
        <v>19637118535.159439</v>
      </c>
      <c r="GN170" s="11">
        <f t="shared" si="302"/>
        <v>37500464587.263649</v>
      </c>
      <c r="GO170" s="11">
        <f t="shared" ref="GO170:IZ170" si="303">GO99+GO31</f>
        <v>17083087488.427128</v>
      </c>
      <c r="GP170" s="11">
        <f t="shared" si="303"/>
        <v>5379021283.1906776</v>
      </c>
      <c r="GQ170" s="11">
        <f t="shared" si="303"/>
        <v>2941744620.2538652</v>
      </c>
      <c r="GR170" s="11">
        <f t="shared" si="303"/>
        <v>24092978134.890362</v>
      </c>
      <c r="GS170" s="11">
        <f t="shared" si="303"/>
        <v>1760566732.8758779</v>
      </c>
      <c r="GT170" s="11">
        <f t="shared" si="303"/>
        <v>2495696696.0814819</v>
      </c>
      <c r="GU170" s="11">
        <f t="shared" si="303"/>
        <v>13382172458.087343</v>
      </c>
      <c r="GV170" s="11">
        <f t="shared" si="303"/>
        <v>43064593539.93512</v>
      </c>
      <c r="GW170" s="11">
        <f t="shared" si="303"/>
        <v>7063073165.7437744</v>
      </c>
      <c r="GX170" s="11">
        <f t="shared" si="303"/>
        <v>7311670943.6706429</v>
      </c>
      <c r="GY170" s="11">
        <f t="shared" si="303"/>
        <v>1863150297.2587709</v>
      </c>
      <c r="GZ170" s="11">
        <f t="shared" si="303"/>
        <v>3058920523.3988194</v>
      </c>
      <c r="HA170" s="11">
        <f t="shared" si="303"/>
        <v>3812464836.5017371</v>
      </c>
      <c r="HB170" s="11">
        <f t="shared" si="303"/>
        <v>2835971514.7115917</v>
      </c>
      <c r="HC170" s="11">
        <f t="shared" si="303"/>
        <v>18593142812.334824</v>
      </c>
      <c r="HE170" s="11">
        <f t="shared" si="303"/>
        <v>36291582377.607101</v>
      </c>
      <c r="HF170" s="11">
        <f t="shared" si="303"/>
        <v>16200528743.279884</v>
      </c>
      <c r="HG170" s="11">
        <f t="shared" si="303"/>
        <v>5102267033.3343086</v>
      </c>
      <c r="HH170" s="11">
        <f t="shared" si="303"/>
        <v>2797909376.858901</v>
      </c>
      <c r="HI170" s="11">
        <f t="shared" si="303"/>
        <v>22915838595.339069</v>
      </c>
      <c r="HJ170" s="11">
        <f t="shared" si="303"/>
        <v>1646751531.6486926</v>
      </c>
      <c r="HK170" s="11">
        <f t="shared" si="303"/>
        <v>2362713078.5944214</v>
      </c>
      <c r="HL170" s="11">
        <f t="shared" si="303"/>
        <v>12775896015.717667</v>
      </c>
      <c r="HM170" s="11">
        <f t="shared" si="303"/>
        <v>40288294003.587082</v>
      </c>
      <c r="HN170" s="11">
        <f t="shared" si="303"/>
        <v>6666805179.1233749</v>
      </c>
      <c r="HO170" s="11">
        <f t="shared" si="303"/>
        <v>7059728404.4905796</v>
      </c>
      <c r="HP170" s="11">
        <f t="shared" si="303"/>
        <v>1769572098.6051278</v>
      </c>
      <c r="HQ170" s="11">
        <f t="shared" si="303"/>
        <v>2898592433.3815427</v>
      </c>
      <c r="HR170" s="11">
        <f t="shared" si="303"/>
        <v>3564010075.202117</v>
      </c>
      <c r="HS170" s="11">
        <f t="shared" si="303"/>
        <v>2666769385.7640491</v>
      </c>
      <c r="HT170" s="11">
        <f t="shared" si="303"/>
        <v>17549167089.510227</v>
      </c>
      <c r="HV170" s="11">
        <f t="shared" si="303"/>
        <v>0</v>
      </c>
      <c r="HW170" s="11">
        <f t="shared" si="303"/>
        <v>0</v>
      </c>
      <c r="HX170" s="11">
        <f t="shared" si="303"/>
        <v>0</v>
      </c>
      <c r="HY170" s="11">
        <f t="shared" si="303"/>
        <v>0</v>
      </c>
      <c r="HZ170" s="11">
        <f t="shared" si="303"/>
        <v>0</v>
      </c>
      <c r="IA170" s="11">
        <f t="shared" si="303"/>
        <v>0</v>
      </c>
      <c r="IB170" s="11">
        <f t="shared" si="303"/>
        <v>0</v>
      </c>
      <c r="IC170" s="11">
        <f t="shared" si="303"/>
        <v>0</v>
      </c>
      <c r="ID170" s="11">
        <f t="shared" si="303"/>
        <v>0</v>
      </c>
      <c r="IE170" s="11">
        <f t="shared" si="303"/>
        <v>0</v>
      </c>
      <c r="IF170" s="11">
        <f t="shared" si="303"/>
        <v>0</v>
      </c>
      <c r="IG170" s="11">
        <f t="shared" si="303"/>
        <v>0</v>
      </c>
      <c r="IH170" s="11">
        <f t="shared" si="303"/>
        <v>0</v>
      </c>
      <c r="II170" s="11">
        <f t="shared" si="303"/>
        <v>0</v>
      </c>
      <c r="IJ170" s="11">
        <f t="shared" si="303"/>
        <v>0</v>
      </c>
      <c r="IK170" s="11">
        <f t="shared" si="303"/>
        <v>0</v>
      </c>
      <c r="IM170" s="11">
        <f t="shared" si="303"/>
        <v>0</v>
      </c>
      <c r="IN170" s="11">
        <f t="shared" si="303"/>
        <v>0</v>
      </c>
      <c r="IO170" s="11">
        <f t="shared" si="303"/>
        <v>0</v>
      </c>
      <c r="IP170" s="11">
        <f t="shared" si="303"/>
        <v>0</v>
      </c>
      <c r="IQ170" s="11">
        <f t="shared" si="303"/>
        <v>0</v>
      </c>
      <c r="IR170" s="11">
        <f t="shared" si="303"/>
        <v>0</v>
      </c>
      <c r="IS170" s="11">
        <f t="shared" si="303"/>
        <v>0</v>
      </c>
      <c r="IT170" s="11">
        <f t="shared" si="303"/>
        <v>0</v>
      </c>
      <c r="IU170" s="11">
        <f t="shared" si="303"/>
        <v>0</v>
      </c>
      <c r="IV170" s="11">
        <f t="shared" si="303"/>
        <v>0</v>
      </c>
      <c r="IW170" s="11">
        <f t="shared" si="303"/>
        <v>0</v>
      </c>
      <c r="IX170" s="11">
        <f t="shared" si="303"/>
        <v>0</v>
      </c>
      <c r="IY170" s="11">
        <f t="shared" si="303"/>
        <v>0</v>
      </c>
      <c r="IZ170" s="11">
        <f t="shared" si="303"/>
        <v>0</v>
      </c>
      <c r="JA170" s="11">
        <f t="shared" ref="JA170" si="304">JA99+JA31</f>
        <v>0</v>
      </c>
      <c r="JB170" s="11">
        <f t="shared" si="164"/>
        <v>0</v>
      </c>
    </row>
    <row r="171" spans="3:262" x14ac:dyDescent="0.25">
      <c r="D171" s="11">
        <v>2049</v>
      </c>
      <c r="E171" s="11">
        <f t="shared" ref="E171:BP171" si="305">E100+E32</f>
        <v>31321321916.608524</v>
      </c>
      <c r="F171" s="11">
        <f t="shared" si="305"/>
        <v>20402692358.8862</v>
      </c>
      <c r="G171" s="11">
        <f t="shared" si="305"/>
        <v>5081765170.3022318</v>
      </c>
      <c r="H171" s="11">
        <f t="shared" si="305"/>
        <v>2916105663.4588671</v>
      </c>
      <c r="I171" s="11">
        <f t="shared" si="305"/>
        <v>25542327246.630375</v>
      </c>
      <c r="J171" s="11">
        <f t="shared" si="305"/>
        <v>2254311267.750711</v>
      </c>
      <c r="K171" s="11">
        <f t="shared" si="305"/>
        <v>3008824467.2979374</v>
      </c>
      <c r="L171" s="11">
        <f t="shared" si="305"/>
        <v>8597060397.4734192</v>
      </c>
      <c r="M171" s="11">
        <f t="shared" si="305"/>
        <v>45545847799.933304</v>
      </c>
      <c r="N171" s="11">
        <f t="shared" si="305"/>
        <v>8932856418.8220043</v>
      </c>
      <c r="O171" s="11">
        <f t="shared" si="305"/>
        <v>9087257728.279295</v>
      </c>
      <c r="P171" s="11">
        <f t="shared" si="305"/>
        <v>1394098831.6305256</v>
      </c>
      <c r="Q171" s="11">
        <f t="shared" si="305"/>
        <v>4199492917.1809869</v>
      </c>
      <c r="R171" s="11">
        <f t="shared" si="305"/>
        <v>3844257411.7622156</v>
      </c>
      <c r="S171" s="11">
        <f t="shared" si="305"/>
        <v>3498994058.5833969</v>
      </c>
      <c r="T171" s="11">
        <f t="shared" si="305"/>
        <v>14855679782.477116</v>
      </c>
      <c r="V171" s="11">
        <f t="shared" si="305"/>
        <v>28878022320.102062</v>
      </c>
      <c r="W171" s="11">
        <f t="shared" si="305"/>
        <v>18411830677.774048</v>
      </c>
      <c r="X171" s="11">
        <f t="shared" si="305"/>
        <v>4746748445.6120501</v>
      </c>
      <c r="Y171" s="11">
        <f t="shared" si="305"/>
        <v>2642179305.0673194</v>
      </c>
      <c r="Z171" s="11">
        <f t="shared" si="305"/>
        <v>23863714769.109093</v>
      </c>
      <c r="AA171" s="11">
        <f t="shared" si="305"/>
        <v>2020990904.5236697</v>
      </c>
      <c r="AB171" s="11">
        <f t="shared" si="305"/>
        <v>2768637225.5841231</v>
      </c>
      <c r="AC171" s="11">
        <f t="shared" si="305"/>
        <v>7909343208.196207</v>
      </c>
      <c r="AD171" s="11">
        <f t="shared" si="305"/>
        <v>41673421820.14904</v>
      </c>
      <c r="AE171" s="11">
        <f t="shared" si="305"/>
        <v>8119233285.1336765</v>
      </c>
      <c r="AF171" s="11">
        <f t="shared" si="305"/>
        <v>8255848562.3720646</v>
      </c>
      <c r="AG171" s="11">
        <f t="shared" si="305"/>
        <v>1283803079.5183001</v>
      </c>
      <c r="AH171" s="11">
        <f t="shared" si="305"/>
        <v>3768371756.7074308</v>
      </c>
      <c r="AI171" s="11">
        <f t="shared" si="305"/>
        <v>3596171516.4445534</v>
      </c>
      <c r="AJ171" s="11">
        <f t="shared" si="305"/>
        <v>3150685948.040463</v>
      </c>
      <c r="AK171" s="11">
        <f t="shared" si="305"/>
        <v>13659710037.930944</v>
      </c>
      <c r="AM171" s="11">
        <f t="shared" si="305"/>
        <v>27855985768.366177</v>
      </c>
      <c r="AN171" s="11">
        <f t="shared" si="305"/>
        <v>16426464928.504875</v>
      </c>
      <c r="AO171" s="11">
        <f t="shared" si="305"/>
        <v>4415367731.4445744</v>
      </c>
      <c r="AP171" s="11">
        <f t="shared" si="305"/>
        <v>2368571648.5429397</v>
      </c>
      <c r="AQ171" s="11">
        <f t="shared" si="305"/>
        <v>22727744109.772903</v>
      </c>
      <c r="AR171" s="11">
        <f t="shared" si="305"/>
        <v>1787670541.296628</v>
      </c>
      <c r="AS171" s="11">
        <f t="shared" si="305"/>
        <v>2528811998.6761885</v>
      </c>
      <c r="AT171" s="11">
        <f t="shared" si="305"/>
        <v>7222053644.8087425</v>
      </c>
      <c r="AU171" s="11">
        <f t="shared" si="305"/>
        <v>37960215122.311798</v>
      </c>
      <c r="AV171" s="11">
        <f t="shared" si="305"/>
        <v>7305610151.4453373</v>
      </c>
      <c r="AW171" s="11">
        <f t="shared" si="305"/>
        <v>7424439396.4648285</v>
      </c>
      <c r="AX171" s="11">
        <f t="shared" si="305"/>
        <v>1173665257.3163989</v>
      </c>
      <c r="AY171" s="11">
        <f t="shared" si="305"/>
        <v>3337281263.9078684</v>
      </c>
      <c r="AZ171" s="11">
        <f t="shared" si="305"/>
        <v>3348085621.1268806</v>
      </c>
      <c r="BA171" s="11">
        <f t="shared" si="305"/>
        <v>2802377837.4975281</v>
      </c>
      <c r="BB171" s="11">
        <f t="shared" si="305"/>
        <v>12463788627.943413</v>
      </c>
      <c r="BD171" s="11">
        <f t="shared" si="305"/>
        <v>0</v>
      </c>
      <c r="BE171" s="11">
        <f t="shared" si="305"/>
        <v>0</v>
      </c>
      <c r="BF171" s="11">
        <f t="shared" si="305"/>
        <v>0</v>
      </c>
      <c r="BG171" s="11">
        <f t="shared" si="305"/>
        <v>0</v>
      </c>
      <c r="BH171" s="11">
        <f t="shared" si="305"/>
        <v>0</v>
      </c>
      <c r="BI171" s="11">
        <f t="shared" si="305"/>
        <v>0</v>
      </c>
      <c r="BJ171" s="11">
        <f t="shared" si="305"/>
        <v>0</v>
      </c>
      <c r="BK171" s="11">
        <f t="shared" si="305"/>
        <v>0</v>
      </c>
      <c r="BL171" s="11">
        <f t="shared" si="305"/>
        <v>0</v>
      </c>
      <c r="BM171" s="11">
        <f t="shared" si="305"/>
        <v>0</v>
      </c>
      <c r="BN171" s="11">
        <f t="shared" si="305"/>
        <v>0</v>
      </c>
      <c r="BO171" s="11">
        <f t="shared" si="305"/>
        <v>0</v>
      </c>
      <c r="BP171" s="11">
        <f t="shared" si="305"/>
        <v>0</v>
      </c>
      <c r="BQ171" s="11">
        <f t="shared" ref="BQ171:EB171" si="306">BQ100+BQ32</f>
        <v>0</v>
      </c>
      <c r="BR171" s="11">
        <f t="shared" si="306"/>
        <v>0</v>
      </c>
      <c r="BS171" s="11">
        <f t="shared" si="306"/>
        <v>0</v>
      </c>
      <c r="BU171" s="11">
        <f t="shared" si="306"/>
        <v>0</v>
      </c>
      <c r="BV171" s="11">
        <f t="shared" si="306"/>
        <v>0</v>
      </c>
      <c r="BW171" s="11">
        <f t="shared" si="306"/>
        <v>0</v>
      </c>
      <c r="BX171" s="11">
        <f t="shared" si="306"/>
        <v>0</v>
      </c>
      <c r="BY171" s="11">
        <f t="shared" si="306"/>
        <v>0</v>
      </c>
      <c r="BZ171" s="11">
        <f t="shared" si="306"/>
        <v>0</v>
      </c>
      <c r="CA171" s="11">
        <f t="shared" si="306"/>
        <v>0</v>
      </c>
      <c r="CB171" s="11">
        <f t="shared" si="306"/>
        <v>0</v>
      </c>
      <c r="CC171" s="11">
        <f t="shared" si="306"/>
        <v>0</v>
      </c>
      <c r="CD171" s="11">
        <f t="shared" si="306"/>
        <v>0</v>
      </c>
      <c r="CE171" s="11">
        <f t="shared" si="306"/>
        <v>0</v>
      </c>
      <c r="CF171" s="11">
        <f t="shared" si="306"/>
        <v>0</v>
      </c>
      <c r="CG171" s="11">
        <f t="shared" si="306"/>
        <v>0</v>
      </c>
      <c r="CH171" s="11">
        <f t="shared" si="306"/>
        <v>0</v>
      </c>
      <c r="CI171" s="11">
        <f t="shared" si="306"/>
        <v>0</v>
      </c>
      <c r="CJ171" s="11">
        <f t="shared" si="306"/>
        <v>0</v>
      </c>
      <c r="CM171" s="11">
        <f t="shared" si="306"/>
        <v>32664.5</v>
      </c>
      <c r="CN171" s="11">
        <f t="shared" si="306"/>
        <v>47902086673.336845</v>
      </c>
      <c r="CO171" s="11">
        <f t="shared" si="306"/>
        <v>18510149007.797741</v>
      </c>
      <c r="CP171" s="11">
        <f t="shared" si="306"/>
        <v>4926262469.5134697</v>
      </c>
      <c r="CQ171" s="11">
        <f t="shared" si="306"/>
        <v>3122503381.4282794</v>
      </c>
      <c r="CR171" s="11">
        <f t="shared" si="306"/>
        <v>30236755814.477661</v>
      </c>
      <c r="CS171" s="11">
        <f t="shared" si="306"/>
        <v>2623930008.7176242</v>
      </c>
      <c r="CT171" s="11">
        <f t="shared" si="306"/>
        <v>2594011296.7171826</v>
      </c>
      <c r="CU171" s="11">
        <f t="shared" si="306"/>
        <v>9788844703.3693657</v>
      </c>
      <c r="CV171" s="11">
        <f t="shared" si="306"/>
        <v>46039512446.374054</v>
      </c>
      <c r="CW171" s="11">
        <f t="shared" si="306"/>
        <v>7920713107.9752073</v>
      </c>
      <c r="CX171" s="11">
        <f t="shared" si="306"/>
        <v>11117534126.632845</v>
      </c>
      <c r="CY171" s="11">
        <f t="shared" si="306"/>
        <v>1745829743.5792923</v>
      </c>
      <c r="CZ171" s="11">
        <f t="shared" si="306"/>
        <v>4347433971.9616756</v>
      </c>
      <c r="DA171" s="11">
        <f t="shared" si="306"/>
        <v>4034310087.3433433</v>
      </c>
      <c r="DB171" s="11">
        <f t="shared" si="306"/>
        <v>3551121814.2919407</v>
      </c>
      <c r="DC171" s="11">
        <f t="shared" si="306"/>
        <v>14262128760.81391</v>
      </c>
      <c r="DE171" s="11">
        <f t="shared" si="306"/>
        <v>44455883055.427711</v>
      </c>
      <c r="DF171" s="11">
        <f t="shared" si="306"/>
        <v>16758556855.76123</v>
      </c>
      <c r="DG171" s="11">
        <f t="shared" si="306"/>
        <v>4602048163.4071331</v>
      </c>
      <c r="DH171" s="11">
        <f t="shared" si="306"/>
        <v>2820111072.5084066</v>
      </c>
      <c r="DI171" s="11">
        <f t="shared" si="306"/>
        <v>27900187051.368187</v>
      </c>
      <c r="DJ171" s="11">
        <f t="shared" si="306"/>
        <v>2372117212.2065783</v>
      </c>
      <c r="DK171" s="11">
        <f t="shared" si="306"/>
        <v>2399115306.8326068</v>
      </c>
      <c r="DL171" s="11">
        <f t="shared" si="306"/>
        <v>8932562743.089613</v>
      </c>
      <c r="DM171" s="11">
        <f t="shared" si="306"/>
        <v>42175845313.786728</v>
      </c>
      <c r="DN171" s="11">
        <f t="shared" si="306"/>
        <v>7204261414.517952</v>
      </c>
      <c r="DO171" s="11">
        <f t="shared" si="306"/>
        <v>10106050148.92762</v>
      </c>
      <c r="DP171" s="11">
        <f t="shared" si="306"/>
        <v>1614811768.5695083</v>
      </c>
      <c r="DQ171" s="11">
        <f t="shared" si="306"/>
        <v>3936136043.5366993</v>
      </c>
      <c r="DR171" s="11">
        <f t="shared" si="306"/>
        <v>3783316054.2640591</v>
      </c>
      <c r="DS171" s="11">
        <f t="shared" si="306"/>
        <v>3210696279.3396454</v>
      </c>
      <c r="DT171" s="11">
        <f t="shared" si="306"/>
        <v>13098257771.215456</v>
      </c>
      <c r="DV171" s="11">
        <f t="shared" si="306"/>
        <v>41166033367.657906</v>
      </c>
      <c r="DW171" s="11">
        <f t="shared" si="306"/>
        <v>15402122839.916159</v>
      </c>
      <c r="DX171" s="11">
        <f t="shared" si="306"/>
        <v>4366231499.8764019</v>
      </c>
      <c r="DY171" s="11">
        <f t="shared" si="306"/>
        <v>2557197492.8442779</v>
      </c>
      <c r="DZ171" s="11">
        <f t="shared" si="306"/>
        <v>25678783726.451805</v>
      </c>
      <c r="EA171" s="11">
        <f t="shared" si="306"/>
        <v>2120486009.2407484</v>
      </c>
      <c r="EB171" s="11">
        <f t="shared" si="306"/>
        <v>2213210707.8118005</v>
      </c>
      <c r="EC171" s="11">
        <f t="shared" ref="EC171:GN171" si="307">EC100+EC32</f>
        <v>8076280782.809864</v>
      </c>
      <c r="ED171" s="11">
        <f t="shared" si="307"/>
        <v>38312178181.199379</v>
      </c>
      <c r="EE171" s="11">
        <f t="shared" si="307"/>
        <v>6487809721.0606947</v>
      </c>
      <c r="EF171" s="11">
        <f t="shared" si="307"/>
        <v>9155196354.026619</v>
      </c>
      <c r="EG171" s="11">
        <f t="shared" si="307"/>
        <v>1483901112.6273849</v>
      </c>
      <c r="EH171" s="11">
        <f t="shared" si="307"/>
        <v>3526069478.5712371</v>
      </c>
      <c r="EI171" s="11">
        <f t="shared" si="307"/>
        <v>3598828772.3439412</v>
      </c>
      <c r="EJ171" s="11">
        <f t="shared" si="307"/>
        <v>2872464641.0331311</v>
      </c>
      <c r="EK171" s="11">
        <f t="shared" si="307"/>
        <v>11982103919.398422</v>
      </c>
      <c r="EM171" s="11">
        <f t="shared" si="307"/>
        <v>0</v>
      </c>
      <c r="EN171" s="11">
        <f t="shared" si="307"/>
        <v>0</v>
      </c>
      <c r="EO171" s="11">
        <f t="shared" si="307"/>
        <v>0</v>
      </c>
      <c r="EP171" s="11">
        <f t="shared" si="307"/>
        <v>0</v>
      </c>
      <c r="EQ171" s="11">
        <f t="shared" si="307"/>
        <v>0</v>
      </c>
      <c r="ER171" s="11">
        <f t="shared" si="307"/>
        <v>0</v>
      </c>
      <c r="ES171" s="11">
        <f t="shared" si="307"/>
        <v>0</v>
      </c>
      <c r="ET171" s="11">
        <f t="shared" si="307"/>
        <v>0</v>
      </c>
      <c r="EU171" s="11">
        <f t="shared" si="307"/>
        <v>0</v>
      </c>
      <c r="EV171" s="11">
        <f t="shared" si="307"/>
        <v>0</v>
      </c>
      <c r="EW171" s="11">
        <f t="shared" si="307"/>
        <v>0</v>
      </c>
      <c r="EX171" s="11">
        <f t="shared" si="307"/>
        <v>0</v>
      </c>
      <c r="EY171" s="11">
        <f t="shared" si="307"/>
        <v>0</v>
      </c>
      <c r="EZ171" s="11">
        <f t="shared" si="307"/>
        <v>0</v>
      </c>
      <c r="FA171" s="11">
        <f t="shared" si="307"/>
        <v>0</v>
      </c>
      <c r="FB171" s="11">
        <f t="shared" si="307"/>
        <v>0</v>
      </c>
      <c r="FD171" s="11">
        <f t="shared" si="307"/>
        <v>0</v>
      </c>
      <c r="FE171" s="11">
        <f t="shared" si="307"/>
        <v>0</v>
      </c>
      <c r="FF171" s="11">
        <f t="shared" si="307"/>
        <v>0</v>
      </c>
      <c r="FG171" s="11">
        <f t="shared" si="307"/>
        <v>0</v>
      </c>
      <c r="FH171" s="11">
        <f t="shared" si="307"/>
        <v>0</v>
      </c>
      <c r="FI171" s="11">
        <f t="shared" si="307"/>
        <v>0</v>
      </c>
      <c r="FJ171" s="11">
        <f t="shared" si="307"/>
        <v>0</v>
      </c>
      <c r="FK171" s="11">
        <f t="shared" si="307"/>
        <v>0</v>
      </c>
      <c r="FL171" s="11">
        <f t="shared" si="307"/>
        <v>0</v>
      </c>
      <c r="FM171" s="11">
        <f t="shared" si="307"/>
        <v>0</v>
      </c>
      <c r="FN171" s="11">
        <f t="shared" si="307"/>
        <v>0</v>
      </c>
      <c r="FO171" s="11">
        <f t="shared" si="307"/>
        <v>0</v>
      </c>
      <c r="FP171" s="11">
        <f t="shared" si="307"/>
        <v>0</v>
      </c>
      <c r="FQ171" s="11">
        <f t="shared" si="307"/>
        <v>0</v>
      </c>
      <c r="FR171" s="11">
        <f t="shared" si="307"/>
        <v>0</v>
      </c>
      <c r="FS171" s="11">
        <f t="shared" si="307"/>
        <v>0</v>
      </c>
      <c r="FV171" s="11">
        <f t="shared" si="307"/>
        <v>32664.5</v>
      </c>
      <c r="FW171" s="11">
        <f t="shared" si="307"/>
        <v>38923323979.661934</v>
      </c>
      <c r="FX171" s="11">
        <f t="shared" si="307"/>
        <v>17663379005.008495</v>
      </c>
      <c r="FY171" s="11">
        <f t="shared" si="307"/>
        <v>5579754714.7693977</v>
      </c>
      <c r="FZ171" s="11">
        <f t="shared" si="307"/>
        <v>3089688980.8878946</v>
      </c>
      <c r="GA171" s="11">
        <f t="shared" si="307"/>
        <v>26019026610.332035</v>
      </c>
      <c r="GB171" s="11">
        <f t="shared" si="307"/>
        <v>2005522347.6583853</v>
      </c>
      <c r="GC171" s="11">
        <f t="shared" si="307"/>
        <v>2607844229.1564116</v>
      </c>
      <c r="GD171" s="11">
        <f t="shared" si="307"/>
        <v>13872083192.970997</v>
      </c>
      <c r="GE171" s="11">
        <f t="shared" si="307"/>
        <v>46404143371.530266</v>
      </c>
      <c r="GF171" s="11">
        <f t="shared" si="307"/>
        <v>7883749445.1414061</v>
      </c>
      <c r="GG171" s="11">
        <f t="shared" si="307"/>
        <v>7848890616.8554974</v>
      </c>
      <c r="GH171" s="11">
        <f t="shared" si="307"/>
        <v>1984254866.7604291</v>
      </c>
      <c r="GI171" s="11">
        <f t="shared" si="307"/>
        <v>3274985809.0116076</v>
      </c>
      <c r="GJ171" s="11">
        <f t="shared" si="307"/>
        <v>4081316667.0296435</v>
      </c>
      <c r="GK171" s="11">
        <f t="shared" si="307"/>
        <v>2966539479.9717264</v>
      </c>
      <c r="GL171" s="11">
        <f t="shared" si="307"/>
        <v>20109390526.347301</v>
      </c>
      <c r="GN171" s="11">
        <f t="shared" si="307"/>
        <v>36821474658.426125</v>
      </c>
      <c r="GO171" s="11">
        <f t="shared" ref="GO171:IZ171" si="308">GO100+GO32</f>
        <v>16664179894.968645</v>
      </c>
      <c r="GP171" s="11">
        <f t="shared" si="308"/>
        <v>5236205931.0621462</v>
      </c>
      <c r="GQ171" s="11">
        <f t="shared" si="308"/>
        <v>2914195473.0735579</v>
      </c>
      <c r="GR171" s="11">
        <f t="shared" si="308"/>
        <v>24649166194.104813</v>
      </c>
      <c r="GS171" s="11">
        <f t="shared" si="308"/>
        <v>1878566039.4573493</v>
      </c>
      <c r="GT171" s="11">
        <f t="shared" si="308"/>
        <v>2460575878.9854016</v>
      </c>
      <c r="GU171" s="11">
        <f t="shared" si="308"/>
        <v>13173978025.715017</v>
      </c>
      <c r="GV171" s="11">
        <f t="shared" si="308"/>
        <v>43295369312.35907</v>
      </c>
      <c r="GW171" s="11">
        <f t="shared" si="308"/>
        <v>7424745461.6924829</v>
      </c>
      <c r="GX171" s="11">
        <f t="shared" si="308"/>
        <v>7383020026.8837385</v>
      </c>
      <c r="GY171" s="11">
        <f t="shared" si="308"/>
        <v>1880987931.9464421</v>
      </c>
      <c r="GZ171" s="11">
        <f t="shared" si="308"/>
        <v>3095460295.1068482</v>
      </c>
      <c r="HA171" s="11">
        <f t="shared" si="308"/>
        <v>3802205595.329215</v>
      </c>
      <c r="HB171" s="11">
        <f t="shared" si="308"/>
        <v>2780099228.1091766</v>
      </c>
      <c r="HC171" s="11">
        <f t="shared" si="308"/>
        <v>18937207056.424919</v>
      </c>
      <c r="HE171" s="11">
        <f t="shared" si="308"/>
        <v>35169791759.619057</v>
      </c>
      <c r="HF171" s="11">
        <f t="shared" si="308"/>
        <v>15670083037.553825</v>
      </c>
      <c r="HG171" s="11">
        <f t="shared" si="308"/>
        <v>4918484674.7828293</v>
      </c>
      <c r="HH171" s="11">
        <f t="shared" si="308"/>
        <v>2746389021.9590144</v>
      </c>
      <c r="HI171" s="11">
        <f t="shared" si="308"/>
        <v>23289979857.739723</v>
      </c>
      <c r="HJ171" s="11">
        <f t="shared" si="308"/>
        <v>1751418189.642931</v>
      </c>
      <c r="HK171" s="11">
        <f t="shared" si="308"/>
        <v>2313307528.8143868</v>
      </c>
      <c r="HL171" s="11">
        <f t="shared" si="308"/>
        <v>12477288704.537115</v>
      </c>
      <c r="HM171" s="11">
        <f t="shared" si="308"/>
        <v>40186595253.187897</v>
      </c>
      <c r="HN171" s="11">
        <f t="shared" si="308"/>
        <v>6965741478.2435722</v>
      </c>
      <c r="HO171" s="11">
        <f t="shared" si="308"/>
        <v>7029122853.3851204</v>
      </c>
      <c r="HP171" s="11">
        <f t="shared" si="308"/>
        <v>1777700894.5762298</v>
      </c>
      <c r="HQ171" s="11">
        <f t="shared" si="308"/>
        <v>2915934781.2020888</v>
      </c>
      <c r="HR171" s="11">
        <f t="shared" si="308"/>
        <v>3523003916.4038949</v>
      </c>
      <c r="HS171" s="11">
        <f t="shared" si="308"/>
        <v>2593731130.0054874</v>
      </c>
      <c r="HT171" s="11">
        <f t="shared" si="308"/>
        <v>17765023586.502556</v>
      </c>
      <c r="HV171" s="11">
        <f t="shared" si="308"/>
        <v>0</v>
      </c>
      <c r="HW171" s="11">
        <f t="shared" si="308"/>
        <v>0</v>
      </c>
      <c r="HX171" s="11">
        <f t="shared" si="308"/>
        <v>0</v>
      </c>
      <c r="HY171" s="11">
        <f t="shared" si="308"/>
        <v>0</v>
      </c>
      <c r="HZ171" s="11">
        <f t="shared" si="308"/>
        <v>0</v>
      </c>
      <c r="IA171" s="11">
        <f t="shared" si="308"/>
        <v>0</v>
      </c>
      <c r="IB171" s="11">
        <f t="shared" si="308"/>
        <v>0</v>
      </c>
      <c r="IC171" s="11">
        <f t="shared" si="308"/>
        <v>0</v>
      </c>
      <c r="ID171" s="11">
        <f t="shared" si="308"/>
        <v>0</v>
      </c>
      <c r="IE171" s="11">
        <f t="shared" si="308"/>
        <v>0</v>
      </c>
      <c r="IF171" s="11">
        <f t="shared" si="308"/>
        <v>0</v>
      </c>
      <c r="IG171" s="11">
        <f t="shared" si="308"/>
        <v>0</v>
      </c>
      <c r="IH171" s="11">
        <f t="shared" si="308"/>
        <v>0</v>
      </c>
      <c r="II171" s="11">
        <f t="shared" si="308"/>
        <v>0</v>
      </c>
      <c r="IJ171" s="11">
        <f t="shared" si="308"/>
        <v>0</v>
      </c>
      <c r="IK171" s="11">
        <f t="shared" si="308"/>
        <v>0</v>
      </c>
      <c r="IM171" s="11">
        <f t="shared" si="308"/>
        <v>0</v>
      </c>
      <c r="IN171" s="11">
        <f t="shared" si="308"/>
        <v>0</v>
      </c>
      <c r="IO171" s="11">
        <f t="shared" si="308"/>
        <v>0</v>
      </c>
      <c r="IP171" s="11">
        <f t="shared" si="308"/>
        <v>0</v>
      </c>
      <c r="IQ171" s="11">
        <f t="shared" si="308"/>
        <v>0</v>
      </c>
      <c r="IR171" s="11">
        <f t="shared" si="308"/>
        <v>0</v>
      </c>
      <c r="IS171" s="11">
        <f t="shared" si="308"/>
        <v>0</v>
      </c>
      <c r="IT171" s="11">
        <f t="shared" si="308"/>
        <v>0</v>
      </c>
      <c r="IU171" s="11">
        <f t="shared" si="308"/>
        <v>0</v>
      </c>
      <c r="IV171" s="11">
        <f t="shared" si="308"/>
        <v>0</v>
      </c>
      <c r="IW171" s="11">
        <f t="shared" si="308"/>
        <v>0</v>
      </c>
      <c r="IX171" s="11">
        <f t="shared" si="308"/>
        <v>0</v>
      </c>
      <c r="IY171" s="11">
        <f t="shared" si="308"/>
        <v>0</v>
      </c>
      <c r="IZ171" s="11">
        <f t="shared" si="308"/>
        <v>0</v>
      </c>
      <c r="JA171" s="11">
        <f t="shared" ref="JA171" si="309">JA100+JA32</f>
        <v>0</v>
      </c>
      <c r="JB171" s="11">
        <f t="shared" si="164"/>
        <v>0</v>
      </c>
    </row>
    <row r="172" spans="3:262" x14ac:dyDescent="0.25">
      <c r="D172" s="11">
        <v>2050</v>
      </c>
      <c r="E172" s="11">
        <f t="shared" ref="E172:BP172" si="310">E101+E33</f>
        <v>31714863674.186256</v>
      </c>
      <c r="F172" s="11">
        <f t="shared" si="310"/>
        <v>20771410751.553452</v>
      </c>
      <c r="G172" s="11">
        <f t="shared" si="310"/>
        <v>5028690730.7898102</v>
      </c>
      <c r="H172" s="11">
        <f t="shared" si="310"/>
        <v>2935485222.5736489</v>
      </c>
      <c r="I172" s="11">
        <f t="shared" si="310"/>
        <v>25832342720.036087</v>
      </c>
      <c r="J172" s="11">
        <f t="shared" si="310"/>
        <v>2353576430.9652328</v>
      </c>
      <c r="K172" s="11">
        <f t="shared" si="310"/>
        <v>3097642584.3836055</v>
      </c>
      <c r="L172" s="11">
        <f t="shared" si="310"/>
        <v>8678835056.8265724</v>
      </c>
      <c r="M172" s="11">
        <f t="shared" si="310"/>
        <v>45175711690.725677</v>
      </c>
      <c r="N172" s="11">
        <f t="shared" si="310"/>
        <v>9523547750.9468689</v>
      </c>
      <c r="O172" s="11">
        <f t="shared" si="310"/>
        <v>9669042601.3418083</v>
      </c>
      <c r="P172" s="11">
        <f t="shared" si="310"/>
        <v>1488840874.4009318</v>
      </c>
      <c r="Q172" s="11">
        <f t="shared" si="310"/>
        <v>4210047967.9261904</v>
      </c>
      <c r="R172" s="11">
        <f t="shared" si="310"/>
        <v>3918618548.0671635</v>
      </c>
      <c r="S172" s="11">
        <f t="shared" si="310"/>
        <v>3561281801.748096</v>
      </c>
      <c r="T172" s="11">
        <f t="shared" si="310"/>
        <v>15104699803.669769</v>
      </c>
      <c r="V172" s="11">
        <f t="shared" si="310"/>
        <v>29170938945.879597</v>
      </c>
      <c r="W172" s="11">
        <f t="shared" si="310"/>
        <v>18705761560.658844</v>
      </c>
      <c r="X172" s="11">
        <f t="shared" si="310"/>
        <v>4690234117.1619873</v>
      </c>
      <c r="Y172" s="11">
        <f t="shared" si="310"/>
        <v>2652951700.2980919</v>
      </c>
      <c r="Z172" s="11">
        <f t="shared" si="310"/>
        <v>24112508456.517204</v>
      </c>
      <c r="AA172" s="11">
        <f t="shared" si="310"/>
        <v>2106267275.0973918</v>
      </c>
      <c r="AB172" s="11">
        <f t="shared" si="310"/>
        <v>2844707528.843226</v>
      </c>
      <c r="AC172" s="11">
        <f t="shared" si="310"/>
        <v>7960752662.6237717</v>
      </c>
      <c r="AD172" s="11">
        <f t="shared" si="310"/>
        <v>41267239058.909348</v>
      </c>
      <c r="AE172" s="11">
        <f t="shared" si="310"/>
        <v>8640650304.9478874</v>
      </c>
      <c r="AF172" s="11">
        <f t="shared" si="310"/>
        <v>8771338155.482069</v>
      </c>
      <c r="AG172" s="11">
        <f t="shared" si="310"/>
        <v>1369687399.8051829</v>
      </c>
      <c r="AH172" s="11">
        <f t="shared" si="310"/>
        <v>3768127648.2633348</v>
      </c>
      <c r="AI172" s="11">
        <f t="shared" si="310"/>
        <v>3662023523.9355984</v>
      </c>
      <c r="AJ172" s="11">
        <f t="shared" si="310"/>
        <v>3201076031.0501351</v>
      </c>
      <c r="AK172" s="11">
        <f t="shared" si="310"/>
        <v>13869792527.380293</v>
      </c>
      <c r="AM172" s="11">
        <f t="shared" si="310"/>
        <v>27660238866.627769</v>
      </c>
      <c r="AN172" s="11">
        <f t="shared" si="310"/>
        <v>16645586520.40498</v>
      </c>
      <c r="AO172" s="11">
        <f t="shared" si="310"/>
        <v>4355373890.3094311</v>
      </c>
      <c r="AP172" s="11">
        <f t="shared" si="310"/>
        <v>2370726787.3728304</v>
      </c>
      <c r="AQ172" s="11">
        <f t="shared" si="310"/>
        <v>22908231607.833332</v>
      </c>
      <c r="AR172" s="11">
        <f t="shared" si="310"/>
        <v>1858958119.2295504</v>
      </c>
      <c r="AS172" s="11">
        <f t="shared" si="310"/>
        <v>2592126162.0679617</v>
      </c>
      <c r="AT172" s="11">
        <f t="shared" si="310"/>
        <v>7243090704.2975588</v>
      </c>
      <c r="AU172" s="11">
        <f t="shared" si="310"/>
        <v>37560442666.840454</v>
      </c>
      <c r="AV172" s="11">
        <f t="shared" si="310"/>
        <v>7757752858.9488926</v>
      </c>
      <c r="AW172" s="11">
        <f t="shared" si="310"/>
        <v>7873633709.622324</v>
      </c>
      <c r="AX172" s="11">
        <f t="shared" si="310"/>
        <v>1250690733.1896632</v>
      </c>
      <c r="AY172" s="11">
        <f t="shared" si="310"/>
        <v>3326237909.246851</v>
      </c>
      <c r="AZ172" s="11">
        <f t="shared" si="310"/>
        <v>3405428499.8040223</v>
      </c>
      <c r="BA172" s="11">
        <f t="shared" si="310"/>
        <v>2840870260.3521724</v>
      </c>
      <c r="BB172" s="11">
        <f t="shared" si="310"/>
        <v>12634933334.522423</v>
      </c>
      <c r="BD172" s="11">
        <f t="shared" si="310"/>
        <v>0</v>
      </c>
      <c r="BE172" s="11">
        <f t="shared" si="310"/>
        <v>0</v>
      </c>
      <c r="BF172" s="11">
        <f t="shared" si="310"/>
        <v>0</v>
      </c>
      <c r="BG172" s="11">
        <f t="shared" si="310"/>
        <v>0</v>
      </c>
      <c r="BH172" s="11">
        <f t="shared" si="310"/>
        <v>0</v>
      </c>
      <c r="BI172" s="11">
        <f t="shared" si="310"/>
        <v>0</v>
      </c>
      <c r="BJ172" s="11">
        <f t="shared" si="310"/>
        <v>0</v>
      </c>
      <c r="BK172" s="11">
        <f t="shared" si="310"/>
        <v>0</v>
      </c>
      <c r="BL172" s="11">
        <f t="shared" si="310"/>
        <v>0</v>
      </c>
      <c r="BM172" s="11">
        <f t="shared" si="310"/>
        <v>0</v>
      </c>
      <c r="BN172" s="11">
        <f t="shared" si="310"/>
        <v>0</v>
      </c>
      <c r="BO172" s="11">
        <f t="shared" si="310"/>
        <v>0</v>
      </c>
      <c r="BP172" s="11">
        <f t="shared" si="310"/>
        <v>0</v>
      </c>
      <c r="BQ172" s="11">
        <f t="shared" ref="BQ172:EB172" si="311">BQ101+BQ33</f>
        <v>0</v>
      </c>
      <c r="BR172" s="11">
        <f t="shared" si="311"/>
        <v>0</v>
      </c>
      <c r="BS172" s="11">
        <f t="shared" si="311"/>
        <v>0</v>
      </c>
      <c r="BU172" s="11">
        <f t="shared" si="311"/>
        <v>0</v>
      </c>
      <c r="BV172" s="11">
        <f t="shared" si="311"/>
        <v>0</v>
      </c>
      <c r="BW172" s="11">
        <f t="shared" si="311"/>
        <v>0</v>
      </c>
      <c r="BX172" s="11">
        <f t="shared" si="311"/>
        <v>0</v>
      </c>
      <c r="BY172" s="11">
        <f t="shared" si="311"/>
        <v>0</v>
      </c>
      <c r="BZ172" s="11">
        <f t="shared" si="311"/>
        <v>0</v>
      </c>
      <c r="CA172" s="11">
        <f t="shared" si="311"/>
        <v>0</v>
      </c>
      <c r="CB172" s="11">
        <f t="shared" si="311"/>
        <v>0</v>
      </c>
      <c r="CC172" s="11">
        <f t="shared" si="311"/>
        <v>0</v>
      </c>
      <c r="CD172" s="11">
        <f t="shared" si="311"/>
        <v>0</v>
      </c>
      <c r="CE172" s="11">
        <f t="shared" si="311"/>
        <v>0</v>
      </c>
      <c r="CF172" s="11">
        <f t="shared" si="311"/>
        <v>0</v>
      </c>
      <c r="CG172" s="11">
        <f t="shared" si="311"/>
        <v>0</v>
      </c>
      <c r="CH172" s="11">
        <f t="shared" si="311"/>
        <v>0</v>
      </c>
      <c r="CI172" s="11">
        <f t="shared" si="311"/>
        <v>0</v>
      </c>
      <c r="CJ172" s="11">
        <f t="shared" si="311"/>
        <v>0</v>
      </c>
      <c r="CM172" s="11">
        <f t="shared" si="311"/>
        <v>34715.5</v>
      </c>
      <c r="CN172" s="11">
        <f t="shared" si="311"/>
        <v>46868288832.170921</v>
      </c>
      <c r="CO172" s="11">
        <f t="shared" si="311"/>
        <v>18603630767.4837</v>
      </c>
      <c r="CP172" s="11">
        <f t="shared" si="311"/>
        <v>4915602328.2967672</v>
      </c>
      <c r="CQ172" s="11">
        <f t="shared" si="311"/>
        <v>3177215084.4860344</v>
      </c>
      <c r="CR172" s="11">
        <f t="shared" si="311"/>
        <v>30838176367.033604</v>
      </c>
      <c r="CS172" s="11">
        <f t="shared" si="311"/>
        <v>2711812550.2247081</v>
      </c>
      <c r="CT172" s="11">
        <f t="shared" si="311"/>
        <v>2563974699.0773954</v>
      </c>
      <c r="CU172" s="11">
        <f t="shared" si="311"/>
        <v>9531558557.8917313</v>
      </c>
      <c r="CV172" s="11">
        <f t="shared" si="311"/>
        <v>45608808123.503609</v>
      </c>
      <c r="CW172" s="11">
        <f t="shared" si="311"/>
        <v>8247250555.662384</v>
      </c>
      <c r="CX172" s="11">
        <f t="shared" si="311"/>
        <v>11213613290.998238</v>
      </c>
      <c r="CY172" s="11">
        <f t="shared" si="311"/>
        <v>1827837211.9597239</v>
      </c>
      <c r="CZ172" s="11">
        <f t="shared" si="311"/>
        <v>4308589859.9032125</v>
      </c>
      <c r="DA172" s="11">
        <f t="shared" si="311"/>
        <v>4085876794.039638</v>
      </c>
      <c r="DB172" s="11">
        <f t="shared" si="311"/>
        <v>3572312740.771328</v>
      </c>
      <c r="DC172" s="11">
        <f t="shared" si="311"/>
        <v>14482703266.491539</v>
      </c>
      <c r="DE172" s="11">
        <f t="shared" si="311"/>
        <v>43412675641.481178</v>
      </c>
      <c r="DF172" s="11">
        <f t="shared" si="311"/>
        <v>16813729882.694061</v>
      </c>
      <c r="DG172" s="11">
        <f t="shared" si="311"/>
        <v>4586538103.1529627</v>
      </c>
      <c r="DH172" s="11">
        <f t="shared" si="311"/>
        <v>2865120156.265471</v>
      </c>
      <c r="DI172" s="11">
        <f t="shared" si="311"/>
        <v>28451694717.287495</v>
      </c>
      <c r="DJ172" s="11">
        <f t="shared" si="311"/>
        <v>2452757177.2202373</v>
      </c>
      <c r="DK172" s="11">
        <f t="shared" si="311"/>
        <v>2365923671.4192419</v>
      </c>
      <c r="DL172" s="11">
        <f t="shared" si="311"/>
        <v>8667668562.1900864</v>
      </c>
      <c r="DM172" s="11">
        <f t="shared" si="311"/>
        <v>41747879114.313469</v>
      </c>
      <c r="DN172" s="11">
        <f t="shared" si="311"/>
        <v>7507463702.2163334</v>
      </c>
      <c r="DO172" s="11">
        <f t="shared" si="311"/>
        <v>10193856206.735779</v>
      </c>
      <c r="DP172" s="11">
        <f t="shared" si="311"/>
        <v>1692573362.3715215</v>
      </c>
      <c r="DQ172" s="11">
        <f t="shared" si="311"/>
        <v>3894165864.9566793</v>
      </c>
      <c r="DR172" s="11">
        <f t="shared" si="311"/>
        <v>3830966361.2790565</v>
      </c>
      <c r="DS172" s="11">
        <f t="shared" si="311"/>
        <v>3228289271.2109089</v>
      </c>
      <c r="DT172" s="11">
        <f t="shared" si="311"/>
        <v>13296923490.96143</v>
      </c>
      <c r="DV172" s="11">
        <f t="shared" si="311"/>
        <v>40113279390.527504</v>
      </c>
      <c r="DW172" s="11">
        <f t="shared" si="311"/>
        <v>15418783768.920918</v>
      </c>
      <c r="DX172" s="11">
        <f t="shared" si="311"/>
        <v>4328705060.2993336</v>
      </c>
      <c r="DY172" s="11">
        <f t="shared" si="311"/>
        <v>2592485897.6718311</v>
      </c>
      <c r="DZ172" s="11">
        <f t="shared" si="311"/>
        <v>26180298539.464592</v>
      </c>
      <c r="EA172" s="11">
        <f t="shared" si="311"/>
        <v>2193883211.4757776</v>
      </c>
      <c r="EB172" s="11">
        <f t="shared" si="311"/>
        <v>2176852883.2471552</v>
      </c>
      <c r="EC172" s="11">
        <f t="shared" ref="EC172:GN172" si="312">EC101+EC33</f>
        <v>7803778566.4884453</v>
      </c>
      <c r="ED172" s="11">
        <f t="shared" si="312"/>
        <v>37886950105.123299</v>
      </c>
      <c r="EE172" s="11">
        <f t="shared" si="312"/>
        <v>6767676848.770277</v>
      </c>
      <c r="EF172" s="11">
        <f t="shared" si="312"/>
        <v>9225368877.9456387</v>
      </c>
      <c r="EG172" s="11">
        <f t="shared" si="312"/>
        <v>1557416779.0434811</v>
      </c>
      <c r="EH172" s="11">
        <f t="shared" si="312"/>
        <v>3480972508.229249</v>
      </c>
      <c r="EI172" s="11">
        <f t="shared" si="312"/>
        <v>3636524286.6656504</v>
      </c>
      <c r="EJ172" s="11">
        <f t="shared" si="312"/>
        <v>2886458737.0654054</v>
      </c>
      <c r="EK172" s="11">
        <f t="shared" si="312"/>
        <v>12158827756.922436</v>
      </c>
      <c r="EM172" s="11">
        <f t="shared" si="312"/>
        <v>0</v>
      </c>
      <c r="EN172" s="11">
        <f t="shared" si="312"/>
        <v>0</v>
      </c>
      <c r="EO172" s="11">
        <f t="shared" si="312"/>
        <v>0</v>
      </c>
      <c r="EP172" s="11">
        <f t="shared" si="312"/>
        <v>0</v>
      </c>
      <c r="EQ172" s="11">
        <f t="shared" si="312"/>
        <v>0</v>
      </c>
      <c r="ER172" s="11">
        <f t="shared" si="312"/>
        <v>0</v>
      </c>
      <c r="ES172" s="11">
        <f t="shared" si="312"/>
        <v>0</v>
      </c>
      <c r="ET172" s="11">
        <f t="shared" si="312"/>
        <v>0</v>
      </c>
      <c r="EU172" s="11">
        <f t="shared" si="312"/>
        <v>0</v>
      </c>
      <c r="EV172" s="11">
        <f t="shared" si="312"/>
        <v>0</v>
      </c>
      <c r="EW172" s="11">
        <f t="shared" si="312"/>
        <v>0</v>
      </c>
      <c r="EX172" s="11">
        <f t="shared" si="312"/>
        <v>0</v>
      </c>
      <c r="EY172" s="11">
        <f t="shared" si="312"/>
        <v>0</v>
      </c>
      <c r="EZ172" s="11">
        <f t="shared" si="312"/>
        <v>0</v>
      </c>
      <c r="FA172" s="11">
        <f t="shared" si="312"/>
        <v>0</v>
      </c>
      <c r="FB172" s="11">
        <f t="shared" si="312"/>
        <v>0</v>
      </c>
      <c r="FD172" s="11">
        <f t="shared" si="312"/>
        <v>0</v>
      </c>
      <c r="FE172" s="11">
        <f t="shared" si="312"/>
        <v>0</v>
      </c>
      <c r="FF172" s="11">
        <f t="shared" si="312"/>
        <v>0</v>
      </c>
      <c r="FG172" s="11">
        <f t="shared" si="312"/>
        <v>0</v>
      </c>
      <c r="FH172" s="11">
        <f t="shared" si="312"/>
        <v>0</v>
      </c>
      <c r="FI172" s="11">
        <f t="shared" si="312"/>
        <v>0</v>
      </c>
      <c r="FJ172" s="11">
        <f t="shared" si="312"/>
        <v>0</v>
      </c>
      <c r="FK172" s="11">
        <f t="shared" si="312"/>
        <v>0</v>
      </c>
      <c r="FL172" s="11">
        <f t="shared" si="312"/>
        <v>0</v>
      </c>
      <c r="FM172" s="11">
        <f t="shared" si="312"/>
        <v>0</v>
      </c>
      <c r="FN172" s="11">
        <f t="shared" si="312"/>
        <v>0</v>
      </c>
      <c r="FO172" s="11">
        <f t="shared" si="312"/>
        <v>0</v>
      </c>
      <c r="FP172" s="11">
        <f t="shared" si="312"/>
        <v>0</v>
      </c>
      <c r="FQ172" s="11">
        <f t="shared" si="312"/>
        <v>0</v>
      </c>
      <c r="FR172" s="11">
        <f t="shared" si="312"/>
        <v>0</v>
      </c>
      <c r="FS172" s="11">
        <f t="shared" si="312"/>
        <v>0</v>
      </c>
      <c r="FV172" s="11">
        <f t="shared" si="312"/>
        <v>34715.5</v>
      </c>
      <c r="FW172" s="11">
        <f t="shared" si="312"/>
        <v>37878131269.733643</v>
      </c>
      <c r="FX172" s="11">
        <f t="shared" si="312"/>
        <v>17703202237.972198</v>
      </c>
      <c r="FY172" s="11">
        <f t="shared" si="312"/>
        <v>5555627726.3963976</v>
      </c>
      <c r="FZ172" s="11">
        <f t="shared" si="312"/>
        <v>3119278501.6519504</v>
      </c>
      <c r="GA172" s="11">
        <f t="shared" si="312"/>
        <v>26791804868.925888</v>
      </c>
      <c r="GB172" s="11">
        <f t="shared" si="312"/>
        <v>2142545116.6885037</v>
      </c>
      <c r="GC172" s="11">
        <f t="shared" si="312"/>
        <v>2570120330.257555</v>
      </c>
      <c r="GD172" s="11">
        <f t="shared" si="312"/>
        <v>13509457138.507683</v>
      </c>
      <c r="GE172" s="11">
        <f t="shared" si="312"/>
        <v>46973954958.740273</v>
      </c>
      <c r="GF172" s="11">
        <f t="shared" si="312"/>
        <v>8353460161.7537146</v>
      </c>
      <c r="GG172" s="11">
        <f t="shared" si="312"/>
        <v>8119544322.1302834</v>
      </c>
      <c r="GH172" s="11">
        <f t="shared" si="312"/>
        <v>2014628323.3620131</v>
      </c>
      <c r="GI172" s="11">
        <f t="shared" si="312"/>
        <v>3313754222.6926942</v>
      </c>
      <c r="GJ172" s="11">
        <f t="shared" si="312"/>
        <v>4080825930.1859612</v>
      </c>
      <c r="GK172" s="11">
        <f t="shared" si="312"/>
        <v>2963445835.5689774</v>
      </c>
      <c r="GL172" s="11">
        <f t="shared" si="312"/>
        <v>20720442944.598366</v>
      </c>
      <c r="GN172" s="11">
        <f t="shared" si="312"/>
        <v>35770808557.233063</v>
      </c>
      <c r="GO172" s="11">
        <f t="shared" ref="GO172:IZ172" si="313">GO101+GO33</f>
        <v>16672741435.207226</v>
      </c>
      <c r="GP172" s="11">
        <f t="shared" si="313"/>
        <v>5208220796.5091524</v>
      </c>
      <c r="GQ172" s="11">
        <f t="shared" si="313"/>
        <v>2936969694.1971698</v>
      </c>
      <c r="GR172" s="11">
        <f t="shared" si="313"/>
        <v>25364817595.223896</v>
      </c>
      <c r="GS172" s="11">
        <f t="shared" si="313"/>
        <v>2005878139.0289178</v>
      </c>
      <c r="GT172" s="11">
        <f t="shared" si="313"/>
        <v>2420402750.2584453</v>
      </c>
      <c r="GU172" s="11">
        <f t="shared" si="313"/>
        <v>12810784554.099688</v>
      </c>
      <c r="GV172" s="11">
        <f t="shared" si="313"/>
        <v>43803911419.006783</v>
      </c>
      <c r="GW172" s="11">
        <f t="shared" si="313"/>
        <v>7863520544.4960976</v>
      </c>
      <c r="GX172" s="11">
        <f t="shared" si="313"/>
        <v>7634812255.2250843</v>
      </c>
      <c r="GY172" s="11">
        <f t="shared" si="313"/>
        <v>1909118353.3532424</v>
      </c>
      <c r="GZ172" s="11">
        <f t="shared" si="313"/>
        <v>3126461790.2873135</v>
      </c>
      <c r="HA172" s="11">
        <f t="shared" si="313"/>
        <v>3801714858.4855328</v>
      </c>
      <c r="HB172" s="11">
        <f t="shared" si="313"/>
        <v>2775678870.1546979</v>
      </c>
      <c r="HC172" s="11">
        <f t="shared" si="313"/>
        <v>19502425011.847702</v>
      </c>
      <c r="HE172" s="11">
        <f t="shared" si="313"/>
        <v>34006781171.099655</v>
      </c>
      <c r="HF172" s="11">
        <f t="shared" si="313"/>
        <v>15647352554.540359</v>
      </c>
      <c r="HG172" s="11">
        <f t="shared" si="313"/>
        <v>4886549108.1150932</v>
      </c>
      <c r="HH172" s="11">
        <f t="shared" si="313"/>
        <v>2762299308.8302145</v>
      </c>
      <c r="HI172" s="11">
        <f t="shared" si="313"/>
        <v>23948458326.652203</v>
      </c>
      <c r="HJ172" s="11">
        <f t="shared" si="313"/>
        <v>1869018380.9991274</v>
      </c>
      <c r="HK172" s="11">
        <f t="shared" si="313"/>
        <v>2270685170.2593307</v>
      </c>
      <c r="HL172" s="11">
        <f t="shared" si="313"/>
        <v>12113522251.082218</v>
      </c>
      <c r="HM172" s="11">
        <f t="shared" si="313"/>
        <v>40633867879.273285</v>
      </c>
      <c r="HN172" s="11">
        <f t="shared" si="313"/>
        <v>7373580927.238493</v>
      </c>
      <c r="HO172" s="11">
        <f t="shared" si="313"/>
        <v>7222307299.5556717</v>
      </c>
      <c r="HP172" s="11">
        <f t="shared" si="313"/>
        <v>1803588227.987901</v>
      </c>
      <c r="HQ172" s="11">
        <f t="shared" si="313"/>
        <v>2939169357.8819337</v>
      </c>
      <c r="HR172" s="11">
        <f t="shared" si="313"/>
        <v>3522513179.5602121</v>
      </c>
      <c r="HS172" s="11">
        <f t="shared" si="313"/>
        <v>2587983870.2251983</v>
      </c>
      <c r="HT172" s="11">
        <f t="shared" si="313"/>
        <v>18284407079.097057</v>
      </c>
      <c r="HV172" s="11">
        <f t="shared" si="313"/>
        <v>0</v>
      </c>
      <c r="HW172" s="11">
        <f t="shared" si="313"/>
        <v>0</v>
      </c>
      <c r="HX172" s="11">
        <f t="shared" si="313"/>
        <v>0</v>
      </c>
      <c r="HY172" s="11">
        <f t="shared" si="313"/>
        <v>0</v>
      </c>
      <c r="HZ172" s="11">
        <f t="shared" si="313"/>
        <v>0</v>
      </c>
      <c r="IA172" s="11">
        <f t="shared" si="313"/>
        <v>0</v>
      </c>
      <c r="IB172" s="11">
        <f t="shared" si="313"/>
        <v>0</v>
      </c>
      <c r="IC172" s="11">
        <f t="shared" si="313"/>
        <v>0</v>
      </c>
      <c r="ID172" s="11">
        <f t="shared" si="313"/>
        <v>0</v>
      </c>
      <c r="IE172" s="11">
        <f t="shared" si="313"/>
        <v>0</v>
      </c>
      <c r="IF172" s="11">
        <f t="shared" si="313"/>
        <v>0</v>
      </c>
      <c r="IG172" s="11">
        <f t="shared" si="313"/>
        <v>0</v>
      </c>
      <c r="IH172" s="11">
        <f t="shared" si="313"/>
        <v>0</v>
      </c>
      <c r="II172" s="11">
        <f t="shared" si="313"/>
        <v>0</v>
      </c>
      <c r="IJ172" s="11">
        <f t="shared" si="313"/>
        <v>0</v>
      </c>
      <c r="IK172" s="11">
        <f t="shared" si="313"/>
        <v>0</v>
      </c>
      <c r="IM172" s="11">
        <f t="shared" si="313"/>
        <v>0</v>
      </c>
      <c r="IN172" s="11">
        <f t="shared" si="313"/>
        <v>0</v>
      </c>
      <c r="IO172" s="11">
        <f t="shared" si="313"/>
        <v>0</v>
      </c>
      <c r="IP172" s="11">
        <f t="shared" si="313"/>
        <v>0</v>
      </c>
      <c r="IQ172" s="11">
        <f t="shared" si="313"/>
        <v>0</v>
      </c>
      <c r="IR172" s="11">
        <f t="shared" si="313"/>
        <v>0</v>
      </c>
      <c r="IS172" s="11">
        <f t="shared" si="313"/>
        <v>0</v>
      </c>
      <c r="IT172" s="11">
        <f t="shared" si="313"/>
        <v>0</v>
      </c>
      <c r="IU172" s="11">
        <f t="shared" si="313"/>
        <v>0</v>
      </c>
      <c r="IV172" s="11">
        <f t="shared" si="313"/>
        <v>0</v>
      </c>
      <c r="IW172" s="11">
        <f t="shared" si="313"/>
        <v>0</v>
      </c>
      <c r="IX172" s="11">
        <f t="shared" si="313"/>
        <v>0</v>
      </c>
      <c r="IY172" s="11">
        <f t="shared" si="313"/>
        <v>0</v>
      </c>
      <c r="IZ172" s="11">
        <f t="shared" si="313"/>
        <v>0</v>
      </c>
      <c r="JA172" s="11">
        <f t="shared" ref="JA172" si="314">JA101+JA33</f>
        <v>0</v>
      </c>
      <c r="JB172" s="11">
        <f t="shared" si="164"/>
        <v>0</v>
      </c>
    </row>
    <row r="173" spans="3:262" x14ac:dyDescent="0.25">
      <c r="E173" s="11">
        <f>SUM(E142:E172)</f>
        <v>781620934237.224</v>
      </c>
      <c r="F173" s="11">
        <f t="shared" ref="F173:BQ173" si="315">SUM(F142:F172)</f>
        <v>422634539535.56763</v>
      </c>
      <c r="G173" s="11">
        <f t="shared" si="315"/>
        <v>132532054415.74181</v>
      </c>
      <c r="H173" s="11">
        <f t="shared" si="315"/>
        <v>53836184664.431053</v>
      </c>
      <c r="I173" s="11">
        <f t="shared" si="315"/>
        <v>489816558663.36316</v>
      </c>
      <c r="J173" s="11">
        <f t="shared" si="315"/>
        <v>26383188627.098942</v>
      </c>
      <c r="K173" s="11">
        <f t="shared" si="315"/>
        <v>43837935852.158508</v>
      </c>
      <c r="L173" s="11">
        <f t="shared" si="315"/>
        <v>132965562255.2625</v>
      </c>
      <c r="M173" s="11">
        <f t="shared" si="315"/>
        <v>773573110409.99829</v>
      </c>
      <c r="N173" s="11">
        <f t="shared" si="315"/>
        <v>106589504077.481</v>
      </c>
      <c r="O173" s="11">
        <f t="shared" si="315"/>
        <v>116331055912.75735</v>
      </c>
      <c r="P173" s="11">
        <f t="shared" si="315"/>
        <v>19304078507.311302</v>
      </c>
      <c r="Q173" s="11">
        <f t="shared" si="315"/>
        <v>65374072315.915688</v>
      </c>
      <c r="R173" s="11">
        <f t="shared" si="315"/>
        <v>46435382938.924477</v>
      </c>
      <c r="S173" s="11">
        <f t="shared" si="315"/>
        <v>44396017194.922104</v>
      </c>
      <c r="T173" s="11">
        <f t="shared" si="315"/>
        <v>228401348304.8501</v>
      </c>
      <c r="U173" s="11">
        <f t="shared" si="315"/>
        <v>0</v>
      </c>
      <c r="V173" s="11">
        <f t="shared" si="315"/>
        <v>766977976873.53796</v>
      </c>
      <c r="W173" s="11">
        <f t="shared" si="315"/>
        <v>404934898886.82886</v>
      </c>
      <c r="X173" s="11">
        <f t="shared" si="315"/>
        <v>129754203399.42668</v>
      </c>
      <c r="Y173" s="11">
        <f t="shared" si="315"/>
        <v>51500565443.046402</v>
      </c>
      <c r="Z173" s="11">
        <f t="shared" si="315"/>
        <v>476564787957.59509</v>
      </c>
      <c r="AA173" s="11">
        <f t="shared" si="315"/>
        <v>24645881284.029709</v>
      </c>
      <c r="AB173" s="11">
        <f t="shared" si="315"/>
        <v>42158110236.014549</v>
      </c>
      <c r="AC173" s="11">
        <f t="shared" si="315"/>
        <v>127531879696.96347</v>
      </c>
      <c r="AD173" s="11">
        <f t="shared" si="315"/>
        <v>737285319799.10791</v>
      </c>
      <c r="AE173" s="11">
        <f t="shared" si="315"/>
        <v>100654051596.39635</v>
      </c>
      <c r="AF173" s="11">
        <f t="shared" si="315"/>
        <v>109926403856.27196</v>
      </c>
      <c r="AG173" s="11">
        <f t="shared" si="315"/>
        <v>18475084244.577938</v>
      </c>
      <c r="AH173" s="11">
        <f t="shared" si="315"/>
        <v>61626786198.646492</v>
      </c>
      <c r="AI173" s="11">
        <f t="shared" si="315"/>
        <v>44433298176.052132</v>
      </c>
      <c r="AJ173" s="11">
        <f t="shared" si="315"/>
        <v>41645560009.219933</v>
      </c>
      <c r="AK173" s="11">
        <f t="shared" si="315"/>
        <v>218207871480.91187</v>
      </c>
      <c r="AL173" s="11">
        <f t="shared" si="315"/>
        <v>0</v>
      </c>
      <c r="AM173" s="11">
        <f t="shared" si="315"/>
        <v>758284355008.05371</v>
      </c>
      <c r="AN173" s="11">
        <f t="shared" si="315"/>
        <v>387590451749.81653</v>
      </c>
      <c r="AO173" s="11">
        <f t="shared" si="315"/>
        <v>127283130380.01208</v>
      </c>
      <c r="AP173" s="11">
        <f t="shared" si="315"/>
        <v>49314132091.279762</v>
      </c>
      <c r="AQ173" s="11">
        <f t="shared" si="315"/>
        <v>466760651277.83405</v>
      </c>
      <c r="AR173" s="11">
        <f t="shared" si="315"/>
        <v>22908573940.960457</v>
      </c>
      <c r="AS173" s="11">
        <f t="shared" si="315"/>
        <v>40568309424.271507</v>
      </c>
      <c r="AT173" s="11">
        <f t="shared" si="315"/>
        <v>122182740855.57501</v>
      </c>
      <c r="AU173" s="11">
        <f t="shared" si="315"/>
        <v>701848550346.91101</v>
      </c>
      <c r="AV173" s="11">
        <f t="shared" si="315"/>
        <v>94718599115.311615</v>
      </c>
      <c r="AW173" s="11">
        <f t="shared" si="315"/>
        <v>103521751799.78644</v>
      </c>
      <c r="AX173" s="11">
        <f t="shared" si="315"/>
        <v>17659641447.475327</v>
      </c>
      <c r="AY173" s="11">
        <f t="shared" si="315"/>
        <v>57881125554.598473</v>
      </c>
      <c r="AZ173" s="11">
        <f t="shared" si="315"/>
        <v>42431213413.179665</v>
      </c>
      <c r="BA173" s="11">
        <f t="shared" si="315"/>
        <v>38895102823.517731</v>
      </c>
      <c r="BB173" s="11">
        <f t="shared" si="315"/>
        <v>208017595757.56876</v>
      </c>
      <c r="BC173" s="11">
        <f t="shared" si="315"/>
        <v>0</v>
      </c>
      <c r="BD173" s="11">
        <f t="shared" si="315"/>
        <v>0</v>
      </c>
      <c r="BE173" s="11">
        <f t="shared" si="315"/>
        <v>0</v>
      </c>
      <c r="BF173" s="11">
        <f t="shared" si="315"/>
        <v>0</v>
      </c>
      <c r="BG173" s="11">
        <f t="shared" si="315"/>
        <v>0</v>
      </c>
      <c r="BH173" s="11">
        <f t="shared" si="315"/>
        <v>0</v>
      </c>
      <c r="BI173" s="11">
        <f t="shared" si="315"/>
        <v>0</v>
      </c>
      <c r="BJ173" s="11">
        <f t="shared" si="315"/>
        <v>0</v>
      </c>
      <c r="BK173" s="11">
        <f t="shared" si="315"/>
        <v>0</v>
      </c>
      <c r="BL173" s="11">
        <f t="shared" si="315"/>
        <v>0</v>
      </c>
      <c r="BM173" s="11">
        <f t="shared" si="315"/>
        <v>0</v>
      </c>
      <c r="BN173" s="11">
        <f t="shared" si="315"/>
        <v>0</v>
      </c>
      <c r="BO173" s="11">
        <f t="shared" si="315"/>
        <v>0</v>
      </c>
      <c r="BP173" s="11">
        <f t="shared" si="315"/>
        <v>0</v>
      </c>
      <c r="BQ173" s="11">
        <f t="shared" si="315"/>
        <v>0</v>
      </c>
      <c r="BR173" s="11">
        <f t="shared" ref="BR173:EC173" si="316">SUM(BR142:BR172)</f>
        <v>0</v>
      </c>
      <c r="BS173" s="11">
        <f t="shared" si="316"/>
        <v>0</v>
      </c>
      <c r="BT173" s="11">
        <f t="shared" si="316"/>
        <v>0</v>
      </c>
      <c r="BU173" s="11">
        <f t="shared" si="316"/>
        <v>0</v>
      </c>
      <c r="BV173" s="11">
        <f t="shared" si="316"/>
        <v>0</v>
      </c>
      <c r="BW173" s="11">
        <f t="shared" si="316"/>
        <v>0</v>
      </c>
      <c r="BX173" s="11">
        <f t="shared" si="316"/>
        <v>0</v>
      </c>
      <c r="BY173" s="11">
        <f t="shared" si="316"/>
        <v>0</v>
      </c>
      <c r="BZ173" s="11">
        <f t="shared" si="316"/>
        <v>0</v>
      </c>
      <c r="CA173" s="11">
        <f t="shared" si="316"/>
        <v>0</v>
      </c>
      <c r="CB173" s="11">
        <f t="shared" si="316"/>
        <v>0</v>
      </c>
      <c r="CC173" s="11">
        <f t="shared" si="316"/>
        <v>0</v>
      </c>
      <c r="CD173" s="11">
        <f t="shared" si="316"/>
        <v>0</v>
      </c>
      <c r="CE173" s="11">
        <f t="shared" si="316"/>
        <v>0</v>
      </c>
      <c r="CF173" s="11">
        <f t="shared" si="316"/>
        <v>0</v>
      </c>
      <c r="CG173" s="11">
        <f t="shared" si="316"/>
        <v>0</v>
      </c>
      <c r="CH173" s="11">
        <f t="shared" si="316"/>
        <v>0</v>
      </c>
      <c r="CI173" s="11">
        <f t="shared" si="316"/>
        <v>0</v>
      </c>
      <c r="CJ173" s="11">
        <f t="shared" si="316"/>
        <v>0</v>
      </c>
      <c r="CK173" s="11">
        <f t="shared" si="316"/>
        <v>0</v>
      </c>
      <c r="CL173" s="11">
        <f t="shared" si="316"/>
        <v>0</v>
      </c>
      <c r="CM173" s="11">
        <f t="shared" si="316"/>
        <v>613387.83333333337</v>
      </c>
      <c r="CN173" s="11">
        <f t="shared" si="316"/>
        <v>984723450876.12305</v>
      </c>
      <c r="CO173" s="11">
        <f t="shared" si="316"/>
        <v>453265108128.71539</v>
      </c>
      <c r="CP173" s="11">
        <f t="shared" si="316"/>
        <v>148870729831.2908</v>
      </c>
      <c r="CQ173" s="11">
        <f t="shared" si="316"/>
        <v>55671340033.367462</v>
      </c>
      <c r="CR173" s="11">
        <f t="shared" si="316"/>
        <v>526977202010.16211</v>
      </c>
      <c r="CS173" s="11">
        <f t="shared" si="316"/>
        <v>32016341363.103626</v>
      </c>
      <c r="CT173" s="11">
        <f t="shared" si="316"/>
        <v>48484509120.678352</v>
      </c>
      <c r="CU173" s="11">
        <f t="shared" si="316"/>
        <v>170196311060.14737</v>
      </c>
      <c r="CV173" s="11">
        <f t="shared" si="316"/>
        <v>758472863809.33679</v>
      </c>
      <c r="CW173" s="11">
        <f t="shared" si="316"/>
        <v>112190269169.14998</v>
      </c>
      <c r="CX173" s="11">
        <f t="shared" si="316"/>
        <v>184101874570.82654</v>
      </c>
      <c r="CY173" s="11">
        <f t="shared" si="316"/>
        <v>24158963846.672894</v>
      </c>
      <c r="CZ173" s="11">
        <f t="shared" si="316"/>
        <v>72908195707.093109</v>
      </c>
      <c r="DA173" s="11">
        <f t="shared" si="316"/>
        <v>68596877355.662415</v>
      </c>
      <c r="DB173" s="11">
        <f t="shared" si="316"/>
        <v>54946853450.305893</v>
      </c>
      <c r="DC173" s="11">
        <f t="shared" si="316"/>
        <v>249349015482.7959</v>
      </c>
      <c r="DD173" s="11">
        <f t="shared" si="316"/>
        <v>0</v>
      </c>
      <c r="DE173" s="11">
        <f t="shared" si="316"/>
        <v>953052879803.11731</v>
      </c>
      <c r="DF173" s="11">
        <f t="shared" si="316"/>
        <v>435398326663.48962</v>
      </c>
      <c r="DG173" s="11">
        <f t="shared" si="316"/>
        <v>146141527048.85834</v>
      </c>
      <c r="DH173" s="11">
        <f t="shared" si="316"/>
        <v>52900976675.287682</v>
      </c>
      <c r="DI173" s="11">
        <f t="shared" si="316"/>
        <v>506398728612.57874</v>
      </c>
      <c r="DJ173" s="11">
        <f t="shared" si="316"/>
        <v>29823330478.023251</v>
      </c>
      <c r="DK173" s="11">
        <f t="shared" si="316"/>
        <v>46755898537.918396</v>
      </c>
      <c r="DL173" s="11">
        <f t="shared" si="316"/>
        <v>161720839441.01724</v>
      </c>
      <c r="DM173" s="11">
        <f t="shared" si="316"/>
        <v>719397226231.11389</v>
      </c>
      <c r="DN173" s="11">
        <f t="shared" si="316"/>
        <v>105535731514.50055</v>
      </c>
      <c r="DO173" s="11">
        <f t="shared" si="316"/>
        <v>173400968620.59149</v>
      </c>
      <c r="DP173" s="11">
        <f t="shared" si="316"/>
        <v>23027243966.323963</v>
      </c>
      <c r="DQ173" s="11">
        <f t="shared" si="316"/>
        <v>68803011657.376312</v>
      </c>
      <c r="DR173" s="11">
        <f t="shared" si="316"/>
        <v>66402976402.577911</v>
      </c>
      <c r="DS173" s="11">
        <f t="shared" si="316"/>
        <v>51551022065.79847</v>
      </c>
      <c r="DT173" s="11">
        <f t="shared" si="316"/>
        <v>237578680230.68771</v>
      </c>
      <c r="DU173" s="11">
        <f t="shared" si="316"/>
        <v>0</v>
      </c>
      <c r="DV173" s="11">
        <f t="shared" si="316"/>
        <v>924824585017.38171</v>
      </c>
      <c r="DW173" s="11">
        <f t="shared" si="316"/>
        <v>423037515739.20654</v>
      </c>
      <c r="DX173" s="11">
        <f t="shared" si="316"/>
        <v>144763483405.97659</v>
      </c>
      <c r="DY173" s="11">
        <f t="shared" si="316"/>
        <v>50901481661.840401</v>
      </c>
      <c r="DZ173" s="11">
        <f t="shared" si="316"/>
        <v>488238301436.10797</v>
      </c>
      <c r="EA173" s="11">
        <f t="shared" si="316"/>
        <v>27637550588.764992</v>
      </c>
      <c r="EB173" s="11">
        <f t="shared" si="316"/>
        <v>45270780035.659813</v>
      </c>
      <c r="EC173" s="11">
        <f t="shared" si="316"/>
        <v>153245367821.88715</v>
      </c>
      <c r="ED173" s="11">
        <f t="shared" ref="ED173:GO173" si="317">SUM(ED142:ED172)</f>
        <v>680321588652.89087</v>
      </c>
      <c r="EE173" s="11">
        <f t="shared" si="317"/>
        <v>98881193859.851059</v>
      </c>
      <c r="EF173" s="11">
        <f t="shared" si="317"/>
        <v>163418818962.59341</v>
      </c>
      <c r="EG173" s="11">
        <f t="shared" si="317"/>
        <v>21897608913.964657</v>
      </c>
      <c r="EH173" s="11">
        <f t="shared" si="317"/>
        <v>64727144470.279404</v>
      </c>
      <c r="EI173" s="11">
        <f t="shared" si="317"/>
        <v>64821007587.824387</v>
      </c>
      <c r="EJ173" s="11">
        <f t="shared" si="317"/>
        <v>48201437941.307785</v>
      </c>
      <c r="EK173" s="11">
        <f t="shared" si="317"/>
        <v>226588417580.68347</v>
      </c>
      <c r="EL173" s="11">
        <f t="shared" si="317"/>
        <v>0</v>
      </c>
      <c r="EM173" s="11">
        <f t="shared" si="317"/>
        <v>0</v>
      </c>
      <c r="EN173" s="11">
        <f t="shared" si="317"/>
        <v>0</v>
      </c>
      <c r="EO173" s="11">
        <f t="shared" si="317"/>
        <v>0</v>
      </c>
      <c r="EP173" s="11">
        <f t="shared" si="317"/>
        <v>0</v>
      </c>
      <c r="EQ173" s="11">
        <f t="shared" si="317"/>
        <v>0</v>
      </c>
      <c r="ER173" s="11">
        <f t="shared" si="317"/>
        <v>0</v>
      </c>
      <c r="ES173" s="11">
        <f t="shared" si="317"/>
        <v>0</v>
      </c>
      <c r="ET173" s="11">
        <f t="shared" si="317"/>
        <v>0</v>
      </c>
      <c r="EU173" s="11">
        <f t="shared" si="317"/>
        <v>0</v>
      </c>
      <c r="EV173" s="11">
        <f t="shared" si="317"/>
        <v>0</v>
      </c>
      <c r="EW173" s="11">
        <f t="shared" si="317"/>
        <v>0</v>
      </c>
      <c r="EX173" s="11">
        <f t="shared" si="317"/>
        <v>0</v>
      </c>
      <c r="EY173" s="11">
        <f t="shared" si="317"/>
        <v>0</v>
      </c>
      <c r="EZ173" s="11">
        <f t="shared" si="317"/>
        <v>0</v>
      </c>
      <c r="FA173" s="11">
        <f t="shared" si="317"/>
        <v>0</v>
      </c>
      <c r="FB173" s="11">
        <f t="shared" si="317"/>
        <v>0</v>
      </c>
      <c r="FC173" s="11">
        <f t="shared" si="317"/>
        <v>0</v>
      </c>
      <c r="FD173" s="11">
        <f t="shared" si="317"/>
        <v>0</v>
      </c>
      <c r="FE173" s="11">
        <f t="shared" si="317"/>
        <v>0</v>
      </c>
      <c r="FF173" s="11">
        <f t="shared" si="317"/>
        <v>0</v>
      </c>
      <c r="FG173" s="11">
        <f t="shared" si="317"/>
        <v>0</v>
      </c>
      <c r="FH173" s="11">
        <f t="shared" si="317"/>
        <v>0</v>
      </c>
      <c r="FI173" s="11">
        <f t="shared" si="317"/>
        <v>0</v>
      </c>
      <c r="FJ173" s="11">
        <f t="shared" si="317"/>
        <v>0</v>
      </c>
      <c r="FK173" s="11">
        <f t="shared" si="317"/>
        <v>0</v>
      </c>
      <c r="FL173" s="11">
        <f t="shared" si="317"/>
        <v>0</v>
      </c>
      <c r="FM173" s="11">
        <f t="shared" si="317"/>
        <v>0</v>
      </c>
      <c r="FN173" s="11">
        <f t="shared" si="317"/>
        <v>0</v>
      </c>
      <c r="FO173" s="11">
        <f t="shared" si="317"/>
        <v>0</v>
      </c>
      <c r="FP173" s="11">
        <f t="shared" si="317"/>
        <v>0</v>
      </c>
      <c r="FQ173" s="11">
        <f t="shared" si="317"/>
        <v>0</v>
      </c>
      <c r="FR173" s="11">
        <f t="shared" si="317"/>
        <v>0</v>
      </c>
      <c r="FS173" s="11">
        <f t="shared" si="317"/>
        <v>0</v>
      </c>
      <c r="FT173" s="11">
        <f t="shared" si="317"/>
        <v>0</v>
      </c>
      <c r="FU173" s="11">
        <f t="shared" si="317"/>
        <v>0</v>
      </c>
      <c r="FV173" s="11">
        <f t="shared" si="317"/>
        <v>613387.83333333337</v>
      </c>
      <c r="FW173" s="11">
        <f t="shared" si="317"/>
        <v>972466051585.21667</v>
      </c>
      <c r="FX173" s="11">
        <f t="shared" si="317"/>
        <v>461182396213.87708</v>
      </c>
      <c r="FY173" s="11">
        <f t="shared" si="317"/>
        <v>163842170811.98715</v>
      </c>
      <c r="FZ173" s="11">
        <f t="shared" si="317"/>
        <v>64916179211.941933</v>
      </c>
      <c r="GA173" s="11">
        <f t="shared" si="317"/>
        <v>477197055081.66736</v>
      </c>
      <c r="GB173" s="11">
        <f t="shared" si="317"/>
        <v>22211122807.500397</v>
      </c>
      <c r="GC173" s="11">
        <f t="shared" si="317"/>
        <v>50027971976.426376</v>
      </c>
      <c r="GD173" s="11">
        <f t="shared" si="317"/>
        <v>277951292188.81799</v>
      </c>
      <c r="GE173" s="11">
        <f t="shared" si="317"/>
        <v>847227202138.12146</v>
      </c>
      <c r="GF173" s="11">
        <f t="shared" si="317"/>
        <v>117089416905.33134</v>
      </c>
      <c r="GG173" s="11">
        <f t="shared" si="317"/>
        <v>156899972392.28354</v>
      </c>
      <c r="GH173" s="11">
        <f t="shared" si="317"/>
        <v>29507999366.841187</v>
      </c>
      <c r="GI173" s="11">
        <f t="shared" si="317"/>
        <v>58730410727.757019</v>
      </c>
      <c r="GJ173" s="11">
        <f t="shared" si="317"/>
        <v>68714603231.888657</v>
      </c>
      <c r="GK173" s="11">
        <f t="shared" si="317"/>
        <v>57008935806.175102</v>
      </c>
      <c r="GL173" s="11">
        <f t="shared" si="317"/>
        <v>319717385804.71515</v>
      </c>
      <c r="GM173" s="11">
        <f t="shared" si="317"/>
        <v>0</v>
      </c>
      <c r="GN173" s="11">
        <f t="shared" si="317"/>
        <v>954225356390.83032</v>
      </c>
      <c r="GO173" s="11">
        <f t="shared" si="317"/>
        <v>451376931381.58228</v>
      </c>
      <c r="GP173" s="11">
        <f t="shared" ref="GP173:JA173" si="318">SUM(GP142:GP172)</f>
        <v>160601887232.78412</v>
      </c>
      <c r="GQ173" s="11">
        <f t="shared" si="318"/>
        <v>63429420949.037109</v>
      </c>
      <c r="GR173" s="11">
        <f t="shared" si="318"/>
        <v>466008423325.26501</v>
      </c>
      <c r="GS173" s="11">
        <f t="shared" si="318"/>
        <v>21305043117.540993</v>
      </c>
      <c r="GT173" s="11">
        <f t="shared" si="318"/>
        <v>48709335759.0392</v>
      </c>
      <c r="GU173" s="11">
        <f t="shared" si="318"/>
        <v>271629189230.0491</v>
      </c>
      <c r="GV173" s="11">
        <f t="shared" si="318"/>
        <v>816907865267.57764</v>
      </c>
      <c r="GW173" s="11">
        <f t="shared" si="318"/>
        <v>113172181915.4817</v>
      </c>
      <c r="GX173" s="11">
        <f t="shared" si="318"/>
        <v>152777200430.37222</v>
      </c>
      <c r="GY173" s="11">
        <f t="shared" si="318"/>
        <v>28633496631.986568</v>
      </c>
      <c r="GZ173" s="11">
        <f t="shared" si="318"/>
        <v>57071801200.284431</v>
      </c>
      <c r="HA173" s="11">
        <f t="shared" si="318"/>
        <v>66026357979.930542</v>
      </c>
      <c r="HB173" s="11">
        <f t="shared" si="318"/>
        <v>55068739098.255547</v>
      </c>
      <c r="HC173" s="11">
        <f t="shared" si="318"/>
        <v>309395055431.12524</v>
      </c>
      <c r="HD173" s="11">
        <f t="shared" si="318"/>
        <v>0</v>
      </c>
      <c r="HE173" s="11">
        <f t="shared" si="318"/>
        <v>943279191682.01917</v>
      </c>
      <c r="HF173" s="11">
        <f t="shared" si="318"/>
        <v>441836844079.65393</v>
      </c>
      <c r="HG173" s="11">
        <f t="shared" si="318"/>
        <v>158070252383.44235</v>
      </c>
      <c r="HH173" s="11">
        <f t="shared" si="318"/>
        <v>62361866275.292839</v>
      </c>
      <c r="HI173" s="11">
        <f t="shared" si="318"/>
        <v>455244026286.14764</v>
      </c>
      <c r="HJ173" s="11">
        <f t="shared" si="318"/>
        <v>20406450602.35014</v>
      </c>
      <c r="HK173" s="11">
        <f t="shared" si="318"/>
        <v>47390699541.651993</v>
      </c>
      <c r="HL173" s="11">
        <f t="shared" si="318"/>
        <v>265349673732.64081</v>
      </c>
      <c r="HM173" s="11">
        <f t="shared" si="318"/>
        <v>786588528397.03357</v>
      </c>
      <c r="HN173" s="11">
        <f t="shared" si="318"/>
        <v>109254946925.63216</v>
      </c>
      <c r="HO173" s="11">
        <f t="shared" si="318"/>
        <v>150479356269.73962</v>
      </c>
      <c r="HP173" s="11">
        <f t="shared" si="318"/>
        <v>27759044200.022884</v>
      </c>
      <c r="HQ173" s="11">
        <f t="shared" si="318"/>
        <v>55413191672.811829</v>
      </c>
      <c r="HR173" s="11">
        <f t="shared" si="318"/>
        <v>63348181677.947273</v>
      </c>
      <c r="HS173" s="11">
        <f t="shared" si="318"/>
        <v>53130643147.232483</v>
      </c>
      <c r="HT173" s="11">
        <f t="shared" si="318"/>
        <v>299072725057.53558</v>
      </c>
      <c r="HU173" s="11">
        <f t="shared" si="318"/>
        <v>0</v>
      </c>
      <c r="HV173" s="11">
        <f t="shared" si="318"/>
        <v>0</v>
      </c>
      <c r="HW173" s="11">
        <f t="shared" si="318"/>
        <v>0</v>
      </c>
      <c r="HX173" s="11">
        <f t="shared" si="318"/>
        <v>0</v>
      </c>
      <c r="HY173" s="11">
        <f t="shared" si="318"/>
        <v>0</v>
      </c>
      <c r="HZ173" s="11">
        <f t="shared" si="318"/>
        <v>0</v>
      </c>
      <c r="IA173" s="11">
        <f t="shared" si="318"/>
        <v>0</v>
      </c>
      <c r="IB173" s="11">
        <f t="shared" si="318"/>
        <v>0</v>
      </c>
      <c r="IC173" s="11">
        <f t="shared" si="318"/>
        <v>0</v>
      </c>
      <c r="ID173" s="11">
        <f t="shared" si="318"/>
        <v>0</v>
      </c>
      <c r="IE173" s="11">
        <f t="shared" si="318"/>
        <v>0</v>
      </c>
      <c r="IF173" s="11">
        <f t="shared" si="318"/>
        <v>0</v>
      </c>
      <c r="IG173" s="11">
        <f t="shared" si="318"/>
        <v>0</v>
      </c>
      <c r="IH173" s="11">
        <f t="shared" si="318"/>
        <v>0</v>
      </c>
      <c r="II173" s="11">
        <f t="shared" si="318"/>
        <v>0</v>
      </c>
      <c r="IJ173" s="11">
        <f t="shared" si="318"/>
        <v>0</v>
      </c>
      <c r="IK173" s="11">
        <f t="shared" si="318"/>
        <v>0</v>
      </c>
      <c r="IL173" s="11">
        <f t="shared" si="318"/>
        <v>0</v>
      </c>
      <c r="IM173" s="11">
        <f t="shared" si="318"/>
        <v>0</v>
      </c>
      <c r="IN173" s="11">
        <f t="shared" si="318"/>
        <v>0</v>
      </c>
      <c r="IO173" s="11">
        <f t="shared" si="318"/>
        <v>0</v>
      </c>
      <c r="IP173" s="11">
        <f t="shared" si="318"/>
        <v>0</v>
      </c>
      <c r="IQ173" s="11">
        <f t="shared" si="318"/>
        <v>0</v>
      </c>
      <c r="IR173" s="11">
        <f t="shared" si="318"/>
        <v>0</v>
      </c>
      <c r="IS173" s="11">
        <f t="shared" si="318"/>
        <v>0</v>
      </c>
      <c r="IT173" s="11">
        <f t="shared" si="318"/>
        <v>0</v>
      </c>
      <c r="IU173" s="11">
        <f t="shared" si="318"/>
        <v>0</v>
      </c>
      <c r="IV173" s="11">
        <f t="shared" si="318"/>
        <v>0</v>
      </c>
      <c r="IW173" s="11">
        <f t="shared" si="318"/>
        <v>0</v>
      </c>
      <c r="IX173" s="11">
        <f t="shared" si="318"/>
        <v>0</v>
      </c>
      <c r="IY173" s="11">
        <f t="shared" si="318"/>
        <v>0</v>
      </c>
      <c r="IZ173" s="11">
        <f t="shared" si="318"/>
        <v>0</v>
      </c>
      <c r="JA173" s="11">
        <f t="shared" si="318"/>
        <v>0</v>
      </c>
      <c r="JB173" s="11">
        <f t="shared" ref="JB173" si="319">SUM(JB142:JB172)</f>
        <v>0</v>
      </c>
    </row>
    <row r="174" spans="3:262" x14ac:dyDescent="0.25">
      <c r="C174" s="11" t="s">
        <v>81</v>
      </c>
    </row>
    <row r="175" spans="3:262" x14ac:dyDescent="0.25">
      <c r="D175" s="11" t="s">
        <v>31</v>
      </c>
      <c r="E175" s="11" t="s">
        <v>61</v>
      </c>
      <c r="F175" s="11">
        <v>25</v>
      </c>
      <c r="G175" s="11">
        <v>50</v>
      </c>
      <c r="H175" s="11">
        <v>75</v>
      </c>
      <c r="I175" s="11">
        <v>100</v>
      </c>
      <c r="J175" s="11" t="s">
        <v>3</v>
      </c>
      <c r="O175" s="11" t="s">
        <v>4</v>
      </c>
      <c r="U175" s="11" t="s">
        <v>86</v>
      </c>
      <c r="W175" s="11" t="s">
        <v>60</v>
      </c>
      <c r="X175" s="11" t="s">
        <v>3</v>
      </c>
      <c r="Y175" s="11" t="s">
        <v>4</v>
      </c>
    </row>
    <row r="176" spans="3:262" x14ac:dyDescent="0.25">
      <c r="D176" s="11">
        <v>2020</v>
      </c>
      <c r="E176" s="11">
        <f>SUM(E108:T108)</f>
        <v>19915631290.685738</v>
      </c>
      <c r="F176" s="11">
        <f>SUM(V108:AK108)</f>
        <v>19915631290.685738</v>
      </c>
      <c r="G176" s="11">
        <f>SUM(AM108:BB108)</f>
        <v>19915631290.685738</v>
      </c>
      <c r="H176" s="11">
        <f>SUM(BD108:BS108)</f>
        <v>0</v>
      </c>
      <c r="I176" s="11">
        <f>SUM(BU108:CJ108)</f>
        <v>0</v>
      </c>
      <c r="J176" s="11">
        <f>SUM(CN108:DC108)</f>
        <v>19915631290.685738</v>
      </c>
      <c r="K176" s="11">
        <f>SUM(DE108:DT108)</f>
        <v>19915631290.685738</v>
      </c>
      <c r="L176" s="11">
        <f>SUM(DV108:EK108)</f>
        <v>19915631290.685738</v>
      </c>
      <c r="M176" s="11">
        <f>SUM(EM108:FB108)</f>
        <v>0</v>
      </c>
      <c r="N176" s="11">
        <f>SUM(FD108:FS108)</f>
        <v>0</v>
      </c>
      <c r="O176" s="11">
        <f>SUM(FW108:GL108)</f>
        <v>19915631290.685738</v>
      </c>
      <c r="P176" s="11">
        <f>SUM(GN108:HC108)</f>
        <v>19915631290.685738</v>
      </c>
      <c r="Q176" s="11">
        <f>SUM(HE108:HT108)</f>
        <v>19915631290.685738</v>
      </c>
      <c r="R176" s="11">
        <f>SUM(HV108:IK108)</f>
        <v>0</v>
      </c>
      <c r="S176" s="11">
        <f>SUM(IM108:JB108)</f>
        <v>0</v>
      </c>
      <c r="V176" s="11">
        <v>2020</v>
      </c>
      <c r="W176" s="11">
        <v>0</v>
      </c>
      <c r="X176" s="11">
        <v>0</v>
      </c>
      <c r="Y176" s="11">
        <v>0</v>
      </c>
    </row>
    <row r="177" spans="1:25" x14ac:dyDescent="0.25">
      <c r="D177" s="11">
        <v>2021</v>
      </c>
      <c r="E177" s="11">
        <f t="shared" ref="E177:E206" si="320">SUM(E109:T109)</f>
        <v>23677082972.591335</v>
      </c>
      <c r="F177" s="11">
        <f t="shared" ref="F177:F206" si="321">SUM(V109:AK109)</f>
        <v>23677082972.591335</v>
      </c>
      <c r="G177" s="11">
        <f t="shared" ref="G177:G206" si="322">SUM(AM109:BB109)</f>
        <v>23677082972.591335</v>
      </c>
      <c r="H177" s="11">
        <f t="shared" ref="H177:H206" si="323">SUM(BD109:BS109)</f>
        <v>0</v>
      </c>
      <c r="I177" s="11">
        <f t="shared" ref="I177:I206" si="324">SUM(BU109:CJ109)</f>
        <v>0</v>
      </c>
      <c r="J177" s="11">
        <f t="shared" ref="J177:J206" si="325">SUM(CN109:DC109)</f>
        <v>23653983106.957451</v>
      </c>
      <c r="K177" s="11">
        <f t="shared" ref="K177:K206" si="326">SUM(DE109:DT109)</f>
        <v>23653983106.957451</v>
      </c>
      <c r="L177" s="11">
        <f t="shared" ref="L177:L206" si="327">SUM(DV109:EK109)</f>
        <v>23653983106.957451</v>
      </c>
      <c r="M177" s="11">
        <f t="shared" ref="M177:M206" si="328">SUM(EM109:FB109)</f>
        <v>0</v>
      </c>
      <c r="N177" s="11">
        <f t="shared" ref="N177:N206" si="329">SUM(FD109:FS109)</f>
        <v>0</v>
      </c>
      <c r="O177" s="11">
        <f t="shared" ref="O177:O206" si="330">SUM(FW109:GL109)</f>
        <v>23591702072.810612</v>
      </c>
      <c r="P177" s="11">
        <f t="shared" ref="P177:P206" si="331">SUM(GN109:HC109)</f>
        <v>23591702072.810612</v>
      </c>
      <c r="Q177" s="11">
        <f t="shared" ref="Q177:Q206" si="332">SUM(HE109:HT109)</f>
        <v>23591702072.810612</v>
      </c>
      <c r="R177" s="11">
        <f t="shared" ref="R177:R206" si="333">SUM(HV109:IK109)</f>
        <v>0</v>
      </c>
      <c r="S177" s="11">
        <f t="shared" ref="S177:S206" si="334">SUM(IM109:JB109)</f>
        <v>0</v>
      </c>
      <c r="V177" s="11">
        <v>2021</v>
      </c>
      <c r="W177" s="11">
        <v>0</v>
      </c>
      <c r="X177" s="11">
        <v>0</v>
      </c>
      <c r="Y177" s="11">
        <v>0</v>
      </c>
    </row>
    <row r="178" spans="1:25" x14ac:dyDescent="0.25">
      <c r="D178" s="11">
        <v>2022</v>
      </c>
      <c r="E178" s="11">
        <f t="shared" si="320"/>
        <v>31260384154.004658</v>
      </c>
      <c r="F178" s="11">
        <f t="shared" si="321"/>
        <v>31260384154.004658</v>
      </c>
      <c r="G178" s="11">
        <f t="shared" si="322"/>
        <v>31260384154.004658</v>
      </c>
      <c r="H178" s="11">
        <f t="shared" si="323"/>
        <v>0</v>
      </c>
      <c r="I178" s="11">
        <f t="shared" si="324"/>
        <v>0</v>
      </c>
      <c r="J178" s="11">
        <f t="shared" si="325"/>
        <v>31157463766.222546</v>
      </c>
      <c r="K178" s="11">
        <f t="shared" si="326"/>
        <v>31157463766.222546</v>
      </c>
      <c r="L178" s="11">
        <f t="shared" si="327"/>
        <v>31157463766.222546</v>
      </c>
      <c r="M178" s="11">
        <f t="shared" si="328"/>
        <v>0</v>
      </c>
      <c r="N178" s="11">
        <f t="shared" si="329"/>
        <v>0</v>
      </c>
      <c r="O178" s="11">
        <f t="shared" si="330"/>
        <v>30840455425.436729</v>
      </c>
      <c r="P178" s="11">
        <f t="shared" si="331"/>
        <v>30840455425.436729</v>
      </c>
      <c r="Q178" s="11">
        <f t="shared" si="332"/>
        <v>30840455425.436729</v>
      </c>
      <c r="R178" s="11">
        <f t="shared" si="333"/>
        <v>0</v>
      </c>
      <c r="S178" s="11">
        <f t="shared" si="334"/>
        <v>0</v>
      </c>
      <c r="V178" s="11">
        <v>2022</v>
      </c>
      <c r="W178" s="11">
        <v>0</v>
      </c>
      <c r="X178" s="11">
        <v>0</v>
      </c>
      <c r="Y178" s="11">
        <v>0</v>
      </c>
    </row>
    <row r="179" spans="1:25" x14ac:dyDescent="0.25">
      <c r="D179" s="11">
        <v>2023</v>
      </c>
      <c r="E179" s="11">
        <f t="shared" si="320"/>
        <v>42245478513.304176</v>
      </c>
      <c r="F179" s="11">
        <f t="shared" si="321"/>
        <v>42245478513.304176</v>
      </c>
      <c r="G179" s="11">
        <f t="shared" si="322"/>
        <v>42245478513.304176</v>
      </c>
      <c r="H179" s="11">
        <f t="shared" si="323"/>
        <v>0</v>
      </c>
      <c r="I179" s="11">
        <f t="shared" si="324"/>
        <v>0</v>
      </c>
      <c r="J179" s="11">
        <f t="shared" si="325"/>
        <v>41956164163.583313</v>
      </c>
      <c r="K179" s="11">
        <f t="shared" si="326"/>
        <v>41956164163.583313</v>
      </c>
      <c r="L179" s="11">
        <f t="shared" si="327"/>
        <v>41956164163.583313</v>
      </c>
      <c r="M179" s="11">
        <f t="shared" si="328"/>
        <v>0</v>
      </c>
      <c r="N179" s="11">
        <f t="shared" si="329"/>
        <v>0</v>
      </c>
      <c r="O179" s="11">
        <f t="shared" si="330"/>
        <v>41079068610.034554</v>
      </c>
      <c r="P179" s="11">
        <f t="shared" si="331"/>
        <v>41079068610.034554</v>
      </c>
      <c r="Q179" s="11">
        <f t="shared" si="332"/>
        <v>41079068610.034554</v>
      </c>
      <c r="R179" s="11">
        <f t="shared" si="333"/>
        <v>0</v>
      </c>
      <c r="S179" s="11">
        <f t="shared" si="334"/>
        <v>0</v>
      </c>
      <c r="V179" s="11">
        <v>2023</v>
      </c>
      <c r="W179" s="11">
        <v>0</v>
      </c>
      <c r="X179" s="11">
        <v>0</v>
      </c>
      <c r="Y179" s="11">
        <v>0</v>
      </c>
    </row>
    <row r="180" spans="1:25" x14ac:dyDescent="0.25">
      <c r="D180" s="11">
        <v>2024</v>
      </c>
      <c r="E180" s="11">
        <f t="shared" si="320"/>
        <v>44801865874.478088</v>
      </c>
      <c r="F180" s="11">
        <f t="shared" si="321"/>
        <v>44801865874.478088</v>
      </c>
      <c r="G180" s="11">
        <f t="shared" si="322"/>
        <v>44801865874.478088</v>
      </c>
      <c r="H180" s="11">
        <f t="shared" si="323"/>
        <v>0</v>
      </c>
      <c r="I180" s="11">
        <f t="shared" si="324"/>
        <v>0</v>
      </c>
      <c r="J180" s="11">
        <f t="shared" si="325"/>
        <v>45453971400.105675</v>
      </c>
      <c r="K180" s="11">
        <f t="shared" si="326"/>
        <v>45453971400.105675</v>
      </c>
      <c r="L180" s="11">
        <f t="shared" si="327"/>
        <v>45453971400.105675</v>
      </c>
      <c r="M180" s="11">
        <f t="shared" si="328"/>
        <v>0</v>
      </c>
      <c r="N180" s="11">
        <f t="shared" si="329"/>
        <v>0</v>
      </c>
      <c r="O180" s="11">
        <f t="shared" si="330"/>
        <v>56844866575.832001</v>
      </c>
      <c r="P180" s="11">
        <f t="shared" si="331"/>
        <v>56844866575.832001</v>
      </c>
      <c r="Q180" s="11">
        <f t="shared" si="332"/>
        <v>56844866575.832001</v>
      </c>
      <c r="R180" s="11">
        <f t="shared" si="333"/>
        <v>0</v>
      </c>
      <c r="S180" s="11">
        <f t="shared" si="334"/>
        <v>0</v>
      </c>
      <c r="V180" s="11">
        <v>2024</v>
      </c>
      <c r="W180" s="11">
        <v>0</v>
      </c>
      <c r="X180" s="11">
        <v>0</v>
      </c>
      <c r="Y180" s="11">
        <v>0</v>
      </c>
    </row>
    <row r="181" spans="1:25" x14ac:dyDescent="0.25">
      <c r="D181" s="11">
        <v>2025</v>
      </c>
      <c r="E181" s="11">
        <f t="shared" si="320"/>
        <v>47508360701.528564</v>
      </c>
      <c r="F181" s="11">
        <f t="shared" si="321"/>
        <v>47508360701.528564</v>
      </c>
      <c r="G181" s="11">
        <f t="shared" si="322"/>
        <v>47508360701.528564</v>
      </c>
      <c r="H181" s="11">
        <f t="shared" si="323"/>
        <v>0</v>
      </c>
      <c r="I181" s="11">
        <f t="shared" si="324"/>
        <v>0</v>
      </c>
      <c r="J181" s="11">
        <f t="shared" si="325"/>
        <v>48919102614.077507</v>
      </c>
      <c r="K181" s="11">
        <f t="shared" si="326"/>
        <v>48919102614.077507</v>
      </c>
      <c r="L181" s="11">
        <f t="shared" si="327"/>
        <v>48919102614.077507</v>
      </c>
      <c r="M181" s="11">
        <f t="shared" si="328"/>
        <v>0</v>
      </c>
      <c r="N181" s="11">
        <f t="shared" si="329"/>
        <v>0</v>
      </c>
      <c r="O181" s="11">
        <f t="shared" si="330"/>
        <v>67399408929.904427</v>
      </c>
      <c r="P181" s="11">
        <f t="shared" si="331"/>
        <v>67399408929.904427</v>
      </c>
      <c r="Q181" s="11">
        <f t="shared" si="332"/>
        <v>67399408929.904427</v>
      </c>
      <c r="R181" s="11">
        <f t="shared" si="333"/>
        <v>0</v>
      </c>
      <c r="S181" s="11">
        <f t="shared" si="334"/>
        <v>0</v>
      </c>
      <c r="V181" s="11">
        <v>2025</v>
      </c>
      <c r="W181" s="11">
        <v>2578382488892.7334</v>
      </c>
      <c r="X181" s="11">
        <v>2673883477599.6167</v>
      </c>
      <c r="Y181" s="11">
        <v>3944552145285.2061</v>
      </c>
    </row>
    <row r="182" spans="1:25" x14ac:dyDescent="0.25">
      <c r="D182" s="11">
        <v>2026</v>
      </c>
      <c r="E182" s="11">
        <f t="shared" si="320"/>
        <v>53481747038.892143</v>
      </c>
      <c r="F182" s="11">
        <f t="shared" si="321"/>
        <v>53481747038.892143</v>
      </c>
      <c r="G182" s="11">
        <f t="shared" si="322"/>
        <v>53481747038.892143</v>
      </c>
      <c r="H182" s="11">
        <f t="shared" si="323"/>
        <v>0</v>
      </c>
      <c r="I182" s="11">
        <f t="shared" si="324"/>
        <v>0</v>
      </c>
      <c r="J182" s="11">
        <f t="shared" si="325"/>
        <v>56420971892.407043</v>
      </c>
      <c r="K182" s="11">
        <f t="shared" si="326"/>
        <v>56420971892.407043</v>
      </c>
      <c r="L182" s="11">
        <f t="shared" si="327"/>
        <v>56420971892.407043</v>
      </c>
      <c r="M182" s="11">
        <f t="shared" si="328"/>
        <v>0</v>
      </c>
      <c r="N182" s="11">
        <f t="shared" si="329"/>
        <v>0</v>
      </c>
      <c r="O182" s="11">
        <f t="shared" si="330"/>
        <v>77164968152.207977</v>
      </c>
      <c r="P182" s="11">
        <f t="shared" si="331"/>
        <v>77164968152.207977</v>
      </c>
      <c r="Q182" s="11">
        <f t="shared" si="332"/>
        <v>77164968152.207977</v>
      </c>
      <c r="R182" s="11">
        <f t="shared" si="333"/>
        <v>0</v>
      </c>
      <c r="S182" s="11">
        <f t="shared" si="334"/>
        <v>0</v>
      </c>
      <c r="V182" s="11">
        <v>2026</v>
      </c>
      <c r="W182" s="11">
        <v>2918200139024.8516</v>
      </c>
      <c r="X182" s="11">
        <v>3110049319728.3521</v>
      </c>
      <c r="Y182" s="11">
        <v>4638173120968.6523</v>
      </c>
    </row>
    <row r="183" spans="1:25" x14ac:dyDescent="0.25">
      <c r="D183" s="11">
        <v>2027</v>
      </c>
      <c r="E183" s="11">
        <f t="shared" si="320"/>
        <v>59610785708.411507</v>
      </c>
      <c r="F183" s="11">
        <f t="shared" si="321"/>
        <v>59610785708.411507</v>
      </c>
      <c r="G183" s="11">
        <f t="shared" si="322"/>
        <v>59610785708.411507</v>
      </c>
      <c r="H183" s="11">
        <f t="shared" si="323"/>
        <v>0</v>
      </c>
      <c r="I183" s="11">
        <f t="shared" si="324"/>
        <v>0</v>
      </c>
      <c r="J183" s="11">
        <f t="shared" si="325"/>
        <v>64195516650.443199</v>
      </c>
      <c r="K183" s="11">
        <f t="shared" si="326"/>
        <v>64195516650.443199</v>
      </c>
      <c r="L183" s="11">
        <f t="shared" si="327"/>
        <v>64195516650.443199</v>
      </c>
      <c r="M183" s="11">
        <f t="shared" si="328"/>
        <v>0</v>
      </c>
      <c r="N183" s="11">
        <f t="shared" si="329"/>
        <v>0</v>
      </c>
      <c r="O183" s="11">
        <f t="shared" si="330"/>
        <v>86093339617.368698</v>
      </c>
      <c r="P183" s="11">
        <f t="shared" si="331"/>
        <v>86093339617.368698</v>
      </c>
      <c r="Q183" s="11">
        <f t="shared" si="332"/>
        <v>86093339617.368698</v>
      </c>
      <c r="R183" s="11">
        <f t="shared" si="333"/>
        <v>0</v>
      </c>
      <c r="S183" s="11">
        <f t="shared" si="334"/>
        <v>0</v>
      </c>
      <c r="V183" s="11">
        <v>2027</v>
      </c>
      <c r="W183" s="11">
        <v>3268977770907.5415</v>
      </c>
      <c r="X183" s="11">
        <v>3566970921849.2388</v>
      </c>
      <c r="Y183" s="11">
        <v>5350609999841.9355</v>
      </c>
    </row>
    <row r="184" spans="1:25" x14ac:dyDescent="0.25">
      <c r="D184" s="11">
        <v>2028</v>
      </c>
      <c r="E184" s="11">
        <f t="shared" si="320"/>
        <v>66104633772.591393</v>
      </c>
      <c r="F184" s="11">
        <f t="shared" si="321"/>
        <v>66104633772.591393</v>
      </c>
      <c r="G184" s="11">
        <f t="shared" si="322"/>
        <v>66104633772.591393</v>
      </c>
      <c r="H184" s="11">
        <f t="shared" si="323"/>
        <v>0</v>
      </c>
      <c r="I184" s="11">
        <f t="shared" si="324"/>
        <v>0</v>
      </c>
      <c r="J184" s="11">
        <f t="shared" si="325"/>
        <v>72029590626.048279</v>
      </c>
      <c r="K184" s="11">
        <f t="shared" si="326"/>
        <v>72029590626.048279</v>
      </c>
      <c r="L184" s="11">
        <f t="shared" si="327"/>
        <v>72029590626.048279</v>
      </c>
      <c r="M184" s="11">
        <f t="shared" si="328"/>
        <v>0</v>
      </c>
      <c r="N184" s="11">
        <f t="shared" si="329"/>
        <v>0</v>
      </c>
      <c r="O184" s="11">
        <f t="shared" si="330"/>
        <v>94199257096.44397</v>
      </c>
      <c r="P184" s="11">
        <f t="shared" si="331"/>
        <v>94199257096.44397</v>
      </c>
      <c r="Q184" s="11">
        <f t="shared" si="332"/>
        <v>94199257096.44397</v>
      </c>
      <c r="R184" s="11">
        <f t="shared" si="333"/>
        <v>0</v>
      </c>
      <c r="S184" s="11">
        <f t="shared" si="334"/>
        <v>0</v>
      </c>
      <c r="V184" s="11">
        <v>2028</v>
      </c>
      <c r="W184" s="11">
        <v>3643350350315.5659</v>
      </c>
      <c r="X184" s="11">
        <v>4032743562455.1187</v>
      </c>
      <c r="Y184" s="11">
        <v>6067819864930.3457</v>
      </c>
    </row>
    <row r="185" spans="1:25" x14ac:dyDescent="0.25">
      <c r="D185" s="11">
        <v>2029</v>
      </c>
      <c r="E185" s="11">
        <f t="shared" si="320"/>
        <v>73114706279.777649</v>
      </c>
      <c r="F185" s="11">
        <f t="shared" si="321"/>
        <v>73114706279.777649</v>
      </c>
      <c r="G185" s="11">
        <f t="shared" si="322"/>
        <v>73114706279.777649</v>
      </c>
      <c r="H185" s="11">
        <f t="shared" si="323"/>
        <v>0</v>
      </c>
      <c r="I185" s="11">
        <f t="shared" si="324"/>
        <v>0</v>
      </c>
      <c r="J185" s="11">
        <f t="shared" si="325"/>
        <v>80598927231.4543</v>
      </c>
      <c r="K185" s="11">
        <f t="shared" si="326"/>
        <v>80598927231.4543</v>
      </c>
      <c r="L185" s="11">
        <f t="shared" si="327"/>
        <v>80598927231.4543</v>
      </c>
      <c r="M185" s="11">
        <f t="shared" si="328"/>
        <v>0</v>
      </c>
      <c r="N185" s="11">
        <f t="shared" si="329"/>
        <v>0</v>
      </c>
      <c r="O185" s="11">
        <f t="shared" si="330"/>
        <v>101429582581.81052</v>
      </c>
      <c r="P185" s="11">
        <f t="shared" si="331"/>
        <v>101429582581.81052</v>
      </c>
      <c r="Q185" s="11">
        <f t="shared" si="332"/>
        <v>101429582581.81052</v>
      </c>
      <c r="R185" s="11">
        <f t="shared" si="333"/>
        <v>0</v>
      </c>
      <c r="S185" s="11">
        <f t="shared" si="334"/>
        <v>0</v>
      </c>
      <c r="V185" s="11">
        <v>2029</v>
      </c>
      <c r="W185" s="11">
        <v>4044515205725.1143</v>
      </c>
      <c r="X185" s="11">
        <v>4554259216362.793</v>
      </c>
      <c r="Y185" s="11">
        <v>6785361052249.0195</v>
      </c>
    </row>
    <row r="186" spans="1:25" x14ac:dyDescent="0.25">
      <c r="A186" s="11">
        <v>79801569042.171265</v>
      </c>
      <c r="B186" s="11">
        <v>81007587250.001312</v>
      </c>
      <c r="D186" s="11">
        <v>2030</v>
      </c>
      <c r="E186" s="11">
        <f t="shared" si="320"/>
        <v>79767773626.405304</v>
      </c>
      <c r="F186" s="11">
        <f t="shared" si="321"/>
        <v>79801569042.171265</v>
      </c>
      <c r="G186" s="11">
        <f t="shared" si="322"/>
        <v>79835364457.93718</v>
      </c>
      <c r="H186" s="11">
        <f t="shared" si="323"/>
        <v>0</v>
      </c>
      <c r="I186" s="11">
        <f t="shared" si="324"/>
        <v>0</v>
      </c>
      <c r="J186" s="11">
        <f t="shared" si="325"/>
        <v>89116642338.384232</v>
      </c>
      <c r="K186" s="11">
        <f t="shared" si="326"/>
        <v>89156021797.747421</v>
      </c>
      <c r="L186" s="11">
        <f t="shared" si="327"/>
        <v>89195401257.110596</v>
      </c>
      <c r="M186" s="11">
        <f t="shared" si="328"/>
        <v>0</v>
      </c>
      <c r="N186" s="11">
        <f t="shared" si="329"/>
        <v>0</v>
      </c>
      <c r="O186" s="11">
        <f t="shared" si="330"/>
        <v>107830787388.39706</v>
      </c>
      <c r="P186" s="11">
        <f t="shared" si="331"/>
        <v>107881815403.61029</v>
      </c>
      <c r="Q186" s="11">
        <f t="shared" si="332"/>
        <v>107932843418.82356</v>
      </c>
      <c r="R186" s="11">
        <f t="shared" si="333"/>
        <v>0</v>
      </c>
      <c r="S186" s="11">
        <f t="shared" si="334"/>
        <v>0</v>
      </c>
      <c r="V186" s="11">
        <v>2030</v>
      </c>
      <c r="W186" s="11">
        <v>4426093043962.8916</v>
      </c>
      <c r="X186" s="11">
        <v>5085557581445.7549</v>
      </c>
      <c r="Y186" s="11">
        <v>7508488745210.5938</v>
      </c>
    </row>
    <row r="187" spans="1:25" x14ac:dyDescent="0.25">
      <c r="A187" s="11">
        <v>87155318669.721588</v>
      </c>
      <c r="B187" s="11">
        <v>88746749308.520111</v>
      </c>
      <c r="D187" s="11">
        <v>2031</v>
      </c>
      <c r="E187" s="11">
        <f t="shared" si="320"/>
        <v>87162555455.152023</v>
      </c>
      <c r="F187" s="11">
        <f t="shared" si="321"/>
        <v>87155318669.721588</v>
      </c>
      <c r="G187" s="11">
        <f t="shared" si="322"/>
        <v>87148081884.291077</v>
      </c>
      <c r="H187" s="11">
        <f t="shared" si="323"/>
        <v>0</v>
      </c>
      <c r="I187" s="11">
        <f t="shared" si="324"/>
        <v>0</v>
      </c>
      <c r="J187" s="11">
        <f t="shared" si="325"/>
        <v>98110670811.893646</v>
      </c>
      <c r="K187" s="11">
        <f t="shared" si="326"/>
        <v>98098155590.007843</v>
      </c>
      <c r="L187" s="11">
        <f t="shared" si="327"/>
        <v>98085640368.122101</v>
      </c>
      <c r="M187" s="11">
        <f t="shared" si="328"/>
        <v>0</v>
      </c>
      <c r="N187" s="11">
        <f t="shared" si="329"/>
        <v>0</v>
      </c>
      <c r="O187" s="11">
        <f t="shared" si="330"/>
        <v>116207760267.55692</v>
      </c>
      <c r="P187" s="11">
        <f t="shared" si="331"/>
        <v>116239874244.15219</v>
      </c>
      <c r="Q187" s="11">
        <f t="shared" si="332"/>
        <v>116271988220.74744</v>
      </c>
      <c r="R187" s="11">
        <f t="shared" si="333"/>
        <v>0</v>
      </c>
      <c r="S187" s="11">
        <f t="shared" si="334"/>
        <v>0</v>
      </c>
      <c r="V187" s="11">
        <v>2031</v>
      </c>
      <c r="W187" s="11">
        <v>4855655107335.8262</v>
      </c>
      <c r="X187" s="11">
        <v>5675198302406.4141</v>
      </c>
      <c r="Y187" s="11">
        <v>8512600981937.375</v>
      </c>
    </row>
    <row r="188" spans="1:25" x14ac:dyDescent="0.25">
      <c r="A188" s="11">
        <v>93794400590.983459</v>
      </c>
      <c r="B188" s="11">
        <v>95658115028.503998</v>
      </c>
      <c r="D188" s="11">
        <v>2032</v>
      </c>
      <c r="E188" s="11">
        <f t="shared" si="320"/>
        <v>93930184370.771484</v>
      </c>
      <c r="F188" s="11">
        <f t="shared" si="321"/>
        <v>93794400590.983459</v>
      </c>
      <c r="G188" s="11">
        <f t="shared" si="322"/>
        <v>93658616811.195389</v>
      </c>
      <c r="H188" s="11">
        <f t="shared" si="323"/>
        <v>0</v>
      </c>
      <c r="I188" s="11">
        <f t="shared" si="324"/>
        <v>0</v>
      </c>
      <c r="J188" s="11">
        <f t="shared" si="325"/>
        <v>106632628142.89925</v>
      </c>
      <c r="K188" s="11">
        <f t="shared" si="326"/>
        <v>106440886756.93407</v>
      </c>
      <c r="L188" s="11">
        <f t="shared" si="327"/>
        <v>106250848137.06299</v>
      </c>
      <c r="M188" s="11">
        <f t="shared" si="328"/>
        <v>0</v>
      </c>
      <c r="N188" s="11">
        <f t="shared" si="329"/>
        <v>0</v>
      </c>
      <c r="O188" s="11">
        <f t="shared" si="330"/>
        <v>124148457097.25681</v>
      </c>
      <c r="P188" s="11">
        <f t="shared" si="331"/>
        <v>124052368231.22795</v>
      </c>
      <c r="Q188" s="11">
        <f t="shared" si="332"/>
        <v>123956279365.19919</v>
      </c>
      <c r="R188" s="11">
        <f t="shared" si="333"/>
        <v>0</v>
      </c>
      <c r="S188" s="11">
        <f t="shared" si="334"/>
        <v>0</v>
      </c>
      <c r="V188" s="11">
        <v>2032</v>
      </c>
      <c r="W188" s="11">
        <v>5249674968221.9277</v>
      </c>
      <c r="X188" s="11">
        <v>6264309413693.7715</v>
      </c>
      <c r="Y188" s="11">
        <v>9511743312615.5293</v>
      </c>
    </row>
    <row r="189" spans="1:25" x14ac:dyDescent="0.25">
      <c r="A189" s="11">
        <v>100371414677.36798</v>
      </c>
      <c r="B189" s="11">
        <v>101947719971.74622</v>
      </c>
      <c r="D189" s="11">
        <v>2033</v>
      </c>
      <c r="E189" s="11">
        <f t="shared" si="320"/>
        <v>100745065783.46696</v>
      </c>
      <c r="F189" s="11">
        <f t="shared" si="321"/>
        <v>100371414677.36798</v>
      </c>
      <c r="G189" s="11">
        <f t="shared" si="322"/>
        <v>99997763571.269058</v>
      </c>
      <c r="H189" s="11">
        <f t="shared" si="323"/>
        <v>0</v>
      </c>
      <c r="I189" s="11">
        <f t="shared" si="324"/>
        <v>0</v>
      </c>
      <c r="J189" s="11">
        <f t="shared" si="325"/>
        <v>115574382467.90567</v>
      </c>
      <c r="K189" s="11">
        <f t="shared" si="326"/>
        <v>115020895425.71072</v>
      </c>
      <c r="L189" s="11">
        <f t="shared" si="327"/>
        <v>114506419521.97928</v>
      </c>
      <c r="M189" s="11">
        <f t="shared" si="328"/>
        <v>0</v>
      </c>
      <c r="N189" s="11">
        <f t="shared" si="329"/>
        <v>0</v>
      </c>
      <c r="O189" s="11">
        <f t="shared" si="330"/>
        <v>131610925995.19029</v>
      </c>
      <c r="P189" s="11">
        <f t="shared" si="331"/>
        <v>131222660564.73412</v>
      </c>
      <c r="Q189" s="11">
        <f t="shared" si="332"/>
        <v>130834395134.27795</v>
      </c>
      <c r="R189" s="11">
        <f t="shared" si="333"/>
        <v>0</v>
      </c>
      <c r="S189" s="11">
        <f t="shared" si="334"/>
        <v>0</v>
      </c>
      <c r="V189" s="11">
        <v>2033</v>
      </c>
      <c r="W189" s="11">
        <v>5647607865493.9639</v>
      </c>
      <c r="X189" s="11">
        <v>6905054590140.4814</v>
      </c>
      <c r="Y189" s="11">
        <v>10512216673366.189</v>
      </c>
    </row>
    <row r="190" spans="1:25" x14ac:dyDescent="0.25">
      <c r="A190" s="11">
        <v>106781452610.97121</v>
      </c>
      <c r="B190" s="11">
        <v>107750037730.11873</v>
      </c>
      <c r="D190" s="11">
        <v>2034</v>
      </c>
      <c r="E190" s="11">
        <f t="shared" si="320"/>
        <v>107525568433.24149</v>
      </c>
      <c r="F190" s="11">
        <f t="shared" si="321"/>
        <v>106781452610.97121</v>
      </c>
      <c r="G190" s="11">
        <f t="shared" si="322"/>
        <v>106037336788.70094</v>
      </c>
      <c r="H190" s="11">
        <f t="shared" si="323"/>
        <v>0</v>
      </c>
      <c r="I190" s="11">
        <f t="shared" si="324"/>
        <v>0</v>
      </c>
      <c r="J190" s="11">
        <f t="shared" si="325"/>
        <v>124352233483.06082</v>
      </c>
      <c r="K190" s="11">
        <f t="shared" si="326"/>
        <v>123205556983.28998</v>
      </c>
      <c r="L190" s="11">
        <f t="shared" si="327"/>
        <v>122166703751.97658</v>
      </c>
      <c r="M190" s="11">
        <f t="shared" si="328"/>
        <v>0</v>
      </c>
      <c r="N190" s="11">
        <f t="shared" si="329"/>
        <v>0</v>
      </c>
      <c r="O190" s="11">
        <f t="shared" si="330"/>
        <v>138587473528.85986</v>
      </c>
      <c r="P190" s="11">
        <f t="shared" si="331"/>
        <v>137695851767.95419</v>
      </c>
      <c r="Q190" s="11">
        <f t="shared" si="332"/>
        <v>136812536200.33383</v>
      </c>
      <c r="R190" s="11">
        <f t="shared" si="333"/>
        <v>0</v>
      </c>
      <c r="S190" s="11">
        <f t="shared" si="334"/>
        <v>0</v>
      </c>
      <c r="V190" s="11">
        <v>2034</v>
      </c>
      <c r="W190" s="11">
        <v>6044342482889.0098</v>
      </c>
      <c r="X190" s="11">
        <v>7549882452809.9912</v>
      </c>
      <c r="Y190" s="11">
        <v>11504533407637.809</v>
      </c>
    </row>
    <row r="191" spans="1:25" x14ac:dyDescent="0.25">
      <c r="A191" s="11">
        <v>113190216337.11824</v>
      </c>
      <c r="B191" s="11">
        <v>113625316643.2402</v>
      </c>
      <c r="D191" s="11">
        <v>2035</v>
      </c>
      <c r="E191" s="11">
        <f t="shared" si="320"/>
        <v>114457217420.14685</v>
      </c>
      <c r="F191" s="11">
        <f t="shared" si="321"/>
        <v>113190216337.11824</v>
      </c>
      <c r="G191" s="11">
        <f t="shared" si="322"/>
        <v>111932113736.94238</v>
      </c>
      <c r="H191" s="11">
        <f t="shared" si="323"/>
        <v>0</v>
      </c>
      <c r="I191" s="11">
        <f t="shared" si="324"/>
        <v>0</v>
      </c>
      <c r="J191" s="11">
        <f t="shared" si="325"/>
        <v>132821122102.28334</v>
      </c>
      <c r="K191" s="11">
        <f t="shared" si="326"/>
        <v>130798086764.81262</v>
      </c>
      <c r="L191" s="11">
        <f t="shared" si="327"/>
        <v>128899275593.00742</v>
      </c>
      <c r="M191" s="11">
        <f t="shared" si="328"/>
        <v>0</v>
      </c>
      <c r="N191" s="11">
        <f t="shared" si="329"/>
        <v>0</v>
      </c>
      <c r="O191" s="11">
        <f t="shared" si="330"/>
        <v>145078479735.33182</v>
      </c>
      <c r="P191" s="11">
        <f t="shared" si="331"/>
        <v>143463526562.14566</v>
      </c>
      <c r="Q191" s="11">
        <f t="shared" si="332"/>
        <v>141879605986.25415</v>
      </c>
      <c r="R191" s="11">
        <f t="shared" si="333"/>
        <v>0</v>
      </c>
      <c r="S191" s="11">
        <f t="shared" si="334"/>
        <v>0</v>
      </c>
      <c r="V191" s="11">
        <v>2035</v>
      </c>
      <c r="W191" s="11">
        <v>6447741462271.0986</v>
      </c>
      <c r="X191" s="11">
        <v>8186211156791.8652</v>
      </c>
      <c r="Y191" s="11">
        <v>12497577390606.439</v>
      </c>
    </row>
    <row r="192" spans="1:25" x14ac:dyDescent="0.25">
      <c r="A192" s="11">
        <v>119476281802.84531</v>
      </c>
      <c r="B192" s="11">
        <v>118937927644.93796</v>
      </c>
      <c r="D192" s="11">
        <v>2036</v>
      </c>
      <c r="E192" s="11">
        <f t="shared" si="320"/>
        <v>121433188432.72163</v>
      </c>
      <c r="F192" s="11">
        <f t="shared" si="321"/>
        <v>119476281802.84531</v>
      </c>
      <c r="G192" s="11">
        <f t="shared" si="322"/>
        <v>117534787661.74133</v>
      </c>
      <c r="H192" s="11">
        <f t="shared" si="323"/>
        <v>0</v>
      </c>
      <c r="I192" s="11">
        <f t="shared" si="324"/>
        <v>0</v>
      </c>
      <c r="J192" s="11">
        <f t="shared" si="325"/>
        <v>141283924593.94559</v>
      </c>
      <c r="K192" s="11">
        <f t="shared" si="326"/>
        <v>138075142617.29282</v>
      </c>
      <c r="L192" s="11">
        <f t="shared" si="327"/>
        <v>135106777065.85097</v>
      </c>
      <c r="M192" s="11">
        <f t="shared" si="328"/>
        <v>0</v>
      </c>
      <c r="N192" s="11">
        <f t="shared" si="329"/>
        <v>0</v>
      </c>
      <c r="O192" s="11">
        <f t="shared" si="330"/>
        <v>151648224394.22989</v>
      </c>
      <c r="P192" s="11">
        <f t="shared" si="331"/>
        <v>149009235181.61221</v>
      </c>
      <c r="Q192" s="11">
        <f t="shared" si="332"/>
        <v>146445095996.92984</v>
      </c>
      <c r="R192" s="11">
        <f t="shared" si="333"/>
        <v>0</v>
      </c>
      <c r="S192" s="11">
        <f t="shared" si="334"/>
        <v>0</v>
      </c>
      <c r="V192" s="11">
        <v>2036</v>
      </c>
      <c r="W192" s="11">
        <v>6853223514446.5371</v>
      </c>
      <c r="X192" s="11">
        <v>8822177910218.3398</v>
      </c>
      <c r="Y192" s="11">
        <v>13483170518258.199</v>
      </c>
    </row>
    <row r="193" spans="1:25" x14ac:dyDescent="0.25">
      <c r="A193" s="11">
        <v>125121422070.94221</v>
      </c>
      <c r="B193" s="11">
        <v>124073908903.18713</v>
      </c>
      <c r="D193" s="11">
        <v>2037</v>
      </c>
      <c r="E193" s="11">
        <f t="shared" si="320"/>
        <v>128136978979.37764</v>
      </c>
      <c r="F193" s="11">
        <f t="shared" si="321"/>
        <v>125121422070.94221</v>
      </c>
      <c r="G193" s="11">
        <f t="shared" si="322"/>
        <v>122340910469.57507</v>
      </c>
      <c r="H193" s="11">
        <f t="shared" si="323"/>
        <v>0</v>
      </c>
      <c r="I193" s="11">
        <f t="shared" si="324"/>
        <v>0</v>
      </c>
      <c r="J193" s="11">
        <f t="shared" si="325"/>
        <v>149753786585.78366</v>
      </c>
      <c r="K193" s="11">
        <f t="shared" si="326"/>
        <v>144734250784.46957</v>
      </c>
      <c r="L193" s="11">
        <f t="shared" si="327"/>
        <v>140213592711.40665</v>
      </c>
      <c r="M193" s="11">
        <f t="shared" si="328"/>
        <v>0</v>
      </c>
      <c r="N193" s="11">
        <f t="shared" si="329"/>
        <v>0</v>
      </c>
      <c r="O193" s="11">
        <f t="shared" si="330"/>
        <v>158318579300.37497</v>
      </c>
      <c r="P193" s="11">
        <f t="shared" si="331"/>
        <v>154154074597.61133</v>
      </c>
      <c r="Q193" s="11">
        <f t="shared" si="332"/>
        <v>150449771738.25034</v>
      </c>
      <c r="R193" s="11">
        <f t="shared" si="333"/>
        <v>0</v>
      </c>
      <c r="S193" s="11">
        <f t="shared" si="334"/>
        <v>0</v>
      </c>
      <c r="V193" s="11">
        <v>2037</v>
      </c>
      <c r="W193" s="11">
        <v>7239570830871.584</v>
      </c>
      <c r="X193" s="11">
        <v>9460311868006.6133</v>
      </c>
      <c r="Y193" s="11">
        <v>14463674759512.756</v>
      </c>
    </row>
    <row r="194" spans="1:25" x14ac:dyDescent="0.25">
      <c r="A194" s="11">
        <v>130167174578.54193</v>
      </c>
      <c r="B194" s="11">
        <v>128616267218.49243</v>
      </c>
      <c r="D194" s="11">
        <v>2038</v>
      </c>
      <c r="E194" s="11">
        <f t="shared" si="320"/>
        <v>134742045284.50931</v>
      </c>
      <c r="F194" s="11">
        <f t="shared" si="321"/>
        <v>130167174578.54193</v>
      </c>
      <c r="G194" s="11">
        <f t="shared" si="322"/>
        <v>126034194964.34035</v>
      </c>
      <c r="H194" s="11">
        <f t="shared" si="323"/>
        <v>0</v>
      </c>
      <c r="I194" s="11">
        <f t="shared" si="324"/>
        <v>0</v>
      </c>
      <c r="J194" s="11">
        <f t="shared" si="325"/>
        <v>157964122456.77826</v>
      </c>
      <c r="K194" s="11">
        <f t="shared" si="326"/>
        <v>150214967867.96417</v>
      </c>
      <c r="L194" s="11">
        <f t="shared" si="327"/>
        <v>143566180225.90686</v>
      </c>
      <c r="M194" s="11">
        <f t="shared" si="328"/>
        <v>0</v>
      </c>
      <c r="N194" s="11">
        <f t="shared" si="329"/>
        <v>0</v>
      </c>
      <c r="O194" s="11">
        <f t="shared" si="330"/>
        <v>165082002979.83847</v>
      </c>
      <c r="P194" s="11">
        <f t="shared" si="331"/>
        <v>158823885819.6752</v>
      </c>
      <c r="Q194" s="11">
        <f t="shared" si="332"/>
        <v>153560128239.55981</v>
      </c>
      <c r="R194" s="11">
        <f t="shared" si="333"/>
        <v>0</v>
      </c>
      <c r="S194" s="11">
        <f t="shared" si="334"/>
        <v>0</v>
      </c>
      <c r="V194" s="11">
        <v>2038</v>
      </c>
      <c r="W194" s="11">
        <v>7620227671992.2139</v>
      </c>
      <c r="X194" s="11">
        <v>10084024511863.068</v>
      </c>
      <c r="Y194" s="11">
        <v>15454077414513.354</v>
      </c>
    </row>
    <row r="195" spans="1:25" x14ac:dyDescent="0.25">
      <c r="A195" s="11">
        <v>134867810014.76878</v>
      </c>
      <c r="B195" s="11">
        <v>132799877087.29002</v>
      </c>
      <c r="D195" s="11">
        <v>2039</v>
      </c>
      <c r="E195" s="11">
        <f t="shared" si="320"/>
        <v>141294942221.39478</v>
      </c>
      <c r="F195" s="11">
        <f t="shared" si="321"/>
        <v>134867810014.76878</v>
      </c>
      <c r="G195" s="11">
        <f t="shared" si="322"/>
        <v>129174331505.9559</v>
      </c>
      <c r="H195" s="11">
        <f t="shared" si="323"/>
        <v>0</v>
      </c>
      <c r="I195" s="11">
        <f t="shared" si="324"/>
        <v>0</v>
      </c>
      <c r="J195" s="11">
        <f t="shared" si="325"/>
        <v>165441064901.10193</v>
      </c>
      <c r="K195" s="11">
        <f t="shared" si="326"/>
        <v>154793570572.26889</v>
      </c>
      <c r="L195" s="11">
        <f t="shared" si="327"/>
        <v>145928010592.45471</v>
      </c>
      <c r="M195" s="11">
        <f t="shared" si="328"/>
        <v>0</v>
      </c>
      <c r="N195" s="11">
        <f t="shared" si="329"/>
        <v>0</v>
      </c>
      <c r="O195" s="11">
        <f t="shared" si="330"/>
        <v>171933333461.82474</v>
      </c>
      <c r="P195" s="11">
        <f t="shared" si="331"/>
        <v>163456151962.85754</v>
      </c>
      <c r="Q195" s="11">
        <f t="shared" si="332"/>
        <v>156515208117.46481</v>
      </c>
      <c r="R195" s="11">
        <f t="shared" si="333"/>
        <v>0</v>
      </c>
      <c r="S195" s="11">
        <f t="shared" si="334"/>
        <v>0</v>
      </c>
      <c r="V195" s="11">
        <v>2039</v>
      </c>
      <c r="W195" s="11">
        <v>8003135040898.3154</v>
      </c>
      <c r="X195" s="11">
        <v>10670528543314</v>
      </c>
      <c r="Y195" s="11">
        <v>16448642882235.285</v>
      </c>
    </row>
    <row r="196" spans="1:25" x14ac:dyDescent="0.25">
      <c r="A196" s="11">
        <v>138772038816.92618</v>
      </c>
      <c r="B196" s="11">
        <v>136875130607.58551</v>
      </c>
      <c r="D196" s="11">
        <v>2040</v>
      </c>
      <c r="E196" s="11">
        <f t="shared" si="320"/>
        <v>147233954321.66858</v>
      </c>
      <c r="F196" s="11">
        <f t="shared" si="321"/>
        <v>138720004026.31119</v>
      </c>
      <c r="G196" s="11">
        <f t="shared" si="322"/>
        <v>131006687928.06969</v>
      </c>
      <c r="H196" s="11">
        <f t="shared" si="323"/>
        <v>0</v>
      </c>
      <c r="I196" s="11">
        <f t="shared" si="324"/>
        <v>0</v>
      </c>
      <c r="J196" s="11">
        <f t="shared" si="325"/>
        <v>171688079650.3736</v>
      </c>
      <c r="K196" s="11">
        <f t="shared" si="326"/>
        <v>157989026424.02344</v>
      </c>
      <c r="L196" s="11">
        <f t="shared" si="327"/>
        <v>147027196666.52002</v>
      </c>
      <c r="M196" s="11">
        <f t="shared" si="328"/>
        <v>0</v>
      </c>
      <c r="N196" s="11">
        <f t="shared" si="329"/>
        <v>0</v>
      </c>
      <c r="O196" s="11">
        <f t="shared" si="330"/>
        <v>178144962755.90427</v>
      </c>
      <c r="P196" s="11">
        <f t="shared" si="331"/>
        <v>167642914914.87939</v>
      </c>
      <c r="Q196" s="11">
        <f t="shared" si="332"/>
        <v>158805022612.15366</v>
      </c>
      <c r="R196" s="11">
        <f t="shared" si="333"/>
        <v>0</v>
      </c>
      <c r="S196" s="11">
        <f t="shared" si="334"/>
        <v>0</v>
      </c>
      <c r="V196" s="11">
        <v>2040</v>
      </c>
      <c r="W196" s="11">
        <v>8370586232718.4023</v>
      </c>
      <c r="X196" s="11">
        <v>11211524279048.943</v>
      </c>
      <c r="Y196" s="11">
        <v>17440410414755.246</v>
      </c>
    </row>
    <row r="197" spans="1:25" x14ac:dyDescent="0.25">
      <c r="A197" s="11">
        <v>143149581363.78314</v>
      </c>
      <c r="B197" s="11">
        <v>141003061421.15723</v>
      </c>
      <c r="D197" s="11">
        <v>2041</v>
      </c>
      <c r="E197" s="11">
        <f t="shared" si="320"/>
        <v>154070447061.27255</v>
      </c>
      <c r="F197" s="11">
        <f t="shared" si="321"/>
        <v>143324004181.73236</v>
      </c>
      <c r="G197" s="11">
        <f t="shared" si="322"/>
        <v>133588882924.83055</v>
      </c>
      <c r="H197" s="11">
        <f t="shared" si="323"/>
        <v>0</v>
      </c>
      <c r="I197" s="11">
        <f t="shared" si="324"/>
        <v>0</v>
      </c>
      <c r="J197" s="11">
        <f t="shared" si="325"/>
        <v>180202126137.5369</v>
      </c>
      <c r="K197" s="11">
        <f t="shared" si="326"/>
        <v>163416531864.6636</v>
      </c>
      <c r="L197" s="11">
        <f t="shared" si="327"/>
        <v>149623630711.00186</v>
      </c>
      <c r="M197" s="11">
        <f t="shared" si="328"/>
        <v>0</v>
      </c>
      <c r="N197" s="11">
        <f t="shared" si="329"/>
        <v>0</v>
      </c>
      <c r="O197" s="11">
        <f t="shared" si="330"/>
        <v>182226483510.3645</v>
      </c>
      <c r="P197" s="11">
        <f t="shared" si="331"/>
        <v>170416429953.71356</v>
      </c>
      <c r="Q197" s="11">
        <f t="shared" si="332"/>
        <v>160413373725.08759</v>
      </c>
      <c r="R197" s="11">
        <f t="shared" si="333"/>
        <v>0</v>
      </c>
      <c r="S197" s="11">
        <f t="shared" si="334"/>
        <v>0</v>
      </c>
      <c r="V197" s="11">
        <v>2041</v>
      </c>
      <c r="W197" s="11">
        <v>8779424722765.7012</v>
      </c>
      <c r="X197" s="11">
        <v>11961479732252.377</v>
      </c>
      <c r="Y197" s="11">
        <v>18029371763684.809</v>
      </c>
    </row>
    <row r="198" spans="1:25" x14ac:dyDescent="0.25">
      <c r="A198" s="11">
        <v>147243857060.89105</v>
      </c>
      <c r="B198" s="11">
        <v>145429367297.54788</v>
      </c>
      <c r="D198" s="11">
        <v>2042</v>
      </c>
      <c r="E198" s="11">
        <f t="shared" si="320"/>
        <v>160437628060.05255</v>
      </c>
      <c r="F198" s="11">
        <f t="shared" si="321"/>
        <v>147389198977.86755</v>
      </c>
      <c r="G198" s="11">
        <f t="shared" si="322"/>
        <v>135692094292.83911</v>
      </c>
      <c r="H198" s="11">
        <f t="shared" si="323"/>
        <v>0</v>
      </c>
      <c r="I198" s="11">
        <f t="shared" si="324"/>
        <v>0</v>
      </c>
      <c r="J198" s="11">
        <f t="shared" si="325"/>
        <v>186526663059.56458</v>
      </c>
      <c r="K198" s="11">
        <f t="shared" si="326"/>
        <v>167319784434.19064</v>
      </c>
      <c r="L198" s="11">
        <f t="shared" si="327"/>
        <v>151456585197.53818</v>
      </c>
      <c r="M198" s="11">
        <f t="shared" si="328"/>
        <v>0</v>
      </c>
      <c r="N198" s="11">
        <f t="shared" si="329"/>
        <v>0</v>
      </c>
      <c r="O198" s="11">
        <f t="shared" si="330"/>
        <v>186091269504.4241</v>
      </c>
      <c r="P198" s="11">
        <f t="shared" si="331"/>
        <v>173013174360.04752</v>
      </c>
      <c r="Q198" s="11">
        <f t="shared" si="332"/>
        <v>162014427175.5253</v>
      </c>
      <c r="R198" s="11">
        <f t="shared" si="333"/>
        <v>0</v>
      </c>
      <c r="S198" s="11">
        <f t="shared" si="334"/>
        <v>0</v>
      </c>
      <c r="V198" s="11">
        <v>2042</v>
      </c>
      <c r="W198" s="11">
        <v>9161128490111.6406</v>
      </c>
      <c r="X198" s="11">
        <v>12558886947390.48</v>
      </c>
      <c r="Y198" s="11">
        <v>18611240986996.871</v>
      </c>
    </row>
    <row r="199" spans="1:25" x14ac:dyDescent="0.25">
      <c r="A199" s="11">
        <v>151042185175.08615</v>
      </c>
      <c r="B199" s="11">
        <v>148957951093.19089</v>
      </c>
      <c r="D199" s="11">
        <v>2043</v>
      </c>
      <c r="E199" s="11">
        <f t="shared" si="320"/>
        <v>166666091183.32278</v>
      </c>
      <c r="F199" s="11">
        <f t="shared" si="321"/>
        <v>151426010226.67953</v>
      </c>
      <c r="G199" s="11">
        <f t="shared" si="322"/>
        <v>137523358943.01978</v>
      </c>
      <c r="H199" s="11">
        <f t="shared" si="323"/>
        <v>0</v>
      </c>
      <c r="I199" s="11">
        <f t="shared" si="324"/>
        <v>0</v>
      </c>
      <c r="J199" s="11">
        <f t="shared" si="325"/>
        <v>192187593300.65125</v>
      </c>
      <c r="K199" s="11">
        <f t="shared" si="326"/>
        <v>170970292861.125</v>
      </c>
      <c r="L199" s="11">
        <f t="shared" si="327"/>
        <v>153039804210.1875</v>
      </c>
      <c r="M199" s="11">
        <f t="shared" si="328"/>
        <v>0</v>
      </c>
      <c r="N199" s="11">
        <f t="shared" si="329"/>
        <v>0</v>
      </c>
      <c r="O199" s="11">
        <f t="shared" si="330"/>
        <v>189723598648.38226</v>
      </c>
      <c r="P199" s="11">
        <f t="shared" si="331"/>
        <v>175487420358.42627</v>
      </c>
      <c r="Q199" s="11">
        <f t="shared" si="332"/>
        <v>163486395291.46347</v>
      </c>
      <c r="R199" s="11">
        <f t="shared" si="333"/>
        <v>0</v>
      </c>
      <c r="S199" s="11">
        <f t="shared" si="334"/>
        <v>0</v>
      </c>
      <c r="V199" s="11">
        <v>2043</v>
      </c>
      <c r="W199" s="11">
        <v>9533944781751.1113</v>
      </c>
      <c r="X199" s="11">
        <v>13132287959739.947</v>
      </c>
      <c r="Y199" s="11">
        <v>19190244314727.914</v>
      </c>
    </row>
    <row r="200" spans="1:25" x14ac:dyDescent="0.25">
      <c r="A200" s="11">
        <v>155004932697.4437</v>
      </c>
      <c r="B200" s="11">
        <v>153314769140.646</v>
      </c>
      <c r="D200" s="11">
        <v>2044</v>
      </c>
      <c r="E200" s="11">
        <f t="shared" si="320"/>
        <v>172683378436.52094</v>
      </c>
      <c r="F200" s="11">
        <f t="shared" si="321"/>
        <v>155309106694.84592</v>
      </c>
      <c r="G200" s="11">
        <f t="shared" si="322"/>
        <v>139156215899.40451</v>
      </c>
      <c r="H200" s="11">
        <f t="shared" si="323"/>
        <v>0</v>
      </c>
      <c r="I200" s="11">
        <f t="shared" si="324"/>
        <v>0</v>
      </c>
      <c r="J200" s="11">
        <f t="shared" si="325"/>
        <v>197302764243.034</v>
      </c>
      <c r="K200" s="11">
        <f t="shared" si="326"/>
        <v>174391772521.67599</v>
      </c>
      <c r="L200" s="11">
        <f t="shared" si="327"/>
        <v>154031904452.57068</v>
      </c>
      <c r="M200" s="11">
        <f t="shared" si="328"/>
        <v>0</v>
      </c>
      <c r="N200" s="11">
        <f t="shared" si="329"/>
        <v>0</v>
      </c>
      <c r="O200" s="11">
        <f t="shared" si="330"/>
        <v>192843081239.39868</v>
      </c>
      <c r="P200" s="11">
        <f t="shared" si="331"/>
        <v>177590700391.91788</v>
      </c>
      <c r="Q200" s="11">
        <f t="shared" si="332"/>
        <v>164635439834.05353</v>
      </c>
      <c r="R200" s="11">
        <f t="shared" si="333"/>
        <v>0</v>
      </c>
      <c r="S200" s="11">
        <f t="shared" si="334"/>
        <v>0</v>
      </c>
      <c r="V200" s="11">
        <v>2044</v>
      </c>
      <c r="W200" s="11">
        <v>9886192318149.4121</v>
      </c>
      <c r="X200" s="11">
        <v>13692535027107.396</v>
      </c>
      <c r="Y200" s="11">
        <v>19749183722699.887</v>
      </c>
    </row>
    <row r="201" spans="1:25" x14ac:dyDescent="0.25">
      <c r="A201" s="11">
        <v>157841122833.19882</v>
      </c>
      <c r="B201" s="11">
        <v>155858106562.15759</v>
      </c>
      <c r="D201" s="11">
        <v>2045</v>
      </c>
      <c r="E201" s="11">
        <f t="shared" si="320"/>
        <v>177696934792.08868</v>
      </c>
      <c r="F201" s="11">
        <f t="shared" si="321"/>
        <v>158131480863.52707</v>
      </c>
      <c r="G201" s="11">
        <f t="shared" si="322"/>
        <v>139893919367.3176</v>
      </c>
      <c r="H201" s="11">
        <f t="shared" si="323"/>
        <v>0</v>
      </c>
      <c r="I201" s="11">
        <f t="shared" si="324"/>
        <v>0</v>
      </c>
      <c r="J201" s="11">
        <f t="shared" si="325"/>
        <v>201545425005.07898</v>
      </c>
      <c r="K201" s="11">
        <f t="shared" si="326"/>
        <v>177003923987.83575</v>
      </c>
      <c r="L201" s="11">
        <f t="shared" si="327"/>
        <v>154301574264.29965</v>
      </c>
      <c r="M201" s="11">
        <f t="shared" si="328"/>
        <v>0</v>
      </c>
      <c r="N201" s="11">
        <f t="shared" si="329"/>
        <v>0</v>
      </c>
      <c r="O201" s="11">
        <f t="shared" si="330"/>
        <v>195551681104.81308</v>
      </c>
      <c r="P201" s="11">
        <f t="shared" si="331"/>
        <v>179209862216.09457</v>
      </c>
      <c r="Q201" s="11">
        <f t="shared" si="332"/>
        <v>165304783039.17947</v>
      </c>
      <c r="R201" s="11">
        <f t="shared" si="333"/>
        <v>0</v>
      </c>
      <c r="S201" s="11">
        <f t="shared" si="334"/>
        <v>0</v>
      </c>
      <c r="V201" s="11">
        <v>2045</v>
      </c>
      <c r="W201" s="11">
        <v>10184332950185.756</v>
      </c>
      <c r="X201" s="11">
        <v>14257027202451.42</v>
      </c>
      <c r="Y201" s="11">
        <v>20330029767455.973</v>
      </c>
    </row>
    <row r="202" spans="1:25" x14ac:dyDescent="0.25">
      <c r="A202" s="11">
        <v>159303590619.92871</v>
      </c>
      <c r="B202" s="11">
        <v>157737609744.68179</v>
      </c>
      <c r="D202" s="11">
        <v>2046</v>
      </c>
      <c r="E202" s="11">
        <f t="shared" si="320"/>
        <v>180856525042.95688</v>
      </c>
      <c r="F202" s="11">
        <f t="shared" si="321"/>
        <v>159440158417.17267</v>
      </c>
      <c r="G202" s="11">
        <f t="shared" si="322"/>
        <v>139570699531.39893</v>
      </c>
      <c r="H202" s="11">
        <f t="shared" si="323"/>
        <v>0</v>
      </c>
      <c r="I202" s="11">
        <f t="shared" si="324"/>
        <v>0</v>
      </c>
      <c r="J202" s="11">
        <f t="shared" si="325"/>
        <v>205437840446.85449</v>
      </c>
      <c r="K202" s="11">
        <f t="shared" si="326"/>
        <v>179613397860.44739</v>
      </c>
      <c r="L202" s="11">
        <f t="shared" si="327"/>
        <v>155550677688.04501</v>
      </c>
      <c r="M202" s="11">
        <f t="shared" si="328"/>
        <v>0</v>
      </c>
      <c r="N202" s="11">
        <f t="shared" si="329"/>
        <v>0</v>
      </c>
      <c r="O202" s="11">
        <f t="shared" si="330"/>
        <v>197953097852.17044</v>
      </c>
      <c r="P202" s="11">
        <f t="shared" si="331"/>
        <v>180719651090.05621</v>
      </c>
      <c r="Q202" s="11">
        <f t="shared" si="332"/>
        <v>165952751000.28229</v>
      </c>
      <c r="R202" s="11">
        <f t="shared" si="333"/>
        <v>0</v>
      </c>
      <c r="S202" s="11">
        <f t="shared" si="334"/>
        <v>0</v>
      </c>
      <c r="V202" s="11">
        <v>2046</v>
      </c>
      <c r="W202" s="11">
        <v>10392475273922.561</v>
      </c>
      <c r="X202" s="11">
        <v>14879190185357.752</v>
      </c>
      <c r="Y202" s="11">
        <v>20947209370760.891</v>
      </c>
    </row>
    <row r="203" spans="1:25" x14ac:dyDescent="0.25">
      <c r="A203" s="11">
        <v>159083339227.3876</v>
      </c>
      <c r="B203" s="11">
        <v>157922438154.58093</v>
      </c>
      <c r="D203" s="11">
        <v>2047</v>
      </c>
      <c r="E203" s="11">
        <f t="shared" si="320"/>
        <v>182846032449.10205</v>
      </c>
      <c r="F203" s="11">
        <f t="shared" si="321"/>
        <v>159501186796.17938</v>
      </c>
      <c r="G203" s="11">
        <f t="shared" si="322"/>
        <v>138818122362.49103</v>
      </c>
      <c r="H203" s="11">
        <f t="shared" si="323"/>
        <v>0</v>
      </c>
      <c r="I203" s="11">
        <f t="shared" si="324"/>
        <v>0</v>
      </c>
      <c r="J203" s="11">
        <f t="shared" si="325"/>
        <v>208439247997.24704</v>
      </c>
      <c r="K203" s="11">
        <f t="shared" si="326"/>
        <v>181589210679.22998</v>
      </c>
      <c r="L203" s="11">
        <f t="shared" si="327"/>
        <v>156477006835.50275</v>
      </c>
      <c r="M203" s="11">
        <f t="shared" si="328"/>
        <v>0</v>
      </c>
      <c r="N203" s="11">
        <f t="shared" si="329"/>
        <v>0</v>
      </c>
      <c r="O203" s="11">
        <f t="shared" si="330"/>
        <v>200358592225.64328</v>
      </c>
      <c r="P203" s="11">
        <f t="shared" si="331"/>
        <v>182414490761.69943</v>
      </c>
      <c r="Q203" s="11">
        <f t="shared" si="332"/>
        <v>166548887587.93719</v>
      </c>
      <c r="R203" s="11">
        <f t="shared" si="333"/>
        <v>0</v>
      </c>
      <c r="S203" s="11">
        <f t="shared" si="334"/>
        <v>0</v>
      </c>
      <c r="V203" s="11">
        <v>2047</v>
      </c>
      <c r="W203" s="11">
        <v>10521949271931.396</v>
      </c>
      <c r="X203" s="11">
        <v>15417817146306.621</v>
      </c>
      <c r="Y203" s="11">
        <v>21568818654120.004</v>
      </c>
    </row>
    <row r="204" spans="1:25" x14ac:dyDescent="0.25">
      <c r="A204" s="11">
        <v>160439845373.81799</v>
      </c>
      <c r="B204" s="11">
        <v>159682325487.54102</v>
      </c>
      <c r="D204" s="11">
        <v>2048</v>
      </c>
      <c r="E204" s="11">
        <f t="shared" si="320"/>
        <v>187076808605.35199</v>
      </c>
      <c r="F204" s="11">
        <f t="shared" si="321"/>
        <v>160701664374.89432</v>
      </c>
      <c r="G204" s="11">
        <f t="shared" si="322"/>
        <v>138779878745.42493</v>
      </c>
      <c r="H204" s="11">
        <f t="shared" si="323"/>
        <v>0</v>
      </c>
      <c r="I204" s="11">
        <f t="shared" si="324"/>
        <v>0</v>
      </c>
      <c r="J204" s="11">
        <f t="shared" si="325"/>
        <v>210967886904.74481</v>
      </c>
      <c r="K204" s="11">
        <f t="shared" si="326"/>
        <v>183255618079.74985</v>
      </c>
      <c r="L204" s="11">
        <f t="shared" si="327"/>
        <v>157084996486.75281</v>
      </c>
      <c r="M204" s="11">
        <f t="shared" si="328"/>
        <v>0</v>
      </c>
      <c r="N204" s="11">
        <f t="shared" si="329"/>
        <v>0</v>
      </c>
      <c r="O204" s="11">
        <f t="shared" si="330"/>
        <v>202668977175.79236</v>
      </c>
      <c r="P204" s="11">
        <f t="shared" si="331"/>
        <v>184050890461.98608</v>
      </c>
      <c r="Q204" s="11">
        <f t="shared" si="332"/>
        <v>167082704747.27399</v>
      </c>
      <c r="R204" s="11">
        <f t="shared" si="333"/>
        <v>0</v>
      </c>
      <c r="S204" s="11">
        <f t="shared" si="334"/>
        <v>0</v>
      </c>
      <c r="V204" s="11">
        <v>2048</v>
      </c>
      <c r="W204" s="11">
        <v>10792113617687.527</v>
      </c>
      <c r="X204" s="11">
        <v>15913115990014.227</v>
      </c>
      <c r="Y204" s="11">
        <v>22164176674309.965</v>
      </c>
    </row>
    <row r="205" spans="1:25" x14ac:dyDescent="0.25">
      <c r="A205" s="11">
        <v>161367009841.11331</v>
      </c>
      <c r="B205" s="11">
        <v>161367653938.40421</v>
      </c>
      <c r="D205" s="11">
        <v>2049</v>
      </c>
      <c r="E205" s="11">
        <f t="shared" si="320"/>
        <v>190482893437.07712</v>
      </c>
      <c r="F205" s="11">
        <f t="shared" si="321"/>
        <v>161994041740.97839</v>
      </c>
      <c r="G205" s="11">
        <f t="shared" si="322"/>
        <v>138708478741.49396</v>
      </c>
      <c r="H205" s="11">
        <f t="shared" si="323"/>
        <v>0</v>
      </c>
      <c r="I205" s="11">
        <f t="shared" si="324"/>
        <v>0</v>
      </c>
      <c r="J205" s="11">
        <f t="shared" si="325"/>
        <v>212723127414.33044</v>
      </c>
      <c r="K205" s="11">
        <f t="shared" si="326"/>
        <v>184260990742.16443</v>
      </c>
      <c r="L205" s="11">
        <f t="shared" si="327"/>
        <v>157186022932.49405</v>
      </c>
      <c r="M205" s="11">
        <f t="shared" si="328"/>
        <v>0</v>
      </c>
      <c r="N205" s="11">
        <f t="shared" si="329"/>
        <v>0</v>
      </c>
      <c r="O205" s="11">
        <f t="shared" si="330"/>
        <v>204313893843.09341</v>
      </c>
      <c r="P205" s="11">
        <f t="shared" si="331"/>
        <v>185058363881.36154</v>
      </c>
      <c r="Q205" s="11">
        <f t="shared" si="332"/>
        <v>167082886512.23709</v>
      </c>
      <c r="R205" s="11">
        <f t="shared" si="333"/>
        <v>0</v>
      </c>
      <c r="S205" s="11">
        <f t="shared" si="334"/>
        <v>0</v>
      </c>
      <c r="V205" s="11">
        <v>2049</v>
      </c>
      <c r="W205" s="11">
        <v>11034072413560.99</v>
      </c>
      <c r="X205" s="11">
        <v>16418380954476.922</v>
      </c>
      <c r="Y205" s="11">
        <v>22741534727120.102</v>
      </c>
    </row>
    <row r="206" spans="1:25" x14ac:dyDescent="0.25">
      <c r="A206" s="11">
        <v>162993820960.0563</v>
      </c>
      <c r="B206" s="11">
        <v>163235319713.2886</v>
      </c>
      <c r="D206" s="11">
        <v>2050</v>
      </c>
      <c r="E206" s="11">
        <f t="shared" si="320"/>
        <v>193064638210.14117</v>
      </c>
      <c r="F206" s="11">
        <f t="shared" si="321"/>
        <v>163389431813.01031</v>
      </c>
      <c r="G206" s="11">
        <f t="shared" si="322"/>
        <v>138013933344.79645</v>
      </c>
      <c r="H206" s="11">
        <f t="shared" si="323"/>
        <v>0</v>
      </c>
      <c r="I206" s="11">
        <f t="shared" si="324"/>
        <v>0</v>
      </c>
      <c r="J206" s="11">
        <f t="shared" si="325"/>
        <v>212557251029.99451</v>
      </c>
      <c r="K206" s="11">
        <f t="shared" si="326"/>
        <v>183632344705.96091</v>
      </c>
      <c r="L206" s="11">
        <f t="shared" si="327"/>
        <v>156016697055.05475</v>
      </c>
      <c r="M206" s="11">
        <f t="shared" si="328"/>
        <v>0</v>
      </c>
      <c r="N206" s="11">
        <f t="shared" si="329"/>
        <v>0</v>
      </c>
      <c r="O206" s="11">
        <f t="shared" si="330"/>
        <v>205810223889.16608</v>
      </c>
      <c r="P206" s="11">
        <f t="shared" si="331"/>
        <v>185881818041.59113</v>
      </c>
      <c r="Q206" s="11">
        <f t="shared" si="332"/>
        <v>166898070214.97717</v>
      </c>
      <c r="R206" s="11">
        <f t="shared" si="333"/>
        <v>0</v>
      </c>
      <c r="S206" s="11">
        <f t="shared" si="334"/>
        <v>0</v>
      </c>
      <c r="V206" s="11">
        <v>2050</v>
      </c>
      <c r="W206" s="11">
        <v>11234240664370.994</v>
      </c>
      <c r="X206" s="11">
        <v>16721770713484.596</v>
      </c>
      <c r="Y206" s="11">
        <v>23342529499898.77</v>
      </c>
    </row>
    <row r="207" spans="1:25" x14ac:dyDescent="0.25">
      <c r="A207" s="11">
        <f>SUM(A186:A206)</f>
        <v>2786968384365.0649</v>
      </c>
      <c r="B207" s="11">
        <f>SUM(B186:B206)</f>
        <v>2774547239946.8198</v>
      </c>
      <c r="E207" s="11">
        <f t="shared" ref="E207:E240" si="335">SUM(E139:T139)</f>
        <v>3022310851606.7422</v>
      </c>
      <c r="F207" s="11">
        <f t="shared" ref="F207:F240" si="336">SUM(V139:AK139)</f>
        <v>2790053348508.6309</v>
      </c>
      <c r="G207" s="11">
        <f t="shared" ref="G207:G240" si="337">SUM(AM139:BB139)</f>
        <v>2584445773933.0352</v>
      </c>
      <c r="H207" s="11">
        <f t="shared" ref="H207:H240" si="338">SUM(BD139:BS139)</f>
        <v>0</v>
      </c>
      <c r="I207" s="11">
        <f t="shared" ref="I207:I240" si="339">SUM(BU139:CJ139)</f>
        <v>0</v>
      </c>
      <c r="J207" s="11">
        <f t="shared" ref="J207:J240" si="340">SUM(CN139:DC139)</f>
        <v>3460628583073.4468</v>
      </c>
      <c r="K207" s="11">
        <f t="shared" ref="K207:K240" si="341">SUM(DE139:DT139)</f>
        <v>3173980429321.5654</v>
      </c>
      <c r="L207" s="11">
        <f t="shared" ref="L207:L240" si="342">SUM(DV139:EK139)</f>
        <v>2915714945724.8447</v>
      </c>
      <c r="M207" s="11">
        <f t="shared" ref="M207:M240" si="343">SUM(EM139:FB139)</f>
        <v>0</v>
      </c>
      <c r="N207" s="11">
        <f t="shared" ref="N207:N240" si="344">SUM(FD139:FS139)</f>
        <v>0</v>
      </c>
      <c r="O207" s="11">
        <f t="shared" ref="O207:O240" si="345">SUM(FW139:GL139)</f>
        <v>3546131885898.0132</v>
      </c>
      <c r="P207" s="11">
        <f t="shared" ref="P207:P240" si="346">SUM(GN139:HC139)</f>
        <v>3347485160767.354</v>
      </c>
      <c r="Q207" s="11">
        <f t="shared" ref="Q207:Q240" si="347">SUM(HE139:HT139)</f>
        <v>3172882594158.0117</v>
      </c>
      <c r="R207" s="11">
        <f t="shared" ref="R207:R240" si="348">SUM(HV139:IK139)</f>
        <v>0</v>
      </c>
      <c r="S207" s="11">
        <f t="shared" ref="S207:S240" si="349">SUM(IM139:JB139)</f>
        <v>0</v>
      </c>
    </row>
    <row r="208" spans="1:25" x14ac:dyDescent="0.25">
      <c r="E208" s="11">
        <f t="shared" si="335"/>
        <v>0</v>
      </c>
      <c r="F208" s="11">
        <f t="shared" si="336"/>
        <v>0</v>
      </c>
      <c r="G208" s="11">
        <f t="shared" si="337"/>
        <v>0</v>
      </c>
      <c r="H208" s="11">
        <f t="shared" si="338"/>
        <v>0</v>
      </c>
      <c r="I208" s="11">
        <f t="shared" si="339"/>
        <v>0</v>
      </c>
      <c r="J208" s="11">
        <f t="shared" si="340"/>
        <v>0</v>
      </c>
      <c r="K208" s="11">
        <f t="shared" si="341"/>
        <v>0</v>
      </c>
      <c r="L208" s="11">
        <f t="shared" si="342"/>
        <v>0</v>
      </c>
      <c r="M208" s="11">
        <f t="shared" si="343"/>
        <v>0</v>
      </c>
      <c r="N208" s="11">
        <f t="shared" si="344"/>
        <v>0</v>
      </c>
      <c r="O208" s="11">
        <f t="shared" si="345"/>
        <v>0</v>
      </c>
      <c r="P208" s="11">
        <f t="shared" si="346"/>
        <v>0</v>
      </c>
      <c r="Q208" s="11">
        <f t="shared" si="347"/>
        <v>0</v>
      </c>
      <c r="R208" s="11">
        <f t="shared" si="348"/>
        <v>0</v>
      </c>
      <c r="S208" s="11">
        <f t="shared" si="349"/>
        <v>0</v>
      </c>
    </row>
    <row r="209" spans="4:25" x14ac:dyDescent="0.25">
      <c r="D209" s="11" t="s">
        <v>56</v>
      </c>
      <c r="E209" s="11">
        <f t="shared" si="335"/>
        <v>0</v>
      </c>
      <c r="F209" s="11">
        <f t="shared" si="336"/>
        <v>0</v>
      </c>
      <c r="G209" s="11">
        <f t="shared" si="337"/>
        <v>0</v>
      </c>
      <c r="H209" s="11">
        <f t="shared" si="338"/>
        <v>0</v>
      </c>
      <c r="I209" s="11">
        <f t="shared" si="339"/>
        <v>0</v>
      </c>
      <c r="J209" s="11">
        <f t="shared" si="340"/>
        <v>0</v>
      </c>
      <c r="K209" s="11">
        <f t="shared" si="341"/>
        <v>0</v>
      </c>
      <c r="L209" s="11">
        <f t="shared" si="342"/>
        <v>0</v>
      </c>
      <c r="M209" s="11">
        <f t="shared" si="343"/>
        <v>0</v>
      </c>
      <c r="N209" s="11">
        <f t="shared" si="344"/>
        <v>0</v>
      </c>
      <c r="O209" s="11">
        <f t="shared" si="345"/>
        <v>0</v>
      </c>
      <c r="P209" s="11">
        <f t="shared" si="346"/>
        <v>0</v>
      </c>
      <c r="Q209" s="11">
        <f t="shared" si="347"/>
        <v>0</v>
      </c>
      <c r="R209" s="11">
        <f t="shared" si="348"/>
        <v>0</v>
      </c>
      <c r="S209" s="11">
        <f t="shared" si="349"/>
        <v>0</v>
      </c>
    </row>
    <row r="210" spans="4:25" x14ac:dyDescent="0.25">
      <c r="D210" s="11">
        <v>2020</v>
      </c>
      <c r="E210" s="11">
        <f t="shared" si="335"/>
        <v>19915631290.685738</v>
      </c>
      <c r="F210" s="11">
        <f t="shared" si="336"/>
        <v>19915631290.685738</v>
      </c>
      <c r="G210" s="11">
        <f t="shared" si="337"/>
        <v>19915631290.685738</v>
      </c>
      <c r="H210" s="11">
        <f t="shared" si="338"/>
        <v>0</v>
      </c>
      <c r="I210" s="11">
        <f t="shared" si="339"/>
        <v>0</v>
      </c>
      <c r="J210" s="11">
        <f t="shared" si="340"/>
        <v>19915631290.685738</v>
      </c>
      <c r="K210" s="11">
        <f t="shared" si="341"/>
        <v>19915631290.685738</v>
      </c>
      <c r="L210" s="11">
        <f t="shared" si="342"/>
        <v>19915631290.685738</v>
      </c>
      <c r="M210" s="11">
        <f t="shared" si="343"/>
        <v>0</v>
      </c>
      <c r="N210" s="11">
        <f t="shared" si="344"/>
        <v>0</v>
      </c>
      <c r="O210" s="11">
        <f t="shared" si="345"/>
        <v>19915631290.685738</v>
      </c>
      <c r="P210" s="11">
        <f t="shared" si="346"/>
        <v>19915631290.685738</v>
      </c>
      <c r="Q210" s="11">
        <f t="shared" si="347"/>
        <v>19915631290.685738</v>
      </c>
      <c r="R210" s="11">
        <f t="shared" si="348"/>
        <v>0</v>
      </c>
      <c r="S210" s="11">
        <f t="shared" si="349"/>
        <v>0</v>
      </c>
      <c r="V210" s="11">
        <v>2020</v>
      </c>
      <c r="W210" s="11">
        <v>1061427955989.6107</v>
      </c>
      <c r="X210" s="11">
        <v>1061427955989.6107</v>
      </c>
      <c r="Y210" s="11">
        <v>1061427955989.6107</v>
      </c>
    </row>
    <row r="211" spans="4:25" x14ac:dyDescent="0.25">
      <c r="D211" s="11">
        <v>2021</v>
      </c>
      <c r="E211" s="11">
        <f t="shared" si="335"/>
        <v>23677082972.591335</v>
      </c>
      <c r="F211" s="11">
        <f t="shared" si="336"/>
        <v>23677082972.591335</v>
      </c>
      <c r="G211" s="11">
        <f t="shared" si="337"/>
        <v>23677082972.591335</v>
      </c>
      <c r="H211" s="11">
        <f t="shared" si="338"/>
        <v>0</v>
      </c>
      <c r="I211" s="11">
        <f t="shared" si="339"/>
        <v>0</v>
      </c>
      <c r="J211" s="11">
        <f t="shared" si="340"/>
        <v>23653983106.957451</v>
      </c>
      <c r="K211" s="11">
        <f t="shared" si="341"/>
        <v>23653983106.957451</v>
      </c>
      <c r="L211" s="11">
        <f t="shared" si="342"/>
        <v>23653983106.957451</v>
      </c>
      <c r="M211" s="11">
        <f t="shared" si="343"/>
        <v>0</v>
      </c>
      <c r="N211" s="11">
        <f t="shared" si="344"/>
        <v>0</v>
      </c>
      <c r="O211" s="11">
        <f t="shared" si="345"/>
        <v>23591702072.810612</v>
      </c>
      <c r="P211" s="11">
        <f t="shared" si="346"/>
        <v>23591702072.810612</v>
      </c>
      <c r="Q211" s="11">
        <f t="shared" si="347"/>
        <v>23591702072.810612</v>
      </c>
      <c r="R211" s="11">
        <f t="shared" si="348"/>
        <v>0</v>
      </c>
      <c r="S211" s="11">
        <f t="shared" si="349"/>
        <v>0</v>
      </c>
      <c r="V211" s="11">
        <v>2021</v>
      </c>
      <c r="W211" s="11">
        <v>1267014855262.5313</v>
      </c>
      <c r="X211" s="11">
        <v>1266850155484.4448</v>
      </c>
      <c r="Y211" s="11">
        <v>1266849845021.3616</v>
      </c>
    </row>
    <row r="212" spans="4:25" x14ac:dyDescent="0.25">
      <c r="D212" s="11">
        <v>2022</v>
      </c>
      <c r="E212" s="11">
        <f t="shared" si="335"/>
        <v>31260384154.004658</v>
      </c>
      <c r="F212" s="11">
        <f t="shared" si="336"/>
        <v>31260384154.004658</v>
      </c>
      <c r="G212" s="11">
        <f t="shared" si="337"/>
        <v>31260384154.004658</v>
      </c>
      <c r="H212" s="11">
        <f t="shared" si="338"/>
        <v>0</v>
      </c>
      <c r="I212" s="11">
        <f t="shared" si="339"/>
        <v>0</v>
      </c>
      <c r="J212" s="11">
        <f t="shared" si="340"/>
        <v>31157463766.222546</v>
      </c>
      <c r="K212" s="11">
        <f t="shared" si="341"/>
        <v>31157463766.222546</v>
      </c>
      <c r="L212" s="11">
        <f t="shared" si="342"/>
        <v>31157463766.222546</v>
      </c>
      <c r="M212" s="11">
        <f t="shared" si="343"/>
        <v>0</v>
      </c>
      <c r="N212" s="11">
        <f t="shared" si="344"/>
        <v>0</v>
      </c>
      <c r="O212" s="11">
        <f t="shared" si="345"/>
        <v>30840455425.436729</v>
      </c>
      <c r="P212" s="11">
        <f t="shared" si="346"/>
        <v>30840455425.436729</v>
      </c>
      <c r="Q212" s="11">
        <f t="shared" si="347"/>
        <v>30840455425.436729</v>
      </c>
      <c r="R212" s="11">
        <f t="shared" si="348"/>
        <v>0</v>
      </c>
      <c r="S212" s="11">
        <f t="shared" si="349"/>
        <v>0</v>
      </c>
      <c r="V212" s="11">
        <v>2022</v>
      </c>
      <c r="W212" s="11">
        <v>1682632620415.9709</v>
      </c>
      <c r="X212" s="11">
        <v>1682632620415.9709</v>
      </c>
      <c r="Y212" s="11">
        <v>1682632620415.9709</v>
      </c>
    </row>
    <row r="213" spans="4:25" x14ac:dyDescent="0.25">
      <c r="D213" s="11">
        <v>2023</v>
      </c>
      <c r="E213" s="11">
        <f t="shared" si="335"/>
        <v>42245478513.304176</v>
      </c>
      <c r="F213" s="11">
        <f t="shared" si="336"/>
        <v>42245478513.304176</v>
      </c>
      <c r="G213" s="11">
        <f t="shared" si="337"/>
        <v>42245478513.304176</v>
      </c>
      <c r="H213" s="11">
        <f t="shared" si="338"/>
        <v>0</v>
      </c>
      <c r="I213" s="11">
        <f t="shared" si="339"/>
        <v>0</v>
      </c>
      <c r="J213" s="11">
        <f t="shared" si="340"/>
        <v>41956164163.583313</v>
      </c>
      <c r="K213" s="11">
        <f t="shared" si="341"/>
        <v>41956164163.583313</v>
      </c>
      <c r="L213" s="11">
        <f t="shared" si="342"/>
        <v>41956164163.583313</v>
      </c>
      <c r="M213" s="11">
        <f t="shared" si="343"/>
        <v>0</v>
      </c>
      <c r="N213" s="11">
        <f t="shared" si="344"/>
        <v>0</v>
      </c>
      <c r="O213" s="11">
        <f t="shared" si="345"/>
        <v>41079068610.034554</v>
      </c>
      <c r="P213" s="11">
        <f t="shared" si="346"/>
        <v>41079068610.034554</v>
      </c>
      <c r="Q213" s="11">
        <f t="shared" si="347"/>
        <v>41079068610.034554</v>
      </c>
      <c r="R213" s="11">
        <f t="shared" si="348"/>
        <v>0</v>
      </c>
      <c r="S213" s="11">
        <f t="shared" si="349"/>
        <v>0</v>
      </c>
      <c r="V213" s="11">
        <v>2023</v>
      </c>
      <c r="W213" s="11">
        <v>2292722237956.3442</v>
      </c>
      <c r="X213" s="11">
        <v>2292722237956.3442</v>
      </c>
      <c r="Y213" s="11">
        <v>2292722237956.3442</v>
      </c>
    </row>
    <row r="214" spans="4:25" x14ac:dyDescent="0.25">
      <c r="D214" s="11">
        <v>2024</v>
      </c>
      <c r="E214" s="11">
        <f t="shared" si="335"/>
        <v>44801865874.478088</v>
      </c>
      <c r="F214" s="11">
        <f t="shared" si="336"/>
        <v>44801865874.478088</v>
      </c>
      <c r="G214" s="11">
        <f t="shared" si="337"/>
        <v>44801865874.478088</v>
      </c>
      <c r="H214" s="11">
        <f t="shared" si="338"/>
        <v>0</v>
      </c>
      <c r="I214" s="11">
        <f t="shared" si="339"/>
        <v>0</v>
      </c>
      <c r="J214" s="11">
        <f t="shared" si="340"/>
        <v>45453971400.105675</v>
      </c>
      <c r="K214" s="11">
        <f t="shared" si="341"/>
        <v>45453971400.105675</v>
      </c>
      <c r="L214" s="11">
        <f t="shared" si="342"/>
        <v>45453971400.105675</v>
      </c>
      <c r="M214" s="11">
        <f t="shared" si="343"/>
        <v>0</v>
      </c>
      <c r="N214" s="11">
        <f t="shared" si="344"/>
        <v>0</v>
      </c>
      <c r="O214" s="11">
        <f t="shared" si="345"/>
        <v>56844866575.832001</v>
      </c>
      <c r="P214" s="11">
        <f t="shared" si="346"/>
        <v>56844866575.832001</v>
      </c>
      <c r="Q214" s="11">
        <f t="shared" si="347"/>
        <v>56844866575.832001</v>
      </c>
      <c r="R214" s="11">
        <f t="shared" si="348"/>
        <v>0</v>
      </c>
      <c r="S214" s="11">
        <f t="shared" si="349"/>
        <v>0</v>
      </c>
      <c r="V214" s="11">
        <v>2024</v>
      </c>
      <c r="W214" s="11">
        <v>2430831389321.7695</v>
      </c>
      <c r="X214" s="11">
        <v>2482829303063.8027</v>
      </c>
      <c r="Y214" s="11">
        <v>3271224822485.2676</v>
      </c>
    </row>
    <row r="215" spans="4:25" x14ac:dyDescent="0.25">
      <c r="D215" s="11">
        <v>2025</v>
      </c>
      <c r="E215" s="11">
        <f t="shared" si="335"/>
        <v>47508360701.528564</v>
      </c>
      <c r="F215" s="11">
        <f t="shared" si="336"/>
        <v>47508360701.528564</v>
      </c>
      <c r="G215" s="11">
        <f t="shared" si="337"/>
        <v>47508360701.528564</v>
      </c>
      <c r="H215" s="11">
        <f t="shared" si="338"/>
        <v>0</v>
      </c>
      <c r="I215" s="11">
        <f t="shared" si="339"/>
        <v>0</v>
      </c>
      <c r="J215" s="11">
        <f t="shared" si="340"/>
        <v>48919102614.077507</v>
      </c>
      <c r="K215" s="11">
        <f t="shared" si="341"/>
        <v>48919102614.077507</v>
      </c>
      <c r="L215" s="11">
        <f t="shared" si="342"/>
        <v>48919102614.077507</v>
      </c>
      <c r="M215" s="11">
        <f t="shared" si="343"/>
        <v>0</v>
      </c>
      <c r="N215" s="11">
        <f t="shared" si="344"/>
        <v>0</v>
      </c>
      <c r="O215" s="11">
        <f t="shared" si="345"/>
        <v>67399408929.904427</v>
      </c>
      <c r="P215" s="11">
        <f t="shared" si="346"/>
        <v>67399408929.904427</v>
      </c>
      <c r="Q215" s="11">
        <f t="shared" si="347"/>
        <v>67399408929.904427</v>
      </c>
      <c r="R215" s="11">
        <f t="shared" si="348"/>
        <v>0</v>
      </c>
      <c r="S215" s="11">
        <f t="shared" si="349"/>
        <v>0</v>
      </c>
      <c r="V215" s="11">
        <v>2025</v>
      </c>
      <c r="W215" s="11">
        <v>2578382488892.7334</v>
      </c>
      <c r="X215" s="11">
        <v>2673883477599.6167</v>
      </c>
      <c r="Y215" s="11">
        <v>3944552145285.2061</v>
      </c>
    </row>
    <row r="216" spans="4:25" x14ac:dyDescent="0.25">
      <c r="D216" s="11">
        <v>2026</v>
      </c>
      <c r="E216" s="11">
        <f t="shared" si="335"/>
        <v>53481747038.892143</v>
      </c>
      <c r="F216" s="11">
        <f t="shared" si="336"/>
        <v>53481747038.892143</v>
      </c>
      <c r="G216" s="11">
        <f t="shared" si="337"/>
        <v>53481747038.892143</v>
      </c>
      <c r="H216" s="11">
        <f t="shared" si="338"/>
        <v>0</v>
      </c>
      <c r="I216" s="11">
        <f t="shared" si="339"/>
        <v>0</v>
      </c>
      <c r="J216" s="11">
        <f t="shared" si="340"/>
        <v>56420971892.407043</v>
      </c>
      <c r="K216" s="11">
        <f t="shared" si="341"/>
        <v>56420971892.407043</v>
      </c>
      <c r="L216" s="11">
        <f t="shared" si="342"/>
        <v>56420971892.407043</v>
      </c>
      <c r="M216" s="11">
        <f t="shared" si="343"/>
        <v>0</v>
      </c>
      <c r="N216" s="11">
        <f t="shared" si="344"/>
        <v>0</v>
      </c>
      <c r="O216" s="11">
        <f t="shared" si="345"/>
        <v>77164968152.207977</v>
      </c>
      <c r="P216" s="11">
        <f t="shared" si="346"/>
        <v>77164968152.207977</v>
      </c>
      <c r="Q216" s="11">
        <f t="shared" si="347"/>
        <v>77164968152.207977</v>
      </c>
      <c r="R216" s="11">
        <f t="shared" si="348"/>
        <v>0</v>
      </c>
      <c r="S216" s="11">
        <f t="shared" si="349"/>
        <v>0</v>
      </c>
      <c r="V216" s="11">
        <v>2026</v>
      </c>
      <c r="W216" s="11">
        <v>2918200139024.8516</v>
      </c>
      <c r="X216" s="11">
        <v>3110049319728.3521</v>
      </c>
      <c r="Y216" s="11">
        <v>4638173120968.6523</v>
      </c>
    </row>
    <row r="217" spans="4:25" x14ac:dyDescent="0.25">
      <c r="D217" s="11">
        <v>2027</v>
      </c>
      <c r="E217" s="11">
        <f t="shared" si="335"/>
        <v>59610785708.411507</v>
      </c>
      <c r="F217" s="11">
        <f t="shared" si="336"/>
        <v>59610785708.411507</v>
      </c>
      <c r="G217" s="11">
        <f t="shared" si="337"/>
        <v>59610785708.411507</v>
      </c>
      <c r="H217" s="11">
        <f t="shared" si="338"/>
        <v>0</v>
      </c>
      <c r="I217" s="11">
        <f t="shared" si="339"/>
        <v>0</v>
      </c>
      <c r="J217" s="11">
        <f t="shared" si="340"/>
        <v>64195516650.443199</v>
      </c>
      <c r="K217" s="11">
        <f t="shared" si="341"/>
        <v>64195516650.443199</v>
      </c>
      <c r="L217" s="11">
        <f t="shared" si="342"/>
        <v>64195516650.443199</v>
      </c>
      <c r="M217" s="11">
        <f t="shared" si="343"/>
        <v>0</v>
      </c>
      <c r="N217" s="11">
        <f t="shared" si="344"/>
        <v>0</v>
      </c>
      <c r="O217" s="11">
        <f t="shared" si="345"/>
        <v>86093339617.368698</v>
      </c>
      <c r="P217" s="11">
        <f t="shared" si="346"/>
        <v>86093339617.368698</v>
      </c>
      <c r="Q217" s="11">
        <f t="shared" si="347"/>
        <v>86093339617.368698</v>
      </c>
      <c r="R217" s="11">
        <f t="shared" si="348"/>
        <v>0</v>
      </c>
      <c r="S217" s="11">
        <f t="shared" si="349"/>
        <v>0</v>
      </c>
      <c r="V217" s="11">
        <v>2027</v>
      </c>
      <c r="W217" s="11">
        <v>3268977770907.5415</v>
      </c>
      <c r="X217" s="11">
        <v>3566970921849.2388</v>
      </c>
      <c r="Y217" s="11">
        <v>5350609999841.9355</v>
      </c>
    </row>
    <row r="218" spans="4:25" x14ac:dyDescent="0.25">
      <c r="D218" s="11">
        <v>2028</v>
      </c>
      <c r="E218" s="11">
        <f t="shared" si="335"/>
        <v>66104633772.591393</v>
      </c>
      <c r="F218" s="11">
        <f t="shared" si="336"/>
        <v>66104633772.591393</v>
      </c>
      <c r="G218" s="11">
        <f t="shared" si="337"/>
        <v>66104633772.591393</v>
      </c>
      <c r="H218" s="11">
        <f t="shared" si="338"/>
        <v>0</v>
      </c>
      <c r="I218" s="11">
        <f t="shared" si="339"/>
        <v>0</v>
      </c>
      <c r="J218" s="11">
        <f t="shared" si="340"/>
        <v>72029590626.048279</v>
      </c>
      <c r="K218" s="11">
        <f t="shared" si="341"/>
        <v>72029590626.048279</v>
      </c>
      <c r="L218" s="11">
        <f t="shared" si="342"/>
        <v>72029590626.048279</v>
      </c>
      <c r="M218" s="11">
        <f t="shared" si="343"/>
        <v>0</v>
      </c>
      <c r="N218" s="11">
        <f t="shared" si="344"/>
        <v>0</v>
      </c>
      <c r="O218" s="11">
        <f t="shared" si="345"/>
        <v>94199257096.44397</v>
      </c>
      <c r="P218" s="11">
        <f t="shared" si="346"/>
        <v>94199257096.44397</v>
      </c>
      <c r="Q218" s="11">
        <f t="shared" si="347"/>
        <v>94199257096.44397</v>
      </c>
      <c r="R218" s="11">
        <f t="shared" si="348"/>
        <v>0</v>
      </c>
      <c r="S218" s="11">
        <f t="shared" si="349"/>
        <v>0</v>
      </c>
      <c r="V218" s="11">
        <v>2028</v>
      </c>
      <c r="W218" s="11">
        <v>3643350350315.5659</v>
      </c>
      <c r="X218" s="11">
        <v>4032743562455.1187</v>
      </c>
      <c r="Y218" s="11">
        <v>6067819864930.3457</v>
      </c>
    </row>
    <row r="219" spans="4:25" x14ac:dyDescent="0.25">
      <c r="D219" s="11">
        <v>2029</v>
      </c>
      <c r="E219" s="11">
        <f t="shared" si="335"/>
        <v>73114706279.777649</v>
      </c>
      <c r="F219" s="11">
        <f t="shared" si="336"/>
        <v>73114706279.777649</v>
      </c>
      <c r="G219" s="11">
        <f t="shared" si="337"/>
        <v>73114706279.777649</v>
      </c>
      <c r="H219" s="11">
        <f t="shared" si="338"/>
        <v>0</v>
      </c>
      <c r="I219" s="11">
        <f t="shared" si="339"/>
        <v>0</v>
      </c>
      <c r="J219" s="11">
        <f t="shared" si="340"/>
        <v>80598927231.4543</v>
      </c>
      <c r="K219" s="11">
        <f t="shared" si="341"/>
        <v>80598927231.4543</v>
      </c>
      <c r="L219" s="11">
        <f t="shared" si="342"/>
        <v>80598927231.4543</v>
      </c>
      <c r="M219" s="11">
        <f t="shared" si="343"/>
        <v>0</v>
      </c>
      <c r="N219" s="11">
        <f t="shared" si="344"/>
        <v>0</v>
      </c>
      <c r="O219" s="11">
        <f t="shared" si="345"/>
        <v>101429582581.81052</v>
      </c>
      <c r="P219" s="11">
        <f t="shared" si="346"/>
        <v>101429582581.81052</v>
      </c>
      <c r="Q219" s="11">
        <f t="shared" si="347"/>
        <v>101429582581.81052</v>
      </c>
      <c r="R219" s="11">
        <f t="shared" si="348"/>
        <v>0</v>
      </c>
      <c r="S219" s="11">
        <f t="shared" si="349"/>
        <v>0</v>
      </c>
      <c r="V219" s="11">
        <v>2029</v>
      </c>
      <c r="W219" s="11">
        <v>4044515205725.1143</v>
      </c>
      <c r="X219" s="11">
        <v>4554259216362.793</v>
      </c>
      <c r="Y219" s="11">
        <v>6785361052249.0195</v>
      </c>
    </row>
    <row r="220" spans="4:25" x14ac:dyDescent="0.25">
      <c r="D220" s="11">
        <v>2030</v>
      </c>
      <c r="E220" s="11">
        <f t="shared" si="335"/>
        <v>79767773626.405304</v>
      </c>
      <c r="F220" s="11">
        <f t="shared" si="336"/>
        <v>79839274039.588577</v>
      </c>
      <c r="G220" s="11">
        <f t="shared" si="337"/>
        <v>79910774452.771896</v>
      </c>
      <c r="H220" s="11">
        <f t="shared" si="338"/>
        <v>0</v>
      </c>
      <c r="I220" s="11">
        <f t="shared" si="339"/>
        <v>0</v>
      </c>
      <c r="J220" s="11">
        <f t="shared" si="340"/>
        <v>89116642338.384232</v>
      </c>
      <c r="K220" s="11">
        <f t="shared" si="341"/>
        <v>89199300851.702545</v>
      </c>
      <c r="L220" s="11">
        <f t="shared" si="342"/>
        <v>89281959365.020966</v>
      </c>
      <c r="M220" s="11">
        <f t="shared" si="343"/>
        <v>0</v>
      </c>
      <c r="N220" s="11">
        <f t="shared" si="344"/>
        <v>0</v>
      </c>
      <c r="O220" s="11">
        <f t="shared" si="345"/>
        <v>107830787388.39706</v>
      </c>
      <c r="P220" s="11">
        <f t="shared" si="346"/>
        <v>107918541337.8376</v>
      </c>
      <c r="Q220" s="11">
        <f t="shared" si="347"/>
        <v>108006295287.27814</v>
      </c>
      <c r="R220" s="11">
        <f t="shared" si="348"/>
        <v>0</v>
      </c>
      <c r="S220" s="11">
        <f t="shared" si="349"/>
        <v>0</v>
      </c>
      <c r="V220" s="11">
        <v>2030</v>
      </c>
      <c r="W220" s="11">
        <v>4426093043962.8916</v>
      </c>
      <c r="X220" s="11">
        <v>5085557581445.7549</v>
      </c>
      <c r="Y220" s="11">
        <v>7508488745210.5938</v>
      </c>
    </row>
    <row r="221" spans="4:25" x14ac:dyDescent="0.25">
      <c r="D221" s="11">
        <v>2031</v>
      </c>
      <c r="E221" s="11">
        <f t="shared" si="335"/>
        <v>87162555455.152023</v>
      </c>
      <c r="F221" s="11">
        <f t="shared" si="336"/>
        <v>87236967346.021515</v>
      </c>
      <c r="G221" s="11">
        <f t="shared" si="337"/>
        <v>87311379236.891022</v>
      </c>
      <c r="H221" s="11">
        <f t="shared" si="338"/>
        <v>0</v>
      </c>
      <c r="I221" s="11">
        <f t="shared" si="339"/>
        <v>0</v>
      </c>
      <c r="J221" s="11">
        <f t="shared" si="340"/>
        <v>98110670811.893646</v>
      </c>
      <c r="K221" s="11">
        <f t="shared" si="341"/>
        <v>98196669633.284805</v>
      </c>
      <c r="L221" s="11">
        <f t="shared" si="342"/>
        <v>98282668454.675919</v>
      </c>
      <c r="M221" s="11">
        <f t="shared" si="343"/>
        <v>0</v>
      </c>
      <c r="N221" s="11">
        <f t="shared" si="344"/>
        <v>0</v>
      </c>
      <c r="O221" s="11">
        <f t="shared" si="345"/>
        <v>116207760267.55692</v>
      </c>
      <c r="P221" s="11">
        <f t="shared" si="346"/>
        <v>116335938082.47736</v>
      </c>
      <c r="Q221" s="11">
        <f t="shared" si="347"/>
        <v>116464115897.39783</v>
      </c>
      <c r="R221" s="11">
        <f t="shared" si="348"/>
        <v>0</v>
      </c>
      <c r="S221" s="11">
        <f t="shared" si="349"/>
        <v>0</v>
      </c>
      <c r="V221" s="11">
        <v>2031</v>
      </c>
      <c r="W221" s="11">
        <v>4855655107335.8262</v>
      </c>
      <c r="X221" s="11">
        <v>5675198302406.4141</v>
      </c>
      <c r="Y221" s="11">
        <v>8512600981937.375</v>
      </c>
    </row>
    <row r="222" spans="4:25" x14ac:dyDescent="0.25">
      <c r="D222" s="11">
        <v>2032</v>
      </c>
      <c r="E222" s="11">
        <f t="shared" si="335"/>
        <v>93930184370.771484</v>
      </c>
      <c r="F222" s="11">
        <f t="shared" si="336"/>
        <v>93929495976.600647</v>
      </c>
      <c r="G222" s="11">
        <f t="shared" si="337"/>
        <v>93928807582.429825</v>
      </c>
      <c r="H222" s="11">
        <f t="shared" si="338"/>
        <v>0</v>
      </c>
      <c r="I222" s="11">
        <f t="shared" si="339"/>
        <v>0</v>
      </c>
      <c r="J222" s="11">
        <f t="shared" si="340"/>
        <v>106632628142.89925</v>
      </c>
      <c r="K222" s="11">
        <f t="shared" si="341"/>
        <v>106612537795.80865</v>
      </c>
      <c r="L222" s="11">
        <f t="shared" si="342"/>
        <v>106593711992.18344</v>
      </c>
      <c r="M222" s="11">
        <f t="shared" si="343"/>
        <v>0</v>
      </c>
      <c r="N222" s="11">
        <f t="shared" si="344"/>
        <v>0</v>
      </c>
      <c r="O222" s="11">
        <f t="shared" si="345"/>
        <v>124148457097.25681</v>
      </c>
      <c r="P222" s="11">
        <f t="shared" si="346"/>
        <v>124229757476.62563</v>
      </c>
      <c r="Q222" s="11">
        <f t="shared" si="347"/>
        <v>124311057855.99445</v>
      </c>
      <c r="R222" s="11">
        <f t="shared" si="348"/>
        <v>0</v>
      </c>
      <c r="S222" s="11">
        <f t="shared" si="349"/>
        <v>0</v>
      </c>
      <c r="V222" s="11">
        <v>2032</v>
      </c>
      <c r="W222" s="11">
        <v>5249674968221.9277</v>
      </c>
      <c r="X222" s="11">
        <v>6264309413693.7715</v>
      </c>
      <c r="Y222" s="11">
        <v>9511743312615.5293</v>
      </c>
    </row>
    <row r="223" spans="4:25" x14ac:dyDescent="0.25">
      <c r="D223" s="11">
        <v>2033</v>
      </c>
      <c r="E223" s="11">
        <f t="shared" si="335"/>
        <v>100745065783.46696</v>
      </c>
      <c r="F223" s="11">
        <f t="shared" si="336"/>
        <v>100574020951.1662</v>
      </c>
      <c r="G223" s="11">
        <f t="shared" si="337"/>
        <v>100402976118.86533</v>
      </c>
      <c r="H223" s="11">
        <f t="shared" si="338"/>
        <v>0</v>
      </c>
      <c r="I223" s="11">
        <f t="shared" si="339"/>
        <v>0</v>
      </c>
      <c r="J223" s="11">
        <f t="shared" si="340"/>
        <v>115574382467.90567</v>
      </c>
      <c r="K223" s="11">
        <f t="shared" si="341"/>
        <v>115292735704.30936</v>
      </c>
      <c r="L223" s="11">
        <f t="shared" si="342"/>
        <v>115042429201.96602</v>
      </c>
      <c r="M223" s="11">
        <f t="shared" si="343"/>
        <v>0</v>
      </c>
      <c r="N223" s="11">
        <f t="shared" si="344"/>
        <v>0</v>
      </c>
      <c r="O223" s="11">
        <f t="shared" si="345"/>
        <v>131610925995.19029</v>
      </c>
      <c r="P223" s="11">
        <f t="shared" si="346"/>
        <v>131516714166.90758</v>
      </c>
      <c r="Q223" s="11">
        <f t="shared" si="347"/>
        <v>131422502338.62491</v>
      </c>
      <c r="R223" s="11">
        <f t="shared" si="348"/>
        <v>0</v>
      </c>
      <c r="S223" s="11">
        <f t="shared" si="349"/>
        <v>0</v>
      </c>
      <c r="V223" s="11">
        <v>2033</v>
      </c>
      <c r="W223" s="11">
        <v>5647607865493.9639</v>
      </c>
      <c r="X223" s="11">
        <v>6905054590140.4814</v>
      </c>
      <c r="Y223" s="11">
        <v>10512216673366.189</v>
      </c>
    </row>
    <row r="224" spans="4:25" x14ac:dyDescent="0.25">
      <c r="D224" s="11">
        <v>2034</v>
      </c>
      <c r="E224" s="11">
        <f t="shared" si="335"/>
        <v>107525568433.24149</v>
      </c>
      <c r="F224" s="11">
        <f t="shared" si="336"/>
        <v>107070691879.36517</v>
      </c>
      <c r="G224" s="11">
        <f t="shared" si="337"/>
        <v>106615815325.48891</v>
      </c>
      <c r="H224" s="11">
        <f t="shared" si="338"/>
        <v>0</v>
      </c>
      <c r="I224" s="11">
        <f t="shared" si="339"/>
        <v>0</v>
      </c>
      <c r="J224" s="11">
        <f t="shared" si="340"/>
        <v>124352233483.06082</v>
      </c>
      <c r="K224" s="11">
        <f t="shared" si="341"/>
        <v>123612784854.10054</v>
      </c>
      <c r="L224" s="11">
        <f t="shared" si="342"/>
        <v>122961998697.67177</v>
      </c>
      <c r="M224" s="11">
        <f t="shared" si="343"/>
        <v>0</v>
      </c>
      <c r="N224" s="11">
        <f t="shared" si="344"/>
        <v>0</v>
      </c>
      <c r="O224" s="11">
        <f t="shared" si="345"/>
        <v>138587473528.85986</v>
      </c>
      <c r="P224" s="11">
        <f t="shared" si="346"/>
        <v>138153550803.98871</v>
      </c>
      <c r="Q224" s="11">
        <f t="shared" si="347"/>
        <v>137725229822.29593</v>
      </c>
      <c r="R224" s="11">
        <f t="shared" si="348"/>
        <v>0</v>
      </c>
      <c r="S224" s="11">
        <f t="shared" si="349"/>
        <v>0</v>
      </c>
      <c r="V224" s="11">
        <v>2034</v>
      </c>
      <c r="W224" s="11">
        <v>6044342482889.0098</v>
      </c>
      <c r="X224" s="11">
        <v>7549882452809.9912</v>
      </c>
      <c r="Y224" s="11">
        <v>11504533407637.809</v>
      </c>
    </row>
    <row r="225" spans="4:25" x14ac:dyDescent="0.25">
      <c r="D225" s="11">
        <v>2035</v>
      </c>
      <c r="E225" s="11">
        <f t="shared" si="335"/>
        <v>114457217420.14685</v>
      </c>
      <c r="F225" s="11">
        <f t="shared" si="336"/>
        <v>113591135644.87494</v>
      </c>
      <c r="G225" s="11">
        <f t="shared" si="337"/>
        <v>112731369032.56699</v>
      </c>
      <c r="H225" s="11">
        <f t="shared" si="338"/>
        <v>0</v>
      </c>
      <c r="I225" s="11">
        <f t="shared" si="339"/>
        <v>0</v>
      </c>
      <c r="J225" s="11">
        <f t="shared" si="340"/>
        <v>132821122102.28334</v>
      </c>
      <c r="K225" s="11">
        <f t="shared" si="341"/>
        <v>131387473624.4883</v>
      </c>
      <c r="L225" s="11">
        <f t="shared" si="342"/>
        <v>130053000850.53206</v>
      </c>
      <c r="M225" s="11">
        <f t="shared" si="343"/>
        <v>0</v>
      </c>
      <c r="N225" s="11">
        <f t="shared" si="344"/>
        <v>0</v>
      </c>
      <c r="O225" s="11">
        <f t="shared" si="345"/>
        <v>145078479735.33182</v>
      </c>
      <c r="P225" s="11">
        <f t="shared" si="346"/>
        <v>144141461115.27161</v>
      </c>
      <c r="Q225" s="11">
        <f t="shared" si="347"/>
        <v>143226139009.64923</v>
      </c>
      <c r="R225" s="11">
        <f t="shared" si="348"/>
        <v>0</v>
      </c>
      <c r="S225" s="11">
        <f t="shared" si="349"/>
        <v>0</v>
      </c>
      <c r="V225" s="11">
        <v>2035</v>
      </c>
      <c r="W225" s="11">
        <v>6447741462271.0986</v>
      </c>
      <c r="X225" s="11">
        <v>8186211156791.8652</v>
      </c>
      <c r="Y225" s="11">
        <v>12497577390606.439</v>
      </c>
    </row>
    <row r="226" spans="4:25" x14ac:dyDescent="0.25">
      <c r="D226" s="11">
        <v>2036</v>
      </c>
      <c r="E226" s="11">
        <f t="shared" si="335"/>
        <v>121433188432.72163</v>
      </c>
      <c r="F226" s="11">
        <f t="shared" si="336"/>
        <v>120038294939.53822</v>
      </c>
      <c r="G226" s="11">
        <f t="shared" si="337"/>
        <v>118654778899.39572</v>
      </c>
      <c r="H226" s="11">
        <f t="shared" si="338"/>
        <v>0</v>
      </c>
      <c r="I226" s="11">
        <f t="shared" si="339"/>
        <v>0</v>
      </c>
      <c r="J226" s="11">
        <f t="shared" si="340"/>
        <v>141283924593.94559</v>
      </c>
      <c r="K226" s="11">
        <f t="shared" si="341"/>
        <v>138928602884.00748</v>
      </c>
      <c r="L226" s="11">
        <f t="shared" si="342"/>
        <v>136756555480.34636</v>
      </c>
      <c r="M226" s="11">
        <f t="shared" si="343"/>
        <v>0</v>
      </c>
      <c r="N226" s="11">
        <f t="shared" si="344"/>
        <v>0</v>
      </c>
      <c r="O226" s="11">
        <f t="shared" si="345"/>
        <v>151648224394.22989</v>
      </c>
      <c r="P226" s="11">
        <f t="shared" si="346"/>
        <v>150012709544.02252</v>
      </c>
      <c r="Q226" s="11">
        <f t="shared" si="347"/>
        <v>148428141165.15247</v>
      </c>
      <c r="R226" s="11">
        <f t="shared" si="348"/>
        <v>0</v>
      </c>
      <c r="S226" s="11">
        <f t="shared" si="349"/>
        <v>0</v>
      </c>
      <c r="V226" s="11">
        <v>2036</v>
      </c>
      <c r="W226" s="11">
        <v>6853223514446.5371</v>
      </c>
      <c r="X226" s="11">
        <v>8822177910218.3398</v>
      </c>
      <c r="Y226" s="11">
        <v>13483170518258.199</v>
      </c>
    </row>
    <row r="227" spans="4:25" x14ac:dyDescent="0.25">
      <c r="D227" s="11">
        <v>2037</v>
      </c>
      <c r="E227" s="11">
        <f t="shared" si="335"/>
        <v>128136978979.37764</v>
      </c>
      <c r="F227" s="11">
        <f t="shared" si="336"/>
        <v>126067679661.89874</v>
      </c>
      <c r="G227" s="11">
        <f t="shared" si="337"/>
        <v>124140777658.85503</v>
      </c>
      <c r="H227" s="11">
        <f t="shared" si="338"/>
        <v>0</v>
      </c>
      <c r="I227" s="11">
        <f t="shared" si="339"/>
        <v>0</v>
      </c>
      <c r="J227" s="11">
        <f t="shared" si="340"/>
        <v>149753786585.78366</v>
      </c>
      <c r="K227" s="11">
        <f t="shared" si="341"/>
        <v>146210550609.96826</v>
      </c>
      <c r="L227" s="11">
        <f t="shared" si="342"/>
        <v>143009608984.15283</v>
      </c>
      <c r="M227" s="11">
        <f t="shared" si="343"/>
        <v>0</v>
      </c>
      <c r="N227" s="11">
        <f t="shared" si="344"/>
        <v>0</v>
      </c>
      <c r="O227" s="11">
        <f t="shared" si="345"/>
        <v>158318579300.37497</v>
      </c>
      <c r="P227" s="11">
        <f t="shared" si="346"/>
        <v>155815099996.10858</v>
      </c>
      <c r="Q227" s="11">
        <f t="shared" si="347"/>
        <v>153578489783.08347</v>
      </c>
      <c r="R227" s="11">
        <f t="shared" si="348"/>
        <v>0</v>
      </c>
      <c r="S227" s="11">
        <f t="shared" si="349"/>
        <v>0</v>
      </c>
      <c r="V227" s="11">
        <v>2037</v>
      </c>
      <c r="W227" s="11">
        <v>7239570830871.584</v>
      </c>
      <c r="X227" s="11">
        <v>9460311868006.6133</v>
      </c>
      <c r="Y227" s="11">
        <v>14463674759512.756</v>
      </c>
    </row>
    <row r="228" spans="4:25" x14ac:dyDescent="0.25">
      <c r="D228" s="11">
        <v>2038</v>
      </c>
      <c r="E228" s="11">
        <f t="shared" si="335"/>
        <v>134742045284.50931</v>
      </c>
      <c r="F228" s="11">
        <f t="shared" si="336"/>
        <v>131919562216.23636</v>
      </c>
      <c r="G228" s="11">
        <f t="shared" si="337"/>
        <v>129328967665.01266</v>
      </c>
      <c r="H228" s="11">
        <f t="shared" si="338"/>
        <v>0</v>
      </c>
      <c r="I228" s="11">
        <f t="shared" si="339"/>
        <v>0</v>
      </c>
      <c r="J228" s="11">
        <f t="shared" si="340"/>
        <v>157964122456.77826</v>
      </c>
      <c r="K228" s="11">
        <f t="shared" si="341"/>
        <v>153053218864.04053</v>
      </c>
      <c r="L228" s="11">
        <f t="shared" si="342"/>
        <v>148783845506.55676</v>
      </c>
      <c r="M228" s="11">
        <f t="shared" si="343"/>
        <v>0</v>
      </c>
      <c r="N228" s="11">
        <f t="shared" si="344"/>
        <v>0</v>
      </c>
      <c r="O228" s="11">
        <f t="shared" si="345"/>
        <v>165082002979.83847</v>
      </c>
      <c r="P228" s="11">
        <f t="shared" si="346"/>
        <v>161663867195.87796</v>
      </c>
      <c r="Q228" s="11">
        <f t="shared" si="347"/>
        <v>158744027962.93506</v>
      </c>
      <c r="R228" s="11">
        <f t="shared" si="348"/>
        <v>0</v>
      </c>
      <c r="S228" s="11">
        <f t="shared" si="349"/>
        <v>0</v>
      </c>
      <c r="V228" s="11">
        <v>2038</v>
      </c>
      <c r="W228" s="11">
        <v>7620227671992.2139</v>
      </c>
      <c r="X228" s="11">
        <v>10084024511863.068</v>
      </c>
      <c r="Y228" s="11">
        <v>15454077414513.354</v>
      </c>
    </row>
    <row r="229" spans="4:25" x14ac:dyDescent="0.25">
      <c r="D229" s="11">
        <v>2039</v>
      </c>
      <c r="E229" s="11">
        <f t="shared" si="335"/>
        <v>141294942221.39478</v>
      </c>
      <c r="F229" s="11">
        <f t="shared" si="336"/>
        <v>137646660262.12564</v>
      </c>
      <c r="G229" s="11">
        <f t="shared" si="337"/>
        <v>134358848837.62794</v>
      </c>
      <c r="H229" s="11">
        <f t="shared" si="338"/>
        <v>0</v>
      </c>
      <c r="I229" s="11">
        <f t="shared" si="339"/>
        <v>0</v>
      </c>
      <c r="J229" s="11">
        <f t="shared" si="340"/>
        <v>165441064901.10193</v>
      </c>
      <c r="K229" s="11">
        <f t="shared" si="341"/>
        <v>159168044642.05209</v>
      </c>
      <c r="L229" s="11">
        <f t="shared" si="342"/>
        <v>153834595973.9866</v>
      </c>
      <c r="M229" s="11">
        <f t="shared" si="343"/>
        <v>0</v>
      </c>
      <c r="N229" s="11">
        <f t="shared" si="344"/>
        <v>0</v>
      </c>
      <c r="O229" s="11">
        <f t="shared" si="345"/>
        <v>171933333461.82474</v>
      </c>
      <c r="P229" s="11">
        <f t="shared" si="346"/>
        <v>167590715176.59058</v>
      </c>
      <c r="Q229" s="11">
        <f t="shared" si="347"/>
        <v>163970874769.37299</v>
      </c>
      <c r="R229" s="11">
        <f t="shared" si="348"/>
        <v>0</v>
      </c>
      <c r="S229" s="11">
        <f t="shared" si="349"/>
        <v>0</v>
      </c>
      <c r="V229" s="11">
        <v>2039</v>
      </c>
      <c r="W229" s="11">
        <v>8003135040898.3154</v>
      </c>
      <c r="X229" s="11">
        <v>10670528543314</v>
      </c>
      <c r="Y229" s="11">
        <v>16448642882235.285</v>
      </c>
    </row>
    <row r="230" spans="4:25" x14ac:dyDescent="0.25">
      <c r="D230" s="11">
        <v>2040</v>
      </c>
      <c r="E230" s="11">
        <f t="shared" si="335"/>
        <v>147233954321.66858</v>
      </c>
      <c r="F230" s="11">
        <f t="shared" si="336"/>
        <v>142641544419.95544</v>
      </c>
      <c r="G230" s="11">
        <f t="shared" si="337"/>
        <v>138435673604.19122</v>
      </c>
      <c r="H230" s="11">
        <f t="shared" si="338"/>
        <v>0</v>
      </c>
      <c r="I230" s="11">
        <f t="shared" si="339"/>
        <v>0</v>
      </c>
      <c r="J230" s="11">
        <f t="shared" si="340"/>
        <v>171688079650.3736</v>
      </c>
      <c r="K230" s="11">
        <f t="shared" si="341"/>
        <v>163948115934.1485</v>
      </c>
      <c r="L230" s="11">
        <f t="shared" si="342"/>
        <v>157598202168.23474</v>
      </c>
      <c r="M230" s="11">
        <f t="shared" si="343"/>
        <v>0</v>
      </c>
      <c r="N230" s="11">
        <f t="shared" si="344"/>
        <v>0</v>
      </c>
      <c r="O230" s="11">
        <f t="shared" si="345"/>
        <v>178144962755.90427</v>
      </c>
      <c r="P230" s="11">
        <f t="shared" si="346"/>
        <v>172948059651.39166</v>
      </c>
      <c r="Q230" s="11">
        <f t="shared" si="347"/>
        <v>168526170543.57657</v>
      </c>
      <c r="R230" s="11">
        <f t="shared" si="348"/>
        <v>0</v>
      </c>
      <c r="S230" s="11">
        <f t="shared" si="349"/>
        <v>0</v>
      </c>
      <c r="V230" s="11">
        <v>2040</v>
      </c>
      <c r="W230" s="11">
        <v>8370586232718.4023</v>
      </c>
      <c r="X230" s="11">
        <v>11211524279048.943</v>
      </c>
      <c r="Y230" s="11">
        <v>17440410414755.246</v>
      </c>
    </row>
    <row r="231" spans="4:25" x14ac:dyDescent="0.25">
      <c r="D231" s="11">
        <v>2041</v>
      </c>
      <c r="E231" s="11">
        <f t="shared" si="335"/>
        <v>154070447061.27255</v>
      </c>
      <c r="F231" s="11">
        <f t="shared" si="336"/>
        <v>148170168285.05692</v>
      </c>
      <c r="G231" s="11">
        <f t="shared" si="337"/>
        <v>142742472461.5502</v>
      </c>
      <c r="H231" s="11">
        <f t="shared" si="338"/>
        <v>0</v>
      </c>
      <c r="I231" s="11">
        <f t="shared" si="339"/>
        <v>0</v>
      </c>
      <c r="J231" s="11">
        <f t="shared" si="340"/>
        <v>180202126137.5369</v>
      </c>
      <c r="K231" s="11">
        <f t="shared" si="341"/>
        <v>170665161628.27893</v>
      </c>
      <c r="L231" s="11">
        <f t="shared" si="342"/>
        <v>162654290417.15009</v>
      </c>
      <c r="M231" s="11">
        <f t="shared" si="343"/>
        <v>0</v>
      </c>
      <c r="N231" s="11">
        <f t="shared" si="344"/>
        <v>0</v>
      </c>
      <c r="O231" s="11">
        <f t="shared" si="345"/>
        <v>182226483510.3645</v>
      </c>
      <c r="P231" s="11">
        <f t="shared" si="346"/>
        <v>176219228941.39145</v>
      </c>
      <c r="Q231" s="11">
        <f t="shared" si="347"/>
        <v>171045568671.9498</v>
      </c>
      <c r="R231" s="11">
        <f t="shared" si="348"/>
        <v>0</v>
      </c>
      <c r="S231" s="11">
        <f t="shared" si="349"/>
        <v>0</v>
      </c>
      <c r="V231" s="11">
        <v>2041</v>
      </c>
      <c r="W231" s="11">
        <v>8779424722765.7012</v>
      </c>
      <c r="X231" s="11">
        <v>11961479732252.377</v>
      </c>
      <c r="Y231" s="11">
        <v>18029371763684.809</v>
      </c>
    </row>
    <row r="232" spans="4:25" x14ac:dyDescent="0.25">
      <c r="D232" s="11">
        <v>2042</v>
      </c>
      <c r="E232" s="11">
        <f t="shared" si="335"/>
        <v>160437628060.05255</v>
      </c>
      <c r="F232" s="11">
        <f t="shared" si="336"/>
        <v>153478699088.4108</v>
      </c>
      <c r="G232" s="11">
        <f t="shared" si="337"/>
        <v>147112964744.0654</v>
      </c>
      <c r="H232" s="11">
        <f t="shared" si="338"/>
        <v>0</v>
      </c>
      <c r="I232" s="11">
        <f t="shared" si="339"/>
        <v>0</v>
      </c>
      <c r="J232" s="11">
        <f t="shared" si="340"/>
        <v>186526663059.56458</v>
      </c>
      <c r="K232" s="11">
        <f t="shared" si="341"/>
        <v>175856820653.36908</v>
      </c>
      <c r="L232" s="11">
        <f t="shared" si="342"/>
        <v>166878767119.27042</v>
      </c>
      <c r="M232" s="11">
        <f t="shared" si="343"/>
        <v>0</v>
      </c>
      <c r="N232" s="11">
        <f t="shared" si="344"/>
        <v>0</v>
      </c>
      <c r="O232" s="11">
        <f t="shared" si="345"/>
        <v>186091269504.4241</v>
      </c>
      <c r="P232" s="11">
        <f t="shared" si="346"/>
        <v>179584454840.63443</v>
      </c>
      <c r="Q232" s="11">
        <f t="shared" si="347"/>
        <v>174015426702.75757</v>
      </c>
      <c r="R232" s="11">
        <f t="shared" si="348"/>
        <v>0</v>
      </c>
      <c r="S232" s="11">
        <f t="shared" si="349"/>
        <v>0</v>
      </c>
      <c r="V232" s="11">
        <v>2042</v>
      </c>
      <c r="W232" s="11">
        <v>9161128490111.6406</v>
      </c>
      <c r="X232" s="11">
        <v>12558886947390.48</v>
      </c>
      <c r="Y232" s="11">
        <v>18611240986996.871</v>
      </c>
    </row>
    <row r="233" spans="4:25" x14ac:dyDescent="0.25">
      <c r="D233" s="11">
        <v>2043</v>
      </c>
      <c r="E233" s="11">
        <f t="shared" si="335"/>
        <v>166666091183.32278</v>
      </c>
      <c r="F233" s="11">
        <f t="shared" si="336"/>
        <v>158343709842.00238</v>
      </c>
      <c r="G233" s="11">
        <f t="shared" si="337"/>
        <v>150590660295.69189</v>
      </c>
      <c r="H233" s="11">
        <f t="shared" si="338"/>
        <v>0</v>
      </c>
      <c r="I233" s="11">
        <f t="shared" si="339"/>
        <v>0</v>
      </c>
      <c r="J233" s="11">
        <f t="shared" si="340"/>
        <v>192187593300.65125</v>
      </c>
      <c r="K233" s="11">
        <f t="shared" si="341"/>
        <v>180181584275.28201</v>
      </c>
      <c r="L233" s="11">
        <f t="shared" si="342"/>
        <v>169844275761.93646</v>
      </c>
      <c r="M233" s="11">
        <f t="shared" si="343"/>
        <v>0</v>
      </c>
      <c r="N233" s="11">
        <f t="shared" si="344"/>
        <v>0</v>
      </c>
      <c r="O233" s="11">
        <f t="shared" si="345"/>
        <v>189723598648.38226</v>
      </c>
      <c r="P233" s="11">
        <f t="shared" si="346"/>
        <v>182332010838.72885</v>
      </c>
      <c r="Q233" s="11">
        <f t="shared" si="347"/>
        <v>175933989249.22388</v>
      </c>
      <c r="R233" s="11">
        <f t="shared" si="348"/>
        <v>0</v>
      </c>
      <c r="S233" s="11">
        <f t="shared" si="349"/>
        <v>0</v>
      </c>
      <c r="V233" s="11">
        <v>2043</v>
      </c>
      <c r="W233" s="11">
        <v>9533944781751.1113</v>
      </c>
      <c r="X233" s="11">
        <v>13132287959739.947</v>
      </c>
      <c r="Y233" s="11">
        <v>19190244314727.914</v>
      </c>
    </row>
    <row r="234" spans="4:25" x14ac:dyDescent="0.25">
      <c r="D234" s="11">
        <v>2044</v>
      </c>
      <c r="E234" s="11">
        <f t="shared" si="335"/>
        <v>172683378436.52094</v>
      </c>
      <c r="F234" s="11">
        <f t="shared" si="336"/>
        <v>163342154620.93677</v>
      </c>
      <c r="G234" s="11">
        <f t="shared" si="337"/>
        <v>154516502350.14908</v>
      </c>
      <c r="H234" s="11">
        <f t="shared" si="338"/>
        <v>0</v>
      </c>
      <c r="I234" s="11">
        <f t="shared" si="339"/>
        <v>0</v>
      </c>
      <c r="J234" s="11">
        <f t="shared" si="340"/>
        <v>197302764243.034</v>
      </c>
      <c r="K234" s="11">
        <f t="shared" si="341"/>
        <v>184542837993.29999</v>
      </c>
      <c r="L234" s="11">
        <f t="shared" si="342"/>
        <v>173121574530.36459</v>
      </c>
      <c r="M234" s="11">
        <f t="shared" si="343"/>
        <v>0</v>
      </c>
      <c r="N234" s="11">
        <f t="shared" si="344"/>
        <v>0</v>
      </c>
      <c r="O234" s="11">
        <f t="shared" si="345"/>
        <v>192843081239.39868</v>
      </c>
      <c r="P234" s="11">
        <f t="shared" si="346"/>
        <v>185083475832.8118</v>
      </c>
      <c r="Q234" s="11">
        <f t="shared" si="347"/>
        <v>178337843263.10712</v>
      </c>
      <c r="R234" s="11">
        <f t="shared" si="348"/>
        <v>0</v>
      </c>
      <c r="S234" s="11">
        <f t="shared" si="349"/>
        <v>0</v>
      </c>
      <c r="V234" s="11">
        <v>2044</v>
      </c>
      <c r="W234" s="11">
        <v>9886192318149.4121</v>
      </c>
      <c r="X234" s="11">
        <v>13692535027107.396</v>
      </c>
      <c r="Y234" s="11">
        <v>19749183722699.887</v>
      </c>
    </row>
    <row r="235" spans="4:25" x14ac:dyDescent="0.25">
      <c r="D235" s="11">
        <v>2045</v>
      </c>
      <c r="E235" s="11">
        <f t="shared" si="335"/>
        <v>177696934792.08868</v>
      </c>
      <c r="F235" s="11">
        <f t="shared" si="336"/>
        <v>166969455855.11212</v>
      </c>
      <c r="G235" s="11">
        <f t="shared" si="337"/>
        <v>156786417543.87897</v>
      </c>
      <c r="H235" s="11">
        <f t="shared" si="338"/>
        <v>0</v>
      </c>
      <c r="I235" s="11">
        <f t="shared" si="339"/>
        <v>0</v>
      </c>
      <c r="J235" s="11">
        <f t="shared" si="340"/>
        <v>201545425005.07898</v>
      </c>
      <c r="K235" s="11">
        <f t="shared" si="341"/>
        <v>187632178277.73734</v>
      </c>
      <c r="L235" s="11">
        <f t="shared" si="342"/>
        <v>174759534487.64972</v>
      </c>
      <c r="M235" s="11">
        <f t="shared" si="343"/>
        <v>0</v>
      </c>
      <c r="N235" s="11">
        <f t="shared" si="344"/>
        <v>0</v>
      </c>
      <c r="O235" s="11">
        <f t="shared" si="345"/>
        <v>195551681104.81308</v>
      </c>
      <c r="P235" s="11">
        <f t="shared" si="346"/>
        <v>186860007343.50055</v>
      </c>
      <c r="Q235" s="11">
        <f t="shared" si="347"/>
        <v>179229665555.13406</v>
      </c>
      <c r="R235" s="11">
        <f t="shared" si="348"/>
        <v>0</v>
      </c>
      <c r="S235" s="11">
        <f t="shared" si="349"/>
        <v>0</v>
      </c>
      <c r="V235" s="11">
        <v>2045</v>
      </c>
      <c r="W235" s="11">
        <v>10184332950185.756</v>
      </c>
      <c r="X235" s="11">
        <v>14257027202451.42</v>
      </c>
      <c r="Y235" s="11">
        <v>20330029767455.973</v>
      </c>
    </row>
    <row r="236" spans="4:25" x14ac:dyDescent="0.25">
      <c r="D236" s="11">
        <v>2046</v>
      </c>
      <c r="E236" s="11">
        <f t="shared" si="335"/>
        <v>180856525042.95688</v>
      </c>
      <c r="F236" s="11">
        <f t="shared" si="336"/>
        <v>169294615748.23071</v>
      </c>
      <c r="G236" s="11">
        <f t="shared" si="337"/>
        <v>158362470370.29022</v>
      </c>
      <c r="H236" s="11">
        <f t="shared" si="338"/>
        <v>0</v>
      </c>
      <c r="I236" s="11">
        <f t="shared" si="339"/>
        <v>0</v>
      </c>
      <c r="J236" s="11">
        <f t="shared" si="340"/>
        <v>205437840446.85449</v>
      </c>
      <c r="K236" s="11">
        <f t="shared" si="341"/>
        <v>190977541394.12128</v>
      </c>
      <c r="L236" s="11">
        <f t="shared" si="342"/>
        <v>177523062103.65533</v>
      </c>
      <c r="M236" s="11">
        <f t="shared" si="343"/>
        <v>0</v>
      </c>
      <c r="N236" s="11">
        <f t="shared" si="344"/>
        <v>0</v>
      </c>
      <c r="O236" s="11">
        <f t="shared" si="345"/>
        <v>197953097852.17044</v>
      </c>
      <c r="P236" s="11">
        <f t="shared" si="346"/>
        <v>188935013049.29163</v>
      </c>
      <c r="Q236" s="11">
        <f t="shared" si="347"/>
        <v>180987441434.32559</v>
      </c>
      <c r="R236" s="11">
        <f t="shared" si="348"/>
        <v>0</v>
      </c>
      <c r="S236" s="11">
        <f t="shared" si="349"/>
        <v>0</v>
      </c>
      <c r="V236" s="11">
        <v>2046</v>
      </c>
      <c r="W236" s="11">
        <v>10392475273922.561</v>
      </c>
      <c r="X236" s="11">
        <v>14879190185357.752</v>
      </c>
      <c r="Y236" s="11">
        <v>20947209370760.891</v>
      </c>
    </row>
    <row r="237" spans="4:25" x14ac:dyDescent="0.25">
      <c r="D237" s="11">
        <v>2047</v>
      </c>
      <c r="E237" s="11">
        <f t="shared" si="335"/>
        <v>182846032449.10205</v>
      </c>
      <c r="F237" s="11">
        <f t="shared" si="336"/>
        <v>169983178613.67279</v>
      </c>
      <c r="G237" s="11">
        <f t="shared" si="337"/>
        <v>158199949406.77219</v>
      </c>
      <c r="H237" s="11">
        <f t="shared" si="338"/>
        <v>0</v>
      </c>
      <c r="I237" s="11">
        <f t="shared" si="339"/>
        <v>0</v>
      </c>
      <c r="J237" s="11">
        <f t="shared" si="340"/>
        <v>208439247997.24704</v>
      </c>
      <c r="K237" s="11">
        <f t="shared" si="341"/>
        <v>192791431914.00641</v>
      </c>
      <c r="L237" s="11">
        <f t="shared" si="342"/>
        <v>178190485340.50305</v>
      </c>
      <c r="M237" s="11">
        <f t="shared" si="343"/>
        <v>0</v>
      </c>
      <c r="N237" s="11">
        <f t="shared" si="344"/>
        <v>0</v>
      </c>
      <c r="O237" s="11">
        <f t="shared" si="345"/>
        <v>200358592225.64328</v>
      </c>
      <c r="P237" s="11">
        <f t="shared" si="346"/>
        <v>190194976332.26367</v>
      </c>
      <c r="Q237" s="11">
        <f t="shared" si="347"/>
        <v>180952256084.16257</v>
      </c>
      <c r="R237" s="11">
        <f t="shared" si="348"/>
        <v>0</v>
      </c>
      <c r="S237" s="11">
        <f t="shared" si="349"/>
        <v>0</v>
      </c>
      <c r="V237" s="11">
        <v>2047</v>
      </c>
      <c r="W237" s="11">
        <v>10521949271931.396</v>
      </c>
      <c r="X237" s="11">
        <v>15417817146306.621</v>
      </c>
      <c r="Y237" s="11">
        <v>21568818654120.004</v>
      </c>
    </row>
    <row r="238" spans="4:25" x14ac:dyDescent="0.25">
      <c r="D238" s="11">
        <v>2048</v>
      </c>
      <c r="E238" s="11">
        <f t="shared" si="335"/>
        <v>187076808605.35199</v>
      </c>
      <c r="F238" s="11">
        <f t="shared" si="336"/>
        <v>172921923682.44922</v>
      </c>
      <c r="G238" s="11">
        <f t="shared" si="337"/>
        <v>160581186813.2951</v>
      </c>
      <c r="H238" s="11">
        <f t="shared" si="338"/>
        <v>0</v>
      </c>
      <c r="I238" s="11">
        <f t="shared" si="339"/>
        <v>0</v>
      </c>
      <c r="J238" s="11">
        <f t="shared" si="340"/>
        <v>210967886904.74481</v>
      </c>
      <c r="K238" s="11">
        <f t="shared" si="341"/>
        <v>194952272132.75473</v>
      </c>
      <c r="L238" s="11">
        <f t="shared" si="342"/>
        <v>179897232673.64767</v>
      </c>
      <c r="M238" s="11">
        <f t="shared" si="343"/>
        <v>0</v>
      </c>
      <c r="N238" s="11">
        <f t="shared" si="344"/>
        <v>0</v>
      </c>
      <c r="O238" s="11">
        <f t="shared" si="345"/>
        <v>202668977175.79236</v>
      </c>
      <c r="P238" s="11">
        <f t="shared" si="346"/>
        <v>192238719634.62567</v>
      </c>
      <c r="Q238" s="11">
        <f t="shared" si="347"/>
        <v>182556425422.04413</v>
      </c>
      <c r="R238" s="11">
        <f t="shared" si="348"/>
        <v>0</v>
      </c>
      <c r="S238" s="11">
        <f t="shared" si="349"/>
        <v>0</v>
      </c>
      <c r="V238" s="11">
        <v>2048</v>
      </c>
      <c r="W238" s="11">
        <v>10792113617687.527</v>
      </c>
      <c r="X238" s="11">
        <v>15913115990014.227</v>
      </c>
      <c r="Y238" s="11">
        <v>22164176674309.965</v>
      </c>
    </row>
    <row r="239" spans="4:25" x14ac:dyDescent="0.25">
      <c r="D239" s="11">
        <v>2049</v>
      </c>
      <c r="E239" s="11">
        <f t="shared" si="335"/>
        <v>190482893437.07712</v>
      </c>
      <c r="F239" s="11">
        <f t="shared" si="336"/>
        <v>174748712862.26505</v>
      </c>
      <c r="G239" s="11">
        <f t="shared" si="337"/>
        <v>161148133649.42712</v>
      </c>
      <c r="H239" s="11">
        <f t="shared" si="338"/>
        <v>0</v>
      </c>
      <c r="I239" s="11">
        <f t="shared" si="339"/>
        <v>0</v>
      </c>
      <c r="J239" s="11">
        <f t="shared" si="340"/>
        <v>212723127414.33044</v>
      </c>
      <c r="K239" s="11">
        <f t="shared" si="341"/>
        <v>195369956254.75916</v>
      </c>
      <c r="L239" s="11">
        <f t="shared" si="342"/>
        <v>178998898606.86975</v>
      </c>
      <c r="M239" s="11">
        <f t="shared" si="343"/>
        <v>0</v>
      </c>
      <c r="N239" s="11">
        <f t="shared" si="344"/>
        <v>0</v>
      </c>
      <c r="O239" s="11">
        <f t="shared" si="345"/>
        <v>204313893843.09341</v>
      </c>
      <c r="P239" s="11">
        <f t="shared" si="346"/>
        <v>192397437003.6449</v>
      </c>
      <c r="Q239" s="11">
        <f t="shared" si="347"/>
        <v>181093596668.15576</v>
      </c>
      <c r="R239" s="11">
        <f t="shared" si="348"/>
        <v>0</v>
      </c>
      <c r="S239" s="11">
        <f t="shared" si="349"/>
        <v>0</v>
      </c>
      <c r="V239" s="11">
        <v>2049</v>
      </c>
      <c r="W239" s="11">
        <v>11034072413560.99</v>
      </c>
      <c r="X239" s="11">
        <v>16418380954476.922</v>
      </c>
      <c r="Y239" s="11">
        <v>22741534727120.102</v>
      </c>
    </row>
    <row r="240" spans="4:25" x14ac:dyDescent="0.25">
      <c r="D240" s="11">
        <v>2050</v>
      </c>
      <c r="E240" s="11">
        <f t="shared" si="335"/>
        <v>193064638210.14117</v>
      </c>
      <c r="F240" s="11">
        <f t="shared" si="336"/>
        <v>176794056896.85394</v>
      </c>
      <c r="G240" s="11">
        <f t="shared" si="337"/>
        <v>162284322630.67023</v>
      </c>
      <c r="H240" s="11">
        <f t="shared" si="338"/>
        <v>0</v>
      </c>
      <c r="I240" s="11">
        <f t="shared" si="339"/>
        <v>0</v>
      </c>
      <c r="J240" s="11">
        <f t="shared" si="340"/>
        <v>212557251029.99451</v>
      </c>
      <c r="K240" s="11">
        <f t="shared" si="341"/>
        <v>195008225285.75589</v>
      </c>
      <c r="L240" s="11">
        <f t="shared" si="342"/>
        <v>178408263217.86099</v>
      </c>
      <c r="M240" s="11">
        <f t="shared" si="343"/>
        <v>0</v>
      </c>
      <c r="N240" s="11">
        <f t="shared" si="344"/>
        <v>0</v>
      </c>
      <c r="O240" s="11">
        <f t="shared" si="345"/>
        <v>205810223889.16608</v>
      </c>
      <c r="P240" s="11">
        <f t="shared" si="346"/>
        <v>193608266624.61401</v>
      </c>
      <c r="Q240" s="11">
        <f t="shared" si="347"/>
        <v>181872084092.39795</v>
      </c>
      <c r="R240" s="11">
        <f t="shared" si="348"/>
        <v>0</v>
      </c>
      <c r="S240" s="11">
        <f t="shared" si="349"/>
        <v>0</v>
      </c>
      <c r="V240" s="11">
        <v>2050</v>
      </c>
      <c r="W240" s="11">
        <v>11234240664370.994</v>
      </c>
      <c r="X240" s="11">
        <v>16721770713484.596</v>
      </c>
      <c r="Y240" s="11">
        <v>23342529499898.77</v>
      </c>
    </row>
    <row r="241" spans="3:29" x14ac:dyDescent="0.25">
      <c r="V241" s="11" t="s">
        <v>85</v>
      </c>
    </row>
    <row r="243" spans="3:29" x14ac:dyDescent="0.25">
      <c r="C243" s="11" t="s">
        <v>82</v>
      </c>
      <c r="D243" s="11" t="s">
        <v>31</v>
      </c>
      <c r="E243" s="11" t="s">
        <v>61</v>
      </c>
      <c r="F243" s="11">
        <v>25</v>
      </c>
      <c r="G243" s="11">
        <v>50</v>
      </c>
      <c r="H243" s="11">
        <v>75</v>
      </c>
      <c r="I243" s="11">
        <v>100</v>
      </c>
      <c r="J243" s="11" t="s">
        <v>3</v>
      </c>
      <c r="O243" s="11" t="s">
        <v>4</v>
      </c>
      <c r="W243" s="11" t="s">
        <v>60</v>
      </c>
      <c r="X243" s="11" t="s">
        <v>3</v>
      </c>
      <c r="Y243" s="11" t="s">
        <v>4</v>
      </c>
    </row>
    <row r="244" spans="3:29" x14ac:dyDescent="0.25">
      <c r="D244" s="11">
        <v>2020</v>
      </c>
      <c r="E244" s="11">
        <f>SUM(E$176:E176)</f>
        <v>19915631290.685738</v>
      </c>
      <c r="F244" s="11">
        <f>SUM(F$176:F176)</f>
        <v>19915631290.685738</v>
      </c>
      <c r="G244" s="11">
        <f>SUM(G$176:G176)</f>
        <v>19915631290.685738</v>
      </c>
      <c r="H244" s="11">
        <f>SUM(H$176:H176)</f>
        <v>0</v>
      </c>
      <c r="I244" s="11">
        <f>SUM(I$176:I176)</f>
        <v>0</v>
      </c>
      <c r="J244" s="11">
        <f>SUM(J$176:J176)</f>
        <v>19915631290.685738</v>
      </c>
      <c r="K244" s="11">
        <f>SUM(K$176:K176)</f>
        <v>19915631290.685738</v>
      </c>
      <c r="L244" s="11">
        <f>SUM(L$176:L176)</f>
        <v>19915631290.685738</v>
      </c>
      <c r="M244" s="11">
        <f>SUM(M$176:M176)</f>
        <v>0</v>
      </c>
      <c r="N244" s="11">
        <f>SUM(N$176:N176)</f>
        <v>0</v>
      </c>
      <c r="O244" s="11">
        <f>SUM(O$176:O176)</f>
        <v>19915631290.685738</v>
      </c>
      <c r="P244" s="11">
        <f>SUM(P$176:P176)</f>
        <v>19915631290.685738</v>
      </c>
      <c r="Q244" s="11">
        <f>SUM(Q$176:Q176)</f>
        <v>19915631290.685738</v>
      </c>
      <c r="R244" s="11">
        <f>SUM(R$176:R176)</f>
        <v>0</v>
      </c>
      <c r="S244" s="11">
        <f>SUM(S$176:S176)</f>
        <v>0</v>
      </c>
      <c r="V244" s="11">
        <v>2020</v>
      </c>
      <c r="W244" s="11">
        <v>1061427955989.6107</v>
      </c>
      <c r="X244" s="11">
        <v>1061427955989.6107</v>
      </c>
      <c r="Y244" s="11">
        <v>1061427955989.6107</v>
      </c>
      <c r="AA244" s="11">
        <v>1061427955989.6107</v>
      </c>
      <c r="AB244" s="11">
        <v>1061427955989.6107</v>
      </c>
      <c r="AC244" s="11">
        <v>1061427955989.6107</v>
      </c>
    </row>
    <row r="245" spans="3:29" x14ac:dyDescent="0.25">
      <c r="D245" s="11">
        <v>2021</v>
      </c>
      <c r="E245" s="11">
        <f>SUM(E$176:E177)</f>
        <v>43592714263.277069</v>
      </c>
      <c r="F245" s="11">
        <f>SUM(F$176:F177)</f>
        <v>43592714263.277069</v>
      </c>
      <c r="G245" s="11">
        <f>SUM(G$176:G177)</f>
        <v>43592714263.277069</v>
      </c>
      <c r="H245" s="11">
        <f>SUM(H$176:H177)</f>
        <v>0</v>
      </c>
      <c r="I245" s="11">
        <f>SUM(I$176:I177)</f>
        <v>0</v>
      </c>
      <c r="J245" s="11">
        <f>SUM(J$176:J177)</f>
        <v>43569614397.643188</v>
      </c>
      <c r="K245" s="11">
        <f>SUM(K$176:K177)</f>
        <v>43569614397.643188</v>
      </c>
      <c r="L245" s="11">
        <f>SUM(L$176:L177)</f>
        <v>43569614397.643188</v>
      </c>
      <c r="M245" s="11">
        <f>SUM(M$176:M177)</f>
        <v>0</v>
      </c>
      <c r="N245" s="11">
        <f>SUM(N$176:N177)</f>
        <v>0</v>
      </c>
      <c r="O245" s="11">
        <f>SUM(O$176:O177)</f>
        <v>43507333363.496353</v>
      </c>
      <c r="P245" s="11">
        <f>SUM(P$176:P177)</f>
        <v>43507333363.496353</v>
      </c>
      <c r="Q245" s="11">
        <f>SUM(Q$176:Q177)</f>
        <v>43507333363.496353</v>
      </c>
      <c r="R245" s="11">
        <f>SUM(R$176:R177)</f>
        <v>0</v>
      </c>
      <c r="S245" s="11">
        <f>SUM(S$176:S177)</f>
        <v>0</v>
      </c>
      <c r="V245" s="11">
        <v>2021</v>
      </c>
      <c r="W245" s="11">
        <v>2328442811252.1421</v>
      </c>
      <c r="X245" s="11">
        <v>2328278111474.0557</v>
      </c>
      <c r="Y245" s="11">
        <v>2328277801010.9727</v>
      </c>
      <c r="AA245" s="11">
        <v>2328442811252.1421</v>
      </c>
      <c r="AB245" s="11">
        <v>2328278111474.0557</v>
      </c>
      <c r="AC245" s="11">
        <v>2328277801010.9727</v>
      </c>
    </row>
    <row r="246" spans="3:29" x14ac:dyDescent="0.25">
      <c r="D246" s="11">
        <v>2022</v>
      </c>
      <c r="E246" s="11">
        <f>SUM(E$176:E178)</f>
        <v>74853098417.281723</v>
      </c>
      <c r="F246" s="11">
        <f>SUM(F$176:F178)</f>
        <v>74853098417.281723</v>
      </c>
      <c r="G246" s="11">
        <f>SUM(G$176:G178)</f>
        <v>74853098417.281723</v>
      </c>
      <c r="H246" s="11">
        <f>SUM(H$176:H178)</f>
        <v>0</v>
      </c>
      <c r="I246" s="11">
        <f>SUM(I$176:I178)</f>
        <v>0</v>
      </c>
      <c r="J246" s="11">
        <f>SUM(J$176:J178)</f>
        <v>74727078163.865738</v>
      </c>
      <c r="K246" s="11">
        <f>SUM(K$176:K178)</f>
        <v>74727078163.865738</v>
      </c>
      <c r="L246" s="11">
        <f>SUM(L$176:L178)</f>
        <v>74727078163.865738</v>
      </c>
      <c r="M246" s="11">
        <f>SUM(M$176:M178)</f>
        <v>0</v>
      </c>
      <c r="N246" s="11">
        <f>SUM(N$176:N178)</f>
        <v>0</v>
      </c>
      <c r="O246" s="11">
        <f>SUM(O$176:O178)</f>
        <v>74347788788.933075</v>
      </c>
      <c r="P246" s="11">
        <f>SUM(P$176:P178)</f>
        <v>74347788788.933075</v>
      </c>
      <c r="Q246" s="11">
        <f>SUM(Q$176:Q178)</f>
        <v>74347788788.933075</v>
      </c>
      <c r="R246" s="11">
        <f>SUM(R$176:R178)</f>
        <v>0</v>
      </c>
      <c r="S246" s="11">
        <f>SUM(S$176:S178)</f>
        <v>0</v>
      </c>
      <c r="V246" s="11">
        <v>2022</v>
      </c>
      <c r="W246" s="11">
        <v>4011075431668.1133</v>
      </c>
      <c r="X246" s="11">
        <v>4010910731890.0264</v>
      </c>
      <c r="Y246" s="11">
        <v>4010910421426.9434</v>
      </c>
      <c r="AA246" s="11">
        <v>4011075431668.1133</v>
      </c>
      <c r="AB246" s="11">
        <v>4010910731890.0264</v>
      </c>
      <c r="AC246" s="11">
        <v>4010910421426.9434</v>
      </c>
    </row>
    <row r="247" spans="3:29" x14ac:dyDescent="0.25">
      <c r="D247" s="11">
        <v>2023</v>
      </c>
      <c r="E247" s="11">
        <f>SUM(E$176:E179)</f>
        <v>117098576930.58591</v>
      </c>
      <c r="F247" s="11">
        <f>SUM(F$176:F179)</f>
        <v>117098576930.58591</v>
      </c>
      <c r="G247" s="11">
        <f>SUM(G$176:G179)</f>
        <v>117098576930.58591</v>
      </c>
      <c r="H247" s="11">
        <f>SUM(H$176:H179)</f>
        <v>0</v>
      </c>
      <c r="I247" s="11">
        <f>SUM(I$176:I179)</f>
        <v>0</v>
      </c>
      <c r="J247" s="11">
        <f>SUM(J$176:J179)</f>
        <v>116683242327.44905</v>
      </c>
      <c r="K247" s="11">
        <f>SUM(K$176:K179)</f>
        <v>116683242327.44905</v>
      </c>
      <c r="L247" s="11">
        <f>SUM(L$176:L179)</f>
        <v>116683242327.44905</v>
      </c>
      <c r="M247" s="11">
        <f>SUM(M$176:M179)</f>
        <v>0</v>
      </c>
      <c r="N247" s="11">
        <f>SUM(N$176:N179)</f>
        <v>0</v>
      </c>
      <c r="O247" s="11">
        <f>SUM(O$176:O179)</f>
        <v>115426857398.96762</v>
      </c>
      <c r="P247" s="11">
        <f>SUM(P$176:P179)</f>
        <v>115426857398.96762</v>
      </c>
      <c r="Q247" s="11">
        <f>SUM(Q$176:Q179)</f>
        <v>115426857398.96762</v>
      </c>
      <c r="R247" s="11">
        <f>SUM(R$176:R179)</f>
        <v>0</v>
      </c>
      <c r="S247" s="11">
        <f>SUM(S$176:S179)</f>
        <v>0</v>
      </c>
      <c r="V247" s="11">
        <v>2023</v>
      </c>
      <c r="W247" s="11">
        <v>6303797669624.459</v>
      </c>
      <c r="X247" s="11">
        <v>6303632969846.3691</v>
      </c>
      <c r="Y247" s="11">
        <v>6303632659383.2871</v>
      </c>
      <c r="AA247" s="11">
        <v>6303797669624.459</v>
      </c>
      <c r="AB247" s="11">
        <v>6303632969846.3691</v>
      </c>
      <c r="AC247" s="11">
        <v>6303632659383.2871</v>
      </c>
    </row>
    <row r="248" spans="3:29" x14ac:dyDescent="0.25">
      <c r="D248" s="11">
        <v>2024</v>
      </c>
      <c r="E248" s="11">
        <f>SUM(E$176:E180)</f>
        <v>161900442805.064</v>
      </c>
      <c r="F248" s="11">
        <f>SUM(F$176:F180)</f>
        <v>161900442805.064</v>
      </c>
      <c r="G248" s="11">
        <f>SUM(G$176:G180)</f>
        <v>161900442805.064</v>
      </c>
      <c r="H248" s="11">
        <f>SUM(H$176:H180)</f>
        <v>0</v>
      </c>
      <c r="I248" s="11">
        <f>SUM(I$176:I180)</f>
        <v>0</v>
      </c>
      <c r="J248" s="11">
        <f>SUM(J$176:J180)</f>
        <v>162137213727.55472</v>
      </c>
      <c r="K248" s="11">
        <f>SUM(K$176:K180)</f>
        <v>162137213727.55472</v>
      </c>
      <c r="L248" s="11">
        <f>SUM(L$176:L180)</f>
        <v>162137213727.55472</v>
      </c>
      <c r="M248" s="11">
        <f>SUM(M$176:M180)</f>
        <v>0</v>
      </c>
      <c r="N248" s="11">
        <f>SUM(N$176:N180)</f>
        <v>0</v>
      </c>
      <c r="O248" s="11">
        <f>SUM(O$176:O180)</f>
        <v>172271723974.79962</v>
      </c>
      <c r="P248" s="11">
        <f>SUM(P$176:P180)</f>
        <v>172271723974.79962</v>
      </c>
      <c r="Q248" s="11">
        <f>SUM(Q$176:Q180)</f>
        <v>172271723974.79962</v>
      </c>
      <c r="R248" s="11">
        <f>SUM(R$176:R180)</f>
        <v>0</v>
      </c>
      <c r="S248" s="11">
        <f>SUM(S$176:S180)</f>
        <v>0</v>
      </c>
      <c r="V248" s="11">
        <v>2024</v>
      </c>
      <c r="W248" s="11">
        <v>8734629058946.2266</v>
      </c>
      <c r="X248" s="11">
        <v>8786462272910.1729</v>
      </c>
      <c r="Y248" s="11">
        <v>9574857481868.5566</v>
      </c>
      <c r="AA248" s="11">
        <v>8734629058946.2266</v>
      </c>
      <c r="AB248" s="11">
        <v>8786462272910.1729</v>
      </c>
      <c r="AC248" s="11">
        <v>9574857481868.5566</v>
      </c>
    </row>
    <row r="249" spans="3:29" x14ac:dyDescent="0.25">
      <c r="D249" s="11">
        <v>2025</v>
      </c>
      <c r="E249" s="11">
        <f>SUM(E$181:E181)</f>
        <v>47508360701.528564</v>
      </c>
      <c r="F249" s="11">
        <f>SUM(F$181:F181)</f>
        <v>47508360701.528564</v>
      </c>
      <c r="G249" s="11">
        <f>SUM(G$181:G181)</f>
        <v>47508360701.528564</v>
      </c>
      <c r="H249" s="11">
        <f>SUM(H$181:H181)</f>
        <v>0</v>
      </c>
      <c r="I249" s="11">
        <f>SUM(I$181:I181)</f>
        <v>0</v>
      </c>
      <c r="J249" s="11">
        <f>SUM(J$181:J181)</f>
        <v>48919102614.077507</v>
      </c>
      <c r="K249" s="11">
        <f>SUM(K$181:K181)</f>
        <v>48919102614.077507</v>
      </c>
      <c r="L249" s="11">
        <f>SUM(L$181:L181)</f>
        <v>48919102614.077507</v>
      </c>
      <c r="M249" s="11">
        <f>SUM(M$181:M181)</f>
        <v>0</v>
      </c>
      <c r="N249" s="11">
        <f>SUM(N$181:N181)</f>
        <v>0</v>
      </c>
      <c r="O249" s="11">
        <f>SUM(O$181:O181)</f>
        <v>67399408929.904427</v>
      </c>
      <c r="P249" s="11">
        <f>SUM(P$181:P181)</f>
        <v>67399408929.904427</v>
      </c>
      <c r="Q249" s="11">
        <f>SUM(Q$181:Q181)</f>
        <v>67399408929.904427</v>
      </c>
      <c r="R249" s="11">
        <f>SUM(R$181:R181)</f>
        <v>0</v>
      </c>
      <c r="S249" s="11">
        <f>SUM(S$181:S181)</f>
        <v>0</v>
      </c>
      <c r="V249" s="11">
        <v>2025</v>
      </c>
      <c r="W249" s="11">
        <v>2578382488892.7344</v>
      </c>
      <c r="X249" s="11">
        <v>2673883477599.6182</v>
      </c>
      <c r="Y249" s="11">
        <v>3944552145285.2031</v>
      </c>
      <c r="AA249" s="11">
        <f>SUM(AA244:AA248)</f>
        <v>22439372927480.551</v>
      </c>
      <c r="AB249" s="11">
        <f t="shared" ref="AB249:AC249" si="350">SUM(AB244:AB248)</f>
        <v>22490712042110.234</v>
      </c>
      <c r="AC249" s="11">
        <f t="shared" si="350"/>
        <v>23279106319679.371</v>
      </c>
    </row>
    <row r="250" spans="3:29" x14ac:dyDescent="0.25">
      <c r="D250" s="11">
        <v>2026</v>
      </c>
      <c r="E250" s="11">
        <f>SUM(E$181:E182)</f>
        <v>100990107740.42072</v>
      </c>
      <c r="F250" s="11">
        <f>SUM(F$181:F182)</f>
        <v>100990107740.42072</v>
      </c>
      <c r="G250" s="11">
        <f>SUM(G$181:G182)</f>
        <v>100990107740.42072</v>
      </c>
      <c r="H250" s="11">
        <f>SUM(H$181:H182)</f>
        <v>0</v>
      </c>
      <c r="I250" s="11">
        <f>SUM(I$181:I182)</f>
        <v>0</v>
      </c>
      <c r="J250" s="11">
        <f>SUM(J$181:J182)</f>
        <v>105340074506.48456</v>
      </c>
      <c r="K250" s="11">
        <f>SUM(K$181:K182)</f>
        <v>105340074506.48456</v>
      </c>
      <c r="L250" s="11">
        <f>SUM(L$181:L182)</f>
        <v>105340074506.48456</v>
      </c>
      <c r="M250" s="11">
        <f>SUM(M$181:M182)</f>
        <v>0</v>
      </c>
      <c r="N250" s="11">
        <f>SUM(N$181:N182)</f>
        <v>0</v>
      </c>
      <c r="O250" s="11">
        <f>SUM(O$181:O182)</f>
        <v>144564377082.1124</v>
      </c>
      <c r="P250" s="11">
        <f>SUM(P$181:P182)</f>
        <v>144564377082.1124</v>
      </c>
      <c r="Q250" s="11">
        <f>SUM(Q$181:Q182)</f>
        <v>144564377082.1124</v>
      </c>
      <c r="R250" s="11">
        <f>SUM(R$181:R182)</f>
        <v>0</v>
      </c>
      <c r="S250" s="11">
        <f>SUM(S$181:S182)</f>
        <v>0</v>
      </c>
      <c r="V250" s="11">
        <v>2026</v>
      </c>
      <c r="W250" s="11">
        <v>5496582627917.5859</v>
      </c>
      <c r="X250" s="11">
        <v>5783932797327.9736</v>
      </c>
      <c r="Y250" s="11">
        <v>8582725266253.8574</v>
      </c>
    </row>
    <row r="251" spans="3:29" x14ac:dyDescent="0.25">
      <c r="D251" s="11">
        <v>2027</v>
      </c>
      <c r="E251" s="11">
        <f>SUM(E$181:E183)</f>
        <v>160600893448.83221</v>
      </c>
      <c r="F251" s="11">
        <f>SUM(F$181:F183)</f>
        <v>160600893448.83221</v>
      </c>
      <c r="G251" s="11">
        <f>SUM(G$181:G183)</f>
        <v>160600893448.83221</v>
      </c>
      <c r="H251" s="11">
        <f>SUM(H$181:H183)</f>
        <v>0</v>
      </c>
      <c r="I251" s="11">
        <f>SUM(I$181:I183)</f>
        <v>0</v>
      </c>
      <c r="J251" s="11">
        <f>SUM(J$181:J183)</f>
        <v>169535591156.92776</v>
      </c>
      <c r="K251" s="11">
        <f>SUM(K$181:K183)</f>
        <v>169535591156.92776</v>
      </c>
      <c r="L251" s="11">
        <f>SUM(L$181:L183)</f>
        <v>169535591156.92776</v>
      </c>
      <c r="M251" s="11">
        <f>SUM(M$181:M183)</f>
        <v>0</v>
      </c>
      <c r="N251" s="11">
        <f>SUM(N$181:N183)</f>
        <v>0</v>
      </c>
      <c r="O251" s="11">
        <f>SUM(O$181:O183)</f>
        <v>230657716699.48108</v>
      </c>
      <c r="P251" s="11">
        <f>SUM(P$181:P183)</f>
        <v>230657716699.48108</v>
      </c>
      <c r="Q251" s="11">
        <f>SUM(Q$181:Q183)</f>
        <v>230657716699.48108</v>
      </c>
      <c r="R251" s="11">
        <f>SUM(R$181:R183)</f>
        <v>0</v>
      </c>
      <c r="S251" s="11">
        <f>SUM(S$181:S183)</f>
        <v>0</v>
      </c>
      <c r="V251" s="11">
        <v>2027</v>
      </c>
      <c r="W251" s="11">
        <v>8765560398825.1289</v>
      </c>
      <c r="X251" s="11">
        <v>9350903719177.2109</v>
      </c>
      <c r="Y251" s="11">
        <v>13933335266095.795</v>
      </c>
    </row>
    <row r="252" spans="3:29" x14ac:dyDescent="0.25">
      <c r="D252" s="11">
        <v>2028</v>
      </c>
      <c r="E252" s="11">
        <f>SUM(E$181:E184)</f>
        <v>226705527221.42361</v>
      </c>
      <c r="F252" s="11">
        <f>SUM(F$181:F184)</f>
        <v>226705527221.42361</v>
      </c>
      <c r="G252" s="11">
        <f>SUM(G$181:G184)</f>
        <v>226705527221.42361</v>
      </c>
      <c r="H252" s="11">
        <f>SUM(H$181:H184)</f>
        <v>0</v>
      </c>
      <c r="I252" s="11">
        <f>SUM(I$181:I184)</f>
        <v>0</v>
      </c>
      <c r="J252" s="11">
        <f>SUM(J$181:J184)</f>
        <v>241565181782.97604</v>
      </c>
      <c r="K252" s="11">
        <f>SUM(K$181:K184)</f>
        <v>241565181782.97604</v>
      </c>
      <c r="L252" s="11">
        <f>SUM(L$181:L184)</f>
        <v>241565181782.97604</v>
      </c>
      <c r="M252" s="11">
        <f>SUM(M$181:M184)</f>
        <v>0</v>
      </c>
      <c r="N252" s="11">
        <f>SUM(N$181:N184)</f>
        <v>0</v>
      </c>
      <c r="O252" s="11">
        <f>SUM(O$181:O184)</f>
        <v>324856973795.92505</v>
      </c>
      <c r="P252" s="11">
        <f>SUM(P$181:P184)</f>
        <v>324856973795.92505</v>
      </c>
      <c r="Q252" s="11">
        <f>SUM(Q$181:Q184)</f>
        <v>324856973795.92505</v>
      </c>
      <c r="R252" s="11">
        <f>SUM(R$181:R184)</f>
        <v>0</v>
      </c>
      <c r="S252" s="11">
        <f>SUM(S$181:S184)</f>
        <v>0</v>
      </c>
      <c r="V252" s="11">
        <v>2028</v>
      </c>
      <c r="W252" s="11">
        <v>12408910749140.688</v>
      </c>
      <c r="X252" s="11">
        <v>13383647281632.328</v>
      </c>
      <c r="Y252" s="11">
        <v>20001155131026.141</v>
      </c>
    </row>
    <row r="253" spans="3:29" x14ac:dyDescent="0.25">
      <c r="D253" s="11">
        <v>2029</v>
      </c>
      <c r="E253" s="11">
        <f>SUM(E$181:E185)</f>
        <v>299820233501.20129</v>
      </c>
      <c r="F253" s="11">
        <f>SUM(F$181:F185)</f>
        <v>299820233501.20129</v>
      </c>
      <c r="G253" s="11">
        <f>SUM(G$181:G185)</f>
        <v>299820233501.20129</v>
      </c>
      <c r="H253" s="11">
        <f>SUM(H$181:H185)</f>
        <v>0</v>
      </c>
      <c r="I253" s="11">
        <f>SUM(I$181:I185)</f>
        <v>0</v>
      </c>
      <c r="J253" s="11">
        <f>SUM(J$181:J185)</f>
        <v>322164109014.43036</v>
      </c>
      <c r="K253" s="11">
        <f>SUM(K$181:K185)</f>
        <v>322164109014.43036</v>
      </c>
      <c r="L253" s="11">
        <f>SUM(L$181:L185)</f>
        <v>322164109014.43036</v>
      </c>
      <c r="M253" s="11">
        <f>SUM(M$181:M185)</f>
        <v>0</v>
      </c>
      <c r="N253" s="11">
        <f>SUM(N$181:N185)</f>
        <v>0</v>
      </c>
      <c r="O253" s="11">
        <f>SUM(O$181:O185)</f>
        <v>426286556377.7356</v>
      </c>
      <c r="P253" s="11">
        <f>SUM(P$181:P185)</f>
        <v>426286556377.7356</v>
      </c>
      <c r="Q253" s="11">
        <f>SUM(Q$181:Q185)</f>
        <v>426286556377.7356</v>
      </c>
      <c r="R253" s="11">
        <f>SUM(R$181:R185)</f>
        <v>0</v>
      </c>
      <c r="S253" s="11">
        <f>SUM(S$181:S185)</f>
        <v>0</v>
      </c>
      <c r="V253" s="11">
        <v>2029</v>
      </c>
      <c r="W253" s="11">
        <v>16453425954865.809</v>
      </c>
      <c r="X253" s="11">
        <v>17937906497995.133</v>
      </c>
      <c r="Y253" s="11">
        <v>26786516183275.164</v>
      </c>
    </row>
    <row r="254" spans="3:29" x14ac:dyDescent="0.25">
      <c r="D254" s="11">
        <v>2030</v>
      </c>
      <c r="E254" s="11">
        <f>SUM(E$186:E186)</f>
        <v>79767773626.405304</v>
      </c>
      <c r="F254" s="11">
        <f>SUM(F$186:F186)</f>
        <v>79801569042.171265</v>
      </c>
      <c r="G254" s="11">
        <f>SUM(G$186:G186)</f>
        <v>79835364457.93718</v>
      </c>
      <c r="H254" s="11">
        <f>SUM(H$186:H186)</f>
        <v>0</v>
      </c>
      <c r="I254" s="11">
        <f>SUM(I$186:I186)</f>
        <v>0</v>
      </c>
      <c r="J254" s="11">
        <f>SUM(J$186:J186)</f>
        <v>89116642338.384232</v>
      </c>
      <c r="K254" s="11">
        <f>SUM(K$186:K186)</f>
        <v>89156021797.747421</v>
      </c>
      <c r="L254" s="11">
        <f>SUM(L$186:L186)</f>
        <v>89195401257.110596</v>
      </c>
      <c r="M254" s="11">
        <f>SUM(M$186:M186)</f>
        <v>0</v>
      </c>
      <c r="N254" s="11">
        <f>SUM(N$186:N186)</f>
        <v>0</v>
      </c>
      <c r="O254" s="11">
        <f>SUM(O$186:O186)</f>
        <v>107830787388.39706</v>
      </c>
      <c r="P254" s="11">
        <f>SUM(P$186:P186)</f>
        <v>107881815403.61029</v>
      </c>
      <c r="Q254" s="11">
        <f>SUM(Q$186:Q186)</f>
        <v>107932843418.82356</v>
      </c>
      <c r="R254" s="11">
        <f>SUM(R$186:R186)</f>
        <v>0</v>
      </c>
      <c r="S254" s="11">
        <f>SUM(S$186:S186)</f>
        <v>0</v>
      </c>
      <c r="V254" s="11">
        <v>2030</v>
      </c>
      <c r="W254" s="11">
        <v>4426093043962.8906</v>
      </c>
      <c r="X254" s="11">
        <v>5085557581445.75</v>
      </c>
      <c r="Y254" s="11">
        <v>7508488745210.5781</v>
      </c>
    </row>
    <row r="255" spans="3:29" x14ac:dyDescent="0.25">
      <c r="D255" s="11">
        <v>2031</v>
      </c>
      <c r="E255" s="11">
        <f>SUM(E$186:E187)</f>
        <v>166930329081.55731</v>
      </c>
      <c r="F255" s="11">
        <f>SUM(F$186:F187)</f>
        <v>166956887711.89285</v>
      </c>
      <c r="G255" s="11">
        <f>SUM(G$186:G187)</f>
        <v>166983446342.22827</v>
      </c>
      <c r="H255" s="11">
        <f>SUM(H$186:H187)</f>
        <v>0</v>
      </c>
      <c r="I255" s="11">
        <f>SUM(I$186:I187)</f>
        <v>0</v>
      </c>
      <c r="J255" s="11">
        <f>SUM(J$186:J187)</f>
        <v>187227313150.27789</v>
      </c>
      <c r="K255" s="11">
        <f>SUM(K$186:K187)</f>
        <v>187254177387.75525</v>
      </c>
      <c r="L255" s="11">
        <f>SUM(L$186:L187)</f>
        <v>187281041625.2327</v>
      </c>
      <c r="M255" s="11">
        <f>SUM(M$186:M187)</f>
        <v>0</v>
      </c>
      <c r="N255" s="11">
        <f>SUM(N$186:N187)</f>
        <v>0</v>
      </c>
      <c r="O255" s="11">
        <f>SUM(O$186:O187)</f>
        <v>224038547655.95398</v>
      </c>
      <c r="P255" s="11">
        <f>SUM(P$186:P187)</f>
        <v>224121689647.76248</v>
      </c>
      <c r="Q255" s="11">
        <f>SUM(Q$186:Q187)</f>
        <v>224204831639.57098</v>
      </c>
      <c r="R255" s="11">
        <f>SUM(R$186:R187)</f>
        <v>0</v>
      </c>
      <c r="S255" s="11">
        <f>SUM(S$186:S187)</f>
        <v>0</v>
      </c>
      <c r="V255" s="11">
        <v>2031</v>
      </c>
      <c r="W255" s="11">
        <v>9281748151298.7148</v>
      </c>
      <c r="X255" s="11">
        <v>10760755883852.156</v>
      </c>
      <c r="Y255" s="11">
        <v>16021089727147.953</v>
      </c>
    </row>
    <row r="256" spans="3:29" x14ac:dyDescent="0.25">
      <c r="D256" s="11">
        <v>2032</v>
      </c>
      <c r="E256" s="11">
        <f>SUM(E$186:E188)</f>
        <v>260860513452.3288</v>
      </c>
      <c r="F256" s="11">
        <f>SUM(F$186:F188)</f>
        <v>260751288302.87631</v>
      </c>
      <c r="G256" s="11">
        <f>SUM(G$186:G188)</f>
        <v>260642063153.42365</v>
      </c>
      <c r="H256" s="11">
        <f>SUM(H$186:H188)</f>
        <v>0</v>
      </c>
      <c r="I256" s="11">
        <f>SUM(I$186:I188)</f>
        <v>0</v>
      </c>
      <c r="J256" s="11">
        <f>SUM(J$186:J188)</f>
        <v>293859941293.17712</v>
      </c>
      <c r="K256" s="11">
        <f>SUM(K$186:K188)</f>
        <v>293695064144.68933</v>
      </c>
      <c r="L256" s="11">
        <f>SUM(L$186:L188)</f>
        <v>293531889762.29565</v>
      </c>
      <c r="M256" s="11">
        <f>SUM(M$186:M188)</f>
        <v>0</v>
      </c>
      <c r="N256" s="11">
        <f>SUM(N$186:N188)</f>
        <v>0</v>
      </c>
      <c r="O256" s="11">
        <f>SUM(O$186:O188)</f>
        <v>348187004753.21082</v>
      </c>
      <c r="P256" s="11">
        <f>SUM(P$186:P188)</f>
        <v>348174057878.99042</v>
      </c>
      <c r="Q256" s="11">
        <f>SUM(Q$186:Q188)</f>
        <v>348161111004.77014</v>
      </c>
      <c r="R256" s="11">
        <f>SUM(R$186:R188)</f>
        <v>0</v>
      </c>
      <c r="S256" s="11">
        <f>SUM(S$186:S188)</f>
        <v>0</v>
      </c>
      <c r="V256" s="11">
        <v>2032</v>
      </c>
      <c r="W256" s="11">
        <v>14531423119520.637</v>
      </c>
      <c r="X256" s="11">
        <v>17025065297545.93</v>
      </c>
      <c r="Y256" s="11">
        <v>25532833039763.484</v>
      </c>
    </row>
    <row r="257" spans="4:25" x14ac:dyDescent="0.25">
      <c r="D257" s="11">
        <v>2033</v>
      </c>
      <c r="E257" s="11">
        <f>SUM(E$186:E189)</f>
        <v>361605579235.79578</v>
      </c>
      <c r="F257" s="11">
        <f>SUM(F$186:F189)</f>
        <v>361122702980.24426</v>
      </c>
      <c r="G257" s="11">
        <f>SUM(G$186:G189)</f>
        <v>360639826724.69269</v>
      </c>
      <c r="H257" s="11">
        <f>SUM(H$186:H189)</f>
        <v>0</v>
      </c>
      <c r="I257" s="11">
        <f>SUM(I$186:I189)</f>
        <v>0</v>
      </c>
      <c r="J257" s="11">
        <f>SUM(J$186:J189)</f>
        <v>409434323761.08276</v>
      </c>
      <c r="K257" s="11">
        <f>SUM(K$186:K189)</f>
        <v>408715959570.40002</v>
      </c>
      <c r="L257" s="11">
        <f>SUM(L$186:L189)</f>
        <v>408038309284.2749</v>
      </c>
      <c r="M257" s="11">
        <f>SUM(M$186:M189)</f>
        <v>0</v>
      </c>
      <c r="N257" s="11">
        <f>SUM(N$186:N189)</f>
        <v>0</v>
      </c>
      <c r="O257" s="11">
        <f>SUM(O$186:O189)</f>
        <v>479797930748.40112</v>
      </c>
      <c r="P257" s="11">
        <f>SUM(P$186:P189)</f>
        <v>479396718443.72455</v>
      </c>
      <c r="Q257" s="11">
        <f>SUM(Q$186:Q189)</f>
        <v>478995506139.0481</v>
      </c>
      <c r="R257" s="11">
        <f>SUM(R$186:R189)</f>
        <v>0</v>
      </c>
      <c r="S257" s="11">
        <f>SUM(S$186:S189)</f>
        <v>0</v>
      </c>
      <c r="V257" s="11">
        <v>2033</v>
      </c>
      <c r="W257" s="11">
        <v>20179030985014.59</v>
      </c>
      <c r="X257" s="11">
        <v>23930119887686.406</v>
      </c>
      <c r="Y257" s="11">
        <v>36045049713129.672</v>
      </c>
    </row>
    <row r="258" spans="4:25" x14ac:dyDescent="0.25">
      <c r="D258" s="11">
        <v>2034</v>
      </c>
      <c r="E258" s="11">
        <f>SUM(E$186:E190)</f>
        <v>469131147669.03723</v>
      </c>
      <c r="F258" s="11">
        <f>SUM(F$186:F190)</f>
        <v>467904155591.21545</v>
      </c>
      <c r="G258" s="11">
        <f>SUM(G$186:G190)</f>
        <v>466677163513.39362</v>
      </c>
      <c r="H258" s="11">
        <f>SUM(H$186:H190)</f>
        <v>0</v>
      </c>
      <c r="I258" s="11">
        <f>SUM(I$186:I190)</f>
        <v>0</v>
      </c>
      <c r="J258" s="11">
        <f>SUM(J$186:J190)</f>
        <v>533786557244.14355</v>
      </c>
      <c r="K258" s="11">
        <f>SUM(K$186:K190)</f>
        <v>531921516553.69</v>
      </c>
      <c r="L258" s="11">
        <f>SUM(L$186:L190)</f>
        <v>530205013036.25146</v>
      </c>
      <c r="M258" s="11">
        <f>SUM(M$186:M190)</f>
        <v>0</v>
      </c>
      <c r="N258" s="11">
        <f>SUM(N$186:N190)</f>
        <v>0</v>
      </c>
      <c r="O258" s="11">
        <f>SUM(O$186:O190)</f>
        <v>618385404277.26099</v>
      </c>
      <c r="P258" s="11">
        <f>SUM(P$186:P190)</f>
        <v>617092570211.67871</v>
      </c>
      <c r="Q258" s="11">
        <f>SUM(Q$186:Q190)</f>
        <v>615808042339.38196</v>
      </c>
      <c r="R258" s="11">
        <f>SUM(R$186:R190)</f>
        <v>0</v>
      </c>
      <c r="S258" s="11">
        <f>SUM(S$186:S190)</f>
        <v>0</v>
      </c>
      <c r="V258" s="11">
        <v>2034</v>
      </c>
      <c r="W258" s="11">
        <v>26223373467903.605</v>
      </c>
      <c r="X258" s="11">
        <v>31480002340496.406</v>
      </c>
      <c r="Y258" s="11">
        <v>47549583120767.492</v>
      </c>
    </row>
    <row r="259" spans="4:25" x14ac:dyDescent="0.25">
      <c r="D259" s="11">
        <v>2035</v>
      </c>
      <c r="E259" s="11">
        <f>SUM(E$186:E191)</f>
        <v>583588365089.18408</v>
      </c>
      <c r="F259" s="11">
        <f>SUM(F$186:F191)</f>
        <v>581094371928.33374</v>
      </c>
      <c r="G259" s="11">
        <f>SUM(G$186:G191)</f>
        <v>578609277250.33594</v>
      </c>
      <c r="H259" s="11">
        <f>SUM(H$186:H191)</f>
        <v>0</v>
      </c>
      <c r="I259" s="11">
        <f>SUM(I$186:I191)</f>
        <v>0</v>
      </c>
      <c r="J259" s="11">
        <f>SUM(J$186:J191)</f>
        <v>666607679346.42688</v>
      </c>
      <c r="K259" s="11">
        <f>SUM(K$186:K191)</f>
        <v>662719603318.50269</v>
      </c>
      <c r="L259" s="11">
        <f>SUM(L$186:L191)</f>
        <v>659104288629.25891</v>
      </c>
      <c r="M259" s="11">
        <f>SUM(M$186:M191)</f>
        <v>0</v>
      </c>
      <c r="N259" s="11">
        <f>SUM(N$186:N191)</f>
        <v>0</v>
      </c>
      <c r="O259" s="11">
        <f>SUM(O$186:O191)</f>
        <v>763463884012.59277</v>
      </c>
      <c r="P259" s="11">
        <f>SUM(P$186:P191)</f>
        <v>760556096773.82434</v>
      </c>
      <c r="Q259" s="11">
        <f>SUM(Q$186:Q191)</f>
        <v>757687648325.63611</v>
      </c>
      <c r="R259" s="11">
        <f>SUM(R$186:R191)</f>
        <v>0</v>
      </c>
      <c r="S259" s="11">
        <f>SUM(S$186:S191)</f>
        <v>0</v>
      </c>
      <c r="V259" s="11">
        <v>2035</v>
      </c>
      <c r="W259" s="11">
        <v>32671114930174.699</v>
      </c>
      <c r="X259" s="11">
        <v>39666213497288.273</v>
      </c>
      <c r="Y259" s="11">
        <v>60047160511373.93</v>
      </c>
    </row>
    <row r="260" spans="4:25" x14ac:dyDescent="0.25">
      <c r="D260" s="11">
        <v>2036</v>
      </c>
      <c r="E260" s="11">
        <f>SUM(E$186:E192)</f>
        <v>705021553521.90576</v>
      </c>
      <c r="F260" s="11">
        <f>SUM(F$186:F192)</f>
        <v>700570653731.17908</v>
      </c>
      <c r="G260" s="11">
        <f>SUM(G$186:G192)</f>
        <v>696144064912.07727</v>
      </c>
      <c r="H260" s="11">
        <f>SUM(H$186:H192)</f>
        <v>0</v>
      </c>
      <c r="I260" s="11">
        <f>SUM(I$186:I192)</f>
        <v>0</v>
      </c>
      <c r="J260" s="11">
        <f>SUM(J$186:J192)</f>
        <v>807891603940.37244</v>
      </c>
      <c r="K260" s="11">
        <f>SUM(K$186:K192)</f>
        <v>800794745935.79553</v>
      </c>
      <c r="L260" s="11">
        <f>SUM(L$186:L192)</f>
        <v>794211065695.10986</v>
      </c>
      <c r="M260" s="11">
        <f>SUM(M$186:M192)</f>
        <v>0</v>
      </c>
      <c r="N260" s="11">
        <f>SUM(N$186:N192)</f>
        <v>0</v>
      </c>
      <c r="O260" s="11">
        <f>SUM(O$186:O192)</f>
        <v>915112108406.82263</v>
      </c>
      <c r="P260" s="11">
        <f>SUM(P$186:P192)</f>
        <v>909565331955.43652</v>
      </c>
      <c r="Q260" s="11">
        <f>SUM(Q$186:Q192)</f>
        <v>904132744322.56592</v>
      </c>
      <c r="R260" s="11">
        <f>SUM(R$186:R192)</f>
        <v>0</v>
      </c>
      <c r="S260" s="11">
        <f>SUM(S$186:S192)</f>
        <v>0</v>
      </c>
      <c r="V260" s="11">
        <v>2036</v>
      </c>
      <c r="W260" s="11">
        <v>39524338444621.25</v>
      </c>
      <c r="X260" s="11">
        <v>48488391407506.617</v>
      </c>
      <c r="Y260" s="11">
        <v>73530331029632.094</v>
      </c>
    </row>
    <row r="261" spans="4:25" x14ac:dyDescent="0.25">
      <c r="D261" s="11">
        <v>2037</v>
      </c>
      <c r="E261" s="11">
        <f>SUM(E$186:E193)</f>
        <v>833158532501.28345</v>
      </c>
      <c r="F261" s="11">
        <f>SUM(F$186:F193)</f>
        <v>825692075802.12134</v>
      </c>
      <c r="G261" s="11">
        <f>SUM(G$186:G193)</f>
        <v>818484975381.65234</v>
      </c>
      <c r="H261" s="11">
        <f>SUM(H$186:H193)</f>
        <v>0</v>
      </c>
      <c r="I261" s="11">
        <f>SUM(I$186:I193)</f>
        <v>0</v>
      </c>
      <c r="J261" s="11">
        <f>SUM(J$186:J193)</f>
        <v>957645390526.15613</v>
      </c>
      <c r="K261" s="11">
        <f>SUM(K$186:K193)</f>
        <v>945528996720.26514</v>
      </c>
      <c r="L261" s="11">
        <f>SUM(L$186:L193)</f>
        <v>934424658406.51648</v>
      </c>
      <c r="M261" s="11">
        <f>SUM(M$186:M193)</f>
        <v>0</v>
      </c>
      <c r="N261" s="11">
        <f>SUM(N$186:N193)</f>
        <v>0</v>
      </c>
      <c r="O261" s="11">
        <f>SUM(O$186:O193)</f>
        <v>1073430687707.1976</v>
      </c>
      <c r="P261" s="11">
        <f>SUM(P$186:P193)</f>
        <v>1063719406553.0479</v>
      </c>
      <c r="Q261" s="11">
        <f>SUM(Q$186:Q193)</f>
        <v>1054582516060.8163</v>
      </c>
      <c r="R261" s="11">
        <f>SUM(R$186:R193)</f>
        <v>0</v>
      </c>
      <c r="S261" s="11">
        <f>SUM(S$186:S193)</f>
        <v>0</v>
      </c>
      <c r="V261" s="11">
        <v>2037</v>
      </c>
      <c r="W261" s="11">
        <v>46763909275492.828</v>
      </c>
      <c r="X261" s="11">
        <v>57948703275513.211</v>
      </c>
      <c r="Y261" s="11">
        <v>87994005789144.875</v>
      </c>
    </row>
    <row r="262" spans="4:25" x14ac:dyDescent="0.25">
      <c r="D262" s="11">
        <v>2038</v>
      </c>
      <c r="E262" s="11">
        <f>SUM(E$186:E194)</f>
        <v>967900577785.79272</v>
      </c>
      <c r="F262" s="11">
        <f>SUM(F$186:F194)</f>
        <v>955859250380.66333</v>
      </c>
      <c r="G262" s="11">
        <f>SUM(G$186:G194)</f>
        <v>944519170345.99268</v>
      </c>
      <c r="H262" s="11">
        <f>SUM(H$186:H194)</f>
        <v>0</v>
      </c>
      <c r="I262" s="11">
        <f>SUM(I$186:I194)</f>
        <v>0</v>
      </c>
      <c r="J262" s="11">
        <f>SUM(J$186:J194)</f>
        <v>1115609512982.9343</v>
      </c>
      <c r="K262" s="11">
        <f>SUM(K$186:K194)</f>
        <v>1095743964588.2292</v>
      </c>
      <c r="L262" s="11">
        <f>SUM(L$186:L194)</f>
        <v>1077990838632.4233</v>
      </c>
      <c r="M262" s="11">
        <f>SUM(M$186:M194)</f>
        <v>0</v>
      </c>
      <c r="N262" s="11">
        <f>SUM(N$186:N194)</f>
        <v>0</v>
      </c>
      <c r="O262" s="11">
        <f>SUM(O$186:O194)</f>
        <v>1238512690687.0361</v>
      </c>
      <c r="P262" s="11">
        <f>SUM(P$186:P194)</f>
        <v>1222543292372.7231</v>
      </c>
      <c r="Q262" s="11">
        <f>SUM(Q$186:Q194)</f>
        <v>1208142644300.376</v>
      </c>
      <c r="R262" s="11">
        <f>SUM(R$186:R194)</f>
        <v>0</v>
      </c>
      <c r="S262" s="11">
        <f>SUM(S$186:S194)</f>
        <v>0</v>
      </c>
      <c r="V262" s="11">
        <v>2038</v>
      </c>
      <c r="W262" s="11">
        <v>54384136947485.031</v>
      </c>
      <c r="X262" s="11">
        <v>68032727787376.289</v>
      </c>
      <c r="Y262" s="11">
        <v>103448083203658.22</v>
      </c>
    </row>
    <row r="263" spans="4:25" x14ac:dyDescent="0.25">
      <c r="D263" s="11">
        <v>2039</v>
      </c>
      <c r="E263" s="11">
        <f>SUM(E$186:E195)</f>
        <v>1109195520007.1875</v>
      </c>
      <c r="F263" s="11">
        <f>SUM(F$186:F195)</f>
        <v>1090727060395.4321</v>
      </c>
      <c r="G263" s="11">
        <f>SUM(G$186:G195)</f>
        <v>1073693501851.9486</v>
      </c>
      <c r="H263" s="11">
        <f>SUM(H$186:H195)</f>
        <v>0</v>
      </c>
      <c r="I263" s="11">
        <f>SUM(I$186:I195)</f>
        <v>0</v>
      </c>
      <c r="J263" s="11">
        <f>SUM(J$186:J195)</f>
        <v>1281050577884.0361</v>
      </c>
      <c r="K263" s="11">
        <f>SUM(K$186:K195)</f>
        <v>1250537535160.498</v>
      </c>
      <c r="L263" s="11">
        <f>SUM(L$186:L195)</f>
        <v>1223918849224.8779</v>
      </c>
      <c r="M263" s="11">
        <f>SUM(M$186:M195)</f>
        <v>0</v>
      </c>
      <c r="N263" s="11">
        <f>SUM(N$186:N195)</f>
        <v>0</v>
      </c>
      <c r="O263" s="11">
        <f>SUM(O$186:O195)</f>
        <v>1410446024148.8608</v>
      </c>
      <c r="P263" s="11">
        <f>SUM(P$186:P195)</f>
        <v>1385999444335.5806</v>
      </c>
      <c r="Q263" s="11">
        <f>SUM(Q$186:Q195)</f>
        <v>1364657852417.8408</v>
      </c>
      <c r="R263" s="11">
        <f>SUM(R$186:R195)</f>
        <v>0</v>
      </c>
      <c r="S263" s="11">
        <f>SUM(S$186:S195)</f>
        <v>0</v>
      </c>
      <c r="V263" s="11">
        <v>2039</v>
      </c>
      <c r="W263" s="11">
        <v>62387271988383.344</v>
      </c>
      <c r="X263" s="11">
        <v>78703256330690.281</v>
      </c>
      <c r="Y263" s="11">
        <v>119896726085893.5</v>
      </c>
    </row>
    <row r="264" spans="4:25" x14ac:dyDescent="0.25">
      <c r="D264" s="11">
        <v>2040</v>
      </c>
      <c r="E264" s="11">
        <f>SUM(E$186:E196)</f>
        <v>1256429474328.856</v>
      </c>
      <c r="F264" s="11">
        <f>SUM(F$186:F196)</f>
        <v>1229447064421.7434</v>
      </c>
      <c r="G264" s="11">
        <f>SUM(G$186:G196)</f>
        <v>1204700189780.0183</v>
      </c>
      <c r="H264" s="11">
        <f>SUM(H$186:H196)</f>
        <v>0</v>
      </c>
      <c r="I264" s="11">
        <f>SUM(I$186:I196)</f>
        <v>0</v>
      </c>
      <c r="J264" s="11">
        <f>SUM(J$186:J196)</f>
        <v>1452738657534.4097</v>
      </c>
      <c r="K264" s="11">
        <f>SUM(K$186:K196)</f>
        <v>1408526561584.5215</v>
      </c>
      <c r="L264" s="11">
        <f>SUM(L$186:L196)</f>
        <v>1370946045891.3979</v>
      </c>
      <c r="M264" s="11">
        <f>SUM(M$186:M196)</f>
        <v>0</v>
      </c>
      <c r="N264" s="11">
        <f>SUM(N$186:N196)</f>
        <v>0</v>
      </c>
      <c r="O264" s="11">
        <f>SUM(O$186:O196)</f>
        <v>1588590986904.7651</v>
      </c>
      <c r="P264" s="11">
        <f>SUM(P$186:P196)</f>
        <v>1553642359250.46</v>
      </c>
      <c r="Q264" s="11">
        <f>SUM(Q$186:Q196)</f>
        <v>1523462875029.9944</v>
      </c>
      <c r="R264" s="11">
        <f>SUM(R$186:R196)</f>
        <v>0</v>
      </c>
      <c r="S264" s="11">
        <f>SUM(S$186:S196)</f>
        <v>0</v>
      </c>
      <c r="V264" s="11">
        <v>2040</v>
      </c>
      <c r="W264" s="11">
        <v>70757858221101.75</v>
      </c>
      <c r="X264" s="11">
        <v>89914780609739.219</v>
      </c>
      <c r="Y264" s="11">
        <v>137337136500648.78</v>
      </c>
    </row>
    <row r="265" spans="4:25" x14ac:dyDescent="0.25">
      <c r="D265" s="11">
        <v>2041</v>
      </c>
      <c r="E265" s="11">
        <f>SUM(E$186:E197)</f>
        <v>1410499921390.1284</v>
      </c>
      <c r="F265" s="11">
        <f>SUM(F$186:F197)</f>
        <v>1372771068603.4758</v>
      </c>
      <c r="G265" s="11">
        <f>SUM(G$186:G197)</f>
        <v>1338289072704.8489</v>
      </c>
      <c r="H265" s="11">
        <f>SUM(H$186:H197)</f>
        <v>0</v>
      </c>
      <c r="I265" s="11">
        <f>SUM(I$186:I197)</f>
        <v>0</v>
      </c>
      <c r="J265" s="11">
        <f>SUM(J$186:J197)</f>
        <v>1632940783671.9465</v>
      </c>
      <c r="K265" s="11">
        <f>SUM(K$186:K197)</f>
        <v>1571943093449.1851</v>
      </c>
      <c r="L265" s="11">
        <f>SUM(L$186:L197)</f>
        <v>1520569676602.3999</v>
      </c>
      <c r="M265" s="11">
        <f>SUM(M$186:M197)</f>
        <v>0</v>
      </c>
      <c r="N265" s="11">
        <f>SUM(N$186:N197)</f>
        <v>0</v>
      </c>
      <c r="O265" s="11">
        <f>SUM(O$186:O197)</f>
        <v>1770817470415.1296</v>
      </c>
      <c r="P265" s="11">
        <f>SUM(P$186:P197)</f>
        <v>1724058789204.1736</v>
      </c>
      <c r="Q265" s="11">
        <f>SUM(Q$186:Q197)</f>
        <v>1683876248755.082</v>
      </c>
      <c r="R265" s="11">
        <f>SUM(R$186:R197)</f>
        <v>0</v>
      </c>
      <c r="S265" s="11">
        <f>SUM(S$186:S197)</f>
        <v>0</v>
      </c>
      <c r="V265" s="11">
        <v>2041</v>
      </c>
      <c r="W265" s="11">
        <v>79537282943867.469</v>
      </c>
      <c r="X265" s="11">
        <v>101876260341991.63</v>
      </c>
      <c r="Y265" s="11">
        <v>155366508264333.59</v>
      </c>
    </row>
    <row r="266" spans="4:25" x14ac:dyDescent="0.25">
      <c r="D266" s="11">
        <v>2042</v>
      </c>
      <c r="E266" s="11">
        <f>SUM(E$186:E198)</f>
        <v>1570937549450.1809</v>
      </c>
      <c r="F266" s="11">
        <f>SUM(F$186:F198)</f>
        <v>1520160267581.3433</v>
      </c>
      <c r="G266" s="11">
        <f>SUM(G$186:G198)</f>
        <v>1473981166997.688</v>
      </c>
      <c r="H266" s="11">
        <f>SUM(H$186:H198)</f>
        <v>0</v>
      </c>
      <c r="I266" s="11">
        <f>SUM(I$186:I198)</f>
        <v>0</v>
      </c>
      <c r="J266" s="11">
        <f>SUM(J$186:J198)</f>
        <v>1819467446731.5112</v>
      </c>
      <c r="K266" s="11">
        <f>SUM(K$186:K198)</f>
        <v>1739262877883.3757</v>
      </c>
      <c r="L266" s="11">
        <f>SUM(L$186:L198)</f>
        <v>1672026261799.938</v>
      </c>
      <c r="M266" s="11">
        <f>SUM(M$186:M198)</f>
        <v>0</v>
      </c>
      <c r="N266" s="11">
        <f>SUM(N$186:N198)</f>
        <v>0</v>
      </c>
      <c r="O266" s="11">
        <f>SUM(O$186:O198)</f>
        <v>1956908739919.5537</v>
      </c>
      <c r="P266" s="11">
        <f>SUM(P$186:P198)</f>
        <v>1897071963564.2212</v>
      </c>
      <c r="Q266" s="11">
        <f>SUM(Q$186:Q198)</f>
        <v>1845890675930.6074</v>
      </c>
      <c r="R266" s="11">
        <f>SUM(R$186:R198)</f>
        <v>0</v>
      </c>
      <c r="S266" s="11">
        <f>SUM(S$186:S198)</f>
        <v>0</v>
      </c>
      <c r="V266" s="11">
        <v>2042</v>
      </c>
      <c r="W266" s="11">
        <v>88698411433979.063</v>
      </c>
      <c r="X266" s="11">
        <v>114435147289382.13</v>
      </c>
      <c r="Y266" s="11">
        <v>173977749251330.5</v>
      </c>
    </row>
    <row r="267" spans="4:25" x14ac:dyDescent="0.25">
      <c r="D267" s="11">
        <v>2043</v>
      </c>
      <c r="E267" s="11">
        <f>SUM(E$186:E199)</f>
        <v>1737603640633.5037</v>
      </c>
      <c r="F267" s="11">
        <f>SUM(F$186:F199)</f>
        <v>1671586277808.0227</v>
      </c>
      <c r="G267" s="11">
        <f>SUM(G$186:G199)</f>
        <v>1611504525940.7078</v>
      </c>
      <c r="H267" s="11">
        <f>SUM(H$186:H199)</f>
        <v>0</v>
      </c>
      <c r="I267" s="11">
        <f>SUM(I$186:I199)</f>
        <v>0</v>
      </c>
      <c r="J267" s="11">
        <f>SUM(J$186:J199)</f>
        <v>2011655040032.1626</v>
      </c>
      <c r="K267" s="11">
        <f>SUM(K$186:K199)</f>
        <v>1910233170744.5007</v>
      </c>
      <c r="L267" s="11">
        <f>SUM(L$186:L199)</f>
        <v>1825066066010.1255</v>
      </c>
      <c r="M267" s="11">
        <f>SUM(M$186:M199)</f>
        <v>0</v>
      </c>
      <c r="N267" s="11">
        <f>SUM(N$186:N199)</f>
        <v>0</v>
      </c>
      <c r="O267" s="11">
        <f>SUM(O$186:O199)</f>
        <v>2146632338567.936</v>
      </c>
      <c r="P267" s="11">
        <f>SUM(P$186:P199)</f>
        <v>2072559383922.6475</v>
      </c>
      <c r="Q267" s="11">
        <f>SUM(Q$186:Q199)</f>
        <v>2009377071222.0708</v>
      </c>
      <c r="R267" s="11">
        <f>SUM(R$186:R199)</f>
        <v>0</v>
      </c>
      <c r="S267" s="11">
        <f>SUM(S$186:S199)</f>
        <v>0</v>
      </c>
      <c r="V267" s="11">
        <v>2043</v>
      </c>
      <c r="W267" s="11">
        <v>98232356215730.188</v>
      </c>
      <c r="X267" s="11">
        <v>127567435249122.06</v>
      </c>
      <c r="Y267" s="11">
        <v>193167993566058.41</v>
      </c>
    </row>
    <row r="268" spans="4:25" x14ac:dyDescent="0.25">
      <c r="D268" s="11">
        <v>2044</v>
      </c>
      <c r="E268" s="11">
        <f>SUM(E$186:E200)</f>
        <v>1910287019070.0247</v>
      </c>
      <c r="F268" s="11">
        <f>SUM(F$186:F200)</f>
        <v>1826895384502.8687</v>
      </c>
      <c r="G268" s="11">
        <f>SUM(G$186:G200)</f>
        <v>1750660741840.1123</v>
      </c>
      <c r="H268" s="11">
        <f>SUM(H$186:H200)</f>
        <v>0</v>
      </c>
      <c r="I268" s="11">
        <f>SUM(I$186:I200)</f>
        <v>0</v>
      </c>
      <c r="J268" s="11">
        <f>SUM(J$186:J200)</f>
        <v>2208957804275.1968</v>
      </c>
      <c r="K268" s="11">
        <f>SUM(K$186:K200)</f>
        <v>2084624943266.1768</v>
      </c>
      <c r="L268" s="11">
        <f>SUM(L$186:L200)</f>
        <v>1979097970462.6963</v>
      </c>
      <c r="M268" s="11">
        <f>SUM(M$186:M200)</f>
        <v>0</v>
      </c>
      <c r="N268" s="11">
        <f>SUM(N$186:N200)</f>
        <v>0</v>
      </c>
      <c r="O268" s="11">
        <f>SUM(O$186:O200)</f>
        <v>2339475419807.335</v>
      </c>
      <c r="P268" s="11">
        <f>SUM(P$186:P200)</f>
        <v>2250150084314.5654</v>
      </c>
      <c r="Q268" s="11">
        <f>SUM(Q$186:Q200)</f>
        <v>2174012511056.1243</v>
      </c>
      <c r="R268" s="11">
        <f>SUM(R$186:R200)</f>
        <v>0</v>
      </c>
      <c r="S268" s="11">
        <f>SUM(S$186:S200)</f>
        <v>0</v>
      </c>
      <c r="V268" s="11">
        <v>2044</v>
      </c>
      <c r="W268" s="11">
        <v>108118548533879.63</v>
      </c>
      <c r="X268" s="11">
        <v>141259970276229.44</v>
      </c>
      <c r="Y268" s="11">
        <v>212917177288758.25</v>
      </c>
    </row>
    <row r="269" spans="4:25" x14ac:dyDescent="0.25">
      <c r="D269" s="11">
        <v>2045</v>
      </c>
      <c r="E269" s="11">
        <f>SUM(E$186:E201)</f>
        <v>2087983953862.1133</v>
      </c>
      <c r="F269" s="11">
        <f>SUM(F$186:F201)</f>
        <v>1985026865366.3958</v>
      </c>
      <c r="G269" s="11">
        <f>SUM(G$186:G201)</f>
        <v>1890554661207.4299</v>
      </c>
      <c r="H269" s="11">
        <f>SUM(H$186:H201)</f>
        <v>0</v>
      </c>
      <c r="I269" s="11">
        <f>SUM(I$186:I201)</f>
        <v>0</v>
      </c>
      <c r="J269" s="11">
        <f>SUM(J$186:J201)</f>
        <v>2410503229280.2759</v>
      </c>
      <c r="K269" s="11">
        <f>SUM(K$186:K201)</f>
        <v>2261628867254.0127</v>
      </c>
      <c r="L269" s="11">
        <f>SUM(L$186:L201)</f>
        <v>2133399544726.9958</v>
      </c>
      <c r="M269" s="11">
        <f>SUM(M$186:M201)</f>
        <v>0</v>
      </c>
      <c r="N269" s="11">
        <f>SUM(N$186:N201)</f>
        <v>0</v>
      </c>
      <c r="O269" s="11">
        <f>SUM(O$186:O201)</f>
        <v>2535027100912.1479</v>
      </c>
      <c r="P269" s="11">
        <f>SUM(P$186:P201)</f>
        <v>2429359946530.6602</v>
      </c>
      <c r="Q269" s="11">
        <f>SUM(Q$186:Q201)</f>
        <v>2339317294095.3037</v>
      </c>
      <c r="R269" s="11">
        <f>SUM(R$186:R201)</f>
        <v>0</v>
      </c>
      <c r="S269" s="11">
        <f>SUM(S$186:S201)</f>
        <v>0</v>
      </c>
      <c r="V269" s="11">
        <v>2045</v>
      </c>
      <c r="W269" s="11">
        <v>118302881484065.38</v>
      </c>
      <c r="X269" s="11">
        <v>155516997478680.88</v>
      </c>
      <c r="Y269" s="11">
        <v>233247207056214.22</v>
      </c>
    </row>
    <row r="270" spans="4:25" x14ac:dyDescent="0.25">
      <c r="D270" s="11">
        <v>2046</v>
      </c>
      <c r="E270" s="11">
        <f>SUM(E$186:E202)</f>
        <v>2268840478905.0703</v>
      </c>
      <c r="F270" s="11">
        <f>SUM(F$186:F202)</f>
        <v>2144467023783.5684</v>
      </c>
      <c r="G270" s="11">
        <f>SUM(G$186:G202)</f>
        <v>2030125360738.8289</v>
      </c>
      <c r="H270" s="11">
        <f>SUM(H$186:H202)</f>
        <v>0</v>
      </c>
      <c r="I270" s="11">
        <f>SUM(I$186:I202)</f>
        <v>0</v>
      </c>
      <c r="J270" s="11">
        <f>SUM(J$186:J202)</f>
        <v>2615941069727.1304</v>
      </c>
      <c r="K270" s="11">
        <f>SUM(K$186:K202)</f>
        <v>2441242265114.46</v>
      </c>
      <c r="L270" s="11">
        <f>SUM(L$186:L202)</f>
        <v>2288950222415.041</v>
      </c>
      <c r="M270" s="11">
        <f>SUM(M$186:M202)</f>
        <v>0</v>
      </c>
      <c r="N270" s="11">
        <f>SUM(N$186:N202)</f>
        <v>0</v>
      </c>
      <c r="O270" s="11">
        <f>SUM(O$186:O202)</f>
        <v>2732980198764.3184</v>
      </c>
      <c r="P270" s="11">
        <f>SUM(P$186:P202)</f>
        <v>2610079597620.7163</v>
      </c>
      <c r="Q270" s="11">
        <f>SUM(Q$186:Q202)</f>
        <v>2505270045095.5859</v>
      </c>
      <c r="R270" s="11">
        <f>SUM(R$186:R202)</f>
        <v>0</v>
      </c>
      <c r="S270" s="11">
        <f>SUM(S$186:S202)</f>
        <v>0</v>
      </c>
      <c r="V270" s="11">
        <v>2046</v>
      </c>
      <c r="W270" s="11">
        <v>128695356757988</v>
      </c>
      <c r="X270" s="11">
        <v>170396187664038.59</v>
      </c>
      <c r="Y270" s="11">
        <v>254194416426975.22</v>
      </c>
    </row>
    <row r="271" spans="4:25" x14ac:dyDescent="0.25">
      <c r="D271" s="11">
        <v>2047</v>
      </c>
      <c r="E271" s="11">
        <f>SUM(E$186:E203)</f>
        <v>2451686511354.1724</v>
      </c>
      <c r="F271" s="11">
        <f>SUM(F$186:F203)</f>
        <v>2303968210579.7476</v>
      </c>
      <c r="G271" s="11">
        <f>SUM(G$186:G203)</f>
        <v>2168943483101.3198</v>
      </c>
      <c r="H271" s="11">
        <f>SUM(H$186:H203)</f>
        <v>0</v>
      </c>
      <c r="I271" s="11">
        <f>SUM(I$186:I203)</f>
        <v>0</v>
      </c>
      <c r="J271" s="11">
        <f>SUM(J$186:J203)</f>
        <v>2824380317724.3774</v>
      </c>
      <c r="K271" s="11">
        <f>SUM(K$186:K203)</f>
        <v>2622831475793.6899</v>
      </c>
      <c r="L271" s="11">
        <f>SUM(L$186:L203)</f>
        <v>2445427229250.5439</v>
      </c>
      <c r="M271" s="11">
        <f>SUM(M$186:M203)</f>
        <v>0</v>
      </c>
      <c r="N271" s="11">
        <f>SUM(N$186:N203)</f>
        <v>0</v>
      </c>
      <c r="O271" s="11">
        <f>SUM(O$186:O203)</f>
        <v>2933338790989.9614</v>
      </c>
      <c r="P271" s="11">
        <f>SUM(P$186:P203)</f>
        <v>2792494088382.4155</v>
      </c>
      <c r="Q271" s="11">
        <f>SUM(Q$186:Q203)</f>
        <v>2671818932683.5229</v>
      </c>
      <c r="R271" s="11">
        <f>SUM(R$186:R203)</f>
        <v>0</v>
      </c>
      <c r="S271" s="11">
        <f>SUM(S$186:S203)</f>
        <v>0</v>
      </c>
      <c r="V271" s="11">
        <v>2047</v>
      </c>
      <c r="W271" s="11">
        <v>139217306029919.38</v>
      </c>
      <c r="X271" s="11">
        <v>185814004810345.19</v>
      </c>
      <c r="Y271" s="11">
        <v>275763235081095.16</v>
      </c>
    </row>
    <row r="272" spans="4:25" x14ac:dyDescent="0.25">
      <c r="D272" s="11">
        <v>2048</v>
      </c>
      <c r="E272" s="11">
        <f>SUM(E$186:E204)</f>
        <v>2638763319959.5244</v>
      </c>
      <c r="F272" s="11">
        <f>SUM(F$186:F204)</f>
        <v>2464669874954.6421</v>
      </c>
      <c r="G272" s="11">
        <f>SUM(G$186:G204)</f>
        <v>2307723361846.7446</v>
      </c>
      <c r="H272" s="11">
        <f>SUM(H$186:H204)</f>
        <v>0</v>
      </c>
      <c r="I272" s="11">
        <f>SUM(I$186:I204)</f>
        <v>0</v>
      </c>
      <c r="J272" s="11">
        <f>SUM(J$186:J204)</f>
        <v>3035348204629.1221</v>
      </c>
      <c r="K272" s="11">
        <f>SUM(K$186:K204)</f>
        <v>2806087093873.4399</v>
      </c>
      <c r="L272" s="11">
        <f>SUM(L$186:L204)</f>
        <v>2602512225737.2969</v>
      </c>
      <c r="M272" s="11">
        <f>SUM(M$186:M204)</f>
        <v>0</v>
      </c>
      <c r="N272" s="11">
        <f>SUM(N$186:N204)</f>
        <v>0</v>
      </c>
      <c r="O272" s="11">
        <f>SUM(O$186:O204)</f>
        <v>3136007768165.7539</v>
      </c>
      <c r="P272" s="11">
        <f>SUM(P$186:P204)</f>
        <v>2976544978844.4014</v>
      </c>
      <c r="Q272" s="11">
        <f>SUM(Q$186:Q204)</f>
        <v>2838901637430.7969</v>
      </c>
      <c r="R272" s="11">
        <f>SUM(R$186:R204)</f>
        <v>0</v>
      </c>
      <c r="S272" s="11">
        <f>SUM(S$186:S204)</f>
        <v>0</v>
      </c>
      <c r="V272" s="11">
        <v>2048</v>
      </c>
      <c r="W272" s="11">
        <v>150009419647606.88</v>
      </c>
      <c r="X272" s="11">
        <v>201727120800359.47</v>
      </c>
      <c r="Y272" s="11">
        <v>297927411755405.13</v>
      </c>
    </row>
    <row r="273" spans="4:25" x14ac:dyDescent="0.25">
      <c r="D273" s="11">
        <v>2049</v>
      </c>
      <c r="E273" s="11">
        <f>SUM(E$186:E205)</f>
        <v>2829246213396.6016</v>
      </c>
      <c r="F273" s="11">
        <f>SUM(F$186:F205)</f>
        <v>2626663916695.6206</v>
      </c>
      <c r="G273" s="11">
        <f>SUM(G$186:G205)</f>
        <v>2446431840588.2388</v>
      </c>
      <c r="H273" s="11">
        <f>SUM(H$186:H205)</f>
        <v>0</v>
      </c>
      <c r="I273" s="11">
        <f>SUM(I$186:I205)</f>
        <v>0</v>
      </c>
      <c r="J273" s="11">
        <f>SUM(J$186:J205)</f>
        <v>3248071332043.4526</v>
      </c>
      <c r="K273" s="11">
        <f>SUM(K$186:K205)</f>
        <v>2990348084615.6045</v>
      </c>
      <c r="L273" s="11">
        <f>SUM(L$186:L205)</f>
        <v>2759698248669.791</v>
      </c>
      <c r="M273" s="11">
        <f>SUM(M$186:M205)</f>
        <v>0</v>
      </c>
      <c r="N273" s="11">
        <f>SUM(N$186:N205)</f>
        <v>0</v>
      </c>
      <c r="O273" s="11">
        <f>SUM(O$186:O205)</f>
        <v>3340321662008.8472</v>
      </c>
      <c r="P273" s="11">
        <f>SUM(P$186:P205)</f>
        <v>3161603342725.7627</v>
      </c>
      <c r="Q273" s="11">
        <f>SUM(Q$186:Q205)</f>
        <v>3005984523943.0342</v>
      </c>
      <c r="R273" s="11">
        <f>SUM(R$186:R205)</f>
        <v>0</v>
      </c>
      <c r="S273" s="11">
        <f>SUM(S$186:S205)</f>
        <v>0</v>
      </c>
      <c r="V273" s="11">
        <v>2049</v>
      </c>
      <c r="W273" s="11">
        <v>161043492061167.88</v>
      </c>
      <c r="X273" s="11">
        <v>218145501754836.34</v>
      </c>
      <c r="Y273" s="11">
        <v>320668946482525.19</v>
      </c>
    </row>
    <row r="274" spans="4:25" x14ac:dyDescent="0.25">
      <c r="D274" s="11">
        <v>2050</v>
      </c>
      <c r="E274" s="11">
        <f>SUM(E$186:E206)</f>
        <v>3022310851606.7427</v>
      </c>
      <c r="F274" s="11">
        <f>SUM(F$186:F206)</f>
        <v>2790053348508.6309</v>
      </c>
      <c r="G274" s="11">
        <f>SUM(G$186:G206)</f>
        <v>2584445773933.0352</v>
      </c>
      <c r="H274" s="11">
        <f>SUM(H$186:H206)</f>
        <v>0</v>
      </c>
      <c r="I274" s="11">
        <f>SUM(I$186:I206)</f>
        <v>0</v>
      </c>
      <c r="J274" s="11">
        <f>SUM(J$186:J206)</f>
        <v>3460628583073.4473</v>
      </c>
      <c r="K274" s="11">
        <f>SUM(K$186:K206)</f>
        <v>3173980429321.5654</v>
      </c>
      <c r="L274" s="11">
        <f>SUM(L$186:L206)</f>
        <v>2915714945724.8457</v>
      </c>
      <c r="M274" s="11">
        <f>SUM(M$186:M206)</f>
        <v>0</v>
      </c>
      <c r="N274" s="11">
        <f>SUM(N$186:N206)</f>
        <v>0</v>
      </c>
      <c r="O274" s="11">
        <f>SUM(O$186:O206)</f>
        <v>3546131885898.0132</v>
      </c>
      <c r="P274" s="11">
        <f>SUM(P$186:P206)</f>
        <v>3347485160767.354</v>
      </c>
      <c r="Q274" s="11">
        <f>SUM(Q$186:Q206)</f>
        <v>3172882594158.0112</v>
      </c>
      <c r="R274" s="11">
        <f>SUM(R$186:R206)</f>
        <v>0</v>
      </c>
      <c r="S274" s="11">
        <f>SUM(S$186:S206)</f>
        <v>0</v>
      </c>
      <c r="V274" s="11">
        <v>2050</v>
      </c>
      <c r="W274" s="11">
        <v>172277732725538.88</v>
      </c>
      <c r="X274" s="11">
        <v>234867272468321</v>
      </c>
      <c r="Y274" s="11">
        <v>344011475982423.94</v>
      </c>
    </row>
    <row r="277" spans="4:25" x14ac:dyDescent="0.25">
      <c r="D277" s="11" t="s">
        <v>56</v>
      </c>
    </row>
    <row r="278" spans="4:25" x14ac:dyDescent="0.25">
      <c r="D278" s="11">
        <v>2020</v>
      </c>
      <c r="E278" s="11">
        <f>SUM(E$210:E210)</f>
        <v>19915631290.685738</v>
      </c>
      <c r="F278" s="11">
        <f>SUM(F$210:F210)</f>
        <v>19915631290.685738</v>
      </c>
      <c r="G278" s="11">
        <f>SUM(G$210:G210)</f>
        <v>19915631290.685738</v>
      </c>
      <c r="H278" s="11">
        <f>SUM(H$210:H210)</f>
        <v>0</v>
      </c>
      <c r="I278" s="11">
        <f>SUM(I$210:I210)</f>
        <v>0</v>
      </c>
      <c r="J278" s="11">
        <f>SUM(J$210:J210)</f>
        <v>19915631290.685738</v>
      </c>
      <c r="K278" s="11">
        <f>SUM(K$210:K210)</f>
        <v>19915631290.685738</v>
      </c>
      <c r="L278" s="11">
        <f>SUM(L$210:L210)</f>
        <v>19915631290.685738</v>
      </c>
      <c r="M278" s="11">
        <f>SUM(M$210:M210)</f>
        <v>0</v>
      </c>
      <c r="N278" s="11">
        <f>SUM(N$210:N210)</f>
        <v>0</v>
      </c>
      <c r="O278" s="11">
        <f>SUM(O$210:O210)</f>
        <v>19915631290.685738</v>
      </c>
      <c r="P278" s="11">
        <f>SUM(P$210:P210)</f>
        <v>19915631290.685738</v>
      </c>
      <c r="Q278" s="11">
        <f>SUM(Q$210:Q210)</f>
        <v>19915631290.685738</v>
      </c>
      <c r="R278" s="11">
        <f>SUM(R$210:R210)</f>
        <v>0</v>
      </c>
      <c r="S278" s="11">
        <f>SUM(S$210:S210)</f>
        <v>0</v>
      </c>
      <c r="V278" s="11">
        <v>2020</v>
      </c>
      <c r="W278" s="11">
        <v>1061427955989.6107</v>
      </c>
      <c r="X278" s="11">
        <v>1061427955989.6107</v>
      </c>
      <c r="Y278" s="11">
        <v>1061427955989.6107</v>
      </c>
    </row>
    <row r="279" spans="4:25" x14ac:dyDescent="0.25">
      <c r="D279" s="11">
        <v>2021</v>
      </c>
      <c r="E279" s="11">
        <f>SUM(E$210:E211)</f>
        <v>43592714263.277069</v>
      </c>
      <c r="F279" s="11">
        <f>SUM(F$210:F211)</f>
        <v>43592714263.277069</v>
      </c>
      <c r="G279" s="11">
        <f>SUM(G$210:G211)</f>
        <v>43592714263.277069</v>
      </c>
      <c r="H279" s="11">
        <f>SUM(H$210:H211)</f>
        <v>0</v>
      </c>
      <c r="I279" s="11">
        <f>SUM(I$210:I211)</f>
        <v>0</v>
      </c>
      <c r="J279" s="11">
        <f>SUM(J$210:J211)</f>
        <v>43569614397.643188</v>
      </c>
      <c r="K279" s="11">
        <f>SUM(K$210:K211)</f>
        <v>43569614397.643188</v>
      </c>
      <c r="L279" s="11">
        <f>SUM(L$210:L211)</f>
        <v>43569614397.643188</v>
      </c>
      <c r="M279" s="11">
        <f>SUM(M$210:M211)</f>
        <v>0</v>
      </c>
      <c r="N279" s="11">
        <f>SUM(N$210:N211)</f>
        <v>0</v>
      </c>
      <c r="O279" s="11">
        <f>SUM(O$210:O211)</f>
        <v>43507333363.496353</v>
      </c>
      <c r="P279" s="11">
        <f>SUM(P$210:P211)</f>
        <v>43507333363.496353</v>
      </c>
      <c r="Q279" s="11">
        <f>SUM(Q$210:Q211)</f>
        <v>43507333363.496353</v>
      </c>
      <c r="R279" s="11">
        <f>SUM(R$210:R211)</f>
        <v>0</v>
      </c>
      <c r="S279" s="11">
        <f>SUM(S$210:S211)</f>
        <v>0</v>
      </c>
      <c r="V279" s="11">
        <v>2021</v>
      </c>
      <c r="W279" s="11">
        <v>2328442811252.1421</v>
      </c>
      <c r="X279" s="11">
        <v>2328278111474.0557</v>
      </c>
      <c r="Y279" s="11">
        <v>2328277801010.9727</v>
      </c>
    </row>
    <row r="280" spans="4:25" x14ac:dyDescent="0.25">
      <c r="D280" s="11">
        <v>2022</v>
      </c>
      <c r="E280" s="11">
        <f>SUM(E$210:E212)</f>
        <v>74853098417.281723</v>
      </c>
      <c r="F280" s="11">
        <f>SUM(F$210:F212)</f>
        <v>74853098417.281723</v>
      </c>
      <c r="G280" s="11">
        <f>SUM(G$210:G212)</f>
        <v>74853098417.281723</v>
      </c>
      <c r="H280" s="11">
        <f>SUM(H$210:H212)</f>
        <v>0</v>
      </c>
      <c r="I280" s="11">
        <f>SUM(I$210:I212)</f>
        <v>0</v>
      </c>
      <c r="J280" s="11">
        <f>SUM(J$210:J212)</f>
        <v>74727078163.865738</v>
      </c>
      <c r="K280" s="11">
        <f>SUM(K$210:K212)</f>
        <v>74727078163.865738</v>
      </c>
      <c r="L280" s="11">
        <f>SUM(L$210:L212)</f>
        <v>74727078163.865738</v>
      </c>
      <c r="M280" s="11">
        <f>SUM(M$210:M212)</f>
        <v>0</v>
      </c>
      <c r="N280" s="11">
        <f>SUM(N$210:N212)</f>
        <v>0</v>
      </c>
      <c r="O280" s="11">
        <f>SUM(O$210:O212)</f>
        <v>74347788788.933075</v>
      </c>
      <c r="P280" s="11">
        <f>SUM(P$210:P212)</f>
        <v>74347788788.933075</v>
      </c>
      <c r="Q280" s="11">
        <f>SUM(Q$210:Q212)</f>
        <v>74347788788.933075</v>
      </c>
      <c r="R280" s="11">
        <f>SUM(R$210:R212)</f>
        <v>0</v>
      </c>
      <c r="S280" s="11">
        <f>SUM(S$210:S212)</f>
        <v>0</v>
      </c>
      <c r="V280" s="11">
        <v>2022</v>
      </c>
      <c r="W280" s="11">
        <v>4011075431668.1133</v>
      </c>
      <c r="X280" s="11">
        <v>4010910731890.0264</v>
      </c>
      <c r="Y280" s="11">
        <v>4010910421426.9434</v>
      </c>
    </row>
    <row r="281" spans="4:25" x14ac:dyDescent="0.25">
      <c r="D281" s="11">
        <v>2023</v>
      </c>
      <c r="E281" s="11">
        <f>SUM(E$210:E213)</f>
        <v>117098576930.58591</v>
      </c>
      <c r="F281" s="11">
        <f>SUM(F$210:F213)</f>
        <v>117098576930.58591</v>
      </c>
      <c r="G281" s="11">
        <f>SUM(G$210:G213)</f>
        <v>117098576930.58591</v>
      </c>
      <c r="H281" s="11">
        <f>SUM(H$210:H213)</f>
        <v>0</v>
      </c>
      <c r="I281" s="11">
        <f>SUM(I$210:I213)</f>
        <v>0</v>
      </c>
      <c r="J281" s="11">
        <f>SUM(J$210:J213)</f>
        <v>116683242327.44905</v>
      </c>
      <c r="K281" s="11">
        <f>SUM(K$210:K213)</f>
        <v>116683242327.44905</v>
      </c>
      <c r="L281" s="11">
        <f>SUM(L$210:L213)</f>
        <v>116683242327.44905</v>
      </c>
      <c r="M281" s="11">
        <f>SUM(M$210:M213)</f>
        <v>0</v>
      </c>
      <c r="N281" s="11">
        <f>SUM(N$210:N213)</f>
        <v>0</v>
      </c>
      <c r="O281" s="11">
        <f>SUM(O$210:O213)</f>
        <v>115426857398.96762</v>
      </c>
      <c r="P281" s="11">
        <f>SUM(P$210:P213)</f>
        <v>115426857398.96762</v>
      </c>
      <c r="Q281" s="11">
        <f>SUM(Q$210:Q213)</f>
        <v>115426857398.96762</v>
      </c>
      <c r="R281" s="11">
        <f>SUM(R$210:R213)</f>
        <v>0</v>
      </c>
      <c r="S281" s="11">
        <f>SUM(S$210:S213)</f>
        <v>0</v>
      </c>
      <c r="V281" s="11">
        <v>2023</v>
      </c>
      <c r="W281" s="11">
        <v>6303797669624.459</v>
      </c>
      <c r="X281" s="11">
        <v>6303632969846.3691</v>
      </c>
      <c r="Y281" s="11">
        <v>6303632659383.2871</v>
      </c>
    </row>
    <row r="282" spans="4:25" x14ac:dyDescent="0.25">
      <c r="D282" s="11">
        <v>2024</v>
      </c>
      <c r="E282" s="11">
        <f>SUM(E$210:E214)</f>
        <v>161900442805.064</v>
      </c>
      <c r="F282" s="11">
        <f>SUM(F$210:F214)</f>
        <v>161900442805.064</v>
      </c>
      <c r="G282" s="11">
        <f>SUM(G$210:G214)</f>
        <v>161900442805.064</v>
      </c>
      <c r="H282" s="11">
        <f>SUM(H$210:H214)</f>
        <v>0</v>
      </c>
      <c r="I282" s="11">
        <f>SUM(I$210:I214)</f>
        <v>0</v>
      </c>
      <c r="J282" s="11">
        <f>SUM(J$210:J214)</f>
        <v>162137213727.55472</v>
      </c>
      <c r="K282" s="11">
        <f>SUM(K$210:K214)</f>
        <v>162137213727.55472</v>
      </c>
      <c r="L282" s="11">
        <f>SUM(L$210:L214)</f>
        <v>162137213727.55472</v>
      </c>
      <c r="M282" s="11">
        <f>SUM(M$210:M214)</f>
        <v>0</v>
      </c>
      <c r="N282" s="11">
        <f>SUM(N$210:N214)</f>
        <v>0</v>
      </c>
      <c r="O282" s="11">
        <f>SUM(O$210:O214)</f>
        <v>172271723974.79962</v>
      </c>
      <c r="P282" s="11">
        <f>SUM(P$210:P214)</f>
        <v>172271723974.79962</v>
      </c>
      <c r="Q282" s="11">
        <f>SUM(Q$210:Q214)</f>
        <v>172271723974.79962</v>
      </c>
      <c r="R282" s="11">
        <f>SUM(R$210:R214)</f>
        <v>0</v>
      </c>
      <c r="S282" s="11">
        <f>SUM(S$210:S214)</f>
        <v>0</v>
      </c>
      <c r="V282" s="11">
        <v>2024</v>
      </c>
      <c r="W282" s="11">
        <v>8734629058946.2266</v>
      </c>
      <c r="X282" s="11">
        <v>8786462272910.1729</v>
      </c>
      <c r="Y282" s="11">
        <v>9574857481868.5566</v>
      </c>
    </row>
    <row r="283" spans="4:25" x14ac:dyDescent="0.25">
      <c r="D283" s="11">
        <v>2025</v>
      </c>
      <c r="E283" s="11">
        <f>SUM(E$210:E215)</f>
        <v>209408803506.59256</v>
      </c>
      <c r="F283" s="11">
        <f>SUM(F$210:F215)</f>
        <v>209408803506.59256</v>
      </c>
      <c r="G283" s="11">
        <f>SUM(G$210:G215)</f>
        <v>209408803506.59256</v>
      </c>
      <c r="H283" s="11">
        <f>SUM(H$210:H215)</f>
        <v>0</v>
      </c>
      <c r="I283" s="11">
        <f>SUM(I$210:I215)</f>
        <v>0</v>
      </c>
      <c r="J283" s="11">
        <f>SUM(J$210:J215)</f>
        <v>211056316341.63223</v>
      </c>
      <c r="K283" s="11">
        <f>SUM(K$210:K215)</f>
        <v>211056316341.63223</v>
      </c>
      <c r="L283" s="11">
        <f>SUM(L$210:L215)</f>
        <v>211056316341.63223</v>
      </c>
      <c r="M283" s="11">
        <f>SUM(M$210:M215)</f>
        <v>0</v>
      </c>
      <c r="N283" s="11">
        <f>SUM(N$210:N215)</f>
        <v>0</v>
      </c>
      <c r="O283" s="11">
        <f>SUM(O$210:O215)</f>
        <v>239671132904.70404</v>
      </c>
      <c r="P283" s="11">
        <f>SUM(P$210:P215)</f>
        <v>239671132904.70404</v>
      </c>
      <c r="Q283" s="11">
        <f>SUM(Q$210:Q215)</f>
        <v>239671132904.70404</v>
      </c>
      <c r="R283" s="11">
        <f>SUM(R$210:R215)</f>
        <v>0</v>
      </c>
      <c r="S283" s="11">
        <f>SUM(S$210:S215)</f>
        <v>0</v>
      </c>
      <c r="V283" s="11">
        <v>2025</v>
      </c>
      <c r="W283" s="11">
        <v>2578382488892.7344</v>
      </c>
      <c r="X283" s="11">
        <v>2673883477599.6182</v>
      </c>
      <c r="Y283" s="11">
        <v>3944552145285.2031</v>
      </c>
    </row>
    <row r="284" spans="4:25" x14ac:dyDescent="0.25">
      <c r="D284" s="11">
        <v>2026</v>
      </c>
      <c r="E284" s="11">
        <f>SUM(E$210:E216)</f>
        <v>262890550545.48471</v>
      </c>
      <c r="F284" s="11">
        <f>SUM(F$210:F216)</f>
        <v>262890550545.48471</v>
      </c>
      <c r="G284" s="11">
        <f>SUM(G$210:G216)</f>
        <v>262890550545.48471</v>
      </c>
      <c r="H284" s="11">
        <f>SUM(H$210:H216)</f>
        <v>0</v>
      </c>
      <c r="I284" s="11">
        <f>SUM(I$210:I216)</f>
        <v>0</v>
      </c>
      <c r="J284" s="11">
        <f>SUM(J$210:J216)</f>
        <v>267477288234.03928</v>
      </c>
      <c r="K284" s="11">
        <f>SUM(K$210:K216)</f>
        <v>267477288234.03928</v>
      </c>
      <c r="L284" s="11">
        <f>SUM(L$210:L216)</f>
        <v>267477288234.03928</v>
      </c>
      <c r="M284" s="11">
        <f>SUM(M$210:M216)</f>
        <v>0</v>
      </c>
      <c r="N284" s="11">
        <f>SUM(N$210:N216)</f>
        <v>0</v>
      </c>
      <c r="O284" s="11">
        <f>SUM(O$210:O216)</f>
        <v>316836101056.91199</v>
      </c>
      <c r="P284" s="11">
        <f>SUM(P$210:P216)</f>
        <v>316836101056.91199</v>
      </c>
      <c r="Q284" s="11">
        <f>SUM(Q$210:Q216)</f>
        <v>316836101056.91199</v>
      </c>
      <c r="R284" s="11">
        <f>SUM(R$210:R216)</f>
        <v>0</v>
      </c>
      <c r="S284" s="11">
        <f>SUM(S$210:S216)</f>
        <v>0</v>
      </c>
      <c r="V284" s="11">
        <v>2026</v>
      </c>
      <c r="W284" s="11">
        <v>5496582627917.5859</v>
      </c>
      <c r="X284" s="11">
        <v>5783932797327.9736</v>
      </c>
      <c r="Y284" s="11">
        <v>8582725266253.8574</v>
      </c>
    </row>
    <row r="285" spans="4:25" x14ac:dyDescent="0.25">
      <c r="D285" s="11">
        <v>2027</v>
      </c>
      <c r="E285" s="11">
        <f>SUM(E$210:E217)</f>
        <v>322501336253.89624</v>
      </c>
      <c r="F285" s="11">
        <f>SUM(F$210:F217)</f>
        <v>322501336253.89624</v>
      </c>
      <c r="G285" s="11">
        <f>SUM(G$210:G217)</f>
        <v>322501336253.89624</v>
      </c>
      <c r="H285" s="11">
        <f>SUM(H$210:H217)</f>
        <v>0</v>
      </c>
      <c r="I285" s="11">
        <f>SUM(I$210:I217)</f>
        <v>0</v>
      </c>
      <c r="J285" s="11">
        <f>SUM(J$210:J217)</f>
        <v>331672804884.48248</v>
      </c>
      <c r="K285" s="11">
        <f>SUM(K$210:K217)</f>
        <v>331672804884.48248</v>
      </c>
      <c r="L285" s="11">
        <f>SUM(L$210:L217)</f>
        <v>331672804884.48248</v>
      </c>
      <c r="M285" s="11">
        <f>SUM(M$210:M217)</f>
        <v>0</v>
      </c>
      <c r="N285" s="11">
        <f>SUM(N$210:N217)</f>
        <v>0</v>
      </c>
      <c r="O285" s="11">
        <f>SUM(O$210:O217)</f>
        <v>402929440674.2807</v>
      </c>
      <c r="P285" s="11">
        <f>SUM(P$210:P217)</f>
        <v>402929440674.2807</v>
      </c>
      <c r="Q285" s="11">
        <f>SUM(Q$210:Q217)</f>
        <v>402929440674.2807</v>
      </c>
      <c r="R285" s="11">
        <f>SUM(R$210:R217)</f>
        <v>0</v>
      </c>
      <c r="S285" s="11">
        <f>SUM(S$210:S217)</f>
        <v>0</v>
      </c>
      <c r="V285" s="11">
        <v>2027</v>
      </c>
      <c r="W285" s="11">
        <v>8765560398825.1289</v>
      </c>
      <c r="X285" s="11">
        <v>9350903719177.2109</v>
      </c>
      <c r="Y285" s="11">
        <v>13933335266095.795</v>
      </c>
    </row>
    <row r="286" spans="4:25" x14ac:dyDescent="0.25">
      <c r="D286" s="11">
        <v>2028</v>
      </c>
      <c r="E286" s="11">
        <f>SUM(E$210:E218)</f>
        <v>388605970026.48761</v>
      </c>
      <c r="F286" s="11">
        <f>SUM(F$210:F218)</f>
        <v>388605970026.48761</v>
      </c>
      <c r="G286" s="11">
        <f>SUM(G$210:G218)</f>
        <v>388605970026.48761</v>
      </c>
      <c r="H286" s="11">
        <f>SUM(H$210:H218)</f>
        <v>0</v>
      </c>
      <c r="I286" s="11">
        <f>SUM(I$210:I218)</f>
        <v>0</v>
      </c>
      <c r="J286" s="11">
        <f>SUM(J$210:J218)</f>
        <v>403702395510.53076</v>
      </c>
      <c r="K286" s="11">
        <f>SUM(K$210:K218)</f>
        <v>403702395510.53076</v>
      </c>
      <c r="L286" s="11">
        <f>SUM(L$210:L218)</f>
        <v>403702395510.53076</v>
      </c>
      <c r="M286" s="11">
        <f>SUM(M$210:M218)</f>
        <v>0</v>
      </c>
      <c r="N286" s="11">
        <f>SUM(N$210:N218)</f>
        <v>0</v>
      </c>
      <c r="O286" s="11">
        <f>SUM(O$210:O218)</f>
        <v>497128697770.72467</v>
      </c>
      <c r="P286" s="11">
        <f>SUM(P$210:P218)</f>
        <v>497128697770.72467</v>
      </c>
      <c r="Q286" s="11">
        <f>SUM(Q$210:Q218)</f>
        <v>497128697770.72467</v>
      </c>
      <c r="R286" s="11">
        <f>SUM(R$210:R218)</f>
        <v>0</v>
      </c>
      <c r="S286" s="11">
        <f>SUM(S$210:S218)</f>
        <v>0</v>
      </c>
      <c r="V286" s="11">
        <v>2028</v>
      </c>
      <c r="W286" s="11">
        <v>12408910749140.688</v>
      </c>
      <c r="X286" s="11">
        <v>13383647281632.328</v>
      </c>
      <c r="Y286" s="11">
        <v>20001155131026.141</v>
      </c>
    </row>
    <row r="287" spans="4:25" x14ac:dyDescent="0.25">
      <c r="D287" s="11">
        <v>2029</v>
      </c>
      <c r="E287" s="11">
        <f>SUM(E$210:E219)</f>
        <v>461720676306.26526</v>
      </c>
      <c r="F287" s="11">
        <f>SUM(F$210:F219)</f>
        <v>461720676306.26526</v>
      </c>
      <c r="G287" s="11">
        <f>SUM(G$210:G219)</f>
        <v>461720676306.26526</v>
      </c>
      <c r="H287" s="11">
        <f>SUM(H$210:H219)</f>
        <v>0</v>
      </c>
      <c r="I287" s="11">
        <f>SUM(I$210:I219)</f>
        <v>0</v>
      </c>
      <c r="J287" s="11">
        <f>SUM(J$210:J219)</f>
        <v>484301322741.98505</v>
      </c>
      <c r="K287" s="11">
        <f>SUM(K$210:K219)</f>
        <v>484301322741.98505</v>
      </c>
      <c r="L287" s="11">
        <f>SUM(L$210:L219)</f>
        <v>484301322741.98505</v>
      </c>
      <c r="M287" s="11">
        <f>SUM(M$210:M219)</f>
        <v>0</v>
      </c>
      <c r="N287" s="11">
        <f>SUM(N$210:N219)</f>
        <v>0</v>
      </c>
      <c r="O287" s="11">
        <f>SUM(O$210:O219)</f>
        <v>598558280352.53516</v>
      </c>
      <c r="P287" s="11">
        <f>SUM(P$210:P219)</f>
        <v>598558280352.53516</v>
      </c>
      <c r="Q287" s="11">
        <f>SUM(Q$210:Q219)</f>
        <v>598558280352.53516</v>
      </c>
      <c r="R287" s="11">
        <f>SUM(R$210:R219)</f>
        <v>0</v>
      </c>
      <c r="S287" s="11">
        <f>SUM(S$210:S219)</f>
        <v>0</v>
      </c>
      <c r="V287" s="11">
        <v>2029</v>
      </c>
      <c r="W287" s="11">
        <v>16453425954865.809</v>
      </c>
      <c r="X287" s="11">
        <v>17937906497995.133</v>
      </c>
      <c r="Y287" s="11">
        <v>26786516183275.164</v>
      </c>
    </row>
    <row r="288" spans="4:25" x14ac:dyDescent="0.25">
      <c r="D288" s="11">
        <v>2030</v>
      </c>
      <c r="E288" s="11">
        <f>SUM(E$210:E220)</f>
        <v>541488449932.67053</v>
      </c>
      <c r="F288" s="11">
        <f>SUM(F$210:F220)</f>
        <v>541559950345.85382</v>
      </c>
      <c r="G288" s="11">
        <f>SUM(G$210:G220)</f>
        <v>541631450759.03717</v>
      </c>
      <c r="H288" s="11">
        <f>SUM(H$210:H220)</f>
        <v>0</v>
      </c>
      <c r="I288" s="11">
        <f>SUM(I$210:I220)</f>
        <v>0</v>
      </c>
      <c r="J288" s="11">
        <f>SUM(J$210:J220)</f>
        <v>573417965080.36926</v>
      </c>
      <c r="K288" s="11">
        <f>SUM(K$210:K220)</f>
        <v>573500623593.68762</v>
      </c>
      <c r="L288" s="11">
        <f>SUM(L$210:L220)</f>
        <v>573583282107.00598</v>
      </c>
      <c r="M288" s="11">
        <f>SUM(M$210:M220)</f>
        <v>0</v>
      </c>
      <c r="N288" s="11">
        <f>SUM(N$210:N220)</f>
        <v>0</v>
      </c>
      <c r="O288" s="11">
        <f>SUM(O$210:O220)</f>
        <v>706389067740.93225</v>
      </c>
      <c r="P288" s="11">
        <f>SUM(P$210:P220)</f>
        <v>706476821690.3728</v>
      </c>
      <c r="Q288" s="11">
        <f>SUM(Q$210:Q220)</f>
        <v>706564575639.81323</v>
      </c>
      <c r="R288" s="11">
        <f>SUM(R$210:R220)</f>
        <v>0</v>
      </c>
      <c r="S288" s="11">
        <f>SUM(S$210:S220)</f>
        <v>0</v>
      </c>
      <c r="V288" s="11">
        <v>2030</v>
      </c>
      <c r="W288" s="11">
        <v>20879518998828.699</v>
      </c>
      <c r="X288" s="11">
        <v>23023464079440.883</v>
      </c>
      <c r="Y288" s="11">
        <v>34295004928485.742</v>
      </c>
    </row>
    <row r="289" spans="4:25" x14ac:dyDescent="0.25">
      <c r="D289" s="11">
        <v>2031</v>
      </c>
      <c r="E289" s="11">
        <f>SUM(E$210:E221)</f>
        <v>628651005387.82251</v>
      </c>
      <c r="F289" s="11">
        <f>SUM(F$210:F221)</f>
        <v>628796917691.87537</v>
      </c>
      <c r="G289" s="11">
        <f>SUM(G$210:G221)</f>
        <v>628942829995.92822</v>
      </c>
      <c r="H289" s="11">
        <f>SUM(H$210:H221)</f>
        <v>0</v>
      </c>
      <c r="I289" s="11">
        <f>SUM(I$210:I221)</f>
        <v>0</v>
      </c>
      <c r="J289" s="11">
        <f>SUM(J$210:J221)</f>
        <v>671528635892.26294</v>
      </c>
      <c r="K289" s="11">
        <f>SUM(K$210:K221)</f>
        <v>671697293226.97241</v>
      </c>
      <c r="L289" s="11">
        <f>SUM(L$210:L221)</f>
        <v>671865950561.68188</v>
      </c>
      <c r="M289" s="11">
        <f>SUM(M$210:M221)</f>
        <v>0</v>
      </c>
      <c r="N289" s="11">
        <f>SUM(N$210:N221)</f>
        <v>0</v>
      </c>
      <c r="O289" s="11">
        <f>SUM(O$210:O221)</f>
        <v>822596828008.48914</v>
      </c>
      <c r="P289" s="11">
        <f>SUM(P$210:P221)</f>
        <v>822812759772.8501</v>
      </c>
      <c r="Q289" s="11">
        <f>SUM(Q$210:Q221)</f>
        <v>823028691537.21106</v>
      </c>
      <c r="R289" s="11">
        <f>SUM(R$210:R221)</f>
        <v>0</v>
      </c>
      <c r="S289" s="11">
        <f>SUM(S$210:S221)</f>
        <v>0</v>
      </c>
      <c r="V289" s="11">
        <v>2031</v>
      </c>
      <c r="W289" s="11">
        <v>25735174106164.523</v>
      </c>
      <c r="X289" s="11">
        <v>28698662381847.289</v>
      </c>
      <c r="Y289" s="11">
        <v>42807605910423.117</v>
      </c>
    </row>
    <row r="290" spans="4:25" x14ac:dyDescent="0.25">
      <c r="D290" s="11">
        <v>2032</v>
      </c>
      <c r="E290" s="11">
        <f>SUM(E$210:E222)</f>
        <v>722581189758.59399</v>
      </c>
      <c r="F290" s="11">
        <f>SUM(F$210:F222)</f>
        <v>722726413668.47607</v>
      </c>
      <c r="G290" s="11">
        <f>SUM(G$210:G222)</f>
        <v>722871637578.35803</v>
      </c>
      <c r="H290" s="11">
        <f>SUM(H$210:H222)</f>
        <v>0</v>
      </c>
      <c r="I290" s="11">
        <f>SUM(I$210:I222)</f>
        <v>0</v>
      </c>
      <c r="J290" s="11">
        <f>SUM(J$210:J222)</f>
        <v>778161264035.16223</v>
      </c>
      <c r="K290" s="11">
        <f>SUM(K$210:K222)</f>
        <v>778309831022.78101</v>
      </c>
      <c r="L290" s="11">
        <f>SUM(L$210:L222)</f>
        <v>778459662553.86536</v>
      </c>
      <c r="M290" s="11">
        <f>SUM(M$210:M222)</f>
        <v>0</v>
      </c>
      <c r="N290" s="11">
        <f>SUM(N$210:N222)</f>
        <v>0</v>
      </c>
      <c r="O290" s="11">
        <f>SUM(O$210:O222)</f>
        <v>946745285105.74597</v>
      </c>
      <c r="P290" s="11">
        <f>SUM(P$210:P222)</f>
        <v>947042517249.47571</v>
      </c>
      <c r="Q290" s="11">
        <f>SUM(Q$210:Q222)</f>
        <v>947339749393.20557</v>
      </c>
      <c r="R290" s="11">
        <f>SUM(R$210:R222)</f>
        <v>0</v>
      </c>
      <c r="S290" s="11">
        <f>SUM(S$210:S222)</f>
        <v>0</v>
      </c>
      <c r="V290" s="11">
        <v>2032</v>
      </c>
      <c r="W290" s="11">
        <v>30984849074386.445</v>
      </c>
      <c r="X290" s="11">
        <v>34962971795541.063</v>
      </c>
      <c r="Y290" s="11">
        <v>52319349223038.648</v>
      </c>
    </row>
    <row r="291" spans="4:25" x14ac:dyDescent="0.25">
      <c r="D291" s="11">
        <v>2033</v>
      </c>
      <c r="E291" s="11">
        <f>SUM(E$210:E223)</f>
        <v>823326255542.06091</v>
      </c>
      <c r="F291" s="11">
        <f>SUM(F$210:F223)</f>
        <v>823300434619.64233</v>
      </c>
      <c r="G291" s="11">
        <f>SUM(G$210:G223)</f>
        <v>823274613697.22339</v>
      </c>
      <c r="H291" s="11">
        <f>SUM(H$210:H223)</f>
        <v>0</v>
      </c>
      <c r="I291" s="11">
        <f>SUM(I$210:I223)</f>
        <v>0</v>
      </c>
      <c r="J291" s="11">
        <f>SUM(J$210:J223)</f>
        <v>893735646503.06787</v>
      </c>
      <c r="K291" s="11">
        <f>SUM(K$210:K223)</f>
        <v>893602566727.09033</v>
      </c>
      <c r="L291" s="11">
        <f>SUM(L$210:L223)</f>
        <v>893502091755.83142</v>
      </c>
      <c r="M291" s="11">
        <f>SUM(M$210:M223)</f>
        <v>0</v>
      </c>
      <c r="N291" s="11">
        <f>SUM(N$210:N223)</f>
        <v>0</v>
      </c>
      <c r="O291" s="11">
        <f>SUM(O$210:O223)</f>
        <v>1078356211100.9363</v>
      </c>
      <c r="P291" s="11">
        <f>SUM(P$210:P223)</f>
        <v>1078559231416.3833</v>
      </c>
      <c r="Q291" s="11">
        <f>SUM(Q$210:Q223)</f>
        <v>1078762251731.8304</v>
      </c>
      <c r="R291" s="11">
        <f>SUM(R$210:R223)</f>
        <v>0</v>
      </c>
      <c r="S291" s="11">
        <f>SUM(S$210:S223)</f>
        <v>0</v>
      </c>
      <c r="V291" s="11">
        <v>2033</v>
      </c>
      <c r="W291" s="11">
        <v>36632456939880.398</v>
      </c>
      <c r="X291" s="11">
        <v>41868026385681.539</v>
      </c>
      <c r="Y291" s="11">
        <v>62831565896404.836</v>
      </c>
    </row>
    <row r="292" spans="4:25" x14ac:dyDescent="0.25">
      <c r="D292" s="11">
        <v>2034</v>
      </c>
      <c r="E292" s="11">
        <f>SUM(E$210:E224)</f>
        <v>930851823975.30237</v>
      </c>
      <c r="F292" s="11">
        <f>SUM(F$210:F224)</f>
        <v>930371126499.00757</v>
      </c>
      <c r="G292" s="11">
        <f>SUM(G$210:G224)</f>
        <v>929890429022.71228</v>
      </c>
      <c r="H292" s="11">
        <f>SUM(H$210:H224)</f>
        <v>0</v>
      </c>
      <c r="I292" s="11">
        <f>SUM(I$210:I224)</f>
        <v>0</v>
      </c>
      <c r="J292" s="11">
        <f>SUM(J$210:J224)</f>
        <v>1018087879986.1287</v>
      </c>
      <c r="K292" s="11">
        <f>SUM(K$210:K224)</f>
        <v>1017215351581.1909</v>
      </c>
      <c r="L292" s="11">
        <f>SUM(L$210:L224)</f>
        <v>1016464090453.5032</v>
      </c>
      <c r="M292" s="11">
        <f>SUM(M$210:M224)</f>
        <v>0</v>
      </c>
      <c r="N292" s="11">
        <f>SUM(N$210:N224)</f>
        <v>0</v>
      </c>
      <c r="O292" s="11">
        <f>SUM(O$210:O224)</f>
        <v>1216943684629.7961</v>
      </c>
      <c r="P292" s="11">
        <f>SUM(P$210:P224)</f>
        <v>1216712782220.3721</v>
      </c>
      <c r="Q292" s="11">
        <f>SUM(Q$210:Q224)</f>
        <v>1216487481554.1265</v>
      </c>
      <c r="R292" s="11">
        <f>SUM(R$210:R224)</f>
        <v>0</v>
      </c>
      <c r="S292" s="11">
        <f>SUM(S$210:S224)</f>
        <v>0</v>
      </c>
      <c r="V292" s="11">
        <v>2034</v>
      </c>
      <c r="W292" s="11">
        <v>42676799422769.414</v>
      </c>
      <c r="X292" s="11">
        <v>49417908838491.539</v>
      </c>
      <c r="Y292" s="11">
        <v>74336099304042.656</v>
      </c>
    </row>
    <row r="293" spans="4:25" x14ac:dyDescent="0.25">
      <c r="D293" s="11">
        <v>2035</v>
      </c>
      <c r="E293" s="11">
        <f>SUM(E$210:E225)</f>
        <v>1045309041395.4492</v>
      </c>
      <c r="F293" s="11">
        <f>SUM(F$210:F225)</f>
        <v>1043962262143.8826</v>
      </c>
      <c r="G293" s="11">
        <f>SUM(G$210:G225)</f>
        <v>1042621798055.2793</v>
      </c>
      <c r="H293" s="11">
        <f>SUM(H$210:H225)</f>
        <v>0</v>
      </c>
      <c r="I293" s="11">
        <f>SUM(I$210:I225)</f>
        <v>0</v>
      </c>
      <c r="J293" s="11">
        <f>SUM(J$210:J225)</f>
        <v>1150909002088.4121</v>
      </c>
      <c r="K293" s="11">
        <f>SUM(K$210:K225)</f>
        <v>1148602825205.6792</v>
      </c>
      <c r="L293" s="11">
        <f>SUM(L$210:L225)</f>
        <v>1146517091304.0352</v>
      </c>
      <c r="M293" s="11">
        <f>SUM(M$210:M225)</f>
        <v>0</v>
      </c>
      <c r="N293" s="11">
        <f>SUM(N$210:N225)</f>
        <v>0</v>
      </c>
      <c r="O293" s="11">
        <f>SUM(O$210:O225)</f>
        <v>1362022164365.1279</v>
      </c>
      <c r="P293" s="11">
        <f>SUM(P$210:P225)</f>
        <v>1360854243335.6436</v>
      </c>
      <c r="Q293" s="11">
        <f>SUM(Q$210:Q225)</f>
        <v>1359713620563.7756</v>
      </c>
      <c r="R293" s="11">
        <f>SUM(R$210:R225)</f>
        <v>0</v>
      </c>
      <c r="S293" s="11">
        <f>SUM(S$210:S225)</f>
        <v>0</v>
      </c>
      <c r="V293" s="11">
        <v>2035</v>
      </c>
      <c r="W293" s="11">
        <v>49124540885040.508</v>
      </c>
      <c r="X293" s="11">
        <v>57604119995283.406</v>
      </c>
      <c r="Y293" s="11">
        <v>86833676694649.094</v>
      </c>
    </row>
    <row r="294" spans="4:25" x14ac:dyDescent="0.25">
      <c r="D294" s="11">
        <v>2036</v>
      </c>
      <c r="E294" s="11">
        <f>SUM(E$210:E226)</f>
        <v>1166742229828.1709</v>
      </c>
      <c r="F294" s="11">
        <f>SUM(F$210:F226)</f>
        <v>1164000557083.4209</v>
      </c>
      <c r="G294" s="11">
        <f>SUM(G$210:G226)</f>
        <v>1161276576954.675</v>
      </c>
      <c r="H294" s="11">
        <f>SUM(H$210:H226)</f>
        <v>0</v>
      </c>
      <c r="I294" s="11">
        <f>SUM(I$210:I226)</f>
        <v>0</v>
      </c>
      <c r="J294" s="11">
        <f>SUM(J$210:J226)</f>
        <v>1292192926682.3577</v>
      </c>
      <c r="K294" s="11">
        <f>SUM(K$210:K226)</f>
        <v>1287531428089.6868</v>
      </c>
      <c r="L294" s="11">
        <f>SUM(L$210:L226)</f>
        <v>1283273646784.3816</v>
      </c>
      <c r="M294" s="11">
        <f>SUM(M$210:M226)</f>
        <v>0</v>
      </c>
      <c r="N294" s="11">
        <f>SUM(N$210:N226)</f>
        <v>0</v>
      </c>
      <c r="O294" s="11">
        <f>SUM(O$210:O226)</f>
        <v>1513670388759.3579</v>
      </c>
      <c r="P294" s="11">
        <f>SUM(P$210:P226)</f>
        <v>1510866952879.666</v>
      </c>
      <c r="Q294" s="11">
        <f>SUM(Q$210:Q226)</f>
        <v>1508141761728.9282</v>
      </c>
      <c r="R294" s="11">
        <f>SUM(R$210:R226)</f>
        <v>0</v>
      </c>
      <c r="S294" s="11">
        <f>SUM(S$210:S226)</f>
        <v>0</v>
      </c>
      <c r="V294" s="11">
        <v>2036</v>
      </c>
      <c r="W294" s="11">
        <v>55977764399487.055</v>
      </c>
      <c r="X294" s="11">
        <v>66426297905501.75</v>
      </c>
      <c r="Y294" s="11">
        <v>100316847212907.27</v>
      </c>
    </row>
    <row r="295" spans="4:25" x14ac:dyDescent="0.25">
      <c r="D295" s="11">
        <v>2037</v>
      </c>
      <c r="E295" s="11">
        <f>SUM(E$210:E227)</f>
        <v>1294879208807.5486</v>
      </c>
      <c r="F295" s="11">
        <f>SUM(F$210:F227)</f>
        <v>1290068236745.3196</v>
      </c>
      <c r="G295" s="11">
        <f>SUM(G$210:G227)</f>
        <v>1285417354613.53</v>
      </c>
      <c r="H295" s="11">
        <f>SUM(H$210:H227)</f>
        <v>0</v>
      </c>
      <c r="I295" s="11">
        <f>SUM(I$210:I227)</f>
        <v>0</v>
      </c>
      <c r="J295" s="11">
        <f>SUM(J$210:J227)</f>
        <v>1441946713268.1414</v>
      </c>
      <c r="K295" s="11">
        <f>SUM(K$210:K227)</f>
        <v>1433741978699.655</v>
      </c>
      <c r="L295" s="11">
        <f>SUM(L$210:L227)</f>
        <v>1426283255768.5344</v>
      </c>
      <c r="M295" s="11">
        <f>SUM(M$210:M227)</f>
        <v>0</v>
      </c>
      <c r="N295" s="11">
        <f>SUM(N$210:N227)</f>
        <v>0</v>
      </c>
      <c r="O295" s="11">
        <f>SUM(O$210:O227)</f>
        <v>1671988968059.7329</v>
      </c>
      <c r="P295" s="11">
        <f>SUM(P$210:P227)</f>
        <v>1666682052875.7747</v>
      </c>
      <c r="Q295" s="11">
        <f>SUM(Q$210:Q227)</f>
        <v>1661720251512.0117</v>
      </c>
      <c r="R295" s="11">
        <f>SUM(R$210:R227)</f>
        <v>0</v>
      </c>
      <c r="S295" s="11">
        <f>SUM(S$210:S227)</f>
        <v>0</v>
      </c>
      <c r="V295" s="11">
        <v>2037</v>
      </c>
      <c r="W295" s="11">
        <v>63217335230358.633</v>
      </c>
      <c r="X295" s="11">
        <v>75886609773508.344</v>
      </c>
      <c r="Y295" s="11">
        <v>114780521972420.03</v>
      </c>
    </row>
    <row r="296" spans="4:25" x14ac:dyDescent="0.25">
      <c r="D296" s="11">
        <v>2038</v>
      </c>
      <c r="E296" s="11">
        <f>SUM(E$210:E228)</f>
        <v>1429621254092.0579</v>
      </c>
      <c r="F296" s="11">
        <f>SUM(F$210:F228)</f>
        <v>1421987798961.5559</v>
      </c>
      <c r="G296" s="11">
        <f>SUM(G$210:G228)</f>
        <v>1414746322278.5427</v>
      </c>
      <c r="H296" s="11">
        <f>SUM(H$210:H228)</f>
        <v>0</v>
      </c>
      <c r="I296" s="11">
        <f>SUM(I$210:I228)</f>
        <v>0</v>
      </c>
      <c r="J296" s="11">
        <f>SUM(J$210:J228)</f>
        <v>1599910835724.9197</v>
      </c>
      <c r="K296" s="11">
        <f>SUM(K$210:K228)</f>
        <v>1586795197563.6956</v>
      </c>
      <c r="L296" s="11">
        <f>SUM(L$210:L228)</f>
        <v>1575067101275.0913</v>
      </c>
      <c r="M296" s="11">
        <f>SUM(M$210:M228)</f>
        <v>0</v>
      </c>
      <c r="N296" s="11">
        <f>SUM(N$210:N228)</f>
        <v>0</v>
      </c>
      <c r="O296" s="11">
        <f>SUM(O$210:O228)</f>
        <v>1837070971039.5713</v>
      </c>
      <c r="P296" s="11">
        <f>SUM(P$210:P228)</f>
        <v>1828345920071.6526</v>
      </c>
      <c r="Q296" s="11">
        <f>SUM(Q$210:Q228)</f>
        <v>1820464279474.9468</v>
      </c>
      <c r="R296" s="11">
        <f>SUM(R$210:R228)</f>
        <v>0</v>
      </c>
      <c r="S296" s="11">
        <f>SUM(S$210:S228)</f>
        <v>0</v>
      </c>
      <c r="V296" s="11">
        <v>2038</v>
      </c>
      <c r="W296" s="11">
        <v>70837562902350.844</v>
      </c>
      <c r="X296" s="11">
        <v>85970634285371.422</v>
      </c>
      <c r="Y296" s="11">
        <v>130234599386933.39</v>
      </c>
    </row>
    <row r="297" spans="4:25" x14ac:dyDescent="0.25">
      <c r="D297" s="11">
        <v>2039</v>
      </c>
      <c r="E297" s="11">
        <f>SUM(E$210:E229)</f>
        <v>1570916196313.4526</v>
      </c>
      <c r="F297" s="11">
        <f>SUM(F$210:F229)</f>
        <v>1559634459223.6816</v>
      </c>
      <c r="G297" s="11">
        <f>SUM(G$210:G229)</f>
        <v>1549105171116.1707</v>
      </c>
      <c r="H297" s="11">
        <f>SUM(H$210:H229)</f>
        <v>0</v>
      </c>
      <c r="I297" s="11">
        <f>SUM(I$210:I229)</f>
        <v>0</v>
      </c>
      <c r="J297" s="11">
        <f>SUM(J$210:J229)</f>
        <v>1765351900626.0215</v>
      </c>
      <c r="K297" s="11">
        <f>SUM(K$210:K229)</f>
        <v>1745963242205.7476</v>
      </c>
      <c r="L297" s="11">
        <f>SUM(L$210:L229)</f>
        <v>1728901697249.0779</v>
      </c>
      <c r="M297" s="11">
        <f>SUM(M$210:M229)</f>
        <v>0</v>
      </c>
      <c r="N297" s="11">
        <f>SUM(N$210:N229)</f>
        <v>0</v>
      </c>
      <c r="O297" s="11">
        <f>SUM(O$210:O229)</f>
        <v>2009004304501.396</v>
      </c>
      <c r="P297" s="11">
        <f>SUM(P$210:P229)</f>
        <v>1995936635248.2432</v>
      </c>
      <c r="Q297" s="11">
        <f>SUM(Q$210:Q229)</f>
        <v>1984435154244.3198</v>
      </c>
      <c r="R297" s="11">
        <f>SUM(R$210:R229)</f>
        <v>0</v>
      </c>
      <c r="S297" s="11">
        <f>SUM(S$210:S229)</f>
        <v>0</v>
      </c>
      <c r="V297" s="11">
        <v>2039</v>
      </c>
      <c r="W297" s="11">
        <v>78840697943249.156</v>
      </c>
      <c r="X297" s="11">
        <v>96641162828685.422</v>
      </c>
      <c r="Y297" s="11">
        <v>146683242269168.66</v>
      </c>
    </row>
    <row r="298" spans="4:25" x14ac:dyDescent="0.25">
      <c r="D298" s="11">
        <v>2040</v>
      </c>
      <c r="E298" s="11">
        <f>SUM(E$210:E230)</f>
        <v>1718150150635.1211</v>
      </c>
      <c r="F298" s="11">
        <f>SUM(F$210:F230)</f>
        <v>1702276003643.6372</v>
      </c>
      <c r="G298" s="11">
        <f>SUM(G$210:G230)</f>
        <v>1687540844720.3618</v>
      </c>
      <c r="H298" s="11">
        <f>SUM(H$210:H230)</f>
        <v>0</v>
      </c>
      <c r="I298" s="11">
        <f>SUM(I$210:I230)</f>
        <v>0</v>
      </c>
      <c r="J298" s="11">
        <f>SUM(J$210:J230)</f>
        <v>1937039980276.395</v>
      </c>
      <c r="K298" s="11">
        <f>SUM(K$210:K230)</f>
        <v>1909911358139.896</v>
      </c>
      <c r="L298" s="11">
        <f>SUM(L$210:L230)</f>
        <v>1886499899417.3125</v>
      </c>
      <c r="M298" s="11">
        <f>SUM(M$210:M230)</f>
        <v>0</v>
      </c>
      <c r="N298" s="11">
        <f>SUM(N$210:N230)</f>
        <v>0</v>
      </c>
      <c r="O298" s="11">
        <f>SUM(O$210:O230)</f>
        <v>2187149267257.3003</v>
      </c>
      <c r="P298" s="11">
        <f>SUM(P$210:P230)</f>
        <v>2168884694899.6348</v>
      </c>
      <c r="Q298" s="11">
        <f>SUM(Q$210:Q230)</f>
        <v>2152961324787.8965</v>
      </c>
      <c r="R298" s="11">
        <f>SUM(R$210:R230)</f>
        <v>0</v>
      </c>
      <c r="S298" s="11">
        <f>SUM(S$210:S230)</f>
        <v>0</v>
      </c>
      <c r="V298" s="11">
        <v>2040</v>
      </c>
      <c r="W298" s="11">
        <v>87211284175967.563</v>
      </c>
      <c r="X298" s="11">
        <v>107852687107734.36</v>
      </c>
      <c r="Y298" s="11">
        <v>164123652683923.94</v>
      </c>
    </row>
    <row r="299" spans="4:25" x14ac:dyDescent="0.25">
      <c r="D299" s="11">
        <v>2041</v>
      </c>
      <c r="E299" s="11">
        <f>SUM(E$210:E231)</f>
        <v>1872220597696.3936</v>
      </c>
      <c r="F299" s="11">
        <f>SUM(F$210:F231)</f>
        <v>1850446171928.6941</v>
      </c>
      <c r="G299" s="11">
        <f>SUM(G$210:G231)</f>
        <v>1830283317181.9121</v>
      </c>
      <c r="H299" s="11">
        <f>SUM(H$210:H231)</f>
        <v>0</v>
      </c>
      <c r="I299" s="11">
        <f>SUM(I$210:I231)</f>
        <v>0</v>
      </c>
      <c r="J299" s="11">
        <f>SUM(J$210:J231)</f>
        <v>2117242106413.9319</v>
      </c>
      <c r="K299" s="11">
        <f>SUM(K$210:K231)</f>
        <v>2080576519768.1748</v>
      </c>
      <c r="L299" s="11">
        <f>SUM(L$210:L231)</f>
        <v>2049154189834.4626</v>
      </c>
      <c r="M299" s="11">
        <f>SUM(M$210:M231)</f>
        <v>0</v>
      </c>
      <c r="N299" s="11">
        <f>SUM(N$210:N231)</f>
        <v>0</v>
      </c>
      <c r="O299" s="11">
        <f>SUM(O$210:O231)</f>
        <v>2369375750767.665</v>
      </c>
      <c r="P299" s="11">
        <f>SUM(P$210:P231)</f>
        <v>2345103923841.0264</v>
      </c>
      <c r="Q299" s="11">
        <f>SUM(Q$210:Q231)</f>
        <v>2324006893459.8462</v>
      </c>
      <c r="R299" s="11">
        <f>SUM(R$210:R231)</f>
        <v>0</v>
      </c>
      <c r="S299" s="11">
        <f>SUM(S$210:S231)</f>
        <v>0</v>
      </c>
      <c r="V299" s="11">
        <v>2041</v>
      </c>
      <c r="W299" s="11">
        <v>95990708898733.281</v>
      </c>
      <c r="X299" s="11">
        <v>119814166839986.77</v>
      </c>
      <c r="Y299" s="11">
        <v>182153024447608.75</v>
      </c>
    </row>
    <row r="300" spans="4:25" x14ac:dyDescent="0.25">
      <c r="D300" s="11">
        <v>2042</v>
      </c>
      <c r="E300" s="11">
        <f>SUM(E$210:E232)</f>
        <v>2032658225756.446</v>
      </c>
      <c r="F300" s="11">
        <f>SUM(F$210:F232)</f>
        <v>2003924871017.105</v>
      </c>
      <c r="G300" s="11">
        <f>SUM(G$210:G232)</f>
        <v>1977396281925.9775</v>
      </c>
      <c r="H300" s="11">
        <f>SUM(H$210:H232)</f>
        <v>0</v>
      </c>
      <c r="I300" s="11">
        <f>SUM(I$210:I232)</f>
        <v>0</v>
      </c>
      <c r="J300" s="11">
        <f>SUM(J$210:J232)</f>
        <v>2303768769473.4966</v>
      </c>
      <c r="K300" s="11">
        <f>SUM(K$210:K232)</f>
        <v>2256433340421.5439</v>
      </c>
      <c r="L300" s="11">
        <f>SUM(L$210:L232)</f>
        <v>2216032956953.7329</v>
      </c>
      <c r="M300" s="11">
        <f>SUM(M$210:M232)</f>
        <v>0</v>
      </c>
      <c r="N300" s="11">
        <f>SUM(N$210:N232)</f>
        <v>0</v>
      </c>
      <c r="O300" s="11">
        <f>SUM(O$210:O232)</f>
        <v>2555467020272.0894</v>
      </c>
      <c r="P300" s="11">
        <f>SUM(P$210:P232)</f>
        <v>2524688378681.6606</v>
      </c>
      <c r="Q300" s="11">
        <f>SUM(Q$210:Q232)</f>
        <v>2498022320162.6035</v>
      </c>
      <c r="R300" s="11">
        <f>SUM(R$210:R232)</f>
        <v>0</v>
      </c>
      <c r="S300" s="11">
        <f>SUM(S$210:S232)</f>
        <v>0</v>
      </c>
      <c r="V300" s="11">
        <v>2042</v>
      </c>
      <c r="W300" s="11">
        <v>105151837388844.88</v>
      </c>
      <c r="X300" s="11">
        <v>132373053787377.27</v>
      </c>
      <c r="Y300" s="11">
        <v>200764265434605.66</v>
      </c>
    </row>
    <row r="301" spans="4:25" x14ac:dyDescent="0.25">
      <c r="D301" s="11">
        <v>2043</v>
      </c>
      <c r="E301" s="11">
        <f>SUM(E$210:E233)</f>
        <v>2199324316939.769</v>
      </c>
      <c r="F301" s="11">
        <f>SUM(F$210:F233)</f>
        <v>2162268580859.1074</v>
      </c>
      <c r="G301" s="11">
        <f>SUM(G$210:G233)</f>
        <v>2127986942221.6694</v>
      </c>
      <c r="H301" s="11">
        <f>SUM(H$210:H233)</f>
        <v>0</v>
      </c>
      <c r="I301" s="11">
        <f>SUM(I$210:I233)</f>
        <v>0</v>
      </c>
      <c r="J301" s="11">
        <f>SUM(J$210:J233)</f>
        <v>2495956362774.1479</v>
      </c>
      <c r="K301" s="11">
        <f>SUM(K$210:K233)</f>
        <v>2436614924696.8262</v>
      </c>
      <c r="L301" s="11">
        <f>SUM(L$210:L233)</f>
        <v>2385877232715.6694</v>
      </c>
      <c r="M301" s="11">
        <f>SUM(M$210:M233)</f>
        <v>0</v>
      </c>
      <c r="N301" s="11">
        <f>SUM(N$210:N233)</f>
        <v>0</v>
      </c>
      <c r="O301" s="11">
        <f>SUM(O$210:O233)</f>
        <v>2745190618920.4717</v>
      </c>
      <c r="P301" s="11">
        <f>SUM(P$210:P233)</f>
        <v>2707020389520.3896</v>
      </c>
      <c r="Q301" s="11">
        <f>SUM(Q$210:Q233)</f>
        <v>2673956309411.8271</v>
      </c>
      <c r="R301" s="11">
        <f>SUM(R$210:R233)</f>
        <v>0</v>
      </c>
      <c r="S301" s="11">
        <f>SUM(S$210:S233)</f>
        <v>0</v>
      </c>
      <c r="V301" s="11">
        <v>2043</v>
      </c>
      <c r="W301" s="11">
        <v>114685782170596</v>
      </c>
      <c r="X301" s="11">
        <v>145505341747117.19</v>
      </c>
      <c r="Y301" s="11">
        <v>219954509749333.56</v>
      </c>
    </row>
    <row r="302" spans="4:25" x14ac:dyDescent="0.25">
      <c r="D302" s="11">
        <v>2044</v>
      </c>
      <c r="E302" s="11">
        <f>SUM(E$210:E234)</f>
        <v>2372007695376.29</v>
      </c>
      <c r="F302" s="11">
        <f>SUM(F$210:F234)</f>
        <v>2325610735480.0439</v>
      </c>
      <c r="G302" s="11">
        <f>SUM(G$210:G234)</f>
        <v>2282503444571.8184</v>
      </c>
      <c r="H302" s="11">
        <f>SUM(H$210:H234)</f>
        <v>0</v>
      </c>
      <c r="I302" s="11">
        <f>SUM(I$210:I234)</f>
        <v>0</v>
      </c>
      <c r="J302" s="11">
        <f>SUM(J$210:J234)</f>
        <v>2693259127017.1821</v>
      </c>
      <c r="K302" s="11">
        <f>SUM(K$210:K234)</f>
        <v>2621157762690.126</v>
      </c>
      <c r="L302" s="11">
        <f>SUM(L$210:L234)</f>
        <v>2558998807246.0342</v>
      </c>
      <c r="M302" s="11">
        <f>SUM(M$210:M234)</f>
        <v>0</v>
      </c>
      <c r="N302" s="11">
        <f>SUM(N$210:N234)</f>
        <v>0</v>
      </c>
      <c r="O302" s="11">
        <f>SUM(O$210:O234)</f>
        <v>2938033700159.8701</v>
      </c>
      <c r="P302" s="11">
        <f>SUM(P$210:P234)</f>
        <v>2892103865353.2017</v>
      </c>
      <c r="Q302" s="11">
        <f>SUM(Q$210:Q234)</f>
        <v>2852294152674.9341</v>
      </c>
      <c r="R302" s="11">
        <f>SUM(R$210:R234)</f>
        <v>0</v>
      </c>
      <c r="S302" s="11">
        <f>SUM(S$210:S234)</f>
        <v>0</v>
      </c>
      <c r="V302" s="11">
        <v>2044</v>
      </c>
      <c r="W302" s="11">
        <v>124571974488745.44</v>
      </c>
      <c r="X302" s="11">
        <v>159197876774224.56</v>
      </c>
      <c r="Y302" s="11">
        <v>239703693472033.41</v>
      </c>
    </row>
    <row r="303" spans="4:25" x14ac:dyDescent="0.25">
      <c r="D303" s="11">
        <v>2045</v>
      </c>
      <c r="E303" s="11">
        <f>SUM(E$210:E235)</f>
        <v>2549704630168.3789</v>
      </c>
      <c r="F303" s="11">
        <f>SUM(F$210:F235)</f>
        <v>2492580191335.1563</v>
      </c>
      <c r="G303" s="11">
        <f>SUM(G$210:G235)</f>
        <v>2439289862115.6973</v>
      </c>
      <c r="H303" s="11">
        <f>SUM(H$210:H235)</f>
        <v>0</v>
      </c>
      <c r="I303" s="11">
        <f>SUM(I$210:I235)</f>
        <v>0</v>
      </c>
      <c r="J303" s="11">
        <f>SUM(J$210:J235)</f>
        <v>2894804552022.2612</v>
      </c>
      <c r="K303" s="11">
        <f>SUM(K$210:K235)</f>
        <v>2808789940967.8633</v>
      </c>
      <c r="L303" s="11">
        <f>SUM(L$210:L235)</f>
        <v>2733758341733.6841</v>
      </c>
      <c r="M303" s="11">
        <f>SUM(M$210:M235)</f>
        <v>0</v>
      </c>
      <c r="N303" s="11">
        <f>SUM(N$210:N235)</f>
        <v>0</v>
      </c>
      <c r="O303" s="11">
        <f>SUM(O$210:O235)</f>
        <v>3133585381264.6831</v>
      </c>
      <c r="P303" s="11">
        <f>SUM(P$210:P235)</f>
        <v>3078963872696.7021</v>
      </c>
      <c r="Q303" s="11">
        <f>SUM(Q$210:Q235)</f>
        <v>3031523818230.0684</v>
      </c>
      <c r="R303" s="11">
        <f>SUM(R$210:R235)</f>
        <v>0</v>
      </c>
      <c r="S303" s="11">
        <f>SUM(S$210:S235)</f>
        <v>0</v>
      </c>
      <c r="V303" s="11">
        <v>2045</v>
      </c>
      <c r="W303" s="11">
        <v>134756307438931.19</v>
      </c>
      <c r="X303" s="11">
        <v>173454903976676</v>
      </c>
      <c r="Y303" s="11">
        <v>260033723239489.38</v>
      </c>
    </row>
    <row r="304" spans="4:25" x14ac:dyDescent="0.25">
      <c r="D304" s="11">
        <v>2046</v>
      </c>
      <c r="E304" s="11">
        <f>SUM(E$210:E236)</f>
        <v>2730561155211.3359</v>
      </c>
      <c r="F304" s="11">
        <f>SUM(F$210:F236)</f>
        <v>2661874807083.3867</v>
      </c>
      <c r="G304" s="11">
        <f>SUM(G$210:G236)</f>
        <v>2597652332485.9873</v>
      </c>
      <c r="H304" s="11">
        <f>SUM(H$210:H236)</f>
        <v>0</v>
      </c>
      <c r="I304" s="11">
        <f>SUM(I$210:I236)</f>
        <v>0</v>
      </c>
      <c r="J304" s="11">
        <f>SUM(J$210:J236)</f>
        <v>3100242392469.1157</v>
      </c>
      <c r="K304" s="11">
        <f>SUM(K$210:K236)</f>
        <v>2999767482361.9844</v>
      </c>
      <c r="L304" s="11">
        <f>SUM(L$210:L236)</f>
        <v>2911281403837.3394</v>
      </c>
      <c r="M304" s="11">
        <f>SUM(M$210:M236)</f>
        <v>0</v>
      </c>
      <c r="N304" s="11">
        <f>SUM(N$210:N236)</f>
        <v>0</v>
      </c>
      <c r="O304" s="11">
        <f>SUM(O$210:O236)</f>
        <v>3331538479116.8535</v>
      </c>
      <c r="P304" s="11">
        <f>SUM(P$210:P236)</f>
        <v>3267898885745.9937</v>
      </c>
      <c r="Q304" s="11">
        <f>SUM(Q$210:Q236)</f>
        <v>3212511259664.394</v>
      </c>
      <c r="R304" s="11">
        <f>SUM(R$210:R236)</f>
        <v>0</v>
      </c>
      <c r="S304" s="11">
        <f>SUM(S$210:S236)</f>
        <v>0</v>
      </c>
      <c r="V304" s="11">
        <v>2046</v>
      </c>
      <c r="W304" s="11">
        <v>145148782712853.81</v>
      </c>
      <c r="X304" s="11">
        <v>188334094162033.72</v>
      </c>
      <c r="Y304" s="11">
        <v>280980932610250.38</v>
      </c>
    </row>
    <row r="305" spans="3:25" x14ac:dyDescent="0.25">
      <c r="D305" s="11">
        <v>2047</v>
      </c>
      <c r="E305" s="11">
        <f>SUM(E$210:E237)</f>
        <v>2913407187660.438</v>
      </c>
      <c r="F305" s="11">
        <f>SUM(F$210:F237)</f>
        <v>2831857985697.0596</v>
      </c>
      <c r="G305" s="11">
        <f>SUM(G$210:G237)</f>
        <v>2755852281892.7593</v>
      </c>
      <c r="H305" s="11">
        <f>SUM(H$210:H237)</f>
        <v>0</v>
      </c>
      <c r="I305" s="11">
        <f>SUM(I$210:I237)</f>
        <v>0</v>
      </c>
      <c r="J305" s="11">
        <f>SUM(J$210:J237)</f>
        <v>3308681640466.3628</v>
      </c>
      <c r="K305" s="11">
        <f>SUM(K$210:K237)</f>
        <v>3192558914275.9907</v>
      </c>
      <c r="L305" s="11">
        <f>SUM(L$210:L237)</f>
        <v>3089471889177.8423</v>
      </c>
      <c r="M305" s="11">
        <f>SUM(M$210:M237)</f>
        <v>0</v>
      </c>
      <c r="N305" s="11">
        <f>SUM(N$210:N237)</f>
        <v>0</v>
      </c>
      <c r="O305" s="11">
        <f>SUM(O$210:O237)</f>
        <v>3531897071342.4966</v>
      </c>
      <c r="P305" s="11">
        <f>SUM(P$210:P237)</f>
        <v>3458093862078.2573</v>
      </c>
      <c r="Q305" s="11">
        <f>SUM(Q$210:Q237)</f>
        <v>3393463515748.5566</v>
      </c>
      <c r="R305" s="11">
        <f>SUM(R$210:R237)</f>
        <v>0</v>
      </c>
      <c r="S305" s="11">
        <f>SUM(S$210:S237)</f>
        <v>0</v>
      </c>
      <c r="V305" s="11">
        <v>2047</v>
      </c>
      <c r="W305" s="11">
        <v>155670731984785.19</v>
      </c>
      <c r="X305" s="11">
        <v>203751911308340.31</v>
      </c>
      <c r="Y305" s="11">
        <v>302549751264370.31</v>
      </c>
    </row>
    <row r="306" spans="3:25" x14ac:dyDescent="0.25">
      <c r="D306" s="11">
        <v>2048</v>
      </c>
      <c r="E306" s="11">
        <f>SUM(E$210:E238)</f>
        <v>3100483996265.79</v>
      </c>
      <c r="F306" s="11">
        <f>SUM(F$210:F238)</f>
        <v>3004779909379.5088</v>
      </c>
      <c r="G306" s="11">
        <f>SUM(G$210:G238)</f>
        <v>2916433468706.0542</v>
      </c>
      <c r="H306" s="11">
        <f>SUM(H$210:H238)</f>
        <v>0</v>
      </c>
      <c r="I306" s="11">
        <f>SUM(I$210:I238)</f>
        <v>0</v>
      </c>
      <c r="J306" s="11">
        <f>SUM(J$210:J238)</f>
        <v>3519649527371.1074</v>
      </c>
      <c r="K306" s="11">
        <f>SUM(K$210:K238)</f>
        <v>3387511186408.7456</v>
      </c>
      <c r="L306" s="11">
        <f>SUM(L$210:L238)</f>
        <v>3269369121851.4897</v>
      </c>
      <c r="M306" s="11">
        <f>SUM(M$210:M238)</f>
        <v>0</v>
      </c>
      <c r="N306" s="11">
        <f>SUM(N$210:N238)</f>
        <v>0</v>
      </c>
      <c r="O306" s="11">
        <f>SUM(O$210:O238)</f>
        <v>3734566048518.2891</v>
      </c>
      <c r="P306" s="11">
        <f>SUM(P$210:P238)</f>
        <v>3650332581712.8828</v>
      </c>
      <c r="Q306" s="11">
        <f>SUM(Q$210:Q238)</f>
        <v>3576019941170.6006</v>
      </c>
      <c r="R306" s="11">
        <f>SUM(R$210:R238)</f>
        <v>0</v>
      </c>
      <c r="S306" s="11">
        <f>SUM(S$210:S238)</f>
        <v>0</v>
      </c>
      <c r="V306" s="11">
        <v>2048</v>
      </c>
      <c r="W306" s="11">
        <v>166462845602472.69</v>
      </c>
      <c r="X306" s="11">
        <v>219665027298354.59</v>
      </c>
      <c r="Y306" s="11">
        <v>324713927938680.31</v>
      </c>
    </row>
    <row r="307" spans="3:25" x14ac:dyDescent="0.25">
      <c r="D307" s="11">
        <v>2049</v>
      </c>
      <c r="E307" s="11">
        <f>SUM(E$210:E239)</f>
        <v>3290966889702.8672</v>
      </c>
      <c r="F307" s="11">
        <f>SUM(F$210:F239)</f>
        <v>3179528622241.7739</v>
      </c>
      <c r="G307" s="11">
        <f>SUM(G$210:G239)</f>
        <v>3077581602355.4814</v>
      </c>
      <c r="H307" s="11">
        <f>SUM(H$210:H239)</f>
        <v>0</v>
      </c>
      <c r="I307" s="11">
        <f>SUM(I$210:I239)</f>
        <v>0</v>
      </c>
      <c r="J307" s="11">
        <f>SUM(J$210:J239)</f>
        <v>3732372654785.438</v>
      </c>
      <c r="K307" s="11">
        <f>SUM(K$210:K239)</f>
        <v>3582881142663.5049</v>
      </c>
      <c r="L307" s="11">
        <f>SUM(L$210:L239)</f>
        <v>3448368020458.3594</v>
      </c>
      <c r="M307" s="11">
        <f>SUM(M$210:M239)</f>
        <v>0</v>
      </c>
      <c r="N307" s="11">
        <f>SUM(N$210:N239)</f>
        <v>0</v>
      </c>
      <c r="O307" s="11">
        <f>SUM(O$210:O239)</f>
        <v>3938879942361.3823</v>
      </c>
      <c r="P307" s="11">
        <f>SUM(P$210:P239)</f>
        <v>3842730018716.5278</v>
      </c>
      <c r="Q307" s="11">
        <f>SUM(Q$210:Q239)</f>
        <v>3757113537838.7563</v>
      </c>
      <c r="R307" s="11">
        <f>SUM(R$210:R239)</f>
        <v>0</v>
      </c>
      <c r="S307" s="11">
        <f>SUM(S$210:S239)</f>
        <v>0</v>
      </c>
      <c r="V307" s="11">
        <v>2049</v>
      </c>
      <c r="W307" s="11">
        <v>177496918016033.69</v>
      </c>
      <c r="X307" s="11">
        <v>236083408252831.47</v>
      </c>
      <c r="Y307" s="11">
        <v>347455462665800.38</v>
      </c>
    </row>
    <row r="308" spans="3:25" x14ac:dyDescent="0.25">
      <c r="D308" s="11">
        <v>2050</v>
      </c>
      <c r="E308" s="11">
        <f>SUM(E$210:E240)</f>
        <v>3484031527913.0083</v>
      </c>
      <c r="F308" s="11">
        <f>SUM(F$210:F240)</f>
        <v>3356322679138.6279</v>
      </c>
      <c r="G308" s="11">
        <f>SUM(G$210:G240)</f>
        <v>3239865924986.1519</v>
      </c>
      <c r="H308" s="11">
        <f>SUM(H$210:H240)</f>
        <v>0</v>
      </c>
      <c r="I308" s="11">
        <f>SUM(I$210:I240)</f>
        <v>0</v>
      </c>
      <c r="J308" s="11">
        <f>SUM(J$210:J240)</f>
        <v>3944929905815.4326</v>
      </c>
      <c r="K308" s="11">
        <f>SUM(K$210:K240)</f>
        <v>3777889367949.2607</v>
      </c>
      <c r="L308" s="11">
        <f>SUM(L$210:L240)</f>
        <v>3626776283676.2202</v>
      </c>
      <c r="M308" s="11">
        <f>SUM(M$210:M240)</f>
        <v>0</v>
      </c>
      <c r="N308" s="11">
        <f>SUM(N$210:N240)</f>
        <v>0</v>
      </c>
      <c r="O308" s="11">
        <f>SUM(O$210:O240)</f>
        <v>4144690166250.5483</v>
      </c>
      <c r="P308" s="11">
        <f>SUM(P$210:P240)</f>
        <v>4036338285341.1416</v>
      </c>
      <c r="Q308" s="11">
        <f>SUM(Q$210:Q240)</f>
        <v>3938985621931.1543</v>
      </c>
      <c r="R308" s="11">
        <f>SUM(R$210:R240)</f>
        <v>0</v>
      </c>
      <c r="S308" s="11">
        <f>SUM(S$210:S240)</f>
        <v>0</v>
      </c>
      <c r="V308" s="11">
        <v>2050</v>
      </c>
      <c r="W308" s="11">
        <v>188731158680404.69</v>
      </c>
      <c r="X308" s="11">
        <v>252805178966316.13</v>
      </c>
      <c r="Y308" s="11">
        <v>370797992165699.13</v>
      </c>
    </row>
    <row r="310" spans="3:25" x14ac:dyDescent="0.25">
      <c r="C310" s="11" t="s">
        <v>62</v>
      </c>
      <c r="D310" s="11" t="s">
        <v>31</v>
      </c>
    </row>
    <row r="311" spans="3:25" x14ac:dyDescent="0.25">
      <c r="D311" s="11">
        <v>2020</v>
      </c>
      <c r="E311" s="11" t="e">
        <f>E176/$W176*1000</f>
        <v>#DIV/0!</v>
      </c>
      <c r="F311" s="11" t="e">
        <f t="shared" ref="F311:I311" si="351">F176/$W176*1000</f>
        <v>#DIV/0!</v>
      </c>
      <c r="G311" s="11" t="e">
        <f t="shared" si="351"/>
        <v>#DIV/0!</v>
      </c>
      <c r="H311" s="11" t="e">
        <f t="shared" si="351"/>
        <v>#DIV/0!</v>
      </c>
      <c r="I311" s="11" t="e">
        <f t="shared" si="351"/>
        <v>#DIV/0!</v>
      </c>
      <c r="J311" s="11" t="e">
        <f>J176/$X176*1000</f>
        <v>#DIV/0!</v>
      </c>
      <c r="K311" s="11" t="e">
        <f t="shared" ref="K311:N311" si="352">K176/$X176*1000</f>
        <v>#DIV/0!</v>
      </c>
      <c r="L311" s="11" t="e">
        <f t="shared" si="352"/>
        <v>#DIV/0!</v>
      </c>
      <c r="M311" s="11" t="e">
        <f t="shared" si="352"/>
        <v>#DIV/0!</v>
      </c>
      <c r="N311" s="11" t="e">
        <f t="shared" si="352"/>
        <v>#DIV/0!</v>
      </c>
      <c r="O311" s="11" t="e">
        <f>O176/$Y176*1000</f>
        <v>#DIV/0!</v>
      </c>
      <c r="P311" s="11" t="e">
        <f t="shared" ref="P311:S311" si="353">P176/$Y176*1000</f>
        <v>#DIV/0!</v>
      </c>
      <c r="Q311" s="11" t="e">
        <f t="shared" si="353"/>
        <v>#DIV/0!</v>
      </c>
      <c r="R311" s="11" t="e">
        <f t="shared" si="353"/>
        <v>#DIV/0!</v>
      </c>
      <c r="S311" s="11" t="e">
        <f t="shared" si="353"/>
        <v>#DIV/0!</v>
      </c>
    </row>
    <row r="312" spans="3:25" x14ac:dyDescent="0.25">
      <c r="D312" s="11">
        <v>2021</v>
      </c>
      <c r="E312" s="11" t="e">
        <f t="shared" ref="E312:I312" si="354">E177/$W177*1000</f>
        <v>#DIV/0!</v>
      </c>
      <c r="F312" s="11" t="e">
        <f t="shared" si="354"/>
        <v>#DIV/0!</v>
      </c>
      <c r="G312" s="11" t="e">
        <f t="shared" si="354"/>
        <v>#DIV/0!</v>
      </c>
      <c r="H312" s="11" t="e">
        <f t="shared" si="354"/>
        <v>#DIV/0!</v>
      </c>
      <c r="I312" s="11" t="e">
        <f t="shared" si="354"/>
        <v>#DIV/0!</v>
      </c>
      <c r="J312" s="11" t="e">
        <f t="shared" ref="J312:N312" si="355">J177/$X177*1000</f>
        <v>#DIV/0!</v>
      </c>
      <c r="K312" s="11" t="e">
        <f t="shared" si="355"/>
        <v>#DIV/0!</v>
      </c>
      <c r="L312" s="11" t="e">
        <f t="shared" si="355"/>
        <v>#DIV/0!</v>
      </c>
      <c r="M312" s="11" t="e">
        <f t="shared" si="355"/>
        <v>#DIV/0!</v>
      </c>
      <c r="N312" s="11" t="e">
        <f t="shared" si="355"/>
        <v>#DIV/0!</v>
      </c>
      <c r="O312" s="11" t="e">
        <f t="shared" ref="O312:S312" si="356">O177/$Y177*1000</f>
        <v>#DIV/0!</v>
      </c>
      <c r="P312" s="11" t="e">
        <f t="shared" si="356"/>
        <v>#DIV/0!</v>
      </c>
      <c r="Q312" s="11" t="e">
        <f t="shared" si="356"/>
        <v>#DIV/0!</v>
      </c>
      <c r="R312" s="11" t="e">
        <f t="shared" si="356"/>
        <v>#DIV/0!</v>
      </c>
      <c r="S312" s="11" t="e">
        <f t="shared" si="356"/>
        <v>#DIV/0!</v>
      </c>
    </row>
    <row r="313" spans="3:25" x14ac:dyDescent="0.25">
      <c r="D313" s="11">
        <v>2022</v>
      </c>
      <c r="E313" s="11" t="e">
        <f t="shared" ref="E313:I313" si="357">E178/$W178*1000</f>
        <v>#DIV/0!</v>
      </c>
      <c r="F313" s="11" t="e">
        <f t="shared" si="357"/>
        <v>#DIV/0!</v>
      </c>
      <c r="G313" s="11" t="e">
        <f t="shared" si="357"/>
        <v>#DIV/0!</v>
      </c>
      <c r="H313" s="11" t="e">
        <f t="shared" si="357"/>
        <v>#DIV/0!</v>
      </c>
      <c r="I313" s="11" t="e">
        <f t="shared" si="357"/>
        <v>#DIV/0!</v>
      </c>
      <c r="J313" s="11" t="e">
        <f t="shared" ref="J313:N313" si="358">J178/$X178*1000</f>
        <v>#DIV/0!</v>
      </c>
      <c r="K313" s="11" t="e">
        <f t="shared" si="358"/>
        <v>#DIV/0!</v>
      </c>
      <c r="L313" s="11" t="e">
        <f t="shared" si="358"/>
        <v>#DIV/0!</v>
      </c>
      <c r="M313" s="11" t="e">
        <f t="shared" si="358"/>
        <v>#DIV/0!</v>
      </c>
      <c r="N313" s="11" t="e">
        <f t="shared" si="358"/>
        <v>#DIV/0!</v>
      </c>
      <c r="O313" s="11" t="e">
        <f t="shared" ref="O313:S313" si="359">O178/$Y178*1000</f>
        <v>#DIV/0!</v>
      </c>
      <c r="P313" s="11" t="e">
        <f t="shared" si="359"/>
        <v>#DIV/0!</v>
      </c>
      <c r="Q313" s="11" t="e">
        <f t="shared" si="359"/>
        <v>#DIV/0!</v>
      </c>
      <c r="R313" s="11" t="e">
        <f t="shared" si="359"/>
        <v>#DIV/0!</v>
      </c>
      <c r="S313" s="11" t="e">
        <f t="shared" si="359"/>
        <v>#DIV/0!</v>
      </c>
    </row>
    <row r="314" spans="3:25" x14ac:dyDescent="0.25">
      <c r="D314" s="11">
        <v>2023</v>
      </c>
      <c r="E314" s="11" t="e">
        <f t="shared" ref="E314:I314" si="360">E179/$W179*1000</f>
        <v>#DIV/0!</v>
      </c>
      <c r="F314" s="11" t="e">
        <f t="shared" si="360"/>
        <v>#DIV/0!</v>
      </c>
      <c r="G314" s="11" t="e">
        <f t="shared" si="360"/>
        <v>#DIV/0!</v>
      </c>
      <c r="H314" s="11" t="e">
        <f t="shared" si="360"/>
        <v>#DIV/0!</v>
      </c>
      <c r="I314" s="11" t="e">
        <f t="shared" si="360"/>
        <v>#DIV/0!</v>
      </c>
      <c r="J314" s="11" t="e">
        <f t="shared" ref="J314:N314" si="361">J179/$X179*1000</f>
        <v>#DIV/0!</v>
      </c>
      <c r="K314" s="11" t="e">
        <f t="shared" si="361"/>
        <v>#DIV/0!</v>
      </c>
      <c r="L314" s="11" t="e">
        <f t="shared" si="361"/>
        <v>#DIV/0!</v>
      </c>
      <c r="M314" s="11" t="e">
        <f t="shared" si="361"/>
        <v>#DIV/0!</v>
      </c>
      <c r="N314" s="11" t="e">
        <f t="shared" si="361"/>
        <v>#DIV/0!</v>
      </c>
      <c r="O314" s="11" t="e">
        <f t="shared" ref="O314:S314" si="362">O179/$Y179*1000</f>
        <v>#DIV/0!</v>
      </c>
      <c r="P314" s="11" t="e">
        <f t="shared" si="362"/>
        <v>#DIV/0!</v>
      </c>
      <c r="Q314" s="11" t="e">
        <f t="shared" si="362"/>
        <v>#DIV/0!</v>
      </c>
      <c r="R314" s="11" t="e">
        <f t="shared" si="362"/>
        <v>#DIV/0!</v>
      </c>
      <c r="S314" s="11" t="e">
        <f t="shared" si="362"/>
        <v>#DIV/0!</v>
      </c>
    </row>
    <row r="315" spans="3:25" x14ac:dyDescent="0.25">
      <c r="D315" s="11">
        <v>2024</v>
      </c>
      <c r="E315" s="11" t="e">
        <f t="shared" ref="E315:I315" si="363">E180/$W180*1000</f>
        <v>#DIV/0!</v>
      </c>
      <c r="F315" s="11" t="e">
        <f t="shared" si="363"/>
        <v>#DIV/0!</v>
      </c>
      <c r="G315" s="11" t="e">
        <f t="shared" si="363"/>
        <v>#DIV/0!</v>
      </c>
      <c r="H315" s="11" t="e">
        <f t="shared" si="363"/>
        <v>#DIV/0!</v>
      </c>
      <c r="I315" s="11" t="e">
        <f t="shared" si="363"/>
        <v>#DIV/0!</v>
      </c>
      <c r="J315" s="11" t="e">
        <f t="shared" ref="J315:N315" si="364">J180/$X180*1000</f>
        <v>#DIV/0!</v>
      </c>
      <c r="K315" s="11" t="e">
        <f t="shared" si="364"/>
        <v>#DIV/0!</v>
      </c>
      <c r="L315" s="11" t="e">
        <f t="shared" si="364"/>
        <v>#DIV/0!</v>
      </c>
      <c r="M315" s="11" t="e">
        <f t="shared" si="364"/>
        <v>#DIV/0!</v>
      </c>
      <c r="N315" s="11" t="e">
        <f t="shared" si="364"/>
        <v>#DIV/0!</v>
      </c>
      <c r="O315" s="11" t="e">
        <f t="shared" ref="O315:S315" si="365">O180/$Y180*1000</f>
        <v>#DIV/0!</v>
      </c>
      <c r="P315" s="11" t="e">
        <f t="shared" si="365"/>
        <v>#DIV/0!</v>
      </c>
      <c r="Q315" s="11" t="e">
        <f t="shared" si="365"/>
        <v>#DIV/0!</v>
      </c>
      <c r="R315" s="11" t="e">
        <f t="shared" si="365"/>
        <v>#DIV/0!</v>
      </c>
      <c r="S315" s="11" t="e">
        <f t="shared" si="365"/>
        <v>#DIV/0!</v>
      </c>
    </row>
    <row r="316" spans="3:25" x14ac:dyDescent="0.25">
      <c r="D316" s="11">
        <v>2025</v>
      </c>
      <c r="E316" s="11">
        <f t="shared" ref="E316:I316" si="366">E181/$W181*1000</f>
        <v>18.425645111300252</v>
      </c>
      <c r="F316" s="11">
        <f t="shared" si="366"/>
        <v>18.425645111300252</v>
      </c>
      <c r="G316" s="11">
        <f t="shared" si="366"/>
        <v>18.425645111300252</v>
      </c>
      <c r="H316" s="11">
        <f t="shared" si="366"/>
        <v>0</v>
      </c>
      <c r="I316" s="11">
        <f t="shared" si="366"/>
        <v>0</v>
      </c>
      <c r="J316" s="11">
        <f t="shared" ref="J316:N316" si="367">J181/$X181*1000</f>
        <v>18.29515123747759</v>
      </c>
      <c r="K316" s="11">
        <f t="shared" si="367"/>
        <v>18.29515123747759</v>
      </c>
      <c r="L316" s="11">
        <f t="shared" si="367"/>
        <v>18.29515123747759</v>
      </c>
      <c r="M316" s="11">
        <f t="shared" si="367"/>
        <v>0</v>
      </c>
      <c r="N316" s="11">
        <f t="shared" si="367"/>
        <v>0</v>
      </c>
      <c r="O316" s="11">
        <f t="shared" ref="O316:S316" si="368">O181/$Y181*1000</f>
        <v>17.086707551949779</v>
      </c>
      <c r="P316" s="11">
        <f t="shared" si="368"/>
        <v>17.086707551949779</v>
      </c>
      <c r="Q316" s="11">
        <f t="shared" si="368"/>
        <v>17.086707551949779</v>
      </c>
      <c r="R316" s="11">
        <f t="shared" si="368"/>
        <v>0</v>
      </c>
      <c r="S316" s="11">
        <f t="shared" si="368"/>
        <v>0</v>
      </c>
    </row>
    <row r="317" spans="3:25" x14ac:dyDescent="0.25">
      <c r="D317" s="11">
        <v>2026</v>
      </c>
      <c r="E317" s="11">
        <f t="shared" ref="E317:I317" si="369">E182/$W182*1000</f>
        <v>18.326963364741548</v>
      </c>
      <c r="F317" s="11">
        <f t="shared" si="369"/>
        <v>18.326963364741548</v>
      </c>
      <c r="G317" s="11">
        <f t="shared" si="369"/>
        <v>18.326963364741548</v>
      </c>
      <c r="H317" s="11">
        <f t="shared" si="369"/>
        <v>0</v>
      </c>
      <c r="I317" s="11">
        <f t="shared" si="369"/>
        <v>0</v>
      </c>
      <c r="J317" s="11">
        <f t="shared" ref="J317:N317" si="370">J182/$X182*1000</f>
        <v>18.141503909441266</v>
      </c>
      <c r="K317" s="11">
        <f t="shared" si="370"/>
        <v>18.141503909441266</v>
      </c>
      <c r="L317" s="11">
        <f t="shared" si="370"/>
        <v>18.141503909441266</v>
      </c>
      <c r="M317" s="11">
        <f t="shared" si="370"/>
        <v>0</v>
      </c>
      <c r="N317" s="11">
        <f t="shared" si="370"/>
        <v>0</v>
      </c>
      <c r="O317" s="11">
        <f t="shared" ref="O317:S317" si="371">O182/$Y182*1000</f>
        <v>16.6369314252963</v>
      </c>
      <c r="P317" s="11">
        <f t="shared" si="371"/>
        <v>16.6369314252963</v>
      </c>
      <c r="Q317" s="11">
        <f t="shared" si="371"/>
        <v>16.6369314252963</v>
      </c>
      <c r="R317" s="11">
        <f t="shared" si="371"/>
        <v>0</v>
      </c>
      <c r="S317" s="11">
        <f t="shared" si="371"/>
        <v>0</v>
      </c>
    </row>
    <row r="318" spans="3:25" x14ac:dyDescent="0.25">
      <c r="D318" s="11">
        <v>2027</v>
      </c>
      <c r="E318" s="11">
        <f t="shared" ref="E318:I318" si="372">E183/$W183*1000</f>
        <v>18.235298581385649</v>
      </c>
      <c r="F318" s="11">
        <f t="shared" si="372"/>
        <v>18.235298581385649</v>
      </c>
      <c r="G318" s="11">
        <f t="shared" si="372"/>
        <v>18.235298581385649</v>
      </c>
      <c r="H318" s="11">
        <f t="shared" si="372"/>
        <v>0</v>
      </c>
      <c r="I318" s="11">
        <f t="shared" si="372"/>
        <v>0</v>
      </c>
      <c r="J318" s="11">
        <f t="shared" ref="J318:N318" si="373">J183/$X183*1000</f>
        <v>17.997207730855866</v>
      </c>
      <c r="K318" s="11">
        <f t="shared" si="373"/>
        <v>17.997207730855866</v>
      </c>
      <c r="L318" s="11">
        <f t="shared" si="373"/>
        <v>17.997207730855866</v>
      </c>
      <c r="M318" s="11">
        <f t="shared" si="373"/>
        <v>0</v>
      </c>
      <c r="N318" s="11">
        <f t="shared" si="373"/>
        <v>0</v>
      </c>
      <c r="O318" s="11">
        <f t="shared" ref="O318:S318" si="374">O183/$Y183*1000</f>
        <v>16.090378409174285</v>
      </c>
      <c r="P318" s="11">
        <f t="shared" si="374"/>
        <v>16.090378409174285</v>
      </c>
      <c r="Q318" s="11">
        <f t="shared" si="374"/>
        <v>16.090378409174285</v>
      </c>
      <c r="R318" s="11">
        <f t="shared" si="374"/>
        <v>0</v>
      </c>
      <c r="S318" s="11">
        <f t="shared" si="374"/>
        <v>0</v>
      </c>
    </row>
    <row r="319" spans="3:25" x14ac:dyDescent="0.25">
      <c r="D319" s="11">
        <v>2028</v>
      </c>
      <c r="E319" s="11">
        <f t="shared" ref="E319:I319" si="375">E184/$W184*1000</f>
        <v>18.14391354563686</v>
      </c>
      <c r="F319" s="11">
        <f t="shared" si="375"/>
        <v>18.14391354563686</v>
      </c>
      <c r="G319" s="11">
        <f t="shared" si="375"/>
        <v>18.14391354563686</v>
      </c>
      <c r="H319" s="11">
        <f t="shared" si="375"/>
        <v>0</v>
      </c>
      <c r="I319" s="11">
        <f t="shared" si="375"/>
        <v>0</v>
      </c>
      <c r="J319" s="11">
        <f t="shared" ref="J319:N319" si="376">J184/$X184*1000</f>
        <v>17.86118792591834</v>
      </c>
      <c r="K319" s="11">
        <f t="shared" si="376"/>
        <v>17.86118792591834</v>
      </c>
      <c r="L319" s="11">
        <f t="shared" si="376"/>
        <v>17.86118792591834</v>
      </c>
      <c r="M319" s="11">
        <f t="shared" si="376"/>
        <v>0</v>
      </c>
      <c r="N319" s="11">
        <f t="shared" si="376"/>
        <v>0</v>
      </c>
      <c r="O319" s="11">
        <f t="shared" ref="O319:S319" si="377">O184/$Y184*1000</f>
        <v>15.524399074679074</v>
      </c>
      <c r="P319" s="11">
        <f t="shared" si="377"/>
        <v>15.524399074679074</v>
      </c>
      <c r="Q319" s="11">
        <f t="shared" si="377"/>
        <v>15.524399074679074</v>
      </c>
      <c r="R319" s="11">
        <f t="shared" si="377"/>
        <v>0</v>
      </c>
      <c r="S319" s="11">
        <f t="shared" si="377"/>
        <v>0</v>
      </c>
    </row>
    <row r="320" spans="3:25" x14ac:dyDescent="0.25">
      <c r="D320" s="11">
        <v>2029</v>
      </c>
      <c r="E320" s="11">
        <f t="shared" ref="E320:I320" si="378">E185/$W185*1000</f>
        <v>18.077495709815093</v>
      </c>
      <c r="F320" s="11">
        <f t="shared" si="378"/>
        <v>18.077495709815093</v>
      </c>
      <c r="G320" s="11">
        <f t="shared" si="378"/>
        <v>18.077495709815093</v>
      </c>
      <c r="H320" s="11">
        <f t="shared" si="378"/>
        <v>0</v>
      </c>
      <c r="I320" s="11">
        <f t="shared" si="378"/>
        <v>0</v>
      </c>
      <c r="J320" s="11">
        <f t="shared" ref="J320:N320" si="379">J185/$X185*1000</f>
        <v>17.69748347697778</v>
      </c>
      <c r="K320" s="11">
        <f t="shared" si="379"/>
        <v>17.69748347697778</v>
      </c>
      <c r="L320" s="11">
        <f t="shared" si="379"/>
        <v>17.69748347697778</v>
      </c>
      <c r="M320" s="11">
        <f t="shared" si="379"/>
        <v>0</v>
      </c>
      <c r="N320" s="11">
        <f t="shared" si="379"/>
        <v>0</v>
      </c>
      <c r="O320" s="11">
        <f t="shared" ref="O320:S320" si="380">O185/$Y185*1000</f>
        <v>14.948295573481902</v>
      </c>
      <c r="P320" s="11">
        <f t="shared" si="380"/>
        <v>14.948295573481902</v>
      </c>
      <c r="Q320" s="11">
        <f t="shared" si="380"/>
        <v>14.948295573481902</v>
      </c>
      <c r="R320" s="11">
        <f t="shared" si="380"/>
        <v>0</v>
      </c>
      <c r="S320" s="11">
        <f t="shared" si="380"/>
        <v>0</v>
      </c>
    </row>
    <row r="321" spans="4:19" x14ac:dyDescent="0.25">
      <c r="D321" s="11">
        <v>2030</v>
      </c>
      <c r="E321" s="11">
        <f t="shared" ref="E321:I321" si="381">E186/$W186*1000</f>
        <v>18.022163753472615</v>
      </c>
      <c r="F321" s="11">
        <f t="shared" si="381"/>
        <v>18.029799249480106</v>
      </c>
      <c r="G321" s="11">
        <f t="shared" si="381"/>
        <v>18.037434745487587</v>
      </c>
      <c r="H321" s="11">
        <f t="shared" si="381"/>
        <v>0</v>
      </c>
      <c r="I321" s="11">
        <f t="shared" si="381"/>
        <v>0</v>
      </c>
      <c r="J321" s="11">
        <f t="shared" ref="J321:N321" si="382">J186/$X186*1000</f>
        <v>17.52347523573798</v>
      </c>
      <c r="K321" s="11">
        <f t="shared" si="382"/>
        <v>17.531218626454244</v>
      </c>
      <c r="L321" s="11">
        <f t="shared" si="382"/>
        <v>17.538962017170505</v>
      </c>
      <c r="M321" s="11">
        <f t="shared" si="382"/>
        <v>0</v>
      </c>
      <c r="N321" s="11">
        <f t="shared" si="382"/>
        <v>0</v>
      </c>
      <c r="O321" s="11">
        <f t="shared" ref="O321:S321" si="383">O186/$Y186*1000</f>
        <v>14.361183861023779</v>
      </c>
      <c r="P321" s="11">
        <f t="shared" si="383"/>
        <v>14.367979904401453</v>
      </c>
      <c r="Q321" s="11">
        <f t="shared" si="383"/>
        <v>14.374775947779133</v>
      </c>
      <c r="R321" s="11">
        <f t="shared" si="383"/>
        <v>0</v>
      </c>
      <c r="S321" s="11">
        <f t="shared" si="383"/>
        <v>0</v>
      </c>
    </row>
    <row r="322" spans="4:19" x14ac:dyDescent="0.25">
      <c r="D322" s="11">
        <v>2031</v>
      </c>
      <c r="E322" s="11">
        <f t="shared" ref="E322:I322" si="384">E187/$W187*1000</f>
        <v>17.950730339860545</v>
      </c>
      <c r="F322" s="11">
        <f t="shared" si="384"/>
        <v>17.949239956941977</v>
      </c>
      <c r="G322" s="11">
        <f t="shared" si="384"/>
        <v>17.947749574023391</v>
      </c>
      <c r="H322" s="11">
        <f t="shared" si="384"/>
        <v>0</v>
      </c>
      <c r="I322" s="11">
        <f t="shared" si="384"/>
        <v>0</v>
      </c>
      <c r="J322" s="11">
        <f t="shared" ref="J322:N322" si="385">J187/$X187*1000</f>
        <v>17.287619847625848</v>
      </c>
      <c r="K322" s="11">
        <f t="shared" si="385"/>
        <v>17.285414599241751</v>
      </c>
      <c r="L322" s="11">
        <f t="shared" si="385"/>
        <v>17.283209350857668</v>
      </c>
      <c r="M322" s="11">
        <f t="shared" si="385"/>
        <v>0</v>
      </c>
      <c r="N322" s="11">
        <f t="shared" si="385"/>
        <v>0</v>
      </c>
      <c r="O322" s="11">
        <f t="shared" ref="O322:S322" si="386">O187/$Y187*1000</f>
        <v>13.651263640118287</v>
      </c>
      <c r="P322" s="11">
        <f t="shared" si="386"/>
        <v>13.65503616236659</v>
      </c>
      <c r="Q322" s="11">
        <f t="shared" si="386"/>
        <v>13.658808684614886</v>
      </c>
      <c r="R322" s="11">
        <f t="shared" si="386"/>
        <v>0</v>
      </c>
      <c r="S322" s="11">
        <f t="shared" si="386"/>
        <v>0</v>
      </c>
    </row>
    <row r="323" spans="4:19" x14ac:dyDescent="0.25">
      <c r="D323" s="11">
        <v>2032</v>
      </c>
      <c r="E323" s="11">
        <f t="shared" ref="E323:I323" si="387">E188/$W188*1000</f>
        <v>17.892571433348333</v>
      </c>
      <c r="F323" s="11">
        <f t="shared" si="387"/>
        <v>17.866706254911577</v>
      </c>
      <c r="G323" s="11">
        <f t="shared" si="387"/>
        <v>17.840841076474817</v>
      </c>
      <c r="H323" s="11">
        <f t="shared" si="387"/>
        <v>0</v>
      </c>
      <c r="I323" s="11">
        <f t="shared" si="387"/>
        <v>0</v>
      </c>
      <c r="J323" s="11">
        <f t="shared" ref="J323:N323" si="388">J188/$X188*1000</f>
        <v>17.022247960772894</v>
      </c>
      <c r="K323" s="11">
        <f t="shared" si="388"/>
        <v>16.991639417467859</v>
      </c>
      <c r="L323" s="11">
        <f t="shared" si="388"/>
        <v>16.961302694403759</v>
      </c>
      <c r="M323" s="11">
        <f t="shared" si="388"/>
        <v>0</v>
      </c>
      <c r="N323" s="11">
        <f t="shared" si="388"/>
        <v>0</v>
      </c>
      <c r="O323" s="11">
        <f t="shared" ref="O323:S323" si="389">O188/$Y188*1000</f>
        <v>13.052124412629738</v>
      </c>
      <c r="P323" s="11">
        <f t="shared" si="389"/>
        <v>13.042022282781321</v>
      </c>
      <c r="Q323" s="11">
        <f t="shared" si="389"/>
        <v>13.031920152932914</v>
      </c>
      <c r="R323" s="11">
        <f t="shared" si="389"/>
        <v>0</v>
      </c>
      <c r="S323" s="11">
        <f t="shared" si="389"/>
        <v>0</v>
      </c>
    </row>
    <row r="324" spans="4:19" x14ac:dyDescent="0.25">
      <c r="D324" s="11">
        <v>2033</v>
      </c>
      <c r="E324" s="11">
        <f t="shared" ref="E324:I324" si="390">E189/$W189*1000</f>
        <v>17.838537692923794</v>
      </c>
      <c r="F324" s="11">
        <f t="shared" si="390"/>
        <v>17.772376742128692</v>
      </c>
      <c r="G324" s="11">
        <f t="shared" si="390"/>
        <v>17.706215791333598</v>
      </c>
      <c r="H324" s="11">
        <f t="shared" si="390"/>
        <v>0</v>
      </c>
      <c r="I324" s="11">
        <f t="shared" si="390"/>
        <v>0</v>
      </c>
      <c r="J324" s="11">
        <f t="shared" ref="J324:N324" si="391">J189/$X189*1000</f>
        <v>16.737649349352118</v>
      </c>
      <c r="K324" s="11">
        <f t="shared" si="391"/>
        <v>16.657492554793929</v>
      </c>
      <c r="L324" s="11">
        <f t="shared" si="391"/>
        <v>16.582985409772071</v>
      </c>
      <c r="M324" s="11">
        <f t="shared" si="391"/>
        <v>0</v>
      </c>
      <c r="N324" s="11">
        <f t="shared" si="391"/>
        <v>0</v>
      </c>
      <c r="O324" s="11">
        <f t="shared" ref="O324:S324" si="392">O189/$Y189*1000</f>
        <v>12.519807200001924</v>
      </c>
      <c r="P324" s="11">
        <f t="shared" si="392"/>
        <v>12.482872513197011</v>
      </c>
      <c r="Q324" s="11">
        <f t="shared" si="392"/>
        <v>12.445937826392099</v>
      </c>
      <c r="R324" s="11">
        <f t="shared" si="392"/>
        <v>0</v>
      </c>
      <c r="S324" s="11">
        <f t="shared" si="392"/>
        <v>0</v>
      </c>
    </row>
    <row r="325" spans="4:19" x14ac:dyDescent="0.25">
      <c r="D325" s="11">
        <v>2034</v>
      </c>
      <c r="E325" s="11">
        <f t="shared" ref="E325:I325" si="393">E190/$W190*1000</f>
        <v>17.789456626198252</v>
      </c>
      <c r="F325" s="11">
        <f t="shared" si="393"/>
        <v>17.666347152442125</v>
      </c>
      <c r="G325" s="11">
        <f t="shared" si="393"/>
        <v>17.543237678685998</v>
      </c>
      <c r="H325" s="11">
        <f t="shared" si="393"/>
        <v>0</v>
      </c>
      <c r="I325" s="11">
        <f t="shared" si="393"/>
        <v>0</v>
      </c>
      <c r="J325" s="11">
        <f t="shared" ref="J325:N325" si="394">J190/$X190*1000</f>
        <v>16.470750936894145</v>
      </c>
      <c r="K325" s="11">
        <f t="shared" si="394"/>
        <v>16.3188708901599</v>
      </c>
      <c r="L325" s="11">
        <f t="shared" si="394"/>
        <v>16.181272293386147</v>
      </c>
      <c r="M325" s="11">
        <f t="shared" si="394"/>
        <v>0</v>
      </c>
      <c r="N325" s="11">
        <f t="shared" si="394"/>
        <v>0</v>
      </c>
      <c r="O325" s="11">
        <f t="shared" ref="O325:S325" si="395">O190/$Y190*1000</f>
        <v>12.046335876329609</v>
      </c>
      <c r="P325" s="11">
        <f t="shared" si="395"/>
        <v>11.968834101219484</v>
      </c>
      <c r="Q325" s="11">
        <f t="shared" si="395"/>
        <v>11.892054319169919</v>
      </c>
      <c r="R325" s="11">
        <f t="shared" si="395"/>
        <v>0</v>
      </c>
      <c r="S325" s="11">
        <f t="shared" si="395"/>
        <v>0</v>
      </c>
    </row>
    <row r="326" spans="4:19" x14ac:dyDescent="0.25">
      <c r="D326" s="11">
        <v>2035</v>
      </c>
      <c r="E326" s="11">
        <f t="shared" ref="E326:I326" si="396">E191/$W191*1000</f>
        <v>17.751520914709783</v>
      </c>
      <c r="F326" s="11">
        <f t="shared" si="396"/>
        <v>17.555017830576766</v>
      </c>
      <c r="G326" s="11">
        <f t="shared" si="396"/>
        <v>17.359894839442951</v>
      </c>
      <c r="H326" s="11">
        <f t="shared" si="396"/>
        <v>0</v>
      </c>
      <c r="I326" s="11">
        <f t="shared" si="396"/>
        <v>0</v>
      </c>
      <c r="J326" s="11">
        <f t="shared" ref="J326:N326" si="397">J191/$X191*1000</f>
        <v>16.22498119805833</v>
      </c>
      <c r="K326" s="11">
        <f t="shared" si="397"/>
        <v>15.977854010801224</v>
      </c>
      <c r="L326" s="11">
        <f t="shared" si="397"/>
        <v>15.745901629481349</v>
      </c>
      <c r="M326" s="11">
        <f t="shared" si="397"/>
        <v>0</v>
      </c>
      <c r="N326" s="11">
        <f t="shared" si="397"/>
        <v>0</v>
      </c>
      <c r="O326" s="11">
        <f t="shared" ref="O326:S326" si="398">O191/$Y191*1000</f>
        <v>11.608528213186119</v>
      </c>
      <c r="P326" s="11">
        <f t="shared" si="398"/>
        <v>11.479306915112783</v>
      </c>
      <c r="Q326" s="11">
        <f t="shared" si="398"/>
        <v>11.352568706067402</v>
      </c>
      <c r="R326" s="11">
        <f t="shared" si="398"/>
        <v>0</v>
      </c>
      <c r="S326" s="11">
        <f t="shared" si="398"/>
        <v>0</v>
      </c>
    </row>
    <row r="327" spans="4:19" x14ac:dyDescent="0.25">
      <c r="D327" s="11">
        <v>2036</v>
      </c>
      <c r="E327" s="11">
        <f t="shared" ref="E327:I327" si="399">E192/$W192*1000</f>
        <v>17.719134386430198</v>
      </c>
      <c r="F327" s="11">
        <f t="shared" si="399"/>
        <v>17.433588960142671</v>
      </c>
      <c r="G327" s="11">
        <f t="shared" si="399"/>
        <v>17.150292473896261</v>
      </c>
      <c r="H327" s="11">
        <f t="shared" si="399"/>
        <v>0</v>
      </c>
      <c r="I327" s="11">
        <f t="shared" si="399"/>
        <v>0</v>
      </c>
      <c r="J327" s="11">
        <f t="shared" ref="J327:N327" si="400">J192/$X192*1000</f>
        <v>16.014631084497022</v>
      </c>
      <c r="K327" s="11">
        <f t="shared" si="400"/>
        <v>15.65091341644408</v>
      </c>
      <c r="L327" s="11">
        <f t="shared" si="400"/>
        <v>15.314447117345336</v>
      </c>
      <c r="M327" s="11">
        <f t="shared" si="400"/>
        <v>0</v>
      </c>
      <c r="N327" s="11">
        <f t="shared" si="400"/>
        <v>0</v>
      </c>
      <c r="O327" s="11">
        <f t="shared" ref="O327:S327" si="401">O192/$Y192*1000</f>
        <v>11.247222913103105</v>
      </c>
      <c r="P327" s="11">
        <f t="shared" si="401"/>
        <v>11.051498234768429</v>
      </c>
      <c r="Q327" s="11">
        <f t="shared" si="401"/>
        <v>10.861324923438564</v>
      </c>
      <c r="R327" s="11">
        <f t="shared" si="401"/>
        <v>0</v>
      </c>
      <c r="S327" s="11">
        <f t="shared" si="401"/>
        <v>0</v>
      </c>
    </row>
    <row r="328" spans="4:19" x14ac:dyDescent="0.25">
      <c r="D328" s="11">
        <v>2037</v>
      </c>
      <c r="E328" s="11">
        <f t="shared" ref="E328:I328" si="402">E193/$W193*1000</f>
        <v>17.6995269433604</v>
      </c>
      <c r="F328" s="11">
        <f t="shared" si="402"/>
        <v>17.282988866879922</v>
      </c>
      <c r="G328" s="11">
        <f t="shared" si="402"/>
        <v>16.898917536365378</v>
      </c>
      <c r="H328" s="11">
        <f t="shared" si="402"/>
        <v>0</v>
      </c>
      <c r="I328" s="11">
        <f t="shared" si="402"/>
        <v>0</v>
      </c>
      <c r="J328" s="11">
        <f t="shared" ref="J328:N328" si="403">J193/$X193*1000</f>
        <v>15.829688140856012</v>
      </c>
      <c r="K328" s="11">
        <f t="shared" si="403"/>
        <v>15.299099311296446</v>
      </c>
      <c r="L328" s="11">
        <f t="shared" si="403"/>
        <v>14.821244232506588</v>
      </c>
      <c r="M328" s="11">
        <f t="shared" si="403"/>
        <v>0</v>
      </c>
      <c r="N328" s="11">
        <f t="shared" si="403"/>
        <v>0</v>
      </c>
      <c r="O328" s="11">
        <f t="shared" ref="O328:S328" si="404">O193/$Y193*1000</f>
        <v>10.945944369790871</v>
      </c>
      <c r="P328" s="11">
        <f t="shared" si="404"/>
        <v>10.658015833508992</v>
      </c>
      <c r="Q328" s="11">
        <f t="shared" si="404"/>
        <v>10.401905064914404</v>
      </c>
      <c r="R328" s="11">
        <f t="shared" si="404"/>
        <v>0</v>
      </c>
      <c r="S328" s="11">
        <f t="shared" si="404"/>
        <v>0</v>
      </c>
    </row>
    <row r="329" spans="4:19" x14ac:dyDescent="0.25">
      <c r="D329" s="11">
        <v>2038</v>
      </c>
      <c r="E329" s="11">
        <f t="shared" ref="E329:I329" si="405">E194/$W194*1000</f>
        <v>17.682154796994755</v>
      </c>
      <c r="F329" s="11">
        <f t="shared" si="405"/>
        <v>17.081796001576858</v>
      </c>
      <c r="G329" s="11">
        <f t="shared" si="405"/>
        <v>16.539426430469138</v>
      </c>
      <c r="H329" s="11">
        <f t="shared" si="405"/>
        <v>0</v>
      </c>
      <c r="I329" s="11">
        <f t="shared" si="405"/>
        <v>0</v>
      </c>
      <c r="J329" s="11">
        <f t="shared" ref="J329:N329" si="406">J194/$X194*1000</f>
        <v>15.664789615589072</v>
      </c>
      <c r="K329" s="11">
        <f t="shared" si="406"/>
        <v>14.896331091941317</v>
      </c>
      <c r="L329" s="11">
        <f t="shared" si="406"/>
        <v>14.236992389002271</v>
      </c>
      <c r="M329" s="11">
        <f t="shared" si="406"/>
        <v>0</v>
      </c>
      <c r="N329" s="11">
        <f t="shared" si="406"/>
        <v>0</v>
      </c>
      <c r="O329" s="11">
        <f t="shared" ref="O329:S329" si="407">O194/$Y194*1000</f>
        <v>10.682100170198796</v>
      </c>
      <c r="P329" s="11">
        <f t="shared" si="407"/>
        <v>10.277150913617094</v>
      </c>
      <c r="Q329" s="11">
        <f t="shared" si="407"/>
        <v>9.9365445196584332</v>
      </c>
      <c r="R329" s="11">
        <f t="shared" si="407"/>
        <v>0</v>
      </c>
      <c r="S329" s="11">
        <f t="shared" si="407"/>
        <v>0</v>
      </c>
    </row>
    <row r="330" spans="4:19" x14ac:dyDescent="0.25">
      <c r="D330" s="11">
        <v>2039</v>
      </c>
      <c r="E330" s="11">
        <f t="shared" ref="E330:I330" si="408">E195/$W195*1000</f>
        <v>17.654949154217331</v>
      </c>
      <c r="F330" s="11">
        <f t="shared" si="408"/>
        <v>16.851872338221909</v>
      </c>
      <c r="G330" s="11">
        <f t="shared" si="408"/>
        <v>16.140466310494329</v>
      </c>
      <c r="H330" s="11">
        <f t="shared" si="408"/>
        <v>0</v>
      </c>
      <c r="I330" s="11">
        <f t="shared" si="408"/>
        <v>0</v>
      </c>
      <c r="J330" s="11">
        <f t="shared" ref="J330:N330" si="409">J195/$X195*1000</f>
        <v>15.504486420662349</v>
      </c>
      <c r="K330" s="11">
        <f t="shared" si="409"/>
        <v>14.506645096719254</v>
      </c>
      <c r="L330" s="11">
        <f t="shared" si="409"/>
        <v>13.675799656980546</v>
      </c>
      <c r="M330" s="11">
        <f t="shared" si="409"/>
        <v>0</v>
      </c>
      <c r="N330" s="11">
        <f t="shared" si="409"/>
        <v>0</v>
      </c>
      <c r="O330" s="11">
        <f t="shared" ref="O330:S330" si="410">O195/$Y195*1000</f>
        <v>10.452736720760996</v>
      </c>
      <c r="P330" s="11">
        <f t="shared" si="410"/>
        <v>9.9373640204318594</v>
      </c>
      <c r="Q330" s="11">
        <f t="shared" si="410"/>
        <v>9.515387332440838</v>
      </c>
      <c r="R330" s="11">
        <f t="shared" si="410"/>
        <v>0</v>
      </c>
      <c r="S330" s="11">
        <f t="shared" si="410"/>
        <v>0</v>
      </c>
    </row>
    <row r="331" spans="4:19" x14ac:dyDescent="0.25">
      <c r="D331" s="11">
        <v>2040</v>
      </c>
      <c r="E331" s="11">
        <f t="shared" ref="E331:I331" si="411">E196/$W196*1000</f>
        <v>17.58944358594265</v>
      </c>
      <c r="F331" s="11">
        <f t="shared" si="411"/>
        <v>16.572316462626173</v>
      </c>
      <c r="G331" s="11">
        <f t="shared" si="411"/>
        <v>15.65083786079394</v>
      </c>
      <c r="H331" s="11">
        <f t="shared" si="411"/>
        <v>0</v>
      </c>
      <c r="I331" s="11">
        <f t="shared" si="411"/>
        <v>0</v>
      </c>
      <c r="J331" s="11">
        <f t="shared" ref="J331:N331" si="412">J196/$X196*1000</f>
        <v>15.313535909761027</v>
      </c>
      <c r="K331" s="11">
        <f t="shared" si="412"/>
        <v>14.091663407379734</v>
      </c>
      <c r="L331" s="11">
        <f t="shared" si="412"/>
        <v>13.113934645021535</v>
      </c>
      <c r="M331" s="11">
        <f t="shared" si="412"/>
        <v>0</v>
      </c>
      <c r="N331" s="11">
        <f t="shared" si="412"/>
        <v>0</v>
      </c>
      <c r="O331" s="11">
        <f t="shared" ref="O331:S331" si="413">O196/$Y196*1000</f>
        <v>10.214493725743226</v>
      </c>
      <c r="P331" s="11">
        <f t="shared" si="413"/>
        <v>9.6123262542633263</v>
      </c>
      <c r="Q331" s="11">
        <f t="shared" si="413"/>
        <v>9.1055782997972674</v>
      </c>
      <c r="R331" s="11">
        <f t="shared" si="413"/>
        <v>0</v>
      </c>
      <c r="S331" s="11">
        <f t="shared" si="413"/>
        <v>0</v>
      </c>
    </row>
    <row r="332" spans="4:19" x14ac:dyDescent="0.25">
      <c r="D332" s="11">
        <v>2041</v>
      </c>
      <c r="E332" s="11">
        <f t="shared" ref="E332:I332" si="414">E197/$W197*1000</f>
        <v>17.549036745170376</v>
      </c>
      <c r="F332" s="11">
        <f t="shared" si="414"/>
        <v>16.324988106576342</v>
      </c>
      <c r="G332" s="11">
        <f t="shared" si="414"/>
        <v>15.216131710591998</v>
      </c>
      <c r="H332" s="11">
        <f t="shared" si="414"/>
        <v>0</v>
      </c>
      <c r="I332" s="11">
        <f t="shared" si="414"/>
        <v>0</v>
      </c>
      <c r="J332" s="11">
        <f t="shared" ref="J332:N332" si="415">J197/$X197*1000</f>
        <v>15.065203484118129</v>
      </c>
      <c r="K332" s="11">
        <f t="shared" si="415"/>
        <v>13.661899323712841</v>
      </c>
      <c r="L332" s="11">
        <f t="shared" si="415"/>
        <v>12.508789385611186</v>
      </c>
      <c r="M332" s="11">
        <f t="shared" si="415"/>
        <v>0</v>
      </c>
      <c r="N332" s="11">
        <f t="shared" si="415"/>
        <v>0</v>
      </c>
      <c r="O332" s="11">
        <f t="shared" ref="O332:S332" si="416">O197/$Y197*1000</f>
        <v>10.107200955133081</v>
      </c>
      <c r="P332" s="11">
        <f t="shared" si="416"/>
        <v>9.452155748264639</v>
      </c>
      <c r="Q332" s="11">
        <f t="shared" si="416"/>
        <v>8.8973357379094065</v>
      </c>
      <c r="R332" s="11">
        <f t="shared" si="416"/>
        <v>0</v>
      </c>
      <c r="S332" s="11">
        <f t="shared" si="416"/>
        <v>0</v>
      </c>
    </row>
    <row r="333" spans="4:19" x14ac:dyDescent="0.25">
      <c r="D333" s="11">
        <v>2042</v>
      </c>
      <c r="E333" s="11">
        <f t="shared" ref="E333:I333" si="417">E198/$W198*1000</f>
        <v>17.512867353975665</v>
      </c>
      <c r="F333" s="11">
        <f t="shared" si="417"/>
        <v>16.088541835971064</v>
      </c>
      <c r="G333" s="11">
        <f t="shared" si="417"/>
        <v>14.81172264304586</v>
      </c>
      <c r="H333" s="11">
        <f t="shared" si="417"/>
        <v>0</v>
      </c>
      <c r="I333" s="11">
        <f t="shared" si="417"/>
        <v>0</v>
      </c>
      <c r="J333" s="11">
        <f t="shared" ref="J333:N333" si="418">J198/$X198*1000</f>
        <v>14.852165151333065</v>
      </c>
      <c r="K333" s="11">
        <f t="shared" si="418"/>
        <v>13.322819540863595</v>
      </c>
      <c r="L333" s="11">
        <f t="shared" si="418"/>
        <v>12.059714036123896</v>
      </c>
      <c r="M333" s="11">
        <f t="shared" si="418"/>
        <v>0</v>
      </c>
      <c r="N333" s="11">
        <f t="shared" si="418"/>
        <v>0</v>
      </c>
      <c r="O333" s="11">
        <f t="shared" ref="O333:S333" si="419">O198/$Y198*1000</f>
        <v>9.998864107688501</v>
      </c>
      <c r="P333" s="11">
        <f t="shared" si="419"/>
        <v>9.2961653917074489</v>
      </c>
      <c r="Q333" s="11">
        <f t="shared" si="419"/>
        <v>8.7051920550983155</v>
      </c>
      <c r="R333" s="11">
        <f t="shared" si="419"/>
        <v>0</v>
      </c>
      <c r="S333" s="11">
        <f t="shared" si="419"/>
        <v>0</v>
      </c>
    </row>
    <row r="334" spans="4:19" x14ac:dyDescent="0.25">
      <c r="D334" s="11">
        <v>2043</v>
      </c>
      <c r="E334" s="11">
        <f t="shared" ref="E334:I334" si="420">E199/$W199*1000</f>
        <v>17.481335900155173</v>
      </c>
      <c r="F334" s="11">
        <f t="shared" si="420"/>
        <v>15.882828534577158</v>
      </c>
      <c r="G334" s="11">
        <f t="shared" si="420"/>
        <v>14.424601997512378</v>
      </c>
      <c r="H334" s="11">
        <f t="shared" si="420"/>
        <v>0</v>
      </c>
      <c r="I334" s="11">
        <f t="shared" si="420"/>
        <v>0</v>
      </c>
      <c r="J334" s="11">
        <f t="shared" ref="J334:N334" si="421">J199/$X199*1000</f>
        <v>14.634737974817989</v>
      </c>
      <c r="K334" s="11">
        <f t="shared" si="421"/>
        <v>13.019078882923814</v>
      </c>
      <c r="L334" s="11">
        <f t="shared" si="421"/>
        <v>11.653704569939851</v>
      </c>
      <c r="M334" s="11">
        <f t="shared" si="421"/>
        <v>0</v>
      </c>
      <c r="N334" s="11">
        <f t="shared" si="421"/>
        <v>0</v>
      </c>
      <c r="O334" s="11">
        <f t="shared" ref="O334:S334" si="422">O199/$Y199*1000</f>
        <v>9.8864608254505288</v>
      </c>
      <c r="P334" s="11">
        <f t="shared" si="422"/>
        <v>9.1446162685769021</v>
      </c>
      <c r="Q334" s="11">
        <f t="shared" si="422"/>
        <v>8.5192451232104816</v>
      </c>
      <c r="R334" s="11">
        <f t="shared" si="422"/>
        <v>0</v>
      </c>
      <c r="S334" s="11">
        <f t="shared" si="422"/>
        <v>0</v>
      </c>
    </row>
    <row r="335" spans="4:19" x14ac:dyDescent="0.25">
      <c r="D335" s="11">
        <v>2044</v>
      </c>
      <c r="E335" s="11">
        <f t="shared" ref="E335:I335" si="423">E200/$W200*1000</f>
        <v>17.467127168819371</v>
      </c>
      <c r="F335" s="11">
        <f t="shared" si="423"/>
        <v>15.709699113350659</v>
      </c>
      <c r="G335" s="11">
        <f t="shared" si="423"/>
        <v>14.075815179514233</v>
      </c>
      <c r="H335" s="11">
        <f t="shared" si="423"/>
        <v>0</v>
      </c>
      <c r="I335" s="11">
        <f t="shared" si="423"/>
        <v>0</v>
      </c>
      <c r="J335" s="11">
        <f t="shared" ref="J335:N335" si="424">J200/$X200*1000</f>
        <v>14.409513202079062</v>
      </c>
      <c r="K335" s="11">
        <f t="shared" si="424"/>
        <v>12.736266306891235</v>
      </c>
      <c r="L335" s="11">
        <f t="shared" si="424"/>
        <v>11.24933433784398</v>
      </c>
      <c r="M335" s="11">
        <f t="shared" si="424"/>
        <v>0</v>
      </c>
      <c r="N335" s="11">
        <f t="shared" si="424"/>
        <v>0</v>
      </c>
      <c r="O335" s="11">
        <f t="shared" ref="O335:S335" si="425">O200/$Y200*1000</f>
        <v>9.7646102212185681</v>
      </c>
      <c r="P335" s="11">
        <f t="shared" si="425"/>
        <v>8.9923058535221152</v>
      </c>
      <c r="Q335" s="11">
        <f t="shared" si="425"/>
        <v>8.3363161812515862</v>
      </c>
      <c r="R335" s="11">
        <f t="shared" si="425"/>
        <v>0</v>
      </c>
      <c r="S335" s="11">
        <f t="shared" si="425"/>
        <v>0</v>
      </c>
    </row>
    <row r="336" spans="4:19" x14ac:dyDescent="0.25">
      <c r="D336" s="11">
        <v>2045</v>
      </c>
      <c r="E336" s="11">
        <f t="shared" ref="E336:I336" si="426">E201/$W201*1000</f>
        <v>17.448068092554614</v>
      </c>
      <c r="F336" s="11">
        <f t="shared" si="426"/>
        <v>15.526935503482617</v>
      </c>
      <c r="G336" s="11">
        <f t="shared" si="426"/>
        <v>13.736188717668155</v>
      </c>
      <c r="H336" s="11">
        <f t="shared" si="426"/>
        <v>0</v>
      </c>
      <c r="I336" s="11">
        <f t="shared" si="426"/>
        <v>0</v>
      </c>
      <c r="J336" s="11">
        <f t="shared" ref="J336:N336" si="427">J201/$X201*1000</f>
        <v>14.13656733224331</v>
      </c>
      <c r="K336" s="11">
        <f t="shared" si="427"/>
        <v>12.415205601726065</v>
      </c>
      <c r="L336" s="11">
        <f t="shared" si="427"/>
        <v>10.822843505395594</v>
      </c>
      <c r="M336" s="11">
        <f t="shared" si="427"/>
        <v>0</v>
      </c>
      <c r="N336" s="11">
        <f t="shared" si="427"/>
        <v>0</v>
      </c>
      <c r="O336" s="11">
        <f t="shared" ref="O336:S336" si="428">O201/$Y201*1000</f>
        <v>9.6188585723494366</v>
      </c>
      <c r="P336" s="11">
        <f t="shared" si="428"/>
        <v>8.8150319633555689</v>
      </c>
      <c r="Q336" s="11">
        <f t="shared" si="428"/>
        <v>8.1310644858866379</v>
      </c>
      <c r="R336" s="11">
        <f t="shared" si="428"/>
        <v>0</v>
      </c>
      <c r="S336" s="11">
        <f t="shared" si="428"/>
        <v>0</v>
      </c>
    </row>
    <row r="337" spans="4:19" x14ac:dyDescent="0.25">
      <c r="D337" s="11">
        <v>2046</v>
      </c>
      <c r="E337" s="11">
        <f t="shared" ref="E337:I337" si="429">E202/$W202*1000</f>
        <v>17.402641841907791</v>
      </c>
      <c r="F337" s="11">
        <f t="shared" si="429"/>
        <v>15.341884797864251</v>
      </c>
      <c r="G337" s="11">
        <f t="shared" si="429"/>
        <v>13.429976579460172</v>
      </c>
      <c r="H337" s="11">
        <f t="shared" si="429"/>
        <v>0</v>
      </c>
      <c r="I337" s="11">
        <f t="shared" si="429"/>
        <v>0</v>
      </c>
      <c r="J337" s="11">
        <f t="shared" ref="J337:N337" si="430">J202/$X202*1000</f>
        <v>13.807057903528975</v>
      </c>
      <c r="K337" s="11">
        <f t="shared" si="430"/>
        <v>12.071449831806072</v>
      </c>
      <c r="L337" s="11">
        <f t="shared" si="430"/>
        <v>10.454243527387575</v>
      </c>
      <c r="M337" s="11">
        <f t="shared" si="430"/>
        <v>0</v>
      </c>
      <c r="N337" s="11">
        <f t="shared" si="430"/>
        <v>0</v>
      </c>
      <c r="O337" s="11">
        <f t="shared" ref="O337:S337" si="431">O202/$Y202*1000</f>
        <v>9.4500940124503057</v>
      </c>
      <c r="P337" s="11">
        <f t="shared" si="431"/>
        <v>8.6273855333834231</v>
      </c>
      <c r="Q337" s="11">
        <f t="shared" si="431"/>
        <v>7.9224276638933597</v>
      </c>
      <c r="R337" s="11">
        <f t="shared" si="431"/>
        <v>0</v>
      </c>
      <c r="S337" s="11">
        <f t="shared" si="431"/>
        <v>0</v>
      </c>
    </row>
    <row r="338" spans="4:19" x14ac:dyDescent="0.25">
      <c r="D338" s="11">
        <v>2047</v>
      </c>
      <c r="E338" s="11">
        <f t="shared" ref="E338:I338" si="432">E203/$W203*1000</f>
        <v>17.377581636595274</v>
      </c>
      <c r="F338" s="11">
        <f t="shared" si="432"/>
        <v>15.158900948293731</v>
      </c>
      <c r="G338" s="11">
        <f t="shared" si="432"/>
        <v>13.193194414347309</v>
      </c>
      <c r="H338" s="11">
        <f t="shared" si="432"/>
        <v>0</v>
      </c>
      <c r="I338" s="11">
        <f t="shared" si="432"/>
        <v>0</v>
      </c>
      <c r="J338" s="11">
        <f t="shared" ref="J338:N338" si="433">J203/$X203*1000</f>
        <v>13.519374760984192</v>
      </c>
      <c r="K338" s="11">
        <f t="shared" si="433"/>
        <v>11.777880678960456</v>
      </c>
      <c r="L338" s="11">
        <f t="shared" si="433"/>
        <v>10.149102518898871</v>
      </c>
      <c r="M338" s="11">
        <f t="shared" si="433"/>
        <v>0</v>
      </c>
      <c r="N338" s="11">
        <f t="shared" si="433"/>
        <v>0</v>
      </c>
      <c r="O338" s="11">
        <f t="shared" ref="O338:S338" si="434">O203/$Y203*1000</f>
        <v>9.2892705640775297</v>
      </c>
      <c r="P338" s="11">
        <f t="shared" si="434"/>
        <v>8.4573241440302631</v>
      </c>
      <c r="Q338" s="11">
        <f t="shared" si="434"/>
        <v>7.7217436086201028</v>
      </c>
      <c r="R338" s="11">
        <f t="shared" si="434"/>
        <v>0</v>
      </c>
      <c r="S338" s="11">
        <f t="shared" si="434"/>
        <v>0</v>
      </c>
    </row>
    <row r="339" spans="4:19" x14ac:dyDescent="0.25">
      <c r="D339" s="11">
        <v>2048</v>
      </c>
      <c r="E339" s="11">
        <f t="shared" ref="E339:I339" si="435">E204/$W204*1000</f>
        <v>17.334584793357443</v>
      </c>
      <c r="F339" s="11">
        <f t="shared" si="435"/>
        <v>14.890657202822197</v>
      </c>
      <c r="G339" s="11">
        <f t="shared" si="435"/>
        <v>12.859378955941892</v>
      </c>
      <c r="H339" s="11">
        <f t="shared" si="435"/>
        <v>0</v>
      </c>
      <c r="I339" s="11">
        <f t="shared" si="435"/>
        <v>0</v>
      </c>
      <c r="J339" s="11">
        <f t="shared" ref="J339:N339" si="436">J204/$X204*1000</f>
        <v>13.257484394453673</v>
      </c>
      <c r="K339" s="11">
        <f t="shared" si="436"/>
        <v>11.516010955663624</v>
      </c>
      <c r="L339" s="11">
        <f t="shared" si="436"/>
        <v>9.8714165462833634</v>
      </c>
      <c r="M339" s="11">
        <f t="shared" si="436"/>
        <v>0</v>
      </c>
      <c r="N339" s="11">
        <f t="shared" si="436"/>
        <v>0</v>
      </c>
      <c r="O339" s="11">
        <f t="shared" ref="O339:S339" si="437">O204/$Y204*1000</f>
        <v>9.1439885249923023</v>
      </c>
      <c r="P339" s="11">
        <f t="shared" si="437"/>
        <v>8.3039804801463983</v>
      </c>
      <c r="Q339" s="11">
        <f t="shared" si="437"/>
        <v>7.5384124211992978</v>
      </c>
      <c r="R339" s="11">
        <f t="shared" si="437"/>
        <v>0</v>
      </c>
      <c r="S339" s="11">
        <f t="shared" si="437"/>
        <v>0</v>
      </c>
    </row>
    <row r="340" spans="4:19" x14ac:dyDescent="0.25">
      <c r="D340" s="11">
        <v>2049</v>
      </c>
      <c r="E340" s="11">
        <f t="shared" ref="E340:I340" si="438">E205/$W205*1000</f>
        <v>17.263154191644752</v>
      </c>
      <c r="F340" s="11">
        <f t="shared" si="438"/>
        <v>14.681255992292204</v>
      </c>
      <c r="G340" s="11">
        <f t="shared" si="438"/>
        <v>12.570923367425047</v>
      </c>
      <c r="H340" s="11">
        <f t="shared" si="438"/>
        <v>0</v>
      </c>
      <c r="I340" s="11">
        <f t="shared" si="438"/>
        <v>0</v>
      </c>
      <c r="J340" s="11">
        <f t="shared" ref="J340:N340" si="439">J205/$X205*1000</f>
        <v>12.95640099983949</v>
      </c>
      <c r="K340" s="11">
        <f t="shared" si="439"/>
        <v>11.222847810211189</v>
      </c>
      <c r="L340" s="11">
        <f t="shared" si="439"/>
        <v>9.5737833936441206</v>
      </c>
      <c r="M340" s="11">
        <f t="shared" si="439"/>
        <v>0</v>
      </c>
      <c r="N340" s="11">
        <f t="shared" si="439"/>
        <v>0</v>
      </c>
      <c r="O340" s="11">
        <f t="shared" ref="O340:S340" si="440">O205/$Y205*1000</f>
        <v>8.9841735087228631</v>
      </c>
      <c r="P340" s="11">
        <f t="shared" si="440"/>
        <v>8.1374615258781429</v>
      </c>
      <c r="Q340" s="11">
        <f t="shared" si="440"/>
        <v>7.3470365354447562</v>
      </c>
      <c r="R340" s="11">
        <f t="shared" si="440"/>
        <v>0</v>
      </c>
      <c r="S340" s="11">
        <f t="shared" si="440"/>
        <v>0</v>
      </c>
    </row>
    <row r="341" spans="4:19" x14ac:dyDescent="0.25">
      <c r="D341" s="11">
        <v>2050</v>
      </c>
      <c r="E341" s="11">
        <f t="shared" ref="E341:I341" si="441">E206/$W206*1000</f>
        <v>17.185374960182131</v>
      </c>
      <c r="F341" s="11">
        <f t="shared" si="441"/>
        <v>14.543878549014375</v>
      </c>
      <c r="G341" s="11">
        <f t="shared" si="441"/>
        <v>12.285114541163683</v>
      </c>
      <c r="H341" s="11">
        <f t="shared" si="441"/>
        <v>0</v>
      </c>
      <c r="I341" s="11">
        <f t="shared" si="441"/>
        <v>0</v>
      </c>
      <c r="J341" s="11">
        <f t="shared" ref="J341:N341" si="442">J206/$X206*1000</f>
        <v>12.711408060307054</v>
      </c>
      <c r="K341" s="11">
        <f t="shared" si="442"/>
        <v>10.981632738085448</v>
      </c>
      <c r="L341" s="11">
        <f t="shared" si="442"/>
        <v>9.330154068506717</v>
      </c>
      <c r="M341" s="11">
        <f t="shared" si="442"/>
        <v>0</v>
      </c>
      <c r="N341" s="11">
        <f t="shared" si="442"/>
        <v>0</v>
      </c>
      <c r="O341" s="11">
        <f t="shared" ref="O341:S341" si="443">O206/$Y206*1000</f>
        <v>8.816963212579795</v>
      </c>
      <c r="P341" s="11">
        <f t="shared" si="443"/>
        <v>7.9632251527152302</v>
      </c>
      <c r="Q341" s="11">
        <f t="shared" si="443"/>
        <v>7.1499564867509733</v>
      </c>
      <c r="R341" s="11">
        <f t="shared" si="443"/>
        <v>0</v>
      </c>
      <c r="S341" s="11">
        <f t="shared" si="443"/>
        <v>0</v>
      </c>
    </row>
    <row r="344" spans="4:19" x14ac:dyDescent="0.25">
      <c r="D344" s="11" t="s">
        <v>56</v>
      </c>
    </row>
    <row r="345" spans="4:19" x14ac:dyDescent="0.25">
      <c r="D345" s="11">
        <v>2020</v>
      </c>
      <c r="E345" s="11">
        <f t="shared" ref="E345:I345" si="444">E210/$W210*1000</f>
        <v>18.763055163850115</v>
      </c>
      <c r="F345" s="11">
        <f t="shared" si="444"/>
        <v>18.763055163850115</v>
      </c>
      <c r="G345" s="11">
        <f t="shared" si="444"/>
        <v>18.763055163850115</v>
      </c>
      <c r="H345" s="11">
        <f t="shared" si="444"/>
        <v>0</v>
      </c>
      <c r="I345" s="11">
        <f t="shared" si="444"/>
        <v>0</v>
      </c>
      <c r="J345" s="11">
        <f t="shared" ref="J345:N345" si="445">J210/$X210*1000</f>
        <v>18.763055163850115</v>
      </c>
      <c r="K345" s="11">
        <f t="shared" si="445"/>
        <v>18.763055163850115</v>
      </c>
      <c r="L345" s="11">
        <f t="shared" si="445"/>
        <v>18.763055163850115</v>
      </c>
      <c r="M345" s="11">
        <f t="shared" si="445"/>
        <v>0</v>
      </c>
      <c r="N345" s="11">
        <f t="shared" si="445"/>
        <v>0</v>
      </c>
      <c r="O345" s="11">
        <f t="shared" ref="O345:S345" si="446">O210/$Y210*1000</f>
        <v>18.763055163850115</v>
      </c>
      <c r="P345" s="11">
        <f t="shared" si="446"/>
        <v>18.763055163850115</v>
      </c>
      <c r="Q345" s="11">
        <f t="shared" si="446"/>
        <v>18.763055163850115</v>
      </c>
      <c r="R345" s="11">
        <f t="shared" si="446"/>
        <v>0</v>
      </c>
      <c r="S345" s="11">
        <f t="shared" si="446"/>
        <v>0</v>
      </c>
    </row>
    <row r="346" spans="4:19" x14ac:dyDescent="0.25">
      <c r="D346" s="11">
        <v>2021</v>
      </c>
      <c r="E346" s="11">
        <f t="shared" ref="E346:I346" si="447">E211/$W211*1000</f>
        <v>18.687297054370635</v>
      </c>
      <c r="F346" s="11">
        <f t="shared" si="447"/>
        <v>18.687297054370635</v>
      </c>
      <c r="G346" s="11">
        <f t="shared" si="447"/>
        <v>18.687297054370635</v>
      </c>
      <c r="H346" s="11">
        <f t="shared" si="447"/>
        <v>0</v>
      </c>
      <c r="I346" s="11">
        <f t="shared" si="447"/>
        <v>0</v>
      </c>
      <c r="J346" s="11">
        <f t="shared" ref="J346:N346" si="448">J211/$X211*1000</f>
        <v>18.671492444907301</v>
      </c>
      <c r="K346" s="11">
        <f t="shared" si="448"/>
        <v>18.671492444907301</v>
      </c>
      <c r="L346" s="11">
        <f t="shared" si="448"/>
        <v>18.671492444907301</v>
      </c>
      <c r="M346" s="11">
        <f t="shared" si="448"/>
        <v>0</v>
      </c>
      <c r="N346" s="11">
        <f t="shared" si="448"/>
        <v>0</v>
      </c>
      <c r="O346" s="11">
        <f t="shared" ref="O346:S346" si="449">O211/$Y211*1000</f>
        <v>18.622334892745563</v>
      </c>
      <c r="P346" s="11">
        <f t="shared" si="449"/>
        <v>18.622334892745563</v>
      </c>
      <c r="Q346" s="11">
        <f t="shared" si="449"/>
        <v>18.622334892745563</v>
      </c>
      <c r="R346" s="11">
        <f t="shared" si="449"/>
        <v>0</v>
      </c>
      <c r="S346" s="11">
        <f t="shared" si="449"/>
        <v>0</v>
      </c>
    </row>
    <row r="347" spans="4:19" x14ac:dyDescent="0.25">
      <c r="D347" s="11">
        <v>2022</v>
      </c>
      <c r="E347" s="11">
        <f t="shared" ref="E347:I347" si="450">E212/$W212*1000</f>
        <v>18.578258720716253</v>
      </c>
      <c r="F347" s="11">
        <f t="shared" si="450"/>
        <v>18.578258720716253</v>
      </c>
      <c r="G347" s="11">
        <f t="shared" si="450"/>
        <v>18.578258720716253</v>
      </c>
      <c r="H347" s="11">
        <f t="shared" si="450"/>
        <v>0</v>
      </c>
      <c r="I347" s="11">
        <f t="shared" si="450"/>
        <v>0</v>
      </c>
      <c r="J347" s="11">
        <f t="shared" ref="J347:N347" si="451">J212/$X212*1000</f>
        <v>18.517092434901194</v>
      </c>
      <c r="K347" s="11">
        <f t="shared" si="451"/>
        <v>18.517092434901194</v>
      </c>
      <c r="L347" s="11">
        <f t="shared" si="451"/>
        <v>18.517092434901194</v>
      </c>
      <c r="M347" s="11">
        <f t="shared" si="451"/>
        <v>0</v>
      </c>
      <c r="N347" s="11">
        <f t="shared" si="451"/>
        <v>0</v>
      </c>
      <c r="O347" s="11">
        <f t="shared" ref="O347:S347" si="452">O212/$Y212*1000</f>
        <v>18.328692223863179</v>
      </c>
      <c r="P347" s="11">
        <f t="shared" si="452"/>
        <v>18.328692223863179</v>
      </c>
      <c r="Q347" s="11">
        <f t="shared" si="452"/>
        <v>18.328692223863179</v>
      </c>
      <c r="R347" s="11">
        <f t="shared" si="452"/>
        <v>0</v>
      </c>
      <c r="S347" s="11">
        <f t="shared" si="452"/>
        <v>0</v>
      </c>
    </row>
    <row r="348" spans="4:19" x14ac:dyDescent="0.25">
      <c r="D348" s="11">
        <v>2023</v>
      </c>
      <c r="E348" s="11">
        <f t="shared" ref="E348:I348" si="453">E213/$W213*1000</f>
        <v>18.425903414693781</v>
      </c>
      <c r="F348" s="11">
        <f t="shared" si="453"/>
        <v>18.425903414693781</v>
      </c>
      <c r="G348" s="11">
        <f t="shared" si="453"/>
        <v>18.425903414693781</v>
      </c>
      <c r="H348" s="11">
        <f t="shared" si="453"/>
        <v>0</v>
      </c>
      <c r="I348" s="11">
        <f t="shared" si="453"/>
        <v>0</v>
      </c>
      <c r="J348" s="11">
        <f t="shared" ref="J348:N348" si="454">J213/$X213*1000</f>
        <v>18.299715276884839</v>
      </c>
      <c r="K348" s="11">
        <f t="shared" si="454"/>
        <v>18.299715276884839</v>
      </c>
      <c r="L348" s="11">
        <f t="shared" si="454"/>
        <v>18.299715276884839</v>
      </c>
      <c r="M348" s="11">
        <f t="shared" si="454"/>
        <v>0</v>
      </c>
      <c r="N348" s="11">
        <f t="shared" si="454"/>
        <v>0</v>
      </c>
      <c r="O348" s="11">
        <f t="shared" ref="O348:S348" si="455">O213/$Y213*1000</f>
        <v>17.917158882120436</v>
      </c>
      <c r="P348" s="11">
        <f t="shared" si="455"/>
        <v>17.917158882120436</v>
      </c>
      <c r="Q348" s="11">
        <f t="shared" si="455"/>
        <v>17.917158882120436</v>
      </c>
      <c r="R348" s="11">
        <f t="shared" si="455"/>
        <v>0</v>
      </c>
      <c r="S348" s="11">
        <f t="shared" si="455"/>
        <v>0</v>
      </c>
    </row>
    <row r="349" spans="4:19" x14ac:dyDescent="0.25">
      <c r="D349" s="11">
        <v>2024</v>
      </c>
      <c r="E349" s="11">
        <f t="shared" ref="E349:I349" si="456">E214/$W214*1000</f>
        <v>18.43067605235192</v>
      </c>
      <c r="F349" s="11">
        <f t="shared" si="456"/>
        <v>18.43067605235192</v>
      </c>
      <c r="G349" s="11">
        <f t="shared" si="456"/>
        <v>18.43067605235192</v>
      </c>
      <c r="H349" s="11">
        <f t="shared" si="456"/>
        <v>0</v>
      </c>
      <c r="I349" s="11">
        <f t="shared" si="456"/>
        <v>0</v>
      </c>
      <c r="J349" s="11">
        <f t="shared" ref="J349:N349" si="457">J214/$X214*1000</f>
        <v>18.307328395075579</v>
      </c>
      <c r="K349" s="11">
        <f t="shared" si="457"/>
        <v>18.307328395075579</v>
      </c>
      <c r="L349" s="11">
        <f t="shared" si="457"/>
        <v>18.307328395075579</v>
      </c>
      <c r="M349" s="11">
        <f t="shared" si="457"/>
        <v>0</v>
      </c>
      <c r="N349" s="11">
        <f t="shared" si="457"/>
        <v>0</v>
      </c>
      <c r="O349" s="11">
        <f t="shared" ref="O349:S349" si="458">O214/$Y214*1000</f>
        <v>17.377242366559479</v>
      </c>
      <c r="P349" s="11">
        <f t="shared" si="458"/>
        <v>17.377242366559479</v>
      </c>
      <c r="Q349" s="11">
        <f t="shared" si="458"/>
        <v>17.377242366559479</v>
      </c>
      <c r="R349" s="11">
        <f t="shared" si="458"/>
        <v>0</v>
      </c>
      <c r="S349" s="11">
        <f t="shared" si="458"/>
        <v>0</v>
      </c>
    </row>
    <row r="350" spans="4:19" x14ac:dyDescent="0.25">
      <c r="D350" s="11">
        <v>2025</v>
      </c>
      <c r="E350" s="11">
        <f t="shared" ref="E350:I350" si="459">E215/$W215*1000</f>
        <v>18.425645111300252</v>
      </c>
      <c r="F350" s="11">
        <f t="shared" si="459"/>
        <v>18.425645111300252</v>
      </c>
      <c r="G350" s="11">
        <f t="shared" si="459"/>
        <v>18.425645111300252</v>
      </c>
      <c r="H350" s="11">
        <f t="shared" si="459"/>
        <v>0</v>
      </c>
      <c r="I350" s="11">
        <f t="shared" si="459"/>
        <v>0</v>
      </c>
      <c r="J350" s="11">
        <f t="shared" ref="J350:N350" si="460">J215/$X215*1000</f>
        <v>18.29515123747759</v>
      </c>
      <c r="K350" s="11">
        <f t="shared" si="460"/>
        <v>18.29515123747759</v>
      </c>
      <c r="L350" s="11">
        <f t="shared" si="460"/>
        <v>18.29515123747759</v>
      </c>
      <c r="M350" s="11">
        <f t="shared" si="460"/>
        <v>0</v>
      </c>
      <c r="N350" s="11">
        <f t="shared" si="460"/>
        <v>0</v>
      </c>
      <c r="O350" s="11">
        <f t="shared" ref="O350:S350" si="461">O215/$Y215*1000</f>
        <v>17.086707551949779</v>
      </c>
      <c r="P350" s="11">
        <f t="shared" si="461"/>
        <v>17.086707551949779</v>
      </c>
      <c r="Q350" s="11">
        <f t="shared" si="461"/>
        <v>17.086707551949779</v>
      </c>
      <c r="R350" s="11">
        <f t="shared" si="461"/>
        <v>0</v>
      </c>
      <c r="S350" s="11">
        <f t="shared" si="461"/>
        <v>0</v>
      </c>
    </row>
    <row r="351" spans="4:19" x14ac:dyDescent="0.25">
      <c r="D351" s="11">
        <v>2026</v>
      </c>
      <c r="E351" s="11">
        <f t="shared" ref="E351:I351" si="462">E216/$W216*1000</f>
        <v>18.326963364741548</v>
      </c>
      <c r="F351" s="11">
        <f t="shared" si="462"/>
        <v>18.326963364741548</v>
      </c>
      <c r="G351" s="11">
        <f t="shared" si="462"/>
        <v>18.326963364741548</v>
      </c>
      <c r="H351" s="11">
        <f t="shared" si="462"/>
        <v>0</v>
      </c>
      <c r="I351" s="11">
        <f t="shared" si="462"/>
        <v>0</v>
      </c>
      <c r="J351" s="11">
        <f t="shared" ref="J351:N351" si="463">J216/$X216*1000</f>
        <v>18.141503909441266</v>
      </c>
      <c r="K351" s="11">
        <f t="shared" si="463"/>
        <v>18.141503909441266</v>
      </c>
      <c r="L351" s="11">
        <f t="shared" si="463"/>
        <v>18.141503909441266</v>
      </c>
      <c r="M351" s="11">
        <f t="shared" si="463"/>
        <v>0</v>
      </c>
      <c r="N351" s="11">
        <f t="shared" si="463"/>
        <v>0</v>
      </c>
      <c r="O351" s="11">
        <f t="shared" ref="O351:S351" si="464">O216/$Y216*1000</f>
        <v>16.6369314252963</v>
      </c>
      <c r="P351" s="11">
        <f t="shared" si="464"/>
        <v>16.6369314252963</v>
      </c>
      <c r="Q351" s="11">
        <f t="shared" si="464"/>
        <v>16.6369314252963</v>
      </c>
      <c r="R351" s="11">
        <f t="shared" si="464"/>
        <v>0</v>
      </c>
      <c r="S351" s="11">
        <f t="shared" si="464"/>
        <v>0</v>
      </c>
    </row>
    <row r="352" spans="4:19" x14ac:dyDescent="0.25">
      <c r="D352" s="11">
        <v>2027</v>
      </c>
      <c r="E352" s="11">
        <f t="shared" ref="E352:I352" si="465">E217/$W217*1000</f>
        <v>18.235298581385649</v>
      </c>
      <c r="F352" s="11">
        <f t="shared" si="465"/>
        <v>18.235298581385649</v>
      </c>
      <c r="G352" s="11">
        <f t="shared" si="465"/>
        <v>18.235298581385649</v>
      </c>
      <c r="H352" s="11">
        <f t="shared" si="465"/>
        <v>0</v>
      </c>
      <c r="I352" s="11">
        <f t="shared" si="465"/>
        <v>0</v>
      </c>
      <c r="J352" s="11">
        <f t="shared" ref="J352:N352" si="466">J217/$X217*1000</f>
        <v>17.997207730855866</v>
      </c>
      <c r="K352" s="11">
        <f t="shared" si="466"/>
        <v>17.997207730855866</v>
      </c>
      <c r="L352" s="11">
        <f t="shared" si="466"/>
        <v>17.997207730855866</v>
      </c>
      <c r="M352" s="11">
        <f t="shared" si="466"/>
        <v>0</v>
      </c>
      <c r="N352" s="11">
        <f t="shared" si="466"/>
        <v>0</v>
      </c>
      <c r="O352" s="11">
        <f t="shared" ref="O352:S352" si="467">O217/$Y217*1000</f>
        <v>16.090378409174285</v>
      </c>
      <c r="P352" s="11">
        <f t="shared" si="467"/>
        <v>16.090378409174285</v>
      </c>
      <c r="Q352" s="11">
        <f t="shared" si="467"/>
        <v>16.090378409174285</v>
      </c>
      <c r="R352" s="11">
        <f t="shared" si="467"/>
        <v>0</v>
      </c>
      <c r="S352" s="11">
        <f t="shared" si="467"/>
        <v>0</v>
      </c>
    </row>
    <row r="353" spans="4:19" x14ac:dyDescent="0.25">
      <c r="D353" s="11">
        <v>2028</v>
      </c>
      <c r="E353" s="11">
        <f t="shared" ref="E353:I353" si="468">E218/$W218*1000</f>
        <v>18.14391354563686</v>
      </c>
      <c r="F353" s="11">
        <f t="shared" si="468"/>
        <v>18.14391354563686</v>
      </c>
      <c r="G353" s="11">
        <f t="shared" si="468"/>
        <v>18.14391354563686</v>
      </c>
      <c r="H353" s="11">
        <f t="shared" si="468"/>
        <v>0</v>
      </c>
      <c r="I353" s="11">
        <f t="shared" si="468"/>
        <v>0</v>
      </c>
      <c r="J353" s="11">
        <f t="shared" ref="J353:N353" si="469">J218/$X218*1000</f>
        <v>17.86118792591834</v>
      </c>
      <c r="K353" s="11">
        <f t="shared" si="469"/>
        <v>17.86118792591834</v>
      </c>
      <c r="L353" s="11">
        <f t="shared" si="469"/>
        <v>17.86118792591834</v>
      </c>
      <c r="M353" s="11">
        <f t="shared" si="469"/>
        <v>0</v>
      </c>
      <c r="N353" s="11">
        <f t="shared" si="469"/>
        <v>0</v>
      </c>
      <c r="O353" s="11">
        <f t="shared" ref="O353:S353" si="470">O218/$Y218*1000</f>
        <v>15.524399074679074</v>
      </c>
      <c r="P353" s="11">
        <f t="shared" si="470"/>
        <v>15.524399074679074</v>
      </c>
      <c r="Q353" s="11">
        <f t="shared" si="470"/>
        <v>15.524399074679074</v>
      </c>
      <c r="R353" s="11">
        <f t="shared" si="470"/>
        <v>0</v>
      </c>
      <c r="S353" s="11">
        <f t="shared" si="470"/>
        <v>0</v>
      </c>
    </row>
    <row r="354" spans="4:19" x14ac:dyDescent="0.25">
      <c r="D354" s="11">
        <v>2029</v>
      </c>
      <c r="E354" s="11">
        <f t="shared" ref="E354:I354" si="471">E219/$W219*1000</f>
        <v>18.077495709815093</v>
      </c>
      <c r="F354" s="11">
        <f t="shared" si="471"/>
        <v>18.077495709815093</v>
      </c>
      <c r="G354" s="11">
        <f t="shared" si="471"/>
        <v>18.077495709815093</v>
      </c>
      <c r="H354" s="11">
        <f t="shared" si="471"/>
        <v>0</v>
      </c>
      <c r="I354" s="11">
        <f t="shared" si="471"/>
        <v>0</v>
      </c>
      <c r="J354" s="11">
        <f t="shared" ref="J354:N354" si="472">J219/$X219*1000</f>
        <v>17.69748347697778</v>
      </c>
      <c r="K354" s="11">
        <f t="shared" si="472"/>
        <v>17.69748347697778</v>
      </c>
      <c r="L354" s="11">
        <f t="shared" si="472"/>
        <v>17.69748347697778</v>
      </c>
      <c r="M354" s="11">
        <f t="shared" si="472"/>
        <v>0</v>
      </c>
      <c r="N354" s="11">
        <f t="shared" si="472"/>
        <v>0</v>
      </c>
      <c r="O354" s="11">
        <f t="shared" ref="O354:S354" si="473">O219/$Y219*1000</f>
        <v>14.948295573481902</v>
      </c>
      <c r="P354" s="11">
        <f t="shared" si="473"/>
        <v>14.948295573481902</v>
      </c>
      <c r="Q354" s="11">
        <f t="shared" si="473"/>
        <v>14.948295573481902</v>
      </c>
      <c r="R354" s="11">
        <f t="shared" si="473"/>
        <v>0</v>
      </c>
      <c r="S354" s="11">
        <f t="shared" si="473"/>
        <v>0</v>
      </c>
    </row>
    <row r="355" spans="4:19" x14ac:dyDescent="0.25">
      <c r="D355" s="11">
        <v>2030</v>
      </c>
      <c r="E355" s="11">
        <f t="shared" ref="E355:I355" si="474">E220/$W220*1000</f>
        <v>18.022163753472615</v>
      </c>
      <c r="F355" s="11">
        <f t="shared" si="474"/>
        <v>18.03831804857511</v>
      </c>
      <c r="G355" s="11">
        <f t="shared" si="474"/>
        <v>18.054472343677617</v>
      </c>
      <c r="H355" s="11">
        <f t="shared" si="474"/>
        <v>0</v>
      </c>
      <c r="I355" s="11">
        <f t="shared" si="474"/>
        <v>0</v>
      </c>
      <c r="J355" s="11">
        <f t="shared" ref="J355:N355" si="475">J220/$X220*1000</f>
        <v>17.52347523573798</v>
      </c>
      <c r="K355" s="11">
        <f t="shared" si="475"/>
        <v>17.539728815015089</v>
      </c>
      <c r="L355" s="11">
        <f t="shared" si="475"/>
        <v>17.555982394292215</v>
      </c>
      <c r="M355" s="11">
        <f t="shared" si="475"/>
        <v>0</v>
      </c>
      <c r="N355" s="11">
        <f t="shared" si="475"/>
        <v>0</v>
      </c>
      <c r="O355" s="11">
        <f t="shared" ref="O355:S355" si="476">O220/$Y220*1000</f>
        <v>14.361183861023779</v>
      </c>
      <c r="P355" s="11">
        <f t="shared" si="476"/>
        <v>14.372871159549266</v>
      </c>
      <c r="Q355" s="11">
        <f t="shared" si="476"/>
        <v>14.384558458074753</v>
      </c>
      <c r="R355" s="11">
        <f t="shared" si="476"/>
        <v>0</v>
      </c>
      <c r="S355" s="11">
        <f t="shared" si="476"/>
        <v>0</v>
      </c>
    </row>
    <row r="356" spans="4:19" x14ac:dyDescent="0.25">
      <c r="D356" s="11">
        <v>2031</v>
      </c>
      <c r="E356" s="11">
        <f t="shared" ref="E356:I356" si="477">E221/$W221*1000</f>
        <v>17.950730339860545</v>
      </c>
      <c r="F356" s="11">
        <f t="shared" si="477"/>
        <v>17.966055129044413</v>
      </c>
      <c r="G356" s="11">
        <f t="shared" si="477"/>
        <v>17.981379918228285</v>
      </c>
      <c r="H356" s="11">
        <f t="shared" si="477"/>
        <v>0</v>
      </c>
      <c r="I356" s="11">
        <f t="shared" si="477"/>
        <v>0</v>
      </c>
      <c r="J356" s="11">
        <f t="shared" ref="J356:N356" si="478">J221/$X221*1000</f>
        <v>17.287619847625848</v>
      </c>
      <c r="K356" s="11">
        <f t="shared" si="478"/>
        <v>17.302773295454216</v>
      </c>
      <c r="L356" s="11">
        <f t="shared" si="478"/>
        <v>17.317926743282577</v>
      </c>
      <c r="M356" s="11">
        <f t="shared" si="478"/>
        <v>0</v>
      </c>
      <c r="N356" s="11">
        <f t="shared" si="478"/>
        <v>0</v>
      </c>
      <c r="O356" s="11">
        <f t="shared" ref="O356:S356" si="479">O221/$Y221*1000</f>
        <v>13.651263640118287</v>
      </c>
      <c r="P356" s="11">
        <f t="shared" si="479"/>
        <v>13.66632106089866</v>
      </c>
      <c r="Q356" s="11">
        <f t="shared" si="479"/>
        <v>13.681378481679035</v>
      </c>
      <c r="R356" s="11">
        <f t="shared" si="479"/>
        <v>0</v>
      </c>
      <c r="S356" s="11">
        <f t="shared" si="479"/>
        <v>0</v>
      </c>
    </row>
    <row r="357" spans="4:19" x14ac:dyDescent="0.25">
      <c r="D357" s="11">
        <v>2032</v>
      </c>
      <c r="E357" s="11">
        <f t="shared" ref="E357:I357" si="480">E222/$W222*1000</f>
        <v>17.892571433348333</v>
      </c>
      <c r="F357" s="11">
        <f t="shared" si="480"/>
        <v>17.892440302530712</v>
      </c>
      <c r="G357" s="11">
        <f t="shared" si="480"/>
        <v>17.892309171713091</v>
      </c>
      <c r="H357" s="11">
        <f t="shared" si="480"/>
        <v>0</v>
      </c>
      <c r="I357" s="11">
        <f t="shared" si="480"/>
        <v>0</v>
      </c>
      <c r="J357" s="11">
        <f t="shared" ref="J357:N357" si="481">J222/$X222*1000</f>
        <v>17.022247960772894</v>
      </c>
      <c r="K357" s="11">
        <f t="shared" si="481"/>
        <v>17.019040847943078</v>
      </c>
      <c r="L357" s="11">
        <f t="shared" si="481"/>
        <v>17.016035599897052</v>
      </c>
      <c r="M357" s="11">
        <f t="shared" si="481"/>
        <v>0</v>
      </c>
      <c r="N357" s="11">
        <f t="shared" si="481"/>
        <v>0</v>
      </c>
      <c r="O357" s="11">
        <f t="shared" ref="O357:S357" si="482">O222/$Y222*1000</f>
        <v>13.052124412629738</v>
      </c>
      <c r="P357" s="11">
        <f t="shared" si="482"/>
        <v>13.06067178157114</v>
      </c>
      <c r="Q357" s="11">
        <f t="shared" si="482"/>
        <v>13.069219150512538</v>
      </c>
      <c r="R357" s="11">
        <f t="shared" si="482"/>
        <v>0</v>
      </c>
      <c r="S357" s="11">
        <f t="shared" si="482"/>
        <v>0</v>
      </c>
    </row>
    <row r="358" spans="4:19" x14ac:dyDescent="0.25">
      <c r="D358" s="11">
        <v>2033</v>
      </c>
      <c r="E358" s="11">
        <f t="shared" ref="E358:I358" si="483">E223/$W223*1000</f>
        <v>17.838537692923794</v>
      </c>
      <c r="F358" s="11">
        <f t="shared" si="483"/>
        <v>17.808251448486423</v>
      </c>
      <c r="G358" s="11">
        <f t="shared" si="483"/>
        <v>17.777965204049035</v>
      </c>
      <c r="H358" s="11">
        <f t="shared" si="483"/>
        <v>0</v>
      </c>
      <c r="I358" s="11">
        <f t="shared" si="483"/>
        <v>0</v>
      </c>
      <c r="J358" s="11">
        <f t="shared" ref="J358:N358" si="484">J223/$X223*1000</f>
        <v>16.737649349352118</v>
      </c>
      <c r="K358" s="11">
        <f t="shared" si="484"/>
        <v>16.696860857397475</v>
      </c>
      <c r="L358" s="11">
        <f t="shared" si="484"/>
        <v>16.660611107438836</v>
      </c>
      <c r="M358" s="11">
        <f t="shared" si="484"/>
        <v>0</v>
      </c>
      <c r="N358" s="11">
        <f t="shared" si="484"/>
        <v>0</v>
      </c>
      <c r="O358" s="11">
        <f t="shared" ref="O358:S358" si="485">O223/$Y223*1000</f>
        <v>12.519807200001924</v>
      </c>
      <c r="P358" s="11">
        <f t="shared" si="485"/>
        <v>12.510845072297554</v>
      </c>
      <c r="Q358" s="11">
        <f t="shared" si="485"/>
        <v>12.50188294459319</v>
      </c>
      <c r="R358" s="11">
        <f t="shared" si="485"/>
        <v>0</v>
      </c>
      <c r="S358" s="11">
        <f t="shared" si="485"/>
        <v>0</v>
      </c>
    </row>
    <row r="359" spans="4:19" x14ac:dyDescent="0.25">
      <c r="D359" s="11">
        <v>2034</v>
      </c>
      <c r="E359" s="11">
        <f t="shared" ref="E359:I359" si="486">E224/$W224*1000</f>
        <v>17.789456626198252</v>
      </c>
      <c r="F359" s="11">
        <f t="shared" si="486"/>
        <v>17.714200044499908</v>
      </c>
      <c r="G359" s="11">
        <f t="shared" si="486"/>
        <v>17.638943462801567</v>
      </c>
      <c r="H359" s="11">
        <f t="shared" si="486"/>
        <v>0</v>
      </c>
      <c r="I359" s="11">
        <f t="shared" si="486"/>
        <v>0</v>
      </c>
      <c r="J359" s="11">
        <f t="shared" ref="J359:N359" si="487">J224/$X224*1000</f>
        <v>16.470750936894145</v>
      </c>
      <c r="K359" s="11">
        <f t="shared" si="487"/>
        <v>16.372809196266768</v>
      </c>
      <c r="L359" s="11">
        <f t="shared" si="487"/>
        <v>16.286611012321991</v>
      </c>
      <c r="M359" s="11">
        <f t="shared" si="487"/>
        <v>0</v>
      </c>
      <c r="N359" s="11">
        <f t="shared" si="487"/>
        <v>0</v>
      </c>
      <c r="O359" s="11">
        <f t="shared" ref="O359:S359" si="488">O224/$Y224*1000</f>
        <v>12.046335876329609</v>
      </c>
      <c r="P359" s="11">
        <f t="shared" si="488"/>
        <v>12.008618334079431</v>
      </c>
      <c r="Q359" s="11">
        <f t="shared" si="488"/>
        <v>11.971387707984817</v>
      </c>
      <c r="R359" s="11">
        <f t="shared" si="488"/>
        <v>0</v>
      </c>
      <c r="S359" s="11">
        <f t="shared" si="488"/>
        <v>0</v>
      </c>
    </row>
    <row r="360" spans="4:19" x14ac:dyDescent="0.25">
      <c r="D360" s="11">
        <v>2035</v>
      </c>
      <c r="E360" s="11">
        <f t="shared" ref="E360:I360" si="489">E225/$W225*1000</f>
        <v>17.751520914709783</v>
      </c>
      <c r="F360" s="11">
        <f t="shared" si="489"/>
        <v>17.617197635722903</v>
      </c>
      <c r="G360" s="11">
        <f t="shared" si="489"/>
        <v>17.483853794730074</v>
      </c>
      <c r="H360" s="11">
        <f t="shared" si="489"/>
        <v>0</v>
      </c>
      <c r="I360" s="11">
        <f t="shared" si="489"/>
        <v>0</v>
      </c>
      <c r="J360" s="11">
        <f t="shared" ref="J360:N360" si="490">J225/$X225*1000</f>
        <v>16.22498119805833</v>
      </c>
      <c r="K360" s="11">
        <f t="shared" si="490"/>
        <v>16.049851525693896</v>
      </c>
      <c r="L360" s="11">
        <f t="shared" si="490"/>
        <v>15.886836823483449</v>
      </c>
      <c r="M360" s="11">
        <f t="shared" si="490"/>
        <v>0</v>
      </c>
      <c r="N360" s="11">
        <f t="shared" si="490"/>
        <v>0</v>
      </c>
      <c r="O360" s="11">
        <f t="shared" ref="O360:S360" si="491">O225/$Y225*1000</f>
        <v>11.608528213186119</v>
      </c>
      <c r="P360" s="11">
        <f t="shared" si="491"/>
        <v>11.533552192572357</v>
      </c>
      <c r="Q360" s="11">
        <f t="shared" si="491"/>
        <v>11.460312229576779</v>
      </c>
      <c r="R360" s="11">
        <f t="shared" si="491"/>
        <v>0</v>
      </c>
      <c r="S360" s="11">
        <f t="shared" si="491"/>
        <v>0</v>
      </c>
    </row>
    <row r="361" spans="4:19" x14ac:dyDescent="0.25">
      <c r="D361" s="11">
        <v>2036</v>
      </c>
      <c r="E361" s="11">
        <f t="shared" ref="E361:I361" si="492">E226/$W226*1000</f>
        <v>17.719134386430198</v>
      </c>
      <c r="F361" s="11">
        <f t="shared" si="492"/>
        <v>17.515596082120847</v>
      </c>
      <c r="G361" s="11">
        <f t="shared" si="492"/>
        <v>17.313717938612751</v>
      </c>
      <c r="H361" s="11">
        <f t="shared" si="492"/>
        <v>0</v>
      </c>
      <c r="I361" s="11">
        <f t="shared" si="492"/>
        <v>0</v>
      </c>
      <c r="J361" s="11">
        <f t="shared" ref="J361:N361" si="493">J226/$X226*1000</f>
        <v>16.014631084497022</v>
      </c>
      <c r="K361" s="11">
        <f t="shared" si="493"/>
        <v>15.747653731069354</v>
      </c>
      <c r="L361" s="11">
        <f t="shared" si="493"/>
        <v>15.501450647684997</v>
      </c>
      <c r="M361" s="11">
        <f t="shared" si="493"/>
        <v>0</v>
      </c>
      <c r="N361" s="11">
        <f t="shared" si="493"/>
        <v>0</v>
      </c>
      <c r="O361" s="11">
        <f t="shared" ref="O361:S361" si="494">O226/$Y226*1000</f>
        <v>11.247222913103105</v>
      </c>
      <c r="P361" s="11">
        <f t="shared" si="494"/>
        <v>11.125922448350202</v>
      </c>
      <c r="Q361" s="11">
        <f t="shared" si="494"/>
        <v>11.008400506702701</v>
      </c>
      <c r="R361" s="11">
        <f t="shared" si="494"/>
        <v>0</v>
      </c>
      <c r="S361" s="11">
        <f t="shared" si="494"/>
        <v>0</v>
      </c>
    </row>
    <row r="362" spans="4:19" x14ac:dyDescent="0.25">
      <c r="D362" s="11">
        <v>2037</v>
      </c>
      <c r="E362" s="11">
        <f t="shared" ref="E362:I362" si="495">E227/$W227*1000</f>
        <v>17.6995269433604</v>
      </c>
      <c r="F362" s="11">
        <f t="shared" si="495"/>
        <v>17.413695177110551</v>
      </c>
      <c r="G362" s="11">
        <f t="shared" si="495"/>
        <v>17.147532714160835</v>
      </c>
      <c r="H362" s="11">
        <f t="shared" si="495"/>
        <v>0</v>
      </c>
      <c r="I362" s="11">
        <f t="shared" si="495"/>
        <v>0</v>
      </c>
      <c r="J362" s="11">
        <f t="shared" ref="J362:N362" si="496">J227/$X227*1000</f>
        <v>15.829688140856012</v>
      </c>
      <c r="K362" s="11">
        <f t="shared" si="496"/>
        <v>15.455151230735943</v>
      </c>
      <c r="L362" s="11">
        <f t="shared" si="496"/>
        <v>15.116796462893612</v>
      </c>
      <c r="M362" s="11">
        <f t="shared" si="496"/>
        <v>0</v>
      </c>
      <c r="N362" s="11">
        <f t="shared" si="496"/>
        <v>0</v>
      </c>
      <c r="O362" s="11">
        <f t="shared" ref="O362:S362" si="497">O227/$Y227*1000</f>
        <v>10.945944369790871</v>
      </c>
      <c r="P362" s="11">
        <f t="shared" si="497"/>
        <v>10.772857008114693</v>
      </c>
      <c r="Q362" s="11">
        <f t="shared" si="497"/>
        <v>10.618220634564182</v>
      </c>
      <c r="R362" s="11">
        <f t="shared" si="497"/>
        <v>0</v>
      </c>
      <c r="S362" s="11">
        <f t="shared" si="497"/>
        <v>0</v>
      </c>
    </row>
    <row r="363" spans="4:19" x14ac:dyDescent="0.25">
      <c r="D363" s="11">
        <v>2038</v>
      </c>
      <c r="E363" s="11">
        <f t="shared" ref="E363:I363" si="498">E228/$W228*1000</f>
        <v>17.682154796994755</v>
      </c>
      <c r="F363" s="11">
        <f t="shared" si="498"/>
        <v>17.31176126155659</v>
      </c>
      <c r="G363" s="11">
        <f t="shared" si="498"/>
        <v>16.971798380822026</v>
      </c>
      <c r="H363" s="11">
        <f t="shared" si="498"/>
        <v>0</v>
      </c>
      <c r="I363" s="11">
        <f t="shared" si="498"/>
        <v>0</v>
      </c>
      <c r="J363" s="11">
        <f t="shared" ref="J363:N363" si="499">J228/$X228*1000</f>
        <v>15.664789615589072</v>
      </c>
      <c r="K363" s="11">
        <f t="shared" si="499"/>
        <v>15.177791236424044</v>
      </c>
      <c r="L363" s="11">
        <f t="shared" si="499"/>
        <v>14.754411329675387</v>
      </c>
      <c r="M363" s="11">
        <f t="shared" si="499"/>
        <v>0</v>
      </c>
      <c r="N363" s="11">
        <f t="shared" si="499"/>
        <v>0</v>
      </c>
      <c r="O363" s="11">
        <f t="shared" ref="O363:S363" si="500">O228/$Y228*1000</f>
        <v>10.682100170198796</v>
      </c>
      <c r="P363" s="11">
        <f t="shared" si="500"/>
        <v>10.460919979865956</v>
      </c>
      <c r="Q363" s="11">
        <f t="shared" si="500"/>
        <v>10.271983484038596</v>
      </c>
      <c r="R363" s="11">
        <f t="shared" si="500"/>
        <v>0</v>
      </c>
      <c r="S363" s="11">
        <f t="shared" si="500"/>
        <v>0</v>
      </c>
    </row>
    <row r="364" spans="4:19" x14ac:dyDescent="0.25">
      <c r="D364" s="11">
        <v>2039</v>
      </c>
      <c r="E364" s="11">
        <f t="shared" ref="E364:I364" si="501">E229/$W229*1000</f>
        <v>17.654949154217331</v>
      </c>
      <c r="F364" s="11">
        <f t="shared" si="501"/>
        <v>17.199092550445762</v>
      </c>
      <c r="G364" s="11">
        <f t="shared" si="501"/>
        <v>16.788277112783391</v>
      </c>
      <c r="H364" s="11">
        <f t="shared" si="501"/>
        <v>0</v>
      </c>
      <c r="I364" s="11">
        <f t="shared" si="501"/>
        <v>0</v>
      </c>
      <c r="J364" s="11">
        <f t="shared" ref="J364:N364" si="502">J229/$X229*1000</f>
        <v>15.504486420662349</v>
      </c>
      <c r="K364" s="11">
        <f t="shared" si="502"/>
        <v>14.91660361489633</v>
      </c>
      <c r="L364" s="11">
        <f t="shared" si="502"/>
        <v>14.416773766129623</v>
      </c>
      <c r="M364" s="11">
        <f t="shared" si="502"/>
        <v>0</v>
      </c>
      <c r="N364" s="11">
        <f t="shared" si="502"/>
        <v>0</v>
      </c>
      <c r="O364" s="11">
        <f t="shared" ref="O364:S364" si="503">O229/$Y229*1000</f>
        <v>10.452736720760996</v>
      </c>
      <c r="P364" s="11">
        <f t="shared" si="503"/>
        <v>10.188725986481863</v>
      </c>
      <c r="Q364" s="11">
        <f t="shared" si="503"/>
        <v>9.9686567422813539</v>
      </c>
      <c r="R364" s="11">
        <f t="shared" si="503"/>
        <v>0</v>
      </c>
      <c r="S364" s="11">
        <f t="shared" si="503"/>
        <v>0</v>
      </c>
    </row>
    <row r="365" spans="4:19" x14ac:dyDescent="0.25">
      <c r="D365" s="11">
        <v>2040</v>
      </c>
      <c r="E365" s="11">
        <f t="shared" ref="E365:I365" si="504">E230/$W230*1000</f>
        <v>17.58944358594265</v>
      </c>
      <c r="F365" s="11">
        <f t="shared" si="504"/>
        <v>17.040806994187271</v>
      </c>
      <c r="G365" s="11">
        <f t="shared" si="504"/>
        <v>16.538348659868394</v>
      </c>
      <c r="H365" s="11">
        <f t="shared" si="504"/>
        <v>0</v>
      </c>
      <c r="I365" s="11">
        <f t="shared" si="504"/>
        <v>0</v>
      </c>
      <c r="J365" s="11">
        <f t="shared" ref="J365:N365" si="505">J230/$X230*1000</f>
        <v>15.313535909761027</v>
      </c>
      <c r="K365" s="11">
        <f t="shared" si="505"/>
        <v>14.623178066921687</v>
      </c>
      <c r="L365" s="11">
        <f t="shared" si="505"/>
        <v>14.056804252989902</v>
      </c>
      <c r="M365" s="11">
        <f t="shared" si="505"/>
        <v>0</v>
      </c>
      <c r="N365" s="11">
        <f t="shared" si="505"/>
        <v>0</v>
      </c>
      <c r="O365" s="11">
        <f t="shared" ref="O365:S365" si="506">O230/$Y230*1000</f>
        <v>10.214493725743226</v>
      </c>
      <c r="P365" s="11">
        <f t="shared" si="506"/>
        <v>9.9165131747743196</v>
      </c>
      <c r="Q365" s="11">
        <f t="shared" si="506"/>
        <v>9.6629704540093311</v>
      </c>
      <c r="R365" s="11">
        <f t="shared" si="506"/>
        <v>0</v>
      </c>
      <c r="S365" s="11">
        <f t="shared" si="506"/>
        <v>0</v>
      </c>
    </row>
    <row r="366" spans="4:19" x14ac:dyDescent="0.25">
      <c r="D366" s="11">
        <v>2041</v>
      </c>
      <c r="E366" s="11">
        <f t="shared" ref="E366:I366" si="507">E231/$W231*1000</f>
        <v>17.549036745170376</v>
      </c>
      <c r="F366" s="11">
        <f t="shared" si="507"/>
        <v>16.876979183025586</v>
      </c>
      <c r="G366" s="11">
        <f t="shared" si="507"/>
        <v>16.258750085459283</v>
      </c>
      <c r="H366" s="11">
        <f t="shared" si="507"/>
        <v>0</v>
      </c>
      <c r="I366" s="11">
        <f t="shared" si="507"/>
        <v>0</v>
      </c>
      <c r="J366" s="11">
        <f t="shared" ref="J366:N366" si="508">J231/$X231*1000</f>
        <v>15.065203484118129</v>
      </c>
      <c r="K366" s="11">
        <f t="shared" si="508"/>
        <v>14.267897070301874</v>
      </c>
      <c r="L366" s="11">
        <f t="shared" si="508"/>
        <v>13.598174645447639</v>
      </c>
      <c r="M366" s="11">
        <f t="shared" si="508"/>
        <v>0</v>
      </c>
      <c r="N366" s="11">
        <f t="shared" si="508"/>
        <v>0</v>
      </c>
      <c r="O366" s="11">
        <f t="shared" ref="O366:S366" si="509">O231/$Y231*1000</f>
        <v>10.107200955133081</v>
      </c>
      <c r="P366" s="11">
        <f t="shared" si="509"/>
        <v>9.7740082822151599</v>
      </c>
      <c r="Q366" s="11">
        <f t="shared" si="509"/>
        <v>9.4870509585072647</v>
      </c>
      <c r="R366" s="11">
        <f t="shared" si="509"/>
        <v>0</v>
      </c>
      <c r="S366" s="11">
        <f t="shared" si="509"/>
        <v>0</v>
      </c>
    </row>
    <row r="367" spans="4:19" x14ac:dyDescent="0.25">
      <c r="D367" s="11">
        <v>2042</v>
      </c>
      <c r="E367" s="11">
        <f t="shared" ref="E367:I367" si="510">E232/$W232*1000</f>
        <v>17.512867353975665</v>
      </c>
      <c r="F367" s="11">
        <f t="shared" si="510"/>
        <v>16.753252533688723</v>
      </c>
      <c r="G367" s="11">
        <f t="shared" si="510"/>
        <v>16.05838897498889</v>
      </c>
      <c r="H367" s="11">
        <f t="shared" si="510"/>
        <v>0</v>
      </c>
      <c r="I367" s="11">
        <f t="shared" si="510"/>
        <v>0</v>
      </c>
      <c r="J367" s="11">
        <f t="shared" ref="J367:N367" si="511">J232/$X232*1000</f>
        <v>14.852165151333065</v>
      </c>
      <c r="K367" s="11">
        <f t="shared" si="511"/>
        <v>14.002580116377995</v>
      </c>
      <c r="L367" s="11">
        <f t="shared" si="511"/>
        <v>13.287703585383811</v>
      </c>
      <c r="M367" s="11">
        <f t="shared" si="511"/>
        <v>0</v>
      </c>
      <c r="N367" s="11">
        <f t="shared" si="511"/>
        <v>0</v>
      </c>
      <c r="O367" s="11">
        <f t="shared" ref="O367:S367" si="512">O232/$Y232*1000</f>
        <v>9.998864107688501</v>
      </c>
      <c r="P367" s="11">
        <f t="shared" si="512"/>
        <v>9.6492466550782314</v>
      </c>
      <c r="Q367" s="11">
        <f t="shared" si="512"/>
        <v>9.3500173805893461</v>
      </c>
      <c r="R367" s="11">
        <f t="shared" si="512"/>
        <v>0</v>
      </c>
      <c r="S367" s="11">
        <f t="shared" si="512"/>
        <v>0</v>
      </c>
    </row>
    <row r="368" spans="4:19" x14ac:dyDescent="0.25">
      <c r="D368" s="11">
        <v>2043</v>
      </c>
      <c r="E368" s="11">
        <f t="shared" ref="E368:I368" si="513">E233/$W233*1000</f>
        <v>17.481335900155173</v>
      </c>
      <c r="F368" s="11">
        <f t="shared" si="513"/>
        <v>16.608414823745097</v>
      </c>
      <c r="G368" s="11">
        <f t="shared" si="513"/>
        <v>15.795210035612639</v>
      </c>
      <c r="H368" s="11">
        <f t="shared" si="513"/>
        <v>0</v>
      </c>
      <c r="I368" s="11">
        <f t="shared" si="513"/>
        <v>0</v>
      </c>
      <c r="J368" s="11">
        <f t="shared" ref="J368:N368" si="514">J233/$X233*1000</f>
        <v>14.634737974817989</v>
      </c>
      <c r="K368" s="11">
        <f t="shared" si="514"/>
        <v>13.720502080648105</v>
      </c>
      <c r="L368" s="11">
        <f t="shared" si="514"/>
        <v>12.933334715369721</v>
      </c>
      <c r="M368" s="11">
        <f t="shared" si="514"/>
        <v>0</v>
      </c>
      <c r="N368" s="11">
        <f t="shared" si="514"/>
        <v>0</v>
      </c>
      <c r="O368" s="11">
        <f t="shared" ref="O368:S368" si="515">O233/$Y233*1000</f>
        <v>9.8864608254505288</v>
      </c>
      <c r="P368" s="11">
        <f t="shared" si="515"/>
        <v>9.5012865833497866</v>
      </c>
      <c r="Q368" s="11">
        <f t="shared" si="515"/>
        <v>9.1678868889751453</v>
      </c>
      <c r="R368" s="11">
        <f t="shared" si="515"/>
        <v>0</v>
      </c>
      <c r="S368" s="11">
        <f t="shared" si="515"/>
        <v>0</v>
      </c>
    </row>
    <row r="369" spans="3:19" x14ac:dyDescent="0.25">
      <c r="D369" s="11">
        <v>2044</v>
      </c>
      <c r="E369" s="11">
        <f t="shared" ref="E369:I369" si="516">E234/$W234*1000</f>
        <v>17.467127168819371</v>
      </c>
      <c r="F369" s="11">
        <f t="shared" si="516"/>
        <v>16.52225137488653</v>
      </c>
      <c r="G369" s="11">
        <f t="shared" si="516"/>
        <v>15.629526250109699</v>
      </c>
      <c r="H369" s="11">
        <f t="shared" si="516"/>
        <v>0</v>
      </c>
      <c r="I369" s="11">
        <f t="shared" si="516"/>
        <v>0</v>
      </c>
      <c r="J369" s="11">
        <f t="shared" ref="J369:N369" si="517">J234/$X234*1000</f>
        <v>14.409513202079062</v>
      </c>
      <c r="K369" s="11">
        <f t="shared" si="517"/>
        <v>13.477623948228484</v>
      </c>
      <c r="L369" s="11">
        <f t="shared" si="517"/>
        <v>12.643500578061857</v>
      </c>
      <c r="M369" s="11">
        <f t="shared" si="517"/>
        <v>0</v>
      </c>
      <c r="N369" s="11">
        <f t="shared" si="517"/>
        <v>0</v>
      </c>
      <c r="O369" s="11">
        <f t="shared" ref="O369:S369" si="518">O234/$Y234*1000</f>
        <v>9.7646102212185681</v>
      </c>
      <c r="P369" s="11">
        <f t="shared" si="518"/>
        <v>9.3717025691586038</v>
      </c>
      <c r="Q369" s="11">
        <f t="shared" si="518"/>
        <v>9.030137435914579</v>
      </c>
      <c r="R369" s="11">
        <f t="shared" si="518"/>
        <v>0</v>
      </c>
      <c r="S369" s="11">
        <f t="shared" si="518"/>
        <v>0</v>
      </c>
    </row>
    <row r="370" spans="3:19" x14ac:dyDescent="0.25">
      <c r="D370" s="11">
        <v>2045</v>
      </c>
      <c r="E370" s="11">
        <f t="shared" ref="E370:I370" si="519">E235/$W235*1000</f>
        <v>17.448068092554614</v>
      </c>
      <c r="F370" s="11">
        <f t="shared" si="519"/>
        <v>16.394736569572451</v>
      </c>
      <c r="G370" s="11">
        <f t="shared" si="519"/>
        <v>15.394863690215399</v>
      </c>
      <c r="H370" s="11">
        <f t="shared" si="519"/>
        <v>0</v>
      </c>
      <c r="I370" s="11">
        <f t="shared" si="519"/>
        <v>0</v>
      </c>
      <c r="J370" s="11">
        <f t="shared" ref="J370:N370" si="520">J235/$X235*1000</f>
        <v>14.13656733224331</v>
      </c>
      <c r="K370" s="11">
        <f t="shared" si="520"/>
        <v>13.160680386825311</v>
      </c>
      <c r="L370" s="11">
        <f t="shared" si="520"/>
        <v>12.257782215467806</v>
      </c>
      <c r="M370" s="11">
        <f t="shared" si="520"/>
        <v>0</v>
      </c>
      <c r="N370" s="11">
        <f t="shared" si="520"/>
        <v>0</v>
      </c>
      <c r="O370" s="11">
        <f t="shared" ref="O370:S370" si="521">O235/$Y235*1000</f>
        <v>9.6188585723494366</v>
      </c>
      <c r="P370" s="11">
        <f t="shared" si="521"/>
        <v>9.1913297462369403</v>
      </c>
      <c r="Q370" s="11">
        <f t="shared" si="521"/>
        <v>8.8160060563237543</v>
      </c>
      <c r="R370" s="11">
        <f t="shared" si="521"/>
        <v>0</v>
      </c>
      <c r="S370" s="11">
        <f t="shared" si="521"/>
        <v>0</v>
      </c>
    </row>
    <row r="371" spans="3:19" x14ac:dyDescent="0.25">
      <c r="D371" s="11">
        <v>2046</v>
      </c>
      <c r="E371" s="11">
        <f t="shared" ref="E371:I371" si="522">E236/$W236*1000</f>
        <v>17.402641841907791</v>
      </c>
      <c r="F371" s="11">
        <f t="shared" si="522"/>
        <v>16.290114846174827</v>
      </c>
      <c r="G371" s="11">
        <f t="shared" si="522"/>
        <v>15.238185917811427</v>
      </c>
      <c r="H371" s="11">
        <f t="shared" si="522"/>
        <v>0</v>
      </c>
      <c r="I371" s="11">
        <f t="shared" si="522"/>
        <v>0</v>
      </c>
      <c r="J371" s="11">
        <f t="shared" ref="J371:N371" si="523">J236/$X236*1000</f>
        <v>13.807057903528975</v>
      </c>
      <c r="K371" s="11">
        <f t="shared" si="523"/>
        <v>12.835210721485206</v>
      </c>
      <c r="L371" s="11">
        <f t="shared" si="523"/>
        <v>11.930962632519575</v>
      </c>
      <c r="M371" s="11">
        <f t="shared" si="523"/>
        <v>0</v>
      </c>
      <c r="N371" s="11">
        <f t="shared" si="523"/>
        <v>0</v>
      </c>
      <c r="O371" s="11">
        <f t="shared" ref="O371:S371" si="524">O236/$Y236*1000</f>
        <v>9.4500940124503057</v>
      </c>
      <c r="P371" s="11">
        <f t="shared" si="524"/>
        <v>9.0195791575471667</v>
      </c>
      <c r="Q371" s="11">
        <f t="shared" si="524"/>
        <v>8.6401695916094887</v>
      </c>
      <c r="R371" s="11">
        <f t="shared" si="524"/>
        <v>0</v>
      </c>
      <c r="S371" s="11">
        <f t="shared" si="524"/>
        <v>0</v>
      </c>
    </row>
    <row r="372" spans="3:19" x14ac:dyDescent="0.25">
      <c r="D372" s="11">
        <v>2047</v>
      </c>
      <c r="E372" s="11">
        <f t="shared" ref="E372:I372" si="525">E237/$W237*1000</f>
        <v>17.377581636595274</v>
      </c>
      <c r="F372" s="11">
        <f t="shared" si="525"/>
        <v>16.155103414832457</v>
      </c>
      <c r="G372" s="11">
        <f t="shared" si="525"/>
        <v>15.035232096089851</v>
      </c>
      <c r="H372" s="11">
        <f t="shared" si="525"/>
        <v>0</v>
      </c>
      <c r="I372" s="11">
        <f t="shared" si="525"/>
        <v>0</v>
      </c>
      <c r="J372" s="11">
        <f t="shared" ref="J372:N372" si="526">J237/$X237*1000</f>
        <v>13.519374760984192</v>
      </c>
      <c r="K372" s="11">
        <f t="shared" si="526"/>
        <v>12.504457024267545</v>
      </c>
      <c r="L372" s="11">
        <f t="shared" si="526"/>
        <v>11.55743926974702</v>
      </c>
      <c r="M372" s="11">
        <f t="shared" si="526"/>
        <v>0</v>
      </c>
      <c r="N372" s="11">
        <f t="shared" si="526"/>
        <v>0</v>
      </c>
      <c r="O372" s="11">
        <f t="shared" ref="O372:S372" si="527">O237/$Y237*1000</f>
        <v>9.2892705640775297</v>
      </c>
      <c r="P372" s="11">
        <f t="shared" si="527"/>
        <v>8.8180525499449764</v>
      </c>
      <c r="Q372" s="11">
        <f t="shared" si="527"/>
        <v>8.3895302281470894</v>
      </c>
      <c r="R372" s="11">
        <f t="shared" si="527"/>
        <v>0</v>
      </c>
      <c r="S372" s="11">
        <f t="shared" si="527"/>
        <v>0</v>
      </c>
    </row>
    <row r="373" spans="3:19" x14ac:dyDescent="0.25">
      <c r="D373" s="11">
        <v>2048</v>
      </c>
      <c r="E373" s="11">
        <f t="shared" ref="E373:I373" si="528">E238/$W238*1000</f>
        <v>17.334584793357443</v>
      </c>
      <c r="F373" s="11">
        <f t="shared" si="528"/>
        <v>16.022989546648411</v>
      </c>
      <c r="G373" s="11">
        <f t="shared" si="528"/>
        <v>14.879493721240449</v>
      </c>
      <c r="H373" s="11">
        <f t="shared" si="528"/>
        <v>0</v>
      </c>
      <c r="I373" s="11">
        <f t="shared" si="528"/>
        <v>0</v>
      </c>
      <c r="J373" s="11">
        <f t="shared" ref="J373:N373" si="529">J238/$X238*1000</f>
        <v>13.257484394453673</v>
      </c>
      <c r="K373" s="11">
        <f t="shared" si="529"/>
        <v>12.251043243516284</v>
      </c>
      <c r="L373" s="11">
        <f t="shared" si="529"/>
        <v>11.304965839910707</v>
      </c>
      <c r="M373" s="11">
        <f t="shared" si="529"/>
        <v>0</v>
      </c>
      <c r="N373" s="11">
        <f t="shared" si="529"/>
        <v>0</v>
      </c>
      <c r="O373" s="11">
        <f t="shared" ref="O373:S373" si="530">O238/$Y238*1000</f>
        <v>9.1439885249923023</v>
      </c>
      <c r="P373" s="11">
        <f t="shared" si="530"/>
        <v>8.6733977291132849</v>
      </c>
      <c r="Q373" s="11">
        <f t="shared" si="530"/>
        <v>8.236553430547298</v>
      </c>
      <c r="R373" s="11">
        <f t="shared" si="530"/>
        <v>0</v>
      </c>
      <c r="S373" s="11">
        <f t="shared" si="530"/>
        <v>0</v>
      </c>
    </row>
    <row r="374" spans="3:19" x14ac:dyDescent="0.25">
      <c r="D374" s="11">
        <v>2049</v>
      </c>
      <c r="E374" s="11">
        <f t="shared" ref="E374:I374" si="531">E239/$W239*1000</f>
        <v>17.263154191644752</v>
      </c>
      <c r="F374" s="11">
        <f t="shared" si="531"/>
        <v>15.837191049018044</v>
      </c>
      <c r="G374" s="11">
        <f t="shared" si="531"/>
        <v>14.604592720578342</v>
      </c>
      <c r="H374" s="11">
        <f t="shared" si="531"/>
        <v>0</v>
      </c>
      <c r="I374" s="11">
        <f t="shared" si="531"/>
        <v>0</v>
      </c>
      <c r="J374" s="11">
        <f t="shared" ref="J374:N374" si="532">J239/$X239*1000</f>
        <v>12.95640099983949</v>
      </c>
      <c r="K374" s="11">
        <f t="shared" si="532"/>
        <v>11.899465409924369</v>
      </c>
      <c r="L374" s="11">
        <f t="shared" si="532"/>
        <v>10.90234774690502</v>
      </c>
      <c r="M374" s="11">
        <f t="shared" si="532"/>
        <v>0</v>
      </c>
      <c r="N374" s="11">
        <f t="shared" si="532"/>
        <v>0</v>
      </c>
      <c r="O374" s="11">
        <f t="shared" ref="O374:S374" si="533">O239/$Y239*1000</f>
        <v>8.9841735087228631</v>
      </c>
      <c r="P374" s="11">
        <f t="shared" si="533"/>
        <v>8.4601782294931915</v>
      </c>
      <c r="Q374" s="11">
        <f t="shared" si="533"/>
        <v>7.9631211719495401</v>
      </c>
      <c r="R374" s="11">
        <f t="shared" si="533"/>
        <v>0</v>
      </c>
      <c r="S374" s="11">
        <f t="shared" si="533"/>
        <v>0</v>
      </c>
    </row>
    <row r="375" spans="3:19" x14ac:dyDescent="0.25">
      <c r="D375" s="11">
        <v>2050</v>
      </c>
      <c r="E375" s="11">
        <f t="shared" ref="E375:I375" si="534">E240/$W240*1000</f>
        <v>17.185374960182131</v>
      </c>
      <c r="F375" s="11">
        <f t="shared" si="534"/>
        <v>15.737072240009081</v>
      </c>
      <c r="G375" s="11">
        <f t="shared" si="534"/>
        <v>14.44550882244755</v>
      </c>
      <c r="H375" s="11">
        <f t="shared" si="534"/>
        <v>0</v>
      </c>
      <c r="I375" s="11">
        <f t="shared" si="534"/>
        <v>0</v>
      </c>
      <c r="J375" s="11">
        <f t="shared" ref="J375:N375" si="535">J240/$X240*1000</f>
        <v>12.711408060307054</v>
      </c>
      <c r="K375" s="11">
        <f t="shared" si="535"/>
        <v>11.661936324034116</v>
      </c>
      <c r="L375" s="11">
        <f t="shared" si="535"/>
        <v>10.669220758659899</v>
      </c>
      <c r="M375" s="11">
        <f t="shared" si="535"/>
        <v>0</v>
      </c>
      <c r="N375" s="11">
        <f t="shared" si="535"/>
        <v>0</v>
      </c>
      <c r="O375" s="11">
        <f t="shared" ref="O375:S375" si="536">O240/$Y240*1000</f>
        <v>8.816963212579795</v>
      </c>
      <c r="P375" s="11">
        <f t="shared" si="536"/>
        <v>8.2942282080206269</v>
      </c>
      <c r="Q375" s="11">
        <f t="shared" si="536"/>
        <v>7.7914471134410128</v>
      </c>
      <c r="R375" s="11">
        <f t="shared" si="536"/>
        <v>0</v>
      </c>
      <c r="S375" s="11">
        <f t="shared" si="536"/>
        <v>0</v>
      </c>
    </row>
    <row r="378" spans="3:19" x14ac:dyDescent="0.25">
      <c r="C378" s="11" t="s">
        <v>63</v>
      </c>
      <c r="D378" s="11" t="s">
        <v>31</v>
      </c>
    </row>
    <row r="379" spans="3:19" x14ac:dyDescent="0.25">
      <c r="D379" s="11">
        <v>2020</v>
      </c>
      <c r="E379" s="11">
        <f>E244/$W244*1000</f>
        <v>18.763055163850115</v>
      </c>
      <c r="F379" s="11">
        <f t="shared" ref="F379:I379" si="537">F244/$W244*1000</f>
        <v>18.763055163850115</v>
      </c>
      <c r="G379" s="11">
        <f t="shared" si="537"/>
        <v>18.763055163850115</v>
      </c>
      <c r="H379" s="11">
        <f t="shared" si="537"/>
        <v>0</v>
      </c>
      <c r="I379" s="11">
        <f t="shared" si="537"/>
        <v>0</v>
      </c>
      <c r="J379" s="11">
        <f>J244/$X244*1000</f>
        <v>18.763055163850115</v>
      </c>
      <c r="K379" s="11">
        <f t="shared" ref="K379:N379" si="538">K244/$X244*1000</f>
        <v>18.763055163850115</v>
      </c>
      <c r="L379" s="11">
        <f t="shared" si="538"/>
        <v>18.763055163850115</v>
      </c>
      <c r="M379" s="11">
        <f t="shared" si="538"/>
        <v>0</v>
      </c>
      <c r="N379" s="11">
        <f t="shared" si="538"/>
        <v>0</v>
      </c>
      <c r="O379" s="11">
        <f>O244/$Y244*1000</f>
        <v>18.763055163850115</v>
      </c>
      <c r="P379" s="11">
        <f t="shared" ref="P379:S379" si="539">P244/$Y244*1000</f>
        <v>18.763055163850115</v>
      </c>
      <c r="Q379" s="11">
        <f t="shared" si="539"/>
        <v>18.763055163850115</v>
      </c>
      <c r="R379" s="11">
        <f t="shared" si="539"/>
        <v>0</v>
      </c>
      <c r="S379" s="11">
        <f t="shared" si="539"/>
        <v>0</v>
      </c>
    </row>
    <row r="380" spans="3:19" x14ac:dyDescent="0.25">
      <c r="D380" s="11">
        <v>2021</v>
      </c>
      <c r="E380" s="11">
        <f t="shared" ref="E380:I380" si="540">E245/$W245*1000</f>
        <v>18.721831626104947</v>
      </c>
      <c r="F380" s="11">
        <f t="shared" si="540"/>
        <v>18.721831626104947</v>
      </c>
      <c r="G380" s="11">
        <f t="shared" si="540"/>
        <v>18.721831626104947</v>
      </c>
      <c r="H380" s="11">
        <f t="shared" si="540"/>
        <v>0</v>
      </c>
      <c r="I380" s="11">
        <f t="shared" si="540"/>
        <v>0</v>
      </c>
      <c r="J380" s="11">
        <f t="shared" ref="J380:N380" si="541">J245/$X245*1000</f>
        <v>18.7132345499992</v>
      </c>
      <c r="K380" s="11">
        <f t="shared" si="541"/>
        <v>18.7132345499992</v>
      </c>
      <c r="L380" s="11">
        <f t="shared" si="541"/>
        <v>18.7132345499992</v>
      </c>
      <c r="M380" s="11">
        <f t="shared" si="541"/>
        <v>0</v>
      </c>
      <c r="N380" s="11">
        <f t="shared" si="541"/>
        <v>0</v>
      </c>
      <c r="O380" s="11">
        <f t="shared" ref="O380:S380" si="542">O245/$Y245*1000</f>
        <v>18.686487215831729</v>
      </c>
      <c r="P380" s="11">
        <f t="shared" si="542"/>
        <v>18.686487215831729</v>
      </c>
      <c r="Q380" s="11">
        <f t="shared" si="542"/>
        <v>18.686487215831729</v>
      </c>
      <c r="R380" s="11">
        <f t="shared" si="542"/>
        <v>0</v>
      </c>
      <c r="S380" s="11">
        <f t="shared" si="542"/>
        <v>0</v>
      </c>
    </row>
    <row r="381" spans="3:19" x14ac:dyDescent="0.25">
      <c r="D381" s="11">
        <v>2022</v>
      </c>
      <c r="E381" s="11">
        <f t="shared" ref="E381:I381" si="543">E246/$W246*1000</f>
        <v>18.661603276344284</v>
      </c>
      <c r="F381" s="11">
        <f t="shared" si="543"/>
        <v>18.661603276344284</v>
      </c>
      <c r="G381" s="11">
        <f t="shared" si="543"/>
        <v>18.661603276344284</v>
      </c>
      <c r="H381" s="11">
        <f t="shared" si="543"/>
        <v>0</v>
      </c>
      <c r="I381" s="11">
        <f t="shared" si="543"/>
        <v>0</v>
      </c>
      <c r="J381" s="11">
        <f t="shared" ref="J381:N381" si="544">J246/$X246*1000</f>
        <v>18.630950215302537</v>
      </c>
      <c r="K381" s="11">
        <f t="shared" si="544"/>
        <v>18.630950215302537</v>
      </c>
      <c r="L381" s="11">
        <f t="shared" si="544"/>
        <v>18.630950215302537</v>
      </c>
      <c r="M381" s="11">
        <f t="shared" si="544"/>
        <v>0</v>
      </c>
      <c r="N381" s="11">
        <f t="shared" si="544"/>
        <v>0</v>
      </c>
      <c r="O381" s="11">
        <f t="shared" ref="O381:S381" si="545">O246/$Y246*1000</f>
        <v>18.536387248080874</v>
      </c>
      <c r="P381" s="11">
        <f t="shared" si="545"/>
        <v>18.536387248080874</v>
      </c>
      <c r="Q381" s="11">
        <f t="shared" si="545"/>
        <v>18.536387248080874</v>
      </c>
      <c r="R381" s="11">
        <f t="shared" si="545"/>
        <v>0</v>
      </c>
      <c r="S381" s="11">
        <f t="shared" si="545"/>
        <v>0</v>
      </c>
    </row>
    <row r="382" spans="3:19" x14ac:dyDescent="0.25">
      <c r="D382" s="11">
        <v>2023</v>
      </c>
      <c r="E382" s="11">
        <f t="shared" ref="E382:I382" si="546">E247/$W247*1000</f>
        <v>18.575878076613762</v>
      </c>
      <c r="F382" s="11">
        <f t="shared" si="546"/>
        <v>18.575878076613762</v>
      </c>
      <c r="G382" s="11">
        <f t="shared" si="546"/>
        <v>18.575878076613762</v>
      </c>
      <c r="H382" s="11">
        <f t="shared" si="546"/>
        <v>0</v>
      </c>
      <c r="I382" s="11">
        <f t="shared" si="546"/>
        <v>0</v>
      </c>
      <c r="J382" s="11">
        <f t="shared" ref="J382:N382" si="547">J247/$X247*1000</f>
        <v>18.510475290298007</v>
      </c>
      <c r="K382" s="11">
        <f t="shared" si="547"/>
        <v>18.510475290298007</v>
      </c>
      <c r="L382" s="11">
        <f t="shared" si="547"/>
        <v>18.510475290298007</v>
      </c>
      <c r="M382" s="11">
        <f t="shared" si="547"/>
        <v>0</v>
      </c>
      <c r="N382" s="11">
        <f t="shared" si="547"/>
        <v>0</v>
      </c>
      <c r="O382" s="11">
        <f t="shared" ref="O382:S382" si="548">O247/$Y247*1000</f>
        <v>18.311164948222153</v>
      </c>
      <c r="P382" s="11">
        <f t="shared" si="548"/>
        <v>18.311164948222153</v>
      </c>
      <c r="Q382" s="11">
        <f t="shared" si="548"/>
        <v>18.311164948222153</v>
      </c>
      <c r="R382" s="11">
        <f t="shared" si="548"/>
        <v>0</v>
      </c>
      <c r="S382" s="11">
        <f t="shared" si="548"/>
        <v>0</v>
      </c>
    </row>
    <row r="383" spans="3:19" x14ac:dyDescent="0.25">
      <c r="D383" s="11">
        <v>2024</v>
      </c>
      <c r="E383" s="11">
        <f t="shared" ref="E383:I383" si="549">E248/$W248*1000</f>
        <v>18.53546861720951</v>
      </c>
      <c r="F383" s="11">
        <f t="shared" si="549"/>
        <v>18.53546861720951</v>
      </c>
      <c r="G383" s="11">
        <f t="shared" si="549"/>
        <v>18.53546861720951</v>
      </c>
      <c r="H383" s="11">
        <f t="shared" si="549"/>
        <v>0</v>
      </c>
      <c r="I383" s="11">
        <f t="shared" si="549"/>
        <v>0</v>
      </c>
      <c r="J383" s="11">
        <f t="shared" ref="J383:N383" si="550">J248/$X248*1000</f>
        <v>18.453071178310893</v>
      </c>
      <c r="K383" s="11">
        <f t="shared" si="550"/>
        <v>18.453071178310893</v>
      </c>
      <c r="L383" s="11">
        <f t="shared" si="550"/>
        <v>18.453071178310893</v>
      </c>
      <c r="M383" s="11">
        <f t="shared" si="550"/>
        <v>0</v>
      </c>
      <c r="N383" s="11">
        <f t="shared" si="550"/>
        <v>0</v>
      </c>
      <c r="O383" s="11">
        <f t="shared" ref="O383:S383" si="551">O248/$Y248*1000</f>
        <v>17.992092759711802</v>
      </c>
      <c r="P383" s="11">
        <f t="shared" si="551"/>
        <v>17.992092759711802</v>
      </c>
      <c r="Q383" s="11">
        <f t="shared" si="551"/>
        <v>17.992092759711802</v>
      </c>
      <c r="R383" s="11">
        <f t="shared" si="551"/>
        <v>0</v>
      </c>
      <c r="S383" s="11">
        <f t="shared" si="551"/>
        <v>0</v>
      </c>
    </row>
    <row r="384" spans="3:19" x14ac:dyDescent="0.25">
      <c r="D384" s="11">
        <v>2025</v>
      </c>
      <c r="E384" s="11">
        <f t="shared" ref="E384:I384" si="552">E249/$W249*1000</f>
        <v>18.425645111300245</v>
      </c>
      <c r="F384" s="11">
        <f t="shared" si="552"/>
        <v>18.425645111300245</v>
      </c>
      <c r="G384" s="11">
        <f t="shared" si="552"/>
        <v>18.425645111300245</v>
      </c>
      <c r="H384" s="11">
        <f t="shared" si="552"/>
        <v>0</v>
      </c>
      <c r="I384" s="11">
        <f t="shared" si="552"/>
        <v>0</v>
      </c>
      <c r="J384" s="11">
        <f t="shared" ref="J384:N384" si="553">J249/$X249*1000</f>
        <v>18.29515123747758</v>
      </c>
      <c r="K384" s="11">
        <f t="shared" si="553"/>
        <v>18.29515123747758</v>
      </c>
      <c r="L384" s="11">
        <f t="shared" si="553"/>
        <v>18.29515123747758</v>
      </c>
      <c r="M384" s="11">
        <f t="shared" si="553"/>
        <v>0</v>
      </c>
      <c r="N384" s="11">
        <f t="shared" si="553"/>
        <v>0</v>
      </c>
      <c r="O384" s="11">
        <f t="shared" ref="O384:S384" si="554">O249/$Y249*1000</f>
        <v>17.08670755194979</v>
      </c>
      <c r="P384" s="11">
        <f t="shared" si="554"/>
        <v>17.08670755194979</v>
      </c>
      <c r="Q384" s="11">
        <f t="shared" si="554"/>
        <v>17.08670755194979</v>
      </c>
      <c r="R384" s="11">
        <f t="shared" si="554"/>
        <v>0</v>
      </c>
      <c r="S384" s="11">
        <f t="shared" si="554"/>
        <v>0</v>
      </c>
    </row>
    <row r="385" spans="4:19" x14ac:dyDescent="0.25">
      <c r="D385" s="11">
        <v>2026</v>
      </c>
      <c r="E385" s="11">
        <f t="shared" ref="E385:I385" si="555">E250/$W250*1000</f>
        <v>18.373253815467784</v>
      </c>
      <c r="F385" s="11">
        <f t="shared" si="555"/>
        <v>18.373253815467784</v>
      </c>
      <c r="G385" s="11">
        <f t="shared" si="555"/>
        <v>18.373253815467784</v>
      </c>
      <c r="H385" s="11">
        <f t="shared" si="555"/>
        <v>0</v>
      </c>
      <c r="I385" s="11">
        <f t="shared" si="555"/>
        <v>0</v>
      </c>
      <c r="J385" s="11">
        <f t="shared" ref="J385:N385" si="556">J250/$X250*1000</f>
        <v>18.212534307996961</v>
      </c>
      <c r="K385" s="11">
        <f t="shared" si="556"/>
        <v>18.212534307996961</v>
      </c>
      <c r="L385" s="11">
        <f t="shared" si="556"/>
        <v>18.212534307996961</v>
      </c>
      <c r="M385" s="11">
        <f t="shared" si="556"/>
        <v>0</v>
      </c>
      <c r="N385" s="11">
        <f t="shared" si="556"/>
        <v>0</v>
      </c>
      <c r="O385" s="11">
        <f t="shared" ref="O385:S385" si="557">O250/$Y250*1000</f>
        <v>16.843644949293722</v>
      </c>
      <c r="P385" s="11">
        <f t="shared" si="557"/>
        <v>16.843644949293722</v>
      </c>
      <c r="Q385" s="11">
        <f t="shared" si="557"/>
        <v>16.843644949293722</v>
      </c>
      <c r="R385" s="11">
        <f t="shared" si="557"/>
        <v>0</v>
      </c>
      <c r="S385" s="11">
        <f t="shared" si="557"/>
        <v>0</v>
      </c>
    </row>
    <row r="386" spans="4:19" x14ac:dyDescent="0.25">
      <c r="D386" s="11">
        <v>2027</v>
      </c>
      <c r="E386" s="11">
        <f t="shared" ref="E386:I386" si="558">E251/$W251*1000</f>
        <v>18.321805582488256</v>
      </c>
      <c r="F386" s="11">
        <f t="shared" si="558"/>
        <v>18.321805582488256</v>
      </c>
      <c r="G386" s="11">
        <f t="shared" si="558"/>
        <v>18.321805582488256</v>
      </c>
      <c r="H386" s="11">
        <f t="shared" si="558"/>
        <v>0</v>
      </c>
      <c r="I386" s="11">
        <f t="shared" si="558"/>
        <v>0</v>
      </c>
      <c r="J386" s="11">
        <f t="shared" ref="J386:N386" si="559">J251/$X251*1000</f>
        <v>18.130396403209385</v>
      </c>
      <c r="K386" s="11">
        <f t="shared" si="559"/>
        <v>18.130396403209385</v>
      </c>
      <c r="L386" s="11">
        <f t="shared" si="559"/>
        <v>18.130396403209385</v>
      </c>
      <c r="M386" s="11">
        <f t="shared" si="559"/>
        <v>0</v>
      </c>
      <c r="N386" s="11">
        <f t="shared" si="559"/>
        <v>0</v>
      </c>
      <c r="O386" s="11">
        <f t="shared" ref="O386:S386" si="560">O251/$Y251*1000</f>
        <v>16.554379284961595</v>
      </c>
      <c r="P386" s="11">
        <f t="shared" si="560"/>
        <v>16.554379284961595</v>
      </c>
      <c r="Q386" s="11">
        <f t="shared" si="560"/>
        <v>16.554379284961595</v>
      </c>
      <c r="R386" s="11">
        <f t="shared" si="560"/>
        <v>0</v>
      </c>
      <c r="S386" s="11">
        <f t="shared" si="560"/>
        <v>0</v>
      </c>
    </row>
    <row r="387" spans="4:19" x14ac:dyDescent="0.25">
      <c r="D387" s="11">
        <v>2028</v>
      </c>
      <c r="E387" s="11">
        <f t="shared" ref="E387:I387" si="561">E252/$W252*1000</f>
        <v>18.26957513068767</v>
      </c>
      <c r="F387" s="11">
        <f t="shared" si="561"/>
        <v>18.26957513068767</v>
      </c>
      <c r="G387" s="11">
        <f t="shared" si="561"/>
        <v>18.26957513068767</v>
      </c>
      <c r="H387" s="11">
        <f t="shared" si="561"/>
        <v>0</v>
      </c>
      <c r="I387" s="11">
        <f t="shared" si="561"/>
        <v>0</v>
      </c>
      <c r="J387" s="11">
        <f t="shared" ref="J387:N387" si="562">J252/$X252*1000</f>
        <v>18.049278847515602</v>
      </c>
      <c r="K387" s="11">
        <f t="shared" si="562"/>
        <v>18.049278847515602</v>
      </c>
      <c r="L387" s="11">
        <f t="shared" si="562"/>
        <v>18.049278847515602</v>
      </c>
      <c r="M387" s="11">
        <f t="shared" si="562"/>
        <v>0</v>
      </c>
      <c r="N387" s="11">
        <f t="shared" si="562"/>
        <v>0</v>
      </c>
      <c r="O387" s="11">
        <f t="shared" ref="O387:S387" si="563">O252/$Y252*1000</f>
        <v>16.241910613052607</v>
      </c>
      <c r="P387" s="11">
        <f t="shared" si="563"/>
        <v>16.241910613052607</v>
      </c>
      <c r="Q387" s="11">
        <f t="shared" si="563"/>
        <v>16.241910613052607</v>
      </c>
      <c r="R387" s="11">
        <f t="shared" si="563"/>
        <v>0</v>
      </c>
      <c r="S387" s="11">
        <f t="shared" si="563"/>
        <v>0</v>
      </c>
    </row>
    <row r="388" spans="4:19" x14ac:dyDescent="0.25">
      <c r="D388" s="11">
        <v>2029</v>
      </c>
      <c r="E388" s="11">
        <f t="shared" ref="E388:I388" si="564">E253/$W253*1000</f>
        <v>18.222358937503518</v>
      </c>
      <c r="F388" s="11">
        <f t="shared" si="564"/>
        <v>18.222358937503518</v>
      </c>
      <c r="G388" s="11">
        <f t="shared" si="564"/>
        <v>18.222358937503518</v>
      </c>
      <c r="H388" s="11">
        <f t="shared" si="564"/>
        <v>0</v>
      </c>
      <c r="I388" s="11">
        <f t="shared" si="564"/>
        <v>0</v>
      </c>
      <c r="J388" s="11">
        <f t="shared" ref="J388:N388" si="565">J253/$X253*1000</f>
        <v>17.959961439783271</v>
      </c>
      <c r="K388" s="11">
        <f t="shared" si="565"/>
        <v>17.959961439783271</v>
      </c>
      <c r="L388" s="11">
        <f t="shared" si="565"/>
        <v>17.959961439783271</v>
      </c>
      <c r="M388" s="11">
        <f t="shared" si="565"/>
        <v>0</v>
      </c>
      <c r="N388" s="11">
        <f t="shared" si="565"/>
        <v>0</v>
      </c>
      <c r="O388" s="11">
        <f t="shared" ref="O388:S388" si="566">O253/$Y253*1000</f>
        <v>15.914221672615206</v>
      </c>
      <c r="P388" s="11">
        <f t="shared" si="566"/>
        <v>15.914221672615206</v>
      </c>
      <c r="Q388" s="11">
        <f t="shared" si="566"/>
        <v>15.914221672615206</v>
      </c>
      <c r="R388" s="11">
        <f t="shared" si="566"/>
        <v>0</v>
      </c>
      <c r="S388" s="11">
        <f t="shared" si="566"/>
        <v>0</v>
      </c>
    </row>
    <row r="389" spans="4:19" x14ac:dyDescent="0.25">
      <c r="D389" s="11">
        <v>2030</v>
      </c>
      <c r="E389" s="11">
        <f t="shared" ref="E389:I389" si="567">E254/$W254*1000</f>
        <v>18.022163753472622</v>
      </c>
      <c r="F389" s="11">
        <f t="shared" si="567"/>
        <v>18.02979924948011</v>
      </c>
      <c r="G389" s="11">
        <f t="shared" si="567"/>
        <v>18.037434745487591</v>
      </c>
      <c r="H389" s="11">
        <f t="shared" si="567"/>
        <v>0</v>
      </c>
      <c r="I389" s="11">
        <f t="shared" si="567"/>
        <v>0</v>
      </c>
      <c r="J389" s="11">
        <f t="shared" ref="J389:N389" si="568">J254/$X254*1000</f>
        <v>17.523475235737997</v>
      </c>
      <c r="K389" s="11">
        <f t="shared" si="568"/>
        <v>17.531218626454262</v>
      </c>
      <c r="L389" s="11">
        <f t="shared" si="568"/>
        <v>17.538962017170523</v>
      </c>
      <c r="M389" s="11">
        <f t="shared" si="568"/>
        <v>0</v>
      </c>
      <c r="N389" s="11">
        <f t="shared" si="568"/>
        <v>0</v>
      </c>
      <c r="O389" s="11">
        <f t="shared" ref="O389:S389" si="569">O254/$Y254*1000</f>
        <v>14.361183861023809</v>
      </c>
      <c r="P389" s="11">
        <f t="shared" si="569"/>
        <v>14.367979904401482</v>
      </c>
      <c r="Q389" s="11">
        <f t="shared" si="569"/>
        <v>14.374775947779161</v>
      </c>
      <c r="R389" s="11">
        <f t="shared" si="569"/>
        <v>0</v>
      </c>
      <c r="S389" s="11">
        <f t="shared" si="569"/>
        <v>0</v>
      </c>
    </row>
    <row r="390" spans="4:19" x14ac:dyDescent="0.25">
      <c r="D390" s="11">
        <v>2031</v>
      </c>
      <c r="E390" s="11">
        <f t="shared" ref="E390:I390" si="570">E255/$W255*1000</f>
        <v>17.984794066859077</v>
      </c>
      <c r="F390" s="11">
        <f t="shared" si="570"/>
        <v>17.987655449208887</v>
      </c>
      <c r="G390" s="11">
        <f t="shared" si="570"/>
        <v>17.990516831558686</v>
      </c>
      <c r="H390" s="11">
        <f t="shared" si="570"/>
        <v>0</v>
      </c>
      <c r="I390" s="11">
        <f t="shared" si="570"/>
        <v>0</v>
      </c>
      <c r="J390" s="11">
        <f t="shared" ref="J390:N390" si="571">J255/$X255*1000</f>
        <v>17.399085637769705</v>
      </c>
      <c r="K390" s="11">
        <f t="shared" si="571"/>
        <v>17.401582138737417</v>
      </c>
      <c r="L390" s="11">
        <f t="shared" si="571"/>
        <v>17.404078639705141</v>
      </c>
      <c r="M390" s="11">
        <f t="shared" si="571"/>
        <v>0</v>
      </c>
      <c r="N390" s="11">
        <f t="shared" si="571"/>
        <v>0</v>
      </c>
      <c r="O390" s="11">
        <f t="shared" ref="O390:S390" si="572">O255/$Y255*1000</f>
        <v>13.983976837500487</v>
      </c>
      <c r="P390" s="11">
        <f t="shared" si="572"/>
        <v>13.989166371622353</v>
      </c>
      <c r="Q390" s="11">
        <f t="shared" si="572"/>
        <v>13.994355905744218</v>
      </c>
      <c r="R390" s="11">
        <f t="shared" si="572"/>
        <v>0</v>
      </c>
      <c r="S390" s="11">
        <f t="shared" si="572"/>
        <v>0</v>
      </c>
    </row>
    <row r="391" spans="4:19" x14ac:dyDescent="0.25">
      <c r="D391" s="11">
        <v>2032</v>
      </c>
      <c r="E391" s="11">
        <f t="shared" ref="E391:I391" si="573">E256/$W256*1000</f>
        <v>17.951477381585878</v>
      </c>
      <c r="F391" s="11">
        <f t="shared" si="573"/>
        <v>17.943960901709534</v>
      </c>
      <c r="G391" s="11">
        <f t="shared" si="573"/>
        <v>17.936444421833183</v>
      </c>
      <c r="H391" s="11">
        <f t="shared" si="573"/>
        <v>0</v>
      </c>
      <c r="I391" s="11">
        <f t="shared" si="573"/>
        <v>0</v>
      </c>
      <c r="J391" s="11">
        <f t="shared" ref="J391:N391" si="574">J256/$X256*1000</f>
        <v>17.260429617003314</v>
      </c>
      <c r="K391" s="11">
        <f t="shared" si="574"/>
        <v>17.250745240138603</v>
      </c>
      <c r="L391" s="11">
        <f t="shared" si="574"/>
        <v>17.241160878519899</v>
      </c>
      <c r="M391" s="11">
        <f t="shared" si="574"/>
        <v>0</v>
      </c>
      <c r="N391" s="11">
        <f t="shared" si="574"/>
        <v>0</v>
      </c>
      <c r="O391" s="11">
        <f t="shared" ref="O391:S391" si="575">O256/$Y256*1000</f>
        <v>13.636833962410781</v>
      </c>
      <c r="P391" s="11">
        <f t="shared" si="575"/>
        <v>13.636326894738337</v>
      </c>
      <c r="Q391" s="11">
        <f t="shared" si="575"/>
        <v>13.635819827065896</v>
      </c>
      <c r="R391" s="11">
        <f t="shared" si="575"/>
        <v>0</v>
      </c>
      <c r="S391" s="11">
        <f t="shared" si="575"/>
        <v>0</v>
      </c>
    </row>
    <row r="392" spans="4:19" x14ac:dyDescent="0.25">
      <c r="D392" s="11">
        <v>2033</v>
      </c>
      <c r="E392" s="11">
        <f t="shared" ref="E392:I392" si="576">E257/$W257*1000</f>
        <v>17.919868377442523</v>
      </c>
      <c r="F392" s="11">
        <f t="shared" si="576"/>
        <v>17.895938771709218</v>
      </c>
      <c r="G392" s="11">
        <f t="shared" si="576"/>
        <v>17.872009165975911</v>
      </c>
      <c r="H392" s="11">
        <f t="shared" si="576"/>
        <v>0</v>
      </c>
      <c r="I392" s="11">
        <f t="shared" si="576"/>
        <v>0</v>
      </c>
      <c r="J392" s="11">
        <f t="shared" ref="J392:N392" si="577">J257/$X257*1000</f>
        <v>17.109580966694747</v>
      </c>
      <c r="K392" s="11">
        <f t="shared" si="577"/>
        <v>17.079561719233627</v>
      </c>
      <c r="L392" s="11">
        <f t="shared" si="577"/>
        <v>17.051243838282524</v>
      </c>
      <c r="M392" s="11">
        <f t="shared" si="577"/>
        <v>0</v>
      </c>
      <c r="N392" s="11">
        <f t="shared" si="577"/>
        <v>0</v>
      </c>
      <c r="O392" s="11">
        <f t="shared" ref="O392:S392" si="578">O257/$Y257*1000</f>
        <v>13.311063088189645</v>
      </c>
      <c r="P392" s="11">
        <f t="shared" si="578"/>
        <v>13.299932230891079</v>
      </c>
      <c r="Q392" s="11">
        <f t="shared" si="578"/>
        <v>13.288801373592516</v>
      </c>
      <c r="R392" s="11">
        <f t="shared" si="578"/>
        <v>0</v>
      </c>
      <c r="S392" s="11">
        <f t="shared" si="578"/>
        <v>0</v>
      </c>
    </row>
    <row r="393" spans="4:19" x14ac:dyDescent="0.25">
      <c r="D393" s="11">
        <v>2034</v>
      </c>
      <c r="E393" s="11">
        <f t="shared" ref="E393:I393" si="579">E258/$W258*1000</f>
        <v>17.889809190386419</v>
      </c>
      <c r="F393" s="11">
        <f t="shared" si="579"/>
        <v>17.843019173864569</v>
      </c>
      <c r="G393" s="11">
        <f t="shared" si="579"/>
        <v>17.796229157342719</v>
      </c>
      <c r="H393" s="11">
        <f t="shared" si="579"/>
        <v>0</v>
      </c>
      <c r="I393" s="11">
        <f t="shared" si="579"/>
        <v>0</v>
      </c>
      <c r="J393" s="11">
        <f t="shared" ref="J393:N393" si="580">J258/$X258*1000</f>
        <v>16.956369680998137</v>
      </c>
      <c r="K393" s="11">
        <f t="shared" si="580"/>
        <v>16.89712442839997</v>
      </c>
      <c r="L393" s="11">
        <f t="shared" si="580"/>
        <v>16.842597637109666</v>
      </c>
      <c r="M393" s="11">
        <f t="shared" si="580"/>
        <v>0</v>
      </c>
      <c r="N393" s="11">
        <f t="shared" si="580"/>
        <v>0</v>
      </c>
      <c r="O393" s="11">
        <f t="shared" ref="O393:S393" si="581">O258/$Y258*1000</f>
        <v>13.005064685986245</v>
      </c>
      <c r="P393" s="11">
        <f t="shared" si="581"/>
        <v>12.977875508274662</v>
      </c>
      <c r="Q393" s="11">
        <f t="shared" si="581"/>
        <v>12.950861015444424</v>
      </c>
      <c r="R393" s="11">
        <f t="shared" si="581"/>
        <v>0</v>
      </c>
      <c r="S393" s="11">
        <f t="shared" si="581"/>
        <v>0</v>
      </c>
    </row>
    <row r="394" spans="4:19" x14ac:dyDescent="0.25">
      <c r="D394" s="11">
        <v>2035</v>
      </c>
      <c r="E394" s="11">
        <f t="shared" ref="E394:I394" si="582">E259/$W259*1000</f>
        <v>17.862517588898932</v>
      </c>
      <c r="F394" s="11">
        <f t="shared" si="582"/>
        <v>17.786181254305497</v>
      </c>
      <c r="G394" s="11">
        <f t="shared" si="582"/>
        <v>17.710117285159999</v>
      </c>
      <c r="H394" s="11">
        <f t="shared" si="582"/>
        <v>0</v>
      </c>
      <c r="I394" s="11">
        <f t="shared" si="582"/>
        <v>0</v>
      </c>
      <c r="J394" s="11">
        <f t="shared" ref="J394:N394" si="583">J259/$X259*1000</f>
        <v>16.805427606343081</v>
      </c>
      <c r="K394" s="11">
        <f t="shared" si="583"/>
        <v>16.707407763128401</v>
      </c>
      <c r="L394" s="11">
        <f t="shared" si="583"/>
        <v>16.616264334742151</v>
      </c>
      <c r="M394" s="11">
        <f t="shared" si="583"/>
        <v>0</v>
      </c>
      <c r="N394" s="11">
        <f t="shared" si="583"/>
        <v>0</v>
      </c>
      <c r="O394" s="11">
        <f t="shared" ref="O394:S394" si="584">O259/$Y259*1000</f>
        <v>12.714404436625776</v>
      </c>
      <c r="P394" s="11">
        <f t="shared" si="584"/>
        <v>12.665979378488052</v>
      </c>
      <c r="Q394" s="11">
        <f t="shared" si="584"/>
        <v>12.618209451921002</v>
      </c>
      <c r="R394" s="11">
        <f t="shared" si="584"/>
        <v>0</v>
      </c>
      <c r="S394" s="11">
        <f t="shared" si="584"/>
        <v>0</v>
      </c>
    </row>
    <row r="395" spans="4:19" x14ac:dyDescent="0.25">
      <c r="D395" s="11">
        <v>2036</v>
      </c>
      <c r="E395" s="11">
        <f t="shared" ref="E395:I395" si="585">E260/$W260*1000</f>
        <v>17.837656018195794</v>
      </c>
      <c r="F395" s="11">
        <f t="shared" si="585"/>
        <v>17.725044397966837</v>
      </c>
      <c r="G395" s="11">
        <f t="shared" si="585"/>
        <v>17.613047866378984</v>
      </c>
      <c r="H395" s="11">
        <f t="shared" si="585"/>
        <v>0</v>
      </c>
      <c r="I395" s="11">
        <f t="shared" si="585"/>
        <v>0</v>
      </c>
      <c r="J395" s="11">
        <f t="shared" ref="J395:N395" si="586">J260/$X260*1000</f>
        <v>16.661546825727459</v>
      </c>
      <c r="K395" s="11">
        <f t="shared" si="586"/>
        <v>16.51518482446135</v>
      </c>
      <c r="L395" s="11">
        <f t="shared" si="586"/>
        <v>16.379406341208423</v>
      </c>
      <c r="M395" s="11">
        <f t="shared" si="586"/>
        <v>0</v>
      </c>
      <c r="N395" s="11">
        <f t="shared" si="586"/>
        <v>0</v>
      </c>
      <c r="O395" s="11">
        <f t="shared" ref="O395:S395" si="587">O260/$Y260*1000</f>
        <v>12.445369082291229</v>
      </c>
      <c r="P395" s="11">
        <f t="shared" si="587"/>
        <v>12.369933865643683</v>
      </c>
      <c r="Q395" s="11">
        <f t="shared" si="587"/>
        <v>12.296051597512978</v>
      </c>
      <c r="R395" s="11">
        <f t="shared" si="587"/>
        <v>0</v>
      </c>
      <c r="S395" s="11">
        <f t="shared" si="587"/>
        <v>0</v>
      </c>
    </row>
    <row r="396" spans="4:19" x14ac:dyDescent="0.25">
      <c r="D396" s="11">
        <v>2037</v>
      </c>
      <c r="E396" s="11">
        <f t="shared" ref="E396:I396" si="588">E261/$W261*1000</f>
        <v>17.816272108326707</v>
      </c>
      <c r="F396" s="11">
        <f t="shared" si="588"/>
        <v>17.656609308213564</v>
      </c>
      <c r="G396" s="11">
        <f t="shared" si="588"/>
        <v>17.502492585892277</v>
      </c>
      <c r="H396" s="11">
        <f t="shared" si="588"/>
        <v>0</v>
      </c>
      <c r="I396" s="11">
        <f t="shared" si="588"/>
        <v>0</v>
      </c>
      <c r="J396" s="11">
        <f t="shared" ref="J396:N396" si="589">J261/$X261*1000</f>
        <v>16.525743224539394</v>
      </c>
      <c r="K396" s="11">
        <f t="shared" si="589"/>
        <v>16.316654959901538</v>
      </c>
      <c r="L396" s="11">
        <f t="shared" si="589"/>
        <v>16.125031374107845</v>
      </c>
      <c r="M396" s="11">
        <f t="shared" si="589"/>
        <v>0</v>
      </c>
      <c r="N396" s="11">
        <f t="shared" si="589"/>
        <v>0</v>
      </c>
      <c r="O396" s="11">
        <f t="shared" ref="O396:S396" si="590">O261/$Y261*1000</f>
        <v>12.198906937813465</v>
      </c>
      <c r="P396" s="11">
        <f t="shared" si="590"/>
        <v>12.088543952663995</v>
      </c>
      <c r="Q396" s="11">
        <f t="shared" si="590"/>
        <v>11.984708578762213</v>
      </c>
      <c r="R396" s="11">
        <f t="shared" si="590"/>
        <v>0</v>
      </c>
      <c r="S396" s="11">
        <f t="shared" si="590"/>
        <v>0</v>
      </c>
    </row>
    <row r="397" spans="4:19" x14ac:dyDescent="0.25">
      <c r="D397" s="11">
        <v>2038</v>
      </c>
      <c r="E397" s="11">
        <f t="shared" ref="E397:I397" si="591">E262/$W262*1000</f>
        <v>17.797479782025903</v>
      </c>
      <c r="F397" s="11">
        <f t="shared" si="591"/>
        <v>17.576067287850314</v>
      </c>
      <c r="G397" s="11">
        <f t="shared" si="591"/>
        <v>17.367549130329106</v>
      </c>
      <c r="H397" s="11">
        <f t="shared" si="591"/>
        <v>0</v>
      </c>
      <c r="I397" s="11">
        <f t="shared" si="591"/>
        <v>0</v>
      </c>
      <c r="J397" s="11">
        <f t="shared" ref="J397:N397" si="592">J262/$X262*1000</f>
        <v>16.39812997752443</v>
      </c>
      <c r="K397" s="11">
        <f t="shared" si="592"/>
        <v>16.106130096867119</v>
      </c>
      <c r="L397" s="11">
        <f t="shared" si="592"/>
        <v>15.845180307946558</v>
      </c>
      <c r="M397" s="11">
        <f t="shared" si="592"/>
        <v>0</v>
      </c>
      <c r="N397" s="11">
        <f t="shared" si="592"/>
        <v>0</v>
      </c>
      <c r="O397" s="11">
        <f t="shared" ref="O397:S397" si="593">O262/$Y262*1000</f>
        <v>11.972311640117841</v>
      </c>
      <c r="P397" s="11">
        <f t="shared" si="593"/>
        <v>11.817940502250801</v>
      </c>
      <c r="Q397" s="11">
        <f t="shared" si="593"/>
        <v>11.678733978298137</v>
      </c>
      <c r="R397" s="11">
        <f t="shared" si="593"/>
        <v>0</v>
      </c>
      <c r="S397" s="11">
        <f t="shared" si="593"/>
        <v>0</v>
      </c>
    </row>
    <row r="398" spans="4:19" x14ac:dyDescent="0.25">
      <c r="D398" s="11">
        <v>2039</v>
      </c>
      <c r="E398" s="11">
        <f t="shared" ref="E398:I398" si="594">E263/$W263*1000</f>
        <v>17.779195734247242</v>
      </c>
      <c r="F398" s="11">
        <f t="shared" si="594"/>
        <v>17.483166447773641</v>
      </c>
      <c r="G398" s="11">
        <f t="shared" si="594"/>
        <v>17.210137062121788</v>
      </c>
      <c r="H398" s="11">
        <f t="shared" si="594"/>
        <v>0</v>
      </c>
      <c r="I398" s="11">
        <f t="shared" si="594"/>
        <v>0</v>
      </c>
      <c r="J398" s="11">
        <f t="shared" ref="J398:N398" si="595">J263/$X263*1000</f>
        <v>16.27697045343842</v>
      </c>
      <c r="K398" s="11">
        <f t="shared" si="595"/>
        <v>15.889273118586987</v>
      </c>
      <c r="L398" s="11">
        <f t="shared" si="595"/>
        <v>15.551057304189479</v>
      </c>
      <c r="M398" s="11">
        <f t="shared" si="595"/>
        <v>0</v>
      </c>
      <c r="N398" s="11">
        <f t="shared" si="595"/>
        <v>0</v>
      </c>
      <c r="O398" s="11">
        <f t="shared" ref="O398:S398" si="596">O263/$Y263*1000</f>
        <v>11.763841017130222</v>
      </c>
      <c r="P398" s="11">
        <f t="shared" si="596"/>
        <v>11.559944041696822</v>
      </c>
      <c r="Q398" s="11">
        <f t="shared" si="596"/>
        <v>11.381944252924853</v>
      </c>
      <c r="R398" s="11">
        <f t="shared" si="596"/>
        <v>0</v>
      </c>
      <c r="S398" s="11">
        <f t="shared" si="596"/>
        <v>0</v>
      </c>
    </row>
    <row r="399" spans="4:19" x14ac:dyDescent="0.25">
      <c r="D399" s="11">
        <v>2040</v>
      </c>
      <c r="E399" s="11">
        <f t="shared" ref="E399:I399" si="597">E264/$W264*1000</f>
        <v>17.756748238518014</v>
      </c>
      <c r="F399" s="11">
        <f t="shared" si="597"/>
        <v>17.375413774962055</v>
      </c>
      <c r="G399" s="11">
        <f t="shared" si="597"/>
        <v>17.025673473829748</v>
      </c>
      <c r="H399" s="11">
        <f t="shared" si="597"/>
        <v>0</v>
      </c>
      <c r="I399" s="11">
        <f t="shared" si="597"/>
        <v>0</v>
      </c>
      <c r="J399" s="11">
        <f t="shared" ref="J399:N399" si="598">J264/$X264*1000</f>
        <v>16.15683926138674</v>
      </c>
      <c r="K399" s="11">
        <f t="shared" si="598"/>
        <v>15.665128158383734</v>
      </c>
      <c r="L399" s="11">
        <f t="shared" si="598"/>
        <v>15.247171116857539</v>
      </c>
      <c r="M399" s="11">
        <f t="shared" si="598"/>
        <v>0</v>
      </c>
      <c r="N399" s="11">
        <f t="shared" si="598"/>
        <v>0</v>
      </c>
      <c r="O399" s="11">
        <f t="shared" ref="O399:S399" si="599">O264/$Y264*1000</f>
        <v>11.567089771798617</v>
      </c>
      <c r="P399" s="11">
        <f t="shared" si="599"/>
        <v>11.312616520464008</v>
      </c>
      <c r="Q399" s="11">
        <f t="shared" si="599"/>
        <v>11.092869080045203</v>
      </c>
      <c r="R399" s="11">
        <f t="shared" si="599"/>
        <v>0</v>
      </c>
      <c r="S399" s="11">
        <f t="shared" si="599"/>
        <v>0</v>
      </c>
    </row>
    <row r="400" spans="4:19" x14ac:dyDescent="0.25">
      <c r="D400" s="11">
        <v>2041</v>
      </c>
      <c r="E400" s="11">
        <f t="shared" ref="E400:I400" si="600">E265/$W265*1000</f>
        <v>17.733820784217293</v>
      </c>
      <c r="F400" s="11">
        <f t="shared" si="600"/>
        <v>17.259466476523887</v>
      </c>
      <c r="G400" s="11">
        <f t="shared" si="600"/>
        <v>16.825933991852992</v>
      </c>
      <c r="H400" s="11">
        <f t="shared" si="600"/>
        <v>0</v>
      </c>
      <c r="I400" s="11">
        <f t="shared" si="600"/>
        <v>0</v>
      </c>
      <c r="J400" s="11">
        <f t="shared" ref="J400:N400" si="601">J265/$X265*1000</f>
        <v>16.028668290240301</v>
      </c>
      <c r="K400" s="11">
        <f t="shared" si="601"/>
        <v>15.429925364086587</v>
      </c>
      <c r="L400" s="11">
        <f t="shared" si="601"/>
        <v>14.925652664300316</v>
      </c>
      <c r="M400" s="11">
        <f t="shared" si="601"/>
        <v>0</v>
      </c>
      <c r="N400" s="11">
        <f t="shared" si="601"/>
        <v>0</v>
      </c>
      <c r="O400" s="11">
        <f t="shared" ref="O400:S400" si="602">O265/$Y265*1000</f>
        <v>11.397678239652141</v>
      </c>
      <c r="P400" s="11">
        <f t="shared" si="602"/>
        <v>11.096720962995045</v>
      </c>
      <c r="Q400" s="11">
        <f t="shared" si="602"/>
        <v>10.838090316673723</v>
      </c>
      <c r="R400" s="11">
        <f t="shared" si="602"/>
        <v>0</v>
      </c>
      <c r="S400" s="11">
        <f t="shared" si="602"/>
        <v>0</v>
      </c>
    </row>
    <row r="401" spans="4:19" x14ac:dyDescent="0.25">
      <c r="D401" s="11">
        <v>2042</v>
      </c>
      <c r="E401" s="11">
        <f t="shared" ref="E401:I401" si="603">E266/$W266*1000</f>
        <v>17.710999825735072</v>
      </c>
      <c r="F401" s="11">
        <f t="shared" si="603"/>
        <v>17.138528672667888</v>
      </c>
      <c r="G401" s="11">
        <f t="shared" si="603"/>
        <v>16.617898146854831</v>
      </c>
      <c r="H401" s="11">
        <f t="shared" si="603"/>
        <v>0</v>
      </c>
      <c r="I401" s="11">
        <f t="shared" si="603"/>
        <v>0</v>
      </c>
      <c r="J401" s="11">
        <f t="shared" ref="J401:N401" si="604">J266/$X266*1000</f>
        <v>15.899550879507895</v>
      </c>
      <c r="K401" s="11">
        <f t="shared" si="604"/>
        <v>15.198677321445222</v>
      </c>
      <c r="L401" s="11">
        <f t="shared" si="604"/>
        <v>14.61112517792929</v>
      </c>
      <c r="M401" s="11">
        <f t="shared" si="604"/>
        <v>0</v>
      </c>
      <c r="N401" s="11">
        <f t="shared" si="604"/>
        <v>0</v>
      </c>
      <c r="O401" s="11">
        <f t="shared" ref="O401:S401" si="605">O266/$Y266*1000</f>
        <v>11.248040328953666</v>
      </c>
      <c r="P401" s="11">
        <f t="shared" si="605"/>
        <v>10.90410682818805</v>
      </c>
      <c r="Q401" s="11">
        <f t="shared" si="605"/>
        <v>10.609923877472458</v>
      </c>
      <c r="R401" s="11">
        <f t="shared" si="605"/>
        <v>0</v>
      </c>
      <c r="S401" s="11">
        <f t="shared" si="605"/>
        <v>0</v>
      </c>
    </row>
    <row r="402" spans="4:19" x14ac:dyDescent="0.25">
      <c r="D402" s="11">
        <v>2043</v>
      </c>
      <c r="E402" s="11">
        <f t="shared" ref="E402:I402" si="606">E267/$W267*1000</f>
        <v>17.688709785373721</v>
      </c>
      <c r="F402" s="11">
        <f t="shared" si="606"/>
        <v>17.016656651674079</v>
      </c>
      <c r="G402" s="11">
        <f t="shared" si="606"/>
        <v>16.40502771206717</v>
      </c>
      <c r="H402" s="11">
        <f t="shared" si="606"/>
        <v>0</v>
      </c>
      <c r="I402" s="11">
        <f t="shared" si="606"/>
        <v>0</v>
      </c>
      <c r="J402" s="11">
        <f t="shared" ref="J402:N402" si="607">J267/$X267*1000</f>
        <v>15.769346119592909</v>
      </c>
      <c r="K402" s="11">
        <f t="shared" si="607"/>
        <v>14.974300980607408</v>
      </c>
      <c r="L402" s="11">
        <f t="shared" si="607"/>
        <v>14.306676797617015</v>
      </c>
      <c r="M402" s="11">
        <f t="shared" si="607"/>
        <v>0</v>
      </c>
      <c r="N402" s="11">
        <f t="shared" si="607"/>
        <v>0</v>
      </c>
      <c r="O402" s="11">
        <f t="shared" ref="O402:S402" si="608">O267/$Y267*1000</f>
        <v>11.112774424681509</v>
      </c>
      <c r="P402" s="11">
        <f t="shared" si="608"/>
        <v>10.729310511857062</v>
      </c>
      <c r="Q402" s="11">
        <f t="shared" si="608"/>
        <v>10.402225721389586</v>
      </c>
      <c r="R402" s="11">
        <f t="shared" si="608"/>
        <v>0</v>
      </c>
      <c r="S402" s="11">
        <f t="shared" si="608"/>
        <v>0</v>
      </c>
    </row>
    <row r="403" spans="4:19" x14ac:dyDescent="0.25">
      <c r="D403" s="11">
        <v>2044</v>
      </c>
      <c r="E403" s="11">
        <f t="shared" ref="E403:I403" si="609">E268/$W268*1000</f>
        <v>17.668448614729822</v>
      </c>
      <c r="F403" s="11">
        <f t="shared" si="609"/>
        <v>16.897150482281951</v>
      </c>
      <c r="G403" s="11">
        <f t="shared" si="609"/>
        <v>16.192048132162373</v>
      </c>
      <c r="H403" s="11">
        <f t="shared" si="609"/>
        <v>0</v>
      </c>
      <c r="I403" s="11">
        <f t="shared" si="609"/>
        <v>0</v>
      </c>
      <c r="J403" s="11">
        <f t="shared" ref="J403:N403" si="610">J268/$X268*1000</f>
        <v>15.637535530806421</v>
      </c>
      <c r="K403" s="11">
        <f t="shared" si="610"/>
        <v>14.757365014234097</v>
      </c>
      <c r="L403" s="11">
        <f t="shared" si="610"/>
        <v>14.010324132113523</v>
      </c>
      <c r="M403" s="11">
        <f t="shared" si="610"/>
        <v>0</v>
      </c>
      <c r="N403" s="11">
        <f t="shared" si="610"/>
        <v>0</v>
      </c>
      <c r="O403" s="11">
        <f t="shared" ref="O403:S403" si="611">O268/$Y268*1000</f>
        <v>10.987725131422998</v>
      </c>
      <c r="P403" s="11">
        <f t="shared" si="611"/>
        <v>10.568194229171619</v>
      </c>
      <c r="Q403" s="11">
        <f t="shared" si="611"/>
        <v>10.210601787697613</v>
      </c>
      <c r="R403" s="11">
        <f t="shared" si="611"/>
        <v>0</v>
      </c>
      <c r="S403" s="11">
        <f t="shared" si="611"/>
        <v>0</v>
      </c>
    </row>
    <row r="404" spans="4:19" x14ac:dyDescent="0.25">
      <c r="D404" s="11">
        <v>2045</v>
      </c>
      <c r="E404" s="11">
        <f t="shared" ref="E404:I404" si="612">E269/$W269*1000</f>
        <v>17.649476730144997</v>
      </c>
      <c r="F404" s="11">
        <f t="shared" si="612"/>
        <v>16.77919286888854</v>
      </c>
      <c r="G404" s="11">
        <f t="shared" si="612"/>
        <v>15.980630712381046</v>
      </c>
      <c r="H404" s="11">
        <f t="shared" si="612"/>
        <v>0</v>
      </c>
      <c r="I404" s="11">
        <f t="shared" si="612"/>
        <v>0</v>
      </c>
      <c r="J404" s="11">
        <f t="shared" ref="J404:N404" si="613">J269/$X269*1000</f>
        <v>15.499934208868204</v>
      </c>
      <c r="K404" s="11">
        <f t="shared" si="613"/>
        <v>14.542647452822957</v>
      </c>
      <c r="L404" s="11">
        <f t="shared" si="613"/>
        <v>13.718111713283649</v>
      </c>
      <c r="M404" s="11">
        <f t="shared" si="613"/>
        <v>0</v>
      </c>
      <c r="N404" s="11">
        <f t="shared" si="613"/>
        <v>0</v>
      </c>
      <c r="O404" s="11">
        <f t="shared" ref="O404:S404" si="614">O269/$Y269*1000</f>
        <v>10.868413529604187</v>
      </c>
      <c r="P404" s="11">
        <f t="shared" si="614"/>
        <v>10.41538707876218</v>
      </c>
      <c r="Q404" s="11">
        <f t="shared" si="614"/>
        <v>10.029347504819262</v>
      </c>
      <c r="R404" s="11">
        <f t="shared" si="614"/>
        <v>0</v>
      </c>
      <c r="S404" s="11">
        <f t="shared" si="614"/>
        <v>0</v>
      </c>
    </row>
    <row r="405" spans="4:19" x14ac:dyDescent="0.25">
      <c r="D405" s="11">
        <v>2046</v>
      </c>
      <c r="E405" s="11">
        <f t="shared" ref="E405:I405" si="615">E270/$W270*1000</f>
        <v>17.629544189163184</v>
      </c>
      <c r="F405" s="11">
        <f t="shared" si="615"/>
        <v>16.66312661004736</v>
      </c>
      <c r="G405" s="11">
        <f t="shared" si="615"/>
        <v>15.774658945594172</v>
      </c>
      <c r="H405" s="11">
        <f t="shared" si="615"/>
        <v>0</v>
      </c>
      <c r="I405" s="11">
        <f t="shared" si="615"/>
        <v>0</v>
      </c>
      <c r="J405" s="11">
        <f t="shared" ref="J405:N405" si="616">J270/$X270*1000</f>
        <v>15.352110311791993</v>
      </c>
      <c r="K405" s="11">
        <f t="shared" si="616"/>
        <v>14.326859647398519</v>
      </c>
      <c r="L405" s="11">
        <f t="shared" si="616"/>
        <v>13.433107006642935</v>
      </c>
      <c r="M405" s="11">
        <f t="shared" si="616"/>
        <v>0</v>
      </c>
      <c r="N405" s="11">
        <f t="shared" si="616"/>
        <v>0</v>
      </c>
      <c r="O405" s="11">
        <f t="shared" ref="O405:S405" si="617">O270/$Y270*1000</f>
        <v>10.751535132753189</v>
      </c>
      <c r="P405" s="11">
        <f t="shared" si="617"/>
        <v>10.268044571193553</v>
      </c>
      <c r="Q405" s="11">
        <f t="shared" si="617"/>
        <v>9.8557241355271774</v>
      </c>
      <c r="R405" s="11">
        <f t="shared" si="617"/>
        <v>0</v>
      </c>
      <c r="S405" s="11">
        <f t="shared" si="617"/>
        <v>0</v>
      </c>
    </row>
    <row r="406" spans="4:19" x14ac:dyDescent="0.25">
      <c r="D406" s="11">
        <v>2047</v>
      </c>
      <c r="E406" s="11">
        <f t="shared" ref="E406:I406" si="618">E271/$W271*1000</f>
        <v>17.610501030865208</v>
      </c>
      <c r="F406" s="11">
        <f t="shared" si="618"/>
        <v>16.549438257946168</v>
      </c>
      <c r="G406" s="11">
        <f t="shared" si="618"/>
        <v>15.579553612646327</v>
      </c>
      <c r="H406" s="11">
        <f t="shared" si="618"/>
        <v>0</v>
      </c>
      <c r="I406" s="11">
        <f t="shared" si="618"/>
        <v>0</v>
      </c>
      <c r="J406" s="11">
        <f t="shared" ref="J406:N406" si="619">J271/$X271*1000</f>
        <v>15.200040064833317</v>
      </c>
      <c r="K406" s="11">
        <f t="shared" si="619"/>
        <v>14.115359487949984</v>
      </c>
      <c r="L406" s="11">
        <f t="shared" si="619"/>
        <v>13.160618499916186</v>
      </c>
      <c r="M406" s="11">
        <f t="shared" si="619"/>
        <v>0</v>
      </c>
      <c r="N406" s="11">
        <f t="shared" si="619"/>
        <v>0</v>
      </c>
      <c r="O406" s="11">
        <f t="shared" ref="O406:S406" si="620">O271/$Y271*1000</f>
        <v>10.637164124243535</v>
      </c>
      <c r="P406" s="11">
        <f t="shared" si="620"/>
        <v>10.126419091222266</v>
      </c>
      <c r="Q406" s="11">
        <f t="shared" si="620"/>
        <v>9.68881487011061</v>
      </c>
      <c r="R406" s="11">
        <f t="shared" si="620"/>
        <v>0</v>
      </c>
      <c r="S406" s="11">
        <f t="shared" si="620"/>
        <v>0</v>
      </c>
    </row>
    <row r="407" spans="4:19" x14ac:dyDescent="0.25">
      <c r="D407" s="11">
        <v>2048</v>
      </c>
      <c r="E407" s="11">
        <f t="shared" ref="E407:I407" si="621">E272/$W272*1000</f>
        <v>17.590650814851152</v>
      </c>
      <c r="F407" s="11">
        <f t="shared" si="621"/>
        <v>16.430100727970927</v>
      </c>
      <c r="G407" s="11">
        <f t="shared" si="621"/>
        <v>15.383856342274438</v>
      </c>
      <c r="H407" s="11">
        <f t="shared" si="621"/>
        <v>0</v>
      </c>
      <c r="I407" s="11">
        <f t="shared" si="621"/>
        <v>0</v>
      </c>
      <c r="J407" s="11">
        <f t="shared" ref="J407:N407" si="622">J272/$X272*1000</f>
        <v>15.046802792734418</v>
      </c>
      <c r="K407" s="11">
        <f t="shared" si="622"/>
        <v>13.910311527474295</v>
      </c>
      <c r="L407" s="11">
        <f t="shared" si="622"/>
        <v>12.90115188979914</v>
      </c>
      <c r="M407" s="11">
        <f t="shared" si="622"/>
        <v>0</v>
      </c>
      <c r="N407" s="11">
        <f t="shared" si="622"/>
        <v>0</v>
      </c>
      <c r="O407" s="11">
        <f t="shared" ref="O407:S407" si="623">O272/$Y272*1000</f>
        <v>10.526079992734536</v>
      </c>
      <c r="P407" s="11">
        <f t="shared" si="623"/>
        <v>9.990839585073525</v>
      </c>
      <c r="Q407" s="11">
        <f t="shared" si="623"/>
        <v>9.5288366407905478</v>
      </c>
      <c r="R407" s="11">
        <f t="shared" si="623"/>
        <v>0</v>
      </c>
      <c r="S407" s="11">
        <f t="shared" si="623"/>
        <v>0</v>
      </c>
    </row>
    <row r="408" spans="4:19" x14ac:dyDescent="0.25">
      <c r="D408" s="11">
        <v>2049</v>
      </c>
      <c r="E408" s="11">
        <f t="shared" ref="E408:I408" si="624">E273/$W273*1000</f>
        <v>17.568212022637905</v>
      </c>
      <c r="F408" s="11">
        <f t="shared" si="624"/>
        <v>16.310276702755274</v>
      </c>
      <c r="G408" s="11">
        <f t="shared" si="624"/>
        <v>15.191125138164725</v>
      </c>
      <c r="H408" s="11">
        <f t="shared" si="624"/>
        <v>0</v>
      </c>
      <c r="I408" s="11">
        <f t="shared" si="624"/>
        <v>0</v>
      </c>
      <c r="J408" s="11">
        <f t="shared" ref="J408:N408" si="625">J273/$X273*1000</f>
        <v>14.889471962130164</v>
      </c>
      <c r="K408" s="11">
        <f t="shared" si="625"/>
        <v>13.708043762352334</v>
      </c>
      <c r="L408" s="11">
        <f t="shared" si="625"/>
        <v>12.650722689534476</v>
      </c>
      <c r="M408" s="11">
        <f t="shared" si="625"/>
        <v>0</v>
      </c>
      <c r="N408" s="11">
        <f t="shared" si="625"/>
        <v>0</v>
      </c>
      <c r="O408" s="11">
        <f t="shared" ref="O408:S408" si="626">O273/$Y273*1000</f>
        <v>10.416729460864328</v>
      </c>
      <c r="P408" s="11">
        <f t="shared" si="626"/>
        <v>9.8593997872446106</v>
      </c>
      <c r="Q408" s="11">
        <f t="shared" si="626"/>
        <v>9.3741054658276521</v>
      </c>
      <c r="R408" s="11">
        <f t="shared" si="626"/>
        <v>0</v>
      </c>
      <c r="S408" s="11">
        <f t="shared" si="626"/>
        <v>0</v>
      </c>
    </row>
    <row r="409" spans="4:19" x14ac:dyDescent="0.25">
      <c r="D409" s="11">
        <v>2050</v>
      </c>
      <c r="E409" s="11">
        <f>E274/$W274*1000</f>
        <v>17.5432471962101</v>
      </c>
      <c r="F409" s="11">
        <f t="shared" ref="F409:I409" si="627">F274/$W274*1000</f>
        <v>16.195089779557023</v>
      </c>
      <c r="G409" s="11">
        <f>G274/$W274*1000</f>
        <v>15.001624023288011</v>
      </c>
      <c r="H409" s="11">
        <f t="shared" si="627"/>
        <v>0</v>
      </c>
      <c r="I409" s="11">
        <f t="shared" si="627"/>
        <v>0</v>
      </c>
      <c r="J409" s="11">
        <f t="shared" ref="J409:N409" si="628">J274/$X274*1000</f>
        <v>14.734401037250596</v>
      </c>
      <c r="K409" s="11">
        <f t="shared" si="628"/>
        <v>13.513932341295757</v>
      </c>
      <c r="L409" s="11">
        <f t="shared" si="628"/>
        <v>12.414309218489002</v>
      </c>
      <c r="M409" s="11">
        <f t="shared" si="628"/>
        <v>0</v>
      </c>
      <c r="N409" s="11">
        <f t="shared" si="628"/>
        <v>0</v>
      </c>
      <c r="O409" s="11">
        <f t="shared" ref="O409:S409" si="629">O274/$Y274*1000</f>
        <v>10.308179039001567</v>
      </c>
      <c r="P409" s="11">
        <f t="shared" si="629"/>
        <v>9.7307368924471067</v>
      </c>
      <c r="Q409" s="11">
        <f t="shared" si="629"/>
        <v>9.2231882238722722</v>
      </c>
      <c r="R409" s="11">
        <f t="shared" si="629"/>
        <v>0</v>
      </c>
      <c r="S409" s="11">
        <f t="shared" si="629"/>
        <v>0</v>
      </c>
    </row>
    <row r="413" spans="4:19" x14ac:dyDescent="0.25">
      <c r="D413" s="11">
        <v>2020</v>
      </c>
      <c r="E413" s="11">
        <f t="shared" ref="E413:I413" si="630">E278/$W278*1000</f>
        <v>18.763055163850115</v>
      </c>
      <c r="F413" s="11">
        <f t="shared" si="630"/>
        <v>18.763055163850115</v>
      </c>
      <c r="G413" s="11">
        <f t="shared" si="630"/>
        <v>18.763055163850115</v>
      </c>
      <c r="H413" s="11">
        <f t="shared" si="630"/>
        <v>0</v>
      </c>
      <c r="I413" s="11">
        <f t="shared" si="630"/>
        <v>0</v>
      </c>
      <c r="J413" s="11">
        <f t="shared" ref="J413:N413" si="631">J278/$X278*1000</f>
        <v>18.763055163850115</v>
      </c>
      <c r="K413" s="11">
        <f t="shared" si="631"/>
        <v>18.763055163850115</v>
      </c>
      <c r="L413" s="11">
        <f t="shared" si="631"/>
        <v>18.763055163850115</v>
      </c>
      <c r="M413" s="11">
        <f t="shared" si="631"/>
        <v>0</v>
      </c>
      <c r="N413" s="11">
        <f t="shared" si="631"/>
        <v>0</v>
      </c>
      <c r="O413" s="11">
        <f t="shared" ref="O413:S413" si="632">O278/$Y278*1000</f>
        <v>18.763055163850115</v>
      </c>
      <c r="P413" s="11">
        <f t="shared" si="632"/>
        <v>18.763055163850115</v>
      </c>
      <c r="Q413" s="11">
        <f t="shared" si="632"/>
        <v>18.763055163850115</v>
      </c>
      <c r="R413" s="11">
        <f t="shared" si="632"/>
        <v>0</v>
      </c>
      <c r="S413" s="11">
        <f t="shared" si="632"/>
        <v>0</v>
      </c>
    </row>
    <row r="414" spans="4:19" x14ac:dyDescent="0.25">
      <c r="D414" s="11">
        <v>2021</v>
      </c>
      <c r="E414" s="11">
        <f t="shared" ref="E414:I414" si="633">E279/$W279*1000</f>
        <v>18.721831626104947</v>
      </c>
      <c r="F414" s="11">
        <f t="shared" si="633"/>
        <v>18.721831626104947</v>
      </c>
      <c r="G414" s="11">
        <f t="shared" si="633"/>
        <v>18.721831626104947</v>
      </c>
      <c r="H414" s="11">
        <f t="shared" si="633"/>
        <v>0</v>
      </c>
      <c r="I414" s="11">
        <f t="shared" si="633"/>
        <v>0</v>
      </c>
      <c r="J414" s="11">
        <f t="shared" ref="J414:N414" si="634">J279/$X279*1000</f>
        <v>18.7132345499992</v>
      </c>
      <c r="K414" s="11">
        <f t="shared" si="634"/>
        <v>18.7132345499992</v>
      </c>
      <c r="L414" s="11">
        <f t="shared" si="634"/>
        <v>18.7132345499992</v>
      </c>
      <c r="M414" s="11">
        <f t="shared" si="634"/>
        <v>0</v>
      </c>
      <c r="N414" s="11">
        <f t="shared" si="634"/>
        <v>0</v>
      </c>
      <c r="O414" s="11">
        <f t="shared" ref="O414:S414" si="635">O279/$Y279*1000</f>
        <v>18.686487215831729</v>
      </c>
      <c r="P414" s="11">
        <f t="shared" si="635"/>
        <v>18.686487215831729</v>
      </c>
      <c r="Q414" s="11">
        <f t="shared" si="635"/>
        <v>18.686487215831729</v>
      </c>
      <c r="R414" s="11">
        <f t="shared" si="635"/>
        <v>0</v>
      </c>
      <c r="S414" s="11">
        <f t="shared" si="635"/>
        <v>0</v>
      </c>
    </row>
    <row r="415" spans="4:19" x14ac:dyDescent="0.25">
      <c r="D415" s="11">
        <v>2022</v>
      </c>
      <c r="E415" s="11">
        <f t="shared" ref="E415:I415" si="636">E280/$W280*1000</f>
        <v>18.661603276344284</v>
      </c>
      <c r="F415" s="11">
        <f t="shared" si="636"/>
        <v>18.661603276344284</v>
      </c>
      <c r="G415" s="11">
        <f t="shared" si="636"/>
        <v>18.661603276344284</v>
      </c>
      <c r="H415" s="11">
        <f t="shared" si="636"/>
        <v>0</v>
      </c>
      <c r="I415" s="11">
        <f t="shared" si="636"/>
        <v>0</v>
      </c>
      <c r="J415" s="11">
        <f t="shared" ref="J415:N415" si="637">J280/$X280*1000</f>
        <v>18.630950215302537</v>
      </c>
      <c r="K415" s="11">
        <f t="shared" si="637"/>
        <v>18.630950215302537</v>
      </c>
      <c r="L415" s="11">
        <f t="shared" si="637"/>
        <v>18.630950215302537</v>
      </c>
      <c r="M415" s="11">
        <f t="shared" si="637"/>
        <v>0</v>
      </c>
      <c r="N415" s="11">
        <f t="shared" si="637"/>
        <v>0</v>
      </c>
      <c r="O415" s="11">
        <f t="shared" ref="O415:S415" si="638">O280/$Y280*1000</f>
        <v>18.536387248080874</v>
      </c>
      <c r="P415" s="11">
        <f t="shared" si="638"/>
        <v>18.536387248080874</v>
      </c>
      <c r="Q415" s="11">
        <f t="shared" si="638"/>
        <v>18.536387248080874</v>
      </c>
      <c r="R415" s="11">
        <f t="shared" si="638"/>
        <v>0</v>
      </c>
      <c r="S415" s="11">
        <f t="shared" si="638"/>
        <v>0</v>
      </c>
    </row>
    <row r="416" spans="4:19" x14ac:dyDescent="0.25">
      <c r="D416" s="11">
        <v>2023</v>
      </c>
      <c r="E416" s="11">
        <f t="shared" ref="E416:I416" si="639">E281/$W281*1000</f>
        <v>18.575878076613762</v>
      </c>
      <c r="F416" s="11">
        <f t="shared" si="639"/>
        <v>18.575878076613762</v>
      </c>
      <c r="G416" s="11">
        <f t="shared" si="639"/>
        <v>18.575878076613762</v>
      </c>
      <c r="H416" s="11">
        <f t="shared" si="639"/>
        <v>0</v>
      </c>
      <c r="I416" s="11">
        <f t="shared" si="639"/>
        <v>0</v>
      </c>
      <c r="J416" s="11">
        <f t="shared" ref="J416:N416" si="640">J281/$X281*1000</f>
        <v>18.510475290298007</v>
      </c>
      <c r="K416" s="11">
        <f t="shared" si="640"/>
        <v>18.510475290298007</v>
      </c>
      <c r="L416" s="11">
        <f t="shared" si="640"/>
        <v>18.510475290298007</v>
      </c>
      <c r="M416" s="11">
        <f t="shared" si="640"/>
        <v>0</v>
      </c>
      <c r="N416" s="11">
        <f t="shared" si="640"/>
        <v>0</v>
      </c>
      <c r="O416" s="11">
        <f t="shared" ref="O416:S416" si="641">O281/$Y281*1000</f>
        <v>18.311164948222153</v>
      </c>
      <c r="P416" s="11">
        <f t="shared" si="641"/>
        <v>18.311164948222153</v>
      </c>
      <c r="Q416" s="11">
        <f t="shared" si="641"/>
        <v>18.311164948222153</v>
      </c>
      <c r="R416" s="11">
        <f t="shared" si="641"/>
        <v>0</v>
      </c>
      <c r="S416" s="11">
        <f t="shared" si="641"/>
        <v>0</v>
      </c>
    </row>
    <row r="417" spans="4:19" x14ac:dyDescent="0.25">
      <c r="D417" s="11">
        <v>2024</v>
      </c>
      <c r="E417" s="11">
        <f t="shared" ref="E417:I417" si="642">E282/$W282*1000</f>
        <v>18.53546861720951</v>
      </c>
      <c r="F417" s="11">
        <f t="shared" si="642"/>
        <v>18.53546861720951</v>
      </c>
      <c r="G417" s="11">
        <f t="shared" si="642"/>
        <v>18.53546861720951</v>
      </c>
      <c r="H417" s="11">
        <f t="shared" si="642"/>
        <v>0</v>
      </c>
      <c r="I417" s="11">
        <f t="shared" si="642"/>
        <v>0</v>
      </c>
      <c r="J417" s="11">
        <f t="shared" ref="J417:N417" si="643">J282/$X282*1000</f>
        <v>18.453071178310893</v>
      </c>
      <c r="K417" s="11">
        <f t="shared" si="643"/>
        <v>18.453071178310893</v>
      </c>
      <c r="L417" s="11">
        <f t="shared" si="643"/>
        <v>18.453071178310893</v>
      </c>
      <c r="M417" s="11">
        <f t="shared" si="643"/>
        <v>0</v>
      </c>
      <c r="N417" s="11">
        <f t="shared" si="643"/>
        <v>0</v>
      </c>
      <c r="O417" s="11">
        <f t="shared" ref="O417:S417" si="644">O282/$Y282*1000</f>
        <v>17.992092759711802</v>
      </c>
      <c r="P417" s="11">
        <f t="shared" si="644"/>
        <v>17.992092759711802</v>
      </c>
      <c r="Q417" s="11">
        <f t="shared" si="644"/>
        <v>17.992092759711802</v>
      </c>
      <c r="R417" s="11">
        <f t="shared" si="644"/>
        <v>0</v>
      </c>
      <c r="S417" s="11">
        <f t="shared" si="644"/>
        <v>0</v>
      </c>
    </row>
    <row r="418" spans="4:19" x14ac:dyDescent="0.25">
      <c r="D418" s="11">
        <v>2025</v>
      </c>
      <c r="E418" s="11">
        <f t="shared" ref="E418:I418" si="645">E283/$W283*1000</f>
        <v>81.217121357553694</v>
      </c>
      <c r="F418" s="11">
        <f t="shared" si="645"/>
        <v>81.217121357553694</v>
      </c>
      <c r="G418" s="11">
        <f t="shared" si="645"/>
        <v>81.217121357553694</v>
      </c>
      <c r="H418" s="11">
        <f t="shared" si="645"/>
        <v>0</v>
      </c>
      <c r="I418" s="11">
        <f t="shared" si="645"/>
        <v>0</v>
      </c>
      <c r="J418" s="11">
        <f t="shared" ref="J418:N418" si="646">J283/$X283*1000</f>
        <v>78.932503270898096</v>
      </c>
      <c r="K418" s="11">
        <f t="shared" si="646"/>
        <v>78.932503270898096</v>
      </c>
      <c r="L418" s="11">
        <f t="shared" si="646"/>
        <v>78.932503270898096</v>
      </c>
      <c r="M418" s="11">
        <f t="shared" si="646"/>
        <v>0</v>
      </c>
      <c r="N418" s="11">
        <f t="shared" si="646"/>
        <v>0</v>
      </c>
      <c r="O418" s="11">
        <f t="shared" ref="O418:S418" si="647">O283/$Y283*1000</f>
        <v>60.760036647297284</v>
      </c>
      <c r="P418" s="11">
        <f t="shared" si="647"/>
        <v>60.760036647297284</v>
      </c>
      <c r="Q418" s="11">
        <f t="shared" si="647"/>
        <v>60.760036647297284</v>
      </c>
      <c r="R418" s="11">
        <f t="shared" si="647"/>
        <v>0</v>
      </c>
      <c r="S418" s="11">
        <f t="shared" si="647"/>
        <v>0</v>
      </c>
    </row>
    <row r="419" spans="4:19" x14ac:dyDescent="0.25">
      <c r="D419" s="11">
        <v>2026</v>
      </c>
      <c r="E419" s="11">
        <f t="shared" ref="E419:I419" si="648">E284/$W284*1000</f>
        <v>47.82799938460716</v>
      </c>
      <c r="F419" s="11">
        <f t="shared" si="648"/>
        <v>47.82799938460716</v>
      </c>
      <c r="G419" s="11">
        <f t="shared" si="648"/>
        <v>47.82799938460716</v>
      </c>
      <c r="H419" s="11">
        <f t="shared" si="648"/>
        <v>0</v>
      </c>
      <c r="I419" s="11">
        <f t="shared" si="648"/>
        <v>0</v>
      </c>
      <c r="J419" s="11">
        <f t="shared" ref="J419:N419" si="649">J284/$X284*1000</f>
        <v>46.244881745100294</v>
      </c>
      <c r="K419" s="11">
        <f t="shared" si="649"/>
        <v>46.244881745100294</v>
      </c>
      <c r="L419" s="11">
        <f t="shared" si="649"/>
        <v>46.244881745100294</v>
      </c>
      <c r="M419" s="11">
        <f t="shared" si="649"/>
        <v>0</v>
      </c>
      <c r="N419" s="11">
        <f t="shared" si="649"/>
        <v>0</v>
      </c>
      <c r="O419" s="11">
        <f t="shared" ref="O419:S419" si="650">O284/$Y284*1000</f>
        <v>36.915559012784634</v>
      </c>
      <c r="P419" s="11">
        <f t="shared" si="650"/>
        <v>36.915559012784634</v>
      </c>
      <c r="Q419" s="11">
        <f t="shared" si="650"/>
        <v>36.915559012784634</v>
      </c>
      <c r="R419" s="11">
        <f t="shared" si="650"/>
        <v>0</v>
      </c>
      <c r="S419" s="11">
        <f t="shared" si="650"/>
        <v>0</v>
      </c>
    </row>
    <row r="420" spans="4:19" x14ac:dyDescent="0.25">
      <c r="D420" s="11">
        <v>2027</v>
      </c>
      <c r="E420" s="11">
        <f t="shared" ref="E420:I420" si="651">E285/$W285*1000</f>
        <v>36.791867442624877</v>
      </c>
      <c r="F420" s="11">
        <f t="shared" si="651"/>
        <v>36.791867442624877</v>
      </c>
      <c r="G420" s="11">
        <f t="shared" si="651"/>
        <v>36.791867442624877</v>
      </c>
      <c r="H420" s="11">
        <f t="shared" si="651"/>
        <v>0</v>
      </c>
      <c r="I420" s="11">
        <f t="shared" si="651"/>
        <v>0</v>
      </c>
      <c r="J420" s="11">
        <f t="shared" ref="J420:N420" si="652">J285/$X285*1000</f>
        <v>35.46959896552827</v>
      </c>
      <c r="K420" s="11">
        <f t="shared" si="652"/>
        <v>35.46959896552827</v>
      </c>
      <c r="L420" s="11">
        <f t="shared" si="652"/>
        <v>35.46959896552827</v>
      </c>
      <c r="M420" s="11">
        <f t="shared" si="652"/>
        <v>0</v>
      </c>
      <c r="N420" s="11">
        <f t="shared" si="652"/>
        <v>0</v>
      </c>
      <c r="O420" s="11">
        <f t="shared" ref="O420:S420" si="653">O285/$Y285*1000</f>
        <v>28.918376898224452</v>
      </c>
      <c r="P420" s="11">
        <f t="shared" si="653"/>
        <v>28.918376898224452</v>
      </c>
      <c r="Q420" s="11">
        <f t="shared" si="653"/>
        <v>28.918376898224452</v>
      </c>
      <c r="R420" s="11">
        <f t="shared" si="653"/>
        <v>0</v>
      </c>
      <c r="S420" s="11">
        <f t="shared" si="653"/>
        <v>0</v>
      </c>
    </row>
    <row r="421" spans="4:19" x14ac:dyDescent="0.25">
      <c r="D421" s="11">
        <v>2028</v>
      </c>
      <c r="E421" s="11">
        <f t="shared" ref="E421:I421" si="654">E286/$W286*1000</f>
        <v>31.316686684477798</v>
      </c>
      <c r="F421" s="11">
        <f t="shared" si="654"/>
        <v>31.316686684477798</v>
      </c>
      <c r="G421" s="11">
        <f t="shared" si="654"/>
        <v>31.316686684477798</v>
      </c>
      <c r="H421" s="11">
        <f t="shared" si="654"/>
        <v>0</v>
      </c>
      <c r="I421" s="11">
        <f t="shared" si="654"/>
        <v>0</v>
      </c>
      <c r="J421" s="11">
        <f t="shared" ref="J421:N421" si="655">J286/$X286*1000</f>
        <v>30.163854965347941</v>
      </c>
      <c r="K421" s="11">
        <f t="shared" si="655"/>
        <v>30.163854965347941</v>
      </c>
      <c r="L421" s="11">
        <f t="shared" si="655"/>
        <v>30.163854965347941</v>
      </c>
      <c r="M421" s="11">
        <f t="shared" si="655"/>
        <v>0</v>
      </c>
      <c r="N421" s="11">
        <f t="shared" si="655"/>
        <v>0</v>
      </c>
      <c r="O421" s="11">
        <f t="shared" ref="O421:S421" si="656">O286/$Y286*1000</f>
        <v>24.854999349491067</v>
      </c>
      <c r="P421" s="11">
        <f t="shared" si="656"/>
        <v>24.854999349491067</v>
      </c>
      <c r="Q421" s="11">
        <f t="shared" si="656"/>
        <v>24.854999349491067</v>
      </c>
      <c r="R421" s="11">
        <f t="shared" si="656"/>
        <v>0</v>
      </c>
      <c r="S421" s="11">
        <f t="shared" si="656"/>
        <v>0</v>
      </c>
    </row>
    <row r="422" spans="4:19" x14ac:dyDescent="0.25">
      <c r="D422" s="11">
        <v>2029</v>
      </c>
      <c r="E422" s="11">
        <f t="shared" ref="E422:I422" si="657">E287/$W287*1000</f>
        <v>28.062281835578418</v>
      </c>
      <c r="F422" s="11">
        <f t="shared" si="657"/>
        <v>28.062281835578418</v>
      </c>
      <c r="G422" s="11">
        <f t="shared" si="657"/>
        <v>28.062281835578418</v>
      </c>
      <c r="H422" s="11">
        <f t="shared" si="657"/>
        <v>0</v>
      </c>
      <c r="I422" s="11">
        <f t="shared" si="657"/>
        <v>0</v>
      </c>
      <c r="J422" s="11">
        <f t="shared" ref="J422:N422" si="658">J287/$X287*1000</f>
        <v>26.998765034041959</v>
      </c>
      <c r="K422" s="11">
        <f t="shared" si="658"/>
        <v>26.998765034041959</v>
      </c>
      <c r="L422" s="11">
        <f t="shared" si="658"/>
        <v>26.998765034041959</v>
      </c>
      <c r="M422" s="11">
        <f t="shared" si="658"/>
        <v>0</v>
      </c>
      <c r="N422" s="11">
        <f t="shared" si="658"/>
        <v>0</v>
      </c>
      <c r="O422" s="11">
        <f t="shared" ref="O422:S422" si="659">O287/$Y287*1000</f>
        <v>22.345506831017467</v>
      </c>
      <c r="P422" s="11">
        <f t="shared" si="659"/>
        <v>22.345506831017467</v>
      </c>
      <c r="Q422" s="11">
        <f t="shared" si="659"/>
        <v>22.345506831017467</v>
      </c>
      <c r="R422" s="11">
        <f t="shared" si="659"/>
        <v>0</v>
      </c>
      <c r="S422" s="11">
        <f t="shared" si="659"/>
        <v>0</v>
      </c>
    </row>
    <row r="423" spans="4:19" x14ac:dyDescent="0.25">
      <c r="D423" s="11">
        <v>2030</v>
      </c>
      <c r="E423" s="11">
        <f t="shared" ref="E423:I423" si="660">E288/$W288*1000</f>
        <v>25.933952308146896</v>
      </c>
      <c r="F423" s="11">
        <f t="shared" si="660"/>
        <v>25.937376736323969</v>
      </c>
      <c r="G423" s="11">
        <f t="shared" si="660"/>
        <v>25.940801164501043</v>
      </c>
      <c r="H423" s="11">
        <f t="shared" si="660"/>
        <v>0</v>
      </c>
      <c r="I423" s="11">
        <f t="shared" si="660"/>
        <v>0</v>
      </c>
      <c r="J423" s="11">
        <f t="shared" ref="J423:N423" si="661">J288/$X288*1000</f>
        <v>24.905807531908749</v>
      </c>
      <c r="K423" s="11">
        <f t="shared" si="661"/>
        <v>24.909397717687622</v>
      </c>
      <c r="L423" s="11">
        <f t="shared" si="661"/>
        <v>24.91298790346649</v>
      </c>
      <c r="M423" s="11">
        <f t="shared" si="661"/>
        <v>0</v>
      </c>
      <c r="N423" s="11">
        <f t="shared" si="661"/>
        <v>0</v>
      </c>
      <c r="O423" s="11">
        <f t="shared" ref="O423:S423" si="662">O288/$Y288*1000</f>
        <v>20.597433043498388</v>
      </c>
      <c r="P423" s="11">
        <f t="shared" si="662"/>
        <v>20.599991840315109</v>
      </c>
      <c r="Q423" s="11">
        <f t="shared" si="662"/>
        <v>20.602550637131831</v>
      </c>
      <c r="R423" s="11">
        <f t="shared" si="662"/>
        <v>0</v>
      </c>
      <c r="S423" s="11">
        <f t="shared" si="662"/>
        <v>0</v>
      </c>
    </row>
    <row r="424" spans="4:19" x14ac:dyDescent="0.25">
      <c r="D424" s="11">
        <v>2031</v>
      </c>
      <c r="E424" s="11">
        <f t="shared" ref="E424:I424" si="663">E289/$W289*1000</f>
        <v>24.427695837396236</v>
      </c>
      <c r="F424" s="11">
        <f t="shared" si="663"/>
        <v>24.433365599079249</v>
      </c>
      <c r="G424" s="11">
        <f t="shared" si="663"/>
        <v>24.439035360762265</v>
      </c>
      <c r="H424" s="11">
        <f t="shared" si="663"/>
        <v>0</v>
      </c>
      <c r="I424" s="11">
        <f t="shared" si="663"/>
        <v>0</v>
      </c>
      <c r="J424" s="11">
        <f t="shared" ref="J424:N424" si="664">J289/$X289*1000</f>
        <v>23.399300878811122</v>
      </c>
      <c r="K424" s="11">
        <f t="shared" si="664"/>
        <v>23.40517771489726</v>
      </c>
      <c r="L424" s="11">
        <f t="shared" si="664"/>
        <v>23.411054550983394</v>
      </c>
      <c r="M424" s="11">
        <f t="shared" si="664"/>
        <v>0</v>
      </c>
      <c r="N424" s="11">
        <f t="shared" si="664"/>
        <v>0</v>
      </c>
      <c r="O424" s="11">
        <f t="shared" ref="O424:S424" si="665">O289/$Y289*1000</f>
        <v>19.216137191362925</v>
      </c>
      <c r="P424" s="11">
        <f t="shared" si="665"/>
        <v>19.221181429641817</v>
      </c>
      <c r="Q424" s="11">
        <f t="shared" si="665"/>
        <v>19.226225667920705</v>
      </c>
      <c r="R424" s="11">
        <f t="shared" si="665"/>
        <v>0</v>
      </c>
      <c r="S424" s="11">
        <f t="shared" si="665"/>
        <v>0</v>
      </c>
    </row>
    <row r="425" spans="4:19" x14ac:dyDescent="0.25">
      <c r="D425" s="11">
        <v>2032</v>
      </c>
      <c r="E425" s="11">
        <f t="shared" ref="E425:I425" si="666">E290/$W290*1000</f>
        <v>23.320468272214825</v>
      </c>
      <c r="F425" s="11">
        <f t="shared" si="666"/>
        <v>23.32515520515852</v>
      </c>
      <c r="G425" s="11">
        <f t="shared" si="666"/>
        <v>23.329842138102208</v>
      </c>
      <c r="H425" s="11">
        <f t="shared" si="666"/>
        <v>0</v>
      </c>
      <c r="I425" s="11">
        <f t="shared" si="666"/>
        <v>0</v>
      </c>
      <c r="J425" s="11">
        <f t="shared" ref="J425:N425" si="667">J290/$X290*1000</f>
        <v>22.256725446159116</v>
      </c>
      <c r="K425" s="11">
        <f t="shared" si="667"/>
        <v>22.260974712739987</v>
      </c>
      <c r="L425" s="11">
        <f t="shared" si="667"/>
        <v>22.265260147398134</v>
      </c>
      <c r="M425" s="11">
        <f t="shared" si="667"/>
        <v>0</v>
      </c>
      <c r="N425" s="11">
        <f t="shared" si="667"/>
        <v>0</v>
      </c>
      <c r="O425" s="11">
        <f t="shared" ref="O425:S425" si="668">O290/$Y290*1000</f>
        <v>18.095509580399177</v>
      </c>
      <c r="P425" s="11">
        <f t="shared" si="668"/>
        <v>18.101190693565599</v>
      </c>
      <c r="Q425" s="11">
        <f t="shared" si="668"/>
        <v>18.106871806732023</v>
      </c>
      <c r="R425" s="11">
        <f t="shared" si="668"/>
        <v>0</v>
      </c>
      <c r="S425" s="11">
        <f t="shared" si="668"/>
        <v>0</v>
      </c>
    </row>
    <row r="426" spans="4:19" x14ac:dyDescent="0.25">
      <c r="D426" s="11">
        <v>2033</v>
      </c>
      <c r="E426" s="11">
        <f t="shared" ref="E426:I426" si="669">E291/$W291*1000</f>
        <v>22.475321731579957</v>
      </c>
      <c r="F426" s="11">
        <f t="shared" si="669"/>
        <v>22.474616866971477</v>
      </c>
      <c r="G426" s="11">
        <f t="shared" si="669"/>
        <v>22.473912002362987</v>
      </c>
      <c r="H426" s="11">
        <f t="shared" si="669"/>
        <v>0</v>
      </c>
      <c r="I426" s="11">
        <f t="shared" si="669"/>
        <v>0</v>
      </c>
      <c r="J426" s="11">
        <f t="shared" ref="J426:N426" si="670">J291/$X291*1000</f>
        <v>21.346495730897811</v>
      </c>
      <c r="K426" s="11">
        <f t="shared" si="670"/>
        <v>21.343317177059337</v>
      </c>
      <c r="L426" s="11">
        <f t="shared" si="670"/>
        <v>21.340917375111825</v>
      </c>
      <c r="M426" s="11">
        <f t="shared" si="670"/>
        <v>0</v>
      </c>
      <c r="N426" s="11">
        <f t="shared" si="670"/>
        <v>0</v>
      </c>
      <c r="O426" s="11">
        <f t="shared" ref="O426:S426" si="671">O291/$Y291*1000</f>
        <v>17.162650583607991</v>
      </c>
      <c r="P426" s="11">
        <f t="shared" si="671"/>
        <v>17.165881767051385</v>
      </c>
      <c r="Q426" s="11">
        <f t="shared" si="671"/>
        <v>17.169112950494782</v>
      </c>
      <c r="R426" s="11">
        <f t="shared" si="671"/>
        <v>0</v>
      </c>
      <c r="S426" s="11">
        <f t="shared" si="671"/>
        <v>0</v>
      </c>
    </row>
    <row r="427" spans="4:19" x14ac:dyDescent="0.25">
      <c r="D427" s="11">
        <v>2034</v>
      </c>
      <c r="E427" s="11">
        <f t="shared" ref="E427:I427" si="672">E292/$W292*1000</f>
        <v>21.811659650340687</v>
      </c>
      <c r="F427" s="11">
        <f t="shared" si="672"/>
        <v>21.800395978209774</v>
      </c>
      <c r="G427" s="11">
        <f t="shared" si="672"/>
        <v>21.789132306078848</v>
      </c>
      <c r="H427" s="11">
        <f t="shared" si="672"/>
        <v>0</v>
      </c>
      <c r="I427" s="11">
        <f t="shared" si="672"/>
        <v>0</v>
      </c>
      <c r="J427" s="11">
        <f t="shared" ref="J427:N427" si="673">J292/$X292*1000</f>
        <v>20.601597759092986</v>
      </c>
      <c r="K427" s="11">
        <f t="shared" si="673"/>
        <v>20.583941641595391</v>
      </c>
      <c r="L427" s="11">
        <f t="shared" si="673"/>
        <v>20.568739437670835</v>
      </c>
      <c r="M427" s="11">
        <f t="shared" si="673"/>
        <v>0</v>
      </c>
      <c r="N427" s="11">
        <f t="shared" si="673"/>
        <v>0</v>
      </c>
      <c r="O427" s="11">
        <f t="shared" ref="O427:S427" si="674">O292/$Y292*1000</f>
        <v>16.370830538906343</v>
      </c>
      <c r="P427" s="11">
        <f t="shared" si="674"/>
        <v>16.36772434404832</v>
      </c>
      <c r="Q427" s="11">
        <f t="shared" si="674"/>
        <v>16.364693506159931</v>
      </c>
      <c r="R427" s="11">
        <f t="shared" si="674"/>
        <v>0</v>
      </c>
      <c r="S427" s="11">
        <f t="shared" si="674"/>
        <v>0</v>
      </c>
    </row>
    <row r="428" spans="4:19" x14ac:dyDescent="0.25">
      <c r="D428" s="11">
        <v>2035</v>
      </c>
      <c r="E428" s="11">
        <f t="shared" ref="E428:I428" si="675">E293/$W293*1000</f>
        <v>21.278754418115458</v>
      </c>
      <c r="F428" s="11">
        <f t="shared" si="675"/>
        <v>21.251338808171777</v>
      </c>
      <c r="G428" s="11">
        <f t="shared" si="675"/>
        <v>21.224051752365188</v>
      </c>
      <c r="H428" s="11">
        <f t="shared" si="675"/>
        <v>0</v>
      </c>
      <c r="I428" s="11">
        <f t="shared" si="675"/>
        <v>0</v>
      </c>
      <c r="J428" s="11">
        <f t="shared" ref="J428:N428" si="676">J293/$X293*1000</f>
        <v>19.9796299671386</v>
      </c>
      <c r="K428" s="11">
        <f t="shared" si="676"/>
        <v>19.939595037641858</v>
      </c>
      <c r="L428" s="11">
        <f t="shared" si="676"/>
        <v>19.903386969506894</v>
      </c>
      <c r="M428" s="11">
        <f t="shared" si="676"/>
        <v>0</v>
      </c>
      <c r="N428" s="11">
        <f t="shared" si="676"/>
        <v>0</v>
      </c>
      <c r="O428" s="11">
        <f t="shared" ref="O428:S428" si="677">O293/$Y293*1000</f>
        <v>15.685413957014434</v>
      </c>
      <c r="P428" s="11">
        <f t="shared" si="677"/>
        <v>15.671963863986688</v>
      </c>
      <c r="Q428" s="11">
        <f t="shared" si="677"/>
        <v>15.65882814504346</v>
      </c>
      <c r="R428" s="11">
        <f t="shared" si="677"/>
        <v>0</v>
      </c>
      <c r="S428" s="11">
        <f t="shared" si="677"/>
        <v>0</v>
      </c>
    </row>
    <row r="429" spans="4:19" x14ac:dyDescent="0.25">
      <c r="D429" s="11">
        <v>2036</v>
      </c>
      <c r="E429" s="11">
        <f t="shared" ref="E429:I429" si="678">E294/$W294*1000</f>
        <v>20.842958670190519</v>
      </c>
      <c r="F429" s="11">
        <f t="shared" si="678"/>
        <v>20.793980780948928</v>
      </c>
      <c r="G429" s="11">
        <f t="shared" si="678"/>
        <v>20.745318956776995</v>
      </c>
      <c r="H429" s="11">
        <f t="shared" si="678"/>
        <v>0</v>
      </c>
      <c r="I429" s="11">
        <f t="shared" si="678"/>
        <v>0</v>
      </c>
      <c r="J429" s="11">
        <f t="shared" ref="J429:N429" si="679">J294/$X294*1000</f>
        <v>19.453032419790052</v>
      </c>
      <c r="K429" s="11">
        <f t="shared" si="679"/>
        <v>19.382856920934127</v>
      </c>
      <c r="L429" s="11">
        <f t="shared" si="679"/>
        <v>19.31875909462801</v>
      </c>
      <c r="M429" s="11">
        <f t="shared" si="679"/>
        <v>0</v>
      </c>
      <c r="N429" s="11">
        <f t="shared" si="679"/>
        <v>0</v>
      </c>
      <c r="O429" s="11">
        <f t="shared" ref="O429:S429" si="680">O294/$Y294*1000</f>
        <v>15.088895143871721</v>
      </c>
      <c r="P429" s="11">
        <f t="shared" si="680"/>
        <v>15.060949330605263</v>
      </c>
      <c r="Q429" s="11">
        <f t="shared" si="680"/>
        <v>15.03378349329626</v>
      </c>
      <c r="R429" s="11">
        <f t="shared" si="680"/>
        <v>0</v>
      </c>
      <c r="S429" s="11">
        <f t="shared" si="680"/>
        <v>0</v>
      </c>
    </row>
    <row r="430" spans="4:19" x14ac:dyDescent="0.25">
      <c r="D430" s="11">
        <v>2037</v>
      </c>
      <c r="E430" s="11">
        <f t="shared" ref="E430:I430" si="681">E295/$W295*1000</f>
        <v>20.482976767197133</v>
      </c>
      <c r="F430" s="11">
        <f t="shared" si="681"/>
        <v>20.406874665697629</v>
      </c>
      <c r="G430" s="11">
        <f t="shared" si="681"/>
        <v>20.333304938108792</v>
      </c>
      <c r="H430" s="11">
        <f t="shared" si="681"/>
        <v>0</v>
      </c>
      <c r="I430" s="11">
        <f t="shared" si="681"/>
        <v>0</v>
      </c>
      <c r="J430" s="11">
        <f t="shared" ref="J430:N430" si="682">J295/$X295*1000</f>
        <v>19.001332614169808</v>
      </c>
      <c r="K430" s="11">
        <f t="shared" si="682"/>
        <v>18.893214270327931</v>
      </c>
      <c r="L430" s="11">
        <f t="shared" si="682"/>
        <v>18.79492653612315</v>
      </c>
      <c r="M430" s="11">
        <f t="shared" si="682"/>
        <v>0</v>
      </c>
      <c r="N430" s="11">
        <f t="shared" si="682"/>
        <v>0</v>
      </c>
      <c r="O430" s="11">
        <f t="shared" ref="O430:S430" si="683">O295/$Y295*1000</f>
        <v>14.56683537701184</v>
      </c>
      <c r="P430" s="11">
        <f t="shared" si="683"/>
        <v>14.520600048118377</v>
      </c>
      <c r="Q430" s="11">
        <f t="shared" si="683"/>
        <v>14.477371447320106</v>
      </c>
      <c r="R430" s="11">
        <f t="shared" si="683"/>
        <v>0</v>
      </c>
      <c r="S430" s="11">
        <f t="shared" si="683"/>
        <v>0</v>
      </c>
    </row>
    <row r="431" spans="4:19" x14ac:dyDescent="0.25">
      <c r="D431" s="11">
        <v>2038</v>
      </c>
      <c r="E431" s="11">
        <f t="shared" ref="E431:I431" si="684">E296/$W296*1000</f>
        <v>20.181683213223785</v>
      </c>
      <c r="F431" s="11">
        <f t="shared" si="684"/>
        <v>20.073923222369434</v>
      </c>
      <c r="G431" s="11">
        <f t="shared" si="684"/>
        <v>19.971696714478476</v>
      </c>
      <c r="H431" s="11">
        <f t="shared" si="684"/>
        <v>0</v>
      </c>
      <c r="I431" s="11">
        <f t="shared" si="684"/>
        <v>0</v>
      </c>
      <c r="J431" s="11">
        <f t="shared" ref="J431:N431" si="685">J296/$X296*1000</f>
        <v>18.609968962357151</v>
      </c>
      <c r="K431" s="11">
        <f t="shared" si="685"/>
        <v>18.457409448631942</v>
      </c>
      <c r="L431" s="11">
        <f t="shared" si="685"/>
        <v>18.320989653825333</v>
      </c>
      <c r="M431" s="11">
        <f t="shared" si="685"/>
        <v>0</v>
      </c>
      <c r="N431" s="11">
        <f t="shared" si="685"/>
        <v>0</v>
      </c>
      <c r="O431" s="11">
        <f t="shared" ref="O431:S431" si="686">O296/$Y296*1000</f>
        <v>14.105859577158473</v>
      </c>
      <c r="P431" s="11">
        <f t="shared" si="686"/>
        <v>14.03886470015197</v>
      </c>
      <c r="Q431" s="11">
        <f t="shared" si="686"/>
        <v>13.978345908419145</v>
      </c>
      <c r="R431" s="11">
        <f t="shared" si="686"/>
        <v>0</v>
      </c>
      <c r="S431" s="11">
        <f t="shared" si="686"/>
        <v>0</v>
      </c>
    </row>
    <row r="432" spans="4:19" x14ac:dyDescent="0.25">
      <c r="D432" s="11">
        <v>2039</v>
      </c>
      <c r="E432" s="11">
        <f t="shared" ref="E432:I432" si="687">E297/$W297*1000</f>
        <v>19.92519393276077</v>
      </c>
      <c r="F432" s="11">
        <f t="shared" si="687"/>
        <v>19.782098585001524</v>
      </c>
      <c r="G432" s="11">
        <f t="shared" si="687"/>
        <v>19.648547153035636</v>
      </c>
      <c r="H432" s="11">
        <f t="shared" si="687"/>
        <v>0</v>
      </c>
      <c r="I432" s="11">
        <f t="shared" si="687"/>
        <v>0</v>
      </c>
      <c r="J432" s="11">
        <f t="shared" ref="J432:N432" si="688">J297/$X297*1000</f>
        <v>18.267080496076382</v>
      </c>
      <c r="K432" s="11">
        <f t="shared" si="688"/>
        <v>18.066455236065348</v>
      </c>
      <c r="L432" s="11">
        <f t="shared" si="688"/>
        <v>17.889909916687159</v>
      </c>
      <c r="M432" s="11">
        <f t="shared" si="688"/>
        <v>0</v>
      </c>
      <c r="N432" s="11">
        <f t="shared" si="688"/>
        <v>0</v>
      </c>
      <c r="O432" s="11">
        <f t="shared" ref="O432:S432" si="689">O297/$Y297*1000</f>
        <v>13.696208738110697</v>
      </c>
      <c r="P432" s="11">
        <f t="shared" si="689"/>
        <v>13.607121061488623</v>
      </c>
      <c r="Q432" s="11">
        <f t="shared" si="689"/>
        <v>13.528710734405603</v>
      </c>
      <c r="R432" s="11">
        <f t="shared" si="689"/>
        <v>0</v>
      </c>
      <c r="S432" s="11">
        <f t="shared" si="689"/>
        <v>0</v>
      </c>
    </row>
    <row r="433" spans="1:20" x14ac:dyDescent="0.25">
      <c r="D433" s="11">
        <v>2040</v>
      </c>
      <c r="E433" s="11">
        <f t="shared" ref="E433:I433" si="690">E298/$W298*1000</f>
        <v>19.701007350933885</v>
      </c>
      <c r="F433" s="11">
        <f t="shared" si="690"/>
        <v>19.518987935195732</v>
      </c>
      <c r="G433" s="11">
        <f t="shared" si="690"/>
        <v>19.350028619179422</v>
      </c>
      <c r="H433" s="11">
        <f t="shared" si="690"/>
        <v>0</v>
      </c>
      <c r="I433" s="11">
        <f t="shared" si="690"/>
        <v>0</v>
      </c>
      <c r="J433" s="11">
        <f t="shared" ref="J433:N433" si="691">J298/$X298*1000</f>
        <v>17.960053033648389</v>
      </c>
      <c r="K433" s="11">
        <f t="shared" si="691"/>
        <v>17.708518993431102</v>
      </c>
      <c r="L433" s="11">
        <f t="shared" si="691"/>
        <v>17.491450143776969</v>
      </c>
      <c r="M433" s="11">
        <f t="shared" si="691"/>
        <v>0</v>
      </c>
      <c r="N433" s="11">
        <f t="shared" si="691"/>
        <v>0</v>
      </c>
      <c r="O433" s="11">
        <f t="shared" ref="O433:S433" si="692">O298/$Y298*1000</f>
        <v>13.326228313169473</v>
      </c>
      <c r="P433" s="11">
        <f t="shared" si="692"/>
        <v>13.214942876494236</v>
      </c>
      <c r="Q433" s="11">
        <f t="shared" si="692"/>
        <v>13.117922307847717</v>
      </c>
      <c r="R433" s="11">
        <f t="shared" si="692"/>
        <v>0</v>
      </c>
      <c r="S433" s="11">
        <f t="shared" si="692"/>
        <v>0</v>
      </c>
    </row>
    <row r="434" spans="1:20" x14ac:dyDescent="0.25">
      <c r="D434" s="11">
        <v>2041</v>
      </c>
      <c r="E434" s="11">
        <f t="shared" ref="E434:I434" si="693">E299/$W299*1000</f>
        <v>19.504185552703007</v>
      </c>
      <c r="F434" s="11">
        <f t="shared" si="693"/>
        <v>19.277346663632287</v>
      </c>
      <c r="G434" s="11">
        <f t="shared" si="693"/>
        <v>19.06729659755711</v>
      </c>
      <c r="H434" s="11">
        <f t="shared" si="693"/>
        <v>0</v>
      </c>
      <c r="I434" s="11">
        <f t="shared" si="693"/>
        <v>0</v>
      </c>
      <c r="J434" s="11">
        <f t="shared" ref="J434:N434" si="694">J299/$X299*1000</f>
        <v>17.671049778625374</v>
      </c>
      <c r="K434" s="11">
        <f t="shared" si="694"/>
        <v>17.36502931699896</v>
      </c>
      <c r="L434" s="11">
        <f t="shared" si="694"/>
        <v>17.102770430905156</v>
      </c>
      <c r="M434" s="11">
        <f t="shared" si="694"/>
        <v>0</v>
      </c>
      <c r="N434" s="11">
        <f t="shared" si="694"/>
        <v>0</v>
      </c>
      <c r="O434" s="11">
        <f t="shared" ref="O434:S434" si="695">O299/$Y299*1000</f>
        <v>13.007611363868131</v>
      </c>
      <c r="P434" s="11">
        <f t="shared" si="695"/>
        <v>12.874361712920832</v>
      </c>
      <c r="Q434" s="11">
        <f t="shared" si="695"/>
        <v>12.758541344606014</v>
      </c>
      <c r="R434" s="11">
        <f t="shared" si="695"/>
        <v>0</v>
      </c>
      <c r="S434" s="11">
        <f t="shared" si="695"/>
        <v>0</v>
      </c>
    </row>
    <row r="435" spans="1:20" x14ac:dyDescent="0.25">
      <c r="D435" s="11">
        <v>2042</v>
      </c>
      <c r="E435" s="11">
        <f t="shared" ref="E435:I435" si="696">E300/$W300*1000</f>
        <v>19.330696222071744</v>
      </c>
      <c r="F435" s="11">
        <f t="shared" si="696"/>
        <v>19.057440371742789</v>
      </c>
      <c r="G435" s="11">
        <f t="shared" si="696"/>
        <v>18.805151969087241</v>
      </c>
      <c r="H435" s="11">
        <f t="shared" si="696"/>
        <v>0</v>
      </c>
      <c r="I435" s="11">
        <f t="shared" si="696"/>
        <v>0</v>
      </c>
      <c r="J435" s="11">
        <f t="shared" ref="J435:N435" si="697">J300/$X300*1000</f>
        <v>17.403608238682015</v>
      </c>
      <c r="K435" s="11">
        <f t="shared" si="697"/>
        <v>17.04601711497806</v>
      </c>
      <c r="L435" s="11">
        <f t="shared" si="697"/>
        <v>16.740816152154434</v>
      </c>
      <c r="M435" s="11">
        <f t="shared" si="697"/>
        <v>0</v>
      </c>
      <c r="N435" s="11">
        <f t="shared" si="697"/>
        <v>0</v>
      </c>
      <c r="O435" s="11">
        <f t="shared" ref="O435:S435" si="698">O300/$Y300*1000</f>
        <v>12.728694594828053</v>
      </c>
      <c r="P435" s="11">
        <f t="shared" si="698"/>
        <v>12.575387224495985</v>
      </c>
      <c r="Q435" s="11">
        <f t="shared" si="698"/>
        <v>12.44256449102132</v>
      </c>
      <c r="R435" s="11">
        <f t="shared" si="698"/>
        <v>0</v>
      </c>
      <c r="S435" s="11">
        <f t="shared" si="698"/>
        <v>0</v>
      </c>
    </row>
    <row r="436" spans="1:20" x14ac:dyDescent="0.25">
      <c r="D436" s="11">
        <v>2043</v>
      </c>
      <c r="E436" s="11">
        <f t="shared" ref="E436:I436" si="699">E301/$W301*1000</f>
        <v>19.176957032635979</v>
      </c>
      <c r="F436" s="11">
        <f t="shared" si="699"/>
        <v>18.853850407042749</v>
      </c>
      <c r="G436" s="11">
        <f t="shared" si="699"/>
        <v>18.55493245933722</v>
      </c>
      <c r="H436" s="11">
        <f t="shared" si="699"/>
        <v>0</v>
      </c>
      <c r="I436" s="11">
        <f t="shared" si="699"/>
        <v>0</v>
      </c>
      <c r="J436" s="11">
        <f t="shared" ref="J436:N436" si="700">J301/$X301*1000</f>
        <v>17.153709498253516</v>
      </c>
      <c r="K436" s="11">
        <f t="shared" si="700"/>
        <v>16.745879535691351</v>
      </c>
      <c r="L436" s="11">
        <f t="shared" si="700"/>
        <v>16.397179677858386</v>
      </c>
      <c r="M436" s="11">
        <f t="shared" si="700"/>
        <v>0</v>
      </c>
      <c r="N436" s="11">
        <f t="shared" si="700"/>
        <v>0</v>
      </c>
      <c r="O436" s="11">
        <f t="shared" ref="O436:S436" si="701">O301/$Y301*1000</f>
        <v>12.480719863616207</v>
      </c>
      <c r="P436" s="11">
        <f t="shared" si="701"/>
        <v>12.307182937987438</v>
      </c>
      <c r="Q436" s="11">
        <f t="shared" si="701"/>
        <v>12.156860582031912</v>
      </c>
      <c r="R436" s="11">
        <f t="shared" si="701"/>
        <v>0</v>
      </c>
      <c r="S436" s="11">
        <f t="shared" si="701"/>
        <v>0</v>
      </c>
    </row>
    <row r="437" spans="1:20" x14ac:dyDescent="0.25">
      <c r="D437" s="11">
        <v>2044</v>
      </c>
      <c r="E437" s="11">
        <f t="shared" ref="E437:I437" si="702">E302/$W302*1000</f>
        <v>19.041262732739227</v>
      </c>
      <c r="F437" s="11">
        <f t="shared" si="702"/>
        <v>18.668811705237545</v>
      </c>
      <c r="G437" s="11">
        <f t="shared" si="702"/>
        <v>18.32276845525984</v>
      </c>
      <c r="H437" s="11">
        <f t="shared" si="702"/>
        <v>0</v>
      </c>
      <c r="I437" s="11">
        <f t="shared" si="702"/>
        <v>0</v>
      </c>
      <c r="J437" s="11">
        <f t="shared" ref="J437:N437" si="703">J302/$X302*1000</f>
        <v>16.917682456511521</v>
      </c>
      <c r="K437" s="11">
        <f t="shared" si="703"/>
        <v>16.464778399070411</v>
      </c>
      <c r="L437" s="11">
        <f t="shared" si="703"/>
        <v>16.074327491661354</v>
      </c>
      <c r="M437" s="11">
        <f t="shared" si="703"/>
        <v>0</v>
      </c>
      <c r="N437" s="11">
        <f t="shared" si="703"/>
        <v>0</v>
      </c>
      <c r="O437" s="11">
        <f t="shared" ref="O437:S437" si="704">O302/$Y302*1000</f>
        <v>12.256939630772335</v>
      </c>
      <c r="P437" s="11">
        <f t="shared" si="704"/>
        <v>12.06532875427148</v>
      </c>
      <c r="Q437" s="11">
        <f t="shared" si="704"/>
        <v>11.899249908753347</v>
      </c>
      <c r="R437" s="11">
        <f t="shared" si="704"/>
        <v>0</v>
      </c>
      <c r="S437" s="11">
        <f t="shared" si="704"/>
        <v>0</v>
      </c>
    </row>
    <row r="438" spans="1:20" x14ac:dyDescent="0.25">
      <c r="D438" s="11">
        <v>2045</v>
      </c>
      <c r="E438" s="11">
        <f t="shared" ref="E438:I438" si="705">E303/$W303*1000</f>
        <v>18.920855569776226</v>
      </c>
      <c r="F438" s="11">
        <f t="shared" si="705"/>
        <v>18.496946367165357</v>
      </c>
      <c r="G438" s="11">
        <f t="shared" si="705"/>
        <v>18.101489336379551</v>
      </c>
      <c r="H438" s="11">
        <f t="shared" si="705"/>
        <v>0</v>
      </c>
      <c r="I438" s="11">
        <f t="shared" si="705"/>
        <v>0</v>
      </c>
      <c r="J438" s="11">
        <f t="shared" ref="J438:N438" si="706">J303/$X303*1000</f>
        <v>16.689090280269721</v>
      </c>
      <c r="K438" s="11">
        <f t="shared" si="706"/>
        <v>16.19319994172983</v>
      </c>
      <c r="L438" s="11">
        <f t="shared" si="706"/>
        <v>15.760628722848246</v>
      </c>
      <c r="M438" s="11">
        <f t="shared" si="706"/>
        <v>0</v>
      </c>
      <c r="N438" s="11">
        <f t="shared" si="706"/>
        <v>0</v>
      </c>
      <c r="O438" s="11">
        <f t="shared" ref="O438:S438" si="707">O303/$Y303*1000</f>
        <v>12.050688434663803</v>
      </c>
      <c r="P438" s="11">
        <f t="shared" si="707"/>
        <v>11.840632954599494</v>
      </c>
      <c r="Q438" s="11">
        <f t="shared" si="707"/>
        <v>11.658194869740241</v>
      </c>
      <c r="R438" s="11">
        <f t="shared" si="707"/>
        <v>0</v>
      </c>
      <c r="S438" s="11">
        <f t="shared" si="707"/>
        <v>0</v>
      </c>
    </row>
    <row r="439" spans="1:20" x14ac:dyDescent="0.25">
      <c r="D439" s="11">
        <v>2046</v>
      </c>
      <c r="E439" s="11">
        <f t="shared" ref="E439:I439" si="708">E304/$W304*1000</f>
        <v>18.812153324173405</v>
      </c>
      <c r="F439" s="11">
        <f t="shared" si="708"/>
        <v>18.338939929998194</v>
      </c>
      <c r="G439" s="11">
        <f t="shared" si="708"/>
        <v>17.896480314443238</v>
      </c>
      <c r="H439" s="11">
        <f t="shared" si="708"/>
        <v>0</v>
      </c>
      <c r="I439" s="11">
        <f t="shared" si="708"/>
        <v>0</v>
      </c>
      <c r="J439" s="11">
        <f t="shared" ref="J439:N439" si="709">J304/$X304*1000</f>
        <v>16.461397530081911</v>
      </c>
      <c r="K439" s="11">
        <f t="shared" si="709"/>
        <v>15.927904587371881</v>
      </c>
      <c r="L439" s="11">
        <f t="shared" si="709"/>
        <v>15.45806890032673</v>
      </c>
      <c r="M439" s="11">
        <f t="shared" si="709"/>
        <v>0</v>
      </c>
      <c r="N439" s="11">
        <f t="shared" si="709"/>
        <v>0</v>
      </c>
      <c r="O439" s="11">
        <f t="shared" ref="O439:S439" si="710">O304/$Y304*1000</f>
        <v>11.856813372237047</v>
      </c>
      <c r="P439" s="11">
        <f t="shared" si="710"/>
        <v>11.630322582347278</v>
      </c>
      <c r="Q439" s="11">
        <f t="shared" si="710"/>
        <v>11.43320021690041</v>
      </c>
      <c r="R439" s="11">
        <f t="shared" si="710"/>
        <v>0</v>
      </c>
      <c r="S439" s="11">
        <f t="shared" si="710"/>
        <v>0</v>
      </c>
    </row>
    <row r="440" spans="1:20" x14ac:dyDescent="0.25">
      <c r="D440" s="11">
        <v>2047</v>
      </c>
      <c r="E440" s="11">
        <f t="shared" ref="E440:I440" si="711">E305/$W305*1000</f>
        <v>18.715189107899782</v>
      </c>
      <c r="F440" s="11">
        <f t="shared" si="711"/>
        <v>18.191332112280666</v>
      </c>
      <c r="G440" s="11">
        <f t="shared" si="711"/>
        <v>17.703085523887101</v>
      </c>
      <c r="H440" s="11">
        <f t="shared" si="711"/>
        <v>0</v>
      </c>
      <c r="I440" s="11">
        <f t="shared" si="711"/>
        <v>0</v>
      </c>
      <c r="J440" s="11">
        <f t="shared" ref="J440:N440" si="712">J305/$X305*1000</f>
        <v>16.238775966421699</v>
      </c>
      <c r="K440" s="11">
        <f t="shared" si="712"/>
        <v>15.668853822159496</v>
      </c>
      <c r="L440" s="11">
        <f t="shared" si="712"/>
        <v>15.162909978805086</v>
      </c>
      <c r="M440" s="11">
        <f t="shared" si="712"/>
        <v>0</v>
      </c>
      <c r="N440" s="11">
        <f t="shared" si="712"/>
        <v>0</v>
      </c>
      <c r="O440" s="11">
        <f t="shared" ref="O440:S440" si="713">O305/$Y305*1000</f>
        <v>11.673772847548294</v>
      </c>
      <c r="P440" s="11">
        <f t="shared" si="713"/>
        <v>11.429835415916598</v>
      </c>
      <c r="Q440" s="11">
        <f t="shared" si="713"/>
        <v>11.216216511721148</v>
      </c>
      <c r="R440" s="11">
        <f t="shared" si="713"/>
        <v>0</v>
      </c>
      <c r="S440" s="11">
        <f t="shared" si="713"/>
        <v>0</v>
      </c>
    </row>
    <row r="441" spans="1:20" x14ac:dyDescent="0.25">
      <c r="D441" s="11">
        <v>2048</v>
      </c>
      <c r="E441" s="11">
        <f t="shared" ref="E441:I441" si="714">E306/$W306*1000</f>
        <v>18.625681815328374</v>
      </c>
      <c r="F441" s="11">
        <f t="shared" si="714"/>
        <v>18.050754199860169</v>
      </c>
      <c r="G441" s="11">
        <f t="shared" si="714"/>
        <v>17.520026514930205</v>
      </c>
      <c r="H441" s="11">
        <f t="shared" si="714"/>
        <v>0</v>
      </c>
      <c r="I441" s="11">
        <f t="shared" si="714"/>
        <v>0</v>
      </c>
      <c r="J441" s="11">
        <f t="shared" ref="J441:N441" si="715">J306/$X306*1000</f>
        <v>16.022803314023356</v>
      </c>
      <c r="K441" s="11">
        <f t="shared" si="715"/>
        <v>15.421258577532884</v>
      </c>
      <c r="L441" s="11">
        <f t="shared" si="715"/>
        <v>14.883430294122105</v>
      </c>
      <c r="M441" s="11">
        <f t="shared" si="715"/>
        <v>0</v>
      </c>
      <c r="N441" s="11">
        <f t="shared" si="715"/>
        <v>0</v>
      </c>
      <c r="O441" s="11">
        <f t="shared" ref="O441:S441" si="716">O306/$Y306*1000</f>
        <v>11.501095971539394</v>
      </c>
      <c r="P441" s="11">
        <f t="shared" si="716"/>
        <v>11.241687736912288</v>
      </c>
      <c r="Q441" s="11">
        <f t="shared" si="716"/>
        <v>11.01283201454144</v>
      </c>
      <c r="R441" s="11">
        <f t="shared" si="716"/>
        <v>0</v>
      </c>
      <c r="S441" s="11">
        <f t="shared" si="716"/>
        <v>0</v>
      </c>
    </row>
    <row r="442" spans="1:20" x14ac:dyDescent="0.25">
      <c r="D442" s="11">
        <v>2049</v>
      </c>
      <c r="E442" s="11">
        <f t="shared" ref="E442:I442" si="717">E307/$W307*1000</f>
        <v>18.540980465957087</v>
      </c>
      <c r="F442" s="11">
        <f t="shared" si="717"/>
        <v>17.913148339592915</v>
      </c>
      <c r="G442" s="11">
        <f t="shared" si="717"/>
        <v>17.338788959014359</v>
      </c>
      <c r="H442" s="11">
        <f t="shared" si="717"/>
        <v>0</v>
      </c>
      <c r="I442" s="11">
        <f t="shared" si="717"/>
        <v>0</v>
      </c>
      <c r="J442" s="11">
        <f t="shared" ref="J442:N442" si="718">J307/$X307*1000</f>
        <v>15.809550880374813</v>
      </c>
      <c r="K442" s="11">
        <f t="shared" si="718"/>
        <v>15.176336063508748</v>
      </c>
      <c r="L442" s="11">
        <f t="shared" si="718"/>
        <v>14.606566577374043</v>
      </c>
      <c r="M442" s="11">
        <f t="shared" si="718"/>
        <v>0</v>
      </c>
      <c r="N442" s="11">
        <f t="shared" si="718"/>
        <v>0</v>
      </c>
      <c r="O442" s="11">
        <f t="shared" ref="O442:S442" si="719">O307/$Y307*1000</f>
        <v>11.336359233327091</v>
      </c>
      <c r="P442" s="11">
        <f t="shared" si="719"/>
        <v>11.059633339000495</v>
      </c>
      <c r="Q442" s="11">
        <f t="shared" si="719"/>
        <v>10.813223395634253</v>
      </c>
      <c r="R442" s="11">
        <f t="shared" si="719"/>
        <v>0</v>
      </c>
      <c r="S442" s="11">
        <f t="shared" si="719"/>
        <v>0</v>
      </c>
    </row>
    <row r="443" spans="1:20" x14ac:dyDescent="0.25">
      <c r="D443" s="11">
        <v>2050</v>
      </c>
      <c r="E443" s="11">
        <f t="shared" ref="E443:I443" si="720">E308/$W308*1000</f>
        <v>18.460287915748079</v>
      </c>
      <c r="F443" s="11">
        <f t="shared" si="720"/>
        <v>17.783617197106221</v>
      </c>
      <c r="G443" s="11">
        <f t="shared" si="720"/>
        <v>17.16656617613685</v>
      </c>
      <c r="H443" s="11">
        <f t="shared" si="720"/>
        <v>0</v>
      </c>
      <c r="I443" s="11">
        <f t="shared" si="720"/>
        <v>0</v>
      </c>
      <c r="J443" s="11">
        <f t="shared" ref="J443:N443" si="721">J308/$X308*1000</f>
        <v>15.604624564835584</v>
      </c>
      <c r="K443" s="11">
        <f t="shared" si="721"/>
        <v>14.943876479890582</v>
      </c>
      <c r="L443" s="11">
        <f t="shared" si="721"/>
        <v>14.346131271936693</v>
      </c>
      <c r="M443" s="11">
        <f t="shared" si="721"/>
        <v>0</v>
      </c>
      <c r="N443" s="11">
        <f t="shared" si="721"/>
        <v>0</v>
      </c>
      <c r="O443" s="11">
        <f t="shared" ref="O443:S443" si="722">O308/$Y308*1000</f>
        <v>11.177757846106145</v>
      </c>
      <c r="P443" s="11">
        <f t="shared" si="722"/>
        <v>10.885545150248323</v>
      </c>
      <c r="Q443" s="11">
        <f t="shared" si="722"/>
        <v>10.622996092629684</v>
      </c>
      <c r="R443" s="11">
        <f t="shared" si="722"/>
        <v>0</v>
      </c>
      <c r="S443" s="11">
        <f t="shared" si="722"/>
        <v>0</v>
      </c>
    </row>
    <row r="445" spans="1:20" x14ac:dyDescent="0.25">
      <c r="E445" s="11" t="s">
        <v>6</v>
      </c>
      <c r="F445" s="11" t="s">
        <v>7</v>
      </c>
      <c r="G445" s="11" t="s">
        <v>8</v>
      </c>
      <c r="H445" s="11" t="s">
        <v>9</v>
      </c>
      <c r="I445" s="11" t="s">
        <v>10</v>
      </c>
      <c r="J445" s="11" t="s">
        <v>11</v>
      </c>
      <c r="K445" s="11" t="s">
        <v>12</v>
      </c>
      <c r="L445" s="11" t="s">
        <v>24</v>
      </c>
      <c r="M445" s="11" t="s">
        <v>13</v>
      </c>
      <c r="N445" s="11" t="s">
        <v>14</v>
      </c>
      <c r="O445" s="11" t="s">
        <v>15</v>
      </c>
      <c r="P445" s="11" t="s">
        <v>16</v>
      </c>
      <c r="Q445" s="11" t="s">
        <v>17</v>
      </c>
      <c r="R445" s="11" t="s">
        <v>18</v>
      </c>
      <c r="S445" s="11" t="s">
        <v>19</v>
      </c>
      <c r="T445" s="11" t="s">
        <v>20</v>
      </c>
    </row>
    <row r="446" spans="1:20" x14ac:dyDescent="0.25">
      <c r="A446" s="11" t="s">
        <v>83</v>
      </c>
      <c r="D446" s="11" t="s">
        <v>5</v>
      </c>
      <c r="E446" s="11">
        <v>1711763890521.3</v>
      </c>
      <c r="F446" s="11">
        <v>998500860146.56641</v>
      </c>
      <c r="G446" s="11">
        <v>320573028878.86499</v>
      </c>
      <c r="H446" s="11">
        <v>199614088485.90002</v>
      </c>
      <c r="I446" s="11">
        <v>1351990404364.22</v>
      </c>
      <c r="J446" s="11">
        <v>120344609963.32748</v>
      </c>
      <c r="K446" s="11">
        <v>190610092103.29999</v>
      </c>
      <c r="L446" s="11">
        <v>490288934486.81598</v>
      </c>
      <c r="M446" s="11">
        <v>2848653673270.5</v>
      </c>
      <c r="N446" s="11">
        <v>662127664839.30005</v>
      </c>
      <c r="O446" s="11">
        <v>693780645203.68506</v>
      </c>
      <c r="P446" s="11">
        <v>90604066593.008499</v>
      </c>
      <c r="Q446" s="11">
        <v>246780749645.35999</v>
      </c>
      <c r="R446" s="11">
        <v>220934056061.08499</v>
      </c>
      <c r="S446" s="11">
        <v>244505795461.73996</v>
      </c>
      <c r="T446" s="11">
        <v>843168104346.02002</v>
      </c>
    </row>
    <row r="448" spans="1:20" x14ac:dyDescent="0.25">
      <c r="D448" s="11">
        <v>0</v>
      </c>
      <c r="E448" s="11">
        <f>((E138)/1711763890521.3)*1000</f>
        <v>18.527592414937448</v>
      </c>
      <c r="F448" s="11">
        <f>((F138)/998500860146.566)*1000</f>
        <v>20.802596753401392</v>
      </c>
      <c r="G448" s="11">
        <f>((G138)/320573028878.865)*1000</f>
        <v>15.686568356597467</v>
      </c>
      <c r="H448" s="11">
        <f>((H138)/199614088485.9)*1000</f>
        <v>14.70580180406956</v>
      </c>
      <c r="I448" s="11">
        <f>((I138)/1351990404364.22)*1000</f>
        <v>19.106897975495521</v>
      </c>
      <c r="J448" s="11">
        <f>((J138)/120344609963.327)*1000</f>
        <v>19.556974190056753</v>
      </c>
      <c r="K448" s="11">
        <f>((K138)/190610092103.3)*1000</f>
        <v>16.251199242403477</v>
      </c>
      <c r="L448" s="11">
        <f>((L138)/490288934486.816)*1000</f>
        <v>17.70147039094546</v>
      </c>
      <c r="M448" s="11">
        <f>((M138)/2848653673270.5)*1000</f>
        <v>15.858618446537964</v>
      </c>
      <c r="N448" s="11">
        <f>((N138)/662127664839.3)*1000</f>
        <v>14.383250023631405</v>
      </c>
      <c r="O448" s="11">
        <f>((O138)/693780645203.685)*1000</f>
        <v>13.936743073169909</v>
      </c>
      <c r="P448" s="11">
        <f>((P138)/90604066593.0085)*1000</f>
        <v>16.4323846642422</v>
      </c>
      <c r="Q448" s="11">
        <f>((Q138)/246780749645.36)*1000</f>
        <v>17.059871865922702</v>
      </c>
      <c r="R448" s="11">
        <f>((R138)/220934056061.085)*1000</f>
        <v>17.736598050703979</v>
      </c>
      <c r="S448" s="11">
        <f>((S138)/244505795461.74)*1000</f>
        <v>14.56522449712388</v>
      </c>
      <c r="T448" s="11">
        <f>((T138)/843168104346.02)*1000</f>
        <v>17.914221050125363</v>
      </c>
    </row>
    <row r="449" spans="4:20" x14ac:dyDescent="0.25">
      <c r="D449" s="11">
        <v>25</v>
      </c>
      <c r="E449" s="11">
        <f>((V138)/1711763890521.3)*1000</f>
        <v>16.008419973036258</v>
      </c>
      <c r="F449" s="11">
        <f>((W138)/998500860146.566)*1000</f>
        <v>17.331573146271484</v>
      </c>
      <c r="G449" s="11">
        <f>((X138)/320573028878.865)*1000</f>
        <v>13.368101281178156</v>
      </c>
      <c r="H449" s="11">
        <f>((Y138)/199614088485.9)*1000</f>
        <v>12.295326815472922</v>
      </c>
      <c r="I449" s="11">
        <f>((Z138)/1351990404364.22)*1000</f>
        <v>16.474200720915725</v>
      </c>
      <c r="J449" s="11">
        <f>((AA138)/120344609963.327)*1000</f>
        <v>15.995108844414396</v>
      </c>
      <c r="K449" s="11">
        <f>((AB138)/190610092103.3)*1000</f>
        <v>13.603876705409991</v>
      </c>
      <c r="L449" s="11">
        <f>((AC138)/490288934486.816)*1000</f>
        <v>14.829348152320735</v>
      </c>
      <c r="M449" s="11">
        <f>((AD138)/2848653673270.5)*1000</f>
        <v>13.462850386573562</v>
      </c>
      <c r="N449" s="11">
        <f>((AE138)/662127664839.3)*1000</f>
        <v>11.88441641753675</v>
      </c>
      <c r="O449" s="11">
        <f>((AF138)/693780645203.685)*1000</f>
        <v>11.554926614026874</v>
      </c>
      <c r="P449" s="11">
        <f>((AG138)/90604066593.0085)*1000</f>
        <v>13.74238081173943</v>
      </c>
      <c r="Q449" s="11">
        <f>((AH138)/246780749645.36)*1000</f>
        <v>14.070643437675304</v>
      </c>
      <c r="R449" s="11">
        <f>((AI138)/220934056061.085)*1000</f>
        <v>15.007907660350169</v>
      </c>
      <c r="S449" s="11">
        <f>((AJ138)/244505795461.74)*1000</f>
        <v>11.970595511598898</v>
      </c>
      <c r="T449" s="11">
        <f>((AK138)/843168104346.02)*1000</f>
        <v>15.042248099710207</v>
      </c>
    </row>
    <row r="450" spans="4:20" x14ac:dyDescent="0.25">
      <c r="D450" s="11">
        <v>50</v>
      </c>
      <c r="E450" s="11">
        <f>((AM138)/1711763890521.3)*1000</f>
        <v>14.894957002567875</v>
      </c>
      <c r="F450" s="11">
        <f>((AN138)/998500860146.566)*1000</f>
        <v>13.874961279673951</v>
      </c>
      <c r="G450" s="11">
        <f>((AO138)/320573028878.865)*1000</f>
        <v>11.050752417845203</v>
      </c>
      <c r="H450" s="11">
        <f>((AP138)/199614088485.9)*1000</f>
        <v>9.898703082766426</v>
      </c>
      <c r="I450" s="11">
        <f>((AQ138)/1351990404364.22)*1000</f>
        <v>14.910425983489409</v>
      </c>
      <c r="J450" s="11">
        <f>((AR138)/120344609963.327)*1000</f>
        <v>12.435045657583641</v>
      </c>
      <c r="K450" s="11">
        <f>((AS138)/190610092103.3)*1000</f>
        <v>10.932009477288018</v>
      </c>
      <c r="L450" s="11">
        <f>((AT138)/490288934486.816)*1000</f>
        <v>11.964551020083068</v>
      </c>
      <c r="M450" s="11">
        <f>((AU138)/2848653673270.5)*1000</f>
        <v>11.215746568501196</v>
      </c>
      <c r="N450" s="11">
        <f>((AV138)/662127664839.3)*1000</f>
        <v>9.387426493413102</v>
      </c>
      <c r="O450" s="11">
        <f>((AW138)/693780645203.685)*1000</f>
        <v>9.1749584096098076</v>
      </c>
      <c r="P450" s="11">
        <f>((AX138)/90604066593.0085)*1000</f>
        <v>11.058422107277096</v>
      </c>
      <c r="Q450" s="11">
        <f>((AY138)/246780749645.36)*1000</f>
        <v>11.085415247713481</v>
      </c>
      <c r="R450" s="11">
        <f>((AZ138)/220934056061.085)*1000</f>
        <v>12.280540027320873</v>
      </c>
      <c r="S450" s="11">
        <f>((BA138)/244505795461.74)*1000</f>
        <v>9.3777049898306597</v>
      </c>
      <c r="T450" s="11">
        <f>((BB138)/843168104346.02)*1000</f>
        <v>12.174308399543893</v>
      </c>
    </row>
    <row r="451" spans="4:20" x14ac:dyDescent="0.25">
      <c r="D451" s="11">
        <v>75</v>
      </c>
      <c r="E451" s="11">
        <f>((BD138)/1711763890521.3)*1000</f>
        <v>0</v>
      </c>
      <c r="F451" s="11">
        <f>((BE138)/998500860146.566)*1000</f>
        <v>0</v>
      </c>
      <c r="G451" s="11">
        <f>((BF138)/320573028878.865)*1000</f>
        <v>0</v>
      </c>
      <c r="H451" s="11">
        <f>((BG138)/199614088485.9)*1000</f>
        <v>0</v>
      </c>
      <c r="I451" s="11">
        <f>((BH138)/1351990404364.22)*1000</f>
        <v>0</v>
      </c>
      <c r="J451" s="11">
        <f>((BI138)/120344609963.327)*1000</f>
        <v>0</v>
      </c>
      <c r="K451" s="11">
        <f>((BJ138)/190610092103.3)*1000</f>
        <v>0</v>
      </c>
      <c r="L451" s="11">
        <f>((BK138)/490288934486.816)*1000</f>
        <v>0</v>
      </c>
      <c r="M451" s="11">
        <f>((BL138)/2848653673270.5)*1000</f>
        <v>0</v>
      </c>
      <c r="N451" s="11">
        <f>((BM138)/662127664839.3)*1000</f>
        <v>0</v>
      </c>
      <c r="O451" s="11">
        <f>((BN138)/693780645203.685)*1000</f>
        <v>0</v>
      </c>
      <c r="P451" s="11">
        <f>((BO138)/90604066593.0085)*1000</f>
        <v>0</v>
      </c>
      <c r="Q451" s="11">
        <f>((BP138)/246780749645.36)*1000</f>
        <v>0</v>
      </c>
      <c r="R451" s="11">
        <f>((BQ138)/220934056061.085)*1000</f>
        <v>0</v>
      </c>
      <c r="S451" s="11">
        <f>((BR138)/244505795461.74)*1000</f>
        <v>0</v>
      </c>
      <c r="T451" s="11">
        <f>((BS138)/843168104346.02)*1000</f>
        <v>0</v>
      </c>
    </row>
    <row r="452" spans="4:20" x14ac:dyDescent="0.25">
      <c r="D452" s="11">
        <v>100</v>
      </c>
      <c r="E452" s="11">
        <f>((BU138)/1711763890521.3)*1000</f>
        <v>0</v>
      </c>
      <c r="F452" s="11">
        <f>((BV138)/998500860146.566)*1000</f>
        <v>0</v>
      </c>
      <c r="G452" s="11">
        <f>((BW138)/320573028878.865)*1000</f>
        <v>0</v>
      </c>
      <c r="H452" s="11">
        <f>((BX138)/199614088485.9)*1000</f>
        <v>0</v>
      </c>
      <c r="I452" s="11">
        <f>((BY138)/1351990404364.22)*1000</f>
        <v>0</v>
      </c>
      <c r="J452" s="11">
        <f>((BZ138)/120344609963.327)*1000</f>
        <v>0</v>
      </c>
      <c r="K452" s="11">
        <f>((CA138)/190610092103.3)*1000</f>
        <v>0</v>
      </c>
      <c r="L452" s="11">
        <f>((CB138)/490288934486.816)*1000</f>
        <v>0</v>
      </c>
      <c r="M452" s="11">
        <f>((CC138)/2848653673270.5)*1000</f>
        <v>0</v>
      </c>
      <c r="N452" s="11">
        <f>((CD138)/662127664839.3)*1000</f>
        <v>0</v>
      </c>
      <c r="O452" s="11">
        <f>((CE138)/693780645203.685)*1000</f>
        <v>0</v>
      </c>
      <c r="P452" s="11">
        <f>((CF138)/90604066593.0085)*1000</f>
        <v>0</v>
      </c>
      <c r="Q452" s="11">
        <f>((CG138)/246780749645.36)*1000</f>
        <v>0</v>
      </c>
      <c r="R452" s="11">
        <f>((CH138)/220934056061.085)*1000</f>
        <v>0</v>
      </c>
      <c r="S452" s="11">
        <f>((CI138)/244505795461.74)*1000</f>
        <v>0</v>
      </c>
      <c r="T452" s="11">
        <f>((CJ138)/843168104346.02)*1000</f>
        <v>0</v>
      </c>
    </row>
    <row r="454" spans="4:20" x14ac:dyDescent="0.25">
      <c r="D454" s="11" t="s">
        <v>3</v>
      </c>
      <c r="E454" s="11">
        <v>3267136262023.7998</v>
      </c>
      <c r="F454" s="11">
        <v>1137275039039.9551</v>
      </c>
      <c r="G454" s="11">
        <v>374264926831.06506</v>
      </c>
      <c r="H454" s="11">
        <v>311382017736.07501</v>
      </c>
      <c r="I454" s="11">
        <v>2458670728083.4497</v>
      </c>
      <c r="J454" s="11">
        <v>205400335160.01001</v>
      </c>
      <c r="K454" s="11">
        <v>235700428510.90002</v>
      </c>
      <c r="L454" s="11">
        <v>697844480648.41992</v>
      </c>
      <c r="M454" s="11">
        <v>4173287689740.999</v>
      </c>
      <c r="N454" s="11">
        <v>806438019503.34009</v>
      </c>
      <c r="O454" s="11">
        <v>912983348221.2301</v>
      </c>
      <c r="P454" s="11">
        <v>169389374013.01996</v>
      </c>
      <c r="Q454" s="11">
        <v>327270090491.78497</v>
      </c>
      <c r="R454" s="11">
        <v>319109154878</v>
      </c>
      <c r="S454" s="11">
        <v>312388527702.55493</v>
      </c>
      <c r="T454" s="11">
        <v>1013230290899.99</v>
      </c>
    </row>
    <row r="456" spans="4:20" x14ac:dyDescent="0.25">
      <c r="D456" s="11">
        <v>0</v>
      </c>
      <c r="E456" s="11">
        <f>((CN138)/3267136262023.8)*1000</f>
        <v>14.345373156593951</v>
      </c>
      <c r="F456" s="11">
        <f>((CO138)/1137275039039.96)*1000</f>
        <v>16.358075336981024</v>
      </c>
      <c r="G456" s="11">
        <f>((CP138)/374264926831.065)*1000</f>
        <v>13.134018113633081</v>
      </c>
      <c r="H456" s="11">
        <f>((CQ138)/311382017736.075)*1000</f>
        <v>10.203592062207706</v>
      </c>
      <c r="I456" s="11">
        <f>((CR138)/2458670728083.45)*1000</f>
        <v>12.542621512833547</v>
      </c>
      <c r="J456" s="11">
        <f>((CS138)/205400335160.01)*1000</f>
        <v>13.202571203752733</v>
      </c>
      <c r="K456" s="11">
        <f>((CT138)/235700428510.9)*1000</f>
        <v>10.878107924011788</v>
      </c>
      <c r="L456" s="11">
        <f>((CU138)/697844480648.42)*1000</f>
        <v>13.658571246469185</v>
      </c>
      <c r="M456" s="11">
        <f>((CV138)/4173287689741)*1000</f>
        <v>10.928747671918623</v>
      </c>
      <c r="N456" s="11">
        <f>((CW138)/806438019503.34)*1000</f>
        <v>10.226763069456482</v>
      </c>
      <c r="O456" s="11">
        <f>((CX138)/912983348221.23)*1000</f>
        <v>12.28238533905988</v>
      </c>
      <c r="P456" s="11">
        <f>((CY138)/169389374013.02)*1000</f>
        <v>10.790743059356419</v>
      </c>
      <c r="Q456" s="11">
        <f>((CZ138)/327270090491.785)*1000</f>
        <v>13.165241753160958</v>
      </c>
      <c r="R456" s="11">
        <f>((DA138)/319109154878)*1000</f>
        <v>12.804009949516262</v>
      </c>
      <c r="S456" s="11">
        <f>((DB138)/312388527702.555)*1000</f>
        <v>11.435479935974968</v>
      </c>
      <c r="T456" s="11">
        <f>((DC138)/1013230290899.99)*1000</f>
        <v>14.293594848637467</v>
      </c>
    </row>
    <row r="457" spans="4:20" x14ac:dyDescent="0.25">
      <c r="D457" s="11">
        <v>25</v>
      </c>
      <c r="E457" s="11">
        <f>((DE138)/3267136262023.8)*1000</f>
        <v>12.430930573703412</v>
      </c>
      <c r="F457" s="11">
        <f>((DF138)/1137275039039.96)*1000</f>
        <v>14.048271601108851</v>
      </c>
      <c r="G457" s="11">
        <f>((DG138)/374264926831.065)*1000</f>
        <v>11.780968669822194</v>
      </c>
      <c r="H457" s="11">
        <f>((DH138)/311382017736.075)*1000</f>
        <v>8.6275434756977116</v>
      </c>
      <c r="I457" s="11">
        <f>((DI138)/2458670728083.45)*1000</f>
        <v>10.987722946958083</v>
      </c>
      <c r="J457" s="11">
        <f>((DJ138)/205400335160.01)*1000</f>
        <v>11.004877653073038</v>
      </c>
      <c r="K457" s="11">
        <f>((DK138)/235700428510.9)*1000</f>
        <v>9.4654616918739229</v>
      </c>
      <c r="L457" s="11">
        <f>((DL138)/697844480648.42)*1000</f>
        <v>11.617983224923476</v>
      </c>
      <c r="M457" s="11">
        <f>((DM138)/4173287689741)*1000</f>
        <v>9.4519664656033946</v>
      </c>
      <c r="N457" s="11">
        <f>((DN138)/806438019503.34)*1000</f>
        <v>8.6213194981627712</v>
      </c>
      <c r="O457" s="11">
        <f>((DO138)/912983348221.23)*1000</f>
        <v>10.501121489521456</v>
      </c>
      <c r="P457" s="11">
        <f>((DP138)/169389374013.02)*1000</f>
        <v>9.172774879714467</v>
      </c>
      <c r="Q457" s="11">
        <f>((DQ138)/327270090491.785)*1000</f>
        <v>11.12533639336441</v>
      </c>
      <c r="R457" s="11">
        <f>((DR138)/319109154878)*1000</f>
        <v>11.514262559041358</v>
      </c>
      <c r="S457" s="11">
        <f>((DS138)/312388527702.555)*1000</f>
        <v>9.6491623930925492</v>
      </c>
      <c r="T457" s="11">
        <f>((DT138)/1013230290899.99)*1000</f>
        <v>12.300452163518342</v>
      </c>
    </row>
    <row r="458" spans="4:20" x14ac:dyDescent="0.25">
      <c r="D458" s="11">
        <v>50</v>
      </c>
      <c r="E458" s="11">
        <f>((DV138)/3267136262023.8)*1000</f>
        <v>10.580817477018858</v>
      </c>
      <c r="F458" s="11">
        <f>((DW138)/1137275039039.96)*1000</f>
        <v>12.018560679044972</v>
      </c>
      <c r="G458" s="11">
        <f>((DX138)/374264926831.065)*1000</f>
        <v>10.902470288374376</v>
      </c>
      <c r="H458" s="11">
        <f>((DY138)/311382017736.075)*1000</f>
        <v>7.2134778010967997</v>
      </c>
      <c r="I458" s="11">
        <f>((DZ138)/2458670728083.45)*1000</f>
        <v>9.515213980379805</v>
      </c>
      <c r="J458" s="11">
        <f>((EA138)/205400335160.01)*1000</f>
        <v>8.8085412916305827</v>
      </c>
      <c r="K458" s="11">
        <f>((EB138)/235700428510.9)*1000</f>
        <v>8.07110156226158</v>
      </c>
      <c r="L458" s="11">
        <f>((EC138)/697844480648.42)*1000</f>
        <v>9.5773952033777707</v>
      </c>
      <c r="M458" s="11">
        <f>((ED138)/4173287689741)*1000</f>
        <v>7.9751852592881631</v>
      </c>
      <c r="N458" s="11">
        <f>((EE138)/806438019503.34)*1000</f>
        <v>7.0158759268690591</v>
      </c>
      <c r="O458" s="11">
        <f>((EF138)/912983348221.23)*1000</f>
        <v>8.829174937521751</v>
      </c>
      <c r="P458" s="11">
        <f>((EG138)/169389374013.02)*1000</f>
        <v>7.5558761785328361</v>
      </c>
      <c r="Q458" s="11">
        <f>((EH138)/327270090491.785)*1000</f>
        <v>9.0908657863879085</v>
      </c>
      <c r="R458" s="11">
        <f>((EI138)/319109154878)*1000</f>
        <v>10.679849722214383</v>
      </c>
      <c r="S458" s="11">
        <f>((EJ138)/312388527702.555)*1000</f>
        <v>7.874417222115718</v>
      </c>
      <c r="T458" s="11">
        <f>((EK138)/1013230290899.99)*1000</f>
        <v>10.400731139435091</v>
      </c>
    </row>
    <row r="459" spans="4:20" x14ac:dyDescent="0.25">
      <c r="D459" s="11">
        <v>75</v>
      </c>
      <c r="E459" s="11">
        <f>((EM138)/3267136262023.8)*1000</f>
        <v>0</v>
      </c>
      <c r="F459" s="11">
        <f>((EN138)/1137275039039.96)*1000</f>
        <v>0</v>
      </c>
      <c r="G459" s="11">
        <f>((EO138)/374264926831.065)*1000</f>
        <v>0</v>
      </c>
      <c r="H459" s="11">
        <f>((EP138)/311382017736.075)*1000</f>
        <v>0</v>
      </c>
      <c r="I459" s="11">
        <f>((EQ138)/2458670728083.45)*1000</f>
        <v>0</v>
      </c>
      <c r="J459" s="11">
        <f>((ER138)/205400335160.01)*1000</f>
        <v>0</v>
      </c>
      <c r="K459" s="11">
        <f>((ES138)/235700428510.9)*1000</f>
        <v>0</v>
      </c>
      <c r="L459" s="11">
        <f>((ET138)/697844480648.42)*1000</f>
        <v>0</v>
      </c>
      <c r="M459" s="11">
        <f>((EU138)/4173287689741)*1000</f>
        <v>0</v>
      </c>
      <c r="N459" s="11">
        <f>((EV138)/806438019503.34)*1000</f>
        <v>0</v>
      </c>
      <c r="O459" s="11">
        <f>((EW138)/912983348221.23)*1000</f>
        <v>0</v>
      </c>
      <c r="P459" s="11">
        <f>((EX138)/169389374013.02)*1000</f>
        <v>0</v>
      </c>
      <c r="Q459" s="11">
        <f>((EY138)/327270090491.785)*1000</f>
        <v>0</v>
      </c>
      <c r="R459" s="11">
        <f>((EZ138)/319109154878)*1000</f>
        <v>0</v>
      </c>
      <c r="S459" s="11">
        <f>((FA138)/312388527702.555)*1000</f>
        <v>0</v>
      </c>
      <c r="T459" s="11">
        <f>((FB138)/1013230290899.99)*1000</f>
        <v>0</v>
      </c>
    </row>
    <row r="460" spans="4:20" x14ac:dyDescent="0.25">
      <c r="D460" s="11">
        <v>100</v>
      </c>
      <c r="E460" s="11">
        <f>((FD138)/3267136262023.8)*1000</f>
        <v>0</v>
      </c>
      <c r="F460" s="11">
        <f>((FE138)/1137275039039.96)*1000</f>
        <v>0</v>
      </c>
      <c r="G460" s="11">
        <f>((FF138)/374264926831.065)*1000</f>
        <v>0</v>
      </c>
      <c r="H460" s="11">
        <f>((FG138)/311382017736.075)*1000</f>
        <v>0</v>
      </c>
      <c r="I460" s="11">
        <f>((FH138)/2458670728083.45)*1000</f>
        <v>0</v>
      </c>
      <c r="J460" s="11">
        <f>((FI138)/205400335160.01)*1000</f>
        <v>0</v>
      </c>
      <c r="K460" s="11">
        <f>((FJ138)/235700428510.9)*1000</f>
        <v>0</v>
      </c>
      <c r="L460" s="11">
        <f>((FK138)/697844480648.42)*1000</f>
        <v>0</v>
      </c>
      <c r="M460" s="11">
        <f>((FL138)/4173287689741)*1000</f>
        <v>0</v>
      </c>
      <c r="N460" s="11">
        <f>((FM138)/806438019503.34)*1000</f>
        <v>0</v>
      </c>
      <c r="O460" s="11">
        <f>((FN138)/912983348221.23)*1000</f>
        <v>0</v>
      </c>
      <c r="P460" s="11">
        <f>((FO138)/169389374013.02)*1000</f>
        <v>0</v>
      </c>
      <c r="Q460" s="11">
        <f>((FP138)/327270090491.785)*1000</f>
        <v>0</v>
      </c>
      <c r="R460" s="11">
        <f>((FQ138)/319109154878)*1000</f>
        <v>0</v>
      </c>
      <c r="S460" s="11">
        <f>((FR138)/312388527702.555)*1000</f>
        <v>0</v>
      </c>
      <c r="T460" s="11">
        <f>((FS138)/1013230290899.99)*1000</f>
        <v>0</v>
      </c>
    </row>
    <row r="462" spans="4:20" x14ac:dyDescent="0.25">
      <c r="D462" s="11" t="s">
        <v>4</v>
      </c>
      <c r="E462" s="11">
        <v>3676854251601.8999</v>
      </c>
      <c r="F462" s="11">
        <v>1476905625035.0698</v>
      </c>
      <c r="G462" s="11">
        <v>508400819332.73999</v>
      </c>
      <c r="H462" s="11">
        <v>410655572427.375</v>
      </c>
      <c r="I462" s="11">
        <v>3115149290725.9497</v>
      </c>
      <c r="J462" s="11">
        <v>275926781035.53503</v>
      </c>
      <c r="K462" s="11">
        <v>313471506498</v>
      </c>
      <c r="L462" s="11">
        <v>1400585000731.5359</v>
      </c>
      <c r="M462" s="11">
        <v>5688250072802</v>
      </c>
      <c r="N462" s="11">
        <v>1325659968445.9502</v>
      </c>
      <c r="O462" s="11">
        <v>1062576683827.62</v>
      </c>
      <c r="P462" s="11">
        <v>284252813934.03998</v>
      </c>
      <c r="Q462" s="11">
        <v>416053791616.11987</v>
      </c>
      <c r="R462" s="11">
        <v>423938576221.80341</v>
      </c>
      <c r="S462" s="11">
        <v>405003461618.42993</v>
      </c>
      <c r="T462" s="11">
        <v>2558845284044.6997</v>
      </c>
    </row>
    <row r="464" spans="4:20" x14ac:dyDescent="0.25">
      <c r="D464" s="11">
        <v>0</v>
      </c>
      <c r="E464" s="11">
        <f>((FW138)/3676854251601.9)*1000</f>
        <v>10.301776648674943</v>
      </c>
      <c r="F464" s="11">
        <f>((FX138)/1476905625035.07)*1000</f>
        <v>11.986684821213153</v>
      </c>
      <c r="G464" s="11">
        <f>((FY138)/508400819332.74)*1000</f>
        <v>10.927652976027819</v>
      </c>
      <c r="H464" s="11">
        <f>((FZ138)/410655572427.375)*1000</f>
        <v>7.5958509054533749</v>
      </c>
      <c r="I464" s="11">
        <f>((GA138)/3115149290725.95)*1000</f>
        <v>8.6004882490502919</v>
      </c>
      <c r="J464" s="11">
        <f>((GB138)/275926781035.535)*1000</f>
        <v>7.7649045469514544</v>
      </c>
      <c r="K464" s="11">
        <f>((GC138)/313471506498)*1000</f>
        <v>8.1988961579637305</v>
      </c>
      <c r="L464" s="11">
        <f>((GD138)/1400585000731.54)*1000</f>
        <v>9.6455817615150483</v>
      </c>
      <c r="M464" s="11">
        <f>((GE138)/5688250072802)*1000</f>
        <v>8.2580678341381653</v>
      </c>
      <c r="N464" s="11">
        <f>((GF138)/1325659968445.95)*1000</f>
        <v>6.3013595949090497</v>
      </c>
      <c r="O464" s="11">
        <f>((GG138)/1062576683827.62)*1000</f>
        <v>7.6413725669963064</v>
      </c>
      <c r="P464" s="11">
        <f>((GH138)/284252813934.04)*1000</f>
        <v>7.087452523265088</v>
      </c>
      <c r="Q464" s="11">
        <f>((GI138)/416053791616.12)*1000</f>
        <v>7.9647254500932254</v>
      </c>
      <c r="R464" s="11">
        <f>((GJ138)/423938576221.803)*1000</f>
        <v>9.6259839492664838</v>
      </c>
      <c r="S464" s="11">
        <f>((GK138)/405003461618.43)*1000</f>
        <v>7.317087670625785</v>
      </c>
      <c r="T464" s="11">
        <f>((GL138)/2558845284044.7)*1000</f>
        <v>8.0975755251001722</v>
      </c>
    </row>
    <row r="465" spans="4:20" x14ac:dyDescent="0.25">
      <c r="D465" s="11">
        <v>25</v>
      </c>
      <c r="E465" s="11">
        <f>((GN138)/3676854251601.9)*1000</f>
        <v>9.5226403429017523</v>
      </c>
      <c r="F465" s="11">
        <f>((GO138)/1476905625035.07)*1000</f>
        <v>10.914094581345214</v>
      </c>
      <c r="G465" s="11">
        <f>((GP138)/508400819332.74)*1000</f>
        <v>10.010546986576649</v>
      </c>
      <c r="H465" s="11">
        <f>((GQ138)/410655572427.375)*1000</f>
        <v>6.9003624193550861</v>
      </c>
      <c r="I465" s="11">
        <f>((GR138)/3115149290725.95)*1000</f>
        <v>7.7918285455938721</v>
      </c>
      <c r="J465" s="11">
        <f>((GS138)/275926781035.535)*1000</f>
        <v>6.6979069902011252</v>
      </c>
      <c r="K465" s="11">
        <f>((GT138)/313471506498)*1000</f>
        <v>7.3163326876463577</v>
      </c>
      <c r="L465" s="11">
        <f>((GU138)/1400585000731.54)*1000</f>
        <v>8.809837416458917</v>
      </c>
      <c r="M465" s="11">
        <f>((GV138)/5688250072802)*1000</f>
        <v>7.3512062697312688</v>
      </c>
      <c r="N465" s="11">
        <f>((GW138)/1325659968445.95)*1000</f>
        <v>5.5724297574586092</v>
      </c>
      <c r="O465" s="11">
        <f>((GX138)/1062576683827.62)*1000</f>
        <v>6.9935460231036384</v>
      </c>
      <c r="P465" s="11">
        <f>((GY138)/284252813934.04)*1000</f>
        <v>6.2621127190042749</v>
      </c>
      <c r="Q465" s="11">
        <f>((GZ138)/416053791616.12)*1000</f>
        <v>7.1178245618101625</v>
      </c>
      <c r="R465" s="11">
        <f>((HA138)/423938576221.803)*1000</f>
        <v>8.561431510092099</v>
      </c>
      <c r="S465" s="11">
        <f>((HB138)/405003461618.43)*1000</f>
        <v>6.5699865799673702</v>
      </c>
      <c r="T465" s="11">
        <f>((HC138)/2558845284044.7)*1000</f>
        <v>7.1936600355959346</v>
      </c>
    </row>
    <row r="466" spans="4:20" x14ac:dyDescent="0.25">
      <c r="D466" s="11">
        <v>50</v>
      </c>
      <c r="E466" s="11">
        <f>((HE138)/3676854251601.9)*1000</f>
        <v>8.9633598025227066</v>
      </c>
      <c r="F466" s="11">
        <f>((HF138)/1476905625035.07)*1000</f>
        <v>9.8406608187365308</v>
      </c>
      <c r="G466" s="11">
        <f>((HG138)/508400819332.74)*1000</f>
        <v>9.0874534667600226</v>
      </c>
      <c r="H466" s="11">
        <f>((HH138)/410655572427.375)*1000</f>
        <v>6.1883649844554203</v>
      </c>
      <c r="I466" s="11">
        <f>((HI138)/3115149290725.95)*1000</f>
        <v>6.9822936682203398</v>
      </c>
      <c r="J466" s="11">
        <f>((HJ138)/275926781035.535)*1000</f>
        <v>5.6239280983309969</v>
      </c>
      <c r="K466" s="11">
        <f>((HK138)/313471506498)*1000</f>
        <v>6.4337692173289698</v>
      </c>
      <c r="L466" s="11">
        <f>((HL138)/1400585000731.54)*1000</f>
        <v>7.9748757346136383</v>
      </c>
      <c r="M466" s="11">
        <f>((HM138)/5688250072802)*1000</f>
        <v>6.4443447053243705</v>
      </c>
      <c r="N466" s="11">
        <f>((HN138)/1325659968445.95)*1000</f>
        <v>4.8434999200081759</v>
      </c>
      <c r="O466" s="11">
        <f>((HO138)/1062576683827.62)*1000</f>
        <v>6.4882371724909671</v>
      </c>
      <c r="P466" s="11">
        <f>((HP138)/284252813934.04)*1000</f>
        <v>5.4364631921579925</v>
      </c>
      <c r="Q466" s="11">
        <f>((HQ138)/416053791616.12)*1000</f>
        <v>6.2709236735271032</v>
      </c>
      <c r="R466" s="11">
        <f>((HR138)/423938576221.803)*1000</f>
        <v>7.4956683269905762</v>
      </c>
      <c r="S466" s="11">
        <f>((HS138)/405003461618.43)*1000</f>
        <v>5.8230621962381219</v>
      </c>
      <c r="T466" s="11">
        <f>((HT138)/2558845284044.7)*1000</f>
        <v>6.2897445460917005</v>
      </c>
    </row>
    <row r="467" spans="4:20" x14ac:dyDescent="0.25">
      <c r="D467" s="11">
        <v>75</v>
      </c>
      <c r="E467" s="11">
        <f>((HV138)/3676854251601.9)*1000</f>
        <v>0</v>
      </c>
      <c r="F467" s="11">
        <f>((HW138)/1476905625035.07)*1000</f>
        <v>0</v>
      </c>
      <c r="G467" s="11">
        <f>((HX138)/508400819332.74)*1000</f>
        <v>0</v>
      </c>
      <c r="H467" s="11">
        <f>((HY138)/410655572427.375)*1000</f>
        <v>0</v>
      </c>
      <c r="I467" s="11">
        <f>((HZ138)/3115149290725.95)*1000</f>
        <v>0</v>
      </c>
      <c r="J467" s="11">
        <f>((IA138)/275926781035.535)*1000</f>
        <v>0</v>
      </c>
      <c r="K467" s="11">
        <f>((IB138)/313471506498)*1000</f>
        <v>0</v>
      </c>
      <c r="L467" s="11">
        <f>((IC138)/1400585000731.54)*1000</f>
        <v>0</v>
      </c>
      <c r="M467" s="11">
        <f>((ID138)/5688250072802)*1000</f>
        <v>0</v>
      </c>
      <c r="N467" s="11">
        <f>((IE138)/1325659968445.95)*1000</f>
        <v>0</v>
      </c>
      <c r="O467" s="11">
        <f>((IF138)/1062576683827.62)*1000</f>
        <v>0</v>
      </c>
      <c r="P467" s="11">
        <f>((IG138)/284252813934.04)*1000</f>
        <v>0</v>
      </c>
      <c r="Q467" s="11">
        <f>((IH138)/416053791616.12)*1000</f>
        <v>0</v>
      </c>
      <c r="R467" s="11">
        <f>((II138)/423938576221.803)*1000</f>
        <v>0</v>
      </c>
      <c r="S467" s="11">
        <f>((IJ138)/405003461618.43)*1000</f>
        <v>0</v>
      </c>
      <c r="T467" s="11">
        <f>((IK138)/2558845284044.7)*1000</f>
        <v>0</v>
      </c>
    </row>
    <row r="468" spans="4:20" x14ac:dyDescent="0.25">
      <c r="D468" s="11">
        <v>100</v>
      </c>
      <c r="E468" s="11">
        <f>((IM138)/3676854251601.9)*1000</f>
        <v>0</v>
      </c>
      <c r="F468" s="11">
        <f>((IN138)/1476905625035.07)*1000</f>
        <v>0</v>
      </c>
      <c r="G468" s="11">
        <f>((IO138)/508400819332.74)*1000</f>
        <v>0</v>
      </c>
      <c r="H468" s="11">
        <f>((IP138)/410655572427.375)*1000</f>
        <v>0</v>
      </c>
      <c r="I468" s="11">
        <f>((IQ138)/3115149290725.95)*1000</f>
        <v>0</v>
      </c>
      <c r="J468" s="11">
        <f>((IR138)/275926781035.535)*1000</f>
        <v>0</v>
      </c>
      <c r="K468" s="11">
        <f>((IS138)/313471506498)*1000</f>
        <v>0</v>
      </c>
      <c r="L468" s="11">
        <f>((IT138)/1400585000731.54)*1000</f>
        <v>0</v>
      </c>
      <c r="M468" s="11">
        <f>((IU138)/5688250072802)*1000</f>
        <v>0</v>
      </c>
      <c r="N468" s="11">
        <f>((IV138)/1325659968445.95)*1000</f>
        <v>0</v>
      </c>
      <c r="O468" s="11">
        <f>((IW138)/1062576683827.62)*1000</f>
        <v>0</v>
      </c>
      <c r="P468" s="11">
        <f>((IX138)/284252813934.04)*1000</f>
        <v>0</v>
      </c>
      <c r="Q468" s="11">
        <f>((IY138)/416053791616.12)*1000</f>
        <v>0</v>
      </c>
      <c r="R468" s="11">
        <f>((IZ138)/423938576221.803)*1000</f>
        <v>0</v>
      </c>
      <c r="S468" s="11">
        <f>((JA138)/405003461618.43)*1000</f>
        <v>0</v>
      </c>
      <c r="T468" s="11">
        <f>((JB138)/2558845284044.7)*1000</f>
        <v>0</v>
      </c>
    </row>
    <row r="471" spans="4:20" x14ac:dyDescent="0.25">
      <c r="D471" s="11" t="s">
        <v>5</v>
      </c>
      <c r="E471" s="11">
        <v>1711763890521.3</v>
      </c>
      <c r="F471" s="11">
        <v>998500860146.56641</v>
      </c>
      <c r="G471" s="11">
        <v>320573028878.86499</v>
      </c>
      <c r="H471" s="11">
        <v>199614088485.90002</v>
      </c>
      <c r="I471" s="11">
        <v>1351990404364.22</v>
      </c>
      <c r="J471" s="11">
        <v>120344609963.32748</v>
      </c>
      <c r="K471" s="11">
        <v>190610092103.29999</v>
      </c>
      <c r="L471" s="11">
        <v>490288934486.81598</v>
      </c>
      <c r="M471" s="11">
        <v>2848653673270.5</v>
      </c>
      <c r="N471" s="11">
        <v>662127664839.30005</v>
      </c>
      <c r="O471" s="11">
        <v>693780645203.68506</v>
      </c>
      <c r="P471" s="11">
        <v>90604066593.008499</v>
      </c>
      <c r="Q471" s="11">
        <v>246780749645.35999</v>
      </c>
      <c r="R471" s="11">
        <v>220934056061.08499</v>
      </c>
      <c r="S471" s="11">
        <v>244505795461.73996</v>
      </c>
      <c r="T471" s="11">
        <v>843168104346.02002</v>
      </c>
    </row>
    <row r="473" spans="4:20" x14ac:dyDescent="0.25">
      <c r="D473" s="11">
        <v>0</v>
      </c>
      <c r="E473" s="11">
        <f>((E172)/1711763890521.3)*1000</f>
        <v>18.527592414937448</v>
      </c>
      <c r="F473" s="11">
        <f>((F172)/998500860146.566)*1000</f>
        <v>20.802596753401392</v>
      </c>
      <c r="G473" s="11">
        <f>((G172)/320573028878.865)*1000</f>
        <v>15.686568356597467</v>
      </c>
      <c r="H473" s="11">
        <f>((H172)/199614088485.9)*1000</f>
        <v>14.70580180406956</v>
      </c>
      <c r="I473" s="11">
        <f>((I172)/1351990404364.22)*1000</f>
        <v>19.106897975495521</v>
      </c>
      <c r="J473" s="11">
        <f>((J172)/120344609963.327)*1000</f>
        <v>19.556974190056753</v>
      </c>
      <c r="K473" s="11">
        <f>((K172)/190610092103.3)*1000</f>
        <v>16.251199242403477</v>
      </c>
      <c r="L473" s="11">
        <f>((L172)/490288934486.816)*1000</f>
        <v>17.70147039094546</v>
      </c>
      <c r="M473" s="11">
        <f>((M172)/2848653673270.5)*1000</f>
        <v>15.858618446537964</v>
      </c>
      <c r="N473" s="11">
        <f>((N172)/662127664839.3)*1000</f>
        <v>14.383250023631405</v>
      </c>
      <c r="O473" s="11">
        <f>((O172)/693780645203.685)*1000</f>
        <v>13.936743073169909</v>
      </c>
      <c r="P473" s="11">
        <f>((P172)/90604066593.0085)*1000</f>
        <v>16.4323846642422</v>
      </c>
      <c r="Q473" s="11">
        <f>((Q172)/246780749645.36)*1000</f>
        <v>17.059871865922702</v>
      </c>
      <c r="R473" s="11">
        <f>((R172)/220934056061.085)*1000</f>
        <v>17.736598050703979</v>
      </c>
      <c r="S473" s="11">
        <f>((S172)/244505795461.74)*1000</f>
        <v>14.56522449712388</v>
      </c>
      <c r="T473" s="11">
        <f>((T172)/843168104346.02)*1000</f>
        <v>17.914221050125363</v>
      </c>
    </row>
    <row r="474" spans="4:20" x14ac:dyDescent="0.25">
      <c r="D474" s="11">
        <v>25</v>
      </c>
      <c r="E474" s="11">
        <f>((V172)/1711763890521.3)*1000</f>
        <v>17.041450113190489</v>
      </c>
      <c r="F474" s="11">
        <f>((W172)/998500860146.566)*1000</f>
        <v>18.733846216129546</v>
      </c>
      <c r="G474" s="11">
        <f>((X172)/320573028878.865)*1000</f>
        <v>14.630782051643799</v>
      </c>
      <c r="H474" s="11">
        <f>((Y172)/199614088485.9)*1000</f>
        <v>13.290403099405916</v>
      </c>
      <c r="I474" s="11">
        <f>((Z172)/1351990404364.22)*1000</f>
        <v>17.834822184153168</v>
      </c>
      <c r="J474" s="11">
        <f>((AA172)/120344609963.327)*1000</f>
        <v>17.501966026889292</v>
      </c>
      <c r="K474" s="11">
        <f>((AB172)/190610092103.3)*1000</f>
        <v>14.924223043245549</v>
      </c>
      <c r="L474" s="11">
        <f>((AC172)/490288934486.816)*1000</f>
        <v>16.23685974262558</v>
      </c>
      <c r="M474" s="11">
        <f>((AD172)/2848653673270.5)*1000</f>
        <v>14.486576394360709</v>
      </c>
      <c r="N474" s="11">
        <f>((AE172)/662127664839.3)*1000</f>
        <v>13.049825228258653</v>
      </c>
      <c r="O474" s="11">
        <f>((AF172)/693780645203.685)*1000</f>
        <v>12.642811839910751</v>
      </c>
      <c r="P474" s="11">
        <f>((AG172)/90604066593.0085)*1000</f>
        <v>15.117283928963023</v>
      </c>
      <c r="Q474" s="11">
        <f>((AH172)/246780749645.36)*1000</f>
        <v>15.269131217399979</v>
      </c>
      <c r="R474" s="11">
        <f>((AI172)/220934056061.085)*1000</f>
        <v>16.575188041281887</v>
      </c>
      <c r="S474" s="11">
        <f>((AJ172)/244505795461.74)*1000</f>
        <v>13.092025180855217</v>
      </c>
      <c r="T474" s="11">
        <f>((AK172)/843168104346.02)*1000</f>
        <v>16.449617171107313</v>
      </c>
    </row>
    <row r="475" spans="4:20" x14ac:dyDescent="0.25">
      <c r="D475" s="11">
        <v>50</v>
      </c>
      <c r="E475" s="11">
        <f>((AM172)/1711763890521.3)*1000</f>
        <v>16.158910127613531</v>
      </c>
      <c r="F475" s="11">
        <f>((AN172)/998500860146.566)*1000</f>
        <v>16.670578048337024</v>
      </c>
      <c r="G475" s="11">
        <f>((AO172)/320573028878.865)*1000</f>
        <v>13.586214366010179</v>
      </c>
      <c r="H475" s="11">
        <f>((AP172)/199614088485.9)*1000</f>
        <v>11.876550424647455</v>
      </c>
      <c r="I475" s="11">
        <f>((AQ172)/1351990404364.22)*1000</f>
        <v>16.944078548106294</v>
      </c>
      <c r="J475" s="11">
        <f>((AR172)/120344609963.327)*1000</f>
        <v>15.446957863721829</v>
      </c>
      <c r="K475" s="11">
        <f>((AS172)/190610092103.3)*1000</f>
        <v>13.599102405675218</v>
      </c>
      <c r="L475" s="11">
        <f>((AT172)/490288934486.816)*1000</f>
        <v>14.773106621055769</v>
      </c>
      <c r="M475" s="11">
        <f>((AU172)/2848653673270.5)*1000</f>
        <v>13.185331379267957</v>
      </c>
      <c r="N475" s="11">
        <f>((AV172)/662127664839.3)*1000</f>
        <v>11.716400432885882</v>
      </c>
      <c r="O475" s="11">
        <f>((AW172)/693780645203.685)*1000</f>
        <v>11.348880606651583</v>
      </c>
      <c r="P475" s="11">
        <f>((AX172)/90604066593.0085)*1000</f>
        <v>13.803913888410095</v>
      </c>
      <c r="Q475" s="11">
        <f>((AY172)/246780749645.36)*1000</f>
        <v>13.478514487158629</v>
      </c>
      <c r="R475" s="11">
        <f>((AZ172)/220934056061.085)*1000</f>
        <v>15.413778031859751</v>
      </c>
      <c r="S475" s="11">
        <f>((BA172)/244505795461.74)*1000</f>
        <v>11.618825864586546</v>
      </c>
      <c r="T475" s="11">
        <f>((BB172)/843168104346.02)*1000</f>
        <v>14.985070319189029</v>
      </c>
    </row>
    <row r="476" spans="4:20" x14ac:dyDescent="0.25">
      <c r="D476" s="11">
        <v>75</v>
      </c>
      <c r="E476" s="11">
        <f>((BD172)/1711763890521.3)*1000</f>
        <v>0</v>
      </c>
      <c r="F476" s="11">
        <f>((BE172)/998500860146.566)*1000</f>
        <v>0</v>
      </c>
      <c r="G476" s="11">
        <f>((BF172)/320573028878.865)*1000</f>
        <v>0</v>
      </c>
      <c r="H476" s="11">
        <f>((BG172)/199614088485.9)*1000</f>
        <v>0</v>
      </c>
      <c r="I476" s="11">
        <f>((BH172)/1351990404364.22)*1000</f>
        <v>0</v>
      </c>
      <c r="J476" s="11">
        <f>((BI172)/120344609963.327)*1000</f>
        <v>0</v>
      </c>
      <c r="K476" s="11">
        <f>((BJ172)/190610092103.3)*1000</f>
        <v>0</v>
      </c>
      <c r="L476" s="11">
        <f>((BK172)/490288934486.816)*1000</f>
        <v>0</v>
      </c>
      <c r="M476" s="11">
        <f>((BL172)/2848653673270.5)*1000</f>
        <v>0</v>
      </c>
      <c r="N476" s="11">
        <f>((BM172)/662127664839.3)*1000</f>
        <v>0</v>
      </c>
      <c r="O476" s="11">
        <f>((BN172)/693780645203.685)*1000</f>
        <v>0</v>
      </c>
      <c r="P476" s="11">
        <f>((BO172)/90604066593.0085)*1000</f>
        <v>0</v>
      </c>
      <c r="Q476" s="11">
        <f>((BP172)/246780749645.36)*1000</f>
        <v>0</v>
      </c>
      <c r="R476" s="11">
        <f>((BQ172)/220934056061.085)*1000</f>
        <v>0</v>
      </c>
      <c r="S476" s="11">
        <f>((BR172)/244505795461.74)*1000</f>
        <v>0</v>
      </c>
      <c r="T476" s="11">
        <f>((BS172)/843168104346.02)*1000</f>
        <v>0</v>
      </c>
    </row>
    <row r="477" spans="4:20" x14ac:dyDescent="0.25">
      <c r="D477" s="11">
        <v>100</v>
      </c>
      <c r="E477" s="11">
        <f>((BU172)/1711763890521.3)*1000</f>
        <v>0</v>
      </c>
      <c r="F477" s="11">
        <f>((BV172)/998500860146.566)*1000</f>
        <v>0</v>
      </c>
      <c r="G477" s="11">
        <f>((BW172)/320573028878.865)*1000</f>
        <v>0</v>
      </c>
      <c r="H477" s="11">
        <f>((BX172)/199614088485.9)*1000</f>
        <v>0</v>
      </c>
      <c r="I477" s="11">
        <f>((BY172)/1351990404364.22)*1000</f>
        <v>0</v>
      </c>
      <c r="J477" s="11">
        <f>((BZ172)/120344609963.327)*1000</f>
        <v>0</v>
      </c>
      <c r="K477" s="11">
        <f>((CA172)/190610092103.3)*1000</f>
        <v>0</v>
      </c>
      <c r="L477" s="11">
        <f>((CB172)/490288934486.816)*1000</f>
        <v>0</v>
      </c>
      <c r="M477" s="11">
        <f>((CC172)/2848653673270.5)*1000</f>
        <v>0</v>
      </c>
      <c r="N477" s="11">
        <f>((CD172)/662127664839.3)*1000</f>
        <v>0</v>
      </c>
      <c r="O477" s="11">
        <f>((CE172)/693780645203.685)*1000</f>
        <v>0</v>
      </c>
      <c r="P477" s="11">
        <f>((CF172)/90604066593.0085)*1000</f>
        <v>0</v>
      </c>
      <c r="Q477" s="11">
        <f>((CG172)/246780749645.36)*1000</f>
        <v>0</v>
      </c>
      <c r="R477" s="11">
        <f>((CH172)/220934056061.085)*1000</f>
        <v>0</v>
      </c>
      <c r="S477" s="11">
        <f>((CI172)/244505795461.74)*1000</f>
        <v>0</v>
      </c>
      <c r="T477" s="11">
        <f>((CJ172)/843168104346.02)*1000</f>
        <v>0</v>
      </c>
    </row>
    <row r="479" spans="4:20" x14ac:dyDescent="0.25">
      <c r="D479" s="11" t="s">
        <v>3</v>
      </c>
      <c r="E479" s="11">
        <v>3267136262023.7998</v>
      </c>
      <c r="F479" s="11">
        <v>1137275039039.9551</v>
      </c>
      <c r="G479" s="11">
        <v>374264926831.06506</v>
      </c>
      <c r="H479" s="11">
        <v>311382017736.07501</v>
      </c>
      <c r="I479" s="11">
        <v>2458670728083.4497</v>
      </c>
      <c r="J479" s="11">
        <v>205400335160.01001</v>
      </c>
      <c r="K479" s="11">
        <v>235700428510.90002</v>
      </c>
      <c r="L479" s="11">
        <v>697844480648.41992</v>
      </c>
      <c r="M479" s="11">
        <v>4173287689740.999</v>
      </c>
      <c r="N479" s="11">
        <v>806438019503.34009</v>
      </c>
      <c r="O479" s="11">
        <v>912983348221.2301</v>
      </c>
      <c r="P479" s="11">
        <v>169389374013.01996</v>
      </c>
      <c r="Q479" s="11">
        <v>327270090491.78497</v>
      </c>
      <c r="R479" s="11">
        <v>319109154878</v>
      </c>
      <c r="S479" s="11">
        <v>312388527702.55493</v>
      </c>
      <c r="T479" s="11">
        <v>1013230290899.99</v>
      </c>
    </row>
    <row r="481" spans="1:20" x14ac:dyDescent="0.25">
      <c r="D481" s="11">
        <v>0</v>
      </c>
      <c r="E481" s="11">
        <f>((CN172)/3267136262023.8)*1000</f>
        <v>14.345373156593951</v>
      </c>
      <c r="F481" s="11">
        <f>((CO172)/1137275039039.96)*1000</f>
        <v>16.358075336981024</v>
      </c>
      <c r="G481" s="11">
        <f>((CP172)/374264926831.065)*1000</f>
        <v>13.134018113633081</v>
      </c>
      <c r="H481" s="11">
        <f>((CQ172)/311382017736.075)*1000</f>
        <v>10.203592062207706</v>
      </c>
      <c r="I481" s="11">
        <f>((CR172)/2458670728083.45)*1000</f>
        <v>12.542621512833547</v>
      </c>
      <c r="J481" s="11">
        <f>((CS172)/205400335160.01)*1000</f>
        <v>13.202571203752733</v>
      </c>
      <c r="K481" s="11">
        <f>((CT172)/235700428510.9)*1000</f>
        <v>10.878107924011788</v>
      </c>
      <c r="L481" s="11">
        <f>((CU172)/697844480648.42)*1000</f>
        <v>13.658571246469185</v>
      </c>
      <c r="M481" s="11">
        <f>((CV172)/4173287689741)*1000</f>
        <v>10.928747671918623</v>
      </c>
      <c r="N481" s="11">
        <f>((CW172)/806438019503.34)*1000</f>
        <v>10.226763069456482</v>
      </c>
      <c r="O481" s="11">
        <f>((CX172)/912983348221.23)*1000</f>
        <v>12.28238533905988</v>
      </c>
      <c r="P481" s="11">
        <f>((CY172)/169389374013.02)*1000</f>
        <v>10.790743059356419</v>
      </c>
      <c r="Q481" s="11">
        <f>((CZ172)/327270090491.785)*1000</f>
        <v>13.165241753160958</v>
      </c>
      <c r="R481" s="11">
        <f>((DA172)/319109154878)*1000</f>
        <v>12.804009949516262</v>
      </c>
      <c r="S481" s="11">
        <f>((DB172)/312388527702.555)*1000</f>
        <v>11.435479935974968</v>
      </c>
      <c r="T481" s="11">
        <f>((DC172)/1013230290899.99)*1000</f>
        <v>14.293594848637467</v>
      </c>
    </row>
    <row r="482" spans="1:20" x14ac:dyDescent="0.25">
      <c r="D482" s="11">
        <v>25</v>
      </c>
      <c r="E482" s="11">
        <f>((DE172)/3267136262023.8)*1000</f>
        <v>13.287684430581283</v>
      </c>
      <c r="F482" s="11">
        <f>((DF172)/1137275039039.96)*1000</f>
        <v>14.784224840534186</v>
      </c>
      <c r="G482" s="11">
        <f>((DG172)/374264926831.065)*1000</f>
        <v>12.254790054701614</v>
      </c>
      <c r="H482" s="11">
        <f>((DH172)/311382017736.075)*1000</f>
        <v>9.2013025578565202</v>
      </c>
      <c r="I482" s="11">
        <f>((DI172)/2458670728083.45)*1000</f>
        <v>11.571982531986206</v>
      </c>
      <c r="J482" s="11">
        <f>((DJ172)/205400335160.01)*1000</f>
        <v>11.941349439909636</v>
      </c>
      <c r="K482" s="11">
        <f>((DK172)/235700428510.9)*1000</f>
        <v>10.037842045373411</v>
      </c>
      <c r="L482" s="11">
        <f>((DL172)/697844480648.42)*1000</f>
        <v>12.420630674238907</v>
      </c>
      <c r="M482" s="11">
        <f>((DM172)/4173287689741)*1000</f>
        <v>10.00359481972459</v>
      </c>
      <c r="N482" s="11">
        <f>((DN172)/806438019503.34)*1000</f>
        <v>9.3094119084811329</v>
      </c>
      <c r="O482" s="11">
        <f>((DO172)/912983348221.23)*1000</f>
        <v>11.165434973810333</v>
      </c>
      <c r="P482" s="11">
        <f>((DP172)/169389374013.02)*1000</f>
        <v>9.9922050732735048</v>
      </c>
      <c r="Q482" s="11">
        <f>((DQ172)/327270090491.785)*1000</f>
        <v>11.898936010635623</v>
      </c>
      <c r="R482" s="11">
        <f>((DR172)/319109154878)*1000</f>
        <v>12.005191022312381</v>
      </c>
      <c r="S482" s="11">
        <f>((DS172)/312388527702.555)*1000</f>
        <v>10.334211998606968</v>
      </c>
      <c r="T482" s="11">
        <f>((DT172)/1013230290899.99)*1000</f>
        <v>13.123298435097704</v>
      </c>
    </row>
    <row r="483" spans="1:20" x14ac:dyDescent="0.25">
      <c r="D483" s="11">
        <v>50</v>
      </c>
      <c r="E483" s="11">
        <f>((DV172)/3267136262023.8)*1000</f>
        <v>12.277810343202422</v>
      </c>
      <c r="F483" s="11">
        <f>((DW172)/1137275039039.96)*1000</f>
        <v>13.557656010754277</v>
      </c>
      <c r="G483" s="11">
        <f>((DX172)/374264926831.065)*1000</f>
        <v>11.565884885209178</v>
      </c>
      <c r="H483" s="11">
        <f>((DY172)/311382017736.075)*1000</f>
        <v>8.3257405694801623</v>
      </c>
      <c r="I483" s="11">
        <f>((DZ172)/2458670728083.45)*1000</f>
        <v>10.648151556216032</v>
      </c>
      <c r="J483" s="11">
        <f>((EA172)/205400335160.01)*1000</f>
        <v>10.68101086479099</v>
      </c>
      <c r="K483" s="11">
        <f>((EB172)/235700428510.9)*1000</f>
        <v>9.2356763922747227</v>
      </c>
      <c r="L483" s="11">
        <f>((EC172)/697844480648.42)*1000</f>
        <v>11.182690102008637</v>
      </c>
      <c r="M483" s="11">
        <f>((ED172)/4173287689741)*1000</f>
        <v>9.0784419675305479</v>
      </c>
      <c r="N483" s="11">
        <f>((EE172)/806438019503.34)*1000</f>
        <v>8.3920607475057754</v>
      </c>
      <c r="O483" s="11">
        <f>((EF172)/912983348221.23)*1000</f>
        <v>10.10464089615596</v>
      </c>
      <c r="P483" s="11">
        <f>((EG172)/169389374013.02)*1000</f>
        <v>9.1943003397826555</v>
      </c>
      <c r="Q483" s="11">
        <f>((EH172)/327270090491.785)*1000</f>
        <v>10.636390581853759</v>
      </c>
      <c r="R483" s="11">
        <f>((EI172)/319109154878)*1000</f>
        <v>11.395863237004107</v>
      </c>
      <c r="S483" s="11">
        <f>((EJ172)/312388527702.555)*1000</f>
        <v>9.2399639586437896</v>
      </c>
      <c r="T483" s="11">
        <f>((EK172)/1013230290899.99)*1000</f>
        <v>12.000063426965355</v>
      </c>
    </row>
    <row r="484" spans="1:20" x14ac:dyDescent="0.25">
      <c r="D484" s="11">
        <v>75</v>
      </c>
      <c r="E484" s="11">
        <f>((EM172)/3267136262023.8)*1000</f>
        <v>0</v>
      </c>
      <c r="F484" s="11">
        <f>((EN172)/1137275039039.96)*1000</f>
        <v>0</v>
      </c>
      <c r="G484" s="11">
        <f>((EO172)/374264926831.065)*1000</f>
        <v>0</v>
      </c>
      <c r="H484" s="11">
        <f>((EP172)/311382017736.075)*1000</f>
        <v>0</v>
      </c>
      <c r="I484" s="11">
        <f>((EQ172)/2458670728083.45)*1000</f>
        <v>0</v>
      </c>
      <c r="J484" s="11">
        <f>((ER172)/205400335160.01)*1000</f>
        <v>0</v>
      </c>
      <c r="K484" s="11">
        <f>((ES172)/235700428510.9)*1000</f>
        <v>0</v>
      </c>
      <c r="L484" s="11">
        <f>((ET172)/697844480648.42)*1000</f>
        <v>0</v>
      </c>
      <c r="M484" s="11">
        <f>((EU172)/4173287689741)*1000</f>
        <v>0</v>
      </c>
      <c r="N484" s="11">
        <f>((EV172)/806438019503.34)*1000</f>
        <v>0</v>
      </c>
      <c r="O484" s="11">
        <f>((EW172)/912983348221.23)*1000</f>
        <v>0</v>
      </c>
      <c r="P484" s="11">
        <f>((EX172)/169389374013.02)*1000</f>
        <v>0</v>
      </c>
      <c r="Q484" s="11">
        <f>((EY172)/327270090491.785)*1000</f>
        <v>0</v>
      </c>
      <c r="R484" s="11">
        <f>((EZ172)/319109154878)*1000</f>
        <v>0</v>
      </c>
      <c r="S484" s="11">
        <f>((FA172)/312388527702.555)*1000</f>
        <v>0</v>
      </c>
      <c r="T484" s="11">
        <f>((FB172)/1013230290899.99)*1000</f>
        <v>0</v>
      </c>
    </row>
    <row r="485" spans="1:20" x14ac:dyDescent="0.25">
      <c r="D485" s="11">
        <v>100</v>
      </c>
      <c r="E485" s="11">
        <f>((FD172)/3267136262023.8)*1000</f>
        <v>0</v>
      </c>
      <c r="F485" s="11">
        <f>((FE172)/1137275039039.96)*1000</f>
        <v>0</v>
      </c>
      <c r="G485" s="11">
        <f>((FF172)/374264926831.065)*1000</f>
        <v>0</v>
      </c>
      <c r="H485" s="11">
        <f>((FG172)/311382017736.075)*1000</f>
        <v>0</v>
      </c>
      <c r="I485" s="11">
        <f>((FH172)/2458670728083.45)*1000</f>
        <v>0</v>
      </c>
      <c r="J485" s="11">
        <f>((FI172)/205400335160.01)*1000</f>
        <v>0</v>
      </c>
      <c r="K485" s="11">
        <f>((FJ172)/235700428510.9)*1000</f>
        <v>0</v>
      </c>
      <c r="L485" s="11">
        <f>((FK172)/697844480648.42)*1000</f>
        <v>0</v>
      </c>
      <c r="M485" s="11">
        <f>((FL172)/4173287689741)*1000</f>
        <v>0</v>
      </c>
      <c r="N485" s="11">
        <f>((FM172)/806438019503.34)*1000</f>
        <v>0</v>
      </c>
      <c r="O485" s="11">
        <f>((FN172)/912983348221.23)*1000</f>
        <v>0</v>
      </c>
      <c r="P485" s="11">
        <f>((FO172)/169389374013.02)*1000</f>
        <v>0</v>
      </c>
      <c r="Q485" s="11">
        <f>((FP172)/327270090491.785)*1000</f>
        <v>0</v>
      </c>
      <c r="R485" s="11">
        <f>((FQ172)/319109154878)*1000</f>
        <v>0</v>
      </c>
      <c r="S485" s="11">
        <f>((FR172)/312388527702.555)*1000</f>
        <v>0</v>
      </c>
      <c r="T485" s="11">
        <f>((FS172)/1013230290899.99)*1000</f>
        <v>0</v>
      </c>
    </row>
    <row r="487" spans="1:20" x14ac:dyDescent="0.25">
      <c r="D487" s="11" t="s">
        <v>4</v>
      </c>
      <c r="E487" s="11">
        <v>3676854251601.8999</v>
      </c>
      <c r="F487" s="11">
        <v>1476905625035.0698</v>
      </c>
      <c r="G487" s="11">
        <v>508400819332.73999</v>
      </c>
      <c r="H487" s="11">
        <v>410655572427.375</v>
      </c>
      <c r="I487" s="11">
        <v>3115149290725.9497</v>
      </c>
      <c r="J487" s="11">
        <v>275926781035.53503</v>
      </c>
      <c r="K487" s="11">
        <v>313471506498</v>
      </c>
      <c r="L487" s="11">
        <v>1400585000731.5359</v>
      </c>
      <c r="M487" s="11">
        <v>5688250072802</v>
      </c>
      <c r="N487" s="11">
        <v>1325659968445.9502</v>
      </c>
      <c r="O487" s="11">
        <v>1062576683827.62</v>
      </c>
      <c r="P487" s="11">
        <v>284252813934.03998</v>
      </c>
      <c r="Q487" s="11">
        <v>416053791616.11987</v>
      </c>
      <c r="R487" s="11">
        <v>423938576221.80341</v>
      </c>
      <c r="S487" s="11">
        <v>405003461618.42993</v>
      </c>
      <c r="T487" s="11">
        <v>2558845284044.6997</v>
      </c>
    </row>
    <row r="489" spans="1:20" x14ac:dyDescent="0.25">
      <c r="D489" s="11">
        <v>0</v>
      </c>
      <c r="E489" s="11">
        <f>((FW172)/3676854251601.9)*1000</f>
        <v>10.301776648674943</v>
      </c>
      <c r="F489" s="11">
        <f>((FX172)/1476905625035.07)*1000</f>
        <v>11.986684821213153</v>
      </c>
      <c r="G489" s="11">
        <f>((FY172)/508400819332.74)*1000</f>
        <v>10.927652976027819</v>
      </c>
      <c r="H489" s="11">
        <f>((FZ172)/410655572427.375)*1000</f>
        <v>7.5958509054533749</v>
      </c>
      <c r="I489" s="11">
        <f>((GA172)/3115149290725.95)*1000</f>
        <v>8.6004882490502919</v>
      </c>
      <c r="J489" s="11">
        <f>((GB172)/275926781035.535)*1000</f>
        <v>7.7649045469514544</v>
      </c>
      <c r="K489" s="11">
        <f>((GC172)/313471506498)*1000</f>
        <v>8.1988961579637305</v>
      </c>
      <c r="L489" s="11">
        <f>((GD172)/1400585000731.54)*1000</f>
        <v>9.6455817615150483</v>
      </c>
      <c r="M489" s="11">
        <f>((GE172)/5688250072802)*1000</f>
        <v>8.2580678341381653</v>
      </c>
      <c r="N489" s="11">
        <f>((GF172)/1325659968445.95)*1000</f>
        <v>6.3013595949090497</v>
      </c>
      <c r="O489" s="11">
        <f>((GG172)/1062576683827.62)*1000</f>
        <v>7.6413725669963064</v>
      </c>
      <c r="P489" s="11">
        <f>((GH172)/284252813934.04)*1000</f>
        <v>7.087452523265088</v>
      </c>
      <c r="Q489" s="11">
        <f>((GI172)/416053791616.12)*1000</f>
        <v>7.9647254500932254</v>
      </c>
      <c r="R489" s="11">
        <f>((GJ172)/423938576221.803)*1000</f>
        <v>9.6259839492664838</v>
      </c>
      <c r="S489" s="11">
        <f>((GK172)/405003461618.43)*1000</f>
        <v>7.317087670625785</v>
      </c>
      <c r="T489" s="11">
        <f>((GL172)/2558845284044.7)*1000</f>
        <v>8.0975755251001722</v>
      </c>
    </row>
    <row r="490" spans="1:20" x14ac:dyDescent="0.25">
      <c r="D490" s="11">
        <v>25</v>
      </c>
      <c r="E490" s="11">
        <f>((GN172)/3676854251601.9)*1000</f>
        <v>9.7286446808841411</v>
      </c>
      <c r="F490" s="11">
        <f>((GO172)/1476905625035.07)*1000</f>
        <v>11.288968741527626</v>
      </c>
      <c r="G490" s="11">
        <f>((GP172)/508400819332.74)*1000</f>
        <v>10.244320226204154</v>
      </c>
      <c r="H490" s="11">
        <f>((GQ172)/410655572427.375)*1000</f>
        <v>7.1519051277858328</v>
      </c>
      <c r="I490" s="11">
        <f>((GR172)/3115149290725.95)*1000</f>
        <v>8.142408349653417</v>
      </c>
      <c r="J490" s="11">
        <f>((GS172)/275926781035.535)*1000</f>
        <v>7.2696029414070997</v>
      </c>
      <c r="K490" s="11">
        <f>((GT172)/313471506498)*1000</f>
        <v>7.7212847103661328</v>
      </c>
      <c r="L490" s="11">
        <f>((GU172)/1400585000731.54)*1000</f>
        <v>9.1467383610480493</v>
      </c>
      <c r="M490" s="11">
        <f>((GV172)/5688250072802)*1000</f>
        <v>7.7007710382587353</v>
      </c>
      <c r="N490" s="11">
        <f>((GW172)/1325659968445.95)*1000</f>
        <v>5.931777930742208</v>
      </c>
      <c r="O490" s="11">
        <f>((GX172)/1062576683827.62)*1000</f>
        <v>7.1851870753675096</v>
      </c>
      <c r="P490" s="11">
        <f>((GY172)/284252813934.04)*1000</f>
        <v>6.7162689682159051</v>
      </c>
      <c r="Q490" s="11">
        <f>((GZ172)/416053791616.12)*1000</f>
        <v>7.5145614660615889</v>
      </c>
      <c r="R490" s="11">
        <f>((HA172)/423938576221.803)*1000</f>
        <v>8.9676077425341241</v>
      </c>
      <c r="S490" s="11">
        <f>((HB172)/405003461618.43)*1000</f>
        <v>6.8534694964404439</v>
      </c>
      <c r="T490" s="11">
        <f>((HC172)/2558845284044.7)*1000</f>
        <v>7.6215725637857732</v>
      </c>
    </row>
    <row r="491" spans="1:20" x14ac:dyDescent="0.25">
      <c r="D491" s="11">
        <v>50</v>
      </c>
      <c r="E491" s="11">
        <f>((HE172)/3676854251601.9)*1000</f>
        <v>9.2488792984611443</v>
      </c>
      <c r="F491" s="11">
        <f>((HF172)/1476905625035.07)*1000</f>
        <v>10.594686816341975</v>
      </c>
      <c r="G491" s="11">
        <f>((HG172)/508400819332.74)*1000</f>
        <v>9.6116074606813857</v>
      </c>
      <c r="H491" s="11">
        <f>((HH172)/410655572427.375)*1000</f>
        <v>6.7265599064011985</v>
      </c>
      <c r="I491" s="11">
        <f>((HI172)/3115149290725.95)*1000</f>
        <v>7.6877401664018761</v>
      </c>
      <c r="J491" s="11">
        <f>((HJ172)/275926781035.535)*1000</f>
        <v>6.7736026709144541</v>
      </c>
      <c r="K491" s="11">
        <f>((HK172)/313471506498)*1000</f>
        <v>7.2436732627685192</v>
      </c>
      <c r="L491" s="11">
        <f>((HL172)/1400585000731.54)*1000</f>
        <v>8.6489018836808906</v>
      </c>
      <c r="M491" s="11">
        <f>((HM172)/5688250072802)*1000</f>
        <v>7.1434742423793036</v>
      </c>
      <c r="N491" s="11">
        <f>((HN172)/1325659968445.95)*1000</f>
        <v>5.5621962665753752</v>
      </c>
      <c r="O491" s="11">
        <f>((HO172)/1062576683827.62)*1000</f>
        <v>6.7969751355162753</v>
      </c>
      <c r="P491" s="11">
        <f>((HP172)/284252813934.04)*1000</f>
        <v>6.3450145067215349</v>
      </c>
      <c r="Q491" s="11">
        <f>((HQ172)/416053791616.12)*1000</f>
        <v>7.0643974820299551</v>
      </c>
      <c r="R491" s="11">
        <f>((HR172)/423938576221.803)*1000</f>
        <v>8.3090178085545272</v>
      </c>
      <c r="S491" s="11">
        <f>((HS172)/405003461618.43)*1000</f>
        <v>6.3900290132913522</v>
      </c>
      <c r="T491" s="11">
        <f>((HT172)/2558845284044.7)*1000</f>
        <v>7.1455696024713813</v>
      </c>
    </row>
    <row r="492" spans="1:20" x14ac:dyDescent="0.25">
      <c r="D492" s="11">
        <v>75</v>
      </c>
      <c r="E492" s="11">
        <f>((HV172)/3676854251601.9)*1000</f>
        <v>0</v>
      </c>
      <c r="F492" s="11">
        <f>((HW172)/1476905625035.07)*1000</f>
        <v>0</v>
      </c>
      <c r="G492" s="11">
        <f>((HX172)/508400819332.74)*1000</f>
        <v>0</v>
      </c>
      <c r="H492" s="11">
        <f>((HY172)/410655572427.375)*1000</f>
        <v>0</v>
      </c>
      <c r="I492" s="11">
        <f>((HZ172)/3115149290725.95)*1000</f>
        <v>0</v>
      </c>
      <c r="J492" s="11">
        <f>((IA172)/275926781035.535)*1000</f>
        <v>0</v>
      </c>
      <c r="K492" s="11">
        <f>((IB172)/313471506498)*1000</f>
        <v>0</v>
      </c>
      <c r="L492" s="11">
        <f>((IC172)/1400585000731.54)*1000</f>
        <v>0</v>
      </c>
      <c r="M492" s="11">
        <f>((ID172)/5688250072802)*1000</f>
        <v>0</v>
      </c>
      <c r="N492" s="11">
        <f>((IE172)/1325659968445.95)*1000</f>
        <v>0</v>
      </c>
      <c r="O492" s="11">
        <f>((IF172)/1062576683827.62)*1000</f>
        <v>0</v>
      </c>
      <c r="P492" s="11">
        <f>((IG172)/284252813934.04)*1000</f>
        <v>0</v>
      </c>
      <c r="Q492" s="11">
        <f>((IH172)/416053791616.12)*1000</f>
        <v>0</v>
      </c>
      <c r="R492" s="11">
        <f>((II172)/423938576221.803)*1000</f>
        <v>0</v>
      </c>
      <c r="S492" s="11">
        <f>((IJ172)/405003461618.43)*1000</f>
        <v>0</v>
      </c>
      <c r="T492" s="11">
        <f>((IK172)/2558845284044.7)*1000</f>
        <v>0</v>
      </c>
    </row>
    <row r="493" spans="1:20" x14ac:dyDescent="0.25">
      <c r="D493" s="11">
        <v>100</v>
      </c>
      <c r="E493" s="11">
        <f>((IM172)/3676854251601.9)*1000</f>
        <v>0</v>
      </c>
      <c r="F493" s="11">
        <f>((IN172)/1476905625035.07)*1000</f>
        <v>0</v>
      </c>
      <c r="G493" s="11">
        <f>((IO172)/508400819332.74)*1000</f>
        <v>0</v>
      </c>
      <c r="H493" s="11">
        <f>((IP172)/410655572427.375)*1000</f>
        <v>0</v>
      </c>
      <c r="I493" s="11">
        <f>((IQ172)/3115149290725.95)*1000</f>
        <v>0</v>
      </c>
      <c r="J493" s="11">
        <f>((IR172)/275926781035.535)*1000</f>
        <v>0</v>
      </c>
      <c r="K493" s="11">
        <f>((IS172)/313471506498)*1000</f>
        <v>0</v>
      </c>
      <c r="L493" s="11">
        <f>((IT172)/1400585000731.54)*1000</f>
        <v>0</v>
      </c>
      <c r="M493" s="11">
        <f>((IU172)/5688250072802)*1000</f>
        <v>0</v>
      </c>
      <c r="N493" s="11">
        <f>((IV172)/1325659968445.95)*1000</f>
        <v>0</v>
      </c>
      <c r="O493" s="11">
        <f>((IW172)/1062576683827.62)*1000</f>
        <v>0</v>
      </c>
      <c r="P493" s="11">
        <f>((IX172)/284252813934.04)*1000</f>
        <v>0</v>
      </c>
      <c r="Q493" s="11">
        <f>((IY172)/416053791616.12)*1000</f>
        <v>0</v>
      </c>
      <c r="R493" s="11">
        <f>((IZ172)/423938576221.803)*1000</f>
        <v>0</v>
      </c>
      <c r="S493" s="11">
        <f>((JA172)/405003461618.43)*1000</f>
        <v>0</v>
      </c>
      <c r="T493" s="11">
        <f>((JB172)/2558845284044.7)*1000</f>
        <v>0</v>
      </c>
    </row>
    <row r="495" spans="1:20" x14ac:dyDescent="0.25">
      <c r="E495" s="11" t="s">
        <v>73</v>
      </c>
      <c r="F495" s="11" t="s">
        <v>7</v>
      </c>
      <c r="G495" s="11" t="s">
        <v>8</v>
      </c>
      <c r="H495" s="11" t="s">
        <v>9</v>
      </c>
      <c r="I495" s="11" t="s">
        <v>10</v>
      </c>
      <c r="J495" s="11" t="s">
        <v>11</v>
      </c>
      <c r="K495" s="11" t="s">
        <v>12</v>
      </c>
      <c r="L495" s="11" t="s">
        <v>24</v>
      </c>
      <c r="M495" s="11" t="s">
        <v>13</v>
      </c>
      <c r="N495" s="11" t="s">
        <v>14</v>
      </c>
      <c r="O495" s="11" t="s">
        <v>15</v>
      </c>
      <c r="P495" s="11" t="s">
        <v>16</v>
      </c>
      <c r="Q495" s="11" t="s">
        <v>17</v>
      </c>
      <c r="R495" s="11" t="s">
        <v>18</v>
      </c>
      <c r="S495" s="11" t="s">
        <v>19</v>
      </c>
      <c r="T495" s="11" t="s">
        <v>20</v>
      </c>
    </row>
    <row r="496" spans="1:20" ht="15.6" x14ac:dyDescent="0.25">
      <c r="A496" s="11" t="s">
        <v>84</v>
      </c>
      <c r="D496" s="11" t="s">
        <v>75</v>
      </c>
      <c r="E496" s="10">
        <v>33467632023023.402</v>
      </c>
      <c r="F496" s="10">
        <v>15827405629430.953</v>
      </c>
      <c r="G496" s="10">
        <v>6028117638021.9834</v>
      </c>
      <c r="H496" s="10">
        <v>3124760687567.8877</v>
      </c>
      <c r="I496" s="10">
        <v>22903148869395.199</v>
      </c>
      <c r="J496" s="10">
        <v>1242333646275.4529</v>
      </c>
      <c r="K496" s="10">
        <v>2193301171509.2712</v>
      </c>
      <c r="L496" s="10">
        <v>6374640864763.96</v>
      </c>
      <c r="M496" s="10">
        <v>45041935886870.813</v>
      </c>
      <c r="N496" s="11">
        <v>6792782687656.3438</v>
      </c>
      <c r="O496" s="10">
        <v>7829110893565.748</v>
      </c>
      <c r="P496" s="10">
        <v>1003879435045.6411</v>
      </c>
      <c r="Q496" s="10">
        <v>3457139051186.1631</v>
      </c>
      <c r="R496" s="10">
        <v>2631155411689.5815</v>
      </c>
      <c r="S496" s="10">
        <v>2821516016952.8228</v>
      </c>
      <c r="T496" s="11">
        <v>11538872812583.629</v>
      </c>
    </row>
    <row r="497" spans="4:20" x14ac:dyDescent="0.25">
      <c r="D497" s="11" t="s">
        <v>71</v>
      </c>
      <c r="E497" s="11">
        <v>38330303834107.461</v>
      </c>
      <c r="F497" s="11">
        <v>18060400435026.133</v>
      </c>
      <c r="G497" s="11">
        <v>6940617398540.7383</v>
      </c>
      <c r="H497" s="11">
        <v>3415971114102.1953</v>
      </c>
      <c r="I497" s="11">
        <v>25010117199533.629</v>
      </c>
      <c r="J497" s="11">
        <v>1289537366379.0537</v>
      </c>
      <c r="K497" s="11">
        <v>2452601870372.541</v>
      </c>
      <c r="L497" s="11">
        <v>6913021524743.8574</v>
      </c>
      <c r="M497" s="11">
        <v>48412021319034.063</v>
      </c>
      <c r="N497" s="11">
        <v>7090122886545.5361</v>
      </c>
      <c r="O497" s="11">
        <v>8138761651443.1113</v>
      </c>
      <c r="P497" s="11">
        <v>1077979360594.2379</v>
      </c>
      <c r="Q497" s="11">
        <v>3693467762300.9385</v>
      </c>
      <c r="R497" s="11">
        <v>2661388785765.8901</v>
      </c>
      <c r="S497" s="11">
        <v>2938950527567.6968</v>
      </c>
      <c r="T497" s="11">
        <v>12305895644347.563</v>
      </c>
    </row>
    <row r="498" spans="4:20" ht="15.6" x14ac:dyDescent="0.25">
      <c r="D498" s="11">
        <v>0</v>
      </c>
      <c r="E498" s="10">
        <f>((((((E139)/41873130876034)*1000)*41873130876034)/38330303834107.5)*38330303834107.5)/33467632023023.4</f>
        <v>19.055287942715836</v>
      </c>
      <c r="F498" s="10">
        <f>((((((F139)/20563352358927.5)*1000)*20563352358927.5)/18060400435026.1)*18060400435026.1)/15827405629431</f>
        <v>21.575208099771555</v>
      </c>
      <c r="G498" s="10">
        <f>((((((G139)/7959288027973.08)*1000)*7959288027973.08)/6940617398540.74)*6940617398540.74)/6028117638021.98</f>
        <v>17.268687178863324</v>
      </c>
      <c r="H498" s="10">
        <f>((((((H139)/3636410710918.54)*1000)*3636410710918.54)/3415971114102.2)*3415971114102.2)/3124760687567.89</f>
        <v>15.005253461743443</v>
      </c>
      <c r="I498" s="10">
        <f>((((((I139)/26012103479283.9)*1000)*26012103479283.9)/25010117199533.6)*25010117199533.6)/22903148869395.2</f>
        <v>18.883070549566025</v>
      </c>
      <c r="J498" s="10">
        <f>((((((J139)/1344875093082.24)*1000)*1344875093082.24)/1289537366379.05)*1289537366379.05)/1242333646275.45</f>
        <v>19.866808995953559</v>
      </c>
      <c r="K498" s="10">
        <f>((((((K139)/2656643409186.56)*1000)*2656643409186.56)/2452601870372.54)*2452601870372.54)/2193301171509.27</f>
        <v>16.808999526333775</v>
      </c>
      <c r="L498" s="10">
        <f>((((((L139)/7267922039065.95)*1000)*7267922039065.95)/6913021524743.86)*6913021524743.86)/6374640864763.96</f>
        <v>18.336277918673638</v>
      </c>
      <c r="M498" s="10">
        <f>((((((M139)/50114487235910.2)*1000)*50114487235910.2)/48412021319034.1)*48412021319034.1)/45041935886870.8</f>
        <v>15.561353855489994</v>
      </c>
      <c r="N498" s="11">
        <f>((((((N139)/7273808529937.96)*1000)*7273808529937.96)/7090122886545.54)*7090122886545.54)/6792782687656.34</f>
        <v>14.69570441351342</v>
      </c>
      <c r="O498" s="10">
        <f>((((((O139)/8267414843143.42)*1000)*8267414843143.42)/8138761651443.11)*8138761651443.11)/7829110893565.75</f>
        <v>14.076780925372086</v>
      </c>
      <c r="P498" s="10">
        <f>((((((P139)/1135073358040.42)*1000)*1135073358040.42)/1077979360594.24)*1077979360594.24)/1003879435045.64</f>
        <v>17.106593160085211</v>
      </c>
      <c r="Q498" s="10">
        <f>((((((Q139)/3811352968768.54)*1000)*3811352968768.54)/3693467762300.94)*3693467762300.94)/3457139051186.16</f>
        <v>17.15270349664917</v>
      </c>
      <c r="R498" s="10">
        <f>((((((R139)/2665233168905.82)*1000)*2665233168905.82)/2661388785765.89)*2661388785765.89)/2631155411689.58</f>
        <v>17.41890111354693</v>
      </c>
      <c r="S498" s="10">
        <f>((((((S139)/3019134260129.09)*1000)*3019134260129.09)/2938950527567.7)*2938950527567.7)/2821516016952.82</f>
        <v>14.707673473486141</v>
      </c>
      <c r="T498" s="11">
        <f>((((((T139)/12776500348537.9)*1000)*12776500348537.9)/12305895644347.6)*12305895644347.6)/11538872812583.6</f>
        <v>17.891186727099917</v>
      </c>
    </row>
    <row r="499" spans="4:20" ht="15.6" x14ac:dyDescent="0.25">
      <c r="D499" s="11">
        <v>25</v>
      </c>
      <c r="E499" s="10">
        <f>((((((V139)/41873130876034)*1000)*41873130876034)/38330303834107.5)*38330303834107.5)/33467632023023.4</f>
        <v>18.390667387929145</v>
      </c>
      <c r="F499" s="10">
        <f>((((((W139)/20563352358927.5)*1000)*20563352358927.5)/18060400435026.1)*18060400435026.1)/15827405629431</f>
        <v>19.734350950703</v>
      </c>
      <c r="G499" s="10">
        <f>((((((X139)/7959288027973.08)*1000)*7959288027973.08)/6940617398540.74)*6940617398540.74)/6028117638021.98</f>
        <v>16.143531184468273</v>
      </c>
      <c r="H499" s="10">
        <f>((((((Y139)/3636410710918.54)*1000)*3636410710918.54)/3415971114102.2)*3415971114102.2)/3124760687567.89</f>
        <v>13.718299335283605</v>
      </c>
      <c r="I499" s="10">
        <f>((((((Z139)/26012103479283.9)*1000)*26012103479283.9)/25010117199533.6)*25010117199533.6)/22903148869395.2</f>
        <v>17.628758636957446</v>
      </c>
      <c r="J499" s="10">
        <f>((((((AA139)/1344875093082.24)*1000)*1344875093082.24)/1289537366379.05)*1289537366379.05)/1242333646275.45</f>
        <v>17.481677919248536</v>
      </c>
      <c r="K499" s="10">
        <f>((((((AB139)/2656643409186.56)*1000)*2656643409186.56)/2452601870372.54)*2452601870372.54)/2193301171509.27</f>
        <v>15.295657947308866</v>
      </c>
      <c r="L499" s="10">
        <f>((((((AC139)/7267922039065.95)*1000)*7267922039065.95)/6913021524743.86)*6913021524743.86)/6374640864763.96</f>
        <v>16.669548875717588</v>
      </c>
      <c r="M499" s="10">
        <f>((((((AD139)/50114487235910.2)*1000)*50114487235910.2)/48412021319034.1)*48412021319034.1)/45041935886870.8</f>
        <v>14.130977852914196</v>
      </c>
      <c r="N499" s="11">
        <f>((((((AE139)/7273808529937.96)*1000)*7273808529937.96)/7090122886545.54)*7090122886545.54)/6792782687656.34</f>
        <v>13.079244109242326</v>
      </c>
      <c r="O499" s="10">
        <f>((((((AF139)/8267414843143.42)*1000)*8267414843143.42)/8138761651443.11)*8138761651443.11)/7829110893565.75</f>
        <v>12.587559790776233</v>
      </c>
      <c r="P499" s="10">
        <f>((((((AG139)/1135073358040.42)*1000)*1135073358040.42)/1077979360594.24)*1077979360594.24)/1003879435045.64</f>
        <v>15.472130137556718</v>
      </c>
      <c r="Q499" s="10">
        <f>((((((AH139)/3811352968768.54)*1000)*3811352968768.54)/3693467762300.94)*3693467762300.94)/3457139051186.16</f>
        <v>15.361319977165886</v>
      </c>
      <c r="R499" s="10">
        <f>((((((AI139)/2665233168905.82)*1000)*2665233168905.82)/2661388785765.89)*2661388785765.89)/2631155411689.58</f>
        <v>15.609815055480667</v>
      </c>
      <c r="S499" s="10">
        <f>((((((AJ139)/3019134260129.09)*1000)*3019134260129.09)/2938950527567.7)*2938950527567.7)/2821516016952.82</f>
        <v>13.012456641086075</v>
      </c>
      <c r="T499" s="11">
        <f>((((((AK139)/12776500348537.9)*1000)*12776500348537.9)/12305895644347.6)*12305895644347.6)/11538872812583.6</f>
        <v>16.158259673468375</v>
      </c>
    </row>
    <row r="500" spans="4:20" ht="15.6" x14ac:dyDescent="0.25">
      <c r="D500" s="11">
        <v>50</v>
      </c>
      <c r="E500" s="10">
        <f>((((((AM139)/41873130876034)*1000)*41873130876034)/38330303834107.5)*38330303834107.5)/33467632023023.4</f>
        <v>18.11403278786317</v>
      </c>
      <c r="F500" s="10">
        <f>((((((AN139)/20563352358927.5)*1000)*20563352358927.5)/18060400435026.1)*18060400435026.1)/15827405629431</f>
        <v>17.937071136910482</v>
      </c>
      <c r="G500" s="10">
        <f>((((((AO139)/7959288027973.08)*1000)*7959288027973.08)/6940617398540.74)*6940617398540.74)/6028117638021.98</f>
        <v>15.140609527878816</v>
      </c>
      <c r="H500" s="10">
        <f>((((((AP139)/3636410710918.54)*1000)*3636410710918.54)/3415971114102.2)*3415971114102.2)/3124760687567.89</f>
        <v>12.53294661112038</v>
      </c>
      <c r="I500" s="10">
        <f>((((((AQ139)/26012103479283.9)*1000)*26012103479283.9)/25010117199533.6)*25010117199533.6)/22903148869395.2</f>
        <v>16.797639690505957</v>
      </c>
      <c r="J500" s="10">
        <f>((((((AR139)/1344875093082.24)*1000)*1344875093082.24)/1289537366379.05)*1289537366379.05)/1242333646275.45</f>
        <v>15.097594291109004</v>
      </c>
      <c r="K500" s="10">
        <f>((((((AS139)/2656643409186.56)*1000)*2656643409186.56)/2452601870372.54)*2452601870372.54)/2193301171509.27</f>
        <v>13.835025866657078</v>
      </c>
      <c r="L500" s="10">
        <f>((((((AT139)/7267922039065.95)*1000)*7267922039065.95)/6913021524743.86)*6913021524743.86)/6374640864763.96</f>
        <v>15.035652753789213</v>
      </c>
      <c r="M500" s="10">
        <f>((((((AU139)/50114487235910.2)*1000)*50114487235910.2)/48412021319034.1)*48412021319034.1)/45041935886870.8</f>
        <v>12.740905924898133</v>
      </c>
      <c r="N500" s="11">
        <f>((((((AV139)/7273808529937.96)*1000)*7273808529937.96)/7090122886545.54)*7090122886545.54)/6792782687656.34</f>
        <v>11.463862084281155</v>
      </c>
      <c r="O500" s="10">
        <f>((((((AW139)/8267414843143.42)*1000)*8267414843143.42)/8138761651443.11)*8138761651443.11)/7829110893565.75</f>
        <v>11.099321360377862</v>
      </c>
      <c r="P500" s="10">
        <f>((((((AX139)/1135073358040.42)*1000)*1135073358040.42)/1077979360594.24)*1077979360594.24)/1003879435045.64</f>
        <v>13.869585694450995</v>
      </c>
      <c r="Q500" s="10">
        <f>((((((AY139)/3811352968768.54)*1000)*3811352968768.54)/3693467762300.94)*3693467762300.94)/3457139051186.16</f>
        <v>13.572422348498968</v>
      </c>
      <c r="R500" s="10">
        <f>((((((AZ139)/2665233168905.82)*1000)*2665233168905.82)/2661388785765.89)*2661388785765.89)/2631155411689.58</f>
        <v>13.801395416751509</v>
      </c>
      <c r="S500" s="10">
        <f>((((((BA139)/3019134260129.09)*1000)*3019134260129.09)/2938950527567.7)*2938950527567.7)/2821516016952.82</f>
        <v>11.318143715226675</v>
      </c>
      <c r="T500" s="11">
        <f>((((((BB139)/12776500348537.9)*1000)*12776500348537.9)/12305895644347.6)*12305895644347.6)/11538872812583.6</f>
        <v>14.42766624625027</v>
      </c>
    </row>
    <row r="501" spans="4:20" ht="15.6" x14ac:dyDescent="0.25">
      <c r="D501" s="11">
        <v>75</v>
      </c>
      <c r="E501" s="10">
        <f>((((((BD139)/41873130876034)*1000)*41873130876034)/38330303834107.5)*38330303834107.5)/33467632023023.4</f>
        <v>0</v>
      </c>
      <c r="F501" s="10">
        <f>((((((BE139)/20563352358927.5)*1000)*20563352358927.5)/18060400435026.1)*18060400435026.1)/15827405629431</f>
        <v>0</v>
      </c>
      <c r="G501" s="10">
        <f>((((((BF139)/7959288027973.08)*1000)*7959288027973.08)/6940617398540.74)*6940617398540.74)/6028117638021.98</f>
        <v>0</v>
      </c>
      <c r="H501" s="10">
        <f>((((((BG139)/3636410710918.54)*1000)*3636410710918.54)/3415971114102.2)*3415971114102.2)/3124760687567.89</f>
        <v>0</v>
      </c>
      <c r="I501" s="10">
        <f>((((((BH139)/26012103479283.9)*1000)*26012103479283.9)/25010117199533.6)*25010117199533.6)/22903148869395.2</f>
        <v>0</v>
      </c>
      <c r="J501" s="10">
        <f>((((((BI139)/1344875093082.24)*1000)*1344875093082.24)/1289537366379.05)*1289537366379.05)/1242333646275.45</f>
        <v>0</v>
      </c>
      <c r="K501" s="10">
        <f>((((((BJ139)/2656643409186.56)*1000)*2656643409186.56)/2452601870372.54)*2452601870372.54)/2193301171509.27</f>
        <v>0</v>
      </c>
      <c r="L501" s="10">
        <f>((((((BK139)/7267922039065.95)*1000)*7267922039065.95)/6913021524743.86)*6913021524743.86)/6374640864763.96</f>
        <v>0</v>
      </c>
      <c r="M501" s="10">
        <f>((((((BL139)/50114487235910.2)*1000)*50114487235910.2)/48412021319034.1)*48412021319034.1)/45041935886870.8</f>
        <v>0</v>
      </c>
      <c r="N501" s="11">
        <f>((((((BM139)/7273808529937.96)*1000)*7273808529937.96)/7090122886545.54)*7090122886545.54)/6792782687656.34</f>
        <v>0</v>
      </c>
      <c r="O501" s="10">
        <f>((((((BN139)/8267414843143.42)*1000)*8267414843143.42)/8138761651443.11)*8138761651443.11)/7829110893565.75</f>
        <v>0</v>
      </c>
      <c r="P501" s="10">
        <f>((((((BO139)/1135073358040.42)*1000)*1135073358040.42)/1077979360594.24)*1077979360594.24)/1003879435045.64</f>
        <v>0</v>
      </c>
      <c r="Q501" s="10">
        <f>((((((BP139)/3811352968768.54)*1000)*3811352968768.54)/3693467762300.94)*3693467762300.94)/3457139051186.16</f>
        <v>0</v>
      </c>
      <c r="R501" s="10">
        <f>((((((BQ139)/2665233168905.82)*1000)*2665233168905.82)/2661388785765.89)*2661388785765.89)/2631155411689.58</f>
        <v>0</v>
      </c>
      <c r="S501" s="10">
        <f>((((((BR139)/3019134260129.09)*1000)*3019134260129.09)/2938950527567.7)*2938950527567.7)/2821516016952.82</f>
        <v>0</v>
      </c>
      <c r="T501" s="11">
        <f>((((((BS139)/12776500348537.9)*1000)*12776500348537.9)/12305895644347.6)*12305895644347.6)/11538872812583.6</f>
        <v>0</v>
      </c>
    </row>
    <row r="502" spans="4:20" ht="15.6" x14ac:dyDescent="0.25">
      <c r="D502" s="11">
        <v>100</v>
      </c>
      <c r="E502" s="10">
        <f>((((((BU139)/41873130876034)*1000)*41873130876034)/38330303834107.5)*38330303834107.5)/33467632023023.4</f>
        <v>0</v>
      </c>
      <c r="F502" s="10">
        <f>((((((BV139)/20563352358927.5)*1000)*20563352358927.5)/18060400435026.1)*18060400435026.1)/15827405629431</f>
        <v>0</v>
      </c>
      <c r="G502" s="10">
        <f>((((((BW139)/7959288027973.08)*1000)*7959288027973.08)/6940617398540.74)*6940617398540.74)/6028117638021.98</f>
        <v>0</v>
      </c>
      <c r="H502" s="10">
        <f>((((((BX139)/3636410710918.54)*1000)*3636410710918.54)/3415971114102.2)*3415971114102.2)/3124760687567.89</f>
        <v>0</v>
      </c>
      <c r="I502" s="10">
        <f>((((((BY139)/26012103479283.9)*1000)*26012103479283.9)/25010117199533.6)*25010117199533.6)/22903148869395.2</f>
        <v>0</v>
      </c>
      <c r="J502" s="10">
        <f>((((((BZ139)/1344875093082.24)*1000)*1344875093082.24)/1289537366379.05)*1289537366379.05)/1242333646275.45</f>
        <v>0</v>
      </c>
      <c r="K502" s="10">
        <f>((((((CA139)/2656643409186.56)*1000)*2656643409186.56)/2452601870372.54)*2452601870372.54)/2193301171509.27</f>
        <v>0</v>
      </c>
      <c r="L502" s="10">
        <f>((((((CB139)/7267922039065.95)*1000)*7267922039065.95)/6913021524743.86)*6913021524743.86)/6374640864763.96</f>
        <v>0</v>
      </c>
      <c r="M502" s="10">
        <f>((((((CC139)/50114487235910.2)*1000)*50114487235910.2)/48412021319034.1)*48412021319034.1)/45041935886870.8</f>
        <v>0</v>
      </c>
      <c r="N502" s="11">
        <f>((((((CD139)/7273808529937.96)*1000)*7273808529937.96)/7090122886545.54)*7090122886545.54)/6792782687656.34</f>
        <v>0</v>
      </c>
      <c r="O502" s="10">
        <f>((((((CE139)/8267414843143.42)*1000)*8267414843143.42)/8138761651443.11)*8138761651443.11)/7829110893565.75</f>
        <v>0</v>
      </c>
      <c r="P502" s="10">
        <f>((((((CF139)/1135073358040.42)*1000)*1135073358040.42)/1077979360594.24)*1077979360594.24)/1003879435045.64</f>
        <v>0</v>
      </c>
      <c r="Q502" s="10">
        <f>((((((CG139)/3811352968768.54)*1000)*3811352968768.54)/3693467762300.94)*3693467762300.94)/3457139051186.16</f>
        <v>0</v>
      </c>
      <c r="R502" s="10">
        <f>((((((CH139)/2665233168905.82)*1000)*2665233168905.82)/2661388785765.89)*2661388785765.89)/2631155411689.58</f>
        <v>0</v>
      </c>
      <c r="S502" s="10">
        <f>((((((CI139)/3019134260129.09)*1000)*3019134260129.09)/2938950527567.7)*2938950527567.7)/2821516016952.82</f>
        <v>0</v>
      </c>
      <c r="T502" s="11">
        <f>((((((CJ139)/12776500348537.9)*1000)*12776500348537.9)/12305895644347.6)*12305895644347.6)/11538872812583.6</f>
        <v>0</v>
      </c>
    </row>
    <row r="504" spans="4:20" ht="15.6" x14ac:dyDescent="0.25">
      <c r="D504" s="11" t="s">
        <v>76</v>
      </c>
      <c r="E504" s="10">
        <v>49424252170818.867</v>
      </c>
      <c r="F504" s="10">
        <v>18352184674063.961</v>
      </c>
      <c r="G504" s="10">
        <v>7537764837242.2861</v>
      </c>
      <c r="H504" s="10">
        <v>3700288915100.1675</v>
      </c>
      <c r="I504" s="10">
        <v>30132821678906.656</v>
      </c>
      <c r="J504" s="10">
        <v>1902167953412.8994</v>
      </c>
      <c r="K504" s="10">
        <v>3028905207650.0693</v>
      </c>
      <c r="L504" s="10">
        <v>9581842381121.5313</v>
      </c>
      <c r="M504" s="10">
        <v>59890190671407.602</v>
      </c>
      <c r="N504" s="11">
        <v>8379636194083.1035</v>
      </c>
      <c r="O504" s="10">
        <v>13796822146146.723</v>
      </c>
      <c r="P504" s="10">
        <v>1562566114094.9019</v>
      </c>
      <c r="Q504" s="10">
        <v>4333158816374.7832</v>
      </c>
      <c r="R504" s="10">
        <v>5170358044570.6084</v>
      </c>
      <c r="S504" s="10">
        <v>3992510357050.5059</v>
      </c>
      <c r="T504" s="11">
        <v>14081802306276.316</v>
      </c>
    </row>
    <row r="505" spans="4:20" x14ac:dyDescent="0.25">
      <c r="D505" s="11" t="s">
        <v>72</v>
      </c>
      <c r="E505" s="11">
        <v>54884326080523.313</v>
      </c>
      <c r="F505" s="11">
        <v>21071831401366.633</v>
      </c>
      <c r="G505" s="11">
        <v>8662529265863.8105</v>
      </c>
      <c r="H505" s="11">
        <v>4021157727169.3574</v>
      </c>
      <c r="I505" s="11">
        <v>32492674612970.68</v>
      </c>
      <c r="J505" s="11">
        <v>1957463537446.5627</v>
      </c>
      <c r="K505" s="11">
        <v>3346513250935.5698</v>
      </c>
      <c r="L505" s="11">
        <v>10267271657436.898</v>
      </c>
      <c r="M505" s="11">
        <v>62435743512924.898</v>
      </c>
      <c r="N505" s="11">
        <v>8743936833028.1504</v>
      </c>
      <c r="O505" s="11">
        <v>14210895272641.355</v>
      </c>
      <c r="P505" s="11">
        <v>1654566431691.4949</v>
      </c>
      <c r="Q505" s="11">
        <v>4637783693958.4951</v>
      </c>
      <c r="R505" s="11">
        <v>5234469865686.4248</v>
      </c>
      <c r="S505" s="11">
        <v>4147884641803.1309</v>
      </c>
      <c r="T505" s="11">
        <v>15036131180869.326</v>
      </c>
    </row>
    <row r="506" spans="4:20" ht="15.6" x14ac:dyDescent="0.25">
      <c r="D506" s="11">
        <v>0</v>
      </c>
      <c r="E506" s="10">
        <f>((((((CN139)/58428441580295.9)*1000)*58428441580295.9)/54884326080523.3)*54884326080523.3)/49424252170818.9</f>
        <v>16.826214899822943</v>
      </c>
      <c r="F506" s="10">
        <f>((((((CO139)/23592163691623.7)*1000)*23592163691623.7)/21071831401366.6)*21071831401366.6)/18352184674064</f>
        <v>19.768888164075094</v>
      </c>
      <c r="G506" s="10">
        <f>((((((CP139)/9689888949856.98)*1000)*9689888949856.98)/8662529265863.81)*8662529265863.81)/7537764837242.29</f>
        <v>15.57399715674288</v>
      </c>
      <c r="H506" s="10">
        <f>((((((CQ139)/4241598952084.26)*1000)*4241598952084.26)/4021157727169.36)*4021157727169.36)/3700288915100.17</f>
        <v>13.068618740196756</v>
      </c>
      <c r="I506" s="10">
        <f>((((((CR139)/33498287632951.2)*1000)*33498287632951.2)/32492674612970.7)*32492674612970.7)/30132821678906.7</f>
        <v>15.449391108585871</v>
      </c>
      <c r="J506" s="10">
        <f>((((((CS139)/2013057033828.4)*1000)*2013057033828.4)/1957463537446.56)*1957463537446.56)/1902167953412.9</f>
        <v>15.856371070629338</v>
      </c>
      <c r="K506" s="10">
        <f>((((((CT139)/3551506028039.82)*1000)*3551506028039.82)/3346513250935.57)*3346513250935.57)/3028905207650.07</f>
        <v>13.474297509812843</v>
      </c>
      <c r="L506" s="10">
        <f>((((((CU139)/10627024403309.9)*1000)*10627024403309.9)/10267271657436.9)*10267271657436.9)/9581842381121.53</f>
        <v>15.829150084497172</v>
      </c>
      <c r="M506" s="10">
        <f>((((((CV139)/64103629657888.6)*1000)*64103629657888.6)/62435743512924.9)*62435743512924.9)/59890190671407.6</f>
        <v>11.69145161016802</v>
      </c>
      <c r="N506" s="11">
        <f>((((((CW139)/8928650671966.35)*1000)*8928650671966.35)/8743936833028.15)*8743936833028.15)/8379636194083.1</f>
        <v>12.474973682696012</v>
      </c>
      <c r="O506" s="10">
        <f>((((((CX139)/14341288025421.8)*1000)*14341288025421.8)/14210895272641.4)*14210895272641.4)/13796822146146.7</f>
        <v>12.802703748858475</v>
      </c>
      <c r="P506" s="10">
        <f>((((((CY139)/1712300536474.86)*1000)*1712300536474.86)/1654566431691.49)*1654566431691.49)/1562566114094.9</f>
        <v>13.915286112452986</v>
      </c>
      <c r="Q506" s="10">
        <f>((((((CZ139)/4757429334348.2)*1000)*4757429334348.2)/4637783693958.5)*4637783693958.5)/4333158816374.78</f>
        <v>15.177763447367193</v>
      </c>
      <c r="R506" s="10">
        <f>((((((DA139)/5238136073497.91)*1000)*5238136073497.91)/5234469865686.42)*5234469865686.42)/5170358044570.61</f>
        <v>13.059868588474435</v>
      </c>
      <c r="S506" s="10">
        <f>((((((DB139)/4228936894832.78)*1000)*4228936894832.78)/4147884641803.13)*4147884641803.13)/3992510357050.51</f>
        <v>12.905125255613076</v>
      </c>
      <c r="T506" s="11">
        <f>((((((DC139)/15513064426627.8)*1000)*15513064426627.8)/15036131180869.3)*15036131180869.3)/14081802306276.3</f>
        <v>15.931022207560423</v>
      </c>
    </row>
    <row r="507" spans="4:20" ht="15.6" x14ac:dyDescent="0.25">
      <c r="D507" s="11">
        <v>25</v>
      </c>
      <c r="E507" s="10">
        <f>((((((DE139)/58428441580295.9)*1000)*58428441580295.9)/54884326080523.3)*54884326080523.3)/49424252170818.9</f>
        <v>15.554358417639335</v>
      </c>
      <c r="F507" s="10">
        <f>((((((DF139)/23592163691623.7)*1000)*23592163691623.7)/21071831401366.6)*21071831401366.6)/18352184674064</f>
        <v>18.308238296247289</v>
      </c>
      <c r="G507" s="10">
        <f>((((((DG139)/9689888949856.98)*1000)*9689888949856.98)/8662529265863.81)*8662529265863.81)/7537764837242.29</f>
        <v>14.883302851252159</v>
      </c>
      <c r="H507" s="10">
        <f>((((((DH139)/4241598952084.26)*1000)*4241598952084.26)/4021157727169.36)*4021157727169.36)/3700288915100.17</f>
        <v>11.901374126779531</v>
      </c>
      <c r="I507" s="10">
        <f>((((((DI139)/33498287632951.2)*1000)*33498287632951.2)/32492674612970.7)*32492674612970.7)/30132821678906.7</f>
        <v>14.302944127629733</v>
      </c>
      <c r="J507" s="10">
        <f>((((((DJ139)/2013057033828.4)*1000)*2013057033828.4)/1957463537446.56)*1957463537446.56)/1902167953412.9</f>
        <v>13.905886911175561</v>
      </c>
      <c r="K507" s="10">
        <f>((((((DK139)/3551506028039.82)*1000)*3551506028039.82)/3346513250935.57)*3346513250935.57)/3028905207650.07</f>
        <v>12.482574709264481</v>
      </c>
      <c r="L507" s="10">
        <f>((((((DL139)/10627024403309.9)*1000)*10627024403309.9)/10267271657436.9)*10267271657436.9)/9581842381121.53</f>
        <v>14.34433216582678</v>
      </c>
      <c r="M507" s="10">
        <f>((((((DM139)/64103629657888.6)*1000)*64103629657888.6)/62435743512924.9)*62435743512924.9)/59890190671407.6</f>
        <v>10.624230700502027</v>
      </c>
      <c r="N507" s="11">
        <f>((((((DN139)/8928650671966.35)*1000)*8928650671966.35)/8743936833028.15)*8743936833028.15)/8379636194083.1</f>
        <v>11.121075486299276</v>
      </c>
      <c r="O507" s="10">
        <f>((((((DO139)/14341288025421.8)*1000)*14341288025421.8)/14210895272641.4)*14210895272641.4)/13796822146146.7</f>
        <v>11.521829919908891</v>
      </c>
      <c r="P507" s="10">
        <f>((((((DP139)/1712300536474.86)*1000)*1712300536474.86)/1654566431691.49)*1654566431691.49)/1562566114094.9</f>
        <v>12.51785805348932</v>
      </c>
      <c r="Q507" s="10">
        <f>((((((DQ139)/4757429334348.2)*1000)*4757429334348.2)/4637783693958.5)*4637783693958.5)/4333158816374.78</f>
        <v>13.657119546742555</v>
      </c>
      <c r="R507" s="10">
        <f>((((((DR139)/5238136073497.91)*1000)*5238136073497.91)/5234469865686.42)*5234469865686.42)/5170358044570.61</f>
        <v>12.260794747589378</v>
      </c>
      <c r="S507" s="10">
        <f>((((((DS139)/4228936894832.78)*1000)*4228936894832.78)/4147884641803.13)*4147884641803.13)/3992510357050.51</f>
        <v>11.526595445407391</v>
      </c>
      <c r="T507" s="11">
        <f>((((((DT139)/15513064426627.8)*1000)*15513064426627.8)/15036131180869.3)*15036131180869.3)/14081802306276.3</f>
        <v>14.466166542018232</v>
      </c>
    </row>
    <row r="508" spans="4:20" ht="15.6" x14ac:dyDescent="0.25">
      <c r="D508" s="11">
        <v>50</v>
      </c>
      <c r="E508" s="10">
        <f>((((((DV139)/58428441580295.9)*1000)*58428441580295.9)/54884326080523.3)*54884326080523.3)/49424252170818.9</f>
        <v>14.41143066065915</v>
      </c>
      <c r="F508" s="10">
        <f>((((((DW139)/23592163691623.7)*1000)*23592163691623.7)/21071831401366.6)*21071831401366.6)/18352184674064</f>
        <v>17.276924326880593</v>
      </c>
      <c r="G508" s="10">
        <f>((((((DX139)/9689888949856.98)*1000)*9689888949856.98)/8662529265863.81)*8662529265863.81)/7537764837242.29</f>
        <v>14.627823705612323</v>
      </c>
      <c r="H508" s="10">
        <f>((((((DY139)/4241598952084.26)*1000)*4241598952084.26)/4021157727169.36)*4021157727169.36)/3700288915100.17</f>
        <v>11.052649203158264</v>
      </c>
      <c r="I508" s="10">
        <f>((((((DZ139)/33498287632951.2)*1000)*33498287632951.2)/32492674612970.7)*32492674612970.7)/30132821678906.7</f>
        <v>13.309814952535138</v>
      </c>
      <c r="J508" s="10">
        <f>((((((EA139)/2013057033828.4)*1000)*2013057033828.4)/1957463537446.56)*1957463537446.56)/1902167953412.9</f>
        <v>11.962107065149045</v>
      </c>
      <c r="K508" s="10">
        <f>((((((EB139)/3551506028039.82)*1000)*3551506028039.82)/3346513250935.57)*3346513250935.57)/3028905207650.07</f>
        <v>11.593329785497689</v>
      </c>
      <c r="L508" s="10">
        <f>((((((EC139)/10627024403309.9)*1000)*10627024403309.9)/10267271657436.9)*10267271657436.9)/9581842381121.53</f>
        <v>12.85951424715639</v>
      </c>
      <c r="M508" s="10">
        <f>((((((ED139)/64103629657888.6)*1000)*64103629657888.6)/62435743512924.9)*62435743512924.9)/59890190671407.6</f>
        <v>9.5570097908360268</v>
      </c>
      <c r="N508" s="11">
        <f>((((((EE139)/8928650671966.35)*1000)*8928650671966.35)/8743936833028.15)*8743936833028.15)/8379636194083.1</f>
        <v>9.7671772899025378</v>
      </c>
      <c r="O508" s="10">
        <f>((((((EF139)/14341288025421.8)*1000)*14341288025421.8)/14210895272641.4)*14210895272641.4)/13796822146146.7</f>
        <v>10.349213241042563</v>
      </c>
      <c r="P508" s="10">
        <f>((((((EG139)/1712300536474.86)*1000)*1712300536474.86)/1654566431691.49)*1654566431691.49)/1562566114094.9</f>
        <v>11.12298001007786</v>
      </c>
      <c r="Q508" s="10">
        <f>((((((EH139)/4757429334348.2)*1000)*4757429334348.2)/4637783693958.5)*4637783693958.5)/4333158816374.78</f>
        <v>12.14703064218387</v>
      </c>
      <c r="R508" s="10">
        <f>((((((EI139)/5238136073497.91)*1000)*5238136073497.91)/5234469865686.42)*5234469865686.42)/5170358044570.61</f>
        <v>11.741558056008378</v>
      </c>
      <c r="S508" s="10">
        <f>((((((EJ139)/4228936894832.78)*1000)*4228936894832.78)/4147884641803.13)*4147884641803.13)/3992510357050.51</f>
        <v>10.168703021419322</v>
      </c>
      <c r="T508" s="11">
        <f>((((((EK139)/15513064426627.8)*1000)*15513064426627.8)/15036131180869.3)*15036131180869.3)/14081802306276.3</f>
        <v>13.11893947682724</v>
      </c>
    </row>
    <row r="509" spans="4:20" ht="15.6" x14ac:dyDescent="0.25">
      <c r="D509" s="11">
        <v>75</v>
      </c>
      <c r="E509" s="10">
        <f>((((((EM139)/58428441580295.9)*1000)*58428441580295.9)/54884326080523.3)*54884326080523.3)/49424252170818.9</f>
        <v>0</v>
      </c>
      <c r="F509" s="10">
        <f>((((((EN139)/23592163691623.7)*1000)*23592163691623.7)/21071831401366.6)*21071831401366.6)/18352184674064</f>
        <v>0</v>
      </c>
      <c r="G509" s="10">
        <f>((((((EO139)/9689888949856.98)*1000)*9689888949856.98)/8662529265863.81)*8662529265863.81)/7537764837242.29</f>
        <v>0</v>
      </c>
      <c r="H509" s="10">
        <f>((((((EP139)/4241598952084.26)*1000)*4241598952084.26)/4021157727169.36)*4021157727169.36)/3700288915100.17</f>
        <v>0</v>
      </c>
      <c r="I509" s="10">
        <f>((((((EQ139)/33498287632951.2)*1000)*33498287632951.2)/32492674612970.7)*32492674612970.7)/30132821678906.7</f>
        <v>0</v>
      </c>
      <c r="J509" s="10">
        <f>((((((ER139)/2013057033828.4)*1000)*2013057033828.4)/1957463537446.56)*1957463537446.56)/1902167953412.9</f>
        <v>0</v>
      </c>
      <c r="K509" s="10">
        <f>((((((ES139)/3551506028039.82)*1000)*3551506028039.82)/3346513250935.57)*3346513250935.57)/3028905207650.07</f>
        <v>0</v>
      </c>
      <c r="L509" s="10">
        <f>((((((ET139)/10627024403309.9)*1000)*10627024403309.9)/10267271657436.9)*10267271657436.9)/9581842381121.53</f>
        <v>0</v>
      </c>
      <c r="M509" s="10">
        <f>((((((EU139)/64103629657888.6)*1000)*64103629657888.6)/62435743512924.9)*62435743512924.9)/59890190671407.6</f>
        <v>0</v>
      </c>
      <c r="N509" s="11">
        <f>((((((EV139)/8928650671966.35)*1000)*8928650671966.35)/8743936833028.15)*8743936833028.15)/8379636194083.1</f>
        <v>0</v>
      </c>
      <c r="O509" s="10">
        <f>((((((EW139)/14341288025421.8)*1000)*14341288025421.8)/14210895272641.4)*14210895272641.4)/13796822146146.7</f>
        <v>0</v>
      </c>
      <c r="P509" s="10">
        <f>((((((EX139)/1712300536474.86)*1000)*1712300536474.86)/1654566431691.49)*1654566431691.49)/1562566114094.9</f>
        <v>0</v>
      </c>
      <c r="Q509" s="10">
        <f>((((((EY139)/4757429334348.2)*1000)*4757429334348.2)/4637783693958.5)*4637783693958.5)/4333158816374.78</f>
        <v>0</v>
      </c>
      <c r="R509" s="10">
        <f>((((((EZ139)/5238136073497.91)*1000)*5238136073497.91)/5234469865686.42)*5234469865686.42)/5170358044570.61</f>
        <v>0</v>
      </c>
      <c r="S509" s="10">
        <f>((((((FA139)/4228936894832.78)*1000)*4228936894832.78)/4147884641803.13)*4147884641803.13)/3992510357050.51</f>
        <v>0</v>
      </c>
      <c r="T509" s="11">
        <f>((((((FB139)/15513064426627.8)*1000)*15513064426627.8)/15036131180869.3)*15036131180869.3)/14081802306276.3</f>
        <v>0</v>
      </c>
    </row>
    <row r="510" spans="4:20" ht="15.6" x14ac:dyDescent="0.25">
      <c r="D510" s="11">
        <v>100</v>
      </c>
      <c r="E510" s="10">
        <f>((((((FD139)/58428441580295.9)*1000)*58428441580295.9)/54884326080523.3)*54884326080523.3)/49424252170818.9</f>
        <v>0</v>
      </c>
      <c r="F510" s="10">
        <f>((((((FE139)/23592163691623.7)*1000)*23592163691623.7)/21071831401366.6)*21071831401366.6)/18352184674064</f>
        <v>0</v>
      </c>
      <c r="G510" s="10">
        <f>((((((FF139)/9689888949856.98)*1000)*9689888949856.98)/8662529265863.81)*8662529265863.81)/7537764837242.29</f>
        <v>0</v>
      </c>
      <c r="H510" s="10">
        <f>((((((FG139)/4241598952084.26)*1000)*4241598952084.26)/4021157727169.36)*4021157727169.36)/3700288915100.17</f>
        <v>0</v>
      </c>
      <c r="I510" s="10">
        <f>((((((FH139)/33498287632951.2)*1000)*33498287632951.2)/32492674612970.7)*32492674612970.7)/30132821678906.7</f>
        <v>0</v>
      </c>
      <c r="J510" s="10">
        <f>((((((FI139)/2013057033828.4)*1000)*2013057033828.4)/1957463537446.56)*1957463537446.56)/1902167953412.9</f>
        <v>0</v>
      </c>
      <c r="K510" s="10">
        <f>((((((FJ139)/3551506028039.82)*1000)*3551506028039.82)/3346513250935.57)*3346513250935.57)/3028905207650.07</f>
        <v>0</v>
      </c>
      <c r="L510" s="10">
        <f>((((((FK139)/10627024403309.9)*1000)*10627024403309.9)/10267271657436.9)*10267271657436.9)/9581842381121.53</f>
        <v>0</v>
      </c>
      <c r="M510" s="10">
        <f>((((((FL139)/64103629657888.6)*1000)*64103629657888.6)/62435743512924.9)*62435743512924.9)/59890190671407.6</f>
        <v>0</v>
      </c>
      <c r="N510" s="11">
        <f>((((((FM139)/8928650671966.35)*1000)*8928650671966.35)/8743936833028.15)*8743936833028.15)/8379636194083.1</f>
        <v>0</v>
      </c>
      <c r="O510" s="10">
        <f>((((((FN139)/14341288025421.8)*1000)*14341288025421.8)/14210895272641.4)*14210895272641.4)/13796822146146.7</f>
        <v>0</v>
      </c>
      <c r="P510" s="10">
        <f>((((((FO139)/1712300536474.86)*1000)*1712300536474.86)/1654566431691.49)*1654566431691.49)/1562566114094.9</f>
        <v>0</v>
      </c>
      <c r="Q510" s="10">
        <f>((((((FP139)/4757429334348.2)*1000)*4757429334348.2)/4637783693958.5)*4637783693958.5)/4333158816374.78</f>
        <v>0</v>
      </c>
      <c r="R510" s="10">
        <f>((((((FQ139)/5238136073497.91)*1000)*5238136073497.91)/5234469865686.42)*5234469865686.42)/5170358044570.61</f>
        <v>0</v>
      </c>
      <c r="S510" s="10">
        <f>((((((FR139)/4228936894832.78)*1000)*4228936894832.78)/4147884641803.13)*4147884641803.13)/3992510357050.51</f>
        <v>0</v>
      </c>
      <c r="T510" s="11">
        <f>((((((FS139)/15513064426627.8)*1000)*15513064426627.8)/15036131180869.3)*15036131180869.3)/14081802306276.3</f>
        <v>0</v>
      </c>
    </row>
    <row r="512" spans="4:20" ht="15.6" x14ac:dyDescent="0.25">
      <c r="D512" s="11" t="s">
        <v>74</v>
      </c>
      <c r="E512" s="10">
        <v>66892614237046.195</v>
      </c>
      <c r="F512" s="10">
        <v>24055458489096.699</v>
      </c>
      <c r="G512" s="10">
        <v>9636828269946.7246</v>
      </c>
      <c r="H512" s="10">
        <v>5883062925360.3076</v>
      </c>
      <c r="I512" s="10">
        <v>37719682760279.328</v>
      </c>
      <c r="J512" s="10">
        <v>2165791020709.6113</v>
      </c>
      <c r="K512" s="10">
        <v>4125271266279.4995</v>
      </c>
      <c r="L512" s="10">
        <v>23017599635909.098</v>
      </c>
      <c r="M512" s="10">
        <v>85468792045266.297</v>
      </c>
      <c r="N512" s="11">
        <v>14656910074964.727</v>
      </c>
      <c r="O512" s="10">
        <v>17571979905276.057</v>
      </c>
      <c r="P512" s="10">
        <v>3252437937866.7466</v>
      </c>
      <c r="Q512" s="10">
        <v>5252194235421.2305</v>
      </c>
      <c r="R512" s="10">
        <v>6721830715987.0967</v>
      </c>
      <c r="S512" s="10">
        <v>6460974266551.6445</v>
      </c>
      <c r="T512" s="11">
        <v>31130048196462.703</v>
      </c>
    </row>
    <row r="513" spans="1:20" x14ac:dyDescent="0.25">
      <c r="D513" s="11" t="s">
        <v>70</v>
      </c>
      <c r="E513" s="11">
        <v>73983446618651</v>
      </c>
      <c r="F513" s="11">
        <v>27413478517411.926</v>
      </c>
      <c r="G513" s="11">
        <v>11104460942179.236</v>
      </c>
      <c r="H513" s="11">
        <v>6451566726569.8291</v>
      </c>
      <c r="I513" s="11">
        <v>40907764948611.398</v>
      </c>
      <c r="J513" s="11">
        <v>2243539240388.7842</v>
      </c>
      <c r="K513" s="11">
        <v>4512741989107.3906</v>
      </c>
      <c r="L513" s="11">
        <v>24750151105806.465</v>
      </c>
      <c r="M513" s="11">
        <v>90100239661725.406</v>
      </c>
      <c r="N513" s="11">
        <v>15249920588669.066</v>
      </c>
      <c r="O513" s="11">
        <v>18615764569094.871</v>
      </c>
      <c r="P513" s="11">
        <v>3386390220158.0317</v>
      </c>
      <c r="Q513" s="11">
        <v>5647026280065.3965</v>
      </c>
      <c r="R513" s="11">
        <v>6933787442360.1416</v>
      </c>
      <c r="S513" s="11">
        <v>6837175800249.9082</v>
      </c>
      <c r="T513" s="11">
        <v>32660537514650.281</v>
      </c>
    </row>
    <row r="514" spans="1:20" ht="15.6" x14ac:dyDescent="0.25">
      <c r="D514" s="11">
        <v>0</v>
      </c>
      <c r="E514" s="10">
        <f>((((((FW139))*1000))/73983446618651)*73983446618651)/66892614237046.2</f>
        <v>11.91754728805771</v>
      </c>
      <c r="F514" s="10">
        <f>((((((FX139)/30192829618271)*1000)*30192829618271)/27413478517411.9)*27413478517411.9)/24055458489096.7</f>
        <v>14.944612106584552</v>
      </c>
      <c r="G514" s="10">
        <f>((((((FY139)/12244430669240.5)*1000)*12244430669240.5)/11104460942179.2)*11104460942179.2)/9636828269946.72</f>
        <v>13.203259092219399</v>
      </c>
      <c r="H514" s="10">
        <f>((((((FZ139)/6700947696660.39)*1000)*6700947696660.39)/6451566726569.83)*6451566726569.83)/5883062925360.31</f>
        <v>9.3387875486781677</v>
      </c>
      <c r="I514" s="10">
        <f>((((((GA139)/42124463414097.2)*1000)*42124463414097.2)/40907764948611.4)*40907764948611.4)/37719682760279.3</f>
        <v>10.710487952687453</v>
      </c>
      <c r="J514" s="10">
        <f>((((((GB139)/2304530514425.76)*1000)*2304530514425.76)/2243539240388.78)*2243539240388.78)/2165791020709.61</f>
        <v>9.2394514014536462</v>
      </c>
      <c r="K514" s="10">
        <f>((((((GC139)/4747926591355.04)*1000)*4747926591355.04)/4512741989107.39)*4512741989107.39)/4125271266279.5</f>
        <v>10.048582306219373</v>
      </c>
      <c r="L514" s="10">
        <f>((((((GD139)/25176526514998.1)*1000)*25176526514998.1)/24750151105806.5)*24750151105806.5)/23017599635909.1</f>
        <v>10.658273765398294</v>
      </c>
      <c r="M514" s="10">
        <f>((((((GE139)/92011247693702.3)*1000)*92011247693702.3)/90100239661725.4)*90100239661725.4)/85468792045266.3</f>
        <v>8.9412480942660029</v>
      </c>
      <c r="N514" s="11">
        <f>((((((GF139)/15459789556596.2)*1000)*15459789556596.2)/15249920588669.1)*15249920588669.1)/14656910074964.7</f>
        <v>7.3136567856039356</v>
      </c>
      <c r="O514" s="10">
        <f>((((((GG139)/18770867817563.1)*1000)*18770867817563.1)/18615764569094.9)*18615764569094.9)/17571979905276.1</f>
        <v>8.1659852200976975</v>
      </c>
      <c r="P514" s="10">
        <f>((((((GH139)/3452497378269.72)*1000)*3452497378269.72)/3386390220158.03)*3386390220158.03)/3252437937866.75</f>
        <v>8.1694949917294348</v>
      </c>
      <c r="Q514" s="10">
        <f>((((((GI139)/5788318481649.92)*1000)*5788318481649.92)/5647026280065.4)*5647026280065.4)/5252194235421.23</f>
        <v>9.6371167207114521</v>
      </c>
      <c r="R514" s="10">
        <f>((((((GJ139)/6938360575367.62)*1000)*6938360575367.62)/6933787442360.14)*6933787442360.14)/6721830715987.1</f>
        <v>9.7885443008016146</v>
      </c>
      <c r="S514" s="10">
        <f>((((((GK139)/6931154967776.84)*1000)*6931154967776.84)/6837175800249.91)*6837175800249.91)/6460974266551.64</f>
        <v>7.9186422721399641</v>
      </c>
      <c r="T514" s="11">
        <f>((((((GL139)/33222682147222.3)*1000)*33222682147222.3)/32660537514650.3)*32660537514650.3)/31130048196462.7</f>
        <v>9.2334797028688911</v>
      </c>
    </row>
    <row r="515" spans="1:20" ht="15.6" x14ac:dyDescent="0.25">
      <c r="D515" s="11">
        <v>25</v>
      </c>
      <c r="E515" s="10">
        <f>((((((GN139)/78043578764494.9)*1000)*78043578764494.9)/73983446618651)*73983446618651)/66892614237046.2</f>
        <v>11.461478128203153</v>
      </c>
      <c r="F515" s="10">
        <f>((((((GO139)/30192829618271)*1000)*30192829618271)/27413478517411.9)*27413478517411.9)/24055458489096.7</f>
        <v>14.22576471695325</v>
      </c>
      <c r="G515" s="10">
        <f>((((((GP139)/12244430669240.5)*1000)*12244430669240.5)/11104460942179.2)*11104460942179.2)/9636828269946.72</f>
        <v>12.647528809631465</v>
      </c>
      <c r="H515" s="10">
        <f>((((((GQ139)/6700947696660.39)*1000)*6700947696660.39)/6451566726569.83)*6451566726569.83)/5883062925360.31</f>
        <v>8.9044090164344372</v>
      </c>
      <c r="I515" s="10">
        <f>((((((GR139)/42124463414097.2)*1000)*42124463414097.2)/40907764948611.4)*40907764948611.4)/37719682760279.3</f>
        <v>10.149170331123617</v>
      </c>
      <c r="J515" s="10">
        <f>((((((GS139)/2304530514425.76)*1000)*2304530514425.76)/2243539240388.78)*2243539240388.78)/2165791020709.61</f>
        <v>8.3397123688784891</v>
      </c>
      <c r="K515" s="10">
        <f>((((((GT139)/4747926591355.04)*1000)*4747926591355.04)/4512741989107.39)*4512741989107.39)/4125271266279.5</f>
        <v>9.4080456114780411</v>
      </c>
      <c r="L515" s="10">
        <f>((((((GU139)/25176526514998.1)*1000)*25176526514998.1)/24750151105806.5)*24750151105806.5)/23017599635909.1</f>
        <v>10.097607733806591</v>
      </c>
      <c r="M515" s="10">
        <f>((((((GV139)/92011247693702.3)*1000)*92011247693702.3)/90100239661725.4)*90100239661725.4)/85468792045266.3</f>
        <v>8.3012331947866667</v>
      </c>
      <c r="N515" s="11">
        <f>((((((GW139)/15459789556596.2)*1000)*15459789556596.2)/15249920588669.1)*15249920588669.1)/14656910074964.7</f>
        <v>6.7720630448577497</v>
      </c>
      <c r="O515" s="10">
        <f>((((((GX139)/18770867817563.1)*1000)*18770867817563.1)/18615764569094.9)*18615764569094.9)/17571979905276.1</f>
        <v>7.7713913724134436</v>
      </c>
      <c r="P515" s="10">
        <f>((((((GY139)/3452497378269.72)*1000)*3452497378269.72)/3386390220158.03)*3386390220158.03)/3252437937866.75</f>
        <v>7.5279017711199856</v>
      </c>
      <c r="Q515" s="10">
        <f>((((((GZ139)/5788318481649.92)*1000)*5788318481649.92)/5647026280065.4)*5647026280065.4)/5252194235421.23</f>
        <v>9.0139898270202803</v>
      </c>
      <c r="R515" s="10">
        <f>((((((HA139)/6938360575367.62)*1000)*6938360575367.62)/6933787442360.14)*6933787442360.14)/6721830715987.1</f>
        <v>9.0409971945131478</v>
      </c>
      <c r="S515" s="10">
        <f>((((((HB139)/6931154967776.84)*1000)*6931154967776.84)/6837175800249.91)*6837175800249.91)/6460974266551.64</f>
        <v>7.3783655555706389</v>
      </c>
      <c r="T515" s="11">
        <f>((((((HC139)/33222682147222.3)*1000)*33222682147222.3)/32660537514650.3)*32660537514650.3)/31130048196462.7</f>
        <v>8.5647157032712258</v>
      </c>
    </row>
    <row r="516" spans="1:20" ht="15.6" x14ac:dyDescent="0.25">
      <c r="D516" s="11">
        <v>50</v>
      </c>
      <c r="E516" s="10">
        <f>((((((HE139)/78043578764494.9)*1000)*78043578764494.9)/73983446618651)*73983446618651)/66892614237046.2</f>
        <v>11.255730755671925</v>
      </c>
      <c r="F516" s="10">
        <f>((((((HF139)/30192829618271)*1000)*30192829618271)/27413478517411.9)*27413478517411.9)/24055458489096.7</f>
        <v>13.52815456974367</v>
      </c>
      <c r="G516" s="10">
        <f>((((((HG139)/12244430669240.5)*1000)*12244430669240.5)/11104460942179.2)*11104460942179.2)/9636828269946.72</f>
        <v>12.229325378972753</v>
      </c>
      <c r="H516" s="10">
        <f>((((((HH139)/6700947696660.39)*1000)*6700947696660.39)/6451566726569.83)*6451566726569.83)/5883062925360.31</f>
        <v>8.5915164482983073</v>
      </c>
      <c r="I516" s="10">
        <f>((((((HI139)/42124463414097.2)*1000)*42124463414097.2)/40907764948611.4)*40907764948611.4)/37719682760279.3</f>
        <v>9.6072639132381337</v>
      </c>
      <c r="J516" s="10">
        <f>((((((HJ139)/2304530514425.76)*1000)*2304530514425.76)/2243539240388.78)*2243539240388.78)/2165791020709.61</f>
        <v>7.4379873919432562</v>
      </c>
      <c r="K516" s="10">
        <f>((((((HK139)/4747926591355.04)*1000)*4747926591355.04)/4512741989107.39)*4512741989107.39)/4125271266279.5</f>
        <v>8.7675089167367091</v>
      </c>
      <c r="L516" s="10">
        <f>((((((HL139)/25176526514998.1)*1000)*25176526514998.1)/24750151105806.5)*24750151105806.5)/23017599635909.1</f>
        <v>9.541118096285107</v>
      </c>
      <c r="M516" s="10">
        <f>((((((HM139)/92011247693702.3)*1000)*92011247693702.3)/90100239661725.4)*90100239661725.4)/85468792045266.3</f>
        <v>7.6612182953073269</v>
      </c>
      <c r="N516" s="11">
        <f>((((((HN139)/15459789556596.2)*1000)*15459789556596.2)/15249920588669.1)*15249920588669.1)/14656910074964.7</f>
        <v>6.2304693041115735</v>
      </c>
      <c r="O516" s="10">
        <f>((((((HO139)/18770867817563.1)*1000)*18770867817563.1)/18615764569094.9)*18615764569094.9)/17571979905276.1</f>
        <v>7.5988427640958118</v>
      </c>
      <c r="P516" s="10">
        <f>((((((HP139)/3452497378269.72)*1000)*3452497378269.72)/3386390220158.03)*3386390220158.03)/3252437937866.75</f>
        <v>6.8862096495191079</v>
      </c>
      <c r="Q516" s="10">
        <f>((((((HQ139)/5788318481649.92)*1000)*5788318481649.92)/5647026280065.4)*5647026280065.4)/5252194235421.23</f>
        <v>8.390862933329112</v>
      </c>
      <c r="R516" s="10">
        <f>((((((HR139)/6938360575367.62)*1000)*6938360575367.62)/6933787442360.14)*6933787442360.14)/6721830715987.1</f>
        <v>8.2962705932271916</v>
      </c>
      <c r="S516" s="10">
        <f>((((((HS139)/6931154967776.84)*1000)*6931154967776.84)/6837175800249.91)*6837175800249.91)/6460974266551.64</f>
        <v>6.8387312025538582</v>
      </c>
      <c r="T516" s="11">
        <f>((((((HT139)/33222682147222.3)*1000)*33222682147222.3)/32660537514650.3)*32660537514650.3)/31130048196462.7</f>
        <v>7.8959517036735605</v>
      </c>
    </row>
    <row r="517" spans="1:20" ht="15.6" x14ac:dyDescent="0.25">
      <c r="D517" s="11">
        <v>75</v>
      </c>
      <c r="E517" s="10">
        <f>((((((HV139)/78043578764494.9)*1000)*78043578764494.9)/73983446618651)*73983446618651)/66892614237046.2</f>
        <v>0</v>
      </c>
      <c r="F517" s="10">
        <f>((((((HW139)/30192829618271)*1000)*30192829618271)/27413478517411.9)*27413478517411.9)/24055458489096.7</f>
        <v>0</v>
      </c>
      <c r="G517" s="10">
        <f>((((((HX139)/12244430669240.5)*1000)*12244430669240.5)/11104460942179.2)*11104460942179.2)/9636828269946.72</f>
        <v>0</v>
      </c>
      <c r="H517" s="10">
        <f>((((((HY139)/6700947696660.39)*1000)*6700947696660.39)/6451566726569.83)*6451566726569.83)/5883062925360.31</f>
        <v>0</v>
      </c>
      <c r="I517" s="10">
        <f>((((((HZ139)/42124463414097.2)*1000)*42124463414097.2)/40907764948611.4)*40907764948611.4)/37719682760279.3</f>
        <v>0</v>
      </c>
      <c r="J517" s="10">
        <f>((((((IA139)/2304530514425.76)*1000)*2304530514425.76)/2243539240388.78)*2243539240388.78)/2165791020709.61</f>
        <v>0</v>
      </c>
      <c r="K517" s="10">
        <f>((((((IB139)/4747926591355.04)*1000)*4747926591355.04)/4512741989107.39)*4512741989107.39)/4125271266279.5</f>
        <v>0</v>
      </c>
      <c r="L517" s="10">
        <f>((((((IC139)/25176526514998.1)*1000)*25176526514998.1)/24750151105806.5)*24750151105806.5)/23017599635909.1</f>
        <v>0</v>
      </c>
      <c r="M517" s="10">
        <f>((((((ID139)/92011247693702.3)*1000)*92011247693702.3)/90100239661725.4)*90100239661725.4)/85468792045266.3</f>
        <v>0</v>
      </c>
      <c r="N517" s="11">
        <f>((((((IE139)/15459789556596.2)*1000)*15459789556596.2)/15249920588669.1)*15249920588669.1)/14656910074964.7</f>
        <v>0</v>
      </c>
      <c r="O517" s="10">
        <f>((((((IF139)/18770867817563.1)*1000)*18770867817563.1)/18615764569094.9)*18615764569094.9)/17571979905276.1</f>
        <v>0</v>
      </c>
      <c r="P517" s="10">
        <f>((((((IG139)/3452497378269.72)*1000)*3452497378269.72)/3386390220158.03)*3386390220158.03)/3252437937866.75</f>
        <v>0</v>
      </c>
      <c r="Q517" s="10">
        <f>((((((IH139)/5788318481649.92)*1000)*5788318481649.92)/5647026280065.4)*5647026280065.4)/5252194235421.23</f>
        <v>0</v>
      </c>
      <c r="R517" s="10">
        <f>((((((II139)/6938360575367.62)*1000)*6938360575367.62)/6933787442360.14)*6933787442360.14)/6721830715987.1</f>
        <v>0</v>
      </c>
      <c r="S517" s="10">
        <f>((((((IJ139)/6931154967776.84)*1000)*6931154967776.84)/6837175800249.91)*6837175800249.91)/6460974266551.64</f>
        <v>0</v>
      </c>
      <c r="T517" s="11">
        <f>((((((IK139)/33222682147222.3)*1000)*33222682147222.3)/32660537514650.3)*32660537514650.3)/31130048196462.7</f>
        <v>0</v>
      </c>
    </row>
    <row r="518" spans="1:20" ht="15.6" x14ac:dyDescent="0.25">
      <c r="D518" s="11">
        <v>100</v>
      </c>
      <c r="E518" s="10">
        <f>((((((IM139)/78043578764494.9)*1000)*78043578764494.9)/73983446618651)*73983446618651)/66892614237046.2</f>
        <v>0</v>
      </c>
      <c r="F518" s="10">
        <f>((((((IN139)/30192829618271)*1000)*30192829618271)/27413478517411.9)*27413478517411.9)/24055458489096.7</f>
        <v>0</v>
      </c>
      <c r="G518" s="10">
        <f>((((((IO139)/12244430669240.5)*1000)*12244430669240.5)/11104460942179.2)*11104460942179.2)/9636828269946.72</f>
        <v>0</v>
      </c>
      <c r="H518" s="10">
        <f>((((((IP139)/6700947696660.39)*1000)*6700947696660.39)/6451566726569.83)*6451566726569.83)/5883062925360.31</f>
        <v>0</v>
      </c>
      <c r="I518" s="10">
        <f>((((((IQ139)/42124463414097.2)*1000)*42124463414097.2)/40907764948611.4)*40907764948611.4)/37719682760279.3</f>
        <v>0</v>
      </c>
      <c r="J518" s="10">
        <f>((((((IR139)/2304530514425.76)*1000)*2304530514425.76)/2243539240388.78)*2243539240388.78)/2165791020709.61</f>
        <v>0</v>
      </c>
      <c r="K518" s="10">
        <f>((((((IS139)/4747926591355.04)*1000)*4747926591355.04)/4512741989107.39)*4512741989107.39)/4125271266279.5</f>
        <v>0</v>
      </c>
      <c r="L518" s="10">
        <f>((((((IT139)/25176526514998.1)*1000)*25176526514998.1)/24750151105806.5)*24750151105806.5)/23017599635909.1</f>
        <v>0</v>
      </c>
      <c r="M518" s="10">
        <f>((((((IU139)/92011247693702.3)*1000)*92011247693702.3)/90100239661725.4)*90100239661725.4)/85468792045266.3</f>
        <v>0</v>
      </c>
      <c r="N518" s="11">
        <f>((((((IV139)/15459789556596.2)*1000)*15459789556596.2)/15249920588669.1)*15249920588669.1)/14656910074964.7</f>
        <v>0</v>
      </c>
      <c r="O518" s="10">
        <f>((((((IW139)/18770867817563.1)*1000)*18770867817563.1)/18615764569094.9)*18615764569094.9)/17571979905276.1</f>
        <v>0</v>
      </c>
      <c r="P518" s="10">
        <f>((((((IX139)/3452497378269.72)*1000)*3452497378269.72)/3386390220158.03)*3386390220158.03)/3252437937866.75</f>
        <v>0</v>
      </c>
      <c r="Q518" s="10">
        <f>((((((IY139)/5788318481649.92)*1000)*5788318481649.92)/5647026280065.4)*5647026280065.4)/5252194235421.23</f>
        <v>0</v>
      </c>
      <c r="R518" s="10">
        <f>((((((IZ139)/6938360575367.62)*1000)*6938360575367.62)/6933787442360.14)*6933787442360.14)/6721830715987.1</f>
        <v>0</v>
      </c>
      <c r="S518" s="10">
        <f>((((((JA139)/6931154967776.84)*1000)*6931154967776.84)/6837175800249.91)*6837175800249.91)/6460974266551.64</f>
        <v>0</v>
      </c>
      <c r="T518" s="11">
        <f>((((((JB139)/33222682147222.3)*1000)*33222682147222.3)/32660537514650.3)*32660537514650.3)/31130048196462.7</f>
        <v>0</v>
      </c>
    </row>
    <row r="521" spans="1:20" x14ac:dyDescent="0.25">
      <c r="A521" s="11" t="s">
        <v>84</v>
      </c>
      <c r="D521" s="11" t="s">
        <v>5</v>
      </c>
      <c r="E521" s="11">
        <v>41873130876033.953</v>
      </c>
      <c r="F521" s="11">
        <v>20563352358927.543</v>
      </c>
      <c r="G521" s="11">
        <v>7959288027973.0762</v>
      </c>
      <c r="H521" s="11">
        <v>3636410710918.541</v>
      </c>
      <c r="I521" s="11">
        <v>26012103479283.906</v>
      </c>
      <c r="J521" s="11">
        <v>1344875093082.2412</v>
      </c>
      <c r="K521" s="11">
        <v>2656643409186.5576</v>
      </c>
      <c r="L521" s="11">
        <v>7267922039065.9482</v>
      </c>
      <c r="M521" s="11">
        <v>50114487235910.203</v>
      </c>
      <c r="N521" s="11">
        <v>7273808529937.9639</v>
      </c>
      <c r="O521" s="11">
        <v>8267414843143.4219</v>
      </c>
      <c r="P521" s="11">
        <v>1135073358040.4207</v>
      </c>
      <c r="Q521" s="11">
        <v>3811352968768.541</v>
      </c>
      <c r="R521" s="11">
        <v>2665233168905.8164</v>
      </c>
      <c r="S521" s="11">
        <v>3019134260129.0923</v>
      </c>
      <c r="T521" s="11">
        <v>12776500348537.873</v>
      </c>
    </row>
    <row r="523" spans="1:20" x14ac:dyDescent="0.25">
      <c r="D523" s="11">
        <v>0</v>
      </c>
      <c r="E523" s="11">
        <f>((E173)/41873130876034)*1000</f>
        <v>18.666407738920309</v>
      </c>
      <c r="F523" s="11">
        <f>((F173)/20563352358927.5)*1000</f>
        <v>20.552803461157563</v>
      </c>
      <c r="G523" s="11">
        <f>((G173)/7959288027973.08)*1000</f>
        <v>16.651244929189044</v>
      </c>
      <c r="H523" s="11">
        <f>((H173)/3636410710918.54)*1000</f>
        <v>14.804759127670783</v>
      </c>
      <c r="I523" s="11">
        <f>((I173)/26012103479283.9)*1000</f>
        <v>18.830332543212208</v>
      </c>
      <c r="J523" s="11">
        <f>((J173)/1344875093082.24)*1000</f>
        <v>19.617575463185108</v>
      </c>
      <c r="K523" s="11">
        <f>((K173)/2656643409186.56)*1000</f>
        <v>16.501249546916529</v>
      </c>
      <c r="L523" s="11">
        <f>((L173)/7267922039065.95)*1000</f>
        <v>18.294852578296343</v>
      </c>
      <c r="M523" s="11">
        <f>((M173)/50114487235910.2)*1000</f>
        <v>15.436117439822555</v>
      </c>
      <c r="N523" s="11">
        <f>((N173)/7273808529937.96)*1000</f>
        <v>14.653878176580232</v>
      </c>
      <c r="O523" s="11">
        <f>((O173)/8267414843143.42)*1000</f>
        <v>14.071031648936367</v>
      </c>
      <c r="P523" s="11">
        <f>((P173)/1135073358040.42)*1000</f>
        <v>17.006899484133502</v>
      </c>
      <c r="Q523" s="11">
        <f>((Q173)/3811352968768.54)*1000</f>
        <v>17.152458156358648</v>
      </c>
      <c r="R523" s="11">
        <f>((R173)/2665233168905.82)*1000</f>
        <v>17.422634342340853</v>
      </c>
      <c r="S523" s="11">
        <f>((S173)/3019134260129.09)*1000</f>
        <v>14.704883377072424</v>
      </c>
      <c r="T523" s="11">
        <f>((T173)/12776500348537.9)*1000</f>
        <v>17.876675308116557</v>
      </c>
    </row>
    <row r="524" spans="1:20" x14ac:dyDescent="0.25">
      <c r="D524" s="11">
        <v>25</v>
      </c>
      <c r="E524" s="11">
        <f>((V173)/41873130876034)*1000</f>
        <v>18.316709565955009</v>
      </c>
      <c r="F524" s="11">
        <f>((W173)/20563352358927.5)*1000</f>
        <v>19.692066343016677</v>
      </c>
      <c r="G524" s="11">
        <f>((X173)/7959288027973.08)*1000</f>
        <v>16.302237454330449</v>
      </c>
      <c r="H524" s="11">
        <f>((Y173)/3636410710918.54)*1000</f>
        <v>14.162472156517657</v>
      </c>
      <c r="I524" s="11">
        <f>((Z173)/26012103479283.9)*1000</f>
        <v>18.320886211187513</v>
      </c>
      <c r="J524" s="11">
        <f>((AA173)/1344875093082.24)*1000</f>
        <v>18.325777174997913</v>
      </c>
      <c r="K524" s="11">
        <f>((AB173)/2656643409186.56)*1000</f>
        <v>15.868938258794385</v>
      </c>
      <c r="L524" s="11">
        <f>((AC173)/7267922039065.95)*1000</f>
        <v>17.547227255804941</v>
      </c>
      <c r="M524" s="11">
        <f>((AD173)/50114487235910.2)*1000</f>
        <v>14.712019626747699</v>
      </c>
      <c r="N524" s="11">
        <f>((AE173)/7273808529937.96)*1000</f>
        <v>13.837874777995408</v>
      </c>
      <c r="O524" s="11">
        <f>((AF173)/8267414843143.42)*1000</f>
        <v>13.296345464923586</v>
      </c>
      <c r="P524" s="11">
        <f>((AG173)/1135073358040.42)*1000</f>
        <v>16.276555267294047</v>
      </c>
      <c r="Q524" s="11">
        <f>((AH173)/3811352968768.54)*1000</f>
        <v>16.169267633734353</v>
      </c>
      <c r="R524" s="11">
        <f>((AI173)/2665233168905.82)*1000</f>
        <v>16.671448747688256</v>
      </c>
      <c r="S524" s="11">
        <f>((AJ173)/3019134260129.09)*1000</f>
        <v>13.793874806826008</v>
      </c>
      <c r="T524" s="11">
        <f>((AK173)/12776500348537.9)*1000</f>
        <v>17.07884518673244</v>
      </c>
    </row>
    <row r="525" spans="1:20" x14ac:dyDescent="0.25">
      <c r="D525" s="11">
        <v>50</v>
      </c>
      <c r="E525" s="11">
        <f>((AM173)/41873130876034)*1000</f>
        <v>18.109091418383912</v>
      </c>
      <c r="F525" s="11">
        <f>((AN173)/20563352358927.5)*1000</f>
        <v>18.848602357462674</v>
      </c>
      <c r="G525" s="11">
        <f>((AO173)/7959288027973.08)*1000</f>
        <v>15.991773376296086</v>
      </c>
      <c r="H525" s="11">
        <f>((AP173)/3636410710918.54)*1000</f>
        <v>13.561210768412694</v>
      </c>
      <c r="I525" s="11">
        <f>((AQ173)/26012103479283.9)*1000</f>
        <v>17.943979488224141</v>
      </c>
      <c r="J525" s="11">
        <f>((AR173)/1344875093082.24)*1000</f>
        <v>17.033978886810704</v>
      </c>
      <c r="K525" s="11">
        <f>((AS173)/2656643409186.56)*1000</f>
        <v>15.270513642887868</v>
      </c>
      <c r="L525" s="11">
        <f>((AT173)/7267922039065.95)*1000</f>
        <v>16.811234380174714</v>
      </c>
      <c r="M525" s="11">
        <f>((AU173)/50114487235910.2)*1000</f>
        <v>14.004903353455687</v>
      </c>
      <c r="N525" s="11">
        <f>((AV173)/7273808529937.96)*1000</f>
        <v>13.021871379410573</v>
      </c>
      <c r="O525" s="11">
        <f>((AW173)/8267414843143.42)*1000</f>
        <v>12.521659280910793</v>
      </c>
      <c r="P525" s="11">
        <f>((AX173)/1135073358040.42)*1000</f>
        <v>15.558149896111356</v>
      </c>
      <c r="Q525" s="11">
        <f>((AY173)/3811352968768.54)*1000</f>
        <v>15.186503593053478</v>
      </c>
      <c r="R525" s="11">
        <f>((AZ173)/2665233168905.82)*1000</f>
        <v>15.920263153035613</v>
      </c>
      <c r="S525" s="11">
        <f>((BA173)/3019134260129.09)*1000</f>
        <v>12.882866236579583</v>
      </c>
      <c r="T525" s="11">
        <f>((BB173)/12776500348537.9)*1000</f>
        <v>16.281265611312222</v>
      </c>
    </row>
    <row r="526" spans="1:20" x14ac:dyDescent="0.25">
      <c r="D526" s="11">
        <v>75</v>
      </c>
      <c r="E526" s="11">
        <f>((BD173)/41873130876034)*1000</f>
        <v>0</v>
      </c>
      <c r="F526" s="11">
        <f>((BE173)/20563352358927.5)*1000</f>
        <v>0</v>
      </c>
      <c r="G526" s="11">
        <f>((BF173)/7959288027973.08)*1000</f>
        <v>0</v>
      </c>
      <c r="H526" s="11">
        <f>((BG173)/3636410710918.54)*1000</f>
        <v>0</v>
      </c>
      <c r="I526" s="11">
        <f>((BH173)/26012103479283.9)*1000</f>
        <v>0</v>
      </c>
      <c r="J526" s="11">
        <f>((BI173)/1344875093082.24)*1000</f>
        <v>0</v>
      </c>
      <c r="K526" s="11">
        <f>((BJ173)/2656643409186.56)*1000</f>
        <v>0</v>
      </c>
      <c r="L526" s="11">
        <f>((BK173)/7267922039065.95)*1000</f>
        <v>0</v>
      </c>
      <c r="M526" s="11">
        <f>((BL173)/50114487235910.2)*1000</f>
        <v>0</v>
      </c>
      <c r="N526" s="11">
        <f>((BM173)/7273808529937.96)*1000</f>
        <v>0</v>
      </c>
      <c r="O526" s="11">
        <f>((BN173)/8267414843143.42)*1000</f>
        <v>0</v>
      </c>
      <c r="P526" s="11">
        <f>((BO173)/1135073358040.42)*1000</f>
        <v>0</v>
      </c>
      <c r="Q526" s="11">
        <f>((BP173)/3811352968768.54)*1000</f>
        <v>0</v>
      </c>
      <c r="R526" s="11">
        <f>((BQ173)/2665233168905.82)*1000</f>
        <v>0</v>
      </c>
      <c r="S526" s="11">
        <f>((BR173)/3019134260129.09)*1000</f>
        <v>0</v>
      </c>
      <c r="T526" s="11">
        <f>((BS173)/12776500348537.9)*1000</f>
        <v>0</v>
      </c>
    </row>
    <row r="527" spans="1:20" x14ac:dyDescent="0.25">
      <c r="D527" s="11">
        <v>100</v>
      </c>
      <c r="E527" s="11">
        <f>((BU173)/41873130876034)*1000</f>
        <v>0</v>
      </c>
      <c r="F527" s="11">
        <f>((BV173)/20563352358927.5)*1000</f>
        <v>0</v>
      </c>
      <c r="G527" s="11">
        <f>((BW173)/7959288027973.08)*1000</f>
        <v>0</v>
      </c>
      <c r="H527" s="11">
        <f>((BX173)/3636410710918.54)*1000</f>
        <v>0</v>
      </c>
      <c r="I527" s="11">
        <f>((BY173)/26012103479283.9)*1000</f>
        <v>0</v>
      </c>
      <c r="J527" s="11">
        <f>((BZ173)/1344875093082.24)*1000</f>
        <v>0</v>
      </c>
      <c r="K527" s="11">
        <f>((CA173)/2656643409186.56)*1000</f>
        <v>0</v>
      </c>
      <c r="L527" s="11">
        <f>((CB173)/7267922039065.95)*1000</f>
        <v>0</v>
      </c>
      <c r="M527" s="11">
        <f>((CC173)/50114487235910.2)*1000</f>
        <v>0</v>
      </c>
      <c r="N527" s="11">
        <f>((CD173)/7273808529937.96)*1000</f>
        <v>0</v>
      </c>
      <c r="O527" s="11">
        <f>((CE173)/8267414843143.42)*1000</f>
        <v>0</v>
      </c>
      <c r="P527" s="11">
        <f>((CF173)/1135073358040.42)*1000</f>
        <v>0</v>
      </c>
      <c r="Q527" s="11">
        <f>((CG173)/3811352968768.54)*1000</f>
        <v>0</v>
      </c>
      <c r="R527" s="11">
        <f>((CH173)/2665233168905.82)*1000</f>
        <v>0</v>
      </c>
      <c r="S527" s="11">
        <f>((CI173)/3019134260129.09)*1000</f>
        <v>0</v>
      </c>
      <c r="T527" s="11">
        <f>((CJ173)/12776500348537.9)*1000</f>
        <v>0</v>
      </c>
    </row>
    <row r="529" spans="4:20" x14ac:dyDescent="0.25">
      <c r="D529" s="11" t="s">
        <v>3</v>
      </c>
      <c r="E529" s="11">
        <v>58428441580295.852</v>
      </c>
      <c r="F529" s="11">
        <v>23592163691623.703</v>
      </c>
      <c r="G529" s="11">
        <v>9689888949856.9824</v>
      </c>
      <c r="H529" s="11">
        <v>4241598952084.2632</v>
      </c>
      <c r="I529" s="11">
        <v>33498287632951.199</v>
      </c>
      <c r="J529" s="11">
        <v>2013057033828.3984</v>
      </c>
      <c r="K529" s="11">
        <v>3551506028039.8164</v>
      </c>
      <c r="L529" s="11">
        <v>10627024403309.918</v>
      </c>
      <c r="M529" s="11">
        <v>64103629657888.594</v>
      </c>
      <c r="N529" s="11">
        <v>8928650671966.3477</v>
      </c>
      <c r="O529" s="11">
        <v>14341288025421.766</v>
      </c>
      <c r="P529" s="11">
        <v>1712300536474.8613</v>
      </c>
      <c r="Q529" s="11">
        <v>4757429334348.2002</v>
      </c>
      <c r="R529" s="11">
        <v>5238136073497.9102</v>
      </c>
      <c r="S529" s="11">
        <v>4228936894832.7793</v>
      </c>
      <c r="T529" s="11">
        <v>15513064426627.813</v>
      </c>
    </row>
    <row r="531" spans="4:20" x14ac:dyDescent="0.25">
      <c r="D531" s="11">
        <v>0</v>
      </c>
      <c r="E531" s="11">
        <f>((CN173)/58428441580295.9)*1000</f>
        <v>16.85349504868886</v>
      </c>
      <c r="F531" s="11">
        <f>((CO173)/23592163691623.7)*1000</f>
        <v>19.212528111173004</v>
      </c>
      <c r="G531" s="11">
        <f>((CP173)/9689888949856.98)*1000</f>
        <v>15.363512482100022</v>
      </c>
      <c r="H531" s="11">
        <f>((CQ173)/4241598952084.26)*1000</f>
        <v>13.125083408937419</v>
      </c>
      <c r="I531" s="11">
        <f>((CR173)/33498287632951.2)*1000</f>
        <v>15.731466867332987</v>
      </c>
      <c r="J531" s="11">
        <f>((CS173)/2013057033828.4)*1000</f>
        <v>15.90433893580027</v>
      </c>
      <c r="K531" s="11">
        <f>((CT173)/3551506028039.82)*1000</f>
        <v>13.651816648453888</v>
      </c>
      <c r="L531" s="11">
        <f>((CU173)/10627024403309.9)*1000</f>
        <v>16.015424882918111</v>
      </c>
      <c r="M531" s="11">
        <f>((CV173)/64103629657888.6)*1000</f>
        <v>11.831979996408815</v>
      </c>
      <c r="N531" s="11">
        <f>((CW173)/8928650671966.35)*1000</f>
        <v>12.565198627537123</v>
      </c>
      <c r="O531" s="11">
        <f>((CX173)/14341288025421.8)*1000</f>
        <v>12.837192464476132</v>
      </c>
      <c r="P531" s="11">
        <f>((CY173)/1712300536474.86)*1000</f>
        <v>14.109067498401496</v>
      </c>
      <c r="Q531" s="11">
        <f>((CZ173)/4757429334348.2)*1000</f>
        <v>15.325124260007957</v>
      </c>
      <c r="R531" s="11">
        <f>((DA173)/5238136073497.91)*1000</f>
        <v>13.095665403334007</v>
      </c>
      <c r="S531" s="11">
        <f>((DB173)/4228936894832.78)*1000</f>
        <v>12.993065353480191</v>
      </c>
      <c r="T531" s="11">
        <f>((DC173)/15513064426627.8)*1000</f>
        <v>16.073485458797833</v>
      </c>
    </row>
    <row r="532" spans="4:20" x14ac:dyDescent="0.25">
      <c r="D532" s="11">
        <v>25</v>
      </c>
      <c r="E532" s="11">
        <f>((DE173)/58428441580295.9)*1000</f>
        <v>16.311454730370897</v>
      </c>
      <c r="F532" s="11">
        <f>((DF173)/23592163691623.7)*1000</f>
        <v>18.455209634632876</v>
      </c>
      <c r="G532" s="11">
        <f>((DG173)/9689888949856.98)*1000</f>
        <v>15.081857780322173</v>
      </c>
      <c r="H532" s="11">
        <f>((DH173)/4241598952084.26)*1000</f>
        <v>12.471942131467406</v>
      </c>
      <c r="I532" s="11">
        <f>((DI173)/33498287632951.2)*1000</f>
        <v>15.117152678408864</v>
      </c>
      <c r="J532" s="11">
        <f>((DJ173)/2013057033828.4)*1000</f>
        <v>14.81494561597478</v>
      </c>
      <c r="K532" s="11">
        <f>((DK173)/3551506028039.82)*1000</f>
        <v>13.165090575314142</v>
      </c>
      <c r="L532" s="11">
        <f>((DL173)/10627024403309.9)*1000</f>
        <v>15.217885393266581</v>
      </c>
      <c r="M532" s="11">
        <f>((DM173)/64103629657888.6)*1000</f>
        <v>11.222410182862161</v>
      </c>
      <c r="N532" s="11">
        <f>((DN173)/8928650671966.35)*1000</f>
        <v>11.81989702496206</v>
      </c>
      <c r="O532" s="11">
        <f>((DO173)/14341288025421.8)*1000</f>
        <v>12.09103173391509</v>
      </c>
      <c r="P532" s="11">
        <f>((DP173)/1712300536474.86)*1000</f>
        <v>13.44813219163647</v>
      </c>
      <c r="Q532" s="11">
        <f>((DQ173)/4757429334348.2)*1000</f>
        <v>14.462224622155695</v>
      </c>
      <c r="R532" s="11">
        <f>((DR173)/5238136073497.91)*1000</f>
        <v>12.676833031990229</v>
      </c>
      <c r="S532" s="11">
        <f>((DS173)/4228936894832.78)*1000</f>
        <v>12.190066522105644</v>
      </c>
      <c r="T532" s="11">
        <f>((DT173)/15513064426627.8)*1000</f>
        <v>15.31474850467904</v>
      </c>
    </row>
    <row r="533" spans="4:20" x14ac:dyDescent="0.25">
      <c r="D533" s="11">
        <v>50</v>
      </c>
      <c r="E533" s="11">
        <f>((DV173)/58428441580295.9)*1000</f>
        <v>15.828328807066194</v>
      </c>
      <c r="F533" s="11">
        <f>((DW173)/23592163691623.7)*1000</f>
        <v>17.931272488135722</v>
      </c>
      <c r="G533" s="11">
        <f>((DX173)/9689888949856.98)*1000</f>
        <v>14.939643184260976</v>
      </c>
      <c r="H533" s="11">
        <f>((DY173)/4241598952084.26)*1000</f>
        <v>12.000540889616204</v>
      </c>
      <c r="I533" s="11">
        <f>((DZ173)/33498287632951.2)*1000</f>
        <v>14.575022663422457</v>
      </c>
      <c r="J533" s="11">
        <f>((EA173)/2013057033828.4)*1000</f>
        <v>13.729144343319641</v>
      </c>
      <c r="K533" s="11">
        <f>((EB173)/3551506028039.82)*1000</f>
        <v>12.746924735095011</v>
      </c>
      <c r="L533" s="11">
        <f>((EC173)/10627024403309.9)*1000</f>
        <v>14.420345903615056</v>
      </c>
      <c r="M533" s="11">
        <f>((ED173)/64103629657888.6)*1000</f>
        <v>10.612840369315505</v>
      </c>
      <c r="N533" s="11">
        <f>((EE173)/8928650671966.35)*1000</f>
        <v>11.07459542238699</v>
      </c>
      <c r="O533" s="11">
        <f>((EF173)/14341288025421.8)*1000</f>
        <v>11.394988976785926</v>
      </c>
      <c r="P533" s="11">
        <f>((EG173)/1712300536474.86)*1000</f>
        <v>12.788414444490924</v>
      </c>
      <c r="Q533" s="11">
        <f>((EH173)/4757429334348.2)*1000</f>
        <v>13.605487317059112</v>
      </c>
      <c r="R533" s="11">
        <f>((EI173)/5238136073497.91)*1000</f>
        <v>12.374823158142657</v>
      </c>
      <c r="S533" s="11">
        <f>((EJ173)/4228936894832.78)*1000</f>
        <v>11.398003597595363</v>
      </c>
      <c r="T533" s="11">
        <f>((EK173)/15513064426627.8)*1000</f>
        <v>14.606296431783646</v>
      </c>
    </row>
    <row r="534" spans="4:20" x14ac:dyDescent="0.25">
      <c r="D534" s="11">
        <v>75</v>
      </c>
      <c r="E534" s="11">
        <f>((EM173)/58428441580295.9)*1000</f>
        <v>0</v>
      </c>
      <c r="F534" s="11">
        <f>((EN173)/23592163691623.7)*1000</f>
        <v>0</v>
      </c>
      <c r="G534" s="11">
        <f>((EO173)/9689888949856.98)*1000</f>
        <v>0</v>
      </c>
      <c r="H534" s="11">
        <f>((EP173)/4241598952084.26)*1000</f>
        <v>0</v>
      </c>
      <c r="I534" s="11">
        <f>((EQ173)/33498287632951.2)*1000</f>
        <v>0</v>
      </c>
      <c r="J534" s="11">
        <f>((ER173)/2013057033828.4)*1000</f>
        <v>0</v>
      </c>
      <c r="K534" s="11">
        <f>((ES173)/3551506028039.82)*1000</f>
        <v>0</v>
      </c>
      <c r="L534" s="11">
        <f>((ET173)/10627024403309.9)*1000</f>
        <v>0</v>
      </c>
      <c r="M534" s="11">
        <f>((EU173)/64103629657888.6)*1000</f>
        <v>0</v>
      </c>
      <c r="N534" s="11">
        <f>((EV173)/8928650671966.35)*1000</f>
        <v>0</v>
      </c>
      <c r="O534" s="11">
        <f>((EW173)/14341288025421.8)*1000</f>
        <v>0</v>
      </c>
      <c r="P534" s="11">
        <f>((EX173)/1712300536474.86)*1000</f>
        <v>0</v>
      </c>
      <c r="Q534" s="11">
        <f>((EY173)/4757429334348.2)*1000</f>
        <v>0</v>
      </c>
      <c r="R534" s="11">
        <f>((EZ173)/5238136073497.91)*1000</f>
        <v>0</v>
      </c>
      <c r="S534" s="11">
        <f>((FA173)/4228936894832.78)*1000</f>
        <v>0</v>
      </c>
      <c r="T534" s="11">
        <f>((FB173)/15513064426627.8)*1000</f>
        <v>0</v>
      </c>
    </row>
    <row r="535" spans="4:20" x14ac:dyDescent="0.25">
      <c r="D535" s="11">
        <v>100</v>
      </c>
      <c r="E535" s="11">
        <f>((FD173)/58428441580295.9)*1000</f>
        <v>0</v>
      </c>
      <c r="F535" s="11">
        <f>((FE173)/23592163691623.7)*1000</f>
        <v>0</v>
      </c>
      <c r="G535" s="11">
        <f>((FF173)/9689888949856.98)*1000</f>
        <v>0</v>
      </c>
      <c r="H535" s="11">
        <f>((FG173)/4241598952084.26)*1000</f>
        <v>0</v>
      </c>
      <c r="I535" s="11">
        <f>((FH173)/33498287632951.2)*1000</f>
        <v>0</v>
      </c>
      <c r="J535" s="11">
        <f>((FI173)/2013057033828.4)*1000</f>
        <v>0</v>
      </c>
      <c r="K535" s="11">
        <f>((FJ173)/3551506028039.82)*1000</f>
        <v>0</v>
      </c>
      <c r="L535" s="11">
        <f>((FK173)/10627024403309.9)*1000</f>
        <v>0</v>
      </c>
      <c r="M535" s="11">
        <f>((FL173)/64103629657888.6)*1000</f>
        <v>0</v>
      </c>
      <c r="N535" s="11">
        <f>((FM173)/8928650671966.35)*1000</f>
        <v>0</v>
      </c>
      <c r="O535" s="11">
        <f>((FN173)/14341288025421.8)*1000</f>
        <v>0</v>
      </c>
      <c r="P535" s="11">
        <f>((FO173)/1712300536474.86)*1000</f>
        <v>0</v>
      </c>
      <c r="Q535" s="11">
        <f>((FP173)/4757429334348.2)*1000</f>
        <v>0</v>
      </c>
      <c r="R535" s="11">
        <f>((FQ173)/5238136073497.91)*1000</f>
        <v>0</v>
      </c>
      <c r="S535" s="11">
        <f>((FR173)/4228936894832.78)*1000</f>
        <v>0</v>
      </c>
      <c r="T535" s="11">
        <f>((FS173)/15513064426627.8)*1000</f>
        <v>0</v>
      </c>
    </row>
    <row r="537" spans="4:20" x14ac:dyDescent="0.25">
      <c r="D537" s="11" t="s">
        <v>4</v>
      </c>
      <c r="E537" s="11">
        <v>78043578764494.922</v>
      </c>
      <c r="F537" s="11">
        <v>30192829618271.039</v>
      </c>
      <c r="G537" s="11">
        <v>12244430669240.512</v>
      </c>
      <c r="H537" s="11">
        <v>6700947696660.3936</v>
      </c>
      <c r="I537" s="11">
        <v>42124463414097.25</v>
      </c>
      <c r="J537" s="11">
        <v>2304530514425.7593</v>
      </c>
      <c r="K537" s="11">
        <v>4747926591355.0361</v>
      </c>
      <c r="L537" s="11">
        <v>25176526514998.113</v>
      </c>
      <c r="M537" s="11">
        <v>92011247693702.281</v>
      </c>
      <c r="N537" s="11">
        <v>15459789556596.156</v>
      </c>
      <c r="O537" s="11">
        <v>18770867817563.109</v>
      </c>
      <c r="P537" s="11">
        <v>3452497378269.7168</v>
      </c>
      <c r="Q537" s="11">
        <v>5788318481649.9238</v>
      </c>
      <c r="R537" s="11">
        <v>6938360575367.6221</v>
      </c>
      <c r="S537" s="11">
        <v>6931154967776.8379</v>
      </c>
      <c r="T537" s="11">
        <v>33222682147222.281</v>
      </c>
    </row>
    <row r="539" spans="4:20" x14ac:dyDescent="0.25">
      <c r="D539" s="11">
        <v>0</v>
      </c>
      <c r="E539" s="11">
        <f>((FW173)/78043578764494.9)*1000</f>
        <v>12.460551745323469</v>
      </c>
      <c r="F539" s="11">
        <f>((FX173)/30192829618271)*1000</f>
        <v>15.274566910243996</v>
      </c>
      <c r="G539" s="11">
        <f>((FY173)/12244430669240.5)*1000</f>
        <v>13.380954593795742</v>
      </c>
      <c r="H539" s="11">
        <f>((FZ173)/6700947696660.39)*1000</f>
        <v>9.6876116857761438</v>
      </c>
      <c r="I539" s="11">
        <f>((GA173)/42124463414097.2)*1000</f>
        <v>11.328264300738144</v>
      </c>
      <c r="J539" s="11">
        <f>((GB173)/2304530514425.76)*1000</f>
        <v>9.6380250417447542</v>
      </c>
      <c r="K539" s="11">
        <f>((GC173)/4747926591355.04)*1000</f>
        <v>10.536804016202909</v>
      </c>
      <c r="L539" s="11">
        <f>((GD173)/25176526514998.1)*1000</f>
        <v>11.040096894352663</v>
      </c>
      <c r="M539" s="11">
        <f>((GE173)/92011247693702.3)*1000</f>
        <v>9.2078655965895546</v>
      </c>
      <c r="N539" s="11">
        <f>((GF173)/15459789556596.2)*1000</f>
        <v>7.5738040596660667</v>
      </c>
      <c r="O539" s="11">
        <f>((GG173)/18770867817563.1)*1000</f>
        <v>8.3586957149354024</v>
      </c>
      <c r="P539" s="11">
        <f>((GH173)/3452497378269.72)*1000</f>
        <v>8.5468564154651556</v>
      </c>
      <c r="Q539" s="11">
        <f>((GI173)/5788318481649.92)*1000</f>
        <v>10.146368226617744</v>
      </c>
      <c r="R539" s="11">
        <f>((GJ173)/6938360575367.62)*1000</f>
        <v>9.9035791647723492</v>
      </c>
      <c r="S539" s="11">
        <f>((GK173)/6931154967776.84)*1000</f>
        <v>8.2250268636629045</v>
      </c>
      <c r="T539" s="11">
        <f>((GL173)/33222682147222.3)*1000</f>
        <v>9.6234670153338673</v>
      </c>
    </row>
    <row r="540" spans="4:20" x14ac:dyDescent="0.25">
      <c r="D540" s="11">
        <v>25</v>
      </c>
      <c r="E540" s="11">
        <f>((GN173)/78043578764494.9)*1000</f>
        <v>12.226827261091017</v>
      </c>
      <c r="F540" s="11">
        <f>((GO173)/30192829618271)*1000</f>
        <v>14.949805536226865</v>
      </c>
      <c r="G540" s="11">
        <f>((GP173)/12244430669240.5)*1000</f>
        <v>13.116321335889925</v>
      </c>
      <c r="H540" s="11">
        <f>((GQ173)/6700947696660.39)*1000</f>
        <v>9.4657388507373348</v>
      </c>
      <c r="I540" s="11">
        <f>((GR173)/42124463414097.2)*1000</f>
        <v>11.062655415791303</v>
      </c>
      <c r="J540" s="11">
        <f>((GS173)/2304530514425.76)*1000</f>
        <v>9.244851818701024</v>
      </c>
      <c r="K540" s="11">
        <f>((GT173)/4747926591355.04)*1000</f>
        <v>10.259075160877275</v>
      </c>
      <c r="L540" s="11">
        <f>((GU173)/25176526514998.1)*1000</f>
        <v>10.788985886048849</v>
      </c>
      <c r="M540" s="11">
        <f>((GV173)/92011247693702.3)*1000</f>
        <v>8.8783478731534551</v>
      </c>
      <c r="N540" s="11">
        <f>((GW173)/15459789556596.2)*1000</f>
        <v>7.3204218919781319</v>
      </c>
      <c r="O540" s="11">
        <f>((GX173)/18770867817563.1)*1000</f>
        <v>8.1390589883875855</v>
      </c>
      <c r="P540" s="11">
        <f>((GY173)/3452497378269.72)*1000</f>
        <v>8.2935607170067556</v>
      </c>
      <c r="Q540" s="11">
        <f>((GZ173)/5788318481649.92)*1000</f>
        <v>9.8598239508093748</v>
      </c>
      <c r="R540" s="11">
        <f>((HA173)/6938360575367.62)*1000</f>
        <v>9.5161324152474176</v>
      </c>
      <c r="S540" s="11">
        <f>((HB173)/6931154967776.84)*1000</f>
        <v>7.9451028514398931</v>
      </c>
      <c r="T540" s="11">
        <f>((HC173)/33222682147222.3)*1000</f>
        <v>9.3127657201209235</v>
      </c>
    </row>
    <row r="541" spans="4:20" x14ac:dyDescent="0.25">
      <c r="D541" s="11">
        <v>50</v>
      </c>
      <c r="E541" s="11">
        <f>((HE173)/78043578764494.9)*1000</f>
        <v>12.086570178034352</v>
      </c>
      <c r="F541" s="11">
        <f>((HF173)/30192829618271)*1000</f>
        <v>14.63383358452363</v>
      </c>
      <c r="G541" s="11">
        <f>((HG173)/12244430669240.5)*1000</f>
        <v>12.909563266223072</v>
      </c>
      <c r="H541" s="11">
        <f>((HH173)/6700947696660.39)*1000</f>
        <v>9.3064248667949876</v>
      </c>
      <c r="I541" s="11">
        <f>((HI173)/42124463414097.2)*1000</f>
        <v>10.80711751295086</v>
      </c>
      <c r="J541" s="11">
        <f>((HJ173)/2304530514425.76)*1000</f>
        <v>8.8549274894001542</v>
      </c>
      <c r="K541" s="11">
        <f>((HK173)/4747926591355.04)*1000</f>
        <v>9.981346305551634</v>
      </c>
      <c r="L541" s="11">
        <f>((HL173)/25176526514998.1)*1000</f>
        <v>10.539566432032128</v>
      </c>
      <c r="M541" s="11">
        <f>((HM173)/92011247693702.3)*1000</f>
        <v>8.5488301497173538</v>
      </c>
      <c r="N541" s="11">
        <f>((HN173)/15459789556596.2)*1000</f>
        <v>7.0670397242902023</v>
      </c>
      <c r="O541" s="11">
        <f>((HO173)/18770867817563.1)*1000</f>
        <v>8.0166435421244877</v>
      </c>
      <c r="P541" s="11">
        <f>((HP173)/3452497378269.72)*1000</f>
        <v>8.0402795885495557</v>
      </c>
      <c r="Q541" s="11">
        <f>((HQ173)/5788318481649.92)*1000</f>
        <v>9.5732796750010003</v>
      </c>
      <c r="R541" s="11">
        <f>((HR173)/6938360575367.62)*1000</f>
        <v>9.1301368658821609</v>
      </c>
      <c r="S541" s="11">
        <f>((HS173)/6931154967776.84)*1000</f>
        <v>7.6654819282267574</v>
      </c>
      <c r="T541" s="11">
        <f>((HT173)/33222682147222.3)*1000</f>
        <v>9.0020644249079886</v>
      </c>
    </row>
    <row r="542" spans="4:20" x14ac:dyDescent="0.25">
      <c r="D542" s="11">
        <v>75</v>
      </c>
      <c r="E542" s="11">
        <f>((HV173)/78043578764494.9)*1000</f>
        <v>0</v>
      </c>
      <c r="F542" s="11">
        <f>((HW173)/30192829618271)*1000</f>
        <v>0</v>
      </c>
      <c r="G542" s="11">
        <f>((HX173)/12244430669240.5)*1000</f>
        <v>0</v>
      </c>
      <c r="H542" s="11">
        <f>((HY173)/6700947696660.39)*1000</f>
        <v>0</v>
      </c>
      <c r="I542" s="11">
        <f>((HZ173)/42124463414097.2)*1000</f>
        <v>0</v>
      </c>
      <c r="J542" s="11">
        <f>((IA173)/2304530514425.76)*1000</f>
        <v>0</v>
      </c>
      <c r="K542" s="11">
        <f>((IB173)/4747926591355.04)*1000</f>
        <v>0</v>
      </c>
      <c r="L542" s="11">
        <f>((IC173)/25176526514998.1)*1000</f>
        <v>0</v>
      </c>
      <c r="M542" s="11">
        <f>((ID173)/92011247693702.3)*1000</f>
        <v>0</v>
      </c>
      <c r="N542" s="11">
        <f>((IE173)/15459789556596.2)*1000</f>
        <v>0</v>
      </c>
      <c r="O542" s="11">
        <f>((IF173)/18770867817563.1)*1000</f>
        <v>0</v>
      </c>
      <c r="P542" s="11">
        <f>((IG173)/3452497378269.72)*1000</f>
        <v>0</v>
      </c>
      <c r="Q542" s="11">
        <f>((IH173)/5788318481649.92)*1000</f>
        <v>0</v>
      </c>
      <c r="R542" s="11">
        <f>((II173)/6938360575367.62)*1000</f>
        <v>0</v>
      </c>
      <c r="S542" s="11">
        <f>((IJ173)/6931154967776.84)*1000</f>
        <v>0</v>
      </c>
      <c r="T542" s="11">
        <f>((IK173)/33222682147222.3)*1000</f>
        <v>0</v>
      </c>
    </row>
    <row r="543" spans="4:20" x14ac:dyDescent="0.25">
      <c r="D543" s="11">
        <v>100</v>
      </c>
      <c r="E543" s="11">
        <f>((IM173)/78043578764494.9)*1000</f>
        <v>0</v>
      </c>
      <c r="F543" s="11">
        <f>((IN173)/30192829618271)*1000</f>
        <v>0</v>
      </c>
      <c r="G543" s="11">
        <f>((IO173)/12244430669240.5)*1000</f>
        <v>0</v>
      </c>
      <c r="H543" s="11">
        <f>((IP173)/6700947696660.39)*1000</f>
        <v>0</v>
      </c>
      <c r="I543" s="11">
        <f>((IQ173)/42124463414097.2)*1000</f>
        <v>0</v>
      </c>
      <c r="J543" s="11">
        <f>((IR173)/2304530514425.76)*1000</f>
        <v>0</v>
      </c>
      <c r="K543" s="11">
        <f>((IS173)/4747926591355.04)*1000</f>
        <v>0</v>
      </c>
      <c r="L543" s="11">
        <f>((IT173)/25176526514998.1)*1000</f>
        <v>0</v>
      </c>
      <c r="M543" s="11">
        <f>((IU173)/92011247693702.3)*1000</f>
        <v>0</v>
      </c>
      <c r="N543" s="11">
        <f>((IV173)/15459789556596.2)*1000</f>
        <v>0</v>
      </c>
      <c r="O543" s="11">
        <f>((IW173)/18770867817563.1)*1000</f>
        <v>0</v>
      </c>
      <c r="P543" s="11">
        <f>((IX173)/3452497378269.72)*1000</f>
        <v>0</v>
      </c>
      <c r="Q543" s="11">
        <f>((IY173)/5788318481649.92)*1000</f>
        <v>0</v>
      </c>
      <c r="R543" s="11">
        <f>((IZ173)/6938360575367.62)*1000</f>
        <v>0</v>
      </c>
      <c r="S543" s="11">
        <f>((JA173)/6931154967776.84)*1000</f>
        <v>0</v>
      </c>
      <c r="T543" s="11">
        <f>((JB173)/33222682147222.3)*1000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0D1A-2425-42B7-A9FE-CF13EDE5F64B}">
  <dimension ref="B3:AZ176"/>
  <sheetViews>
    <sheetView topLeftCell="AW1" zoomScaleNormal="100" workbookViewId="0">
      <selection activeCell="BV43" sqref="BV43"/>
    </sheetView>
  </sheetViews>
  <sheetFormatPr defaultRowHeight="13.8" x14ac:dyDescent="0.25"/>
  <sheetData>
    <row r="3" spans="3:52" x14ac:dyDescent="0.25"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</row>
    <row r="4" spans="3:52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3:52" x14ac:dyDescent="0.2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3:52" x14ac:dyDescent="0.2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3:5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3:52" x14ac:dyDescent="0.25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3:52" x14ac:dyDescent="0.25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3:52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3:52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3:52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3:52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3:52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3:52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3:52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3:52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3:52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3:52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3:5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3:5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3:5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3:5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3:52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3.9686634986823499</v>
      </c>
      <c r="U24">
        <v>0.20329179731118899</v>
      </c>
      <c r="V24">
        <v>0.82251582598270701</v>
      </c>
      <c r="W24">
        <v>0.30566916947636602</v>
      </c>
      <c r="X24">
        <v>1.52897046220667</v>
      </c>
      <c r="Y24">
        <v>5.31401388543482E-2</v>
      </c>
      <c r="Z24">
        <v>0.19306995625436499</v>
      </c>
      <c r="AA24">
        <v>1.31154225052566</v>
      </c>
      <c r="AB24">
        <v>3.2129647155468999</v>
      </c>
      <c r="AC24">
        <v>0.371068631432586</v>
      </c>
      <c r="AD24">
        <v>0.80517113401397</v>
      </c>
      <c r="AE24">
        <v>7.8322215701282893E-2</v>
      </c>
      <c r="AF24">
        <v>0.21081594221236599</v>
      </c>
      <c r="AG24">
        <v>0.25842426287808001</v>
      </c>
      <c r="AH24">
        <v>0.206069263030842</v>
      </c>
      <c r="AI24">
        <v>1.06941565305982</v>
      </c>
      <c r="AK24">
        <v>7.9373269973647096</v>
      </c>
      <c r="AL24">
        <v>0.40658359462237798</v>
      </c>
      <c r="AM24">
        <v>1.64503165196541</v>
      </c>
      <c r="AN24">
        <v>0.61133833895273204</v>
      </c>
      <c r="AO24">
        <v>3.0579409244133502</v>
      </c>
      <c r="AP24">
        <v>0.106280277708696</v>
      </c>
      <c r="AQ24">
        <v>0.38613991250872998</v>
      </c>
      <c r="AR24">
        <v>2.62308450105132</v>
      </c>
      <c r="AS24">
        <v>6.4259294310938104</v>
      </c>
      <c r="AT24">
        <v>0.74213726286517301</v>
      </c>
      <c r="AU24">
        <v>1.61034226802794</v>
      </c>
      <c r="AV24">
        <v>0.15664443140256501</v>
      </c>
      <c r="AW24">
        <v>0.42163188442473198</v>
      </c>
      <c r="AX24">
        <v>0.51684852575616003</v>
      </c>
      <c r="AY24">
        <v>0.412138526061684</v>
      </c>
      <c r="AZ24">
        <v>2.13883130611964</v>
      </c>
    </row>
    <row r="25" spans="3:52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7.5323725826156904</v>
      </c>
      <c r="U25">
        <v>4.91060815939999</v>
      </c>
      <c r="V25">
        <v>1.5131179396427199</v>
      </c>
      <c r="W25">
        <v>0.56844566950772601</v>
      </c>
      <c r="X25">
        <v>2.98929528432283</v>
      </c>
      <c r="Y25">
        <v>0.110445490157799</v>
      </c>
      <c r="Z25">
        <v>0.36166374732946499</v>
      </c>
      <c r="AA25">
        <v>2.3552760255745899</v>
      </c>
      <c r="AB25">
        <v>6.99854171464131</v>
      </c>
      <c r="AC25">
        <v>0.81922574260844905</v>
      </c>
      <c r="AD25">
        <v>1.7534144873981901</v>
      </c>
      <c r="AE25">
        <v>0.154302145660692</v>
      </c>
      <c r="AF25">
        <v>0.349745180140631</v>
      </c>
      <c r="AG25">
        <v>0.59305061288913696</v>
      </c>
      <c r="AH25">
        <v>0.36648963645785299</v>
      </c>
      <c r="AI25">
        <v>2.1754395133021398</v>
      </c>
      <c r="AK25">
        <v>15.064745165231299</v>
      </c>
      <c r="AL25">
        <v>9.8212163187999799</v>
      </c>
      <c r="AM25">
        <v>3.0262358792854398</v>
      </c>
      <c r="AN25">
        <v>1.13689133901545</v>
      </c>
      <c r="AO25">
        <v>5.9785905686456697</v>
      </c>
      <c r="AP25">
        <v>0.22089098031559801</v>
      </c>
      <c r="AQ25">
        <v>0.72332749465893098</v>
      </c>
      <c r="AR25">
        <v>4.7105520511491799</v>
      </c>
      <c r="AS25">
        <v>13.997083429282601</v>
      </c>
      <c r="AT25">
        <v>1.6384514852168901</v>
      </c>
      <c r="AU25">
        <v>3.5068289747963899</v>
      </c>
      <c r="AV25">
        <v>0.30860429132138401</v>
      </c>
      <c r="AW25">
        <v>0.69949036028126299</v>
      </c>
      <c r="AX25">
        <v>1.1861012257782699</v>
      </c>
      <c r="AY25">
        <v>0.73297927291570697</v>
      </c>
      <c r="AZ25">
        <v>4.3508790266042796</v>
      </c>
    </row>
    <row r="26" spans="3:52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14.450345955755401</v>
      </c>
      <c r="U26">
        <v>5.3989244099433176</v>
      </c>
      <c r="V26">
        <v>2.5607139104852199</v>
      </c>
      <c r="W26">
        <v>0.98242922005929501</v>
      </c>
      <c r="X26">
        <v>5.4311706022074802</v>
      </c>
      <c r="Y26">
        <v>0.192518585707213</v>
      </c>
      <c r="Z26">
        <v>0.63773106814188096</v>
      </c>
      <c r="AA26">
        <v>4.0450093206036302</v>
      </c>
      <c r="AB26">
        <v>12.951477215612201</v>
      </c>
      <c r="AC26">
        <v>1.54612617952653</v>
      </c>
      <c r="AD26">
        <v>3.1049594032670602</v>
      </c>
      <c r="AE26">
        <v>0.30358274715853001</v>
      </c>
      <c r="AF26">
        <v>0.63148216719876504</v>
      </c>
      <c r="AG26">
        <v>1.23328793794019</v>
      </c>
      <c r="AH26">
        <v>0.64567624545759605</v>
      </c>
      <c r="AI26">
        <v>3.9001797201244002</v>
      </c>
      <c r="AK26">
        <v>28.900691911510901</v>
      </c>
      <c r="AL26">
        <v>10.79784881988664</v>
      </c>
      <c r="AM26">
        <v>5.1214278209704496</v>
      </c>
      <c r="AN26">
        <v>1.96485844011859</v>
      </c>
      <c r="AO26">
        <v>10.8623412044149</v>
      </c>
      <c r="AP26">
        <v>0.385037171414426</v>
      </c>
      <c r="AQ26">
        <v>1.2754621362837599</v>
      </c>
      <c r="AR26">
        <v>8.0900186412072603</v>
      </c>
      <c r="AS26">
        <v>25.902954431224401</v>
      </c>
      <c r="AT26">
        <v>3.09225235905306</v>
      </c>
      <c r="AU26">
        <v>6.2099188065341204</v>
      </c>
      <c r="AV26">
        <v>0.60716549431706002</v>
      </c>
      <c r="AW26">
        <v>1.2629643343975301</v>
      </c>
      <c r="AX26">
        <v>2.46657587588038</v>
      </c>
      <c r="AY26">
        <v>1.2913524909151901</v>
      </c>
      <c r="AZ26">
        <v>7.8003594402488003</v>
      </c>
    </row>
    <row r="27" spans="3:52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24.789445396428199</v>
      </c>
      <c r="U27">
        <v>8.8301470859838105</v>
      </c>
      <c r="V27">
        <v>4.10177173268508</v>
      </c>
      <c r="W27">
        <v>1.65348114868843</v>
      </c>
      <c r="X27">
        <v>9.4492809159128104</v>
      </c>
      <c r="Y27">
        <v>0.32000242994422701</v>
      </c>
      <c r="Z27">
        <v>1.0401905656834101</v>
      </c>
      <c r="AA27">
        <v>6.9316182576569698</v>
      </c>
      <c r="AB27">
        <v>22.292148594396298</v>
      </c>
      <c r="AC27">
        <v>2.7899025348392099</v>
      </c>
      <c r="AD27">
        <v>5.3224578421977098</v>
      </c>
      <c r="AE27">
        <v>0.54926404809631102</v>
      </c>
      <c r="AF27">
        <v>1.05057906819114</v>
      </c>
      <c r="AG27">
        <v>2.0589988993391199</v>
      </c>
      <c r="AH27">
        <v>1.2425186653834801</v>
      </c>
      <c r="AI27">
        <v>6.80472664731266</v>
      </c>
      <c r="AK27">
        <v>49.578890792856498</v>
      </c>
      <c r="AL27">
        <v>17.660294171967561</v>
      </c>
      <c r="AM27">
        <v>8.20354346537016</v>
      </c>
      <c r="AN27">
        <v>3.3069622973768702</v>
      </c>
      <c r="AO27">
        <v>18.898561831825599</v>
      </c>
      <c r="AP27">
        <v>0.64000485988845501</v>
      </c>
      <c r="AQ27">
        <v>2.0803811313668201</v>
      </c>
      <c r="AR27">
        <v>13.863236515313901</v>
      </c>
      <c r="AS27">
        <v>44.584297188792597</v>
      </c>
      <c r="AT27">
        <v>5.5798050696784296</v>
      </c>
      <c r="AU27">
        <v>10.6449156843954</v>
      </c>
      <c r="AV27">
        <v>1.09852809619262</v>
      </c>
      <c r="AW27">
        <v>2.10115813638228</v>
      </c>
      <c r="AX27">
        <v>4.1179977986782399</v>
      </c>
      <c r="AY27">
        <v>2.48503733076697</v>
      </c>
      <c r="AZ27">
        <v>13.6094532946253</v>
      </c>
    </row>
    <row r="28" spans="3:52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39.904752242773299</v>
      </c>
      <c r="U28">
        <v>14.32777203544434</v>
      </c>
      <c r="V28">
        <v>5.9487742659818998</v>
      </c>
      <c r="W28">
        <v>2.5091860393907601</v>
      </c>
      <c r="X28">
        <v>15.650232241918101</v>
      </c>
      <c r="Y28">
        <v>0.51037056444504603</v>
      </c>
      <c r="Z28">
        <v>1.5731317433382399</v>
      </c>
      <c r="AA28">
        <v>10.7722405236456</v>
      </c>
      <c r="AB28">
        <v>35.728875417089903</v>
      </c>
      <c r="AC28">
        <v>4.6785182774646898</v>
      </c>
      <c r="AD28">
        <v>7.8225637717137397</v>
      </c>
      <c r="AE28">
        <v>0.90088976662841502</v>
      </c>
      <c r="AF28">
        <v>1.6223745840086801</v>
      </c>
      <c r="AG28">
        <v>3.4388489976736198</v>
      </c>
      <c r="AH28">
        <v>2.2833132205873201</v>
      </c>
      <c r="AI28">
        <v>11.412578726121501</v>
      </c>
      <c r="AK28">
        <v>79.809504485546697</v>
      </c>
      <c r="AL28">
        <v>28.541164181694089</v>
      </c>
      <c r="AM28">
        <v>9.2319410501713897</v>
      </c>
      <c r="AN28">
        <v>5.01837207878153</v>
      </c>
      <c r="AO28">
        <v>31.300464483836201</v>
      </c>
      <c r="AP28">
        <v>1.0207411288900901</v>
      </c>
      <c r="AQ28">
        <v>3.14626348667649</v>
      </c>
      <c r="AR28">
        <v>21.544481047291299</v>
      </c>
      <c r="AS28">
        <v>71.457750834179905</v>
      </c>
      <c r="AT28">
        <v>9.3570365549293797</v>
      </c>
      <c r="AU28">
        <v>15.6451275434274</v>
      </c>
      <c r="AV28">
        <v>1.80177953325683</v>
      </c>
      <c r="AW28">
        <v>3.2447491680173601</v>
      </c>
      <c r="AX28">
        <v>6.8776979953472503</v>
      </c>
      <c r="AY28">
        <v>4.56662644117465</v>
      </c>
      <c r="AZ28">
        <v>22.825157452243101</v>
      </c>
    </row>
    <row r="29" spans="3:52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57.982948322263198</v>
      </c>
      <c r="U29">
        <v>20.82101550697292</v>
      </c>
      <c r="V29">
        <v>8.2759177447941905</v>
      </c>
      <c r="W29">
        <v>3.5321116414685498</v>
      </c>
      <c r="X29">
        <v>23.402557794972001</v>
      </c>
      <c r="Y29">
        <v>0.73538067921309802</v>
      </c>
      <c r="Z29">
        <v>2.27017370796306</v>
      </c>
      <c r="AA29">
        <v>15.776624840358</v>
      </c>
      <c r="AB29">
        <v>53.8710656384035</v>
      </c>
      <c r="AC29">
        <v>7.3721288184790499</v>
      </c>
      <c r="AD29">
        <v>11.2110007707417</v>
      </c>
      <c r="AE29">
        <v>1.43744078836216</v>
      </c>
      <c r="AF29">
        <v>2.6818291033909798</v>
      </c>
      <c r="AG29">
        <v>5.4131617136949197</v>
      </c>
      <c r="AH29">
        <v>3.4459394874682601</v>
      </c>
      <c r="AI29">
        <v>17.670823213001299</v>
      </c>
      <c r="AK29">
        <v>115.965896644526</v>
      </c>
      <c r="AL29">
        <v>41.755619119795675</v>
      </c>
      <c r="AM29">
        <v>9.5620390136998701</v>
      </c>
      <c r="AN29">
        <v>6.6288462201205602</v>
      </c>
      <c r="AO29">
        <v>46.805115589944002</v>
      </c>
      <c r="AP29">
        <v>1.47076135842619</v>
      </c>
      <c r="AQ29">
        <v>4.5403474159261297</v>
      </c>
      <c r="AR29">
        <v>31.5532496807161</v>
      </c>
      <c r="AS29">
        <v>107.742131276807</v>
      </c>
      <c r="AT29">
        <v>14.7442576369581</v>
      </c>
      <c r="AU29">
        <v>22.4220015414835</v>
      </c>
      <c r="AV29">
        <v>2.8748815767243299</v>
      </c>
      <c r="AW29">
        <v>5.3636582067819596</v>
      </c>
      <c r="AX29">
        <v>10.8263234273898</v>
      </c>
      <c r="AY29">
        <v>6.8918789749365201</v>
      </c>
      <c r="AZ29">
        <v>35.341646426002598</v>
      </c>
    </row>
    <row r="30" spans="3:52" x14ac:dyDescent="0.2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75.975535504290804</v>
      </c>
      <c r="U30">
        <v>28.27363665579928</v>
      </c>
      <c r="V30">
        <v>12.0493001842606</v>
      </c>
      <c r="W30">
        <v>4.4980680127194903</v>
      </c>
      <c r="X30">
        <v>30.963274477606099</v>
      </c>
      <c r="Y30">
        <v>0.95728000154437498</v>
      </c>
      <c r="Z30">
        <v>3.1871558905529098</v>
      </c>
      <c r="AA30">
        <v>21.0140890853245</v>
      </c>
      <c r="AB30">
        <v>73.749949100740693</v>
      </c>
      <c r="AC30">
        <v>9.6139438244391702</v>
      </c>
      <c r="AD30">
        <v>14.3059419260992</v>
      </c>
      <c r="AE30">
        <v>2.0486557088215198</v>
      </c>
      <c r="AF30">
        <v>4.1449155488526399</v>
      </c>
      <c r="AG30">
        <v>7.0183407872709598</v>
      </c>
      <c r="AH30">
        <v>5.2465966541173703</v>
      </c>
      <c r="AI30">
        <v>24.9334175214574</v>
      </c>
      <c r="AK30">
        <v>149.42396240396599</v>
      </c>
      <c r="AL30">
        <v>56.547243136503418</v>
      </c>
      <c r="AM30">
        <v>25.2364035475908</v>
      </c>
      <c r="AN30">
        <v>5.8229122282861701</v>
      </c>
      <c r="AO30">
        <v>61.926548955212198</v>
      </c>
      <c r="AP30">
        <v>1.68564768427758</v>
      </c>
      <c r="AQ30">
        <v>6.3743117811058303</v>
      </c>
      <c r="AR30">
        <v>41.074718087830803</v>
      </c>
      <c r="AS30">
        <v>147.49989820148099</v>
      </c>
      <c r="AT30">
        <v>19.227887648878301</v>
      </c>
      <c r="AU30">
        <v>19.940508920484898</v>
      </c>
      <c r="AV30">
        <v>4.0973114176430396</v>
      </c>
      <c r="AW30">
        <v>8.2898310977052905</v>
      </c>
      <c r="AX30">
        <v>14.0366815745419</v>
      </c>
      <c r="AY30">
        <v>10.4931933082347</v>
      </c>
      <c r="AZ30">
        <v>49.8668350429149</v>
      </c>
    </row>
    <row r="31" spans="3:52" x14ac:dyDescent="0.2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82.045900184364797</v>
      </c>
      <c r="U31">
        <v>35.683028969432236</v>
      </c>
      <c r="V31">
        <v>15.4126022466473</v>
      </c>
      <c r="W31">
        <v>4.6611241340174896</v>
      </c>
      <c r="X31">
        <v>37.107704710779501</v>
      </c>
      <c r="Y31">
        <v>1.1154572498759201</v>
      </c>
      <c r="Z31">
        <v>3.9929759239555902</v>
      </c>
      <c r="AA31">
        <v>27.448990709727202</v>
      </c>
      <c r="AB31">
        <v>92.192754780734901</v>
      </c>
      <c r="AC31">
        <v>11.8779783631787</v>
      </c>
      <c r="AD31">
        <v>16.380956135818099</v>
      </c>
      <c r="AE31">
        <v>2.3437192613285598</v>
      </c>
      <c r="AF31">
        <v>5.5677851017417499</v>
      </c>
      <c r="AG31">
        <v>8.5740533895313007</v>
      </c>
      <c r="AH31">
        <v>6.8754460318083996</v>
      </c>
      <c r="AI31">
        <v>32.673190871981902</v>
      </c>
      <c r="AK31">
        <v>85.908929135913198</v>
      </c>
      <c r="AL31">
        <v>70.903926019780855</v>
      </c>
      <c r="AM31">
        <v>32.542853737141897</v>
      </c>
      <c r="AN31">
        <v>4.67051246581351</v>
      </c>
      <c r="AO31">
        <v>67.523519791639899</v>
      </c>
      <c r="AP31">
        <v>1.58200265709762</v>
      </c>
      <c r="AQ31">
        <v>7.9859518479111804</v>
      </c>
      <c r="AR31">
        <v>55.845081923520297</v>
      </c>
      <c r="AS31">
        <v>184.38550956146901</v>
      </c>
      <c r="AT31">
        <v>23.7559567263575</v>
      </c>
      <c r="AU31">
        <v>18.438749629725699</v>
      </c>
      <c r="AV31">
        <v>4.6675079900997396</v>
      </c>
      <c r="AW31">
        <v>11.1355702034835</v>
      </c>
      <c r="AX31">
        <v>17.105607034586001</v>
      </c>
      <c r="AY31">
        <v>13.750892063616799</v>
      </c>
      <c r="AZ31">
        <v>65.346381743963804</v>
      </c>
    </row>
    <row r="32" spans="3:52" x14ac:dyDescent="0.2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v>55.854633107652603</v>
      </c>
      <c r="U32">
        <v>36.901737043324687</v>
      </c>
      <c r="V32">
        <v>16.292486741839099</v>
      </c>
      <c r="W32">
        <v>4.4472318291095396</v>
      </c>
      <c r="X32">
        <v>41.032141180814001</v>
      </c>
      <c r="Y32">
        <v>1.15568445008345</v>
      </c>
      <c r="Z32">
        <v>4.7597167360497901</v>
      </c>
      <c r="AA32">
        <v>31.1035546140577</v>
      </c>
      <c r="AB32">
        <v>105.598639364718</v>
      </c>
      <c r="AC32">
        <v>14.3258732523795</v>
      </c>
      <c r="AD32">
        <v>16.932828197129702</v>
      </c>
      <c r="AE32">
        <v>2.6262002781592702</v>
      </c>
      <c r="AF32">
        <v>6.6536683474989999</v>
      </c>
      <c r="AG32">
        <v>9.3447476864728696</v>
      </c>
      <c r="AH32">
        <v>7.9400790892012401</v>
      </c>
      <c r="AI32">
        <v>36.825154172189798</v>
      </c>
      <c r="AK32">
        <v>55.998770916609999</v>
      </c>
      <c r="AL32">
        <v>58.685661160603324</v>
      </c>
      <c r="AM32">
        <v>28.871938996938201</v>
      </c>
      <c r="AN32">
        <v>4.4571387888387397</v>
      </c>
      <c r="AO32">
        <v>74.172555054404597</v>
      </c>
      <c r="AP32">
        <v>1.49385163463459</v>
      </c>
      <c r="AQ32">
        <v>9.5194334720995801</v>
      </c>
      <c r="AR32">
        <v>62.207066809725198</v>
      </c>
      <c r="AS32">
        <v>211.19727872943699</v>
      </c>
      <c r="AT32">
        <v>28.651746504759</v>
      </c>
      <c r="AU32">
        <v>18.894033241732298</v>
      </c>
      <c r="AV32">
        <v>5.1312768028635096</v>
      </c>
      <c r="AW32">
        <v>13.307336694998</v>
      </c>
      <c r="AX32">
        <v>17.189227592950601</v>
      </c>
      <c r="AY32">
        <v>15.8801581784024</v>
      </c>
      <c r="AZ32">
        <v>73.650308344379695</v>
      </c>
    </row>
    <row r="33" spans="3:52" x14ac:dyDescent="0.2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v>49.191743982305802</v>
      </c>
      <c r="U33">
        <v>35.20498759610841</v>
      </c>
      <c r="V33">
        <v>12.504164973523901</v>
      </c>
      <c r="W33">
        <v>3.4930216692137201</v>
      </c>
      <c r="X33">
        <v>40.983349127787797</v>
      </c>
      <c r="Y33">
        <v>1.4482294088293399</v>
      </c>
      <c r="Z33">
        <v>5.19120407820688</v>
      </c>
      <c r="AA33">
        <v>31.2194937780164</v>
      </c>
      <c r="AB33">
        <v>109.502952029588</v>
      </c>
      <c r="AC33">
        <v>14.1845271087003</v>
      </c>
      <c r="AD33">
        <v>15.2889541437088</v>
      </c>
      <c r="AE33">
        <v>3.7719625327939301</v>
      </c>
      <c r="AF33">
        <v>6.9578151337825602</v>
      </c>
      <c r="AG33">
        <v>9.5261052317609298</v>
      </c>
      <c r="AH33">
        <v>8.32135041468152</v>
      </c>
      <c r="AI33">
        <v>39.162438140375002</v>
      </c>
      <c r="AK33">
        <v>49.346693767161597</v>
      </c>
      <c r="AL33">
        <v>55.32834257620641</v>
      </c>
      <c r="AM33">
        <v>12.5306050385815</v>
      </c>
      <c r="AN33">
        <v>3.5034476760726601</v>
      </c>
      <c r="AO33">
        <v>77.187672085799903</v>
      </c>
      <c r="AP33">
        <v>3.3661909767196398</v>
      </c>
      <c r="AQ33">
        <v>10.3824081564137</v>
      </c>
      <c r="AR33">
        <v>62.438944854711899</v>
      </c>
      <c r="AS33">
        <v>219.005904059176</v>
      </c>
      <c r="AT33">
        <v>28.369054217400699</v>
      </c>
      <c r="AU33">
        <v>16.412012227084499</v>
      </c>
      <c r="AV33">
        <v>7.6839055828604197</v>
      </c>
      <c r="AW33">
        <v>13.915630267565099</v>
      </c>
      <c r="AX33">
        <v>18.764977483376398</v>
      </c>
      <c r="AY33">
        <v>16.642700829363001</v>
      </c>
      <c r="AZ33">
        <v>78.324876280750104</v>
      </c>
    </row>
    <row r="34" spans="3:52" x14ac:dyDescent="0.25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v>26.470122244414199</v>
      </c>
      <c r="U34">
        <v>32.983452925471688</v>
      </c>
      <c r="V34">
        <v>11.817557924006</v>
      </c>
      <c r="W34">
        <v>2.5276566797927198</v>
      </c>
      <c r="X34">
        <v>36.117425696379001</v>
      </c>
      <c r="Y34">
        <v>2.3034510496432401</v>
      </c>
      <c r="Z34">
        <v>5.3706343511169896</v>
      </c>
      <c r="AA34">
        <v>29.1998181440858</v>
      </c>
      <c r="AB34">
        <v>107.121999491829</v>
      </c>
      <c r="AC34">
        <v>14.1212140568056</v>
      </c>
      <c r="AD34">
        <v>13.0956220460605</v>
      </c>
      <c r="AE34">
        <v>4.3757173477369502</v>
      </c>
      <c r="AF34">
        <v>6.4322602615212796</v>
      </c>
      <c r="AG34">
        <v>9.0441288756728895</v>
      </c>
      <c r="AH34">
        <v>7.5190925755560496</v>
      </c>
      <c r="AI34">
        <v>38.498800127311902</v>
      </c>
      <c r="AK34">
        <v>26.635890450536699</v>
      </c>
      <c r="AL34">
        <v>84.814464556307783</v>
      </c>
      <c r="AM34">
        <v>18.726192405332299</v>
      </c>
      <c r="AN34">
        <v>2.5386021760410098</v>
      </c>
      <c r="AO34">
        <v>69.358765832933599</v>
      </c>
      <c r="AP34">
        <v>5.8056466937645901</v>
      </c>
      <c r="AQ34">
        <v>10.741268702233899</v>
      </c>
      <c r="AR34">
        <v>58.399593302032798</v>
      </c>
      <c r="AS34">
        <v>214.243998983659</v>
      </c>
      <c r="AT34">
        <v>28.242428113611201</v>
      </c>
      <c r="AU34">
        <v>16.745688819844698</v>
      </c>
      <c r="AV34">
        <v>8.7514275334364005</v>
      </c>
      <c r="AW34">
        <v>12.864520523042501</v>
      </c>
      <c r="AX34">
        <v>19.697057524888901</v>
      </c>
      <c r="AY34">
        <v>15.038185151112099</v>
      </c>
      <c r="AZ34">
        <v>76.997600254623904</v>
      </c>
    </row>
    <row r="35" spans="3:52" x14ac:dyDescent="0.25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v>4.0393918918277301</v>
      </c>
      <c r="U35">
        <v>20.0571341198604</v>
      </c>
      <c r="V35">
        <v>0</v>
      </c>
      <c r="W35">
        <v>0.31885451651596503</v>
      </c>
      <c r="X35">
        <v>24.613823807431402</v>
      </c>
      <c r="Y35">
        <v>2.8912397865288799</v>
      </c>
      <c r="Z35">
        <v>5.0918988603613604</v>
      </c>
      <c r="AA35">
        <v>21.772147984886001</v>
      </c>
      <c r="AB35">
        <v>77.589717718918394</v>
      </c>
      <c r="AC35">
        <v>11.533119412468301</v>
      </c>
      <c r="AD35">
        <v>2.7336380080581302</v>
      </c>
      <c r="AE35">
        <v>4.6523695171246198</v>
      </c>
      <c r="AF35">
        <v>4.9084692882005498</v>
      </c>
      <c r="AG35">
        <v>7.0640969265369904</v>
      </c>
      <c r="AH35">
        <v>5.4816222588088896</v>
      </c>
      <c r="AI35">
        <v>33.944224624037403</v>
      </c>
      <c r="AK35">
        <v>4.2159854453784602</v>
      </c>
      <c r="AL35">
        <v>32.083918433662433</v>
      </c>
      <c r="AM35">
        <v>0</v>
      </c>
      <c r="AN35">
        <v>0.33031996749502901</v>
      </c>
      <c r="AO35">
        <v>38.266599322614802</v>
      </c>
      <c r="AP35">
        <v>5.7823003856857902</v>
      </c>
      <c r="AQ35">
        <v>10.1837977207227</v>
      </c>
      <c r="AR35">
        <v>43.544252696915798</v>
      </c>
      <c r="AS35">
        <v>155.17943543783599</v>
      </c>
      <c r="AT35">
        <v>23.066238824936601</v>
      </c>
      <c r="AU35">
        <v>2.7696566732493499</v>
      </c>
      <c r="AV35">
        <v>9.3047318244409691</v>
      </c>
      <c r="AW35">
        <v>9.8169385764010997</v>
      </c>
      <c r="AX35">
        <v>14.3251393392219</v>
      </c>
      <c r="AY35">
        <v>10.963244517617699</v>
      </c>
      <c r="AZ35">
        <v>67.888449248074906</v>
      </c>
    </row>
    <row r="36" spans="3:52" x14ac:dyDescent="0.2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v>41.850985437176703</v>
      </c>
      <c r="U36">
        <v>15.135602325282999</v>
      </c>
      <c r="V36">
        <v>0</v>
      </c>
      <c r="W36">
        <v>2.7669442086323799</v>
      </c>
      <c r="X36">
        <v>19.7474714298862</v>
      </c>
      <c r="Y36">
        <v>4.3918676161741503</v>
      </c>
      <c r="Z36">
        <v>5.3468575266520499</v>
      </c>
      <c r="AA36">
        <v>12.961680925255999</v>
      </c>
      <c r="AB36">
        <v>59.550601815321201</v>
      </c>
      <c r="AC36">
        <v>10.873352264626099</v>
      </c>
      <c r="AD36">
        <v>1.27706718985123</v>
      </c>
      <c r="AE36">
        <v>5.5563025467891904</v>
      </c>
      <c r="AF36">
        <v>4.0314854039286399</v>
      </c>
      <c r="AG36">
        <v>5.8904847024068001</v>
      </c>
      <c r="AH36">
        <v>3.54583420814259</v>
      </c>
      <c r="AI36">
        <v>33.529201048319401</v>
      </c>
      <c r="AK36">
        <v>42.038411745399898</v>
      </c>
      <c r="AL36">
        <v>33.374350609983523</v>
      </c>
      <c r="AM36">
        <v>0</v>
      </c>
      <c r="AN36">
        <v>2.7789301027851301</v>
      </c>
      <c r="AO36">
        <v>37.784481798583997</v>
      </c>
      <c r="AP36">
        <v>8.7835548497965696</v>
      </c>
      <c r="AQ36">
        <v>10.6937150533041</v>
      </c>
      <c r="AR36">
        <v>20.048410235848198</v>
      </c>
      <c r="AS36">
        <v>119.101203630642</v>
      </c>
      <c r="AT36">
        <v>21.746704529252199</v>
      </c>
      <c r="AU36">
        <v>1.3152263640430399</v>
      </c>
      <c r="AV36">
        <v>11.112597835680599</v>
      </c>
      <c r="AW36">
        <v>8.0629708078572904</v>
      </c>
      <c r="AX36">
        <v>11.780807622329901</v>
      </c>
      <c r="AY36">
        <v>6.4634929580737097</v>
      </c>
      <c r="AZ36">
        <v>67.058402096638801</v>
      </c>
    </row>
    <row r="37" spans="3:52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49.726476292087398</v>
      </c>
      <c r="U37">
        <v>15.26996305601963</v>
      </c>
      <c r="V37">
        <v>0</v>
      </c>
      <c r="W37">
        <v>6.37482056193475</v>
      </c>
      <c r="X37">
        <v>19.510083044960499</v>
      </c>
      <c r="Y37">
        <v>5.9463763512020904</v>
      </c>
      <c r="Z37">
        <v>5.3610681011516501</v>
      </c>
      <c r="AA37">
        <v>9.0355797092666403</v>
      </c>
      <c r="AB37">
        <v>37.471661803088502</v>
      </c>
      <c r="AC37">
        <v>10.689030634306199</v>
      </c>
      <c r="AD37">
        <v>0</v>
      </c>
      <c r="AE37">
        <v>5.1805095991303798</v>
      </c>
      <c r="AF37">
        <v>4.0034009184058004</v>
      </c>
      <c r="AG37">
        <v>4.79844370016807</v>
      </c>
      <c r="AH37">
        <v>3.4891966966088899</v>
      </c>
      <c r="AI37">
        <v>35.524196217522203</v>
      </c>
      <c r="AK37">
        <v>49.9247432436187</v>
      </c>
      <c r="AL37">
        <v>44.236881232609853</v>
      </c>
      <c r="AM37">
        <v>0</v>
      </c>
      <c r="AN37">
        <v>7.8127856521128702</v>
      </c>
      <c r="AO37">
        <v>51.599885975120699</v>
      </c>
      <c r="AP37">
        <v>11.8925711167008</v>
      </c>
      <c r="AQ37">
        <v>10.7221362023033</v>
      </c>
      <c r="AR37">
        <v>15.356147118785399</v>
      </c>
      <c r="AS37">
        <v>74.943323606177003</v>
      </c>
      <c r="AT37">
        <v>21.378061268612498</v>
      </c>
      <c r="AU37">
        <v>0</v>
      </c>
      <c r="AV37">
        <v>10.361011891952799</v>
      </c>
      <c r="AW37">
        <v>8.0068018368116096</v>
      </c>
      <c r="AX37">
        <v>9.5967245387633593</v>
      </c>
      <c r="AY37">
        <v>7.6023789211229902</v>
      </c>
      <c r="AZ37">
        <v>71.048392435044505</v>
      </c>
    </row>
    <row r="38" spans="3:52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40.601233132410997</v>
      </c>
      <c r="U38">
        <v>21.509131718941163</v>
      </c>
      <c r="V38">
        <v>2.9608397712419201</v>
      </c>
      <c r="W38">
        <v>3.8065136331612601</v>
      </c>
      <c r="X38">
        <v>20.592326027377801</v>
      </c>
      <c r="Y38">
        <v>5.7242994274024097</v>
      </c>
      <c r="Z38">
        <v>5.1469206636299196</v>
      </c>
      <c r="AA38">
        <v>9.3902168802610504</v>
      </c>
      <c r="AB38">
        <v>25.151821292816098</v>
      </c>
      <c r="AC38">
        <v>10.5683591671178</v>
      </c>
      <c r="AD38">
        <v>5.4129126103576004</v>
      </c>
      <c r="AE38">
        <v>3.4709905493136701</v>
      </c>
      <c r="AF38">
        <v>3.7916111744055301</v>
      </c>
      <c r="AG38">
        <v>4.2074887262064697</v>
      </c>
      <c r="AH38">
        <v>1.8692747428158101</v>
      </c>
      <c r="AI38">
        <v>26.8109846233775</v>
      </c>
      <c r="AK38">
        <v>40.810349097609098</v>
      </c>
      <c r="AL38">
        <v>45.407643872870061</v>
      </c>
      <c r="AM38">
        <v>3.1042507915062099</v>
      </c>
      <c r="AN38">
        <v>13.8160199285203</v>
      </c>
      <c r="AO38">
        <v>62.492543055331303</v>
      </c>
      <c r="AP38">
        <v>11.448416057924801</v>
      </c>
      <c r="AQ38">
        <v>10.2938413272598</v>
      </c>
      <c r="AR38">
        <v>24.660989848676401</v>
      </c>
      <c r="AS38">
        <v>50.303642585632304</v>
      </c>
      <c r="AT38">
        <v>21.136718334235599</v>
      </c>
      <c r="AU38">
        <v>5.4953902063715203</v>
      </c>
      <c r="AV38">
        <v>6.94197374358638</v>
      </c>
      <c r="AW38">
        <v>7.5832223488110699</v>
      </c>
      <c r="AX38">
        <v>8.41481350455342</v>
      </c>
      <c r="AY38">
        <v>3.7385215387964599</v>
      </c>
      <c r="AZ38">
        <v>53.6219692467551</v>
      </c>
    </row>
    <row r="39" spans="3:52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24.583381402062312</v>
      </c>
      <c r="U39">
        <v>14.027297593650047</v>
      </c>
      <c r="V39">
        <v>8.5735567117893652</v>
      </c>
      <c r="W39">
        <v>4.5979834585701198</v>
      </c>
      <c r="X39">
        <v>20.654023557061489</v>
      </c>
      <c r="Y39">
        <v>5.167921013594218</v>
      </c>
      <c r="Z39">
        <v>3.4083550217193448</v>
      </c>
      <c r="AA39">
        <v>15.059501531062919</v>
      </c>
      <c r="AB39">
        <v>30.096134486257156</v>
      </c>
      <c r="AC39">
        <v>10.089266108729323</v>
      </c>
      <c r="AD39">
        <v>6.3724649822503876</v>
      </c>
      <c r="AE39">
        <v>2.9116703247109359</v>
      </c>
      <c r="AF39">
        <v>3.8101978354889168</v>
      </c>
      <c r="AG39">
        <v>3.6168470280859313</v>
      </c>
      <c r="AH39">
        <v>1.3304392377915559</v>
      </c>
      <c r="AI39">
        <v>21.897459080312938</v>
      </c>
      <c r="AK39">
        <v>24.803355233361309</v>
      </c>
      <c r="AL39">
        <v>28.050196714334735</v>
      </c>
      <c r="AM39">
        <v>8.6171321811157604</v>
      </c>
      <c r="AN39">
        <v>17.983801548500136</v>
      </c>
      <c r="AO39">
        <v>41.301226191136578</v>
      </c>
      <c r="AP39">
        <v>10.335658011053177</v>
      </c>
      <c r="AQ39">
        <v>6.8167100434386896</v>
      </c>
      <c r="AR39">
        <v>32.713683905658129</v>
      </c>
      <c r="AS39">
        <v>60.19226897251442</v>
      </c>
      <c r="AT39">
        <v>20.178532217458745</v>
      </c>
      <c r="AU39">
        <v>6.4170539238918396</v>
      </c>
      <c r="AV39">
        <v>5.8233332453228224</v>
      </c>
      <c r="AW39">
        <v>7.6203956709778442</v>
      </c>
      <c r="AX39">
        <v>7.2335290147801325</v>
      </c>
      <c r="AY39">
        <v>2.6608503423426018</v>
      </c>
      <c r="AZ39">
        <v>43.794918160625976</v>
      </c>
    </row>
    <row r="40" spans="3:52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29.5006049242836</v>
      </c>
      <c r="U40">
        <v>2.00539411261428</v>
      </c>
      <c r="V40">
        <v>1.88996249396937</v>
      </c>
      <c r="W40">
        <v>3.0420219061400502</v>
      </c>
      <c r="X40">
        <v>39.935558712488998</v>
      </c>
      <c r="Y40">
        <v>5.0192466490717598</v>
      </c>
      <c r="Z40">
        <v>1.7759429312314901</v>
      </c>
      <c r="AA40">
        <v>4.9060066456320897</v>
      </c>
      <c r="AB40">
        <v>30.098425322228699</v>
      </c>
      <c r="AC40">
        <v>11.3586267473096</v>
      </c>
      <c r="AD40">
        <v>9.0445649270505299</v>
      </c>
      <c r="AE40">
        <v>2.20126107222181</v>
      </c>
      <c r="AF40">
        <v>2.8035951145626501</v>
      </c>
      <c r="AG40">
        <v>1.61256075062826</v>
      </c>
      <c r="AH40">
        <v>0.72636413394767596</v>
      </c>
      <c r="AI40">
        <v>23.4385076493379</v>
      </c>
      <c r="AK40">
        <v>41.196543129240197</v>
      </c>
      <c r="AL40">
        <v>4.0107559759567604</v>
      </c>
      <c r="AM40">
        <v>15.562087419176599</v>
      </c>
      <c r="AN40">
        <v>11.7881133177578</v>
      </c>
      <c r="AO40">
        <v>79.864251006435097</v>
      </c>
      <c r="AP40">
        <v>10.0383080546207</v>
      </c>
      <c r="AQ40">
        <v>3.5518858624629899</v>
      </c>
      <c r="AR40">
        <v>9.8112045008030506</v>
      </c>
      <c r="AS40">
        <v>60.196850644457498</v>
      </c>
      <c r="AT40">
        <v>22.7172534946192</v>
      </c>
      <c r="AU40">
        <v>12.8113620263725</v>
      </c>
      <c r="AV40">
        <v>4.4025146909592001</v>
      </c>
      <c r="AW40">
        <v>5.6071902291253002</v>
      </c>
      <c r="AX40">
        <v>3.2249553590387698</v>
      </c>
      <c r="AY40">
        <v>1.4526999470061099</v>
      </c>
      <c r="AZ40">
        <v>46.877015298675801</v>
      </c>
    </row>
    <row r="41" spans="3:52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14.7742078364821</v>
      </c>
      <c r="U41">
        <v>1.6284012212407299</v>
      </c>
      <c r="V41">
        <v>0.63800079085612504</v>
      </c>
      <c r="W41">
        <v>2.4039890824570098</v>
      </c>
      <c r="X41">
        <v>49.721116410551303</v>
      </c>
      <c r="Y41">
        <v>4.3601563167231401</v>
      </c>
      <c r="Z41">
        <v>1.35051496857835</v>
      </c>
      <c r="AA41">
        <v>4.8323683109048501</v>
      </c>
      <c r="AB41">
        <v>17.283596968945901</v>
      </c>
      <c r="AC41">
        <v>10.0426717004263</v>
      </c>
      <c r="AD41">
        <v>3.4677971169239798</v>
      </c>
      <c r="AE41">
        <v>1.9149473069151699</v>
      </c>
      <c r="AF41">
        <v>2.16904902242152</v>
      </c>
      <c r="AG41">
        <v>0.35819249877012199</v>
      </c>
      <c r="AH41">
        <v>0</v>
      </c>
      <c r="AI41">
        <v>20.5316218001017</v>
      </c>
      <c r="AK41">
        <v>88.876162368926998</v>
      </c>
      <c r="AL41">
        <v>3.2567699781070401</v>
      </c>
      <c r="AM41">
        <v>6.6216856469426304</v>
      </c>
      <c r="AN41">
        <v>9.4014484638511604</v>
      </c>
      <c r="AO41">
        <v>99.435320603548305</v>
      </c>
      <c r="AP41">
        <v>8.7201261543491704</v>
      </c>
      <c r="AQ41">
        <v>2.7010299371566999</v>
      </c>
      <c r="AR41">
        <v>9.6639224367164598</v>
      </c>
      <c r="AS41">
        <v>34.567193937891901</v>
      </c>
      <c r="AT41">
        <v>20.0853434008527</v>
      </c>
      <c r="AU41">
        <v>12.4904413209418</v>
      </c>
      <c r="AV41">
        <v>3.8298871106311601</v>
      </c>
      <c r="AW41">
        <v>4.3380980448430497</v>
      </c>
      <c r="AX41">
        <v>0.39215294055114203</v>
      </c>
      <c r="AY41">
        <v>0</v>
      </c>
      <c r="AZ41">
        <v>41.0632436002034</v>
      </c>
    </row>
    <row r="42" spans="3:52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15.786956010816599</v>
      </c>
      <c r="U42">
        <v>1.8529880455090999</v>
      </c>
      <c r="V42">
        <v>2.15479837809246</v>
      </c>
      <c r="W42">
        <v>2.6589371275606899</v>
      </c>
      <c r="X42">
        <v>32.816303738778899</v>
      </c>
      <c r="Y42">
        <v>4.4981633745168397</v>
      </c>
      <c r="Z42">
        <v>1.54515875692257</v>
      </c>
      <c r="AA42">
        <v>0</v>
      </c>
      <c r="AB42">
        <v>25.092539331289</v>
      </c>
      <c r="AC42">
        <v>12.677254205220599</v>
      </c>
      <c r="AD42">
        <v>5.8114635168663096</v>
      </c>
      <c r="AE42">
        <v>1.4175396137279901</v>
      </c>
      <c r="AF42">
        <v>2.50789907576912</v>
      </c>
      <c r="AG42">
        <v>0.49658001726555701</v>
      </c>
      <c r="AH42">
        <v>0</v>
      </c>
      <c r="AI42">
        <v>18.310682066877099</v>
      </c>
      <c r="AK42">
        <v>87.610637649096304</v>
      </c>
      <c r="AL42">
        <v>3.7059434101063999</v>
      </c>
      <c r="AM42">
        <v>18.518306601523399</v>
      </c>
      <c r="AN42">
        <v>5.6119461531255297</v>
      </c>
      <c r="AO42">
        <v>65.625649155512505</v>
      </c>
      <c r="AP42">
        <v>8.9961390261209999</v>
      </c>
      <c r="AQ42">
        <v>3.0903175138451502</v>
      </c>
      <c r="AR42">
        <v>0</v>
      </c>
      <c r="AS42">
        <v>50.185078662578</v>
      </c>
      <c r="AT42">
        <v>25.354508410441198</v>
      </c>
      <c r="AU42">
        <v>22.9527123285804</v>
      </c>
      <c r="AV42">
        <v>2.8350716742105102</v>
      </c>
      <c r="AW42">
        <v>5.0157981515382399</v>
      </c>
      <c r="AX42">
        <v>1.1302194326658499</v>
      </c>
      <c r="AY42">
        <v>0</v>
      </c>
      <c r="AZ42">
        <v>36.621364133754298</v>
      </c>
    </row>
    <row r="43" spans="3:52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13.5110546718881</v>
      </c>
      <c r="U43">
        <v>4.5160593226431702</v>
      </c>
      <c r="V43">
        <v>2.03469310306496</v>
      </c>
      <c r="W43">
        <v>2.3881162819210702</v>
      </c>
      <c r="X43">
        <v>26.799550541031401</v>
      </c>
      <c r="Y43">
        <v>3.9519917023123798</v>
      </c>
      <c r="Z43">
        <v>1.4241514915321301</v>
      </c>
      <c r="AA43">
        <v>2.6381353507644798</v>
      </c>
      <c r="AB43">
        <v>22.018796436002798</v>
      </c>
      <c r="AC43">
        <v>13.305648947065199</v>
      </c>
      <c r="AD43">
        <v>5.8238085265369897</v>
      </c>
      <c r="AE43">
        <v>1.23274428534098</v>
      </c>
      <c r="AF43">
        <v>3.20402547985791</v>
      </c>
      <c r="AG43">
        <v>0.69609728818224403</v>
      </c>
      <c r="AH43">
        <v>0.13335290103210401</v>
      </c>
      <c r="AI43">
        <v>18.179952754238201</v>
      </c>
      <c r="AK43">
        <v>78.253550542229306</v>
      </c>
      <c r="AL43">
        <v>9.0145035003586713</v>
      </c>
      <c r="AM43">
        <v>9.9640267518805903</v>
      </c>
      <c r="AN43">
        <v>4.7687887316490798</v>
      </c>
      <c r="AO43">
        <v>53.592096348008901</v>
      </c>
      <c r="AP43">
        <v>7.9037944296002296</v>
      </c>
      <c r="AQ43">
        <v>2.8483029830642699</v>
      </c>
      <c r="AR43">
        <v>5.2746314701129702</v>
      </c>
      <c r="AS43">
        <v>44.037592872005597</v>
      </c>
      <c r="AT43">
        <v>26.611297894130399</v>
      </c>
      <c r="AU43">
        <v>24.484691550085</v>
      </c>
      <c r="AV43">
        <v>2.46548096705633</v>
      </c>
      <c r="AW43">
        <v>6.4080509597158199</v>
      </c>
      <c r="AX43">
        <v>1.5754544146049001</v>
      </c>
      <c r="AY43">
        <v>0.26662027269548999</v>
      </c>
      <c r="AZ43">
        <v>36.359905508476402</v>
      </c>
    </row>
    <row r="44" spans="3:52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3.9224075714665698</v>
      </c>
      <c r="U44">
        <v>13.781885839180811</v>
      </c>
      <c r="V44">
        <v>1.9287496083382301</v>
      </c>
      <c r="W44">
        <v>2.9543333427570602</v>
      </c>
      <c r="X44">
        <v>24.9496857554856</v>
      </c>
      <c r="Y44">
        <v>3.8985417206872501</v>
      </c>
      <c r="Z44">
        <v>1.18723910063539</v>
      </c>
      <c r="AA44">
        <v>0.84597808083537895</v>
      </c>
      <c r="AB44">
        <v>25.5208296630632</v>
      </c>
      <c r="AC44">
        <v>14.2277710777146</v>
      </c>
      <c r="AD44">
        <v>8.2940288962775508</v>
      </c>
      <c r="AE44">
        <v>1.17609243050912</v>
      </c>
      <c r="AF44">
        <v>3.4166957670332798</v>
      </c>
      <c r="AG44">
        <v>0</v>
      </c>
      <c r="AH44">
        <v>0.62574380685784003</v>
      </c>
      <c r="AI44">
        <v>19.990084956956998</v>
      </c>
      <c r="AK44">
        <v>54.3174096636928</v>
      </c>
      <c r="AL44">
        <v>27.559225724942909</v>
      </c>
      <c r="AM44">
        <v>3.8431360717896399</v>
      </c>
      <c r="AN44">
        <v>5.9011732029603197</v>
      </c>
      <c r="AO44">
        <v>49.892320055341997</v>
      </c>
      <c r="AP44">
        <v>7.7968932058866001</v>
      </c>
      <c r="AQ44">
        <v>2.3744782012707901</v>
      </c>
      <c r="AR44">
        <v>1.69112561228922</v>
      </c>
      <c r="AS44">
        <v>51.041659326126499</v>
      </c>
      <c r="AT44">
        <v>28.4555421554292</v>
      </c>
      <c r="AU44">
        <v>33.269940682912498</v>
      </c>
      <c r="AV44">
        <v>2.35217720667637</v>
      </c>
      <c r="AW44">
        <v>6.8333915340665596</v>
      </c>
      <c r="AX44">
        <v>0</v>
      </c>
      <c r="AY44">
        <v>1.25145853344517</v>
      </c>
      <c r="AZ44">
        <v>39.980169913914096</v>
      </c>
    </row>
    <row r="47" spans="3:52" x14ac:dyDescent="0.25"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</row>
    <row r="48" spans="3:52" x14ac:dyDescent="0.25">
      <c r="C48">
        <v>0.71992229299999999</v>
      </c>
      <c r="D48">
        <v>28.164269067000003</v>
      </c>
      <c r="E48">
        <v>4.4191496250000002</v>
      </c>
      <c r="F48">
        <v>0.34862998699999997</v>
      </c>
      <c r="G48">
        <v>0.103360828</v>
      </c>
      <c r="H48">
        <v>0.27892926099999998</v>
      </c>
      <c r="I48">
        <v>0.80091884400000002</v>
      </c>
      <c r="J48">
        <v>9.1594087000000005E-2</v>
      </c>
      <c r="K48">
        <v>3.6141742959999998</v>
      </c>
      <c r="L48">
        <v>0.17005553200000001</v>
      </c>
      <c r="M48">
        <v>5.4430820999999997E-2</v>
      </c>
      <c r="N48">
        <v>0</v>
      </c>
      <c r="O48">
        <v>0</v>
      </c>
      <c r="P48">
        <v>2.8860532000000001E-2</v>
      </c>
      <c r="Q48">
        <v>2.4992382E-2</v>
      </c>
      <c r="R48">
        <v>0.180712447</v>
      </c>
      <c r="T48">
        <v>0.71992229299999999</v>
      </c>
      <c r="U48">
        <v>28.164269067000003</v>
      </c>
      <c r="V48">
        <v>4.4191496250000002</v>
      </c>
      <c r="W48">
        <v>0.34862998699999997</v>
      </c>
      <c r="X48">
        <v>0.103360828</v>
      </c>
      <c r="Y48">
        <v>0.27892926099999998</v>
      </c>
      <c r="Z48">
        <v>0.80091884400000002</v>
      </c>
      <c r="AA48">
        <v>9.1594087000000005E-2</v>
      </c>
      <c r="AB48">
        <v>3.6141742959999998</v>
      </c>
      <c r="AC48">
        <v>0.17005553200000001</v>
      </c>
      <c r="AD48">
        <v>5.4430820999999997E-2</v>
      </c>
      <c r="AE48">
        <v>0</v>
      </c>
      <c r="AF48">
        <v>0</v>
      </c>
      <c r="AG48">
        <v>2.8860532000000001E-2</v>
      </c>
      <c r="AH48">
        <v>2.4992382E-2</v>
      </c>
      <c r="AI48">
        <v>0.180712447</v>
      </c>
      <c r="AK48">
        <v>0.71992229299999999</v>
      </c>
      <c r="AL48">
        <v>28.164269067000003</v>
      </c>
      <c r="AM48">
        <v>4.4191496250000002</v>
      </c>
      <c r="AN48">
        <v>0.34862998699999997</v>
      </c>
      <c r="AO48">
        <v>0.103360828</v>
      </c>
      <c r="AP48">
        <v>0.27892926099999998</v>
      </c>
      <c r="AQ48">
        <v>0.80091884400000002</v>
      </c>
      <c r="AR48">
        <v>9.1594087000000005E-2</v>
      </c>
      <c r="AS48">
        <v>3.6141742959999998</v>
      </c>
      <c r="AT48">
        <v>0.17005553200000001</v>
      </c>
      <c r="AU48">
        <v>5.4430820999999997E-2</v>
      </c>
      <c r="AV48">
        <v>0</v>
      </c>
      <c r="AW48">
        <v>0</v>
      </c>
      <c r="AX48">
        <v>2.8860532000000001E-2</v>
      </c>
      <c r="AY48">
        <v>2.4992382E-2</v>
      </c>
      <c r="AZ48">
        <v>0.180712447</v>
      </c>
    </row>
    <row r="49" spans="3:52" x14ac:dyDescent="0.25">
      <c r="C49">
        <v>1.10071464995333</v>
      </c>
      <c r="D49">
        <v>11.94731548377996</v>
      </c>
      <c r="E49">
        <v>0</v>
      </c>
      <c r="F49">
        <v>0.51061728691333297</v>
      </c>
      <c r="G49">
        <v>0.42530847318666598</v>
      </c>
      <c r="H49">
        <v>0.16135091640666599</v>
      </c>
      <c r="I49">
        <v>0</v>
      </c>
      <c r="J49">
        <v>2.76943692466666E-2</v>
      </c>
      <c r="K49">
        <v>0.38705088830666601</v>
      </c>
      <c r="L49">
        <v>0</v>
      </c>
      <c r="M49">
        <v>5.0135643139999998E-2</v>
      </c>
      <c r="N49">
        <v>0</v>
      </c>
      <c r="O49">
        <v>0</v>
      </c>
      <c r="P49">
        <v>0</v>
      </c>
      <c r="Q49">
        <v>0</v>
      </c>
      <c r="R49">
        <v>2.6037597646666601E-2</v>
      </c>
      <c r="T49">
        <v>1.10071464995333</v>
      </c>
      <c r="U49">
        <v>11.94731548377996</v>
      </c>
      <c r="V49">
        <v>0</v>
      </c>
      <c r="W49">
        <v>0.51061728691333297</v>
      </c>
      <c r="X49">
        <v>0.42530847318666598</v>
      </c>
      <c r="Y49">
        <v>0.16135091640666599</v>
      </c>
      <c r="Z49">
        <v>0</v>
      </c>
      <c r="AA49">
        <v>2.76943692466666E-2</v>
      </c>
      <c r="AB49">
        <v>0.38705088830666601</v>
      </c>
      <c r="AC49">
        <v>0</v>
      </c>
      <c r="AD49">
        <v>5.0135643139999998E-2</v>
      </c>
      <c r="AE49">
        <v>0</v>
      </c>
      <c r="AF49">
        <v>0</v>
      </c>
      <c r="AG49">
        <v>0</v>
      </c>
      <c r="AH49">
        <v>0</v>
      </c>
      <c r="AI49">
        <v>2.6037597646666601E-2</v>
      </c>
      <c r="AK49">
        <v>1.10071464995333</v>
      </c>
      <c r="AL49">
        <v>11.94731548377996</v>
      </c>
      <c r="AM49">
        <v>0</v>
      </c>
      <c r="AN49">
        <v>0.51061728691333297</v>
      </c>
      <c r="AO49">
        <v>0.42530847318666598</v>
      </c>
      <c r="AP49">
        <v>0.16135091640666599</v>
      </c>
      <c r="AQ49">
        <v>0</v>
      </c>
      <c r="AR49">
        <v>2.76943692466666E-2</v>
      </c>
      <c r="AS49">
        <v>0.38705088830666601</v>
      </c>
      <c r="AT49">
        <v>0</v>
      </c>
      <c r="AU49">
        <v>5.0135643139999998E-2</v>
      </c>
      <c r="AV49">
        <v>0</v>
      </c>
      <c r="AW49">
        <v>0</v>
      </c>
      <c r="AX49">
        <v>0</v>
      </c>
      <c r="AY49">
        <v>0</v>
      </c>
      <c r="AZ49">
        <v>2.6037597646666601E-2</v>
      </c>
    </row>
    <row r="50" spans="3:52" x14ac:dyDescent="0.25">
      <c r="C50">
        <v>2.2984856180733302</v>
      </c>
      <c r="D50">
        <v>14.572309589379966</v>
      </c>
      <c r="E50">
        <v>0.73701327834999997</v>
      </c>
      <c r="F50">
        <v>0.43808249049333298</v>
      </c>
      <c r="G50">
        <v>0.68416127719333297</v>
      </c>
      <c r="H50">
        <v>0.17352930932666599</v>
      </c>
      <c r="I50">
        <v>0</v>
      </c>
      <c r="J50">
        <v>0.27250261352666599</v>
      </c>
      <c r="K50">
        <v>1.9046240165933299</v>
      </c>
      <c r="L50">
        <v>0</v>
      </c>
      <c r="M50">
        <v>7.7603822613333304E-2</v>
      </c>
      <c r="N50">
        <v>0</v>
      </c>
      <c r="O50">
        <v>0</v>
      </c>
      <c r="P50">
        <v>0</v>
      </c>
      <c r="Q50">
        <v>1.03580689874666E-2</v>
      </c>
      <c r="R50">
        <v>0.28674296996666598</v>
      </c>
      <c r="T50">
        <v>2.2984856180733302</v>
      </c>
      <c r="U50">
        <v>14.572309589379966</v>
      </c>
      <c r="V50">
        <v>0.73701327834999997</v>
      </c>
      <c r="W50">
        <v>0.43808249049333298</v>
      </c>
      <c r="X50">
        <v>0.68416127719333297</v>
      </c>
      <c r="Y50">
        <v>0.17352930932666599</v>
      </c>
      <c r="Z50">
        <v>0</v>
      </c>
      <c r="AA50">
        <v>0.27250261352666599</v>
      </c>
      <c r="AB50">
        <v>1.9046240165933299</v>
      </c>
      <c r="AC50">
        <v>0</v>
      </c>
      <c r="AD50">
        <v>7.7603822613333304E-2</v>
      </c>
      <c r="AE50">
        <v>0</v>
      </c>
      <c r="AF50">
        <v>0</v>
      </c>
      <c r="AG50">
        <v>0</v>
      </c>
      <c r="AH50">
        <v>1.03580689874666E-2</v>
      </c>
      <c r="AI50">
        <v>0.28674296996666598</v>
      </c>
      <c r="AK50">
        <v>2.2984856180733302</v>
      </c>
      <c r="AL50">
        <v>14.572309589379966</v>
      </c>
      <c r="AM50">
        <v>0.73701327834999997</v>
      </c>
      <c r="AN50">
        <v>0.43808249049333298</v>
      </c>
      <c r="AO50">
        <v>0.68416127719333297</v>
      </c>
      <c r="AP50">
        <v>0.17352930932666599</v>
      </c>
      <c r="AQ50">
        <v>0</v>
      </c>
      <c r="AR50">
        <v>0.27250261352666599</v>
      </c>
      <c r="AS50">
        <v>1.9046240165933299</v>
      </c>
      <c r="AT50">
        <v>0</v>
      </c>
      <c r="AU50">
        <v>7.7603822613333304E-2</v>
      </c>
      <c r="AV50">
        <v>0</v>
      </c>
      <c r="AW50">
        <v>0</v>
      </c>
      <c r="AX50">
        <v>0</v>
      </c>
      <c r="AY50">
        <v>1.03580689874666E-2</v>
      </c>
      <c r="AZ50">
        <v>0.28674296996666598</v>
      </c>
    </row>
    <row r="51" spans="3:52" x14ac:dyDescent="0.25">
      <c r="C51">
        <v>5.8882686936399997</v>
      </c>
      <c r="D51">
        <v>12.807232549853232</v>
      </c>
      <c r="E51">
        <v>5.5963101304333298</v>
      </c>
      <c r="F51">
        <v>0.68290729295999997</v>
      </c>
      <c r="G51">
        <v>0.81522938058666605</v>
      </c>
      <c r="H51">
        <v>0.45174517602666597</v>
      </c>
      <c r="I51">
        <v>0.283902529010087</v>
      </c>
      <c r="J51">
        <v>0.45044637104666602</v>
      </c>
      <c r="K51">
        <v>3.5252922306733301</v>
      </c>
      <c r="L51">
        <v>5.5213995589095601E-4</v>
      </c>
      <c r="M51">
        <v>0.11709611216</v>
      </c>
      <c r="N51">
        <v>0</v>
      </c>
      <c r="O51">
        <v>2.9634090000000002E-3</v>
      </c>
      <c r="P51">
        <v>0</v>
      </c>
      <c r="Q51">
        <v>2.00739535333333E-2</v>
      </c>
      <c r="R51">
        <v>0.43632762842</v>
      </c>
      <c r="T51">
        <v>5.8882686936399997</v>
      </c>
      <c r="U51">
        <v>12.807232549853232</v>
      </c>
      <c r="V51">
        <v>5.5963101304333298</v>
      </c>
      <c r="W51">
        <v>0.68290729295999997</v>
      </c>
      <c r="X51">
        <v>0.81522938058666605</v>
      </c>
      <c r="Y51">
        <v>0.45174517602666597</v>
      </c>
      <c r="Z51">
        <v>0.283902529010087</v>
      </c>
      <c r="AA51">
        <v>0.45044637104666602</v>
      </c>
      <c r="AB51">
        <v>3.5252922306733301</v>
      </c>
      <c r="AC51">
        <v>5.5213995589095601E-4</v>
      </c>
      <c r="AD51">
        <v>0.11709611216</v>
      </c>
      <c r="AE51">
        <v>0</v>
      </c>
      <c r="AF51">
        <v>2.9634090000000002E-3</v>
      </c>
      <c r="AG51">
        <v>0</v>
      </c>
      <c r="AH51">
        <v>2.00739535333333E-2</v>
      </c>
      <c r="AI51">
        <v>0.43632762842</v>
      </c>
      <c r="AK51">
        <v>5.8882686936399997</v>
      </c>
      <c r="AL51">
        <v>12.807232549853232</v>
      </c>
      <c r="AM51">
        <v>5.5963101304333298</v>
      </c>
      <c r="AN51">
        <v>0.68290729295999997</v>
      </c>
      <c r="AO51">
        <v>0.81522938058666605</v>
      </c>
      <c r="AP51">
        <v>0.45174517602666597</v>
      </c>
      <c r="AQ51">
        <v>0.283902529010087</v>
      </c>
      <c r="AR51">
        <v>0.45044637104666602</v>
      </c>
      <c r="AS51">
        <v>3.5252922306733301</v>
      </c>
      <c r="AT51">
        <v>5.5213995589095601E-4</v>
      </c>
      <c r="AU51">
        <v>0.11709611216</v>
      </c>
      <c r="AV51">
        <v>0</v>
      </c>
      <c r="AW51">
        <v>2.9634090000000002E-3</v>
      </c>
      <c r="AX51">
        <v>0</v>
      </c>
      <c r="AY51">
        <v>2.00739535333333E-2</v>
      </c>
      <c r="AZ51">
        <v>0.43632762842</v>
      </c>
    </row>
    <row r="52" spans="3:52" x14ac:dyDescent="0.25">
      <c r="C52">
        <v>10.9052868274866</v>
      </c>
      <c r="D52">
        <v>18.37350588013993</v>
      </c>
      <c r="E52">
        <v>9.7019996968666593</v>
      </c>
      <c r="F52">
        <v>0.818408104346666</v>
      </c>
      <c r="G52">
        <v>1.19462598660666</v>
      </c>
      <c r="H52">
        <v>0.60787899065999995</v>
      </c>
      <c r="I52">
        <v>0.82695318265333295</v>
      </c>
      <c r="J52">
        <v>0.40218276922000001</v>
      </c>
      <c r="K52">
        <v>6.7808085169666601</v>
      </c>
      <c r="L52">
        <v>0.61967278023333305</v>
      </c>
      <c r="M52">
        <v>0.33721925545333298</v>
      </c>
      <c r="N52">
        <v>1.1174943E-2</v>
      </c>
      <c r="O52">
        <v>7.5739410599999996E-3</v>
      </c>
      <c r="P52">
        <v>0</v>
      </c>
      <c r="Q52">
        <v>7.2361928519999993E-2</v>
      </c>
      <c r="R52">
        <v>0.54100182769999905</v>
      </c>
      <c r="T52">
        <v>10.9052868274866</v>
      </c>
      <c r="U52">
        <v>18.37350588013993</v>
      </c>
      <c r="V52">
        <v>9.7019996968666593</v>
      </c>
      <c r="W52">
        <v>0.818408104346666</v>
      </c>
      <c r="X52">
        <v>1.19462598660666</v>
      </c>
      <c r="Y52">
        <v>0.60787899065999995</v>
      </c>
      <c r="Z52">
        <v>0.82695318265333295</v>
      </c>
      <c r="AA52">
        <v>0.40218276922000001</v>
      </c>
      <c r="AB52">
        <v>6.7808085169666601</v>
      </c>
      <c r="AC52">
        <v>0.61967278023333305</v>
      </c>
      <c r="AD52">
        <v>0.33721925545333298</v>
      </c>
      <c r="AE52">
        <v>1.1174943E-2</v>
      </c>
      <c r="AF52">
        <v>7.5739410599999996E-3</v>
      </c>
      <c r="AG52">
        <v>0</v>
      </c>
      <c r="AH52">
        <v>7.2361928519999993E-2</v>
      </c>
      <c r="AI52">
        <v>0.54100182769999905</v>
      </c>
      <c r="AK52">
        <v>10.9052868274866</v>
      </c>
      <c r="AL52">
        <v>18.37350588013993</v>
      </c>
      <c r="AM52">
        <v>9.7019996968666593</v>
      </c>
      <c r="AN52">
        <v>0.818408104346666</v>
      </c>
      <c r="AO52">
        <v>1.19462598660666</v>
      </c>
      <c r="AP52">
        <v>0.60787899065999995</v>
      </c>
      <c r="AQ52">
        <v>0.82695318265333295</v>
      </c>
      <c r="AR52">
        <v>0.40218276922000001</v>
      </c>
      <c r="AS52">
        <v>6.7808085169666601</v>
      </c>
      <c r="AT52">
        <v>0.61967278023333305</v>
      </c>
      <c r="AU52">
        <v>0.33721925545333298</v>
      </c>
      <c r="AV52">
        <v>1.1174943E-2</v>
      </c>
      <c r="AW52">
        <v>7.5739410599999996E-3</v>
      </c>
      <c r="AX52">
        <v>0</v>
      </c>
      <c r="AY52">
        <v>7.2361928519999993E-2</v>
      </c>
      <c r="AZ52">
        <v>0.54100182769999905</v>
      </c>
    </row>
    <row r="53" spans="3:52" x14ac:dyDescent="0.25">
      <c r="C53">
        <v>16.472553706533301</v>
      </c>
      <c r="D53">
        <v>23.81307512709996</v>
      </c>
      <c r="E53">
        <v>14.0692723075333</v>
      </c>
      <c r="F53">
        <v>1.17773906605333</v>
      </c>
      <c r="G53">
        <v>1.05536447802666</v>
      </c>
      <c r="H53">
        <v>0.96270009227999997</v>
      </c>
      <c r="I53">
        <v>1.4275559717799999</v>
      </c>
      <c r="J53">
        <v>1.1695102478799999</v>
      </c>
      <c r="K53">
        <v>10.860994994399899</v>
      </c>
      <c r="L53">
        <v>0.88180641769333301</v>
      </c>
      <c r="M53">
        <v>0.27500201975999999</v>
      </c>
      <c r="N53">
        <v>0.13590264862000001</v>
      </c>
      <c r="O53">
        <v>3.4259649293333298E-2</v>
      </c>
      <c r="P53">
        <v>0</v>
      </c>
      <c r="Q53">
        <v>3.6762355206666597E-2</v>
      </c>
      <c r="R53">
        <v>1.42155596209333</v>
      </c>
      <c r="T53">
        <v>16.472553706533301</v>
      </c>
      <c r="U53">
        <v>23.81307512709996</v>
      </c>
      <c r="V53">
        <v>14.0692723075333</v>
      </c>
      <c r="W53">
        <v>1.17773906605333</v>
      </c>
      <c r="X53">
        <v>1.05536447802666</v>
      </c>
      <c r="Y53">
        <v>0.96270009227999997</v>
      </c>
      <c r="Z53">
        <v>1.4275559717799999</v>
      </c>
      <c r="AA53">
        <v>1.1695102478799999</v>
      </c>
      <c r="AB53">
        <v>10.860994994399899</v>
      </c>
      <c r="AC53">
        <v>0.88180641769333301</v>
      </c>
      <c r="AD53">
        <v>0.27500201975999999</v>
      </c>
      <c r="AE53">
        <v>0.13590264862000001</v>
      </c>
      <c r="AF53">
        <v>3.4259649293333298E-2</v>
      </c>
      <c r="AG53">
        <v>0</v>
      </c>
      <c r="AH53">
        <v>3.6762355206666597E-2</v>
      </c>
      <c r="AI53">
        <v>1.42155596209333</v>
      </c>
      <c r="AK53">
        <v>16.472553706533301</v>
      </c>
      <c r="AL53">
        <v>23.81307512709996</v>
      </c>
      <c r="AM53">
        <v>14.0692723075333</v>
      </c>
      <c r="AN53">
        <v>1.17773906605333</v>
      </c>
      <c r="AO53">
        <v>1.05536447802666</v>
      </c>
      <c r="AP53">
        <v>0.96270009227999997</v>
      </c>
      <c r="AQ53">
        <v>1.4275559717799999</v>
      </c>
      <c r="AR53">
        <v>1.1695102478799999</v>
      </c>
      <c r="AS53">
        <v>10.860994994399899</v>
      </c>
      <c r="AT53">
        <v>0.88180641769333301</v>
      </c>
      <c r="AU53">
        <v>0.27500201975999999</v>
      </c>
      <c r="AV53">
        <v>0.13590264862000001</v>
      </c>
      <c r="AW53">
        <v>3.4259649293333298E-2</v>
      </c>
      <c r="AX53">
        <v>0</v>
      </c>
      <c r="AY53">
        <v>3.6762355206666597E-2</v>
      </c>
      <c r="AZ53">
        <v>1.42155596209333</v>
      </c>
    </row>
    <row r="54" spans="3:52" x14ac:dyDescent="0.25">
      <c r="C54">
        <v>34.393039237733298</v>
      </c>
      <c r="D54">
        <v>14.8176977275333</v>
      </c>
      <c r="E54">
        <v>14.275401217400001</v>
      </c>
      <c r="F54">
        <v>0.75305168162000002</v>
      </c>
      <c r="G54">
        <v>3.99252897817333</v>
      </c>
      <c r="H54">
        <v>0.27348864616666602</v>
      </c>
      <c r="I54">
        <v>1.1501311727400001</v>
      </c>
      <c r="J54">
        <v>2.6646567756400001</v>
      </c>
      <c r="K54">
        <v>15.191244508599899</v>
      </c>
      <c r="L54">
        <v>1.4402097942733301</v>
      </c>
      <c r="M54">
        <v>0.49644253197333299</v>
      </c>
      <c r="N54">
        <v>0.359126098613333</v>
      </c>
      <c r="O54">
        <v>0.12650668650666599</v>
      </c>
      <c r="P54">
        <v>4.4190070978590698E-3</v>
      </c>
      <c r="Q54">
        <v>0.24591389657333301</v>
      </c>
      <c r="R54">
        <v>1.57984957862666</v>
      </c>
      <c r="T54">
        <v>34.393039237733298</v>
      </c>
      <c r="U54">
        <v>14.8176977275333</v>
      </c>
      <c r="V54">
        <v>14.275401217400001</v>
      </c>
      <c r="W54">
        <v>0.75305168162000002</v>
      </c>
      <c r="X54">
        <v>3.99252897817333</v>
      </c>
      <c r="Y54">
        <v>0.27348864616666602</v>
      </c>
      <c r="Z54">
        <v>1.1501311727400001</v>
      </c>
      <c r="AA54">
        <v>2.6646567756400001</v>
      </c>
      <c r="AB54">
        <v>15.191244508599899</v>
      </c>
      <c r="AC54">
        <v>1.4402097942733301</v>
      </c>
      <c r="AD54">
        <v>0.49644253197333299</v>
      </c>
      <c r="AE54">
        <v>0.359126098613333</v>
      </c>
      <c r="AF54">
        <v>0.12650668650666599</v>
      </c>
      <c r="AG54">
        <v>4.4190070978590698E-3</v>
      </c>
      <c r="AH54">
        <v>0.24591389657333301</v>
      </c>
      <c r="AI54">
        <v>1.57984957862666</v>
      </c>
      <c r="AK54">
        <v>34.393039237733298</v>
      </c>
      <c r="AL54">
        <v>14.8176977275333</v>
      </c>
      <c r="AM54">
        <v>14.275401217400001</v>
      </c>
      <c r="AN54">
        <v>0.75305168162000002</v>
      </c>
      <c r="AO54">
        <v>3.99252897817333</v>
      </c>
      <c r="AP54">
        <v>0.27348864616666602</v>
      </c>
      <c r="AQ54">
        <v>1.1501311727400001</v>
      </c>
      <c r="AR54">
        <v>2.6646567756400001</v>
      </c>
      <c r="AS54">
        <v>15.191244508599899</v>
      </c>
      <c r="AT54">
        <v>1.4402097942733301</v>
      </c>
      <c r="AU54">
        <v>0.49644253197333299</v>
      </c>
      <c r="AV54">
        <v>0.359126098613333</v>
      </c>
      <c r="AW54">
        <v>0.12650668650666599</v>
      </c>
      <c r="AX54">
        <v>4.4190070978590698E-3</v>
      </c>
      <c r="AY54">
        <v>0.24591389657333301</v>
      </c>
      <c r="AZ54">
        <v>1.57984957862666</v>
      </c>
    </row>
    <row r="55" spans="3:52" x14ac:dyDescent="0.25">
      <c r="C55">
        <v>48.0711615825333</v>
      </c>
      <c r="D55">
        <v>6.8692133034599987</v>
      </c>
      <c r="E55">
        <v>6.9392797110666598</v>
      </c>
      <c r="F55">
        <v>0.56142213641999905</v>
      </c>
      <c r="G55">
        <v>7.3026345321533297</v>
      </c>
      <c r="H55">
        <v>0.29581820153333299</v>
      </c>
      <c r="I55">
        <v>1.3293550197333299</v>
      </c>
      <c r="J55">
        <v>0.521857069559999</v>
      </c>
      <c r="K55">
        <v>9.8868618805333295</v>
      </c>
      <c r="L55">
        <v>2.0946685624599999</v>
      </c>
      <c r="M55">
        <v>0.52932965928666598</v>
      </c>
      <c r="N55">
        <v>1.5960979441333301</v>
      </c>
      <c r="O55">
        <v>1.35733147743333</v>
      </c>
      <c r="P55">
        <v>5.77671658666666E-3</v>
      </c>
      <c r="Q55">
        <v>0.28413471225333298</v>
      </c>
      <c r="R55">
        <v>2.8942376709133302</v>
      </c>
      <c r="T55">
        <v>48.0711615825333</v>
      </c>
      <c r="U55">
        <v>6.8692133034599987</v>
      </c>
      <c r="V55">
        <v>6.9392797110666598</v>
      </c>
      <c r="W55">
        <v>0.56142213641999905</v>
      </c>
      <c r="X55">
        <v>7.3026345321533297</v>
      </c>
      <c r="Y55">
        <v>0.29581820153333299</v>
      </c>
      <c r="Z55">
        <v>1.3293550197333299</v>
      </c>
      <c r="AA55">
        <v>0.521857069559999</v>
      </c>
      <c r="AB55">
        <v>9.8868618805333295</v>
      </c>
      <c r="AC55">
        <v>2.0946685624599999</v>
      </c>
      <c r="AD55">
        <v>0.52932965928666598</v>
      </c>
      <c r="AE55">
        <v>1.5960979441333301</v>
      </c>
      <c r="AF55">
        <v>1.35733147743333</v>
      </c>
      <c r="AG55">
        <v>5.77671658666666E-3</v>
      </c>
      <c r="AH55">
        <v>0.28413471225333298</v>
      </c>
      <c r="AI55">
        <v>2.8942376709133302</v>
      </c>
      <c r="AK55">
        <v>48.0711615825333</v>
      </c>
      <c r="AL55">
        <v>6.8692133034599987</v>
      </c>
      <c r="AM55">
        <v>6.9392797110666598</v>
      </c>
      <c r="AN55">
        <v>0.56142213641999905</v>
      </c>
      <c r="AO55">
        <v>7.3026345321533297</v>
      </c>
      <c r="AP55">
        <v>0.29581820153333299</v>
      </c>
      <c r="AQ55">
        <v>1.3293550197333299</v>
      </c>
      <c r="AR55">
        <v>0.521857069559999</v>
      </c>
      <c r="AS55">
        <v>9.8868618805333295</v>
      </c>
      <c r="AT55">
        <v>2.0946685624599999</v>
      </c>
      <c r="AU55">
        <v>0.52932965928666598</v>
      </c>
      <c r="AV55">
        <v>1.5960979441333301</v>
      </c>
      <c r="AW55">
        <v>1.35733147743333</v>
      </c>
      <c r="AX55">
        <v>5.77671658666666E-3</v>
      </c>
      <c r="AY55">
        <v>0.28413471225333298</v>
      </c>
      <c r="AZ55">
        <v>2.8942376709133302</v>
      </c>
    </row>
    <row r="56" spans="3:52" x14ac:dyDescent="0.25">
      <c r="C56">
        <v>37.630130813333302</v>
      </c>
      <c r="D56">
        <v>8.1260502135399957</v>
      </c>
      <c r="E56">
        <v>13.535313826399999</v>
      </c>
      <c r="F56">
        <v>0.88290389786666701</v>
      </c>
      <c r="G56">
        <v>7.4369661873999897</v>
      </c>
      <c r="H56">
        <v>0.154664562646666</v>
      </c>
      <c r="I56">
        <v>1.17957858730666</v>
      </c>
      <c r="J56">
        <v>0.660447207873334</v>
      </c>
      <c r="K56">
        <v>11.024962830066601</v>
      </c>
      <c r="L56">
        <v>2.9601117123266598</v>
      </c>
      <c r="M56">
        <v>1.0748949435666599</v>
      </c>
      <c r="N56">
        <v>0.83311468801999899</v>
      </c>
      <c r="O56">
        <v>1.2323202036933301</v>
      </c>
      <c r="P56">
        <v>0</v>
      </c>
      <c r="Q56">
        <v>1.95955895409333</v>
      </c>
      <c r="R56">
        <v>3.22757489450666</v>
      </c>
      <c r="T56">
        <v>37.630130813333302</v>
      </c>
      <c r="U56">
        <v>8.1260502135399957</v>
      </c>
      <c r="V56">
        <v>13.535313826399999</v>
      </c>
      <c r="W56">
        <v>0.88290389786666701</v>
      </c>
      <c r="X56">
        <v>7.4369661873999897</v>
      </c>
      <c r="Y56">
        <v>0.154664562646666</v>
      </c>
      <c r="Z56">
        <v>1.17957858730666</v>
      </c>
      <c r="AA56">
        <v>0.660447207873334</v>
      </c>
      <c r="AB56">
        <v>11.024962830066601</v>
      </c>
      <c r="AC56">
        <v>2.9601117123266598</v>
      </c>
      <c r="AD56">
        <v>1.0748949435666599</v>
      </c>
      <c r="AE56">
        <v>0.83311468801999899</v>
      </c>
      <c r="AF56">
        <v>1.2323202036933301</v>
      </c>
      <c r="AG56">
        <v>0</v>
      </c>
      <c r="AH56">
        <v>1.95955895409333</v>
      </c>
      <c r="AI56">
        <v>3.22757489450666</v>
      </c>
      <c r="AK56">
        <v>37.630130813333302</v>
      </c>
      <c r="AL56">
        <v>8.1260502135399957</v>
      </c>
      <c r="AM56">
        <v>13.535313826399999</v>
      </c>
      <c r="AN56">
        <v>0.88290389786666701</v>
      </c>
      <c r="AO56">
        <v>7.4369661873999897</v>
      </c>
      <c r="AP56">
        <v>0.154664562646666</v>
      </c>
      <c r="AQ56">
        <v>1.17957858730666</v>
      </c>
      <c r="AR56">
        <v>0.660447207873334</v>
      </c>
      <c r="AS56">
        <v>11.024962830066601</v>
      </c>
      <c r="AT56">
        <v>2.9601117123266598</v>
      </c>
      <c r="AU56">
        <v>1.0748949435666599</v>
      </c>
      <c r="AV56">
        <v>0.83311468801999899</v>
      </c>
      <c r="AW56">
        <v>1.2323202036933301</v>
      </c>
      <c r="AX56">
        <v>0</v>
      </c>
      <c r="AY56">
        <v>1.95955895409333</v>
      </c>
      <c r="AZ56">
        <v>3.22757489450666</v>
      </c>
    </row>
    <row r="57" spans="3:52" x14ac:dyDescent="0.25">
      <c r="C57">
        <v>35.069357216666603</v>
      </c>
      <c r="D57">
        <v>27.589955354026628</v>
      </c>
      <c r="E57">
        <v>9.3645171328666592</v>
      </c>
      <c r="F57">
        <v>3.8905628562399999</v>
      </c>
      <c r="G57">
        <v>7.6560095307333302</v>
      </c>
      <c r="H57">
        <v>0.40573740000000003</v>
      </c>
      <c r="I57">
        <v>3.7991601580133301</v>
      </c>
      <c r="J57">
        <v>8.3424171445466602</v>
      </c>
      <c r="K57">
        <v>11.382215646199899</v>
      </c>
      <c r="L57">
        <v>1.8626362888066601</v>
      </c>
      <c r="M57">
        <v>2.4879388878533302</v>
      </c>
      <c r="N57">
        <v>0.64389849585333303</v>
      </c>
      <c r="O57">
        <v>2.6216538992599898</v>
      </c>
      <c r="P57">
        <v>2.55871849506666E-2</v>
      </c>
      <c r="Q57">
        <v>1.93793703944</v>
      </c>
      <c r="R57">
        <v>7.42435843746666</v>
      </c>
      <c r="T57">
        <v>35.069357216666603</v>
      </c>
      <c r="U57">
        <v>27.589955354026628</v>
      </c>
      <c r="V57">
        <v>9.3645171328666592</v>
      </c>
      <c r="W57">
        <v>3.8905628562399999</v>
      </c>
      <c r="X57">
        <v>7.6560095307333302</v>
      </c>
      <c r="Y57">
        <v>0.40573740000000003</v>
      </c>
      <c r="Z57">
        <v>3.7991601580133301</v>
      </c>
      <c r="AA57">
        <v>8.3424171445466602</v>
      </c>
      <c r="AB57">
        <v>11.382215646199899</v>
      </c>
      <c r="AC57">
        <v>1.8626362888066601</v>
      </c>
      <c r="AD57">
        <v>2.4879388878533302</v>
      </c>
      <c r="AE57">
        <v>0.64389849585333303</v>
      </c>
      <c r="AF57">
        <v>2.6216538992599898</v>
      </c>
      <c r="AG57">
        <v>2.55871849506666E-2</v>
      </c>
      <c r="AH57">
        <v>1.93793703944</v>
      </c>
      <c r="AI57">
        <v>7.42435843746666</v>
      </c>
      <c r="AK57">
        <v>35.069357216666603</v>
      </c>
      <c r="AL57">
        <v>27.589955354026628</v>
      </c>
      <c r="AM57">
        <v>9.3645171328666592</v>
      </c>
      <c r="AN57">
        <v>3.8905628562399999</v>
      </c>
      <c r="AO57">
        <v>7.6560095307333302</v>
      </c>
      <c r="AP57">
        <v>0.40573740000000003</v>
      </c>
      <c r="AQ57">
        <v>3.7991601580133301</v>
      </c>
      <c r="AR57">
        <v>8.3424171445466602</v>
      </c>
      <c r="AS57">
        <v>11.382215646199899</v>
      </c>
      <c r="AT57">
        <v>1.8626362888066601</v>
      </c>
      <c r="AU57">
        <v>2.4879388878533302</v>
      </c>
      <c r="AV57">
        <v>0.64389849585333303</v>
      </c>
      <c r="AW57">
        <v>2.6216538992599898</v>
      </c>
      <c r="AX57">
        <v>2.55871849506666E-2</v>
      </c>
      <c r="AY57">
        <v>1.93793703944</v>
      </c>
      <c r="AZ57">
        <v>7.42435843746666</v>
      </c>
    </row>
    <row r="58" spans="3:52" x14ac:dyDescent="0.25">
      <c r="C58">
        <v>51.775533468666602</v>
      </c>
      <c r="D58">
        <v>23.1486118238</v>
      </c>
      <c r="E58">
        <v>5.1039334520666699</v>
      </c>
      <c r="F58">
        <v>3.3479696115933302</v>
      </c>
      <c r="G58">
        <v>3.9690133869999902</v>
      </c>
      <c r="H58">
        <v>0.103551471253333</v>
      </c>
      <c r="I58">
        <v>4.3766203984000001</v>
      </c>
      <c r="J58">
        <v>17.857519235333299</v>
      </c>
      <c r="K58">
        <v>19.5942020192666</v>
      </c>
      <c r="L58">
        <v>1.49026200347333</v>
      </c>
      <c r="M58">
        <v>0.83557308895333204</v>
      </c>
      <c r="N58">
        <v>0.459146257679999</v>
      </c>
      <c r="O58">
        <v>3.85035077315333</v>
      </c>
      <c r="P58">
        <v>1.9937398106666601E-2</v>
      </c>
      <c r="Q58">
        <v>1.0976609263333299</v>
      </c>
      <c r="R58">
        <v>4.3142382053999997</v>
      </c>
      <c r="T58">
        <v>51.775533468666602</v>
      </c>
      <c r="U58">
        <v>23.1486118238</v>
      </c>
      <c r="V58">
        <v>5.1039334520666699</v>
      </c>
      <c r="W58">
        <v>3.3479696115933302</v>
      </c>
      <c r="X58">
        <v>3.9690133869999902</v>
      </c>
      <c r="Y58">
        <v>0.103551471253333</v>
      </c>
      <c r="Z58">
        <v>4.3766203984000001</v>
      </c>
      <c r="AA58">
        <v>17.857519235333299</v>
      </c>
      <c r="AB58">
        <v>19.5942020192666</v>
      </c>
      <c r="AC58">
        <v>1.49026200347333</v>
      </c>
      <c r="AD58">
        <v>0.83557308895333204</v>
      </c>
      <c r="AE58">
        <v>0.459146257679999</v>
      </c>
      <c r="AF58">
        <v>3.85035077315333</v>
      </c>
      <c r="AG58">
        <v>1.9937398106666601E-2</v>
      </c>
      <c r="AH58">
        <v>1.0976609263333299</v>
      </c>
      <c r="AI58">
        <v>4.3142382053999997</v>
      </c>
      <c r="AK58">
        <v>51.775533468666602</v>
      </c>
      <c r="AL58">
        <v>23.1486118238</v>
      </c>
      <c r="AM58">
        <v>5.1039334520666699</v>
      </c>
      <c r="AN58">
        <v>3.3479696115933302</v>
      </c>
      <c r="AO58">
        <v>3.9690133869999902</v>
      </c>
      <c r="AP58">
        <v>0.103551471253333</v>
      </c>
      <c r="AQ58">
        <v>4.3766203984000001</v>
      </c>
      <c r="AR58">
        <v>17.857519235333299</v>
      </c>
      <c r="AS58">
        <v>19.5942020192666</v>
      </c>
      <c r="AT58">
        <v>1.49026200347333</v>
      </c>
      <c r="AU58">
        <v>0.83557308895333204</v>
      </c>
      <c r="AV58">
        <v>0.459146257679999</v>
      </c>
      <c r="AW58">
        <v>3.85035077315333</v>
      </c>
      <c r="AX58">
        <v>1.9937398106666601E-2</v>
      </c>
      <c r="AY58">
        <v>1.0976609263333299</v>
      </c>
      <c r="AZ58">
        <v>4.3142382053999997</v>
      </c>
    </row>
    <row r="59" spans="3:52" x14ac:dyDescent="0.25">
      <c r="C59">
        <v>31.859440328666601</v>
      </c>
      <c r="D59">
        <v>11.82835616579996</v>
      </c>
      <c r="E59">
        <v>2.73140800486666</v>
      </c>
      <c r="F59">
        <v>0.93295912353333299</v>
      </c>
      <c r="G59">
        <v>30.802789210733302</v>
      </c>
      <c r="H59">
        <v>0.12094192846</v>
      </c>
      <c r="I59">
        <v>1.5839351666000001</v>
      </c>
      <c r="J59">
        <v>2.9270675581333299</v>
      </c>
      <c r="K59">
        <v>29.408439576799999</v>
      </c>
      <c r="L59">
        <v>0.96664895846666699</v>
      </c>
      <c r="M59">
        <v>2.2010208916666598</v>
      </c>
      <c r="N59">
        <v>0.218347530506666</v>
      </c>
      <c r="O59">
        <v>1.00441359518</v>
      </c>
      <c r="P59">
        <v>0.14650742630666599</v>
      </c>
      <c r="Q59">
        <v>0.49789735233999899</v>
      </c>
      <c r="R59">
        <v>25.1986761106666</v>
      </c>
      <c r="T59">
        <v>31.859440328666601</v>
      </c>
      <c r="U59">
        <v>11.82835616579996</v>
      </c>
      <c r="V59">
        <v>2.73140800486666</v>
      </c>
      <c r="W59">
        <v>0.93295912353333299</v>
      </c>
      <c r="X59">
        <v>30.802789210733302</v>
      </c>
      <c r="Y59">
        <v>0.12094192846</v>
      </c>
      <c r="Z59">
        <v>1.5839351666000001</v>
      </c>
      <c r="AA59">
        <v>2.9270675581333299</v>
      </c>
      <c r="AB59">
        <v>29.408439576799999</v>
      </c>
      <c r="AC59">
        <v>0.96664895846666699</v>
      </c>
      <c r="AD59">
        <v>2.2010208916666598</v>
      </c>
      <c r="AE59">
        <v>0.218347530506666</v>
      </c>
      <c r="AF59">
        <v>1.00441359518</v>
      </c>
      <c r="AG59">
        <v>0.14650742630666599</v>
      </c>
      <c r="AH59">
        <v>0.49789735233999899</v>
      </c>
      <c r="AI59">
        <v>25.1986761106666</v>
      </c>
      <c r="AK59">
        <v>31.859440328666601</v>
      </c>
      <c r="AL59">
        <v>11.82835616579996</v>
      </c>
      <c r="AM59">
        <v>2.73140800486666</v>
      </c>
      <c r="AN59">
        <v>0.93295912353333299</v>
      </c>
      <c r="AO59">
        <v>30.802789210733302</v>
      </c>
      <c r="AP59">
        <v>0.12094192846</v>
      </c>
      <c r="AQ59">
        <v>1.5839351666000001</v>
      </c>
      <c r="AR59">
        <v>2.9270675581333299</v>
      </c>
      <c r="AS59">
        <v>29.408439576799999</v>
      </c>
      <c r="AT59">
        <v>0.96664895846666699</v>
      </c>
      <c r="AU59">
        <v>2.2010208916666598</v>
      </c>
      <c r="AV59">
        <v>0.218347530506666</v>
      </c>
      <c r="AW59">
        <v>1.00441359518</v>
      </c>
      <c r="AX59">
        <v>0.14650742630666599</v>
      </c>
      <c r="AY59">
        <v>0.49789735233999899</v>
      </c>
      <c r="AZ59">
        <v>25.1986761106666</v>
      </c>
    </row>
    <row r="60" spans="3:52" x14ac:dyDescent="0.25">
      <c r="C60">
        <v>97.563959220666604</v>
      </c>
      <c r="D60">
        <v>39.921502470466599</v>
      </c>
      <c r="E60">
        <v>17.302549315666599</v>
      </c>
      <c r="F60">
        <v>2.9980484865333299</v>
      </c>
      <c r="G60">
        <v>56.417280274999897</v>
      </c>
      <c r="H60">
        <v>0.75356238609333204</v>
      </c>
      <c r="I60">
        <v>6.7276647853333298</v>
      </c>
      <c r="J60">
        <v>7.8885325627333298</v>
      </c>
      <c r="K60">
        <v>35.852322356000002</v>
      </c>
      <c r="L60">
        <v>2.6983562182666598</v>
      </c>
      <c r="M60">
        <v>2.7414887651066602</v>
      </c>
      <c r="N60">
        <v>1.66135730930666</v>
      </c>
      <c r="O60">
        <v>2.6522191799333301</v>
      </c>
      <c r="P60">
        <v>0.22680375019333299</v>
      </c>
      <c r="Q60">
        <v>1.31767069097333</v>
      </c>
      <c r="R60">
        <v>14.2233487708666</v>
      </c>
      <c r="T60">
        <v>97.563959220666604</v>
      </c>
      <c r="U60">
        <v>39.921502470466599</v>
      </c>
      <c r="V60">
        <v>17.302549315666599</v>
      </c>
      <c r="W60">
        <v>2.9980484865333299</v>
      </c>
      <c r="X60">
        <v>56.417280274999897</v>
      </c>
      <c r="Y60">
        <v>0.75356238609333204</v>
      </c>
      <c r="Z60">
        <v>6.7276647853333298</v>
      </c>
      <c r="AA60">
        <v>7.8885325627333298</v>
      </c>
      <c r="AB60">
        <v>35.852322356000002</v>
      </c>
      <c r="AC60">
        <v>2.6983562182666598</v>
      </c>
      <c r="AD60">
        <v>2.7414887651066602</v>
      </c>
      <c r="AE60">
        <v>1.66135730930666</v>
      </c>
      <c r="AF60">
        <v>2.6522191799333301</v>
      </c>
      <c r="AG60">
        <v>0.22680375019333299</v>
      </c>
      <c r="AH60">
        <v>1.31767069097333</v>
      </c>
      <c r="AI60">
        <v>14.2233487708666</v>
      </c>
      <c r="AK60">
        <v>97.563959220666604</v>
      </c>
      <c r="AL60">
        <v>39.921502470466599</v>
      </c>
      <c r="AM60">
        <v>17.302549315666599</v>
      </c>
      <c r="AN60">
        <v>2.9980484865333299</v>
      </c>
      <c r="AO60">
        <v>56.417280274999897</v>
      </c>
      <c r="AP60">
        <v>0.75356238609333204</v>
      </c>
      <c r="AQ60">
        <v>6.7276647853333298</v>
      </c>
      <c r="AR60">
        <v>7.8885325627333298</v>
      </c>
      <c r="AS60">
        <v>35.852322356000002</v>
      </c>
      <c r="AT60">
        <v>2.6983562182666598</v>
      </c>
      <c r="AU60">
        <v>2.7414887651066602</v>
      </c>
      <c r="AV60">
        <v>1.66135730930666</v>
      </c>
      <c r="AW60">
        <v>2.6522191799333301</v>
      </c>
      <c r="AX60">
        <v>0.22680375019333299</v>
      </c>
      <c r="AY60">
        <v>1.31767069097333</v>
      </c>
      <c r="AZ60">
        <v>14.2233487708666</v>
      </c>
    </row>
    <row r="61" spans="3:52" x14ac:dyDescent="0.25">
      <c r="C61">
        <v>136.76259125066599</v>
      </c>
      <c r="D61">
        <v>77.097574452266599</v>
      </c>
      <c r="E61">
        <v>29.8452259586666</v>
      </c>
      <c r="F61">
        <v>5.2028100281999903</v>
      </c>
      <c r="G61">
        <v>58.149065428666603</v>
      </c>
      <c r="H61">
        <v>1.30645285703333</v>
      </c>
      <c r="I61">
        <v>8.0813682220666596</v>
      </c>
      <c r="J61">
        <v>13.4983703052</v>
      </c>
      <c r="K61">
        <v>60.271117308000001</v>
      </c>
      <c r="L61">
        <v>4.7184301662666597</v>
      </c>
      <c r="M61">
        <v>4.6154349223333302</v>
      </c>
      <c r="N61">
        <v>1.76922788933333</v>
      </c>
      <c r="O61">
        <v>5.2754208438666597</v>
      </c>
      <c r="P61">
        <v>0.34866873885333299</v>
      </c>
      <c r="Q61">
        <v>2.3391981420266599</v>
      </c>
      <c r="R61">
        <v>21.565710136866599</v>
      </c>
      <c r="T61">
        <v>136.76259125066599</v>
      </c>
      <c r="U61">
        <v>77.097574452266599</v>
      </c>
      <c r="V61">
        <v>29.8452259586666</v>
      </c>
      <c r="W61">
        <v>5.2028100281999903</v>
      </c>
      <c r="X61">
        <v>58.149065428666603</v>
      </c>
      <c r="Y61">
        <v>1.30645285703333</v>
      </c>
      <c r="Z61">
        <v>8.0813682220666596</v>
      </c>
      <c r="AA61">
        <v>13.4983703052</v>
      </c>
      <c r="AB61">
        <v>60.271117308000001</v>
      </c>
      <c r="AC61">
        <v>4.7184301662666597</v>
      </c>
      <c r="AD61">
        <v>4.6154349223333302</v>
      </c>
      <c r="AE61">
        <v>1.76922788933333</v>
      </c>
      <c r="AF61">
        <v>5.2754208438666597</v>
      </c>
      <c r="AG61">
        <v>0.34866873885333299</v>
      </c>
      <c r="AH61">
        <v>2.3391981420266599</v>
      </c>
      <c r="AI61">
        <v>21.565710136866599</v>
      </c>
      <c r="AK61">
        <v>136.76259125066599</v>
      </c>
      <c r="AL61">
        <v>77.097574452266599</v>
      </c>
      <c r="AM61">
        <v>29.8452259586666</v>
      </c>
      <c r="AN61">
        <v>5.2028100281999903</v>
      </c>
      <c r="AO61">
        <v>58.149065428666603</v>
      </c>
      <c r="AP61">
        <v>1.30645285703333</v>
      </c>
      <c r="AQ61">
        <v>8.0813682220666596</v>
      </c>
      <c r="AR61">
        <v>13.4983703052</v>
      </c>
      <c r="AS61">
        <v>60.271117308000001</v>
      </c>
      <c r="AT61">
        <v>4.7184301662666597</v>
      </c>
      <c r="AU61">
        <v>4.6154349223333302</v>
      </c>
      <c r="AV61">
        <v>1.76922788933333</v>
      </c>
      <c r="AW61">
        <v>5.2754208438666597</v>
      </c>
      <c r="AX61">
        <v>0.34866873885333299</v>
      </c>
      <c r="AY61">
        <v>2.3391981420266599</v>
      </c>
      <c r="AZ61">
        <v>21.565710136866599</v>
      </c>
    </row>
    <row r="62" spans="3:52" x14ac:dyDescent="0.25">
      <c r="C62">
        <v>207.14102717066601</v>
      </c>
      <c r="D62">
        <v>126.1514046659329</v>
      </c>
      <c r="E62">
        <v>50.251910608000003</v>
      </c>
      <c r="F62">
        <v>9.8468562550666601</v>
      </c>
      <c r="G62">
        <v>84.994232979999893</v>
      </c>
      <c r="H62">
        <v>2.2991976890199899</v>
      </c>
      <c r="I62">
        <v>12.5120741952</v>
      </c>
      <c r="J62">
        <v>30.573113914533302</v>
      </c>
      <c r="K62">
        <v>92.999689937333301</v>
      </c>
      <c r="L62">
        <v>8.8721620163333306</v>
      </c>
      <c r="M62">
        <v>10.6974658936</v>
      </c>
      <c r="N62">
        <v>3.0998220676666599</v>
      </c>
      <c r="O62">
        <v>10.5043064081999</v>
      </c>
      <c r="P62">
        <v>0.59935411823999996</v>
      </c>
      <c r="Q62">
        <v>4.1229828179466601</v>
      </c>
      <c r="R62">
        <v>34.667735828466597</v>
      </c>
      <c r="T62">
        <v>207.14102717066601</v>
      </c>
      <c r="U62">
        <v>126.1514046659329</v>
      </c>
      <c r="V62">
        <v>50.251910608000003</v>
      </c>
      <c r="W62">
        <v>9.8468562550666601</v>
      </c>
      <c r="X62">
        <v>84.994232979999893</v>
      </c>
      <c r="Y62">
        <v>2.2991976890199899</v>
      </c>
      <c r="Z62">
        <v>12.5120741952</v>
      </c>
      <c r="AA62">
        <v>30.573113914533302</v>
      </c>
      <c r="AB62">
        <v>92.999689937333301</v>
      </c>
      <c r="AC62">
        <v>8.8721620163333306</v>
      </c>
      <c r="AD62">
        <v>10.6974658936</v>
      </c>
      <c r="AE62">
        <v>3.0998220676666599</v>
      </c>
      <c r="AF62">
        <v>10.5043064081999</v>
      </c>
      <c r="AG62">
        <v>0.59935411823999996</v>
      </c>
      <c r="AH62">
        <v>4.1229828179466601</v>
      </c>
      <c r="AI62">
        <v>34.667735828466597</v>
      </c>
      <c r="AK62">
        <v>207.14102717066601</v>
      </c>
      <c r="AL62">
        <v>126.1514046659329</v>
      </c>
      <c r="AM62">
        <v>50.251910608000003</v>
      </c>
      <c r="AN62">
        <v>9.8468562550666601</v>
      </c>
      <c r="AO62">
        <v>84.994232979999893</v>
      </c>
      <c r="AP62">
        <v>2.2991976890199899</v>
      </c>
      <c r="AQ62">
        <v>12.5120741952</v>
      </c>
      <c r="AR62">
        <v>30.573113914533302</v>
      </c>
      <c r="AS62">
        <v>92.999689937333301</v>
      </c>
      <c r="AT62">
        <v>8.8721620163333306</v>
      </c>
      <c r="AU62">
        <v>10.6974658936</v>
      </c>
      <c r="AV62">
        <v>3.0998220676666599</v>
      </c>
      <c r="AW62">
        <v>10.5043064081999</v>
      </c>
      <c r="AX62">
        <v>0.59935411823999996</v>
      </c>
      <c r="AY62">
        <v>4.1229828179466601</v>
      </c>
      <c r="AZ62">
        <v>34.667735828466597</v>
      </c>
    </row>
    <row r="63" spans="3:52" x14ac:dyDescent="0.25">
      <c r="C63">
        <v>128.90203935199901</v>
      </c>
      <c r="D63">
        <v>79.26153582059996</v>
      </c>
      <c r="E63">
        <v>31.822536242666601</v>
      </c>
      <c r="F63">
        <v>8.0668487062666596</v>
      </c>
      <c r="G63">
        <v>62.670836148666602</v>
      </c>
      <c r="H63">
        <v>1.4170198942533301</v>
      </c>
      <c r="I63">
        <v>7.3574036513333301</v>
      </c>
      <c r="J63">
        <v>26.3131798687333</v>
      </c>
      <c r="K63">
        <v>65.378536265999998</v>
      </c>
      <c r="L63">
        <v>9.17315552879999</v>
      </c>
      <c r="M63">
        <v>10.5041783428666</v>
      </c>
      <c r="N63">
        <v>2.3523630007333298</v>
      </c>
      <c r="O63">
        <v>8.5326541680666601</v>
      </c>
      <c r="P63">
        <v>3.4357198574866601</v>
      </c>
      <c r="Q63">
        <v>6.6527669227333304</v>
      </c>
      <c r="R63">
        <v>25.572557431999901</v>
      </c>
      <c r="T63">
        <v>128.90203935199901</v>
      </c>
      <c r="U63">
        <v>79.26153582059996</v>
      </c>
      <c r="V63">
        <v>31.822536242666601</v>
      </c>
      <c r="W63">
        <v>8.0668487062666596</v>
      </c>
      <c r="X63">
        <v>62.670836148666602</v>
      </c>
      <c r="Y63">
        <v>1.4170198942533301</v>
      </c>
      <c r="Z63">
        <v>7.3574036513333301</v>
      </c>
      <c r="AA63">
        <v>26.3131798687333</v>
      </c>
      <c r="AB63">
        <v>65.378536265999998</v>
      </c>
      <c r="AC63">
        <v>9.17315552879999</v>
      </c>
      <c r="AD63">
        <v>10.5041783428666</v>
      </c>
      <c r="AE63">
        <v>2.3523630007333298</v>
      </c>
      <c r="AF63">
        <v>8.5326541680666601</v>
      </c>
      <c r="AG63">
        <v>3.4357198574866601</v>
      </c>
      <c r="AH63">
        <v>6.6527669227333304</v>
      </c>
      <c r="AI63">
        <v>25.572557431999901</v>
      </c>
      <c r="AK63">
        <v>128.90203935199901</v>
      </c>
      <c r="AL63">
        <v>79.26153582059996</v>
      </c>
      <c r="AM63">
        <v>31.822536242666601</v>
      </c>
      <c r="AN63">
        <v>8.0668487062666596</v>
      </c>
      <c r="AO63">
        <v>62.670836148666602</v>
      </c>
      <c r="AP63">
        <v>1.4170198942533301</v>
      </c>
      <c r="AQ63">
        <v>7.3574036513333301</v>
      </c>
      <c r="AR63">
        <v>26.3131798687333</v>
      </c>
      <c r="AS63">
        <v>65.378536265999998</v>
      </c>
      <c r="AT63">
        <v>9.17315552879999</v>
      </c>
      <c r="AU63">
        <v>10.5041783428666</v>
      </c>
      <c r="AV63">
        <v>2.3523630007333298</v>
      </c>
      <c r="AW63">
        <v>8.5326541680666601</v>
      </c>
      <c r="AX63">
        <v>3.4357198574866601</v>
      </c>
      <c r="AY63">
        <v>6.6527669227333304</v>
      </c>
      <c r="AZ63">
        <v>25.572557431999901</v>
      </c>
    </row>
    <row r="64" spans="3:52" x14ac:dyDescent="0.25">
      <c r="C64">
        <v>87.7143032379999</v>
      </c>
      <c r="D64">
        <v>49.683547428600001</v>
      </c>
      <c r="E64">
        <v>23.0287737833333</v>
      </c>
      <c r="F64">
        <v>11.7432483327333</v>
      </c>
      <c r="G64">
        <v>54.377953077999997</v>
      </c>
      <c r="H64">
        <v>0.84719301764666499</v>
      </c>
      <c r="I64">
        <v>4.8086140790666603</v>
      </c>
      <c r="J64">
        <v>67.055037041333307</v>
      </c>
      <c r="K64">
        <v>83.859155131999998</v>
      </c>
      <c r="L64">
        <v>13.1729213098666</v>
      </c>
      <c r="M64">
        <v>27.459905116466601</v>
      </c>
      <c r="N64">
        <v>2.0900310254666601</v>
      </c>
      <c r="O64">
        <v>8.5193140512000003</v>
      </c>
      <c r="P64">
        <v>8.2382965484999993</v>
      </c>
      <c r="Q64">
        <v>11.819176051133301</v>
      </c>
      <c r="R64">
        <v>26.0773433939999</v>
      </c>
      <c r="T64">
        <v>87.7143032379999</v>
      </c>
      <c r="U64">
        <v>49.683547428600001</v>
      </c>
      <c r="V64">
        <v>23.0287737833333</v>
      </c>
      <c r="W64">
        <v>11.7432483327333</v>
      </c>
      <c r="X64">
        <v>54.377953077999997</v>
      </c>
      <c r="Y64">
        <v>0.84719301764666499</v>
      </c>
      <c r="Z64">
        <v>4.8086140790666603</v>
      </c>
      <c r="AA64">
        <v>67.055037041333307</v>
      </c>
      <c r="AB64">
        <v>83.859155131999998</v>
      </c>
      <c r="AC64">
        <v>13.1729213098666</v>
      </c>
      <c r="AD64">
        <v>27.459905116466601</v>
      </c>
      <c r="AE64">
        <v>2.0900310254666601</v>
      </c>
      <c r="AF64">
        <v>8.5193140512000003</v>
      </c>
      <c r="AG64">
        <v>8.2382965484999993</v>
      </c>
      <c r="AH64">
        <v>11.819176051133301</v>
      </c>
      <c r="AI64">
        <v>26.0773433939999</v>
      </c>
      <c r="AK64">
        <v>87.7143032379999</v>
      </c>
      <c r="AL64">
        <v>49.683547428600001</v>
      </c>
      <c r="AM64">
        <v>23.0287737833333</v>
      </c>
      <c r="AN64">
        <v>11.7432483327333</v>
      </c>
      <c r="AO64">
        <v>54.377953077999997</v>
      </c>
      <c r="AP64">
        <v>0.84719301764666499</v>
      </c>
      <c r="AQ64">
        <v>4.8086140790666603</v>
      </c>
      <c r="AR64">
        <v>67.055037041333307</v>
      </c>
      <c r="AS64">
        <v>83.859155131999998</v>
      </c>
      <c r="AT64">
        <v>13.1729213098666</v>
      </c>
      <c r="AU64">
        <v>27.459905116466601</v>
      </c>
      <c r="AV64">
        <v>2.0900310254666601</v>
      </c>
      <c r="AW64">
        <v>8.5193140512000003</v>
      </c>
      <c r="AX64">
        <v>8.2382965484999993</v>
      </c>
      <c r="AY64">
        <v>11.819176051133301</v>
      </c>
      <c r="AZ64">
        <v>26.0773433939999</v>
      </c>
    </row>
    <row r="65" spans="3:52" x14ac:dyDescent="0.25">
      <c r="C65">
        <v>45.131248447999901</v>
      </c>
      <c r="D65">
        <v>28.511083888666697</v>
      </c>
      <c r="E65">
        <v>14.9015911593333</v>
      </c>
      <c r="F65">
        <v>13.004342887866599</v>
      </c>
      <c r="G65">
        <v>44.809374809333299</v>
      </c>
      <c r="H65">
        <v>1.2904175092666601</v>
      </c>
      <c r="I65">
        <v>2.9337703907999901</v>
      </c>
      <c r="J65">
        <v>69.058984592666604</v>
      </c>
      <c r="K65">
        <v>126.602074722666</v>
      </c>
      <c r="L65">
        <v>17.248479114199998</v>
      </c>
      <c r="M65">
        <v>45.523039625866602</v>
      </c>
      <c r="N65">
        <v>2.25282810646666</v>
      </c>
      <c r="O65">
        <v>7.5213458677999903</v>
      </c>
      <c r="P65">
        <v>12.0430380336</v>
      </c>
      <c r="Q65">
        <v>11.974516192999999</v>
      </c>
      <c r="R65">
        <v>40.770158786666599</v>
      </c>
      <c r="T65">
        <v>45.131248447999901</v>
      </c>
      <c r="U65">
        <v>28.511083888666697</v>
      </c>
      <c r="V65">
        <v>14.9015911593333</v>
      </c>
      <c r="W65">
        <v>13.004342887866599</v>
      </c>
      <c r="X65">
        <v>44.809374809333299</v>
      </c>
      <c r="Y65">
        <v>1.2904175092666601</v>
      </c>
      <c r="Z65">
        <v>2.9337703907999901</v>
      </c>
      <c r="AA65">
        <v>69.058984592666604</v>
      </c>
      <c r="AB65">
        <v>126.602074722666</v>
      </c>
      <c r="AC65">
        <v>17.248479114199998</v>
      </c>
      <c r="AD65">
        <v>45.523039625866602</v>
      </c>
      <c r="AE65">
        <v>2.25282810646666</v>
      </c>
      <c r="AF65">
        <v>7.5213458677999903</v>
      </c>
      <c r="AG65">
        <v>12.0430380336</v>
      </c>
      <c r="AH65">
        <v>11.974516192999999</v>
      </c>
      <c r="AI65">
        <v>40.770158786666599</v>
      </c>
      <c r="AK65">
        <v>45.131248447999901</v>
      </c>
      <c r="AL65">
        <v>28.511083888666697</v>
      </c>
      <c r="AM65">
        <v>14.9015911593333</v>
      </c>
      <c r="AN65">
        <v>13.004342887866599</v>
      </c>
      <c r="AO65">
        <v>44.809374809333299</v>
      </c>
      <c r="AP65">
        <v>1.2904175092666601</v>
      </c>
      <c r="AQ65">
        <v>2.9337703907999901</v>
      </c>
      <c r="AR65">
        <v>69.058984592666604</v>
      </c>
      <c r="AS65">
        <v>126.602074722666</v>
      </c>
      <c r="AT65">
        <v>17.248479114199998</v>
      </c>
      <c r="AU65">
        <v>45.523039625866602</v>
      </c>
      <c r="AV65">
        <v>2.25282810646666</v>
      </c>
      <c r="AW65">
        <v>7.5213458677999903</v>
      </c>
      <c r="AX65">
        <v>12.0430380336</v>
      </c>
      <c r="AY65">
        <v>11.974516192999999</v>
      </c>
      <c r="AZ65">
        <v>40.770158786666599</v>
      </c>
    </row>
    <row r="66" spans="3:52" x14ac:dyDescent="0.25">
      <c r="C66">
        <v>79.228466225333406</v>
      </c>
      <c r="D66">
        <v>6.7358511802000098</v>
      </c>
      <c r="E66">
        <v>4.9583303453333301</v>
      </c>
      <c r="F66">
        <v>11.700864669866601</v>
      </c>
      <c r="G66">
        <v>33.525693832666697</v>
      </c>
      <c r="H66">
        <v>1.8375073644</v>
      </c>
      <c r="I66">
        <v>0.83163669313333299</v>
      </c>
      <c r="J66">
        <v>62.632597079333301</v>
      </c>
      <c r="K66">
        <v>139.459194314</v>
      </c>
      <c r="L66">
        <v>14.9559715968666</v>
      </c>
      <c r="M66">
        <v>44.324338491999903</v>
      </c>
      <c r="N66">
        <v>2.4650540827333298</v>
      </c>
      <c r="O66">
        <v>6.0007206760000003</v>
      </c>
      <c r="P66">
        <v>23.2782432684666</v>
      </c>
      <c r="Q66">
        <v>10.653348547666599</v>
      </c>
      <c r="R66">
        <v>44.0699673853333</v>
      </c>
      <c r="T66">
        <v>79.228466225333406</v>
      </c>
      <c r="U66">
        <v>6.7358511802000098</v>
      </c>
      <c r="V66">
        <v>4.9583303453333301</v>
      </c>
      <c r="W66">
        <v>11.700864669866601</v>
      </c>
      <c r="X66">
        <v>33.525693832666697</v>
      </c>
      <c r="Y66">
        <v>1.8375073644</v>
      </c>
      <c r="Z66">
        <v>0.83163669313333299</v>
      </c>
      <c r="AA66">
        <v>62.632597079333301</v>
      </c>
      <c r="AB66">
        <v>139.459194314</v>
      </c>
      <c r="AC66">
        <v>14.9559715968666</v>
      </c>
      <c r="AD66">
        <v>44.324338491999903</v>
      </c>
      <c r="AE66">
        <v>2.4650540827333298</v>
      </c>
      <c r="AF66">
        <v>6.0007206760000003</v>
      </c>
      <c r="AG66">
        <v>23.2782432684666</v>
      </c>
      <c r="AH66">
        <v>10.653348547666599</v>
      </c>
      <c r="AI66">
        <v>44.0699673853333</v>
      </c>
      <c r="AK66">
        <v>79.228466225333406</v>
      </c>
      <c r="AL66">
        <v>6.7358511802000098</v>
      </c>
      <c r="AM66">
        <v>4.9583303453333301</v>
      </c>
      <c r="AN66">
        <v>11.700864669866601</v>
      </c>
      <c r="AO66">
        <v>33.525693832666697</v>
      </c>
      <c r="AP66">
        <v>1.8375073644</v>
      </c>
      <c r="AQ66">
        <v>0.83163669313333299</v>
      </c>
      <c r="AR66">
        <v>62.632597079333301</v>
      </c>
      <c r="AS66">
        <v>139.459194314</v>
      </c>
      <c r="AT66">
        <v>14.9559715968666</v>
      </c>
      <c r="AU66">
        <v>44.324338491999903</v>
      </c>
      <c r="AV66">
        <v>2.4650540827333298</v>
      </c>
      <c r="AW66">
        <v>6.0007206760000003</v>
      </c>
      <c r="AX66">
        <v>23.2782432684666</v>
      </c>
      <c r="AY66">
        <v>10.653348547666599</v>
      </c>
      <c r="AZ66">
        <v>44.0699673853333</v>
      </c>
    </row>
    <row r="67" spans="3:52" x14ac:dyDescent="0.25">
      <c r="C67">
        <v>104.63134302</v>
      </c>
      <c r="D67">
        <v>5.6806380055333605</v>
      </c>
      <c r="E67">
        <v>6.0872798706666602</v>
      </c>
      <c r="F67">
        <v>10.884395219599901</v>
      </c>
      <c r="G67">
        <v>18.773573874666599</v>
      </c>
      <c r="H67">
        <v>1.78663088926666</v>
      </c>
      <c r="I67">
        <v>1.56328429106666</v>
      </c>
      <c r="J67">
        <v>56.0201426506666</v>
      </c>
      <c r="K67">
        <v>137.25550447000001</v>
      </c>
      <c r="L67">
        <v>17.481815682800001</v>
      </c>
      <c r="M67">
        <v>50.940734085333297</v>
      </c>
      <c r="N67">
        <v>2.5727815486666601</v>
      </c>
      <c r="O67">
        <v>4.5674424317999902</v>
      </c>
      <c r="P67">
        <v>19.535495304933299</v>
      </c>
      <c r="Q67">
        <v>6.9969403477999901</v>
      </c>
      <c r="R67">
        <v>44.961255645333303</v>
      </c>
      <c r="T67">
        <v>104.63134302</v>
      </c>
      <c r="U67">
        <v>5.6806380055333605</v>
      </c>
      <c r="V67">
        <v>6.0872798706666602</v>
      </c>
      <c r="W67">
        <v>10.884395219599901</v>
      </c>
      <c r="X67">
        <v>18.773573874666599</v>
      </c>
      <c r="Y67">
        <v>1.78663088926666</v>
      </c>
      <c r="Z67">
        <v>1.56328429106666</v>
      </c>
      <c r="AA67">
        <v>56.0201426506666</v>
      </c>
      <c r="AB67">
        <v>137.25550447000001</v>
      </c>
      <c r="AC67">
        <v>17.481815682800001</v>
      </c>
      <c r="AD67">
        <v>50.940734085333297</v>
      </c>
      <c r="AE67">
        <v>2.5727815486666601</v>
      </c>
      <c r="AF67">
        <v>4.5674424317999902</v>
      </c>
      <c r="AG67">
        <v>19.535495304933299</v>
      </c>
      <c r="AH67">
        <v>6.9969403477999901</v>
      </c>
      <c r="AI67">
        <v>44.961255645333303</v>
      </c>
      <c r="AK67">
        <v>104.63134302</v>
      </c>
      <c r="AL67">
        <v>5.6806380055333605</v>
      </c>
      <c r="AM67">
        <v>6.0872798706666602</v>
      </c>
      <c r="AN67">
        <v>10.884395219599901</v>
      </c>
      <c r="AO67">
        <v>18.773573874666599</v>
      </c>
      <c r="AP67">
        <v>1.78663088926666</v>
      </c>
      <c r="AQ67">
        <v>1.56328429106666</v>
      </c>
      <c r="AR67">
        <v>56.0201426506666</v>
      </c>
      <c r="AS67">
        <v>137.25550447000001</v>
      </c>
      <c r="AT67">
        <v>17.481815682800001</v>
      </c>
      <c r="AU67">
        <v>50.940734085333297</v>
      </c>
      <c r="AV67">
        <v>2.5727815486666601</v>
      </c>
      <c r="AW67">
        <v>4.5674424317999902</v>
      </c>
      <c r="AX67">
        <v>19.535495304933299</v>
      </c>
      <c r="AY67">
        <v>6.9969403477999901</v>
      </c>
      <c r="AZ67">
        <v>44.961255645333303</v>
      </c>
    </row>
    <row r="68" spans="3:52" x14ac:dyDescent="0.25">
      <c r="C68">
        <v>119.7026797</v>
      </c>
      <c r="D68">
        <v>1.4524565413333299</v>
      </c>
      <c r="E68">
        <v>4.7478242519999796</v>
      </c>
      <c r="F68">
        <v>10.1539878168666</v>
      </c>
      <c r="G68">
        <v>14.282421041999999</v>
      </c>
      <c r="H68">
        <v>1.6787485286666599</v>
      </c>
      <c r="I68">
        <v>1.3617935990666701</v>
      </c>
      <c r="J68">
        <v>48.922188188</v>
      </c>
      <c r="K68">
        <v>160.388752386666</v>
      </c>
      <c r="L68">
        <v>17.4560163869333</v>
      </c>
      <c r="M68">
        <v>49.072652368666603</v>
      </c>
      <c r="N68">
        <v>2.6573635233999999</v>
      </c>
      <c r="O68">
        <v>3.9509910214000001</v>
      </c>
      <c r="P68">
        <v>13.4151473217999</v>
      </c>
      <c r="Q68">
        <v>3.6941075464666602</v>
      </c>
      <c r="R68">
        <v>42.277408757999901</v>
      </c>
      <c r="T68">
        <v>115.734016201317</v>
      </c>
      <c r="U68">
        <v>1.2491647440221401</v>
      </c>
      <c r="V68">
        <v>3.9253084260172599</v>
      </c>
      <c r="W68">
        <v>9.8483186473903004</v>
      </c>
      <c r="X68">
        <v>12.7534505797933</v>
      </c>
      <c r="Y68">
        <v>1.6256083898123099</v>
      </c>
      <c r="Z68">
        <v>1.16872364281231</v>
      </c>
      <c r="AA68">
        <v>47.610645937474303</v>
      </c>
      <c r="AB68">
        <v>157.175787671119</v>
      </c>
      <c r="AC68">
        <v>17.0849477555007</v>
      </c>
      <c r="AD68">
        <v>48.2674812346526</v>
      </c>
      <c r="AE68">
        <v>2.5790413076987102</v>
      </c>
      <c r="AF68">
        <v>3.74017507918763</v>
      </c>
      <c r="AG68">
        <v>13.1567230589219</v>
      </c>
      <c r="AH68">
        <v>3.4880382834358201</v>
      </c>
      <c r="AI68">
        <v>41.207993104940101</v>
      </c>
      <c r="AK68">
        <v>111.765352702635</v>
      </c>
      <c r="AL68">
        <v>1.04587294671095</v>
      </c>
      <c r="AM68">
        <v>3.10279260003457</v>
      </c>
      <c r="AN68">
        <v>9.5426494779139208</v>
      </c>
      <c r="AO68">
        <v>11.2244801175866</v>
      </c>
      <c r="AP68">
        <v>1.5724682509579599</v>
      </c>
      <c r="AQ68">
        <v>0.97565368655794005</v>
      </c>
      <c r="AR68">
        <v>46.299103686948598</v>
      </c>
      <c r="AS68">
        <v>153.96282295557199</v>
      </c>
      <c r="AT68">
        <v>16.7138791240681</v>
      </c>
      <c r="AU68">
        <v>47.462310100638597</v>
      </c>
      <c r="AV68">
        <v>2.5007190919974298</v>
      </c>
      <c r="AW68">
        <v>3.5293591369752702</v>
      </c>
      <c r="AX68">
        <v>12.8982987960438</v>
      </c>
      <c r="AY68">
        <v>3.2819690204049801</v>
      </c>
      <c r="AZ68">
        <v>40.138577451880302</v>
      </c>
    </row>
    <row r="69" spans="3:52" x14ac:dyDescent="0.25">
      <c r="C69">
        <v>138.23149271333301</v>
      </c>
      <c r="D69">
        <v>29.769627614764399</v>
      </c>
      <c r="E69">
        <v>22.9362837653333</v>
      </c>
      <c r="F69">
        <v>9.2535049772666707</v>
      </c>
      <c r="G69">
        <v>63.655968041333303</v>
      </c>
      <c r="H69">
        <v>2.99227254633333</v>
      </c>
      <c r="I69">
        <v>6.1562394005999899</v>
      </c>
      <c r="J69">
        <v>29.731966983333301</v>
      </c>
      <c r="K69">
        <v>219.10624060933301</v>
      </c>
      <c r="L69">
        <v>26.6091878826666</v>
      </c>
      <c r="M69">
        <v>54.857600515999899</v>
      </c>
      <c r="N69">
        <v>3.4005810925333302</v>
      </c>
      <c r="O69">
        <v>1.3458478433333301</v>
      </c>
      <c r="P69">
        <v>21.211857054533301</v>
      </c>
      <c r="Q69">
        <v>4.2463805001999901</v>
      </c>
      <c r="R69">
        <v>54.597106427333301</v>
      </c>
      <c r="T69">
        <v>130.72600121148099</v>
      </c>
      <c r="U69">
        <v>24.860396418471559</v>
      </c>
      <c r="V69">
        <v>21.428736999551901</v>
      </c>
      <c r="W69">
        <v>8.6871297069335096</v>
      </c>
      <c r="X69">
        <v>60.677028983607698</v>
      </c>
      <c r="Y69">
        <v>2.8821869920493701</v>
      </c>
      <c r="Z69">
        <v>5.7958833804408796</v>
      </c>
      <c r="AA69">
        <v>27.3855744706023</v>
      </c>
      <c r="AB69">
        <v>212.12946137569801</v>
      </c>
      <c r="AC69">
        <v>25.7924755115884</v>
      </c>
      <c r="AD69">
        <v>53.1096397210828</v>
      </c>
      <c r="AE69">
        <v>3.2468094493469901</v>
      </c>
      <c r="AF69">
        <v>0.99753058984128895</v>
      </c>
      <c r="AG69">
        <v>20.620556835317998</v>
      </c>
      <c r="AH69">
        <v>3.8812866395504</v>
      </c>
      <c r="AI69">
        <v>52.428910422721202</v>
      </c>
      <c r="AK69">
        <v>123.22050970962999</v>
      </c>
      <c r="AL69">
        <v>19.951165222178599</v>
      </c>
      <c r="AM69">
        <v>19.9211902337704</v>
      </c>
      <c r="AN69">
        <v>8.1207544366003894</v>
      </c>
      <c r="AO69">
        <v>57.6980899258823</v>
      </c>
      <c r="AP69">
        <v>2.7721014377654098</v>
      </c>
      <c r="AQ69">
        <v>5.4355273602817897</v>
      </c>
      <c r="AR69">
        <v>25.0391819578712</v>
      </c>
      <c r="AS69">
        <v>205.15268214206299</v>
      </c>
      <c r="AT69">
        <v>24.9757631405102</v>
      </c>
      <c r="AU69">
        <v>51.361678926165702</v>
      </c>
      <c r="AV69">
        <v>3.0930378061606398</v>
      </c>
      <c r="AW69">
        <v>0.64921333634923395</v>
      </c>
      <c r="AX69">
        <v>20.029256616102799</v>
      </c>
      <c r="AY69">
        <v>3.5161927789008098</v>
      </c>
      <c r="AZ69">
        <v>50.260714418109103</v>
      </c>
    </row>
    <row r="70" spans="3:52" x14ac:dyDescent="0.25">
      <c r="C70">
        <v>202.06488404666601</v>
      </c>
      <c r="D70">
        <v>26.937628750999931</v>
      </c>
      <c r="E70">
        <v>18.470507356666602</v>
      </c>
      <c r="F70">
        <v>8.3651882640000093</v>
      </c>
      <c r="G70">
        <v>64.525548455999996</v>
      </c>
      <c r="H70">
        <v>2.0861243028000001</v>
      </c>
      <c r="I70">
        <v>6.1691542030666602</v>
      </c>
      <c r="J70">
        <v>30.5089452819999</v>
      </c>
      <c r="K70">
        <v>186.549788426666</v>
      </c>
      <c r="L70">
        <v>23.943839734000001</v>
      </c>
      <c r="M70">
        <v>38.279240844666603</v>
      </c>
      <c r="N70">
        <v>4.7684631148666696</v>
      </c>
      <c r="O70">
        <v>5.4615370695333301</v>
      </c>
      <c r="P70">
        <v>24.808758936666599</v>
      </c>
      <c r="Q70">
        <v>5.6138465929333199</v>
      </c>
      <c r="R70">
        <v>46.305210696666599</v>
      </c>
      <c r="T70">
        <v>187.670487666051</v>
      </c>
      <c r="U70">
        <v>21.558818430038549</v>
      </c>
      <c r="V70">
        <v>15.921206222172099</v>
      </c>
      <c r="W70">
        <v>7.3870237080686802</v>
      </c>
      <c r="X70">
        <v>59.116266070480798</v>
      </c>
      <c r="Y70">
        <v>1.8943914251685099</v>
      </c>
      <c r="Z70">
        <v>5.5341267992571304</v>
      </c>
      <c r="AA70">
        <v>26.4819151436166</v>
      </c>
      <c r="AB70">
        <v>173.64703954814601</v>
      </c>
      <c r="AC70">
        <v>22.403383007668801</v>
      </c>
      <c r="AD70">
        <v>35.186491176345797</v>
      </c>
      <c r="AE70">
        <v>4.46600607734546</v>
      </c>
      <c r="AF70">
        <v>4.8328349234019301</v>
      </c>
      <c r="AG70">
        <v>23.579505216613899</v>
      </c>
      <c r="AH70">
        <v>4.9709816211515001</v>
      </c>
      <c r="AI70">
        <v>42.420662935270101</v>
      </c>
      <c r="AK70">
        <v>173.276091285436</v>
      </c>
      <c r="AL70">
        <v>16.180008109077168</v>
      </c>
      <c r="AM70">
        <v>13.3719050876776</v>
      </c>
      <c r="AN70">
        <v>6.4088591521373202</v>
      </c>
      <c r="AO70">
        <v>53.7069836849615</v>
      </c>
      <c r="AP70">
        <v>1.7026585475370299</v>
      </c>
      <c r="AQ70">
        <v>4.8990993954475996</v>
      </c>
      <c r="AR70">
        <v>22.454885005233201</v>
      </c>
      <c r="AS70">
        <v>160.744290669626</v>
      </c>
      <c r="AT70">
        <v>20.8629262813377</v>
      </c>
      <c r="AU70">
        <v>32.093741508025097</v>
      </c>
      <c r="AV70">
        <v>4.1635490398242503</v>
      </c>
      <c r="AW70">
        <v>4.2041327772705097</v>
      </c>
      <c r="AX70">
        <v>22.350251496561199</v>
      </c>
      <c r="AY70">
        <v>4.3281166493696599</v>
      </c>
      <c r="AZ70">
        <v>38.536115173873803</v>
      </c>
    </row>
    <row r="71" spans="3:52" x14ac:dyDescent="0.25">
      <c r="C71">
        <v>189.42621397333301</v>
      </c>
      <c r="D71">
        <v>34.581992732266556</v>
      </c>
      <c r="E71">
        <v>15.9523301186666</v>
      </c>
      <c r="F71">
        <v>9.4318729159999801</v>
      </c>
      <c r="G71">
        <v>70.761847144666703</v>
      </c>
      <c r="H71">
        <v>1.9047960820666601</v>
      </c>
      <c r="I71">
        <v>5.3022582935999996</v>
      </c>
      <c r="J71">
        <v>41.381891628666601</v>
      </c>
      <c r="K71">
        <v>174.692309493333</v>
      </c>
      <c r="L71">
        <v>26.02476862</v>
      </c>
      <c r="M71">
        <v>38.312031367333297</v>
      </c>
      <c r="N71">
        <v>5.19013755246666</v>
      </c>
      <c r="O71">
        <v>5.6782089718000002</v>
      </c>
      <c r="P71">
        <v>17.514414720666601</v>
      </c>
      <c r="Q71">
        <v>11.623873144733301</v>
      </c>
      <c r="R71">
        <v>51.458387751333298</v>
      </c>
      <c r="T71">
        <v>164.721057519786</v>
      </c>
      <c r="U71">
        <v>25.782579668436227</v>
      </c>
      <c r="V71">
        <v>11.867016259633001</v>
      </c>
      <c r="W71">
        <v>7.7845902760043897</v>
      </c>
      <c r="X71">
        <v>61.345120213692802</v>
      </c>
      <c r="Y71">
        <v>1.5859576479640201</v>
      </c>
      <c r="Z71">
        <v>4.26602573024224</v>
      </c>
      <c r="AA71">
        <v>34.476220657761701</v>
      </c>
      <c r="AB71">
        <v>152.474275550702</v>
      </c>
      <c r="AC71">
        <v>23.243563860922499</v>
      </c>
      <c r="AD71">
        <v>33.007877729136602</v>
      </c>
      <c r="AE71">
        <v>4.6425938585119297</v>
      </c>
      <c r="AF71">
        <v>4.6316531463655597</v>
      </c>
      <c r="AG71">
        <v>15.461858034483701</v>
      </c>
      <c r="AH71">
        <v>10.3854366897768</v>
      </c>
      <c r="AI71">
        <v>44.676951714286602</v>
      </c>
      <c r="AK71">
        <v>140.015901066239</v>
      </c>
      <c r="AL71">
        <v>16.983166604605898</v>
      </c>
      <c r="AM71">
        <v>7.7817024005993796</v>
      </c>
      <c r="AN71">
        <v>6.1373076360087904</v>
      </c>
      <c r="AO71">
        <v>51.928393282719099</v>
      </c>
      <c r="AP71">
        <v>1.2671192138613701</v>
      </c>
      <c r="AQ71">
        <v>3.2297931668844702</v>
      </c>
      <c r="AR71">
        <v>27.5705496868569</v>
      </c>
      <c r="AS71">
        <v>130.25624160807001</v>
      </c>
      <c r="AT71">
        <v>20.462359101845099</v>
      </c>
      <c r="AU71">
        <v>27.70372409094</v>
      </c>
      <c r="AV71">
        <v>4.0950501645572004</v>
      </c>
      <c r="AW71">
        <v>3.5850973209311201</v>
      </c>
      <c r="AX71">
        <v>13.4093013483009</v>
      </c>
      <c r="AY71">
        <v>9.1470002348202897</v>
      </c>
      <c r="AZ71">
        <v>37.8955156772398</v>
      </c>
    </row>
    <row r="72" spans="3:52" x14ac:dyDescent="0.25">
      <c r="C72">
        <v>186.673021233333</v>
      </c>
      <c r="D72">
        <v>52.239898878666601</v>
      </c>
      <c r="E72">
        <v>9.1918478159999992</v>
      </c>
      <c r="F72">
        <v>7.5879147006666701</v>
      </c>
      <c r="G72">
        <v>79.774982104000003</v>
      </c>
      <c r="H72">
        <v>2.0353098848666602</v>
      </c>
      <c r="I72">
        <v>4.3396439190666696</v>
      </c>
      <c r="J72">
        <v>38.134703849333199</v>
      </c>
      <c r="K72">
        <v>166.74041726666599</v>
      </c>
      <c r="L72">
        <v>27.376499003999999</v>
      </c>
      <c r="M72">
        <v>23.028688461333299</v>
      </c>
      <c r="N72">
        <v>4.9938061095333302</v>
      </c>
      <c r="O72">
        <v>5.2604435811999997</v>
      </c>
      <c r="P72">
        <v>19.0491194433333</v>
      </c>
      <c r="Q72">
        <v>16.459968064133299</v>
      </c>
      <c r="R72">
        <v>60.7297343593333</v>
      </c>
      <c r="T72">
        <v>146.87398583543899</v>
      </c>
      <c r="U72">
        <v>37.950555142027845</v>
      </c>
      <c r="V72">
        <v>3.2631201671037999</v>
      </c>
      <c r="W72">
        <v>5.0863657758923599</v>
      </c>
      <c r="X72">
        <v>64.165477069931597</v>
      </c>
      <c r="Y72">
        <v>1.5263813607682899</v>
      </c>
      <c r="Z72">
        <v>2.7713766703518901</v>
      </c>
      <c r="AA72">
        <v>27.394438011877899</v>
      </c>
      <c r="AB72">
        <v>131.10490711448699</v>
      </c>
      <c r="AC72">
        <v>22.709076741793801</v>
      </c>
      <c r="AD72">
        <v>15.2290350488847</v>
      </c>
      <c r="AE72">
        <v>4.0951087899303502</v>
      </c>
      <c r="AF72">
        <v>3.6430073971996602</v>
      </c>
      <c r="AG72">
        <v>15.618485680362699</v>
      </c>
      <c r="AH72">
        <v>14.1818064606449</v>
      </c>
      <c r="AI72">
        <v>49.346330167459698</v>
      </c>
      <c r="AK72">
        <v>107.074950437544</v>
      </c>
      <c r="AL72">
        <v>23.775591294583801</v>
      </c>
      <c r="AM72">
        <v>0</v>
      </c>
      <c r="AN72">
        <v>2.5848168511180698</v>
      </c>
      <c r="AO72">
        <v>48.5559720358631</v>
      </c>
      <c r="AP72">
        <v>1.01745283666993</v>
      </c>
      <c r="AQ72">
        <v>1.2031094216371201</v>
      </c>
      <c r="AR72">
        <v>16.654172174422602</v>
      </c>
      <c r="AS72">
        <v>95.469396962307201</v>
      </c>
      <c r="AT72">
        <v>18.041654479587599</v>
      </c>
      <c r="AU72">
        <v>7.4293816364361698</v>
      </c>
      <c r="AV72">
        <v>3.1964114703273898</v>
      </c>
      <c r="AW72">
        <v>2.0255712131993402</v>
      </c>
      <c r="AX72">
        <v>12.187851917392001</v>
      </c>
      <c r="AY72">
        <v>11.9036448571566</v>
      </c>
      <c r="AZ72">
        <v>37.962925975586202</v>
      </c>
    </row>
    <row r="73" spans="3:52" x14ac:dyDescent="0.25">
      <c r="C73">
        <v>166.42182590666599</v>
      </c>
      <c r="D73">
        <v>51.737340568066664</v>
      </c>
      <c r="E73">
        <v>9.5185254600000295</v>
      </c>
      <c r="F73">
        <v>6.6118776979999998</v>
      </c>
      <c r="G73">
        <v>78.134528867999904</v>
      </c>
      <c r="H73">
        <v>1.85004895686666</v>
      </c>
      <c r="I73">
        <v>4.7003462131333196</v>
      </c>
      <c r="J73">
        <v>40.010263756000001</v>
      </c>
      <c r="K73">
        <v>176.234720873333</v>
      </c>
      <c r="L73">
        <v>30.552897092666601</v>
      </c>
      <c r="M73">
        <v>23.065945056</v>
      </c>
      <c r="N73">
        <v>5.9830896541999996</v>
      </c>
      <c r="O73">
        <v>10.054975692999999</v>
      </c>
      <c r="P73">
        <v>21.794888875333299</v>
      </c>
      <c r="Q73">
        <v>14.464367277333301</v>
      </c>
      <c r="R73">
        <v>66.859025514666598</v>
      </c>
      <c r="T73">
        <v>108.55773970178799</v>
      </c>
      <c r="U73">
        <v>30.959526331265209</v>
      </c>
      <c r="V73">
        <v>1.26470533439908</v>
      </c>
      <c r="W73">
        <v>3.08825031759174</v>
      </c>
      <c r="X73">
        <v>54.777826654729097</v>
      </c>
      <c r="Y73">
        <v>1.11628022815214</v>
      </c>
      <c r="Z73">
        <v>2.4355700354482899</v>
      </c>
      <c r="AA73">
        <v>24.269226323014301</v>
      </c>
      <c r="AB73">
        <v>122.46878301992101</v>
      </c>
      <c r="AC73">
        <v>23.193378313625001</v>
      </c>
      <c r="AD73">
        <v>11.880491879099999</v>
      </c>
      <c r="AE73">
        <v>4.54813416021892</v>
      </c>
      <c r="AF73">
        <v>7.3786315356687</v>
      </c>
      <c r="AG73">
        <v>16.391059275024599</v>
      </c>
      <c r="AH73">
        <v>11.024306080739899</v>
      </c>
      <c r="AI73">
        <v>49.221104471364001</v>
      </c>
      <c r="AK73">
        <v>50.693653496910599</v>
      </c>
      <c r="AL73">
        <v>10.068094737863909</v>
      </c>
      <c r="AM73">
        <v>0</v>
      </c>
      <c r="AN73">
        <v>0</v>
      </c>
      <c r="AO73">
        <v>31.4211244414583</v>
      </c>
      <c r="AP73">
        <v>0.38251149943761897</v>
      </c>
      <c r="AQ73">
        <v>0.17079385776324299</v>
      </c>
      <c r="AR73">
        <v>8.5281888900287299</v>
      </c>
      <c r="AS73">
        <v>68.702845166509803</v>
      </c>
      <c r="AT73">
        <v>15.8338595345835</v>
      </c>
      <c r="AU73">
        <v>0.69503870220006503</v>
      </c>
      <c r="AV73">
        <v>3.11317866623786</v>
      </c>
      <c r="AW73">
        <v>4.7022873783374397</v>
      </c>
      <c r="AX73">
        <v>10.9872296747159</v>
      </c>
      <c r="AY73">
        <v>7.5842448841465204</v>
      </c>
      <c r="AZ73">
        <v>31.5831834280614</v>
      </c>
    </row>
    <row r="74" spans="3:52" x14ac:dyDescent="0.25">
      <c r="C74">
        <v>149.17222905999901</v>
      </c>
      <c r="D74">
        <v>58.854740500999988</v>
      </c>
      <c r="E74">
        <v>25.191037996666601</v>
      </c>
      <c r="F74">
        <v>5.8050470780000003</v>
      </c>
      <c r="G74">
        <v>69.368578119999995</v>
      </c>
      <c r="H74">
        <v>1.6822415147999901</v>
      </c>
      <c r="I74">
        <v>6.9207970896666602</v>
      </c>
      <c r="J74">
        <v>40.999623667999998</v>
      </c>
      <c r="K74">
        <v>182.15319572000001</v>
      </c>
      <c r="L74">
        <v>23.822875647333301</v>
      </c>
      <c r="M74">
        <v>19.886558721999901</v>
      </c>
      <c r="N74">
        <v>6.38506272653333</v>
      </c>
      <c r="O74">
        <v>14.4859725559333</v>
      </c>
      <c r="P74">
        <v>16.725280014666598</v>
      </c>
      <c r="Q74">
        <v>18.699159738666602</v>
      </c>
      <c r="R74">
        <v>72.220932421999905</v>
      </c>
      <c r="T74">
        <v>73.322560227692193</v>
      </c>
      <c r="U74">
        <v>30.62687335389203</v>
      </c>
      <c r="V74">
        <v>13.164956909314601</v>
      </c>
      <c r="W74">
        <v>1.31591998515062</v>
      </c>
      <c r="X74">
        <v>38.453904657721502</v>
      </c>
      <c r="Y74">
        <v>0.72666459799441396</v>
      </c>
      <c r="Z74">
        <v>3.7393290851285101</v>
      </c>
      <c r="AA74">
        <v>20.023081792590901</v>
      </c>
      <c r="AB74">
        <v>108.51471378122299</v>
      </c>
      <c r="AC74">
        <v>14.222357942207299</v>
      </c>
      <c r="AD74">
        <v>5.6075918951431696</v>
      </c>
      <c r="AE74">
        <v>4.3390514492646002</v>
      </c>
      <c r="AF74">
        <v>10.346851278885801</v>
      </c>
      <c r="AG74">
        <v>9.7168749962692598</v>
      </c>
      <c r="AH74">
        <v>13.458821597629001</v>
      </c>
      <c r="AI74">
        <v>47.322430193348602</v>
      </c>
      <c r="AK74">
        <v>0</v>
      </c>
      <c r="AL74">
        <v>2.399006206784045</v>
      </c>
      <c r="AM74">
        <v>0</v>
      </c>
      <c r="AN74">
        <v>0</v>
      </c>
      <c r="AO74">
        <v>7.5392311954427598</v>
      </c>
      <c r="AP74">
        <v>0</v>
      </c>
      <c r="AQ74">
        <v>0.557861080590356</v>
      </c>
      <c r="AR74">
        <v>0</v>
      </c>
      <c r="AS74">
        <v>34.876231842446899</v>
      </c>
      <c r="AT74">
        <v>4.62184023708138</v>
      </c>
      <c r="AU74">
        <v>0</v>
      </c>
      <c r="AV74">
        <v>2.29304017199587</v>
      </c>
      <c r="AW74">
        <v>6.2077300018384403</v>
      </c>
      <c r="AX74">
        <v>2.7084699778718502</v>
      </c>
      <c r="AY74">
        <v>8.2184834565914393</v>
      </c>
      <c r="AZ74">
        <v>22.423927964697398</v>
      </c>
    </row>
    <row r="75" spans="3:52" x14ac:dyDescent="0.25">
      <c r="C75">
        <v>85.641950286666997</v>
      </c>
      <c r="D75">
        <v>72.474198456399947</v>
      </c>
      <c r="E75">
        <v>32.495491189333201</v>
      </c>
      <c r="F75">
        <v>4.6516890739999797</v>
      </c>
      <c r="G75">
        <v>67.420322479333294</v>
      </c>
      <c r="H75">
        <v>1.5783992364666599</v>
      </c>
      <c r="I75">
        <v>8.1148141364666593</v>
      </c>
      <c r="J75">
        <v>59.248285337999903</v>
      </c>
      <c r="K75">
        <v>198.963169313333</v>
      </c>
      <c r="L75">
        <v>24.928584535999899</v>
      </c>
      <c r="M75">
        <v>18.3817351986666</v>
      </c>
      <c r="N75">
        <v>4.66186889153333</v>
      </c>
      <c r="O75">
        <v>16.540034138666599</v>
      </c>
      <c r="P75">
        <v>17.084412469333301</v>
      </c>
      <c r="Q75">
        <v>19.852547327333301</v>
      </c>
      <c r="R75">
        <v>84.714498125333293</v>
      </c>
      <c r="T75">
        <v>3.72954373877291</v>
      </c>
      <c r="U75">
        <v>36.839734040099557</v>
      </c>
      <c r="V75">
        <v>17.1073223716534</v>
      </c>
      <c r="W75">
        <v>0</v>
      </c>
      <c r="X75">
        <v>30.364216424707099</v>
      </c>
      <c r="Y75">
        <v>0.46474407842675403</v>
      </c>
      <c r="Z75">
        <v>4.1278415315547896</v>
      </c>
      <c r="AA75">
        <v>31.838972132206202</v>
      </c>
      <c r="AB75">
        <v>106.88880988381599</v>
      </c>
      <c r="AC75">
        <v>13.0649273543762</v>
      </c>
      <c r="AD75">
        <v>2.02930073066966</v>
      </c>
      <c r="AE75">
        <v>2.3209691794879599</v>
      </c>
      <c r="AF75">
        <v>10.978383525172701</v>
      </c>
      <c r="AG75">
        <v>8.5209563624283895</v>
      </c>
      <c r="AH75">
        <v>12.9837794586131</v>
      </c>
      <c r="AI75">
        <v>52.078431284897903</v>
      </c>
      <c r="AK75">
        <v>0</v>
      </c>
      <c r="AL75">
        <v>1.6673711665195801</v>
      </c>
      <c r="AM75">
        <v>0</v>
      </c>
      <c r="AN75">
        <v>0</v>
      </c>
      <c r="AO75">
        <v>0</v>
      </c>
      <c r="AP75">
        <v>0</v>
      </c>
      <c r="AQ75">
        <v>0.14086892664293699</v>
      </c>
      <c r="AR75">
        <v>3.4825552441463898</v>
      </c>
      <c r="AS75">
        <v>14.814450454299701</v>
      </c>
      <c r="AT75">
        <v>1.20127017275262</v>
      </c>
      <c r="AU75">
        <v>0</v>
      </c>
      <c r="AV75">
        <v>0</v>
      </c>
      <c r="AW75">
        <v>5.4167329116787997</v>
      </c>
      <c r="AX75">
        <v>0</v>
      </c>
      <c r="AY75">
        <v>6.1150115898930402</v>
      </c>
      <c r="AZ75">
        <v>19.442364444462498</v>
      </c>
    </row>
    <row r="76" spans="3:52" x14ac:dyDescent="0.25">
      <c r="C76">
        <v>55.710113893333499</v>
      </c>
      <c r="D76">
        <v>60.127582436866497</v>
      </c>
      <c r="E76">
        <v>28.821432918666599</v>
      </c>
      <c r="F76">
        <v>4.4371020713333502</v>
      </c>
      <c r="G76">
        <v>74.060590136666605</v>
      </c>
      <c r="H76">
        <v>1.4899763531999899</v>
      </c>
      <c r="I76">
        <v>10.571470259066601</v>
      </c>
      <c r="J76">
        <v>64.854587303999807</v>
      </c>
      <c r="K76">
        <v>224.70436043999999</v>
      </c>
      <c r="L76">
        <v>32.928426800666699</v>
      </c>
      <c r="M76">
        <v>18.833072895999901</v>
      </c>
      <c r="N76">
        <v>5.1251033744000001</v>
      </c>
      <c r="O76">
        <v>17.903999281333299</v>
      </c>
      <c r="P76">
        <v>17.1660756059999</v>
      </c>
      <c r="Q76">
        <v>20.0909106193333</v>
      </c>
      <c r="R76">
        <v>84.305862763999997</v>
      </c>
      <c r="T76">
        <v>0</v>
      </c>
      <c r="U76">
        <v>23.278486923465259</v>
      </c>
      <c r="V76">
        <v>12.555140941075701</v>
      </c>
      <c r="W76">
        <v>0</v>
      </c>
      <c r="X76">
        <v>33.084442567870902</v>
      </c>
      <c r="Y76">
        <v>0.336236096358003</v>
      </c>
      <c r="Z76">
        <v>5.8182166833549402</v>
      </c>
      <c r="AA76">
        <v>33.793796364060498</v>
      </c>
      <c r="AB76">
        <v>119.234385506175</v>
      </c>
      <c r="AC76">
        <v>18.618204838901399</v>
      </c>
      <c r="AD76">
        <v>1.9309559895350501</v>
      </c>
      <c r="AE76">
        <v>2.5019898436900401</v>
      </c>
      <c r="AF76">
        <v>11.2569946920013</v>
      </c>
      <c r="AG76">
        <v>7.8329039838353003</v>
      </c>
      <c r="AH76">
        <v>12.1581680713913</v>
      </c>
      <c r="AI76">
        <v>47.521175867307399</v>
      </c>
      <c r="AK76">
        <v>0</v>
      </c>
      <c r="AL76">
        <v>1.5471722167979101</v>
      </c>
      <c r="AM76">
        <v>0</v>
      </c>
      <c r="AN76">
        <v>0</v>
      </c>
      <c r="AO76">
        <v>0</v>
      </c>
      <c r="AP76">
        <v>0</v>
      </c>
      <c r="AQ76">
        <v>1.06496310764323</v>
      </c>
      <c r="AR76">
        <v>2.7330054241211799</v>
      </c>
      <c r="AS76">
        <v>13.764410572350901</v>
      </c>
      <c r="AT76">
        <v>4.3079828771361104</v>
      </c>
      <c r="AU76">
        <v>0</v>
      </c>
      <c r="AV76">
        <v>0</v>
      </c>
      <c r="AW76">
        <v>4.6099901026693804</v>
      </c>
      <c r="AX76">
        <v>0</v>
      </c>
      <c r="AY76">
        <v>4.2254255234492701</v>
      </c>
      <c r="AZ76">
        <v>10.736488970614801</v>
      </c>
    </row>
    <row r="77" spans="3:52" x14ac:dyDescent="0.25">
      <c r="C77">
        <v>49.032638186666603</v>
      </c>
      <c r="D77">
        <v>56.801637107333299</v>
      </c>
      <c r="E77">
        <v>12.475520593999899</v>
      </c>
      <c r="F77">
        <v>3.4819906619999799</v>
      </c>
      <c r="G77">
        <v>77.063914853333301</v>
      </c>
      <c r="H77">
        <v>3.3619737819333202</v>
      </c>
      <c r="I77">
        <v>12.403849498</v>
      </c>
      <c r="J77">
        <v>64.362520635333297</v>
      </c>
      <c r="K77">
        <v>239.63191170666599</v>
      </c>
      <c r="L77">
        <v>30.4295964639999</v>
      </c>
      <c r="M77">
        <v>16.346284539333301</v>
      </c>
      <c r="N77">
        <v>11.193196518199899</v>
      </c>
      <c r="O77">
        <v>17.616061351999999</v>
      </c>
      <c r="P77">
        <v>18.739107166666599</v>
      </c>
      <c r="Q77">
        <v>20.366419506666599</v>
      </c>
      <c r="R77">
        <v>92.202710712666601</v>
      </c>
      <c r="T77">
        <v>0</v>
      </c>
      <c r="U77">
        <v>21.654958785654639</v>
      </c>
      <c r="V77">
        <v>0</v>
      </c>
      <c r="W77">
        <v>0</v>
      </c>
      <c r="X77">
        <v>36.142617430819797</v>
      </c>
      <c r="Y77">
        <v>1.91588040250726</v>
      </c>
      <c r="Z77">
        <v>7.2197485315576699</v>
      </c>
      <c r="AA77">
        <v>33.1901094486199</v>
      </c>
      <c r="AB77">
        <v>130.272037378427</v>
      </c>
      <c r="AC77">
        <v>16.262587088727098</v>
      </c>
      <c r="AD77">
        <v>1.0909615552226899</v>
      </c>
      <c r="AE77">
        <v>7.4246930900080201</v>
      </c>
      <c r="AF77">
        <v>10.6656904467586</v>
      </c>
      <c r="AG77">
        <v>9.2259406094508698</v>
      </c>
      <c r="AH77">
        <v>12.053373288358999</v>
      </c>
      <c r="AI77">
        <v>53.085549799504498</v>
      </c>
      <c r="AK77">
        <v>0</v>
      </c>
      <c r="AL77">
        <v>1.5898098159898799</v>
      </c>
      <c r="AM77">
        <v>0</v>
      </c>
      <c r="AN77">
        <v>0</v>
      </c>
      <c r="AO77">
        <v>0</v>
      </c>
      <c r="AP77">
        <v>0</v>
      </c>
      <c r="AQ77">
        <v>2.0356475651153199</v>
      </c>
      <c r="AR77">
        <v>2.0176982619067299</v>
      </c>
      <c r="AS77">
        <v>20.912163050186699</v>
      </c>
      <c r="AT77">
        <v>2.09557771345419</v>
      </c>
      <c r="AU77">
        <v>0</v>
      </c>
      <c r="AV77">
        <v>3.5162077881181801</v>
      </c>
      <c r="AW77">
        <v>3.7153195415173599</v>
      </c>
      <c r="AX77">
        <v>0</v>
      </c>
      <c r="AY77">
        <v>3.7403270700514399</v>
      </c>
      <c r="AZ77">
        <v>13.9683888863423</v>
      </c>
    </row>
    <row r="78" spans="3:52" x14ac:dyDescent="0.25">
      <c r="C78">
        <v>25.718030573333699</v>
      </c>
      <c r="D78">
        <v>63.11380722399997</v>
      </c>
      <c r="E78">
        <v>15.129980526666598</v>
      </c>
      <c r="F78">
        <v>2.23662586066665</v>
      </c>
      <c r="G78">
        <v>69.1372193666665</v>
      </c>
      <c r="H78">
        <v>7.7005104533333295</v>
      </c>
      <c r="I78">
        <v>14.104465778</v>
      </c>
      <c r="J78">
        <v>64.033317124666695</v>
      </c>
      <c r="K78">
        <v>255.19008104000002</v>
      </c>
      <c r="L78">
        <v>33.859141286666599</v>
      </c>
      <c r="M78">
        <v>16.630817251999897</v>
      </c>
      <c r="N78">
        <v>13.7914672544666</v>
      </c>
      <c r="O78">
        <v>15.8559139366666</v>
      </c>
      <c r="P78">
        <v>19.644610852666599</v>
      </c>
      <c r="Q78">
        <v>17.722753954666601</v>
      </c>
      <c r="R78">
        <v>96.019257606666599</v>
      </c>
      <c r="T78">
        <v>-0.57593783440000001</v>
      </c>
      <c r="U78">
        <v>30.195966558873703</v>
      </c>
      <c r="V78">
        <v>3.3442284422979998</v>
      </c>
      <c r="W78">
        <v>-0.27890398960000001</v>
      </c>
      <c r="X78">
        <v>33.0897278687221</v>
      </c>
      <c r="Y78">
        <v>5.3994396338402595</v>
      </c>
      <c r="Z78">
        <v>8.7417875771027092</v>
      </c>
      <c r="AA78">
        <v>34.886283946927897</v>
      </c>
      <c r="AB78">
        <v>148.230281153844</v>
      </c>
      <c r="AC78">
        <v>19.757947958778598</v>
      </c>
      <c r="AD78">
        <v>3.5724937013179701</v>
      </c>
      <c r="AE78">
        <v>9.4197019660642098</v>
      </c>
      <c r="AF78">
        <v>9.43217525433597</v>
      </c>
      <c r="AG78">
        <v>10.615199396081302</v>
      </c>
      <c r="AH78">
        <v>10.213287570353801</v>
      </c>
      <c r="AI78">
        <v>57.572189941085298</v>
      </c>
      <c r="AK78">
        <v>-0.57593783440000001</v>
      </c>
      <c r="AL78">
        <v>-21.57027933844547</v>
      </c>
      <c r="AM78">
        <v>-3.5353197000000001</v>
      </c>
      <c r="AN78">
        <v>-0.27890398960000001</v>
      </c>
      <c r="AO78">
        <v>-8.2688662400000001E-2</v>
      </c>
      <c r="AP78">
        <v>1.89949553544059</v>
      </c>
      <c r="AQ78">
        <v>3.3791093762054101</v>
      </c>
      <c r="AR78">
        <v>5.73925076918903</v>
      </c>
      <c r="AS78">
        <v>41.270481267690499</v>
      </c>
      <c r="AT78">
        <v>5.65675463089062</v>
      </c>
      <c r="AU78">
        <v>-4.3544656799999998E-2</v>
      </c>
      <c r="AV78">
        <v>5.04793667766174</v>
      </c>
      <c r="AW78">
        <v>3.0084365720052801</v>
      </c>
      <c r="AX78">
        <v>-2.30884256E-2</v>
      </c>
      <c r="AY78">
        <v>2.70382118604098</v>
      </c>
      <c r="AZ78">
        <v>19.1251222755042</v>
      </c>
    </row>
    <row r="79" spans="3:52" x14ac:dyDescent="0.25">
      <c r="C79">
        <v>2.9635066399999537</v>
      </c>
      <c r="D79">
        <v>23.70316532199989</v>
      </c>
      <c r="E79">
        <v>0</v>
      </c>
      <c r="F79">
        <v>-0.10301406999999696</v>
      </c>
      <c r="G79">
        <v>37.768987986666765</v>
      </c>
      <c r="H79">
        <v>10.248155255533266</v>
      </c>
      <c r="I79">
        <v>14.2639571386666</v>
      </c>
      <c r="J79">
        <v>43.710919900666667</v>
      </c>
      <c r="K79">
        <v>162.29736028666667</v>
      </c>
      <c r="L79">
        <v>27.3330969133333</v>
      </c>
      <c r="M79">
        <v>2.6518911246666099</v>
      </c>
      <c r="N79">
        <v>15.2338119848666</v>
      </c>
      <c r="O79">
        <v>11.1739032693333</v>
      </c>
      <c r="P79">
        <v>14.855093233333299</v>
      </c>
      <c r="Q79">
        <v>11.4394227106666</v>
      </c>
      <c r="R79">
        <v>87.857209973333269</v>
      </c>
      <c r="T79">
        <v>-0.88057171996266603</v>
      </c>
      <c r="U79">
        <v>3.7205044917335393</v>
      </c>
      <c r="V79">
        <v>0</v>
      </c>
      <c r="W79">
        <v>-0.40849382953066599</v>
      </c>
      <c r="X79">
        <v>13.234787044010368</v>
      </c>
      <c r="Y79">
        <v>7.359607148574697</v>
      </c>
      <c r="Z79">
        <v>9.1810989006224109</v>
      </c>
      <c r="AA79">
        <v>21.998640751742467</v>
      </c>
      <c r="AB79">
        <v>84.893825372508758</v>
      </c>
      <c r="AC79">
        <v>15.8231317528679</v>
      </c>
      <c r="AD79">
        <v>-4.0108514512000003E-2</v>
      </c>
      <c r="AE79">
        <v>10.586057220925699</v>
      </c>
      <c r="AF79">
        <v>6.2753405499694797</v>
      </c>
      <c r="AG79">
        <v>7.8079144579844799</v>
      </c>
      <c r="AH79">
        <v>5.9691159864925902</v>
      </c>
      <c r="AI79">
        <v>53.972912256500265</v>
      </c>
      <c r="AK79">
        <v>-0.88057171996266603</v>
      </c>
      <c r="AL79">
        <v>-8.23395385476082</v>
      </c>
      <c r="AM79">
        <v>0</v>
      </c>
      <c r="AN79">
        <v>-0.40849382953066599</v>
      </c>
      <c r="AO79">
        <v>-0.340246778549333</v>
      </c>
      <c r="AP79">
        <v>4.4710590416160869</v>
      </c>
      <c r="AQ79">
        <v>4.0982406625781396</v>
      </c>
      <c r="AR79">
        <v>0.28636160281842571</v>
      </c>
      <c r="AS79">
        <v>7.4902904583499375</v>
      </c>
      <c r="AT79">
        <v>4.3131665924025802</v>
      </c>
      <c r="AU79">
        <v>-4.0108514512000003E-2</v>
      </c>
      <c r="AV79">
        <v>5.93830245698478</v>
      </c>
      <c r="AW79">
        <v>1.37677783060559</v>
      </c>
      <c r="AX79">
        <v>0.56363759357836296</v>
      </c>
      <c r="AY79">
        <v>0.498809262318474</v>
      </c>
      <c r="AZ79">
        <v>20.088614539667365</v>
      </c>
    </row>
    <row r="80" spans="3:52" x14ac:dyDescent="0.25">
      <c r="C80">
        <v>39.79662144666684</v>
      </c>
      <c r="D80">
        <v>21.887541103333362</v>
      </c>
      <c r="E80">
        <v>-0.58961062267999997</v>
      </c>
      <c r="F80">
        <v>2.4017504980000144</v>
      </c>
      <c r="G80">
        <v>37.058300953333138</v>
      </c>
      <c r="H80">
        <v>16.672803950733265</v>
      </c>
      <c r="I80">
        <v>16.9069657926666</v>
      </c>
      <c r="J80">
        <v>19.693998975999868</v>
      </c>
      <c r="K80">
        <v>131.14828921999936</v>
      </c>
      <c r="L80">
        <v>30.044037207999899</v>
      </c>
      <c r="M80">
        <v>1.1684581106666534</v>
      </c>
      <c r="N80">
        <v>19.629063279999901</v>
      </c>
      <c r="O80">
        <v>9.9676287380000002</v>
      </c>
      <c r="P80">
        <v>13.9887075579999</v>
      </c>
      <c r="Q80">
        <v>6.428541631999976</v>
      </c>
      <c r="R80">
        <v>99.371179479999967</v>
      </c>
      <c r="T80">
        <v>-1.8387884944586601</v>
      </c>
      <c r="U80">
        <v>6.8366966733702359</v>
      </c>
      <c r="V80">
        <v>-0.58961062267999997</v>
      </c>
      <c r="W80">
        <v>-0.35046599239466603</v>
      </c>
      <c r="X80">
        <v>17.401708730751633</v>
      </c>
      <c r="Y80">
        <v>12.284043849635268</v>
      </c>
      <c r="Z80">
        <v>11.5704712455183</v>
      </c>
      <c r="AA80">
        <v>6.8005444160003972</v>
      </c>
      <c r="AB80">
        <v>71.81251832582835</v>
      </c>
      <c r="AC80">
        <v>19.1975920147983</v>
      </c>
      <c r="AD80">
        <v>-6.2083058090666603E-2</v>
      </c>
      <c r="AE80">
        <v>14.0782336759823</v>
      </c>
      <c r="AF80">
        <v>5.9477158344237697</v>
      </c>
      <c r="AG80">
        <v>8.1177373010395595</v>
      </c>
      <c r="AH80">
        <v>2.8960398592992469</v>
      </c>
      <c r="AI80">
        <v>65.911796515752769</v>
      </c>
      <c r="AK80">
        <v>-1.8387884944586601</v>
      </c>
      <c r="AL80">
        <v>-11.319993338672591</v>
      </c>
      <c r="AM80">
        <v>-0.58961062267999997</v>
      </c>
      <c r="AN80">
        <v>-0.35046599239466603</v>
      </c>
      <c r="AO80">
        <v>-0.54732902175466602</v>
      </c>
      <c r="AP80">
        <v>7.8952837485372962</v>
      </c>
      <c r="AQ80">
        <v>6.2339766983699096</v>
      </c>
      <c r="AR80">
        <v>-0.21800209082133301</v>
      </c>
      <c r="AS80">
        <v>12.476747431657039</v>
      </c>
      <c r="AT80">
        <v>8.3511468215968101</v>
      </c>
      <c r="AU80">
        <v>-6.2083058090666603E-2</v>
      </c>
      <c r="AV80">
        <v>8.5274040719646695</v>
      </c>
      <c r="AW80">
        <v>1.9278029308475699</v>
      </c>
      <c r="AX80">
        <v>2.2467670440790899</v>
      </c>
      <c r="AY80">
        <v>-8.2864551899733303E-3</v>
      </c>
      <c r="AZ80">
        <v>32.452413551505863</v>
      </c>
    </row>
    <row r="81" spans="2:52" x14ac:dyDescent="0.25">
      <c r="C81">
        <v>44.779718219999907</v>
      </c>
      <c r="D81">
        <v>36.299584363333352</v>
      </c>
      <c r="E81">
        <v>-4.4770481043466601</v>
      </c>
      <c r="F81">
        <v>7.2378499506666403</v>
      </c>
      <c r="G81">
        <v>50.745663399999962</v>
      </c>
      <c r="H81">
        <v>23.032195277333265</v>
      </c>
      <c r="I81">
        <v>18.189529675999932</v>
      </c>
      <c r="J81">
        <v>14.840808134666666</v>
      </c>
      <c r="K81">
        <v>75.782763086666336</v>
      </c>
      <c r="L81">
        <v>33.505441457999986</v>
      </c>
      <c r="M81">
        <v>-9.3676889728000007E-2</v>
      </c>
      <c r="N81">
        <v>18.513792570666599</v>
      </c>
      <c r="O81">
        <v>11.8886633993333</v>
      </c>
      <c r="P81">
        <v>12.649424044</v>
      </c>
      <c r="Q81">
        <v>8.9234842566666934</v>
      </c>
      <c r="R81">
        <v>118.02027898</v>
      </c>
      <c r="T81">
        <v>-4.7106149549119998</v>
      </c>
      <c r="U81">
        <v>21.125539277150665</v>
      </c>
      <c r="V81">
        <v>-4.4770481043466601</v>
      </c>
      <c r="W81">
        <v>0.87913240691847006</v>
      </c>
      <c r="X81">
        <v>31.338794178397965</v>
      </c>
      <c r="Y81">
        <v>17.089475842601864</v>
      </c>
      <c r="Z81">
        <v>12.84037418117013</v>
      </c>
      <c r="AA81">
        <v>5.8827510865748964</v>
      </c>
      <c r="AB81">
        <v>38.557970346846545</v>
      </c>
      <c r="AC81">
        <v>22.84758135469259</v>
      </c>
      <c r="AD81">
        <v>-9.3676889728000007E-2</v>
      </c>
      <c r="AE81">
        <v>13.339823992370199</v>
      </c>
      <c r="AF81">
        <v>7.8987162527838306</v>
      </c>
      <c r="AG81">
        <v>7.8734012883389504</v>
      </c>
      <c r="AH81">
        <v>5.4498741931496735</v>
      </c>
      <c r="AI81">
        <v>82.577300026527496</v>
      </c>
      <c r="AK81">
        <v>-4.7106149549119998</v>
      </c>
      <c r="AL81">
        <v>-7.7490328238760071</v>
      </c>
      <c r="AM81">
        <v>-4.4770481043466601</v>
      </c>
      <c r="AN81">
        <v>-0.54632583436799997</v>
      </c>
      <c r="AO81">
        <v>-0.65218350446933304</v>
      </c>
      <c r="AP81">
        <v>11.146756407870367</v>
      </c>
      <c r="AQ81">
        <v>7.4912186863402708</v>
      </c>
      <c r="AR81">
        <v>-0.36035709683733302</v>
      </c>
      <c r="AS81">
        <v>1.3331776070263199</v>
      </c>
      <c r="AT81">
        <v>12.189721251385187</v>
      </c>
      <c r="AU81">
        <v>-9.3676889728000007E-2</v>
      </c>
      <c r="AV81">
        <v>8.1658554140738602</v>
      </c>
      <c r="AW81">
        <v>3.9087691062343297</v>
      </c>
      <c r="AX81">
        <v>3.0973785326778698</v>
      </c>
      <c r="AY81">
        <v>1.3522765078092533</v>
      </c>
      <c r="AZ81">
        <v>47.134321073054998</v>
      </c>
    </row>
    <row r="82" spans="2:52" x14ac:dyDescent="0.25">
      <c r="C82">
        <v>31.61840570666687</v>
      </c>
      <c r="D82">
        <v>70.706003117333239</v>
      </c>
      <c r="E82">
        <v>-4.9665254332726798</v>
      </c>
      <c r="F82">
        <v>13.130646973999967</v>
      </c>
      <c r="G82">
        <v>64.752704853333469</v>
      </c>
      <c r="H82">
        <v>22.039952210799903</v>
      </c>
      <c r="I82">
        <v>18.260517153333232</v>
      </c>
      <c r="J82">
        <v>24.164813182666499</v>
      </c>
      <c r="K82">
        <v>52.338443613333368</v>
      </c>
      <c r="L82">
        <v>36.001174017333334</v>
      </c>
      <c r="M82">
        <v>5.0353631113565243</v>
      </c>
      <c r="N82">
        <v>12.056963471333299</v>
      </c>
      <c r="O82">
        <v>12.40366337</v>
      </c>
      <c r="P82">
        <v>12.5194139273333</v>
      </c>
      <c r="Q82">
        <v>4.0640638986666708</v>
      </c>
      <c r="R82">
        <v>89.611183326666705</v>
      </c>
      <c r="T82">
        <v>-8.7242294619893297</v>
      </c>
      <c r="U82">
        <v>49.304622920399048</v>
      </c>
      <c r="V82">
        <v>-7.7615997574933298</v>
      </c>
      <c r="W82">
        <v>9.3417467220145269</v>
      </c>
      <c r="X82">
        <v>44.276804578302873</v>
      </c>
      <c r="Y82">
        <v>16.320059574671802</v>
      </c>
      <c r="Z82">
        <v>13.127296527143235</v>
      </c>
      <c r="AA82">
        <v>14.861978535239599</v>
      </c>
      <c r="AB82">
        <v>27.468103946197569</v>
      </c>
      <c r="AC82">
        <v>25.468731728113934</v>
      </c>
      <c r="AD82">
        <v>-0.269775404362666</v>
      </c>
      <c r="AE82">
        <v>8.5938278385262095</v>
      </c>
      <c r="AF82">
        <v>8.6275664120573108</v>
      </c>
      <c r="AG82">
        <v>8.3375109347776899</v>
      </c>
      <c r="AH82">
        <v>2.2127874692288398</v>
      </c>
      <c r="AI82">
        <v>62.894312729106701</v>
      </c>
      <c r="AK82">
        <v>-8.7242294619893297</v>
      </c>
      <c r="AL82">
        <v>25.509591421845975</v>
      </c>
      <c r="AM82">
        <v>-7.7615997574933298</v>
      </c>
      <c r="AN82">
        <v>-0.65472648347733298</v>
      </c>
      <c r="AO82">
        <v>2.4871143171134871</v>
      </c>
      <c r="AP82">
        <v>10.6001669385436</v>
      </c>
      <c r="AQ82">
        <v>7.9940759009531837</v>
      </c>
      <c r="AR82">
        <v>-0.32174621537600001</v>
      </c>
      <c r="AS82">
        <v>2.5977642790615798</v>
      </c>
      <c r="AT82">
        <v>14.936289438894434</v>
      </c>
      <c r="AU82">
        <v>-0.269775404362666</v>
      </c>
      <c r="AV82">
        <v>5.1306922057190905</v>
      </c>
      <c r="AW82">
        <v>4.85146945411456</v>
      </c>
      <c r="AX82">
        <v>4.15560794222207</v>
      </c>
      <c r="AY82">
        <v>0.361511039791025</v>
      </c>
      <c r="AZ82">
        <v>36.177442131546997</v>
      </c>
    </row>
    <row r="83" spans="2:52" x14ac:dyDescent="0.25">
      <c r="C83">
        <v>11.1221048733328</v>
      </c>
      <c r="D83">
        <v>45.49125376666656</v>
      </c>
      <c r="E83">
        <v>-2.7341971753332892</v>
      </c>
      <c r="F83">
        <v>17.008559801333334</v>
      </c>
      <c r="G83">
        <v>71.09027285333336</v>
      </c>
      <c r="H83">
        <v>19.898642184000003</v>
      </c>
      <c r="I83">
        <v>11.918338366</v>
      </c>
      <c r="J83">
        <v>52.044324151999994</v>
      </c>
      <c r="K83">
        <v>90.3447643800002</v>
      </c>
      <c r="L83">
        <v>36.108529935999933</v>
      </c>
      <c r="M83">
        <v>6.0908011840000098</v>
      </c>
      <c r="N83">
        <v>10.373729675999899</v>
      </c>
      <c r="O83">
        <v>13.416494405333234</v>
      </c>
      <c r="P83">
        <v>11.648420754</v>
      </c>
      <c r="Q83">
        <v>3.1453956639999867</v>
      </c>
      <c r="R83">
        <v>75.560566673333128</v>
      </c>
      <c r="T83">
        <v>-13.1780429652266</v>
      </c>
      <c r="U83">
        <v>31.584241048778665</v>
      </c>
      <c r="V83">
        <v>-11.255417846026599</v>
      </c>
      <c r="W83">
        <v>12.429974992926034</v>
      </c>
      <c r="X83">
        <v>50.566758133444068</v>
      </c>
      <c r="Y83">
        <v>14.736141511762201</v>
      </c>
      <c r="Z83">
        <v>8.52570848784198</v>
      </c>
      <c r="AA83">
        <v>37.082467389665396</v>
      </c>
      <c r="AB83">
        <v>60.566349255595199</v>
      </c>
      <c r="AC83">
        <v>26.060401955392535</v>
      </c>
      <c r="AD83">
        <v>-0.22000161580800001</v>
      </c>
      <c r="AE83">
        <v>7.47145282506479</v>
      </c>
      <c r="AF83">
        <v>9.6240485428420826</v>
      </c>
      <c r="AG83">
        <v>8.0605356496553497</v>
      </c>
      <c r="AH83">
        <v>1.8355161730790468</v>
      </c>
      <c r="AI83">
        <v>53.771668979159138</v>
      </c>
      <c r="AK83">
        <v>-13.1780429652266</v>
      </c>
      <c r="AL83">
        <v>17.677228330890969</v>
      </c>
      <c r="AM83">
        <v>-11.255417846026599</v>
      </c>
      <c r="AN83">
        <v>-0.94219125284266603</v>
      </c>
      <c r="AO83">
        <v>30.043243413554865</v>
      </c>
      <c r="AP83">
        <v>9.5736408395245007</v>
      </c>
      <c r="AQ83">
        <v>5.13307860968402</v>
      </c>
      <c r="AR83">
        <v>19.525233113145802</v>
      </c>
      <c r="AS83">
        <v>30.787934131189903</v>
      </c>
      <c r="AT83">
        <v>16.012273974785135</v>
      </c>
      <c r="AU83">
        <v>-0.22000161580800001</v>
      </c>
      <c r="AV83">
        <v>4.5691759741295996</v>
      </c>
      <c r="AW83">
        <v>5.8316026803508736</v>
      </c>
      <c r="AX83">
        <v>4.4726505453106702</v>
      </c>
      <c r="AY83">
        <v>0.5256366821581917</v>
      </c>
      <c r="AZ83">
        <v>31.982771284984743</v>
      </c>
    </row>
    <row r="84" spans="2:52" x14ac:dyDescent="0.25">
      <c r="C84">
        <v>13.206058340000496</v>
      </c>
      <c r="D84">
        <v>-4.1043047943999298</v>
      </c>
      <c r="E84">
        <v>4.0518812166666009</v>
      </c>
      <c r="F84">
        <v>11.154550019999899</v>
      </c>
      <c r="G84">
        <v>152.85314471333334</v>
      </c>
      <c r="H84">
        <v>19.480397960666568</v>
      </c>
      <c r="I84">
        <v>5.9179997859999904</v>
      </c>
      <c r="J84">
        <v>13.881711245333301</v>
      </c>
      <c r="K84">
        <v>101.23980651333311</v>
      </c>
      <c r="L84">
        <v>42.638054554666638</v>
      </c>
      <c r="M84">
        <v>12.313557953999933</v>
      </c>
      <c r="N84">
        <v>7.9351621713333342</v>
      </c>
      <c r="O84">
        <v>9.9729098413332675</v>
      </c>
      <c r="P84">
        <v>4.5641809940000426</v>
      </c>
      <c r="Q84">
        <v>1.5193837159999739</v>
      </c>
      <c r="R84">
        <v>85.932258486666669</v>
      </c>
      <c r="T84">
        <v>-16.017129814942102</v>
      </c>
      <c r="U84">
        <v>-6.09553570288959</v>
      </c>
      <c r="V84">
        <v>2.2119418403566016</v>
      </c>
      <c r="W84">
        <v>8.1314035291647393</v>
      </c>
      <c r="X84">
        <v>113.05068670679834</v>
      </c>
      <c r="Y84">
        <v>14.467406674156567</v>
      </c>
      <c r="Z84">
        <v>4.1584634762699801</v>
      </c>
      <c r="AA84">
        <v>9.0734056184059995</v>
      </c>
      <c r="AB84">
        <v>71.470401033012308</v>
      </c>
      <c r="AC84">
        <v>31.32324442819634</v>
      </c>
      <c r="AD84">
        <v>3.3294403282451541</v>
      </c>
      <c r="AE84">
        <v>5.7443500500447735</v>
      </c>
      <c r="AF84">
        <v>7.1877624163456169</v>
      </c>
      <c r="AG84">
        <v>2.9820464532663631</v>
      </c>
      <c r="AH84">
        <v>0.814549902235434</v>
      </c>
      <c r="AI84">
        <v>62.609257443230369</v>
      </c>
      <c r="AK84">
        <v>-27.514431390186601</v>
      </c>
      <c r="AL84">
        <v>-8.0867666113792094</v>
      </c>
      <c r="AM84">
        <v>-11.420320973919999</v>
      </c>
      <c r="AN84">
        <v>-0.60244134529600002</v>
      </c>
      <c r="AO84">
        <v>73.248228700263937</v>
      </c>
      <c r="AP84">
        <v>9.4544153876466268</v>
      </c>
      <c r="AQ84">
        <v>2.3989271665399801</v>
      </c>
      <c r="AR84">
        <v>4.2650999914787295</v>
      </c>
      <c r="AS84">
        <v>41.700995552691104</v>
      </c>
      <c r="AT84">
        <v>20.00843430172624</v>
      </c>
      <c r="AU84">
        <v>-0.39715402557866603</v>
      </c>
      <c r="AV84">
        <v>3.5535379287562439</v>
      </c>
      <c r="AW84">
        <v>4.4026149913578969</v>
      </c>
      <c r="AX84">
        <v>1.3999119125327126</v>
      </c>
      <c r="AY84">
        <v>0.10971608847086001</v>
      </c>
      <c r="AZ84">
        <v>39.286256399793672</v>
      </c>
    </row>
    <row r="85" spans="2:52" x14ac:dyDescent="0.25">
      <c r="C85">
        <v>49.9051967199999</v>
      </c>
      <c r="D85">
        <v>0.70448249559998111</v>
      </c>
      <c r="E85">
        <v>0.97273670666664991</v>
      </c>
      <c r="F85">
        <v>8.9174105786666509</v>
      </c>
      <c r="G85">
        <v>194.15530585999934</v>
      </c>
      <c r="H85">
        <v>16.985898987333336</v>
      </c>
      <c r="I85">
        <v>4.6256572786666901</v>
      </c>
      <c r="J85">
        <v>15.6341244226666</v>
      </c>
      <c r="K85">
        <v>56.346106153333139</v>
      </c>
      <c r="L85">
        <v>38.224226512000001</v>
      </c>
      <c r="M85">
        <v>11.958641681333267</v>
      </c>
      <c r="N85">
        <v>7.0806804093333398</v>
      </c>
      <c r="O85">
        <v>7.8440596086666492</v>
      </c>
      <c r="P85">
        <v>0.31944343333328767</v>
      </c>
      <c r="Q85">
        <v>-0.22730776980266601</v>
      </c>
      <c r="R85">
        <v>76.826696640000151</v>
      </c>
      <c r="T85">
        <v>35.435688097022201</v>
      </c>
      <c r="U85">
        <v>-0.90789433284085952</v>
      </c>
      <c r="V85">
        <v>0.3894350187092801</v>
      </c>
      <c r="W85">
        <v>6.5344368161328008</v>
      </c>
      <c r="X85">
        <v>144.58318909138933</v>
      </c>
      <c r="Y85">
        <v>12.633490699048533</v>
      </c>
      <c r="Z85">
        <v>3.2939327810485599</v>
      </c>
      <c r="AA85">
        <v>10.910720964904201</v>
      </c>
      <c r="AB85">
        <v>39.430066129215042</v>
      </c>
      <c r="AC85">
        <v>28.231493818597603</v>
      </c>
      <c r="AD85">
        <v>8.5568593954929071</v>
      </c>
      <c r="AE85">
        <v>5.1779959567820093</v>
      </c>
      <c r="AF85">
        <v>5.6960193613938994</v>
      </c>
      <c r="AG85">
        <v>-4.6213732693333297E-3</v>
      </c>
      <c r="AH85">
        <v>-0.22730776980266601</v>
      </c>
      <c r="AI85">
        <v>56.427125613612539</v>
      </c>
      <c r="AK85">
        <v>-38.456929266026599</v>
      </c>
      <c r="AL85">
        <v>-2.520271161281709</v>
      </c>
      <c r="AM85">
        <v>-5.5514237688533203</v>
      </c>
      <c r="AN85">
        <v>-0.44913770913599899</v>
      </c>
      <c r="AO85">
        <v>95.011072322779341</v>
      </c>
      <c r="AP85">
        <v>8.2810824107638741</v>
      </c>
      <c r="AQ85">
        <v>1.96220828343043</v>
      </c>
      <c r="AR85">
        <v>6.1873175071416009</v>
      </c>
      <c r="AS85">
        <v>22.514026105096839</v>
      </c>
      <c r="AT85">
        <v>18.2387611251952</v>
      </c>
      <c r="AU85">
        <v>-0.42346372742933303</v>
      </c>
      <c r="AV85">
        <v>3.2753115042306598</v>
      </c>
      <c r="AW85">
        <v>3.5479791141211003</v>
      </c>
      <c r="AX85">
        <v>-4.6213732693333297E-3</v>
      </c>
      <c r="AY85">
        <v>-0.22730776980266601</v>
      </c>
      <c r="AZ85">
        <v>36.027554587225339</v>
      </c>
    </row>
    <row r="86" spans="2:52" x14ac:dyDescent="0.25">
      <c r="C86">
        <v>56.952522826666595</v>
      </c>
      <c r="D86">
        <v>1.0917692738666673</v>
      </c>
      <c r="E86">
        <v>7.5842282333332989</v>
      </c>
      <c r="F86">
        <v>10.159604333999967</v>
      </c>
      <c r="G86">
        <v>127.51002682000001</v>
      </c>
      <c r="H86">
        <v>17.667844929333267</v>
      </c>
      <c r="I86">
        <v>5.6688138093333169</v>
      </c>
      <c r="J86">
        <v>-0.52835776629866704</v>
      </c>
      <c r="K86">
        <v>91.948567493332675</v>
      </c>
      <c r="L86">
        <v>49.391620641333269</v>
      </c>
      <c r="M86">
        <v>21.97620598733327</v>
      </c>
      <c r="N86">
        <v>5.2752990213333106</v>
      </c>
      <c r="O86">
        <v>9.4771384119999329</v>
      </c>
      <c r="P86">
        <v>1.0545954820000201</v>
      </c>
      <c r="Q86">
        <v>-1.354426047418219</v>
      </c>
      <c r="R86">
        <v>69.601519499999867</v>
      </c>
      <c r="T86">
        <v>41.498811179092797</v>
      </c>
      <c r="U86">
        <v>-0.74324527361871251</v>
      </c>
      <c r="V86">
        <v>5.4888848105055992</v>
      </c>
      <c r="W86">
        <v>7.5239555727787666</v>
      </c>
      <c r="X86">
        <v>94.86043007885101</v>
      </c>
      <c r="Y86">
        <v>13.179143241331367</v>
      </c>
      <c r="Z86">
        <v>4.1449069249988666</v>
      </c>
      <c r="AA86">
        <v>-0.52835776629866704</v>
      </c>
      <c r="AB86">
        <v>67.263417870344071</v>
      </c>
      <c r="AC86">
        <v>36.770928523073771</v>
      </c>
      <c r="AD86">
        <v>16.236708423766068</v>
      </c>
      <c r="AE86">
        <v>3.8719330937628409</v>
      </c>
      <c r="AF86">
        <v>6.9929317483292746</v>
      </c>
      <c r="AG86">
        <v>0.59591216314868201</v>
      </c>
      <c r="AH86">
        <v>-1.2774827212426949</v>
      </c>
      <c r="AI86">
        <v>51.440464917337174</v>
      </c>
      <c r="AK86">
        <v>-30.104104650666599</v>
      </c>
      <c r="AL86">
        <v>-2.5782598211041123</v>
      </c>
      <c r="AM86">
        <v>-10.82825106112</v>
      </c>
      <c r="AN86">
        <v>4.5868528030657174</v>
      </c>
      <c r="AO86">
        <v>62.210833337703612</v>
      </c>
      <c r="AP86">
        <v>8.690441553329487</v>
      </c>
      <c r="AQ86">
        <v>2.621000040664387</v>
      </c>
      <c r="AR86">
        <v>-0.52835776629866704</v>
      </c>
      <c r="AS86">
        <v>42.578268247354771</v>
      </c>
      <c r="AT86">
        <v>24.15023640481407</v>
      </c>
      <c r="AU86">
        <v>-0.85991595485333305</v>
      </c>
      <c r="AV86">
        <v>2.4685671661923512</v>
      </c>
      <c r="AW86">
        <v>4.5087250846585842</v>
      </c>
      <c r="AX86">
        <v>0</v>
      </c>
      <c r="AY86">
        <v>-1.200539395067143</v>
      </c>
      <c r="AZ86">
        <v>33.279410334674672</v>
      </c>
    </row>
    <row r="87" spans="2:52" x14ac:dyDescent="0.25">
      <c r="C87">
        <v>49.600132999999801</v>
      </c>
      <c r="D87">
        <v>24.981263785432635</v>
      </c>
      <c r="E87">
        <v>7.3949946039998702</v>
      </c>
      <c r="F87">
        <v>9.2062063126666001</v>
      </c>
      <c r="G87">
        <v>104.40212494666633</v>
      </c>
      <c r="H87">
        <v>15.564905666000001</v>
      </c>
      <c r="I87">
        <v>5.3384395533333207</v>
      </c>
      <c r="J87">
        <v>6.840906820696671</v>
      </c>
      <c r="K87">
        <v>82.085921346666311</v>
      </c>
      <c r="L87">
        <v>52.259319615999971</v>
      </c>
      <c r="M87">
        <v>22.36890529666664</v>
      </c>
      <c r="N87">
        <v>4.6562277913333343</v>
      </c>
      <c r="O87">
        <v>12.428959410666609</v>
      </c>
      <c r="P87">
        <v>2.2248094813333466</v>
      </c>
      <c r="Q87">
        <v>0.23473629466667001</v>
      </c>
      <c r="R87">
        <v>70.141323286666676</v>
      </c>
      <c r="T87">
        <v>36.451528176695604</v>
      </c>
      <c r="U87">
        <v>21.024985084959194</v>
      </c>
      <c r="V87">
        <v>5.4245457343260695</v>
      </c>
      <c r="W87">
        <v>6.8437591907094486</v>
      </c>
      <c r="X87">
        <v>77.789143341889741</v>
      </c>
      <c r="Y87">
        <v>11.6242836499201</v>
      </c>
      <c r="Z87">
        <v>3.9380620377287299</v>
      </c>
      <c r="AA87">
        <v>4.4545421985436695</v>
      </c>
      <c r="AB87">
        <v>60.515141956188316</v>
      </c>
      <c r="AC87">
        <v>39.01731118190947</v>
      </c>
      <c r="AD87">
        <v>16.623175859244341</v>
      </c>
      <c r="AE87">
        <v>3.4396515172414741</v>
      </c>
      <c r="AF87">
        <v>9.2514075597367089</v>
      </c>
      <c r="AG87">
        <v>1.5703942867301566</v>
      </c>
      <c r="AH87">
        <v>0.10526472654613994</v>
      </c>
      <c r="AI87">
        <v>52.129480296793275</v>
      </c>
      <c r="AK87">
        <v>-28.055485773333299</v>
      </c>
      <c r="AL87">
        <v>17.068706384485676</v>
      </c>
      <c r="AM87">
        <v>-2.4545686054716294</v>
      </c>
      <c r="AN87">
        <v>4.4813120687522492</v>
      </c>
      <c r="AO87">
        <v>51.176161737113439</v>
      </c>
      <c r="AP87">
        <v>7.6836616338403205</v>
      </c>
      <c r="AQ87">
        <v>2.5376845221241497</v>
      </c>
      <c r="AR87">
        <v>2.0681775763909203</v>
      </c>
      <c r="AS87">
        <v>38.944362565710016</v>
      </c>
      <c r="AT87">
        <v>25.775302747819072</v>
      </c>
      <c r="AU87">
        <v>-1.9903511102826601</v>
      </c>
      <c r="AV87">
        <v>2.2230752431496237</v>
      </c>
      <c r="AW87">
        <v>6.0738557088068994</v>
      </c>
      <c r="AX87">
        <v>0.7325347320674207</v>
      </c>
      <c r="AY87">
        <v>-2.4206841574379911E-2</v>
      </c>
      <c r="AZ87">
        <v>34.117637306919775</v>
      </c>
    </row>
    <row r="88" spans="2:52" x14ac:dyDescent="0.25">
      <c r="C88">
        <v>12.251264960000206</v>
      </c>
      <c r="D88">
        <v>53.539492778000096</v>
      </c>
      <c r="E88">
        <v>7.1417465079999705</v>
      </c>
      <c r="F88">
        <v>11.554904388666641</v>
      </c>
      <c r="G88">
        <v>97.656821993333011</v>
      </c>
      <c r="H88">
        <v>15.410419924666632</v>
      </c>
      <c r="I88">
        <v>4.4813232286666906</v>
      </c>
      <c r="J88">
        <v>2.0779338926665982</v>
      </c>
      <c r="K88">
        <v>97.572319666666701</v>
      </c>
      <c r="L88">
        <v>56.167936910000037</v>
      </c>
      <c r="M88">
        <v>32.466176574666633</v>
      </c>
      <c r="N88">
        <v>4.5022746639999909</v>
      </c>
      <c r="O88">
        <v>13.373042207333238</v>
      </c>
      <c r="P88">
        <v>-1.5949918485333298E-2</v>
      </c>
      <c r="Q88">
        <v>2.2063098946666631</v>
      </c>
      <c r="R88">
        <v>78.028316440000012</v>
      </c>
      <c r="T88">
        <v>8.7212071294302049</v>
      </c>
      <c r="U88">
        <v>39.946358482019406</v>
      </c>
      <c r="V88">
        <v>5.2821258275295602</v>
      </c>
      <c r="W88">
        <v>8.6287383308325403</v>
      </c>
      <c r="X88">
        <v>72.915006288521809</v>
      </c>
      <c r="Y88">
        <v>11.525354087688633</v>
      </c>
      <c r="Z88">
        <v>3.3204485120001199</v>
      </c>
      <c r="AA88">
        <v>1.3757722298072999</v>
      </c>
      <c r="AB88">
        <v>72.541239922125399</v>
      </c>
      <c r="AC88">
        <v>42.011450581160041</v>
      </c>
      <c r="AD88">
        <v>24.256598360880233</v>
      </c>
      <c r="AE88">
        <v>3.344406987108691</v>
      </c>
      <c r="AF88">
        <v>9.9857151243912412</v>
      </c>
      <c r="AG88">
        <v>-1.5949918485333298E-2</v>
      </c>
      <c r="AH88">
        <v>1.6129415118723132</v>
      </c>
      <c r="AI88">
        <v>58.225637306789601</v>
      </c>
      <c r="AK88">
        <v>-41.420426774933297</v>
      </c>
      <c r="AL88">
        <v>26.353224186038741</v>
      </c>
      <c r="AM88">
        <v>3.4225051470590904</v>
      </c>
      <c r="AN88">
        <v>5.7025722729985908</v>
      </c>
      <c r="AO88">
        <v>48.17319058371011</v>
      </c>
      <c r="AP88">
        <v>7.6402882507107135</v>
      </c>
      <c r="AQ88">
        <v>2.1595737953335603</v>
      </c>
      <c r="AR88">
        <v>0.6736105669479997</v>
      </c>
      <c r="AS88">
        <v>47.510160177584098</v>
      </c>
      <c r="AT88">
        <v>27.854964252320038</v>
      </c>
      <c r="AU88">
        <v>-0.66845847116266599</v>
      </c>
      <c r="AV88">
        <v>2.1865393102174111</v>
      </c>
      <c r="AW88">
        <v>6.5983880414492999</v>
      </c>
      <c r="AX88">
        <v>-1.5949918485333298E-2</v>
      </c>
      <c r="AY88">
        <v>1.0195731290779131</v>
      </c>
      <c r="AZ88">
        <v>38.422958173579197</v>
      </c>
    </row>
    <row r="91" spans="2:52" x14ac:dyDescent="0.25"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  <c r="AX91" t="s">
        <v>78</v>
      </c>
      <c r="AY91" t="s">
        <v>78</v>
      </c>
      <c r="AZ91" t="s">
        <v>78</v>
      </c>
    </row>
    <row r="92" spans="2:52" x14ac:dyDescent="0.25">
      <c r="B92">
        <v>2010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2:52" x14ac:dyDescent="0.25">
      <c r="B93">
        <v>2011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2:52" x14ac:dyDescent="0.25">
      <c r="B94">
        <v>2012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2:52" x14ac:dyDescent="0.25">
      <c r="B95">
        <v>2013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2:52" x14ac:dyDescent="0.25">
      <c r="B96">
        <v>2014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2:52" x14ac:dyDescent="0.25">
      <c r="B97">
        <v>2015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2:52" x14ac:dyDescent="0.25">
      <c r="B98">
        <v>2016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2:52" x14ac:dyDescent="0.25">
      <c r="B99">
        <v>2017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2:52" x14ac:dyDescent="0.25">
      <c r="B100">
        <v>2018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2:52" x14ac:dyDescent="0.25">
      <c r="B101">
        <v>2019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2:52" x14ac:dyDescent="0.25">
      <c r="B102">
        <v>2020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2:52" x14ac:dyDescent="0.25">
      <c r="B103">
        <v>2021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2:52" x14ac:dyDescent="0.25">
      <c r="B104">
        <v>2022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2:52" x14ac:dyDescent="0.25"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2:52" x14ac:dyDescent="0.25">
      <c r="B106">
        <v>2024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2:52" x14ac:dyDescent="0.25">
      <c r="B107">
        <v>2025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2:52" x14ac:dyDescent="0.25">
      <c r="B108">
        <v>2026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2:52" x14ac:dyDescent="0.25">
      <c r="B109">
        <v>2027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2:52" x14ac:dyDescent="0.25">
      <c r="B110">
        <v>2028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2:52" x14ac:dyDescent="0.25">
      <c r="B111">
        <v>2029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2:52" x14ac:dyDescent="0.25">
      <c r="B112">
        <v>2030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2:52" x14ac:dyDescent="0.25">
      <c r="B113">
        <v>2031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2:52" x14ac:dyDescent="0.25">
      <c r="B114">
        <v>2032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2:52" x14ac:dyDescent="0.25">
      <c r="B115">
        <v>2033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2:52" x14ac:dyDescent="0.25">
      <c r="B116">
        <v>2034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2:52" x14ac:dyDescent="0.25">
      <c r="B117">
        <v>2035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2:52" x14ac:dyDescent="0.25">
      <c r="B118">
        <v>2036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2:52" x14ac:dyDescent="0.25">
      <c r="B119">
        <v>2037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2:52" x14ac:dyDescent="0.25">
      <c r="B120">
        <v>2038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2:52" x14ac:dyDescent="0.25">
      <c r="B121">
        <v>2039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2:52" x14ac:dyDescent="0.25">
      <c r="B122">
        <v>2040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2:52" x14ac:dyDescent="0.25">
      <c r="B123">
        <v>2041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2:52" x14ac:dyDescent="0.25">
      <c r="B124">
        <v>2042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2:52" x14ac:dyDescent="0.25">
      <c r="B125">
        <v>2043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2:52" x14ac:dyDescent="0.25">
      <c r="B126">
        <v>2044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2:52" x14ac:dyDescent="0.25">
      <c r="B127">
        <v>2045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3.1685809373479898</v>
      </c>
      <c r="U127">
        <v>0.16230817097325301</v>
      </c>
      <c r="V127">
        <v>0.656696635464594</v>
      </c>
      <c r="W127">
        <v>0.24404626490993001</v>
      </c>
      <c r="X127">
        <v>1.22073001702581</v>
      </c>
      <c r="Y127">
        <v>4.2427086861311601E-2</v>
      </c>
      <c r="Z127">
        <v>0.154147053073485</v>
      </c>
      <c r="AA127">
        <v>1.04713533281968</v>
      </c>
      <c r="AB127">
        <v>2.5652310288926401</v>
      </c>
      <c r="AC127">
        <v>0.29626119533577699</v>
      </c>
      <c r="AD127">
        <v>0.64284863339675302</v>
      </c>
      <c r="AE127">
        <v>6.2532457015904194E-2</v>
      </c>
      <c r="AF127">
        <v>0.16831544826235301</v>
      </c>
      <c r="AG127">
        <v>0.20632593148185899</v>
      </c>
      <c r="AH127">
        <v>0.16452569960382399</v>
      </c>
      <c r="AI127">
        <v>0.853821457402961</v>
      </c>
      <c r="AK127">
        <v>6.3371618746959903</v>
      </c>
      <c r="AL127">
        <v>0.32461634194650602</v>
      </c>
      <c r="AM127">
        <v>1.31339327092918</v>
      </c>
      <c r="AN127">
        <v>0.48809252981986101</v>
      </c>
      <c r="AO127">
        <v>2.4414600340516199</v>
      </c>
      <c r="AP127">
        <v>8.4854173722623299E-2</v>
      </c>
      <c r="AQ127">
        <v>0.30829410614697</v>
      </c>
      <c r="AR127">
        <v>2.0942706656393701</v>
      </c>
      <c r="AS127">
        <v>5.13046205778529</v>
      </c>
      <c r="AT127">
        <v>0.59252239067155399</v>
      </c>
      <c r="AU127">
        <v>1.2856972667935</v>
      </c>
      <c r="AV127">
        <v>0.125064914031808</v>
      </c>
      <c r="AW127">
        <v>0.33663089652470601</v>
      </c>
      <c r="AX127">
        <v>0.41265186296371797</v>
      </c>
      <c r="AY127">
        <v>0.32905139920764798</v>
      </c>
      <c r="AZ127">
        <v>1.70764291480592</v>
      </c>
    </row>
    <row r="128" spans="2:52" x14ac:dyDescent="0.25">
      <c r="B128">
        <v>2046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2:52" x14ac:dyDescent="0.25">
      <c r="B129">
        <v>2047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2:52" x14ac:dyDescent="0.25">
      <c r="B130">
        <v>2048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2:52" x14ac:dyDescent="0.25">
      <c r="B131">
        <v>2049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2:52" x14ac:dyDescent="0.25">
      <c r="B132">
        <v>2050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5" spans="2:52" x14ac:dyDescent="0.25">
      <c r="C135" t="s">
        <v>79</v>
      </c>
      <c r="D135" t="s">
        <v>79</v>
      </c>
      <c r="E135" t="s">
        <v>79</v>
      </c>
      <c r="F135" t="s">
        <v>79</v>
      </c>
      <c r="G135" t="s">
        <v>79</v>
      </c>
      <c r="H135" t="s">
        <v>79</v>
      </c>
      <c r="I135" t="s">
        <v>79</v>
      </c>
      <c r="J135" t="s">
        <v>79</v>
      </c>
      <c r="K135" t="s">
        <v>79</v>
      </c>
      <c r="L135" t="s">
        <v>79</v>
      </c>
      <c r="M135" t="s">
        <v>79</v>
      </c>
      <c r="N135" t="s">
        <v>79</v>
      </c>
      <c r="O135" t="s">
        <v>79</v>
      </c>
      <c r="P135" t="s">
        <v>79</v>
      </c>
      <c r="Q135" t="s">
        <v>79</v>
      </c>
      <c r="R135" t="s">
        <v>79</v>
      </c>
      <c r="T135" t="s">
        <v>79</v>
      </c>
      <c r="U135" t="s">
        <v>79</v>
      </c>
      <c r="V135" t="s">
        <v>79</v>
      </c>
      <c r="W135" t="s">
        <v>79</v>
      </c>
      <c r="X135" t="s">
        <v>79</v>
      </c>
      <c r="Y135" t="s">
        <v>79</v>
      </c>
      <c r="Z135" t="s">
        <v>79</v>
      </c>
      <c r="AA135" t="s">
        <v>79</v>
      </c>
      <c r="AB135" t="s">
        <v>79</v>
      </c>
      <c r="AC135" t="s">
        <v>79</v>
      </c>
      <c r="AD135" t="s">
        <v>79</v>
      </c>
      <c r="AE135" t="s">
        <v>79</v>
      </c>
      <c r="AF135" t="s">
        <v>79</v>
      </c>
      <c r="AG135" t="s">
        <v>79</v>
      </c>
      <c r="AH135" t="s">
        <v>79</v>
      </c>
      <c r="AI135" t="s">
        <v>79</v>
      </c>
      <c r="AK135" t="s">
        <v>79</v>
      </c>
      <c r="AL135" t="s">
        <v>79</v>
      </c>
      <c r="AM135" t="s">
        <v>79</v>
      </c>
      <c r="AN135" t="s">
        <v>79</v>
      </c>
      <c r="AO135" t="s">
        <v>79</v>
      </c>
      <c r="AP135" t="s">
        <v>79</v>
      </c>
      <c r="AQ135" t="s">
        <v>79</v>
      </c>
      <c r="AR135" t="s">
        <v>79</v>
      </c>
      <c r="AS135" t="s">
        <v>79</v>
      </c>
      <c r="AT135" t="s">
        <v>79</v>
      </c>
      <c r="AU135" t="s">
        <v>79</v>
      </c>
      <c r="AV135" t="s">
        <v>79</v>
      </c>
      <c r="AW135" t="s">
        <v>79</v>
      </c>
      <c r="AX135" t="s">
        <v>79</v>
      </c>
      <c r="AY135" t="s">
        <v>79</v>
      </c>
      <c r="AZ135" t="s">
        <v>79</v>
      </c>
    </row>
    <row r="136" spans="2:52" x14ac:dyDescent="0.25"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2:52" x14ac:dyDescent="0.25"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2:52" x14ac:dyDescent="0.25"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2:52" x14ac:dyDescent="0.25"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2:52" x14ac:dyDescent="0.25"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2:52" x14ac:dyDescent="0.25"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2:52" x14ac:dyDescent="0.25"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2:52" x14ac:dyDescent="0.25"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2:52" x14ac:dyDescent="0.25"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3:52" x14ac:dyDescent="0.25"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3:52" x14ac:dyDescent="0.25"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3:52" x14ac:dyDescent="0.25"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3:52" x14ac:dyDescent="0.25"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3:52" x14ac:dyDescent="0.25"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3:52" x14ac:dyDescent="0.25"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3:52" x14ac:dyDescent="0.25"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3:52" x14ac:dyDescent="0.25"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3:52" x14ac:dyDescent="0.25"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3:52" x14ac:dyDescent="0.25"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3:52" x14ac:dyDescent="0.25"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3:52" x14ac:dyDescent="0.25"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3:52" x14ac:dyDescent="0.25"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3:52" x14ac:dyDescent="0.25"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3:52" x14ac:dyDescent="0.25"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3:52" x14ac:dyDescent="0.25"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3:52" x14ac:dyDescent="0.25"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3:52" x14ac:dyDescent="0.25"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3:52" x14ac:dyDescent="0.25"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3:52" x14ac:dyDescent="0.25"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3:52" x14ac:dyDescent="0.25"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3:52" x14ac:dyDescent="0.25">
      <c r="C166">
        <v>0.57593783440000001</v>
      </c>
      <c r="D166">
        <v>22.531415253599999</v>
      </c>
      <c r="E166">
        <v>3.5353197000000001</v>
      </c>
      <c r="F166">
        <v>0.27890398960000001</v>
      </c>
      <c r="G166">
        <v>8.2688662400000001E-2</v>
      </c>
      <c r="H166">
        <v>0.2231434088</v>
      </c>
      <c r="I166">
        <v>0.64073507519999995</v>
      </c>
      <c r="J166">
        <v>7.3275269599999998E-2</v>
      </c>
      <c r="K166">
        <v>2.8913394368000001</v>
      </c>
      <c r="L166">
        <v>0.13604442559999999</v>
      </c>
      <c r="M166">
        <v>4.3544656799999998E-2</v>
      </c>
      <c r="N166">
        <v>0</v>
      </c>
      <c r="O166">
        <v>0</v>
      </c>
      <c r="P166">
        <v>2.30884256E-2</v>
      </c>
      <c r="Q166">
        <v>1.99939056E-2</v>
      </c>
      <c r="R166">
        <v>0.14456995759999999</v>
      </c>
      <c r="T166">
        <v>0.57593783440000001</v>
      </c>
      <c r="U166">
        <v>22.531415253599999</v>
      </c>
      <c r="V166">
        <v>3.5353197000000001</v>
      </c>
      <c r="W166">
        <v>0.27890398960000001</v>
      </c>
      <c r="X166">
        <v>8.2688662400000001E-2</v>
      </c>
      <c r="Y166">
        <v>0.2231434088</v>
      </c>
      <c r="Z166">
        <v>0.64073507519999995</v>
      </c>
      <c r="AA166">
        <v>7.3275269599999998E-2</v>
      </c>
      <c r="AB166">
        <v>2.8913394368000001</v>
      </c>
      <c r="AC166">
        <v>0.13604442559999999</v>
      </c>
      <c r="AD166">
        <v>4.3544656799999998E-2</v>
      </c>
      <c r="AE166">
        <v>0</v>
      </c>
      <c r="AF166">
        <v>0</v>
      </c>
      <c r="AG166">
        <v>2.30884256E-2</v>
      </c>
      <c r="AH166">
        <v>1.99939056E-2</v>
      </c>
      <c r="AI166">
        <v>0.14456995759999999</v>
      </c>
      <c r="AK166">
        <v>0.57593783440000001</v>
      </c>
      <c r="AL166">
        <v>22.531415253599999</v>
      </c>
      <c r="AM166">
        <v>3.5353197000000001</v>
      </c>
      <c r="AN166">
        <v>0.27890398960000001</v>
      </c>
      <c r="AO166">
        <v>8.2688662400000001E-2</v>
      </c>
      <c r="AP166">
        <v>0.2231434088</v>
      </c>
      <c r="AQ166">
        <v>0.64073507519999995</v>
      </c>
      <c r="AR166">
        <v>7.3275269599999998E-2</v>
      </c>
      <c r="AS166">
        <v>2.8913394368000001</v>
      </c>
      <c r="AT166">
        <v>0.13604442559999999</v>
      </c>
      <c r="AU166">
        <v>4.3544656799999998E-2</v>
      </c>
      <c r="AV166">
        <v>0</v>
      </c>
      <c r="AW166">
        <v>0</v>
      </c>
      <c r="AX166">
        <v>2.30884256E-2</v>
      </c>
      <c r="AY166">
        <v>1.99939056E-2</v>
      </c>
      <c r="AZ166">
        <v>0.14456995759999999</v>
      </c>
    </row>
    <row r="167" spans="3:52" x14ac:dyDescent="0.25">
      <c r="C167">
        <v>0.88057171996266603</v>
      </c>
      <c r="D167">
        <v>9.5578523870239991</v>
      </c>
      <c r="E167">
        <v>0</v>
      </c>
      <c r="F167">
        <v>0.40849382953066599</v>
      </c>
      <c r="G167">
        <v>0.340246778549333</v>
      </c>
      <c r="H167">
        <v>0.129080733125333</v>
      </c>
      <c r="I167">
        <v>0</v>
      </c>
      <c r="J167">
        <v>2.2155495397333299E-2</v>
      </c>
      <c r="K167">
        <v>0.30964071064533299</v>
      </c>
      <c r="L167">
        <v>0</v>
      </c>
      <c r="M167">
        <v>4.0108514512000003E-2</v>
      </c>
      <c r="N167">
        <v>0</v>
      </c>
      <c r="O167">
        <v>0</v>
      </c>
      <c r="P167">
        <v>0</v>
      </c>
      <c r="Q167">
        <v>0</v>
      </c>
      <c r="R167">
        <v>2.0830078117333301E-2</v>
      </c>
      <c r="T167">
        <v>0.88057171996266603</v>
      </c>
      <c r="U167">
        <v>9.5578523870239991</v>
      </c>
      <c r="V167">
        <v>0</v>
      </c>
      <c r="W167">
        <v>0.40849382953066599</v>
      </c>
      <c r="X167">
        <v>0.340246778549333</v>
      </c>
      <c r="Y167">
        <v>0.129080733125333</v>
      </c>
      <c r="Z167">
        <v>0</v>
      </c>
      <c r="AA167">
        <v>2.2155495397333299E-2</v>
      </c>
      <c r="AB167">
        <v>0.30964071064533299</v>
      </c>
      <c r="AC167">
        <v>0</v>
      </c>
      <c r="AD167">
        <v>4.0108514512000003E-2</v>
      </c>
      <c r="AE167">
        <v>0</v>
      </c>
      <c r="AF167">
        <v>0</v>
      </c>
      <c r="AG167">
        <v>0</v>
      </c>
      <c r="AH167">
        <v>0</v>
      </c>
      <c r="AI167">
        <v>2.0830078117333301E-2</v>
      </c>
      <c r="AK167">
        <v>0.88057171996266603</v>
      </c>
      <c r="AL167">
        <v>9.5578523870239991</v>
      </c>
      <c r="AM167">
        <v>0</v>
      </c>
      <c r="AN167">
        <v>0.40849382953066599</v>
      </c>
      <c r="AO167">
        <v>0.340246778549333</v>
      </c>
      <c r="AP167">
        <v>0.129080733125333</v>
      </c>
      <c r="AQ167">
        <v>0</v>
      </c>
      <c r="AR167">
        <v>2.2155495397333299E-2</v>
      </c>
      <c r="AS167">
        <v>0.30964071064533299</v>
      </c>
      <c r="AT167">
        <v>0</v>
      </c>
      <c r="AU167">
        <v>4.0108514512000003E-2</v>
      </c>
      <c r="AV167">
        <v>0</v>
      </c>
      <c r="AW167">
        <v>0</v>
      </c>
      <c r="AX167">
        <v>0</v>
      </c>
      <c r="AY167">
        <v>0</v>
      </c>
      <c r="AZ167">
        <v>2.0830078117333301E-2</v>
      </c>
    </row>
    <row r="168" spans="3:52" x14ac:dyDescent="0.25">
      <c r="C168">
        <v>1.8387884944586601</v>
      </c>
      <c r="D168">
        <v>11.657847671503932</v>
      </c>
      <c r="E168">
        <v>0.58961062267999997</v>
      </c>
      <c r="F168">
        <v>0.35046599239466603</v>
      </c>
      <c r="G168">
        <v>0.54732902175466602</v>
      </c>
      <c r="H168">
        <v>0.13882344746133299</v>
      </c>
      <c r="I168">
        <v>0</v>
      </c>
      <c r="J168">
        <v>0.21800209082133301</v>
      </c>
      <c r="K168">
        <v>1.5236992132746601</v>
      </c>
      <c r="L168">
        <v>0</v>
      </c>
      <c r="M168">
        <v>6.2083058090666603E-2</v>
      </c>
      <c r="N168">
        <v>0</v>
      </c>
      <c r="O168">
        <v>0</v>
      </c>
      <c r="P168">
        <v>0</v>
      </c>
      <c r="Q168">
        <v>8.2864551899733303E-3</v>
      </c>
      <c r="R168">
        <v>0.22939437597333301</v>
      </c>
      <c r="T168">
        <v>1.8387884944586601</v>
      </c>
      <c r="U168">
        <v>11.657847671503932</v>
      </c>
      <c r="V168">
        <v>0.58961062267999997</v>
      </c>
      <c r="W168">
        <v>0.35046599239466603</v>
      </c>
      <c r="X168">
        <v>0.54732902175466602</v>
      </c>
      <c r="Y168">
        <v>0.13882344746133299</v>
      </c>
      <c r="Z168">
        <v>0</v>
      </c>
      <c r="AA168">
        <v>0.21800209082133301</v>
      </c>
      <c r="AB168">
        <v>1.5236992132746601</v>
      </c>
      <c r="AC168">
        <v>0</v>
      </c>
      <c r="AD168">
        <v>6.2083058090666603E-2</v>
      </c>
      <c r="AE168">
        <v>0</v>
      </c>
      <c r="AF168">
        <v>0</v>
      </c>
      <c r="AG168">
        <v>0</v>
      </c>
      <c r="AH168">
        <v>8.2864551899733303E-3</v>
      </c>
      <c r="AI168">
        <v>0.22939437597333301</v>
      </c>
      <c r="AK168">
        <v>1.8387884944586601</v>
      </c>
      <c r="AL168">
        <v>11.657847671503932</v>
      </c>
      <c r="AM168">
        <v>0.58961062267999997</v>
      </c>
      <c r="AN168">
        <v>0.35046599239466603</v>
      </c>
      <c r="AO168">
        <v>0.54732902175466602</v>
      </c>
      <c r="AP168">
        <v>0.13882344746133299</v>
      </c>
      <c r="AQ168">
        <v>0</v>
      </c>
      <c r="AR168">
        <v>0.21800209082133301</v>
      </c>
      <c r="AS168">
        <v>1.5236992132746601</v>
      </c>
      <c r="AT168">
        <v>0</v>
      </c>
      <c r="AU168">
        <v>6.2083058090666603E-2</v>
      </c>
      <c r="AV168">
        <v>0</v>
      </c>
      <c r="AW168">
        <v>0</v>
      </c>
      <c r="AX168">
        <v>0</v>
      </c>
      <c r="AY168">
        <v>8.2864551899733303E-3</v>
      </c>
      <c r="AZ168">
        <v>0.22939437597333301</v>
      </c>
    </row>
    <row r="169" spans="3:52" x14ac:dyDescent="0.25">
      <c r="C169">
        <v>4.7106149549119998</v>
      </c>
      <c r="D169">
        <v>10.245786039882667</v>
      </c>
      <c r="E169">
        <v>4.4770481043466601</v>
      </c>
      <c r="F169">
        <v>0.54632583436799997</v>
      </c>
      <c r="G169">
        <v>0.65218350446933304</v>
      </c>
      <c r="H169">
        <v>0.36139614082133298</v>
      </c>
      <c r="I169">
        <v>0.22712202320806901</v>
      </c>
      <c r="J169">
        <v>0.36035709683733302</v>
      </c>
      <c r="K169">
        <v>2.8202337845386598</v>
      </c>
      <c r="L169">
        <v>4.4171196471276498E-4</v>
      </c>
      <c r="M169">
        <v>9.3676889728000007E-2</v>
      </c>
      <c r="N169">
        <v>0</v>
      </c>
      <c r="O169">
        <v>2.3707272000000001E-3</v>
      </c>
      <c r="P169">
        <v>0</v>
      </c>
      <c r="Q169">
        <v>1.6059162826666602E-2</v>
      </c>
      <c r="R169">
        <v>0.34906210273600002</v>
      </c>
      <c r="T169">
        <v>4.7106149549119998</v>
      </c>
      <c r="U169">
        <v>10.245786039882667</v>
      </c>
      <c r="V169">
        <v>4.4770481043466601</v>
      </c>
      <c r="W169">
        <v>0.54632583436799997</v>
      </c>
      <c r="X169">
        <v>0.65218350446933304</v>
      </c>
      <c r="Y169">
        <v>0.36139614082133298</v>
      </c>
      <c r="Z169">
        <v>0.22712202320806901</v>
      </c>
      <c r="AA169">
        <v>0.36035709683733302</v>
      </c>
      <c r="AB169">
        <v>2.8202337845386598</v>
      </c>
      <c r="AC169">
        <v>4.4171196471276498E-4</v>
      </c>
      <c r="AD169">
        <v>9.3676889728000007E-2</v>
      </c>
      <c r="AE169">
        <v>0</v>
      </c>
      <c r="AF169">
        <v>2.3707272000000001E-3</v>
      </c>
      <c r="AG169">
        <v>0</v>
      </c>
      <c r="AH169">
        <v>1.6059162826666602E-2</v>
      </c>
      <c r="AI169">
        <v>0.34906210273600002</v>
      </c>
      <c r="AK169">
        <v>4.7106149549119998</v>
      </c>
      <c r="AL169">
        <v>10.245786039882667</v>
      </c>
      <c r="AM169">
        <v>4.4770481043466601</v>
      </c>
      <c r="AN169">
        <v>0.54632583436799997</v>
      </c>
      <c r="AO169">
        <v>0.65218350446933304</v>
      </c>
      <c r="AP169">
        <v>0.36139614082133298</v>
      </c>
      <c r="AQ169">
        <v>0.22712202320806901</v>
      </c>
      <c r="AR169">
        <v>0.36035709683733302</v>
      </c>
      <c r="AS169">
        <v>2.8202337845386598</v>
      </c>
      <c r="AT169">
        <v>4.4171196471276498E-4</v>
      </c>
      <c r="AU169">
        <v>9.3676889728000007E-2</v>
      </c>
      <c r="AV169">
        <v>0</v>
      </c>
      <c r="AW169">
        <v>2.3707272000000001E-3</v>
      </c>
      <c r="AX169">
        <v>0</v>
      </c>
      <c r="AY169">
        <v>1.6059162826666602E-2</v>
      </c>
      <c r="AZ169">
        <v>0.34906210273600002</v>
      </c>
    </row>
    <row r="170" spans="3:52" x14ac:dyDescent="0.25">
      <c r="C170">
        <v>8.7242294619893297</v>
      </c>
      <c r="D170">
        <v>14.698804704111959</v>
      </c>
      <c r="E170">
        <v>7.7615997574933298</v>
      </c>
      <c r="F170">
        <v>0.65472648347733298</v>
      </c>
      <c r="G170">
        <v>0.95570078928533297</v>
      </c>
      <c r="H170">
        <v>0.48630319252799997</v>
      </c>
      <c r="I170">
        <v>0.66156254612266596</v>
      </c>
      <c r="J170">
        <v>0.32174621537600001</v>
      </c>
      <c r="K170">
        <v>5.4246468135733297</v>
      </c>
      <c r="L170">
        <v>0.49573822418666602</v>
      </c>
      <c r="M170">
        <v>0.269775404362666</v>
      </c>
      <c r="N170">
        <v>8.9399544000000001E-3</v>
      </c>
      <c r="O170">
        <v>6.059152848E-3</v>
      </c>
      <c r="P170">
        <v>0</v>
      </c>
      <c r="Q170">
        <v>5.7889542815999999E-2</v>
      </c>
      <c r="R170">
        <v>0.43280146215999998</v>
      </c>
      <c r="T170">
        <v>8.7242294619893297</v>
      </c>
      <c r="U170">
        <v>14.698804704111959</v>
      </c>
      <c r="V170">
        <v>7.7615997574933298</v>
      </c>
      <c r="W170">
        <v>0.65472648347733298</v>
      </c>
      <c r="X170">
        <v>0.95570078928533297</v>
      </c>
      <c r="Y170">
        <v>0.48630319252799997</v>
      </c>
      <c r="Z170">
        <v>0.66156254612266596</v>
      </c>
      <c r="AA170">
        <v>0.32174621537600001</v>
      </c>
      <c r="AB170">
        <v>5.4246468135733297</v>
      </c>
      <c r="AC170">
        <v>0.49573822418666602</v>
      </c>
      <c r="AD170">
        <v>0.269775404362666</v>
      </c>
      <c r="AE170">
        <v>8.9399544000000001E-3</v>
      </c>
      <c r="AF170">
        <v>6.059152848E-3</v>
      </c>
      <c r="AG170">
        <v>0</v>
      </c>
      <c r="AH170">
        <v>5.7889542815999999E-2</v>
      </c>
      <c r="AI170">
        <v>0.43280146215999998</v>
      </c>
      <c r="AK170">
        <v>8.7242294619893297</v>
      </c>
      <c r="AL170">
        <v>14.698804704111959</v>
      </c>
      <c r="AM170">
        <v>7.7615997574933298</v>
      </c>
      <c r="AN170">
        <v>0.65472648347733298</v>
      </c>
      <c r="AO170">
        <v>0.95570078928533297</v>
      </c>
      <c r="AP170">
        <v>0.48630319252799997</v>
      </c>
      <c r="AQ170">
        <v>0.66156254612266596</v>
      </c>
      <c r="AR170">
        <v>0.32174621537600001</v>
      </c>
      <c r="AS170">
        <v>5.4246468135733297</v>
      </c>
      <c r="AT170">
        <v>0.49573822418666602</v>
      </c>
      <c r="AU170">
        <v>0.269775404362666</v>
      </c>
      <c r="AV170">
        <v>8.9399544000000001E-3</v>
      </c>
      <c r="AW170">
        <v>6.059152848E-3</v>
      </c>
      <c r="AX170">
        <v>0</v>
      </c>
      <c r="AY170">
        <v>5.7889542815999999E-2</v>
      </c>
      <c r="AZ170">
        <v>0.43280146215999998</v>
      </c>
    </row>
    <row r="171" spans="3:52" x14ac:dyDescent="0.25">
      <c r="C171">
        <v>13.1780429652266</v>
      </c>
      <c r="D171">
        <v>19.050460101679931</v>
      </c>
      <c r="E171">
        <v>11.255417846026599</v>
      </c>
      <c r="F171">
        <v>0.94219125284266603</v>
      </c>
      <c r="G171">
        <v>0.84429158242133295</v>
      </c>
      <c r="H171">
        <v>0.77016007382399998</v>
      </c>
      <c r="I171">
        <v>1.1420447774239999</v>
      </c>
      <c r="J171">
        <v>0.93560819830399999</v>
      </c>
      <c r="K171">
        <v>8.6887959955199996</v>
      </c>
      <c r="L171">
        <v>0.70544513415466603</v>
      </c>
      <c r="M171">
        <v>0.22000161580800001</v>
      </c>
      <c r="N171">
        <v>0.108722118896</v>
      </c>
      <c r="O171">
        <v>2.7407719434666598E-2</v>
      </c>
      <c r="P171">
        <v>0</v>
      </c>
      <c r="Q171">
        <v>2.94098841653333E-2</v>
      </c>
      <c r="R171">
        <v>1.1372447696746599</v>
      </c>
      <c r="T171">
        <v>13.1780429652266</v>
      </c>
      <c r="U171">
        <v>19.050460101679931</v>
      </c>
      <c r="V171">
        <v>11.255417846026599</v>
      </c>
      <c r="W171">
        <v>0.94219125284266603</v>
      </c>
      <c r="X171">
        <v>0.84429158242133295</v>
      </c>
      <c r="Y171">
        <v>0.77016007382399998</v>
      </c>
      <c r="Z171">
        <v>1.1420447774239999</v>
      </c>
      <c r="AA171">
        <v>0.93560819830399999</v>
      </c>
      <c r="AB171">
        <v>8.6887959955199996</v>
      </c>
      <c r="AC171">
        <v>0.70544513415466603</v>
      </c>
      <c r="AD171">
        <v>0.22000161580800001</v>
      </c>
      <c r="AE171">
        <v>0.108722118896</v>
      </c>
      <c r="AF171">
        <v>2.7407719434666598E-2</v>
      </c>
      <c r="AG171">
        <v>0</v>
      </c>
      <c r="AH171">
        <v>2.94098841653333E-2</v>
      </c>
      <c r="AI171">
        <v>1.1372447696746599</v>
      </c>
      <c r="AK171">
        <v>13.1780429652266</v>
      </c>
      <c r="AL171">
        <v>19.050460101679931</v>
      </c>
      <c r="AM171">
        <v>11.255417846026599</v>
      </c>
      <c r="AN171">
        <v>0.94219125284266603</v>
      </c>
      <c r="AO171">
        <v>0.84429158242133295</v>
      </c>
      <c r="AP171">
        <v>0.77016007382399998</v>
      </c>
      <c r="AQ171">
        <v>1.1420447774239999</v>
      </c>
      <c r="AR171">
        <v>0.93560819830399999</v>
      </c>
      <c r="AS171">
        <v>8.6887959955199996</v>
      </c>
      <c r="AT171">
        <v>0.70544513415466603</v>
      </c>
      <c r="AU171">
        <v>0.22000161580800001</v>
      </c>
      <c r="AV171">
        <v>0.108722118896</v>
      </c>
      <c r="AW171">
        <v>2.7407719434666598E-2</v>
      </c>
      <c r="AX171">
        <v>0</v>
      </c>
      <c r="AY171">
        <v>2.94098841653333E-2</v>
      </c>
      <c r="AZ171">
        <v>1.1372447696746599</v>
      </c>
    </row>
    <row r="172" spans="3:52" x14ac:dyDescent="0.25">
      <c r="C172">
        <v>27.514431390186601</v>
      </c>
      <c r="D172">
        <v>11.8541581820266</v>
      </c>
      <c r="E172">
        <v>11.420320973919999</v>
      </c>
      <c r="F172">
        <v>0.60244134529600002</v>
      </c>
      <c r="G172">
        <v>3.1940231825386598</v>
      </c>
      <c r="H172">
        <v>0.218790916933333</v>
      </c>
      <c r="I172">
        <v>0.92010493819200001</v>
      </c>
      <c r="J172">
        <v>2.1317254205120002</v>
      </c>
      <c r="K172">
        <v>12.1529956068799</v>
      </c>
      <c r="L172">
        <v>1.15216783541866</v>
      </c>
      <c r="M172">
        <v>0.39715402557866603</v>
      </c>
      <c r="N172">
        <v>0.28730087889066602</v>
      </c>
      <c r="O172">
        <v>0.101205349205333</v>
      </c>
      <c r="P172">
        <v>3.5352056782872502E-3</v>
      </c>
      <c r="Q172">
        <v>0.19673111725866599</v>
      </c>
      <c r="R172">
        <v>1.26387966290133</v>
      </c>
      <c r="T172">
        <v>27.514431390186601</v>
      </c>
      <c r="U172">
        <v>11.8541581820266</v>
      </c>
      <c r="V172">
        <v>11.420320973919999</v>
      </c>
      <c r="W172">
        <v>0.60244134529600002</v>
      </c>
      <c r="X172">
        <v>3.1940231825386598</v>
      </c>
      <c r="Y172">
        <v>0.218790916933333</v>
      </c>
      <c r="Z172">
        <v>0.92010493819200001</v>
      </c>
      <c r="AA172">
        <v>2.1317254205120002</v>
      </c>
      <c r="AB172">
        <v>12.1529956068799</v>
      </c>
      <c r="AC172">
        <v>1.15216783541866</v>
      </c>
      <c r="AD172">
        <v>0.39715402557866603</v>
      </c>
      <c r="AE172">
        <v>0.28730087889066602</v>
      </c>
      <c r="AF172">
        <v>0.101205349205333</v>
      </c>
      <c r="AG172">
        <v>3.5352056782872502E-3</v>
      </c>
      <c r="AH172">
        <v>0.19673111725866599</v>
      </c>
      <c r="AI172">
        <v>1.26387966290133</v>
      </c>
      <c r="AK172">
        <v>27.514431390186601</v>
      </c>
      <c r="AL172">
        <v>11.8541581820266</v>
      </c>
      <c r="AM172">
        <v>11.420320973919999</v>
      </c>
      <c r="AN172">
        <v>0.60244134529600002</v>
      </c>
      <c r="AO172">
        <v>3.1940231825386598</v>
      </c>
      <c r="AP172">
        <v>0.218790916933333</v>
      </c>
      <c r="AQ172">
        <v>0.92010493819200001</v>
      </c>
      <c r="AR172">
        <v>2.1317254205120002</v>
      </c>
      <c r="AS172">
        <v>12.1529956068799</v>
      </c>
      <c r="AT172">
        <v>1.15216783541866</v>
      </c>
      <c r="AU172">
        <v>0.39715402557866603</v>
      </c>
      <c r="AV172">
        <v>0.28730087889066602</v>
      </c>
      <c r="AW172">
        <v>0.101205349205333</v>
      </c>
      <c r="AX172">
        <v>3.5352056782872502E-3</v>
      </c>
      <c r="AY172">
        <v>0.19673111725866599</v>
      </c>
      <c r="AZ172">
        <v>1.26387966290133</v>
      </c>
    </row>
    <row r="173" spans="3:52" x14ac:dyDescent="0.25">
      <c r="C173">
        <v>38.456929266026599</v>
      </c>
      <c r="D173">
        <v>5.4953706427679991</v>
      </c>
      <c r="E173">
        <v>5.5514237688533203</v>
      </c>
      <c r="F173">
        <v>0.44913770913599899</v>
      </c>
      <c r="G173">
        <v>5.8421076257226598</v>
      </c>
      <c r="H173">
        <v>0.236654561226666</v>
      </c>
      <c r="I173">
        <v>1.0634840157866601</v>
      </c>
      <c r="J173">
        <v>0.417485655647999</v>
      </c>
      <c r="K173">
        <v>7.9094895044266602</v>
      </c>
      <c r="L173">
        <v>1.675734849968</v>
      </c>
      <c r="M173">
        <v>0.42346372742933303</v>
      </c>
      <c r="N173">
        <v>1.2768783553066601</v>
      </c>
      <c r="O173">
        <v>1.08586518194666</v>
      </c>
      <c r="P173">
        <v>4.6213732693333297E-3</v>
      </c>
      <c r="Q173">
        <v>0.22730776980266601</v>
      </c>
      <c r="R173">
        <v>2.31539013673066</v>
      </c>
      <c r="T173">
        <v>38.456929266026599</v>
      </c>
      <c r="U173">
        <v>5.4953706427679991</v>
      </c>
      <c r="V173">
        <v>5.5514237688533203</v>
      </c>
      <c r="W173">
        <v>0.44913770913599899</v>
      </c>
      <c r="X173">
        <v>5.8421076257226598</v>
      </c>
      <c r="Y173">
        <v>0.236654561226666</v>
      </c>
      <c r="Z173">
        <v>1.0634840157866601</v>
      </c>
      <c r="AA173">
        <v>0.417485655647999</v>
      </c>
      <c r="AB173">
        <v>7.9094895044266602</v>
      </c>
      <c r="AC173">
        <v>1.675734849968</v>
      </c>
      <c r="AD173">
        <v>0.42346372742933303</v>
      </c>
      <c r="AE173">
        <v>1.2768783553066601</v>
      </c>
      <c r="AF173">
        <v>1.08586518194666</v>
      </c>
      <c r="AG173">
        <v>4.6213732693333297E-3</v>
      </c>
      <c r="AH173">
        <v>0.22730776980266601</v>
      </c>
      <c r="AI173">
        <v>2.31539013673066</v>
      </c>
      <c r="AK173">
        <v>38.456929266026599</v>
      </c>
      <c r="AL173">
        <v>5.4953706427679991</v>
      </c>
      <c r="AM173">
        <v>5.5514237688533203</v>
      </c>
      <c r="AN173">
        <v>0.44913770913599899</v>
      </c>
      <c r="AO173">
        <v>5.8421076257226598</v>
      </c>
      <c r="AP173">
        <v>0.236654561226666</v>
      </c>
      <c r="AQ173">
        <v>1.0634840157866601</v>
      </c>
      <c r="AR173">
        <v>0.417485655647999</v>
      </c>
      <c r="AS173">
        <v>7.9094895044266602</v>
      </c>
      <c r="AT173">
        <v>1.675734849968</v>
      </c>
      <c r="AU173">
        <v>0.42346372742933303</v>
      </c>
      <c r="AV173">
        <v>1.2768783553066601</v>
      </c>
      <c r="AW173">
        <v>1.08586518194666</v>
      </c>
      <c r="AX173">
        <v>4.6213732693333297E-3</v>
      </c>
      <c r="AY173">
        <v>0.22730776980266601</v>
      </c>
      <c r="AZ173">
        <v>2.31539013673066</v>
      </c>
    </row>
    <row r="174" spans="3:52" x14ac:dyDescent="0.25">
      <c r="C174">
        <v>30.104104650666599</v>
      </c>
      <c r="D174">
        <v>6.5008401708319923</v>
      </c>
      <c r="E174">
        <v>10.82825106112</v>
      </c>
      <c r="F174">
        <v>0.70632311829333305</v>
      </c>
      <c r="G174">
        <v>5.9495729499199896</v>
      </c>
      <c r="H174">
        <v>0.123731650117333</v>
      </c>
      <c r="I174">
        <v>0.94366286984533299</v>
      </c>
      <c r="J174">
        <v>0.52835776629866704</v>
      </c>
      <c r="K174">
        <v>8.81997026405333</v>
      </c>
      <c r="L174">
        <v>2.3680893698613299</v>
      </c>
      <c r="M174">
        <v>0.85991595485333305</v>
      </c>
      <c r="N174">
        <v>0.66649175041599895</v>
      </c>
      <c r="O174">
        <v>0.98585616295466605</v>
      </c>
      <c r="P174">
        <v>0</v>
      </c>
      <c r="Q174">
        <v>1.56764716327466</v>
      </c>
      <c r="R174">
        <v>2.5820599156053299</v>
      </c>
      <c r="T174">
        <v>30.104104650666599</v>
      </c>
      <c r="U174">
        <v>6.5008401708319923</v>
      </c>
      <c r="V174">
        <v>10.82825106112</v>
      </c>
      <c r="W174">
        <v>0.70632311829333305</v>
      </c>
      <c r="X174">
        <v>5.9495729499199896</v>
      </c>
      <c r="Y174">
        <v>0.123731650117333</v>
      </c>
      <c r="Z174">
        <v>0.94366286984533299</v>
      </c>
      <c r="AA174">
        <v>0.52835776629866704</v>
      </c>
      <c r="AB174">
        <v>8.81997026405333</v>
      </c>
      <c r="AC174">
        <v>2.3680893698613299</v>
      </c>
      <c r="AD174">
        <v>0.85991595485333305</v>
      </c>
      <c r="AE174">
        <v>0.66649175041599895</v>
      </c>
      <c r="AF174">
        <v>0.98585616295466605</v>
      </c>
      <c r="AG174">
        <v>0</v>
      </c>
      <c r="AH174">
        <v>1.56764716327466</v>
      </c>
      <c r="AI174">
        <v>2.5820599156053299</v>
      </c>
      <c r="AK174">
        <v>30.104104650666599</v>
      </c>
      <c r="AL174">
        <v>6.5008401708319923</v>
      </c>
      <c r="AM174">
        <v>10.82825106112</v>
      </c>
      <c r="AN174">
        <v>0.70632311829333305</v>
      </c>
      <c r="AO174">
        <v>5.9495729499199896</v>
      </c>
      <c r="AP174">
        <v>0.123731650117333</v>
      </c>
      <c r="AQ174">
        <v>0.94366286984533299</v>
      </c>
      <c r="AR174">
        <v>0.52835776629866704</v>
      </c>
      <c r="AS174">
        <v>8.81997026405333</v>
      </c>
      <c r="AT174">
        <v>2.3680893698613299</v>
      </c>
      <c r="AU174">
        <v>0.85991595485333305</v>
      </c>
      <c r="AV174">
        <v>0.66649175041599895</v>
      </c>
      <c r="AW174">
        <v>0.98585616295466605</v>
      </c>
      <c r="AX174">
        <v>0</v>
      </c>
      <c r="AY174">
        <v>1.56764716327466</v>
      </c>
      <c r="AZ174">
        <v>2.5820599156053299</v>
      </c>
    </row>
    <row r="175" spans="3:52" x14ac:dyDescent="0.25">
      <c r="C175">
        <v>28.055485773333299</v>
      </c>
      <c r="D175">
        <v>22.071964283221259</v>
      </c>
      <c r="E175">
        <v>7.4916137062933297</v>
      </c>
      <c r="F175">
        <v>3.1124502849920002</v>
      </c>
      <c r="G175">
        <v>6.1248076245866603</v>
      </c>
      <c r="H175">
        <v>0.32458991999999998</v>
      </c>
      <c r="I175">
        <v>3.03932812641066</v>
      </c>
      <c r="J175">
        <v>6.6739337156373297</v>
      </c>
      <c r="K175">
        <v>9.1057725169599895</v>
      </c>
      <c r="L175">
        <v>1.49010903104533</v>
      </c>
      <c r="M175">
        <v>1.9903511102826601</v>
      </c>
      <c r="N175">
        <v>0.51511879668266602</v>
      </c>
      <c r="O175">
        <v>2.09732311940799</v>
      </c>
      <c r="P175">
        <v>2.0469747960533299E-2</v>
      </c>
      <c r="Q175">
        <v>1.550349631552</v>
      </c>
      <c r="R175">
        <v>5.9394867499733301</v>
      </c>
      <c r="T175">
        <v>28.055485773333299</v>
      </c>
      <c r="U175">
        <v>22.071964283221259</v>
      </c>
      <c r="V175">
        <v>7.4916137062933297</v>
      </c>
      <c r="W175">
        <v>3.1124502849920002</v>
      </c>
      <c r="X175">
        <v>6.1248076245866603</v>
      </c>
      <c r="Y175">
        <v>0.32458991999999998</v>
      </c>
      <c r="Z175">
        <v>3.03932812641066</v>
      </c>
      <c r="AA175">
        <v>6.6739337156373297</v>
      </c>
      <c r="AB175">
        <v>9.1057725169599895</v>
      </c>
      <c r="AC175">
        <v>1.49010903104533</v>
      </c>
      <c r="AD175">
        <v>1.9903511102826601</v>
      </c>
      <c r="AE175">
        <v>0.51511879668266602</v>
      </c>
      <c r="AF175">
        <v>2.09732311940799</v>
      </c>
      <c r="AG175">
        <v>2.0469747960533299E-2</v>
      </c>
      <c r="AH175">
        <v>1.550349631552</v>
      </c>
      <c r="AI175">
        <v>5.9394867499733301</v>
      </c>
      <c r="AK175">
        <v>28.055485773333299</v>
      </c>
      <c r="AL175">
        <v>22.071964283221259</v>
      </c>
      <c r="AM175">
        <v>7.4916137062933297</v>
      </c>
      <c r="AN175">
        <v>3.1124502849920002</v>
      </c>
      <c r="AO175">
        <v>6.1248076245866603</v>
      </c>
      <c r="AP175">
        <v>0.32458991999999998</v>
      </c>
      <c r="AQ175">
        <v>3.03932812641066</v>
      </c>
      <c r="AR175">
        <v>6.6739337156373297</v>
      </c>
      <c r="AS175">
        <v>9.1057725169599895</v>
      </c>
      <c r="AT175">
        <v>1.49010903104533</v>
      </c>
      <c r="AU175">
        <v>1.9903511102826601</v>
      </c>
      <c r="AV175">
        <v>0.51511879668266602</v>
      </c>
      <c r="AW175">
        <v>2.09732311940799</v>
      </c>
      <c r="AX175">
        <v>2.0469747960533299E-2</v>
      </c>
      <c r="AY175">
        <v>1.550349631552</v>
      </c>
      <c r="AZ175">
        <v>5.9394867499733301</v>
      </c>
    </row>
    <row r="176" spans="3:52" x14ac:dyDescent="0.25">
      <c r="C176">
        <v>41.420426774933297</v>
      </c>
      <c r="D176">
        <v>18.51888945904</v>
      </c>
      <c r="E176">
        <v>4.0831467616533299</v>
      </c>
      <c r="F176">
        <v>2.67837568927466</v>
      </c>
      <c r="G176">
        <v>3.1752107095999902</v>
      </c>
      <c r="H176">
        <v>8.2841177002666896E-2</v>
      </c>
      <c r="I176">
        <v>3.5012963187200001</v>
      </c>
      <c r="J176">
        <v>14.2860153882666</v>
      </c>
      <c r="K176">
        <v>15.6753616154133</v>
      </c>
      <c r="L176">
        <v>1.1922096027786599</v>
      </c>
      <c r="M176">
        <v>0.66845847116266599</v>
      </c>
      <c r="N176">
        <v>0.36731700614399898</v>
      </c>
      <c r="O176">
        <v>3.0802806185226599</v>
      </c>
      <c r="P176">
        <v>1.5949918485333298E-2</v>
      </c>
      <c r="Q176">
        <v>0.87812874106666705</v>
      </c>
      <c r="R176">
        <v>3.45139056432</v>
      </c>
      <c r="T176">
        <v>41.420426774933297</v>
      </c>
      <c r="U176">
        <v>18.51888945904</v>
      </c>
      <c r="V176">
        <v>4.0831467616533299</v>
      </c>
      <c r="W176">
        <v>2.67837568927466</v>
      </c>
      <c r="X176">
        <v>3.1752107095999902</v>
      </c>
      <c r="Y176">
        <v>8.2841177002666896E-2</v>
      </c>
      <c r="Z176">
        <v>3.5012963187200001</v>
      </c>
      <c r="AA176">
        <v>14.2860153882666</v>
      </c>
      <c r="AB176">
        <v>15.6753616154133</v>
      </c>
      <c r="AC176">
        <v>1.1922096027786599</v>
      </c>
      <c r="AD176">
        <v>0.66845847116266599</v>
      </c>
      <c r="AE176">
        <v>0.36731700614399898</v>
      </c>
      <c r="AF176">
        <v>3.0802806185226599</v>
      </c>
      <c r="AG176">
        <v>1.5949918485333298E-2</v>
      </c>
      <c r="AH176">
        <v>0.87812874106666705</v>
      </c>
      <c r="AI176">
        <v>3.45139056432</v>
      </c>
      <c r="AK176">
        <v>41.420426774933297</v>
      </c>
      <c r="AL176">
        <v>18.51888945904</v>
      </c>
      <c r="AM176">
        <v>4.0831467616533299</v>
      </c>
      <c r="AN176">
        <v>2.67837568927466</v>
      </c>
      <c r="AO176">
        <v>3.1752107095999902</v>
      </c>
      <c r="AP176">
        <v>8.2841177002666896E-2</v>
      </c>
      <c r="AQ176">
        <v>3.5012963187200001</v>
      </c>
      <c r="AR176">
        <v>14.2860153882666</v>
      </c>
      <c r="AS176">
        <v>15.6753616154133</v>
      </c>
      <c r="AT176">
        <v>1.1922096027786599</v>
      </c>
      <c r="AU176">
        <v>0.66845847116266599</v>
      </c>
      <c r="AV176">
        <v>0.36731700614399898</v>
      </c>
      <c r="AW176">
        <v>3.0802806185226599</v>
      </c>
      <c r="AX176">
        <v>1.5949918485333298E-2</v>
      </c>
      <c r="AY176">
        <v>0.87812874106666705</v>
      </c>
      <c r="AZ176">
        <v>3.45139056432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79B5-8CA7-4A7F-BC09-6CBD05B4DD35}">
  <dimension ref="A1:IY131"/>
  <sheetViews>
    <sheetView workbookViewId="0">
      <selection activeCell="N33" sqref="N33"/>
    </sheetView>
  </sheetViews>
  <sheetFormatPr defaultRowHeight="13.8" x14ac:dyDescent="0.25"/>
  <cols>
    <col min="2" max="2" width="12.5546875" bestFit="1" customWidth="1"/>
    <col min="19" max="19" width="13.77734375" bestFit="1" customWidth="1"/>
    <col min="20" max="20" width="12.5546875" bestFit="1" customWidth="1"/>
    <col min="36" max="36" width="12.5546875" bestFit="1" customWidth="1"/>
    <col min="53" max="85" width="8.88671875" style="9"/>
    <col min="89" max="89" width="11.6640625" bestFit="1" customWidth="1"/>
    <col min="106" max="106" width="11.6640625" bestFit="1" customWidth="1"/>
    <col min="123" max="123" width="11.6640625" bestFit="1" customWidth="1"/>
    <col min="140" max="140" width="11.6640625" style="9" bestFit="1" customWidth="1"/>
    <col min="141" max="156" width="8.88671875" style="9"/>
    <col min="157" max="157" width="11.6640625" style="9" bestFit="1" customWidth="1"/>
    <col min="158" max="172" width="8.88671875" style="9"/>
    <col min="176" max="176" width="11.6640625" bestFit="1" customWidth="1"/>
    <col min="193" max="193" width="11.6640625" bestFit="1" customWidth="1"/>
    <col min="210" max="210" width="11.6640625" bestFit="1" customWidth="1"/>
    <col min="227" max="227" width="11.6640625" style="9" bestFit="1" customWidth="1"/>
    <col min="228" max="243" width="8.88671875" style="9"/>
    <col min="244" max="244" width="11.6640625" style="9" bestFit="1" customWidth="1"/>
    <col min="245" max="259" width="8.88671875" style="9"/>
  </cols>
  <sheetData>
    <row r="1" spans="1:259" x14ac:dyDescent="0.25">
      <c r="B1" t="s">
        <v>30</v>
      </c>
      <c r="C1" t="s">
        <v>80</v>
      </c>
      <c r="CJ1" t="s">
        <v>33</v>
      </c>
      <c r="FT1" t="s">
        <v>34</v>
      </c>
    </row>
    <row r="2" spans="1:25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24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24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24</v>
      </c>
      <c r="AR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BA2" s="9" t="s">
        <v>6</v>
      </c>
      <c r="BB2" s="9" t="s">
        <v>7</v>
      </c>
      <c r="BC2" s="9" t="s">
        <v>8</v>
      </c>
      <c r="BD2" s="9" t="s">
        <v>9</v>
      </c>
      <c r="BE2" s="9" t="s">
        <v>10</v>
      </c>
      <c r="BF2" s="9" t="s">
        <v>11</v>
      </c>
      <c r="BG2" s="9" t="s">
        <v>12</v>
      </c>
      <c r="BH2" s="9" t="s">
        <v>24</v>
      </c>
      <c r="BI2" s="9" t="s">
        <v>13</v>
      </c>
      <c r="BJ2" s="9" t="s">
        <v>14</v>
      </c>
      <c r="BK2" s="9" t="s">
        <v>15</v>
      </c>
      <c r="BL2" s="9" t="s">
        <v>16</v>
      </c>
      <c r="BM2" s="9" t="s">
        <v>17</v>
      </c>
      <c r="BN2" s="9" t="s">
        <v>18</v>
      </c>
      <c r="BO2" s="9" t="s">
        <v>19</v>
      </c>
      <c r="BP2" s="9" t="s">
        <v>20</v>
      </c>
      <c r="BR2" s="9" t="s">
        <v>6</v>
      </c>
      <c r="BS2" s="9" t="s">
        <v>7</v>
      </c>
      <c r="BT2" s="9" t="s">
        <v>8</v>
      </c>
      <c r="BU2" s="9" t="s">
        <v>9</v>
      </c>
      <c r="BV2" s="9" t="s">
        <v>10</v>
      </c>
      <c r="BW2" s="9" t="s">
        <v>11</v>
      </c>
      <c r="BX2" s="9" t="s">
        <v>12</v>
      </c>
      <c r="BY2" s="9" t="s">
        <v>24</v>
      </c>
      <c r="BZ2" s="9" t="s">
        <v>13</v>
      </c>
      <c r="CA2" s="9" t="s">
        <v>14</v>
      </c>
      <c r="CB2" s="9" t="s">
        <v>15</v>
      </c>
      <c r="CC2" s="9" t="s">
        <v>16</v>
      </c>
      <c r="CD2" s="9" t="s">
        <v>17</v>
      </c>
      <c r="CE2" s="9" t="s">
        <v>18</v>
      </c>
      <c r="CF2" s="9" t="s">
        <v>19</v>
      </c>
      <c r="CG2" s="9" t="s">
        <v>20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24</v>
      </c>
      <c r="CS2" t="s">
        <v>13</v>
      </c>
      <c r="CT2" t="s">
        <v>14</v>
      </c>
      <c r="CU2" t="s">
        <v>15</v>
      </c>
      <c r="CV2" t="s">
        <v>16</v>
      </c>
      <c r="CW2" t="s">
        <v>17</v>
      </c>
      <c r="CX2" t="s">
        <v>18</v>
      </c>
      <c r="CY2" t="s">
        <v>19</v>
      </c>
      <c r="CZ2" t="s">
        <v>20</v>
      </c>
      <c r="DB2" t="s">
        <v>6</v>
      </c>
      <c r="DC2" t="s">
        <v>7</v>
      </c>
      <c r="DD2" t="s">
        <v>8</v>
      </c>
      <c r="DE2" t="s">
        <v>9</v>
      </c>
      <c r="DF2" t="s">
        <v>10</v>
      </c>
      <c r="DG2" t="s">
        <v>11</v>
      </c>
      <c r="DH2" t="s">
        <v>12</v>
      </c>
      <c r="DI2" t="s">
        <v>24</v>
      </c>
      <c r="DJ2" t="s">
        <v>13</v>
      </c>
      <c r="DK2" t="s">
        <v>14</v>
      </c>
      <c r="DL2" t="s">
        <v>15</v>
      </c>
      <c r="DM2" t="s">
        <v>16</v>
      </c>
      <c r="DN2" t="s">
        <v>17</v>
      </c>
      <c r="DO2" t="s">
        <v>18</v>
      </c>
      <c r="DP2" t="s">
        <v>19</v>
      </c>
      <c r="DQ2" t="s">
        <v>20</v>
      </c>
      <c r="DS2" t="s">
        <v>6</v>
      </c>
      <c r="DT2" t="s">
        <v>7</v>
      </c>
      <c r="DU2" t="s">
        <v>8</v>
      </c>
      <c r="DV2" t="s">
        <v>9</v>
      </c>
      <c r="DW2" t="s">
        <v>10</v>
      </c>
      <c r="DX2" t="s">
        <v>11</v>
      </c>
      <c r="DY2" t="s">
        <v>12</v>
      </c>
      <c r="DZ2" t="s">
        <v>24</v>
      </c>
      <c r="EA2" t="s">
        <v>13</v>
      </c>
      <c r="EB2" t="s">
        <v>14</v>
      </c>
      <c r="EC2" t="s">
        <v>15</v>
      </c>
      <c r="ED2" t="s">
        <v>16</v>
      </c>
      <c r="EE2" t="s">
        <v>17</v>
      </c>
      <c r="EF2" t="s">
        <v>18</v>
      </c>
      <c r="EG2" t="s">
        <v>19</v>
      </c>
      <c r="EH2" t="s">
        <v>20</v>
      </c>
      <c r="EJ2" s="9" t="s">
        <v>6</v>
      </c>
      <c r="EK2" s="9" t="s">
        <v>7</v>
      </c>
      <c r="EL2" s="9" t="s">
        <v>8</v>
      </c>
      <c r="EM2" s="9" t="s">
        <v>9</v>
      </c>
      <c r="EN2" s="9" t="s">
        <v>10</v>
      </c>
      <c r="EO2" s="9" t="s">
        <v>11</v>
      </c>
      <c r="EP2" s="9" t="s">
        <v>12</v>
      </c>
      <c r="EQ2" s="9" t="s">
        <v>24</v>
      </c>
      <c r="ER2" s="9" t="s">
        <v>13</v>
      </c>
      <c r="ES2" s="9" t="s">
        <v>14</v>
      </c>
      <c r="ET2" s="9" t="s">
        <v>15</v>
      </c>
      <c r="EU2" s="9" t="s">
        <v>16</v>
      </c>
      <c r="EV2" s="9" t="s">
        <v>17</v>
      </c>
      <c r="EW2" s="9" t="s">
        <v>18</v>
      </c>
      <c r="EX2" s="9" t="s">
        <v>19</v>
      </c>
      <c r="EY2" s="9" t="s">
        <v>20</v>
      </c>
      <c r="FA2" s="9" t="s">
        <v>6</v>
      </c>
      <c r="FB2" s="9" t="s">
        <v>7</v>
      </c>
      <c r="FC2" s="9" t="s">
        <v>8</v>
      </c>
      <c r="FD2" s="9" t="s">
        <v>9</v>
      </c>
      <c r="FE2" s="9" t="s">
        <v>10</v>
      </c>
      <c r="FF2" s="9" t="s">
        <v>11</v>
      </c>
      <c r="FG2" s="9" t="s">
        <v>12</v>
      </c>
      <c r="FH2" s="9" t="s">
        <v>24</v>
      </c>
      <c r="FI2" s="9" t="s">
        <v>13</v>
      </c>
      <c r="FJ2" s="9" t="s">
        <v>14</v>
      </c>
      <c r="FK2" s="9" t="s">
        <v>15</v>
      </c>
      <c r="FL2" s="9" t="s">
        <v>16</v>
      </c>
      <c r="FM2" s="9" t="s">
        <v>17</v>
      </c>
      <c r="FN2" s="9" t="s">
        <v>18</v>
      </c>
      <c r="FO2" s="9" t="s">
        <v>19</v>
      </c>
      <c r="FP2" s="9" t="s">
        <v>20</v>
      </c>
      <c r="FT2" t="s">
        <v>6</v>
      </c>
      <c r="FU2" t="s">
        <v>7</v>
      </c>
      <c r="FV2" t="s">
        <v>8</v>
      </c>
      <c r="FW2" t="s">
        <v>9</v>
      </c>
      <c r="FX2" t="s">
        <v>10</v>
      </c>
      <c r="FY2" t="s">
        <v>11</v>
      </c>
      <c r="FZ2" t="s">
        <v>12</v>
      </c>
      <c r="GA2" t="s">
        <v>24</v>
      </c>
      <c r="GB2" t="s">
        <v>13</v>
      </c>
      <c r="GC2" t="s">
        <v>14</v>
      </c>
      <c r="GD2" t="s">
        <v>15</v>
      </c>
      <c r="GE2" t="s">
        <v>16</v>
      </c>
      <c r="GF2" t="s">
        <v>17</v>
      </c>
      <c r="GG2" t="s">
        <v>18</v>
      </c>
      <c r="GH2" t="s">
        <v>19</v>
      </c>
      <c r="GI2" t="s">
        <v>20</v>
      </c>
      <c r="GK2" t="s">
        <v>6</v>
      </c>
      <c r="GL2" t="s">
        <v>7</v>
      </c>
      <c r="GM2" t="s">
        <v>8</v>
      </c>
      <c r="GN2" t="s">
        <v>9</v>
      </c>
      <c r="GO2" t="s">
        <v>10</v>
      </c>
      <c r="GP2" t="s">
        <v>11</v>
      </c>
      <c r="GQ2" t="s">
        <v>12</v>
      </c>
      <c r="GR2" t="s">
        <v>24</v>
      </c>
      <c r="GS2" t="s">
        <v>13</v>
      </c>
      <c r="GT2" t="s">
        <v>14</v>
      </c>
      <c r="GU2" t="s">
        <v>15</v>
      </c>
      <c r="GV2" t="s">
        <v>16</v>
      </c>
      <c r="GW2" t="s">
        <v>17</v>
      </c>
      <c r="GX2" t="s">
        <v>18</v>
      </c>
      <c r="GY2" t="s">
        <v>19</v>
      </c>
      <c r="GZ2" t="s">
        <v>20</v>
      </c>
      <c r="HB2" t="s">
        <v>6</v>
      </c>
      <c r="HC2" t="s">
        <v>7</v>
      </c>
      <c r="HD2" t="s">
        <v>8</v>
      </c>
      <c r="HE2" t="s">
        <v>9</v>
      </c>
      <c r="HF2" t="s">
        <v>10</v>
      </c>
      <c r="HG2" t="s">
        <v>11</v>
      </c>
      <c r="HH2" t="s">
        <v>12</v>
      </c>
      <c r="HI2" t="s">
        <v>24</v>
      </c>
      <c r="HJ2" t="s">
        <v>13</v>
      </c>
      <c r="HK2" t="s">
        <v>14</v>
      </c>
      <c r="HL2" t="s">
        <v>15</v>
      </c>
      <c r="HM2" t="s">
        <v>16</v>
      </c>
      <c r="HN2" t="s">
        <v>17</v>
      </c>
      <c r="HO2" t="s">
        <v>18</v>
      </c>
      <c r="HP2" t="s">
        <v>19</v>
      </c>
      <c r="HQ2" t="s">
        <v>20</v>
      </c>
      <c r="HS2" s="9" t="s">
        <v>6</v>
      </c>
      <c r="HT2" s="9" t="s">
        <v>7</v>
      </c>
      <c r="HU2" s="9" t="s">
        <v>8</v>
      </c>
      <c r="HV2" s="9" t="s">
        <v>9</v>
      </c>
      <c r="HW2" s="9" t="s">
        <v>10</v>
      </c>
      <c r="HX2" s="9" t="s">
        <v>11</v>
      </c>
      <c r="HY2" s="9" t="s">
        <v>12</v>
      </c>
      <c r="HZ2" s="9" t="s">
        <v>24</v>
      </c>
      <c r="IA2" s="9" t="s">
        <v>13</v>
      </c>
      <c r="IB2" s="9" t="s">
        <v>14</v>
      </c>
      <c r="IC2" s="9" t="s">
        <v>15</v>
      </c>
      <c r="ID2" s="9" t="s">
        <v>16</v>
      </c>
      <c r="IE2" s="9" t="s">
        <v>17</v>
      </c>
      <c r="IF2" s="9" t="s">
        <v>18</v>
      </c>
      <c r="IG2" s="9" t="s">
        <v>19</v>
      </c>
      <c r="IH2" s="9" t="s">
        <v>20</v>
      </c>
      <c r="IJ2" s="9" t="s">
        <v>6</v>
      </c>
      <c r="IK2" s="9" t="s">
        <v>7</v>
      </c>
      <c r="IL2" s="9" t="s">
        <v>8</v>
      </c>
      <c r="IM2" s="9" t="s">
        <v>9</v>
      </c>
      <c r="IN2" s="9" t="s">
        <v>10</v>
      </c>
      <c r="IO2" s="9" t="s">
        <v>11</v>
      </c>
      <c r="IP2" s="9" t="s">
        <v>12</v>
      </c>
      <c r="IQ2" s="9" t="s">
        <v>24</v>
      </c>
      <c r="IR2" s="9" t="s">
        <v>13</v>
      </c>
      <c r="IS2" s="9" t="s">
        <v>14</v>
      </c>
      <c r="IT2" s="9" t="s">
        <v>15</v>
      </c>
      <c r="IU2" s="9" t="s">
        <v>16</v>
      </c>
      <c r="IV2" s="9" t="s">
        <v>17</v>
      </c>
      <c r="IW2" s="9" t="s">
        <v>18</v>
      </c>
      <c r="IX2" s="9" t="s">
        <v>19</v>
      </c>
      <c r="IY2" s="9" t="s">
        <v>20</v>
      </c>
    </row>
    <row r="3" spans="1:259" x14ac:dyDescent="0.25">
      <c r="A3">
        <v>2010</v>
      </c>
      <c r="B3">
        <f>(Transition!$D2*('Base-scenario'!C4*'Unit emission'!C3)*Efficiency!$G2+(Transition!$C2*('Base-scenario'!C4*'Unit emission'!C47)+'Base-scenario'!C92*'Unit emission'!C179)*Efficiency!$P2)/Lifetime!$C2</f>
        <v>0</v>
      </c>
      <c r="C3">
        <f>(Transition!$D2*('Base-scenario'!D4*'Unit emission'!D3)*Efficiency!$G2+(Transition!$C2*('Base-scenario'!D4*'Unit emission'!D47)+'Base-scenario'!D92*'Unit emission'!D179)*Efficiency!$P2)/Lifetime!$C2</f>
        <v>0</v>
      </c>
      <c r="D3">
        <f>(Transition!$D2*('Base-scenario'!E4*'Unit emission'!E3)*Efficiency!$G2+(Transition!$C2*('Base-scenario'!E4*'Unit emission'!E47)+'Base-scenario'!E92*'Unit emission'!E179)*Efficiency!$P2)/Lifetime!$C2</f>
        <v>0</v>
      </c>
      <c r="E3">
        <f>(Transition!$D2*('Base-scenario'!F4*'Unit emission'!F3)*Efficiency!$G2+(Transition!$C2*('Base-scenario'!F4*'Unit emission'!F47)+'Base-scenario'!F92*'Unit emission'!F179)*Efficiency!$P2)/Lifetime!$C2</f>
        <v>0</v>
      </c>
      <c r="F3">
        <f>(Transition!$D2*('Base-scenario'!G4*'Unit emission'!G3)*Efficiency!$G2+(Transition!$C2*('Base-scenario'!G4*'Unit emission'!G47)+'Base-scenario'!G92*'Unit emission'!G179)*Efficiency!$P2)/Lifetime!$C2</f>
        <v>0</v>
      </c>
      <c r="G3">
        <f>(Transition!$D2*('Base-scenario'!H4*'Unit emission'!H3)*Efficiency!$G2+(Transition!$C2*('Base-scenario'!H4*'Unit emission'!H47)+'Base-scenario'!H92*'Unit emission'!H179)*Efficiency!$P2)/Lifetime!$C2</f>
        <v>0</v>
      </c>
      <c r="H3">
        <f>(Transition!$D2*('Base-scenario'!I4*'Unit emission'!I3)*Efficiency!$G2+(Transition!$C2*('Base-scenario'!I4*'Unit emission'!I47)+'Base-scenario'!I92*'Unit emission'!I179)*Efficiency!$P2)/Lifetime!$C2</f>
        <v>0</v>
      </c>
      <c r="I3">
        <f>(Transition!$D2*('Base-scenario'!J4*'Unit emission'!J3)*Efficiency!$G2+(Transition!$C2*('Base-scenario'!J4*'Unit emission'!J47)+'Base-scenario'!J92*'Unit emission'!J179)*Efficiency!$P2)/Lifetime!$C2</f>
        <v>0</v>
      </c>
      <c r="J3">
        <f>(Transition!$D2*('Base-scenario'!K4*'Unit emission'!K3)*Efficiency!$G2+(Transition!$C2*('Base-scenario'!K4*'Unit emission'!K47)+'Base-scenario'!K92*'Unit emission'!K179)*Efficiency!$P2)/Lifetime!$C2</f>
        <v>0</v>
      </c>
      <c r="K3">
        <f>(Transition!$D2*('Base-scenario'!L4*'Unit emission'!L3)*Efficiency!$G2+(Transition!$C2*('Base-scenario'!L4*'Unit emission'!L47)+'Base-scenario'!L92*'Unit emission'!L179)*Efficiency!$P2)/Lifetime!$C2</f>
        <v>0</v>
      </c>
      <c r="L3">
        <f>(Transition!$D2*('Base-scenario'!M4*'Unit emission'!M3)*Efficiency!$G2+(Transition!$C2*('Base-scenario'!M4*'Unit emission'!M47)+'Base-scenario'!M92*'Unit emission'!M179)*Efficiency!$P2)/Lifetime!$C2</f>
        <v>0</v>
      </c>
      <c r="M3">
        <f>(Transition!$D2*('Base-scenario'!N4*'Unit emission'!N3)*Efficiency!$G2+(Transition!$C2*('Base-scenario'!N4*'Unit emission'!N47)+'Base-scenario'!N92*'Unit emission'!N179)*Efficiency!$P2)/Lifetime!$C2</f>
        <v>0</v>
      </c>
      <c r="N3">
        <f>(Transition!$D2*('Base-scenario'!O4*'Unit emission'!O3)*Efficiency!$G2+(Transition!$C2*('Base-scenario'!O4*'Unit emission'!O47)+'Base-scenario'!O92*'Unit emission'!O179)*Efficiency!$P2)/Lifetime!$C2</f>
        <v>0</v>
      </c>
      <c r="O3">
        <f>(Transition!$D2*('Base-scenario'!P4*'Unit emission'!P3)*Efficiency!$G2+(Transition!$C2*('Base-scenario'!P4*'Unit emission'!P47)+'Base-scenario'!P92*'Unit emission'!P179)*Efficiency!$P2)/Lifetime!$C2</f>
        <v>0</v>
      </c>
      <c r="P3">
        <f>(Transition!$D2*('Base-scenario'!Q4*'Unit emission'!Q3)*Efficiency!$G2+(Transition!$C2*('Base-scenario'!Q4*'Unit emission'!Q47)+'Base-scenario'!Q92*'Unit emission'!Q179)*Efficiency!$P2)/Lifetime!$C2</f>
        <v>0</v>
      </c>
      <c r="Q3">
        <f>(Transition!$D2*('Base-scenario'!R4*'Unit emission'!R3)*Efficiency!$G2+(Transition!$C2*('Base-scenario'!R4*'Unit emission'!R47)+'Base-scenario'!R92*'Unit emission'!R179)*Efficiency!$P2)/Lifetime!$C2</f>
        <v>0</v>
      </c>
      <c r="R3">
        <f>(Transition!$D2*('Base-scenario'!S4*'Unit emission'!S3)*Efficiency!$G2+Transition!$C2*('Base-scenario'!S4*'Unit emission'!S47)*Efficiency!$P2)/Lifetime!$C2</f>
        <v>0</v>
      </c>
      <c r="S3">
        <f>(Transition!$D2*('Base-scenario'!T4*'Unit emission'!C3)*Efficiency!$G2+(Transition!$C2*('Base-scenario'!T4*'Unit emission'!C47)+'Base-scenario'!T92*'Unit emission'!C179)*Efficiency!$P2)/Lifetime!$C2</f>
        <v>0</v>
      </c>
      <c r="T3">
        <f>(Transition!$D2*('Base-scenario'!U4*'Unit emission'!D3)*Efficiency!$G2+(Transition!$C2*('Base-scenario'!U4*'Unit emission'!D47)+'Base-scenario'!U92*'Unit emission'!D179)*Efficiency!$P2)/Lifetime!$C2</f>
        <v>0</v>
      </c>
      <c r="U3">
        <f>(Transition!$D2*('Base-scenario'!V4*'Unit emission'!E3)*Efficiency!$G2+(Transition!$C2*('Base-scenario'!V4*'Unit emission'!E47)+'Base-scenario'!V92*'Unit emission'!E179)*Efficiency!$P2)/Lifetime!$C2</f>
        <v>0</v>
      </c>
      <c r="V3">
        <f>(Transition!$D2*('Base-scenario'!W4*'Unit emission'!F3)*Efficiency!$G2+(Transition!$C2*('Base-scenario'!W4*'Unit emission'!F47)+'Base-scenario'!W92*'Unit emission'!F179)*Efficiency!$P2)/Lifetime!$C2</f>
        <v>0</v>
      </c>
      <c r="W3">
        <f>(Transition!$D2*('Base-scenario'!X4*'Unit emission'!G3)*Efficiency!$G2+(Transition!$C2*('Base-scenario'!X4*'Unit emission'!G47)+'Base-scenario'!X92*'Unit emission'!G179)*Efficiency!$P2)/Lifetime!$C2</f>
        <v>0</v>
      </c>
      <c r="X3">
        <f>(Transition!$D2*('Base-scenario'!Y4*'Unit emission'!H3)*Efficiency!$G2+(Transition!$C2*('Base-scenario'!Y4*'Unit emission'!H47)+'Base-scenario'!Y92*'Unit emission'!H179)*Efficiency!$P2)/Lifetime!$C2</f>
        <v>0</v>
      </c>
      <c r="Y3">
        <f>(Transition!$D2*('Base-scenario'!Z4*'Unit emission'!I3)*Efficiency!$G2+(Transition!$C2*('Base-scenario'!Z4*'Unit emission'!I47)+'Base-scenario'!Z92*'Unit emission'!I179)*Efficiency!$P2)/Lifetime!$C2</f>
        <v>0</v>
      </c>
      <c r="Z3">
        <f>(Transition!$D2*('Base-scenario'!AA4*'Unit emission'!J3)*Efficiency!$G2+(Transition!$C2*('Base-scenario'!AA4*'Unit emission'!J47)+'Base-scenario'!AA92*'Unit emission'!J179)*Efficiency!$P2)/Lifetime!$C2</f>
        <v>0</v>
      </c>
      <c r="AA3">
        <f>(Transition!$D2*('Base-scenario'!AB4*'Unit emission'!K3)*Efficiency!$G2+(Transition!$C2*('Base-scenario'!AB4*'Unit emission'!K47)+'Base-scenario'!AB92*'Unit emission'!K179)*Efficiency!$P2)/Lifetime!$C2</f>
        <v>0</v>
      </c>
      <c r="AB3">
        <f>(Transition!$D2*('Base-scenario'!AC4*'Unit emission'!L3)*Efficiency!$G2+(Transition!$C2*('Base-scenario'!AC4*'Unit emission'!L47)+'Base-scenario'!AC92*'Unit emission'!L179)*Efficiency!$P2)/Lifetime!$C2</f>
        <v>0</v>
      </c>
      <c r="AC3">
        <f>(Transition!$D2*('Base-scenario'!AD4*'Unit emission'!M3)*Efficiency!$G2+(Transition!$C2*('Base-scenario'!AD4*'Unit emission'!M47)+'Base-scenario'!AD92*'Unit emission'!M179)*Efficiency!$P2)/Lifetime!$C2</f>
        <v>0</v>
      </c>
      <c r="AD3">
        <f>(Transition!$D2*('Base-scenario'!AE4*'Unit emission'!N3)*Efficiency!$G2+(Transition!$C2*('Base-scenario'!AE4*'Unit emission'!N47)+'Base-scenario'!AE92*'Unit emission'!N179)*Efficiency!$P2)/Lifetime!$C2</f>
        <v>0</v>
      </c>
      <c r="AE3">
        <f>(Transition!$D2*('Base-scenario'!AF4*'Unit emission'!O3)*Efficiency!$G2+(Transition!$C2*('Base-scenario'!AF4*'Unit emission'!O47)+'Base-scenario'!AF92*'Unit emission'!O179)*Efficiency!$P2)/Lifetime!$C2</f>
        <v>0</v>
      </c>
      <c r="AF3">
        <f>(Transition!$D2*('Base-scenario'!AG4*'Unit emission'!P3)*Efficiency!$G2+(Transition!$C2*('Base-scenario'!AG4*'Unit emission'!P47)+'Base-scenario'!AG92*'Unit emission'!P179)*Efficiency!$P2)/Lifetime!$C2</f>
        <v>0</v>
      </c>
      <c r="AG3">
        <f>(Transition!$D2*('Base-scenario'!AH4*'Unit emission'!Q3)*Efficiency!$G2+(Transition!$C2*('Base-scenario'!AH4*'Unit emission'!Q47)+'Base-scenario'!AH92*'Unit emission'!Q179)*Efficiency!$P2)/Lifetime!$C2</f>
        <v>0</v>
      </c>
      <c r="AH3">
        <f>(Transition!$D2*('Base-scenario'!AI4*'Unit emission'!R3)*Efficiency!$G2+(Transition!$C2*('Base-scenario'!AI4*'Unit emission'!R47)+'Base-scenario'!AI92*'Unit emission'!R179)*Efficiency!$P2)/Lifetime!$C2</f>
        <v>0</v>
      </c>
      <c r="AI3">
        <f>(Transition!$D2*('Base-scenario'!AJ4*'Unit emission'!S3)*Efficiency!$G2+Transition!$C2*('Base-scenario'!AJ4*'Unit emission'!S47)*Efficiency!$P2)/Lifetime!$C2</f>
        <v>0</v>
      </c>
      <c r="AJ3">
        <f>(Transition!$D2*('Base-scenario'!AK4*'Unit emission'!C3+'Base-scenario'!AK92*'Unit emission'!C135)*Efficiency!$G2+(Transition!$C2*('Base-scenario'!AK4*'Unit emission'!C47)+'Base-scenario'!AK92*'Unit emission'!C179)*Efficiency!$P2)/Lifetime!$C2</f>
        <v>0</v>
      </c>
      <c r="AK3">
        <f>(Transition!$D2*('Base-scenario'!AL4*'Unit emission'!D3+'Base-scenario'!AL92*'Unit emission'!D135)*Efficiency!$G2+(Transition!$C2*('Base-scenario'!AL4*'Unit emission'!D47)+'Base-scenario'!AL92*'Unit emission'!D179)*Efficiency!$P2)/Lifetime!$C2</f>
        <v>0</v>
      </c>
      <c r="AL3">
        <f>(Transition!$D2*('Base-scenario'!AM4*'Unit emission'!E3+'Base-scenario'!AM92*'Unit emission'!E135)*Efficiency!$G2+(Transition!$C2*('Base-scenario'!AM4*'Unit emission'!E47)+'Base-scenario'!AM92*'Unit emission'!E179)*Efficiency!$P2)/Lifetime!$C2</f>
        <v>0</v>
      </c>
      <c r="AM3">
        <f>(Transition!$D2*('Base-scenario'!AN4*'Unit emission'!F3+'Base-scenario'!AN92*'Unit emission'!F135)*Efficiency!$G2+(Transition!$C2*('Base-scenario'!AN4*'Unit emission'!F47)+'Base-scenario'!AN92*'Unit emission'!F179)*Efficiency!$P2)/Lifetime!$C2</f>
        <v>0</v>
      </c>
      <c r="AN3">
        <f>(Transition!$D2*('Base-scenario'!AO4*'Unit emission'!G3+'Base-scenario'!AO92*'Unit emission'!G135)*Efficiency!$G2+(Transition!$C2*('Base-scenario'!AO4*'Unit emission'!G47)+'Base-scenario'!AO92*'Unit emission'!G179)*Efficiency!$P2)/Lifetime!$C2</f>
        <v>0</v>
      </c>
      <c r="AO3">
        <f>(Transition!$D2*('Base-scenario'!AP4*'Unit emission'!H3+'Base-scenario'!AP92*'Unit emission'!H135)*Efficiency!$G2+(Transition!$C2*('Base-scenario'!AP4*'Unit emission'!H47)+'Base-scenario'!AP92*'Unit emission'!H179)*Efficiency!$P2)/Lifetime!$C2</f>
        <v>0</v>
      </c>
      <c r="AP3">
        <f>(Transition!$D2*('Base-scenario'!AQ4*'Unit emission'!I3+'Base-scenario'!AQ92*'Unit emission'!I135)*Efficiency!$G2+(Transition!$C2*('Base-scenario'!AQ4*'Unit emission'!I47)+'Base-scenario'!AQ92*'Unit emission'!I179)*Efficiency!$P2)/Lifetime!$C2</f>
        <v>0</v>
      </c>
      <c r="AQ3">
        <f>(Transition!$D2*('Base-scenario'!AR4*'Unit emission'!J3+'Base-scenario'!AR92*'Unit emission'!J135)*Efficiency!$G2+(Transition!$C2*('Base-scenario'!AR4*'Unit emission'!J47)+'Base-scenario'!AR92*'Unit emission'!J179)*Efficiency!$P2)/Lifetime!$C2</f>
        <v>0</v>
      </c>
      <c r="AR3">
        <f>(Transition!$D2*('Base-scenario'!AS4*'Unit emission'!K3+'Base-scenario'!AS92*'Unit emission'!K135)*Efficiency!$G2+(Transition!$C2*('Base-scenario'!AS4*'Unit emission'!K47)+'Base-scenario'!AS92*'Unit emission'!K179)*Efficiency!$P2)/Lifetime!$C2</f>
        <v>0</v>
      </c>
      <c r="AS3">
        <f>(Transition!$D2*('Base-scenario'!AT4*'Unit emission'!L3+'Base-scenario'!AT92*'Unit emission'!L135)*Efficiency!$G2+(Transition!$C2*('Base-scenario'!AT4*'Unit emission'!L47)+'Base-scenario'!AT92*'Unit emission'!L179)*Efficiency!$P2)/Lifetime!$C2</f>
        <v>0</v>
      </c>
      <c r="AT3">
        <f>(Transition!$D2*('Base-scenario'!AU4*'Unit emission'!M3+'Base-scenario'!AU92*'Unit emission'!M135)*Efficiency!$G2+(Transition!$C2*('Base-scenario'!AU4*'Unit emission'!M47)+'Base-scenario'!AU92*'Unit emission'!M179)*Efficiency!$P2)/Lifetime!$C2</f>
        <v>0</v>
      </c>
      <c r="AU3">
        <f>(Transition!$D2*('Base-scenario'!AV4*'Unit emission'!N3+'Base-scenario'!AV92*'Unit emission'!N135)*Efficiency!$G2+(Transition!$C2*('Base-scenario'!AV4*'Unit emission'!N47)+'Base-scenario'!AV92*'Unit emission'!N179)*Efficiency!$P2)/Lifetime!$C2</f>
        <v>0</v>
      </c>
      <c r="AV3">
        <f>(Transition!$D2*('Base-scenario'!AW4*'Unit emission'!O3+'Base-scenario'!AW92*'Unit emission'!O135)*Efficiency!$G2+(Transition!$C2*('Base-scenario'!AW4*'Unit emission'!O47)+'Base-scenario'!AW92*'Unit emission'!O179)*Efficiency!$P2)/Lifetime!$C2</f>
        <v>0</v>
      </c>
      <c r="AW3">
        <f>(Transition!$D2*('Base-scenario'!AX4*'Unit emission'!P3+'Base-scenario'!AX92*'Unit emission'!P135)*Efficiency!$G2+(Transition!$C2*('Base-scenario'!AX4*'Unit emission'!P47)+'Base-scenario'!AX92*'Unit emission'!P179)*Efficiency!$P2)/Lifetime!$C2</f>
        <v>0</v>
      </c>
      <c r="AX3">
        <f>(Transition!$D2*('Base-scenario'!AY4*'Unit emission'!Q3+'Base-scenario'!AY92*'Unit emission'!Q135)*Efficiency!$G2+(Transition!$C2*('Base-scenario'!AY4*'Unit emission'!Q47)+'Base-scenario'!AY92*'Unit emission'!Q179)*Efficiency!$P2)/Lifetime!$C2</f>
        <v>0</v>
      </c>
      <c r="AY3">
        <f>(Transition!$D2*('Base-scenario'!AZ4*'Unit emission'!R3+'Base-scenario'!AZ92*'Unit emission'!R135)*Efficiency!$G2+(Transition!$C2*('Base-scenario'!AZ4*'Unit emission'!R47)+'Base-scenario'!AZ92*'Unit emission'!R179)*Efficiency!$P2)/Lifetime!$C2</f>
        <v>0</v>
      </c>
      <c r="AZ3">
        <f>(Transition!$D2*('Base-scenario'!BA4*'Unit emission'!S3)*Efficiency!$G2+Transition!$C2*('Base-scenario'!BA4*'Unit emission'!S47)*Efficiency!$P2)/Lifetime!$C2</f>
        <v>0</v>
      </c>
      <c r="BA3" s="9">
        <f>(Transition!$D2*('Base-scenario'!BB4*'Unit emission'!C3)*Efficiency!$G2+Transition!$C2*('Base-scenario'!BB4*'Unit emission'!C47)*Efficiency!$P2)/Lifetime!$C2</f>
        <v>0</v>
      </c>
      <c r="BB3" s="9">
        <f>(Transition!$D2*('Base-scenario'!BC4*'Unit emission'!D3)*Efficiency!$G2+Transition!$C2*('Base-scenario'!BC4*'Unit emission'!D47)*Efficiency!$P2)/Lifetime!$C2</f>
        <v>0</v>
      </c>
      <c r="BC3" s="9">
        <f>(Transition!$D2*('Base-scenario'!BD4*'Unit emission'!E3)*Efficiency!$G2+Transition!$C2*('Base-scenario'!BD4*'Unit emission'!E47)*Efficiency!$P2)/Lifetime!$C2</f>
        <v>0</v>
      </c>
      <c r="BD3" s="9">
        <f>(Transition!$D2*('Base-scenario'!BE4*'Unit emission'!F3)*Efficiency!$G2+Transition!$C2*('Base-scenario'!BE4*'Unit emission'!F47)*Efficiency!$P2)/Lifetime!$C2</f>
        <v>0</v>
      </c>
      <c r="BE3" s="9">
        <f>(Transition!$D2*('Base-scenario'!BF4*'Unit emission'!G3)*Efficiency!$G2+Transition!$C2*('Base-scenario'!BF4*'Unit emission'!G47)*Efficiency!$P2)/Lifetime!$C2</f>
        <v>0</v>
      </c>
      <c r="BF3" s="9">
        <f>(Transition!$D2*('Base-scenario'!BG4*'Unit emission'!H3)*Efficiency!$G2+Transition!$C2*('Base-scenario'!BG4*'Unit emission'!H47)*Efficiency!$P2)/Lifetime!$C2</f>
        <v>0</v>
      </c>
      <c r="BG3" s="9">
        <f>(Transition!$D2*('Base-scenario'!BH4*'Unit emission'!I3)*Efficiency!$G2+Transition!$C2*('Base-scenario'!BH4*'Unit emission'!I47)*Efficiency!$P2)/Lifetime!$C2</f>
        <v>0</v>
      </c>
      <c r="BH3" s="9">
        <f>(Transition!$D2*('Base-scenario'!BI4*'Unit emission'!J3)*Efficiency!$G2+Transition!$C2*('Base-scenario'!BI4*'Unit emission'!J47)*Efficiency!$P2)/Lifetime!$C2</f>
        <v>0</v>
      </c>
      <c r="BI3" s="9">
        <f>(Transition!$D2*('Base-scenario'!BJ4*'Unit emission'!K3)*Efficiency!$G2+Transition!$C2*('Base-scenario'!BJ4*'Unit emission'!K47)*Efficiency!$P2)/Lifetime!$C2</f>
        <v>0</v>
      </c>
      <c r="BJ3" s="9">
        <f>(Transition!$D2*('Base-scenario'!BK4*'Unit emission'!L3)*Efficiency!$G2+Transition!$C2*('Base-scenario'!BK4*'Unit emission'!L47)*Efficiency!$P2)/Lifetime!$C2</f>
        <v>0</v>
      </c>
      <c r="BK3" s="9">
        <f>(Transition!$D2*('Base-scenario'!BL4*'Unit emission'!M3)*Efficiency!$G2+Transition!$C2*('Base-scenario'!BL4*'Unit emission'!M47)*Efficiency!$P2)/Lifetime!$C2</f>
        <v>0</v>
      </c>
      <c r="BL3" s="9">
        <f>(Transition!$D2*('Base-scenario'!BM4*'Unit emission'!N3)*Efficiency!$G2+Transition!$C2*('Base-scenario'!BM4*'Unit emission'!N47)*Efficiency!$P2)/Lifetime!$C2</f>
        <v>0</v>
      </c>
      <c r="BM3" s="9">
        <f>(Transition!$D2*('Base-scenario'!BN4*'Unit emission'!O3)*Efficiency!$G2+Transition!$C2*('Base-scenario'!BN4*'Unit emission'!O47)*Efficiency!$P2)/Lifetime!$C2</f>
        <v>0</v>
      </c>
      <c r="BN3" s="9">
        <f>(Transition!$D2*('Base-scenario'!BO4*'Unit emission'!P3)*Efficiency!$G2+Transition!$C2*('Base-scenario'!BO4*'Unit emission'!P47)*Efficiency!$P2)/Lifetime!$C2</f>
        <v>0</v>
      </c>
      <c r="BO3" s="9">
        <f>(Transition!$D2*('Base-scenario'!BP4*'Unit emission'!Q3)*Efficiency!$G2+Transition!$C2*('Base-scenario'!BP4*'Unit emission'!Q47)*Efficiency!$P2)/Lifetime!$C2</f>
        <v>0</v>
      </c>
      <c r="BP3" s="9">
        <f>(Transition!$D2*('Base-scenario'!BQ4*'Unit emission'!R3)*Efficiency!$G2+Transition!$C2*('Base-scenario'!BQ4*'Unit emission'!R47)*Efficiency!$P2)/Lifetime!$C2</f>
        <v>0</v>
      </c>
      <c r="BQ3" s="9">
        <f>(Transition!$D2*('Base-scenario'!BR4*'Unit emission'!S3)*Efficiency!$G2+Transition!$C2*('Base-scenario'!BR4*'Unit emission'!S47)*Efficiency!$P2)/Lifetime!$C2</f>
        <v>0</v>
      </c>
      <c r="BR3" s="9">
        <f>(Transition!$D2*('Base-scenario'!BS4*'Unit emission'!C3)*Efficiency!$G2+Transition!$C2*('Base-scenario'!BS4*'Unit emission'!C47)*Efficiency!$P2)/Lifetime!$C2</f>
        <v>0</v>
      </c>
      <c r="BS3" s="9">
        <f>(Transition!$D2*('Base-scenario'!BT4*'Unit emission'!D3)*Efficiency!$G2+Transition!$C2*('Base-scenario'!BT4*'Unit emission'!D47)*Efficiency!$P2)/Lifetime!$C2</f>
        <v>0</v>
      </c>
      <c r="BT3" s="9">
        <f>(Transition!$D2*('Base-scenario'!BU4*'Unit emission'!E3)*Efficiency!$G2+Transition!$C2*('Base-scenario'!BU4*'Unit emission'!E47)*Efficiency!$P2)/Lifetime!$C2</f>
        <v>0</v>
      </c>
      <c r="BU3" s="9">
        <f>(Transition!$D2*('Base-scenario'!BV4*'Unit emission'!F3)*Efficiency!$G2+Transition!$C2*('Base-scenario'!BV4*'Unit emission'!F47)*Efficiency!$P2)/Lifetime!$C2</f>
        <v>0</v>
      </c>
      <c r="BV3" s="9">
        <f>(Transition!$D2*('Base-scenario'!BW4*'Unit emission'!G3)*Efficiency!$G2+Transition!$C2*('Base-scenario'!BW4*'Unit emission'!G47)*Efficiency!$P2)/Lifetime!$C2</f>
        <v>0</v>
      </c>
      <c r="BW3" s="9">
        <f>(Transition!$D2*('Base-scenario'!BX4*'Unit emission'!H3)*Efficiency!$G2+Transition!$C2*('Base-scenario'!BX4*'Unit emission'!H47)*Efficiency!$P2)/Lifetime!$C2</f>
        <v>0</v>
      </c>
      <c r="BX3" s="9">
        <f>(Transition!$D2*('Base-scenario'!BY4*'Unit emission'!I3)*Efficiency!$G2+Transition!$C2*('Base-scenario'!BY4*'Unit emission'!I47)*Efficiency!$P2)/Lifetime!$C2</f>
        <v>0</v>
      </c>
      <c r="BY3" s="9">
        <f>(Transition!$D2*('Base-scenario'!BZ4*'Unit emission'!J3)*Efficiency!$G2+Transition!$C2*('Base-scenario'!BZ4*'Unit emission'!J47)*Efficiency!$P2)/Lifetime!$C2</f>
        <v>0</v>
      </c>
      <c r="BZ3" s="9">
        <f>(Transition!$D2*('Base-scenario'!CA4*'Unit emission'!K3)*Efficiency!$G2+Transition!$C2*('Base-scenario'!CA4*'Unit emission'!K47)*Efficiency!$P2)/Lifetime!$C2</f>
        <v>0</v>
      </c>
      <c r="CA3" s="9">
        <f>(Transition!$D2*('Base-scenario'!CB4*'Unit emission'!L3)*Efficiency!$G2+Transition!$C2*('Base-scenario'!CB4*'Unit emission'!L47)*Efficiency!$P2)/Lifetime!$C2</f>
        <v>0</v>
      </c>
      <c r="CB3" s="9">
        <f>(Transition!$D2*('Base-scenario'!CC4*'Unit emission'!M3)*Efficiency!$G2+Transition!$C2*('Base-scenario'!CC4*'Unit emission'!M47)*Efficiency!$P2)/Lifetime!$C2</f>
        <v>0</v>
      </c>
      <c r="CC3" s="9">
        <f>(Transition!$D2*('Base-scenario'!CD4*'Unit emission'!N3)*Efficiency!$G2+Transition!$C2*('Base-scenario'!CD4*'Unit emission'!N47)*Efficiency!$P2)/Lifetime!$C2</f>
        <v>0</v>
      </c>
      <c r="CD3" s="9">
        <f>(Transition!$D2*('Base-scenario'!CE4*'Unit emission'!O3)*Efficiency!$G2+Transition!$C2*('Base-scenario'!CE4*'Unit emission'!O47)*Efficiency!$P2)/Lifetime!$C2</f>
        <v>0</v>
      </c>
      <c r="CE3" s="9">
        <f>(Transition!$D2*('Base-scenario'!CF4*'Unit emission'!P3)*Efficiency!$G2+Transition!$C2*('Base-scenario'!CF4*'Unit emission'!P47)*Efficiency!$P2)/Lifetime!$C2</f>
        <v>0</v>
      </c>
      <c r="CF3" s="9">
        <f>(Transition!$D2*('Base-scenario'!CG4*'Unit emission'!Q3)*Efficiency!$G2+Transition!$C2*('Base-scenario'!CG4*'Unit emission'!Q47)*Efficiency!$P2)/Lifetime!$C2</f>
        <v>0</v>
      </c>
      <c r="CG3" s="9">
        <f>(Transition!$D2*('Base-scenario'!CH4*'Unit emission'!R3)*Efficiency!$G2+Transition!$C2*('Base-scenario'!CH4*'Unit emission'!R47)*Efficiency!$P2)/Lifetime!$C2</f>
        <v>0</v>
      </c>
      <c r="CJ3">
        <v>2010</v>
      </c>
      <c r="CK3">
        <f>(Transition!$D2*('RCP26 scenario'!C4*'Unit emission'!T3+'RCP26 scenario'!C92*'Unit emission'!T135)*Efficiency!$G2+(Transition!$C2*('RCP26 scenario'!C4*'Unit emission'!T47)+'RCP26 scenario'!C92*'Unit emission'!T179)*Efficiency!$P2)/Lifetime!$C2</f>
        <v>0</v>
      </c>
      <c r="CL3">
        <f>(Transition!$D2*('RCP26 scenario'!D4*'Unit emission'!U3+'RCP26 scenario'!D92*'Unit emission'!U135)*Efficiency!$G2+(Transition!$C2*('RCP26 scenario'!D4*'Unit emission'!U47)+'RCP26 scenario'!D92*'Unit emission'!U179)*Efficiency!$P2)/Lifetime!$C2</f>
        <v>0</v>
      </c>
      <c r="CM3">
        <f>(Transition!$D2*('RCP26 scenario'!E4*'Unit emission'!V3+'RCP26 scenario'!E92*'Unit emission'!V135)*Efficiency!$G2+(Transition!$C2*('RCP26 scenario'!E4*'Unit emission'!V47)+'RCP26 scenario'!E92*'Unit emission'!V179)*Efficiency!$P2)/Lifetime!$C2</f>
        <v>0</v>
      </c>
      <c r="CN3">
        <f>(Transition!$D2*('RCP26 scenario'!F4*'Unit emission'!W3+'RCP26 scenario'!F92*'Unit emission'!W135)*Efficiency!$G2+(Transition!$C2*('RCP26 scenario'!F4*'Unit emission'!W47)+'RCP26 scenario'!F92*'Unit emission'!W179)*Efficiency!$P2)/Lifetime!$C2</f>
        <v>0</v>
      </c>
      <c r="CO3">
        <f>(Transition!$D2*('RCP26 scenario'!G4*'Unit emission'!X3+'RCP26 scenario'!G92*'Unit emission'!X135)*Efficiency!$G2+(Transition!$C2*('RCP26 scenario'!G4*'Unit emission'!X47)+'RCP26 scenario'!G92*'Unit emission'!X179)*Efficiency!$P2)/Lifetime!$C2</f>
        <v>0</v>
      </c>
      <c r="CP3">
        <f>(Transition!$D2*('RCP26 scenario'!H4*'Unit emission'!Y3+'RCP26 scenario'!H92*'Unit emission'!Y135)*Efficiency!$G2+(Transition!$C2*('RCP26 scenario'!H4*'Unit emission'!Y47)+'RCP26 scenario'!H92*'Unit emission'!Y179)*Efficiency!$P2)/Lifetime!$C2</f>
        <v>0</v>
      </c>
      <c r="CQ3">
        <f>(Transition!$D2*('RCP26 scenario'!I4*'Unit emission'!Z3+'RCP26 scenario'!I92*'Unit emission'!Z135)*Efficiency!$G2+(Transition!$C2*('RCP26 scenario'!I4*'Unit emission'!Z47)+'RCP26 scenario'!I92*'Unit emission'!Z179)*Efficiency!$P2)/Lifetime!$C2</f>
        <v>0</v>
      </c>
      <c r="CR3">
        <f>(Transition!$D2*('RCP26 scenario'!J4*'Unit emission'!AA3+'RCP26 scenario'!J92*'Unit emission'!AA135)*Efficiency!$G2+(Transition!$C2*('RCP26 scenario'!J4*'Unit emission'!AA47)+'RCP26 scenario'!J92*'Unit emission'!AA179)*Efficiency!$P2)/Lifetime!$C2</f>
        <v>0</v>
      </c>
      <c r="CS3">
        <f>(Transition!$D2*('RCP26 scenario'!K4*'Unit emission'!AB3+'RCP26 scenario'!K92*'Unit emission'!AB135)*Efficiency!$G2+(Transition!$C2*('RCP26 scenario'!K4*'Unit emission'!AB47)+'RCP26 scenario'!K92*'Unit emission'!AB179)*Efficiency!$P2)/Lifetime!$C2</f>
        <v>0</v>
      </c>
      <c r="CT3">
        <f>(Transition!$D2*('RCP26 scenario'!L4*'Unit emission'!AC3+'RCP26 scenario'!L92*'Unit emission'!AC135)*Efficiency!$G2+(Transition!$C2*('RCP26 scenario'!L4*'Unit emission'!AC47)+'RCP26 scenario'!L92*'Unit emission'!AC179)*Efficiency!$P2)/Lifetime!$C2</f>
        <v>0</v>
      </c>
      <c r="CU3">
        <f>(Transition!$D2*('RCP26 scenario'!M4*'Unit emission'!AD3+'RCP26 scenario'!M92*'Unit emission'!AD135)*Efficiency!$G2+(Transition!$C2*('RCP26 scenario'!M4*'Unit emission'!AD47)+'RCP26 scenario'!M92*'Unit emission'!AD179)*Efficiency!$P2)/Lifetime!$C2</f>
        <v>0</v>
      </c>
      <c r="CV3">
        <f>(Transition!$D2*('RCP26 scenario'!N4*'Unit emission'!AE3+'RCP26 scenario'!N92*'Unit emission'!AE135)*Efficiency!$G2+(Transition!$C2*('RCP26 scenario'!N4*'Unit emission'!AE47)+'RCP26 scenario'!N92*'Unit emission'!AE179)*Efficiency!$P2)/Lifetime!$C2</f>
        <v>0</v>
      </c>
      <c r="CW3">
        <f>(Transition!$D2*('RCP26 scenario'!O4*'Unit emission'!AF3+'RCP26 scenario'!O92*'Unit emission'!AF135)*Efficiency!$G2+(Transition!$C2*('RCP26 scenario'!O4*'Unit emission'!AF47)+'RCP26 scenario'!O92*'Unit emission'!AF179)*Efficiency!$P2)/Lifetime!$C2</f>
        <v>0</v>
      </c>
      <c r="CX3">
        <f>(Transition!$D2*('RCP26 scenario'!P4*'Unit emission'!AG3+'RCP26 scenario'!P92*'Unit emission'!AG135)*Efficiency!$G2+(Transition!$C2*('RCP26 scenario'!P4*'Unit emission'!AG47)+'RCP26 scenario'!P92*'Unit emission'!AG179)*Efficiency!$P2)/Lifetime!$C2</f>
        <v>0</v>
      </c>
      <c r="CY3">
        <f>(Transition!$D2*('RCP26 scenario'!Q4*'Unit emission'!AH3+'RCP26 scenario'!Q92*'Unit emission'!AH135)*Efficiency!$G2+(Transition!$C2*('RCP26 scenario'!Q4*'Unit emission'!AH47)+'RCP26 scenario'!Q92*'Unit emission'!AH179)*Efficiency!$P2)/Lifetime!$C2</f>
        <v>0</v>
      </c>
      <c r="CZ3">
        <f>(Transition!$D2*('RCP26 scenario'!R4*'Unit emission'!AI3+'RCP26 scenario'!R92*'Unit emission'!AI135)*Efficiency!$G2+(Transition!$C2*('RCP26 scenario'!R4*'Unit emission'!AI47)+'RCP26 scenario'!R92*'Unit emission'!AI179)*Efficiency!$P2)/Lifetime!$C2</f>
        <v>0</v>
      </c>
      <c r="DA3">
        <f>(Transition!$D2*('RCP26 scenario'!S4*'Unit emission'!AJ3)*Efficiency!$G2+Transition!$C2*('RCP26 scenario'!S4*'Unit emission'!AJ47)*Efficiency!$P2)/Lifetime!$C2</f>
        <v>0</v>
      </c>
      <c r="DB3">
        <f>(Transition!$D2*('RCP26 scenario'!T4*'Unit emission'!T3+'RCP26 scenario'!T92*'Unit emission'!T135)*Efficiency!$G2+(Transition!$C2*('RCP26 scenario'!T4*'Unit emission'!T47)+'RCP26 scenario'!T92*'Unit emission'!T179)*Efficiency!$P2)/Lifetime!$C2</f>
        <v>0</v>
      </c>
      <c r="DC3">
        <f>(Transition!$D2*('RCP26 scenario'!U4*'Unit emission'!U3+'RCP26 scenario'!U92*'Unit emission'!U135)*Efficiency!$G2+(Transition!$C2*('RCP26 scenario'!U4*'Unit emission'!U47)+'RCP26 scenario'!U92*'Unit emission'!U179)*Efficiency!$P2)/Lifetime!$C2</f>
        <v>0</v>
      </c>
      <c r="DD3">
        <f>(Transition!$D2*('RCP26 scenario'!V4*'Unit emission'!V3+'RCP26 scenario'!V92*'Unit emission'!V135)*Efficiency!$G2+(Transition!$C2*('RCP26 scenario'!V4*'Unit emission'!V47)+'RCP26 scenario'!V92*'Unit emission'!V179)*Efficiency!$P2)/Lifetime!$C2</f>
        <v>0</v>
      </c>
      <c r="DE3">
        <f>(Transition!$D2*('RCP26 scenario'!W4*'Unit emission'!W3+'RCP26 scenario'!W92*'Unit emission'!W135)*Efficiency!$G2+(Transition!$C2*('RCP26 scenario'!W4*'Unit emission'!W47)+'RCP26 scenario'!W92*'Unit emission'!W179)*Efficiency!$P2)/Lifetime!$C2</f>
        <v>0</v>
      </c>
      <c r="DF3">
        <f>(Transition!$D2*('RCP26 scenario'!X4*'Unit emission'!X3+'RCP26 scenario'!X92*'Unit emission'!X135)*Efficiency!$G2+(Transition!$C2*('RCP26 scenario'!X4*'Unit emission'!X47)+'RCP26 scenario'!X92*'Unit emission'!X179)*Efficiency!$P2)/Lifetime!$C2</f>
        <v>0</v>
      </c>
      <c r="DG3">
        <f>(Transition!$D2*('RCP26 scenario'!Y4*'Unit emission'!Y3+'RCP26 scenario'!Y92*'Unit emission'!Y135)*Efficiency!$G2+(Transition!$C2*('RCP26 scenario'!Y4*'Unit emission'!Y47)+'RCP26 scenario'!Y92*'Unit emission'!Y179)*Efficiency!$P2)/Lifetime!$C2</f>
        <v>0</v>
      </c>
      <c r="DH3">
        <f>(Transition!$D2*('RCP26 scenario'!Z4*'Unit emission'!Z3+'RCP26 scenario'!Z92*'Unit emission'!Z135)*Efficiency!$G2+(Transition!$C2*('RCP26 scenario'!Z4*'Unit emission'!Z47)+'RCP26 scenario'!Z92*'Unit emission'!Z179)*Efficiency!$P2)/Lifetime!$C2</f>
        <v>0</v>
      </c>
      <c r="DI3">
        <f>(Transition!$D2*('RCP26 scenario'!AA4*'Unit emission'!AA3+'RCP26 scenario'!AA92*'Unit emission'!AA135)*Efficiency!$G2+(Transition!$C2*('RCP26 scenario'!AA4*'Unit emission'!AA47)+'RCP26 scenario'!AA92*'Unit emission'!AA179)*Efficiency!$P2)/Lifetime!$C2</f>
        <v>0</v>
      </c>
      <c r="DJ3">
        <f>(Transition!$D2*('RCP26 scenario'!AB4*'Unit emission'!AB3+'RCP26 scenario'!AB92*'Unit emission'!AB135)*Efficiency!$G2+(Transition!$C2*('RCP26 scenario'!AB4*'Unit emission'!AB47)+'RCP26 scenario'!AB92*'Unit emission'!AB179)*Efficiency!$P2)/Lifetime!$C2</f>
        <v>0</v>
      </c>
      <c r="DK3">
        <f>(Transition!$D2*('RCP26 scenario'!AC4*'Unit emission'!AC3+'RCP26 scenario'!AC92*'Unit emission'!AC135)*Efficiency!$G2+(Transition!$C2*('RCP26 scenario'!AC4*'Unit emission'!AC47)+'RCP26 scenario'!AC92*'Unit emission'!AC179)*Efficiency!$P2)/Lifetime!$C2</f>
        <v>0</v>
      </c>
      <c r="DL3">
        <f>(Transition!$D2*('RCP26 scenario'!AD4*'Unit emission'!AD3+'RCP26 scenario'!AD92*'Unit emission'!AD135)*Efficiency!$G2+(Transition!$C2*('RCP26 scenario'!AD4*'Unit emission'!AD47)+'RCP26 scenario'!AD92*'Unit emission'!AD179)*Efficiency!$P2)/Lifetime!$C2</f>
        <v>0</v>
      </c>
      <c r="DM3">
        <f>(Transition!$D2*('RCP26 scenario'!AE4*'Unit emission'!AE3+'RCP26 scenario'!AE92*'Unit emission'!AE135)*Efficiency!$G2+(Transition!$C2*('RCP26 scenario'!AE4*'Unit emission'!AE47)+'RCP26 scenario'!AE92*'Unit emission'!AE179)*Efficiency!$P2)/Lifetime!$C2</f>
        <v>0</v>
      </c>
      <c r="DN3">
        <f>(Transition!$D2*('RCP26 scenario'!AF4*'Unit emission'!AF3+'RCP26 scenario'!AF92*'Unit emission'!AF135)*Efficiency!$G2+(Transition!$C2*('RCP26 scenario'!AF4*'Unit emission'!AF47)+'RCP26 scenario'!AF92*'Unit emission'!AF179)*Efficiency!$P2)/Lifetime!$C2</f>
        <v>0</v>
      </c>
      <c r="DO3">
        <f>(Transition!$D2*('RCP26 scenario'!AG4*'Unit emission'!AG3+'RCP26 scenario'!AG92*'Unit emission'!AG135)*Efficiency!$G2+(Transition!$C2*('RCP26 scenario'!AG4*'Unit emission'!AG47)+'RCP26 scenario'!AG92*'Unit emission'!AG179)*Efficiency!$P2)/Lifetime!$C2</f>
        <v>0</v>
      </c>
      <c r="DP3">
        <f>(Transition!$D2*('RCP26 scenario'!AH4*'Unit emission'!AH3+'RCP26 scenario'!AH92*'Unit emission'!AH135)*Efficiency!$G2+(Transition!$C2*('RCP26 scenario'!AH4*'Unit emission'!AH47)+'RCP26 scenario'!AH92*'Unit emission'!AH179)*Efficiency!$P2)/Lifetime!$C2</f>
        <v>0</v>
      </c>
      <c r="DQ3">
        <f>(Transition!$D2*('RCP26 scenario'!AI4*'Unit emission'!AI3+'RCP26 scenario'!AI92*'Unit emission'!AI135)*Efficiency!$G2+(Transition!$C2*('RCP26 scenario'!AI4*'Unit emission'!AI47)+'RCP26 scenario'!AI92*'Unit emission'!AI179)*Efficiency!$P2)/Lifetime!$C2</f>
        <v>0</v>
      </c>
      <c r="DR3">
        <f>(Transition!$D2*('RCP26 scenario'!AJ4*'Unit emission'!AJ3)*Efficiency!$G2+Transition!$C2*('RCP26 scenario'!AJ4*'Unit emission'!AJ47)*Efficiency!$P2)/Lifetime!$C2</f>
        <v>0</v>
      </c>
      <c r="DS3">
        <f>(Transition!$D2*('RCP26 scenario'!AK4*'Unit emission'!T3+'RCP26 scenario'!AK92*'Unit emission'!T135)*Efficiency!$G2+(Transition!$C2*('RCP26 scenario'!AK4*'Unit emission'!T47)+'RCP26 scenario'!AK92*'Unit emission'!T179)*Efficiency!$P2)/Lifetime!$C2</f>
        <v>0</v>
      </c>
      <c r="DT3">
        <f>(Transition!$D2*('RCP26 scenario'!AL4*'Unit emission'!U3+'RCP26 scenario'!AL92*'Unit emission'!U135)*Efficiency!$G2+(Transition!$C2*('RCP26 scenario'!AL4*'Unit emission'!U47)+'RCP26 scenario'!AL92*'Unit emission'!U179)*Efficiency!$P2)/Lifetime!$C2</f>
        <v>0</v>
      </c>
      <c r="DU3">
        <f>(Transition!$D2*('RCP26 scenario'!AM4*'Unit emission'!V3+'RCP26 scenario'!AM92*'Unit emission'!V135)*Efficiency!$G2+(Transition!$C2*('RCP26 scenario'!AM4*'Unit emission'!V47)+'RCP26 scenario'!AM92*'Unit emission'!V179)*Efficiency!$P2)/Lifetime!$C2</f>
        <v>0</v>
      </c>
      <c r="DV3">
        <f>(Transition!$D2*('RCP26 scenario'!AN4*'Unit emission'!W3+'RCP26 scenario'!AN92*'Unit emission'!W135)*Efficiency!$G2+(Transition!$C2*('RCP26 scenario'!AN4*'Unit emission'!W47)+'RCP26 scenario'!AN92*'Unit emission'!W179)*Efficiency!$P2)/Lifetime!$C2</f>
        <v>0</v>
      </c>
      <c r="DW3">
        <f>(Transition!$D2*('RCP26 scenario'!AO4*'Unit emission'!X3+'RCP26 scenario'!AO92*'Unit emission'!X135)*Efficiency!$G2+(Transition!$C2*('RCP26 scenario'!AO4*'Unit emission'!X47)+'RCP26 scenario'!AO92*'Unit emission'!X179)*Efficiency!$P2)/Lifetime!$C2</f>
        <v>0</v>
      </c>
      <c r="DX3">
        <f>(Transition!$D2*('RCP26 scenario'!AP4*'Unit emission'!Y3+'RCP26 scenario'!AP92*'Unit emission'!Y135)*Efficiency!$G2+(Transition!$C2*('RCP26 scenario'!AP4*'Unit emission'!Y47)+'RCP26 scenario'!AP92*'Unit emission'!Y179)*Efficiency!$P2)/Lifetime!$C2</f>
        <v>0</v>
      </c>
      <c r="DY3">
        <f>(Transition!$D2*('RCP26 scenario'!AQ4*'Unit emission'!Z3+'RCP26 scenario'!AQ92*'Unit emission'!Z135)*Efficiency!$G2+(Transition!$C2*('RCP26 scenario'!AQ4*'Unit emission'!Z47)+'RCP26 scenario'!AQ92*'Unit emission'!Z179)*Efficiency!$P2)/Lifetime!$C2</f>
        <v>0</v>
      </c>
      <c r="DZ3">
        <f>(Transition!$D2*('RCP26 scenario'!AR4*'Unit emission'!AA3+'RCP26 scenario'!AR92*'Unit emission'!AA135)*Efficiency!$G2+(Transition!$C2*('RCP26 scenario'!AR4*'Unit emission'!AA47)+'RCP26 scenario'!AR92*'Unit emission'!AA179)*Efficiency!$P2)/Lifetime!$C2</f>
        <v>0</v>
      </c>
      <c r="EA3">
        <f>(Transition!$D2*('RCP26 scenario'!AS4*'Unit emission'!AB3+'RCP26 scenario'!AS92*'Unit emission'!AB135)*Efficiency!$G2+(Transition!$C2*('RCP26 scenario'!AS4*'Unit emission'!AB47)+'RCP26 scenario'!AS92*'Unit emission'!AB179)*Efficiency!$P2)/Lifetime!$C2</f>
        <v>0</v>
      </c>
      <c r="EB3">
        <f>(Transition!$D2*('RCP26 scenario'!AT4*'Unit emission'!AC3+'RCP26 scenario'!AT92*'Unit emission'!AC135)*Efficiency!$G2+(Transition!$C2*('RCP26 scenario'!AT4*'Unit emission'!AC47)+'RCP26 scenario'!AT92*'Unit emission'!AC179)*Efficiency!$P2)/Lifetime!$C2</f>
        <v>0</v>
      </c>
      <c r="EC3">
        <f>(Transition!$D2*('RCP26 scenario'!AU4*'Unit emission'!AD3+'RCP26 scenario'!AU92*'Unit emission'!AD135)*Efficiency!$G2+(Transition!$C2*('RCP26 scenario'!AU4*'Unit emission'!AD47)+'RCP26 scenario'!AU92*'Unit emission'!AD179)*Efficiency!$P2)/Lifetime!$C2</f>
        <v>0</v>
      </c>
      <c r="ED3">
        <f>(Transition!$D2*('RCP26 scenario'!AV4*'Unit emission'!AE3+'RCP26 scenario'!AV92*'Unit emission'!AE135)*Efficiency!$G2+(Transition!$C2*('RCP26 scenario'!AV4*'Unit emission'!AE47)+'RCP26 scenario'!AV92*'Unit emission'!AE179)*Efficiency!$P2)/Lifetime!$C2</f>
        <v>0</v>
      </c>
      <c r="EE3">
        <f>(Transition!$D2*('RCP26 scenario'!AW4*'Unit emission'!AF3+'RCP26 scenario'!AW92*'Unit emission'!AF135)*Efficiency!$G2+(Transition!$C2*('RCP26 scenario'!AW4*'Unit emission'!AF47)+'RCP26 scenario'!AW92*'Unit emission'!AF179)*Efficiency!$P2)/Lifetime!$C2</f>
        <v>0</v>
      </c>
      <c r="EF3">
        <f>(Transition!$D2*('RCP26 scenario'!AX4*'Unit emission'!AG3+'RCP26 scenario'!AX92*'Unit emission'!AG135)*Efficiency!$G2+(Transition!$C2*('RCP26 scenario'!AX4*'Unit emission'!AG47)+'RCP26 scenario'!AX92*'Unit emission'!AG179)*Efficiency!$P2)/Lifetime!$C2</f>
        <v>0</v>
      </c>
      <c r="EG3">
        <f>(Transition!$D2*('RCP26 scenario'!AY4*'Unit emission'!AH3+'RCP26 scenario'!AY92*'Unit emission'!AH135)*Efficiency!$G2+(Transition!$C2*('RCP26 scenario'!AY4*'Unit emission'!AH47)+'RCP26 scenario'!AY92*'Unit emission'!AH179)*Efficiency!$P2)/Lifetime!$C2</f>
        <v>0</v>
      </c>
      <c r="EH3">
        <f>(Transition!$D2*('RCP26 scenario'!AZ4*'Unit emission'!AI3+'RCP26 scenario'!AZ92*'Unit emission'!AI135)*Efficiency!$G2+(Transition!$C2*('RCP26 scenario'!AZ4*'Unit emission'!AI47)+'RCP26 scenario'!AZ92*'Unit emission'!AI179)*Efficiency!$P2)/Lifetime!$C2</f>
        <v>0</v>
      </c>
      <c r="EI3">
        <f>(Transition!$D2*('RCP26 scenario'!BA4*'Unit emission'!AJ3)*Efficiency!$G2+Transition!$C2*('RCP26 scenario'!BA4*'Unit emission'!AJ47)*Efficiency!$P2)/Lifetime!$C2</f>
        <v>0</v>
      </c>
      <c r="EJ3" s="9">
        <f>(Transition!$D2*('RCP26 scenario'!BB4*'Unit emission'!T3)*Efficiency!$G2+Transition!$C2*('RCP26 scenario'!BB4*'Unit emission'!T47)*Efficiency!$P2)/Lifetime!$C2</f>
        <v>0</v>
      </c>
      <c r="EK3" s="9">
        <f>(Transition!$D2*('RCP26 scenario'!BC4*'Unit emission'!U3)*Efficiency!$G2+Transition!$C2*('RCP26 scenario'!BC4*'Unit emission'!U47)*Efficiency!$P2)/Lifetime!$C2</f>
        <v>0</v>
      </c>
      <c r="EL3" s="9">
        <f>(Transition!$D2*('RCP26 scenario'!BD4*'Unit emission'!V3)*Efficiency!$G2+Transition!$C2*('RCP26 scenario'!BD4*'Unit emission'!V47)*Efficiency!$P2)/Lifetime!$C2</f>
        <v>0</v>
      </c>
      <c r="EM3" s="9">
        <f>(Transition!$D2*('RCP26 scenario'!BE4*'Unit emission'!W3)*Efficiency!$G2+Transition!$C2*('RCP26 scenario'!BE4*'Unit emission'!W47)*Efficiency!$P2)/Lifetime!$C2</f>
        <v>0</v>
      </c>
      <c r="EN3" s="9">
        <f>(Transition!$D2*('RCP26 scenario'!BF4*'Unit emission'!X3)*Efficiency!$G2+Transition!$C2*('RCP26 scenario'!BF4*'Unit emission'!X47)*Efficiency!$P2)/Lifetime!$C2</f>
        <v>0</v>
      </c>
      <c r="EO3" s="9">
        <f>(Transition!$D2*('RCP26 scenario'!BG4*'Unit emission'!Y3)*Efficiency!$G2+Transition!$C2*('RCP26 scenario'!BG4*'Unit emission'!Y47)*Efficiency!$P2)/Lifetime!$C2</f>
        <v>0</v>
      </c>
      <c r="EP3" s="9">
        <f>(Transition!$D2*('RCP26 scenario'!BH4*'Unit emission'!Z3)*Efficiency!$G2+Transition!$C2*('RCP26 scenario'!BH4*'Unit emission'!Z47)*Efficiency!$P2)/Lifetime!$C2</f>
        <v>0</v>
      </c>
      <c r="EQ3" s="9">
        <f>(Transition!$D2*('RCP26 scenario'!BI4*'Unit emission'!AA3)*Efficiency!$G2+Transition!$C2*('RCP26 scenario'!BI4*'Unit emission'!AA47)*Efficiency!$P2)/Lifetime!$C2</f>
        <v>0</v>
      </c>
      <c r="ER3" s="9">
        <f>(Transition!$D2*('RCP26 scenario'!BJ4*'Unit emission'!AB3)*Efficiency!$G2+Transition!$C2*('RCP26 scenario'!BJ4*'Unit emission'!AB47)*Efficiency!$P2)/Lifetime!$C2</f>
        <v>0</v>
      </c>
      <c r="ES3" s="9">
        <f>(Transition!$D2*('RCP26 scenario'!BK4*'Unit emission'!AC3)*Efficiency!$G2+Transition!$C2*('RCP26 scenario'!BK4*'Unit emission'!AC47)*Efficiency!$P2)/Lifetime!$C2</f>
        <v>0</v>
      </c>
      <c r="ET3" s="9">
        <f>(Transition!$D2*('RCP26 scenario'!BL4*'Unit emission'!AD3)*Efficiency!$G2+Transition!$C2*('RCP26 scenario'!BL4*'Unit emission'!AD47)*Efficiency!$P2)/Lifetime!$C2</f>
        <v>0</v>
      </c>
      <c r="EU3" s="9">
        <f>(Transition!$D2*('RCP26 scenario'!BM4*'Unit emission'!AE3)*Efficiency!$G2+Transition!$C2*('RCP26 scenario'!BM4*'Unit emission'!AE47)*Efficiency!$P2)/Lifetime!$C2</f>
        <v>0</v>
      </c>
      <c r="EV3" s="9">
        <f>(Transition!$D2*('RCP26 scenario'!BN4*'Unit emission'!AF3)*Efficiency!$G2+Transition!$C2*('RCP26 scenario'!BN4*'Unit emission'!AF47)*Efficiency!$P2)/Lifetime!$C2</f>
        <v>0</v>
      </c>
      <c r="EW3" s="9">
        <f>(Transition!$D2*('RCP26 scenario'!BO4*'Unit emission'!AG3)*Efficiency!$G2+Transition!$C2*('RCP26 scenario'!BO4*'Unit emission'!AG47)*Efficiency!$P2)/Lifetime!$C2</f>
        <v>0</v>
      </c>
      <c r="EX3" s="9">
        <f>(Transition!$D2*('RCP26 scenario'!BP4*'Unit emission'!AH3)*Efficiency!$G2+Transition!$C2*('RCP26 scenario'!BP4*'Unit emission'!AH47)*Efficiency!$P2)/Lifetime!$C2</f>
        <v>0</v>
      </c>
      <c r="EY3" s="9">
        <f>(Transition!$D2*('RCP26 scenario'!BQ4*'Unit emission'!AI3)*Efficiency!$G2+Transition!$C2*('RCP26 scenario'!BQ4*'Unit emission'!AI47)*Efficiency!$P2)/Lifetime!$C2</f>
        <v>0</v>
      </c>
      <c r="EZ3" s="9">
        <f>(Transition!$D2*('RCP26 scenario'!BR4*'Unit emission'!AJ3)*Efficiency!$G2+Transition!$C2*('RCP26 scenario'!BR4*'Unit emission'!AJ47)*Efficiency!$P2)/Lifetime!$C2</f>
        <v>0</v>
      </c>
      <c r="FA3" s="9">
        <f>(Transition!$D2*('RCP26 scenario'!BS4*'Unit emission'!T3)*Efficiency!$G2+Transition!$C2*('RCP26 scenario'!BS4*'Unit emission'!T47)*Efficiency!$P2)/Lifetime!$C2</f>
        <v>0</v>
      </c>
      <c r="FB3" s="9">
        <f>(Transition!$D2*('RCP26 scenario'!BT4*'Unit emission'!U3)*Efficiency!$G2+Transition!$C2*('RCP26 scenario'!BT4*'Unit emission'!U47)*Efficiency!$P2)/Lifetime!$C2</f>
        <v>0</v>
      </c>
      <c r="FC3" s="9">
        <f>(Transition!$D2*('RCP26 scenario'!BU4*'Unit emission'!V3)*Efficiency!$G2+Transition!$C2*('RCP26 scenario'!BU4*'Unit emission'!V47)*Efficiency!$P2)/Lifetime!$C2</f>
        <v>0</v>
      </c>
      <c r="FD3" s="9">
        <f>(Transition!$D2*('RCP26 scenario'!BV4*'Unit emission'!W3)*Efficiency!$G2+Transition!$C2*('RCP26 scenario'!BV4*'Unit emission'!W47)*Efficiency!$P2)/Lifetime!$C2</f>
        <v>0</v>
      </c>
      <c r="FE3" s="9">
        <f>(Transition!$D2*('RCP26 scenario'!BW4*'Unit emission'!X3)*Efficiency!$G2+Transition!$C2*('RCP26 scenario'!BW4*'Unit emission'!X47)*Efficiency!$P2)/Lifetime!$C2</f>
        <v>0</v>
      </c>
      <c r="FF3" s="9">
        <f>(Transition!$D2*('RCP26 scenario'!BX4*'Unit emission'!Y3)*Efficiency!$G2+Transition!$C2*('RCP26 scenario'!BX4*'Unit emission'!Y47)*Efficiency!$P2)/Lifetime!$C2</f>
        <v>0</v>
      </c>
      <c r="FG3" s="9">
        <f>(Transition!$D2*('RCP26 scenario'!BY4*'Unit emission'!Z3)*Efficiency!$G2+Transition!$C2*('RCP26 scenario'!BY4*'Unit emission'!Z47)*Efficiency!$P2)/Lifetime!$C2</f>
        <v>0</v>
      </c>
      <c r="FH3" s="9">
        <f>(Transition!$D2*('RCP26 scenario'!BZ4*'Unit emission'!AA3)*Efficiency!$G2+Transition!$C2*('RCP26 scenario'!BZ4*'Unit emission'!AA47)*Efficiency!$P2)/Lifetime!$C2</f>
        <v>0</v>
      </c>
      <c r="FI3" s="9">
        <f>(Transition!$D2*('RCP26 scenario'!CA4*'Unit emission'!AB3)*Efficiency!$G2+Transition!$C2*('RCP26 scenario'!CA4*'Unit emission'!AB47)*Efficiency!$P2)/Lifetime!$C2</f>
        <v>0</v>
      </c>
      <c r="FJ3" s="9">
        <f>(Transition!$D2*('RCP26 scenario'!CB4*'Unit emission'!AC3)*Efficiency!$G2+Transition!$C2*('RCP26 scenario'!CB4*'Unit emission'!AC47)*Efficiency!$P2)/Lifetime!$C2</f>
        <v>0</v>
      </c>
      <c r="FK3" s="9">
        <f>(Transition!$D2*('RCP26 scenario'!CC4*'Unit emission'!AD3)*Efficiency!$G2+Transition!$C2*('RCP26 scenario'!CC4*'Unit emission'!AD47)*Efficiency!$P2)/Lifetime!$C2</f>
        <v>0</v>
      </c>
      <c r="FL3" s="9">
        <f>(Transition!$D2*('RCP26 scenario'!CD4*'Unit emission'!AE3)*Efficiency!$G2+Transition!$C2*('RCP26 scenario'!CD4*'Unit emission'!AE47)*Efficiency!$P2)/Lifetime!$C2</f>
        <v>0</v>
      </c>
      <c r="FM3" s="9">
        <f>(Transition!$D2*('RCP26 scenario'!CE4*'Unit emission'!AF3)*Efficiency!$G2+Transition!$C2*('RCP26 scenario'!CE4*'Unit emission'!AF47)*Efficiency!$P2)/Lifetime!$C2</f>
        <v>0</v>
      </c>
      <c r="FN3" s="9">
        <f>(Transition!$D2*('RCP26 scenario'!CF4*'Unit emission'!AG3)*Efficiency!$G2+Transition!$C2*('RCP26 scenario'!CF4*'Unit emission'!AG47)*Efficiency!$P2)/Lifetime!$C2</f>
        <v>0</v>
      </c>
      <c r="FO3" s="9">
        <f>(Transition!$D2*('RCP26 scenario'!CG4*'Unit emission'!AH3)*Efficiency!$G2+Transition!$C2*('RCP26 scenario'!CG4*'Unit emission'!AH47)*Efficiency!$P2)/Lifetime!$C2</f>
        <v>0</v>
      </c>
      <c r="FP3" s="9">
        <f>(Transition!$D2*('RCP26 scenario'!CH4*'Unit emission'!AI3)*Efficiency!$G2+Transition!$C2*('RCP26 scenario'!CH4*'Unit emission'!AI47)*Efficiency!$P2)/Lifetime!$C2</f>
        <v>0</v>
      </c>
      <c r="FS3">
        <v>2010</v>
      </c>
      <c r="FT3">
        <f>(Transition!$D2*('RCP19 scenario'!C4*'Unit emission'!AK3+'RCP19 scenario'!C92*'Unit emission'!AK135)*Efficiency!$G2+(Transition!$C2*('RCP19 scenario'!C4*'Unit emission'!AK47)+'RCP19 scenario'!C92*'Unit emission'!AK179)*Efficiency!$P2)/Lifetime!$C2</f>
        <v>0</v>
      </c>
      <c r="FU3">
        <f>(Transition!$D2*('RCP19 scenario'!D4*'Unit emission'!AL3+'RCP19 scenario'!D92*'Unit emission'!AL135)*Efficiency!$G2+(Transition!$C2*('RCP19 scenario'!D4*'Unit emission'!AL47)+'RCP19 scenario'!D92*'Unit emission'!AL179)*Efficiency!$P2)/Lifetime!$C2</f>
        <v>0</v>
      </c>
      <c r="FV3">
        <f>(Transition!$D2*('RCP19 scenario'!E4*'Unit emission'!AM3+'RCP19 scenario'!E92*'Unit emission'!AM135)*Efficiency!$G2+(Transition!$C2*('RCP19 scenario'!E4*'Unit emission'!AM47)+'RCP19 scenario'!E92*'Unit emission'!AM179)*Efficiency!$P2)/Lifetime!$C2</f>
        <v>0</v>
      </c>
      <c r="FW3">
        <f>(Transition!$D2*('RCP19 scenario'!F4*'Unit emission'!AN3+'RCP19 scenario'!F92*'Unit emission'!AN135)*Efficiency!$G2+(Transition!$C2*('RCP19 scenario'!F4*'Unit emission'!AN47)+'RCP19 scenario'!F92*'Unit emission'!AN179)*Efficiency!$P2)/Lifetime!$C2</f>
        <v>0</v>
      </c>
      <c r="FX3">
        <f>(Transition!$D2*('RCP19 scenario'!G4*'Unit emission'!AO3+'RCP19 scenario'!G92*'Unit emission'!AO135)*Efficiency!$G2+(Transition!$C2*('RCP19 scenario'!G4*'Unit emission'!AO47)+'RCP19 scenario'!G92*'Unit emission'!AO179)*Efficiency!$P2)/Lifetime!$C2</f>
        <v>0</v>
      </c>
      <c r="FY3">
        <f>(Transition!$D2*('RCP19 scenario'!H4*'Unit emission'!AP3+'RCP19 scenario'!H92*'Unit emission'!AP135)*Efficiency!$G2+(Transition!$C2*('RCP19 scenario'!H4*'Unit emission'!AP47)+'RCP19 scenario'!H92*'Unit emission'!AP179)*Efficiency!$P2)/Lifetime!$C2</f>
        <v>0</v>
      </c>
      <c r="FZ3">
        <f>(Transition!$D2*('RCP19 scenario'!I4*'Unit emission'!AQ3+'RCP19 scenario'!I92*'Unit emission'!AQ135)*Efficiency!$G2+(Transition!$C2*('RCP19 scenario'!I4*'Unit emission'!AQ47)+'RCP19 scenario'!I92*'Unit emission'!AQ179)*Efficiency!$P2)/Lifetime!$C2</f>
        <v>0</v>
      </c>
      <c r="GA3">
        <f>(Transition!$D2*('RCP19 scenario'!J4*'Unit emission'!AR3+'RCP19 scenario'!J92*'Unit emission'!AR135)*Efficiency!$G2+(Transition!$C2*('RCP19 scenario'!J4*'Unit emission'!AR47)+'RCP19 scenario'!J92*'Unit emission'!AR179)*Efficiency!$P2)/Lifetime!$C2</f>
        <v>0</v>
      </c>
      <c r="GB3">
        <f>(Transition!$D2*('RCP19 scenario'!K4*'Unit emission'!AS3+'RCP19 scenario'!K92*'Unit emission'!AS135)*Efficiency!$G2+(Transition!$C2*('RCP19 scenario'!K4*'Unit emission'!AS47)+'RCP19 scenario'!K92*'Unit emission'!AS179)*Efficiency!$P2)/Lifetime!$C2</f>
        <v>0</v>
      </c>
      <c r="GC3">
        <f>(Transition!$D2*('RCP19 scenario'!L4*'Unit emission'!AT3+'RCP19 scenario'!L92*'Unit emission'!AT135)*Efficiency!$G2+(Transition!$C2*('RCP19 scenario'!L4*'Unit emission'!AT47)+'RCP19 scenario'!L92*'Unit emission'!AT179)*Efficiency!$P2)/Lifetime!$C2</f>
        <v>0</v>
      </c>
      <c r="GD3">
        <f>(Transition!$D2*('RCP19 scenario'!M4*'Unit emission'!AU3+'RCP19 scenario'!M92*'Unit emission'!AU135)*Efficiency!$G2+(Transition!$C2*('RCP19 scenario'!M4*'Unit emission'!AU47)+'RCP19 scenario'!M92*'Unit emission'!AU179)*Efficiency!$P2)/Lifetime!$C2</f>
        <v>0</v>
      </c>
      <c r="GE3">
        <f>(Transition!$D2*('RCP19 scenario'!N4*'Unit emission'!AV3+'RCP19 scenario'!N92*'Unit emission'!AV135)*Efficiency!$G2+(Transition!$C2*('RCP19 scenario'!N4*'Unit emission'!AV47)+'RCP19 scenario'!N92*'Unit emission'!AV179)*Efficiency!$P2)/Lifetime!$C2</f>
        <v>0</v>
      </c>
      <c r="GF3">
        <f>(Transition!$D2*('RCP19 scenario'!O4*'Unit emission'!AW3+'RCP19 scenario'!O92*'Unit emission'!AW135)*Efficiency!$G2+(Transition!$C2*('RCP19 scenario'!O4*'Unit emission'!AW47)+'RCP19 scenario'!O92*'Unit emission'!AW179)*Efficiency!$P2)/Lifetime!$C2</f>
        <v>0</v>
      </c>
      <c r="GG3">
        <f>(Transition!$D2*('RCP19 scenario'!P4*'Unit emission'!AX3+'RCP19 scenario'!P92*'Unit emission'!AX135)*Efficiency!$G2+(Transition!$C2*('RCP19 scenario'!P4*'Unit emission'!AX47)+'RCP19 scenario'!P92*'Unit emission'!AX179)*Efficiency!$P2)/Lifetime!$C2</f>
        <v>0</v>
      </c>
      <c r="GH3">
        <f>(Transition!$D2*('RCP19 scenario'!Q4*'Unit emission'!AY3+'RCP19 scenario'!Q92*'Unit emission'!AY135)*Efficiency!$G2+(Transition!$C2*('RCP19 scenario'!Q4*'Unit emission'!AY47)+'RCP19 scenario'!Q92*'Unit emission'!AY179)*Efficiency!$P2)/Lifetime!$C2</f>
        <v>0</v>
      </c>
      <c r="GI3">
        <f>(Transition!$D2*('RCP19 scenario'!R4*'Unit emission'!AZ3+'RCP19 scenario'!R92*'Unit emission'!AZ135)*Efficiency!$G2+(Transition!$C2*('RCP19 scenario'!R4*'Unit emission'!AZ47)+'RCP19 scenario'!R92*'Unit emission'!AZ179)*Efficiency!$P2)/Lifetime!$C2</f>
        <v>0</v>
      </c>
      <c r="GJ3">
        <f>(Transition!$D2*('RCP19 scenario'!S4*'Unit emission'!BA3)*Efficiency!$G2+Transition!$C2*('RCP19 scenario'!S4*'Unit emission'!BA47)*Efficiency!$P2)/Lifetime!$C2</f>
        <v>0</v>
      </c>
      <c r="GK3">
        <f>(Transition!$D2*('RCP19 scenario'!T4*'Unit emission'!AK3+'RCP19 scenario'!T92*'Unit emission'!AK135)*Efficiency!$G2+(Transition!$C2*('RCP19 scenario'!T4*'Unit emission'!AK47)+'RCP19 scenario'!T92*'Unit emission'!AK179)*Efficiency!$P2)/Lifetime!$C2</f>
        <v>0</v>
      </c>
      <c r="GL3">
        <f>(Transition!$D2*('RCP19 scenario'!U4*'Unit emission'!AL3+'RCP19 scenario'!U92*'Unit emission'!AL135)*Efficiency!$G2+(Transition!$C2*('RCP19 scenario'!U4*'Unit emission'!AL47)+'RCP19 scenario'!U92*'Unit emission'!AL179)*Efficiency!$P2)/Lifetime!$C2</f>
        <v>0</v>
      </c>
      <c r="GM3">
        <f>(Transition!$D2*('RCP19 scenario'!V4*'Unit emission'!AM3+'RCP19 scenario'!V92*'Unit emission'!AM135)*Efficiency!$G2+(Transition!$C2*('RCP19 scenario'!V4*'Unit emission'!AM47)+'RCP19 scenario'!V92*'Unit emission'!AM179)*Efficiency!$P2)/Lifetime!$C2</f>
        <v>0</v>
      </c>
      <c r="GN3">
        <f>(Transition!$D2*('RCP19 scenario'!W4*'Unit emission'!AN3+'RCP19 scenario'!W92*'Unit emission'!AN135)*Efficiency!$G2+(Transition!$C2*('RCP19 scenario'!W4*'Unit emission'!AN47)+'RCP19 scenario'!W92*'Unit emission'!AN179)*Efficiency!$P2)/Lifetime!$C2</f>
        <v>0</v>
      </c>
      <c r="GO3">
        <f>(Transition!$D2*('RCP19 scenario'!X4*'Unit emission'!AO3+'RCP19 scenario'!X92*'Unit emission'!AO135)*Efficiency!$G2+(Transition!$C2*('RCP19 scenario'!X4*'Unit emission'!AO47)+'RCP19 scenario'!X92*'Unit emission'!AO179)*Efficiency!$P2)/Lifetime!$C2</f>
        <v>0</v>
      </c>
      <c r="GP3">
        <f>(Transition!$D2*('RCP19 scenario'!Y4*'Unit emission'!AP3+'RCP19 scenario'!Y92*'Unit emission'!AP135)*Efficiency!$G2+(Transition!$C2*('RCP19 scenario'!Y4*'Unit emission'!AP47)+'RCP19 scenario'!Y92*'Unit emission'!AP179)*Efficiency!$P2)/Lifetime!$C2</f>
        <v>0</v>
      </c>
      <c r="GQ3">
        <f>(Transition!$D2*('RCP19 scenario'!Z4*'Unit emission'!AQ3+'RCP19 scenario'!Z92*'Unit emission'!AQ135)*Efficiency!$G2+(Transition!$C2*('RCP19 scenario'!Z4*'Unit emission'!AQ47)+'RCP19 scenario'!Z92*'Unit emission'!AQ179)*Efficiency!$P2)/Lifetime!$C2</f>
        <v>0</v>
      </c>
      <c r="GR3">
        <f>(Transition!$D2*('RCP19 scenario'!AA4*'Unit emission'!AR3+'RCP19 scenario'!AA92*'Unit emission'!AR135)*Efficiency!$G2+(Transition!$C2*('RCP19 scenario'!AA4*'Unit emission'!AR47)+'RCP19 scenario'!AA92*'Unit emission'!AR179)*Efficiency!$P2)/Lifetime!$C2</f>
        <v>0</v>
      </c>
      <c r="GS3">
        <f>(Transition!$D2*('RCP19 scenario'!AB4*'Unit emission'!AS3+'RCP19 scenario'!AB92*'Unit emission'!AS135)*Efficiency!$G2+(Transition!$C2*('RCP19 scenario'!AB4*'Unit emission'!AS47)+'RCP19 scenario'!AB92*'Unit emission'!AS179)*Efficiency!$P2)/Lifetime!$C2</f>
        <v>0</v>
      </c>
      <c r="GT3">
        <f>(Transition!$D2*('RCP19 scenario'!AC4*'Unit emission'!AT3+'RCP19 scenario'!AC92*'Unit emission'!AT135)*Efficiency!$G2+(Transition!$C2*('RCP19 scenario'!AC4*'Unit emission'!AT47)+'RCP19 scenario'!AC92*'Unit emission'!AT179)*Efficiency!$P2)/Lifetime!$C2</f>
        <v>0</v>
      </c>
      <c r="GU3">
        <f>(Transition!$D2*('RCP19 scenario'!AD4*'Unit emission'!AU3+'RCP19 scenario'!AD92*'Unit emission'!AU135)*Efficiency!$G2+(Transition!$C2*('RCP19 scenario'!AD4*'Unit emission'!AU47)+'RCP19 scenario'!AD92*'Unit emission'!AU179)*Efficiency!$P2)/Lifetime!$C2</f>
        <v>0</v>
      </c>
      <c r="GV3">
        <f>(Transition!$D2*('RCP19 scenario'!AE4*'Unit emission'!AV3+'RCP19 scenario'!AE92*'Unit emission'!AV135)*Efficiency!$G2+(Transition!$C2*('RCP19 scenario'!AE4*'Unit emission'!AV47)+'RCP19 scenario'!AE92*'Unit emission'!AV179)*Efficiency!$P2)/Lifetime!$C2</f>
        <v>0</v>
      </c>
      <c r="GW3">
        <f>(Transition!$D2*('RCP19 scenario'!AF4*'Unit emission'!AW3+'RCP19 scenario'!AF92*'Unit emission'!AW135)*Efficiency!$G2+(Transition!$C2*('RCP19 scenario'!AF4*'Unit emission'!AW47)+'RCP19 scenario'!AF92*'Unit emission'!AW179)*Efficiency!$P2)/Lifetime!$C2</f>
        <v>0</v>
      </c>
      <c r="GX3">
        <f>(Transition!$D2*('RCP19 scenario'!AG4*'Unit emission'!AX3+'RCP19 scenario'!AG92*'Unit emission'!AX135)*Efficiency!$G2+(Transition!$C2*('RCP19 scenario'!AG4*'Unit emission'!AX47)+'RCP19 scenario'!AG92*'Unit emission'!AX179)*Efficiency!$P2)/Lifetime!$C2</f>
        <v>0</v>
      </c>
      <c r="GY3">
        <f>(Transition!$D2*('RCP19 scenario'!AH4*'Unit emission'!AY3+'RCP19 scenario'!AH92*'Unit emission'!AY135)*Efficiency!$G2+(Transition!$C2*('RCP19 scenario'!AH4*'Unit emission'!AY47)+'RCP19 scenario'!AH92*'Unit emission'!AY179)*Efficiency!$P2)/Lifetime!$C2</f>
        <v>0</v>
      </c>
      <c r="GZ3">
        <f>(Transition!$D2*('RCP19 scenario'!AI4*'Unit emission'!AZ3+'RCP19 scenario'!AI92*'Unit emission'!AZ135)*Efficiency!$G2+(Transition!$C2*('RCP19 scenario'!AI4*'Unit emission'!AZ47)+'RCP19 scenario'!AI92*'Unit emission'!AZ179)*Efficiency!$P2)/Lifetime!$C2</f>
        <v>0</v>
      </c>
      <c r="HA3">
        <f>(Transition!$D2*('RCP19 scenario'!AJ4*'Unit emission'!BA3)*Efficiency!$G2+Transition!$C2*('RCP19 scenario'!AJ4*'Unit emission'!BA47)*Efficiency!$P2)/Lifetime!$C2</f>
        <v>0</v>
      </c>
      <c r="HB3">
        <f>(Transition!$D2*('RCP19 scenario'!AK4*'Unit emission'!AK3+'RCP19 scenario'!AK92*'Unit emission'!AK135)*Efficiency!$G2+(Transition!$C2*('RCP19 scenario'!AK4*'Unit emission'!AK47)+'RCP19 scenario'!AK92*'Unit emission'!AK179)*Efficiency!$P2)/Lifetime!$C2</f>
        <v>0</v>
      </c>
      <c r="HC3">
        <f>(Transition!$D2*('RCP19 scenario'!AL4*'Unit emission'!AL3+'RCP19 scenario'!AL92*'Unit emission'!AL135)*Efficiency!$G2+(Transition!$C2*('RCP19 scenario'!AL4*'Unit emission'!AL47)+'RCP19 scenario'!AL92*'Unit emission'!AL179)*Efficiency!$P2)/Lifetime!$C2</f>
        <v>0</v>
      </c>
      <c r="HD3">
        <f>(Transition!$D2*('RCP19 scenario'!AM4*'Unit emission'!AM3+'RCP19 scenario'!AM92*'Unit emission'!AM135)*Efficiency!$G2+(Transition!$C2*('RCP19 scenario'!AM4*'Unit emission'!AM47)+'RCP19 scenario'!AM92*'Unit emission'!AM179)*Efficiency!$P2)/Lifetime!$C2</f>
        <v>0</v>
      </c>
      <c r="HE3">
        <f>(Transition!$D2*('RCP19 scenario'!AN4*'Unit emission'!AN3+'RCP19 scenario'!AN92*'Unit emission'!AN135)*Efficiency!$G2+(Transition!$C2*('RCP19 scenario'!AN4*'Unit emission'!AN47)+'RCP19 scenario'!AN92*'Unit emission'!AN179)*Efficiency!$P2)/Lifetime!$C2</f>
        <v>0</v>
      </c>
      <c r="HF3">
        <f>(Transition!$D2*('RCP19 scenario'!AO4*'Unit emission'!AO3+'RCP19 scenario'!AO92*'Unit emission'!AO135)*Efficiency!$G2+(Transition!$C2*('RCP19 scenario'!AO4*'Unit emission'!AO47)+'RCP19 scenario'!AO92*'Unit emission'!AO179)*Efficiency!$P2)/Lifetime!$C2</f>
        <v>0</v>
      </c>
      <c r="HG3">
        <f>(Transition!$D2*('RCP19 scenario'!AP4*'Unit emission'!AP3+'RCP19 scenario'!AP92*'Unit emission'!AP135)*Efficiency!$G2+(Transition!$C2*('RCP19 scenario'!AP4*'Unit emission'!AP47)+'RCP19 scenario'!AP92*'Unit emission'!AP179)*Efficiency!$P2)/Lifetime!$C2</f>
        <v>0</v>
      </c>
      <c r="HH3">
        <f>(Transition!$D2*('RCP19 scenario'!AQ4*'Unit emission'!AQ3+'RCP19 scenario'!AQ92*'Unit emission'!AQ135)*Efficiency!$G2+(Transition!$C2*('RCP19 scenario'!AQ4*'Unit emission'!AQ47)+'RCP19 scenario'!AQ92*'Unit emission'!AQ179)*Efficiency!$P2)/Lifetime!$C2</f>
        <v>0</v>
      </c>
      <c r="HI3">
        <f>(Transition!$D2*('RCP19 scenario'!AR4*'Unit emission'!AR3+'RCP19 scenario'!AR92*'Unit emission'!AR135)*Efficiency!$G2+(Transition!$C2*('RCP19 scenario'!AR4*'Unit emission'!AR47)+'RCP19 scenario'!AR92*'Unit emission'!AR179)*Efficiency!$P2)/Lifetime!$C2</f>
        <v>0</v>
      </c>
      <c r="HJ3">
        <f>(Transition!$D2*('RCP19 scenario'!AS4*'Unit emission'!AS3+'RCP19 scenario'!AS92*'Unit emission'!AS135)*Efficiency!$G2+(Transition!$C2*('RCP19 scenario'!AS4*'Unit emission'!AS47)+'RCP19 scenario'!AS92*'Unit emission'!AS179)*Efficiency!$P2)/Lifetime!$C2</f>
        <v>0</v>
      </c>
      <c r="HK3">
        <f>(Transition!$D2*('RCP19 scenario'!AT4*'Unit emission'!AT3+'RCP19 scenario'!AT92*'Unit emission'!AT135)*Efficiency!$G2+(Transition!$C2*('RCP19 scenario'!AT4*'Unit emission'!AT47)+'RCP19 scenario'!AT92*'Unit emission'!AT179)*Efficiency!$P2)/Lifetime!$C2</f>
        <v>0</v>
      </c>
      <c r="HL3">
        <f>(Transition!$D2*('RCP19 scenario'!AU4*'Unit emission'!AU3+'RCP19 scenario'!AU92*'Unit emission'!AU135)*Efficiency!$G2+(Transition!$C2*('RCP19 scenario'!AU4*'Unit emission'!AU47)+'RCP19 scenario'!AU92*'Unit emission'!AU179)*Efficiency!$P2)/Lifetime!$C2</f>
        <v>0</v>
      </c>
      <c r="HM3">
        <f>(Transition!$D2*('RCP19 scenario'!AV4*'Unit emission'!AV3+'RCP19 scenario'!AV92*'Unit emission'!AV135)*Efficiency!$G2+(Transition!$C2*('RCP19 scenario'!AV4*'Unit emission'!AV47)+'RCP19 scenario'!AV92*'Unit emission'!AV179)*Efficiency!$P2)/Lifetime!$C2</f>
        <v>0</v>
      </c>
      <c r="HN3">
        <f>(Transition!$D2*('RCP19 scenario'!AW4*'Unit emission'!AW3+'RCP19 scenario'!AW92*'Unit emission'!AW135)*Efficiency!$G2+(Transition!$C2*('RCP19 scenario'!AW4*'Unit emission'!AW47)+'RCP19 scenario'!AW92*'Unit emission'!AW179)*Efficiency!$P2)/Lifetime!$C2</f>
        <v>0</v>
      </c>
      <c r="HO3">
        <f>(Transition!$D2*('RCP19 scenario'!AX4*'Unit emission'!AX3+'RCP19 scenario'!AX92*'Unit emission'!AX135)*Efficiency!$G2+(Transition!$C2*('RCP19 scenario'!AX4*'Unit emission'!AX47)+'RCP19 scenario'!AX92*'Unit emission'!AX179)*Efficiency!$P2)/Lifetime!$C2</f>
        <v>0</v>
      </c>
      <c r="HP3">
        <f>(Transition!$D2*('RCP19 scenario'!AY4*'Unit emission'!AY3+'RCP19 scenario'!AY92*'Unit emission'!AY135)*Efficiency!$G2+(Transition!$C2*('RCP19 scenario'!AY4*'Unit emission'!AY47)+'RCP19 scenario'!AY92*'Unit emission'!AY179)*Efficiency!$P2)/Lifetime!$C2</f>
        <v>0</v>
      </c>
      <c r="HQ3">
        <f>(Transition!$D2*('RCP19 scenario'!AZ4*'Unit emission'!AZ3+'RCP19 scenario'!AZ92*'Unit emission'!AZ135)*Efficiency!$G2+(Transition!$C2*('RCP19 scenario'!AZ4*'Unit emission'!AZ47)+'RCP19 scenario'!AZ92*'Unit emission'!AZ179)*Efficiency!$P2)/Lifetime!$C2</f>
        <v>0</v>
      </c>
      <c r="HR3">
        <f>(Transition!$D2*('RCP19 scenario'!BA4*'Unit emission'!BA3)*Efficiency!$G2+Transition!$C2*('RCP19 scenario'!BA4*'Unit emission'!BA47)*Efficiency!$P2)/Lifetime!$C2</f>
        <v>0</v>
      </c>
      <c r="HS3" s="9">
        <f>(Transition!$D2*('RCP19 scenario'!BB4*'Unit emission'!AK3)*Efficiency!$G2+Transition!$C2*('RCP19 scenario'!BB4*'Unit emission'!AK47)*Efficiency!$P2)/Lifetime!$C2</f>
        <v>0</v>
      </c>
      <c r="HT3" s="9">
        <f>(Transition!$D2*('RCP19 scenario'!BC4*'Unit emission'!AL3)*Efficiency!$G2+Transition!$C2*('RCP19 scenario'!BC4*'Unit emission'!AL47)*Efficiency!$P2)/Lifetime!$C2</f>
        <v>0</v>
      </c>
      <c r="HU3" s="9">
        <f>(Transition!$D2*('RCP19 scenario'!BD4*'Unit emission'!AM3)*Efficiency!$G2+Transition!$C2*('RCP19 scenario'!BD4*'Unit emission'!AM47)*Efficiency!$P2)/Lifetime!$C2</f>
        <v>0</v>
      </c>
      <c r="HV3" s="9">
        <f>(Transition!$D2*('RCP19 scenario'!BE4*'Unit emission'!AN3)*Efficiency!$G2+Transition!$C2*('RCP19 scenario'!BE4*'Unit emission'!AN47)*Efficiency!$P2)/Lifetime!$C2</f>
        <v>0</v>
      </c>
      <c r="HW3" s="9">
        <f>(Transition!$D2*('RCP19 scenario'!BF4*'Unit emission'!AO3)*Efficiency!$G2+Transition!$C2*('RCP19 scenario'!BF4*'Unit emission'!AO47)*Efficiency!$P2)/Lifetime!$C2</f>
        <v>0</v>
      </c>
      <c r="HX3" s="9">
        <f>(Transition!$D2*('RCP19 scenario'!BG4*'Unit emission'!AP3)*Efficiency!$G2+Transition!$C2*('RCP19 scenario'!BG4*'Unit emission'!AP47)*Efficiency!$P2)/Lifetime!$C2</f>
        <v>0</v>
      </c>
      <c r="HY3" s="9">
        <f>(Transition!$D2*('RCP19 scenario'!BH4*'Unit emission'!AQ3)*Efficiency!$G2+Transition!$C2*('RCP19 scenario'!BH4*'Unit emission'!AQ47)*Efficiency!$P2)/Lifetime!$C2</f>
        <v>0</v>
      </c>
      <c r="HZ3" s="9">
        <f>(Transition!$D2*('RCP19 scenario'!BI4*'Unit emission'!AR3)*Efficiency!$G2+Transition!$C2*('RCP19 scenario'!BI4*'Unit emission'!AR47)*Efficiency!$P2)/Lifetime!$C2</f>
        <v>0</v>
      </c>
      <c r="IA3" s="9">
        <f>(Transition!$D2*('RCP19 scenario'!BJ4*'Unit emission'!AS3)*Efficiency!$G2+Transition!$C2*('RCP19 scenario'!BJ4*'Unit emission'!AS47)*Efficiency!$P2)/Lifetime!$C2</f>
        <v>0</v>
      </c>
      <c r="IB3" s="9">
        <f>(Transition!$D2*('RCP19 scenario'!BK4*'Unit emission'!AT3)*Efficiency!$G2+Transition!$C2*('RCP19 scenario'!BK4*'Unit emission'!AT47)*Efficiency!$P2)/Lifetime!$C2</f>
        <v>0</v>
      </c>
      <c r="IC3" s="9">
        <f>(Transition!$D2*('RCP19 scenario'!BL4*'Unit emission'!AU3)*Efficiency!$G2+Transition!$C2*('RCP19 scenario'!BL4*'Unit emission'!AU47)*Efficiency!$P2)/Lifetime!$C2</f>
        <v>0</v>
      </c>
      <c r="ID3" s="9">
        <f>(Transition!$D2*('RCP19 scenario'!BM4*'Unit emission'!AV3)*Efficiency!$G2+Transition!$C2*('RCP19 scenario'!BM4*'Unit emission'!AV47)*Efficiency!$P2)/Lifetime!$C2</f>
        <v>0</v>
      </c>
      <c r="IE3" s="9">
        <f>(Transition!$D2*('RCP19 scenario'!BN4*'Unit emission'!AW3)*Efficiency!$G2+Transition!$C2*('RCP19 scenario'!BN4*'Unit emission'!AW47)*Efficiency!$P2)/Lifetime!$C2</f>
        <v>0</v>
      </c>
      <c r="IF3" s="9">
        <f>(Transition!$D2*('RCP19 scenario'!BO4*'Unit emission'!AX3)*Efficiency!$G2+Transition!$C2*('RCP19 scenario'!BO4*'Unit emission'!AX47)*Efficiency!$P2)/Lifetime!$C2</f>
        <v>0</v>
      </c>
      <c r="IG3" s="9">
        <f>(Transition!$D2*('RCP19 scenario'!BP4*'Unit emission'!AY3)*Efficiency!$G2+Transition!$C2*('RCP19 scenario'!BP4*'Unit emission'!AY47)*Efficiency!$P2)/Lifetime!$C2</f>
        <v>0</v>
      </c>
      <c r="IH3" s="9">
        <f>(Transition!$D2*('RCP19 scenario'!BQ4*'Unit emission'!AZ3)*Efficiency!$G2+Transition!$C2*('RCP19 scenario'!BQ4*'Unit emission'!AZ47)*Efficiency!$P2)/Lifetime!$C2</f>
        <v>0</v>
      </c>
      <c r="II3" s="9">
        <f>(Transition!$D2*('RCP19 scenario'!BR4*'Unit emission'!BA3)*Efficiency!$G2+Transition!$C2*('RCP19 scenario'!BR4*'Unit emission'!BA47)*Efficiency!$P2)/Lifetime!$C2</f>
        <v>0</v>
      </c>
      <c r="IJ3" s="9">
        <f>(Transition!$D2*('RCP19 scenario'!BS4*'Unit emission'!AK3)*Efficiency!$G2+Transition!$C2*('RCP19 scenario'!BS4*'Unit emission'!AK47)*Efficiency!$P2)/Lifetime!$C2</f>
        <v>0</v>
      </c>
      <c r="IK3" s="9">
        <f>(Transition!$D2*('RCP19 scenario'!BT4*'Unit emission'!AL3)*Efficiency!$G2+Transition!$C2*('RCP19 scenario'!BT4*'Unit emission'!AL47)*Efficiency!$P2)/Lifetime!$C2</f>
        <v>0</v>
      </c>
      <c r="IL3" s="9">
        <f>(Transition!$D2*('RCP19 scenario'!BU4*'Unit emission'!AM3)*Efficiency!$G2+Transition!$C2*('RCP19 scenario'!BU4*'Unit emission'!AM47)*Efficiency!$P2)/Lifetime!$C2</f>
        <v>0</v>
      </c>
      <c r="IM3" s="9">
        <f>(Transition!$D2*('RCP19 scenario'!BV4*'Unit emission'!AN3)*Efficiency!$G2+Transition!$C2*('RCP19 scenario'!BV4*'Unit emission'!AN47)*Efficiency!$P2)/Lifetime!$C2</f>
        <v>0</v>
      </c>
      <c r="IN3" s="9">
        <f>(Transition!$D2*('RCP19 scenario'!BW4*'Unit emission'!AO3)*Efficiency!$G2+Transition!$C2*('RCP19 scenario'!BW4*'Unit emission'!AO47)*Efficiency!$P2)/Lifetime!$C2</f>
        <v>0</v>
      </c>
      <c r="IO3" s="9">
        <f>(Transition!$D2*('RCP19 scenario'!BX4*'Unit emission'!AP3)*Efficiency!$G2+Transition!$C2*('RCP19 scenario'!BX4*'Unit emission'!AP47)*Efficiency!$P2)/Lifetime!$C2</f>
        <v>0</v>
      </c>
      <c r="IP3" s="9">
        <f>(Transition!$D2*('RCP19 scenario'!BY4*'Unit emission'!AQ3)*Efficiency!$G2+Transition!$C2*('RCP19 scenario'!BY4*'Unit emission'!AQ47)*Efficiency!$P2)/Lifetime!$C2</f>
        <v>0</v>
      </c>
      <c r="IQ3" s="9">
        <f>(Transition!$D2*('RCP19 scenario'!BZ4*'Unit emission'!AR3)*Efficiency!$G2+Transition!$C2*('RCP19 scenario'!BZ4*'Unit emission'!AR47)*Efficiency!$P2)/Lifetime!$C2</f>
        <v>0</v>
      </c>
      <c r="IR3" s="9">
        <f>(Transition!$D2*('RCP19 scenario'!CA4*'Unit emission'!AS3)*Efficiency!$G2+Transition!$C2*('RCP19 scenario'!CA4*'Unit emission'!AS47)*Efficiency!$P2)/Lifetime!$C2</f>
        <v>0</v>
      </c>
      <c r="IS3" s="9">
        <f>(Transition!$D2*('RCP19 scenario'!CB4*'Unit emission'!AT3)*Efficiency!$G2+Transition!$C2*('RCP19 scenario'!CB4*'Unit emission'!AT47)*Efficiency!$P2)/Lifetime!$C2</f>
        <v>0</v>
      </c>
      <c r="IT3" s="9">
        <f>(Transition!$D2*('RCP19 scenario'!CC4*'Unit emission'!AU3)*Efficiency!$G2+Transition!$C2*('RCP19 scenario'!CC4*'Unit emission'!AU47)*Efficiency!$P2)/Lifetime!$C2</f>
        <v>0</v>
      </c>
      <c r="IU3" s="9">
        <f>(Transition!$D2*('RCP19 scenario'!CD4*'Unit emission'!AV3)*Efficiency!$G2+Transition!$C2*('RCP19 scenario'!CD4*'Unit emission'!AV47)*Efficiency!$P2)/Lifetime!$C2</f>
        <v>0</v>
      </c>
      <c r="IV3" s="9">
        <f>(Transition!$D2*('RCP19 scenario'!CE4*'Unit emission'!AW3)*Efficiency!$G2+Transition!$C2*('RCP19 scenario'!CE4*'Unit emission'!AW47)*Efficiency!$P2)/Lifetime!$C2</f>
        <v>0</v>
      </c>
      <c r="IW3" s="9">
        <f>(Transition!$D2*('RCP19 scenario'!CF4*'Unit emission'!AX3)*Efficiency!$G2+Transition!$C2*('RCP19 scenario'!CF4*'Unit emission'!AX47)*Efficiency!$P2)/Lifetime!$C2</f>
        <v>0</v>
      </c>
      <c r="IX3" s="9">
        <f>(Transition!$D2*('RCP19 scenario'!CG4*'Unit emission'!AY3)*Efficiency!$G2+Transition!$C2*('RCP19 scenario'!CG4*'Unit emission'!AY47)*Efficiency!$P2)/Lifetime!$C2</f>
        <v>0</v>
      </c>
      <c r="IY3" s="9">
        <f>(Transition!$D2*('RCP19 scenario'!CH4*'Unit emission'!AZ3)*Efficiency!$G2+Transition!$C2*('RCP19 scenario'!CH4*'Unit emission'!AZ47)*Efficiency!$P2)/Lifetime!$C2</f>
        <v>0</v>
      </c>
    </row>
    <row r="4" spans="1:259" x14ac:dyDescent="0.25">
      <c r="A4">
        <v>2011</v>
      </c>
      <c r="B4">
        <f>(Transition!$D3*('Base-scenario'!C5*'Unit emission'!C4)*Efficiency!$G3+(Transition!$C3*('Base-scenario'!C5*'Unit emission'!C48)+'Base-scenario'!C93*'Unit emission'!C180)*Efficiency!$P3)/Lifetime!$C3</f>
        <v>0</v>
      </c>
      <c r="C4">
        <f>(Transition!$D3*('Base-scenario'!D5*'Unit emission'!D4)*Efficiency!$G3+(Transition!$C3*('Base-scenario'!D5*'Unit emission'!D48)+'Base-scenario'!D93*'Unit emission'!D180)*Efficiency!$P3)/Lifetime!$C3</f>
        <v>0</v>
      </c>
      <c r="D4">
        <f>(Transition!$D3*('Base-scenario'!E5*'Unit emission'!E4)*Efficiency!$G3+(Transition!$C3*('Base-scenario'!E5*'Unit emission'!E48)+'Base-scenario'!E93*'Unit emission'!E180)*Efficiency!$P3)/Lifetime!$C3</f>
        <v>0</v>
      </c>
      <c r="E4">
        <f>(Transition!$D3*('Base-scenario'!F5*'Unit emission'!F4)*Efficiency!$G3+(Transition!$C3*('Base-scenario'!F5*'Unit emission'!F48)+'Base-scenario'!F93*'Unit emission'!F180)*Efficiency!$P3)/Lifetime!$C3</f>
        <v>0</v>
      </c>
      <c r="F4">
        <f>(Transition!$D3*('Base-scenario'!G5*'Unit emission'!G4)*Efficiency!$G3+(Transition!$C3*('Base-scenario'!G5*'Unit emission'!G48)+'Base-scenario'!G93*'Unit emission'!G180)*Efficiency!$P3)/Lifetime!$C3</f>
        <v>0</v>
      </c>
      <c r="G4">
        <f>(Transition!$D3*('Base-scenario'!H5*'Unit emission'!H4)*Efficiency!$G3+(Transition!$C3*('Base-scenario'!H5*'Unit emission'!H48)+'Base-scenario'!H93*'Unit emission'!H180)*Efficiency!$P3)/Lifetime!$C3</f>
        <v>0</v>
      </c>
      <c r="H4">
        <f>(Transition!$D3*('Base-scenario'!I5*'Unit emission'!I4)*Efficiency!$G3+(Transition!$C3*('Base-scenario'!I5*'Unit emission'!I48)+'Base-scenario'!I93*'Unit emission'!I180)*Efficiency!$P3)/Lifetime!$C3</f>
        <v>0</v>
      </c>
      <c r="I4">
        <f>(Transition!$D3*('Base-scenario'!J5*'Unit emission'!J4)*Efficiency!$G3+(Transition!$C3*('Base-scenario'!J5*'Unit emission'!J48)+'Base-scenario'!J93*'Unit emission'!J180)*Efficiency!$P3)/Lifetime!$C3</f>
        <v>0</v>
      </c>
      <c r="J4">
        <f>(Transition!$D3*('Base-scenario'!K5*'Unit emission'!K4)*Efficiency!$G3+(Transition!$C3*('Base-scenario'!K5*'Unit emission'!K48)+'Base-scenario'!K93*'Unit emission'!K180)*Efficiency!$P3)/Lifetime!$C3</f>
        <v>0</v>
      </c>
      <c r="K4">
        <f>(Transition!$D3*('Base-scenario'!L5*'Unit emission'!L4)*Efficiency!$G3+(Transition!$C3*('Base-scenario'!L5*'Unit emission'!L48)+'Base-scenario'!L93*'Unit emission'!L180)*Efficiency!$P3)/Lifetime!$C3</f>
        <v>0</v>
      </c>
      <c r="L4">
        <f>(Transition!$D3*('Base-scenario'!M5*'Unit emission'!M4)*Efficiency!$G3+(Transition!$C3*('Base-scenario'!M5*'Unit emission'!M48)+'Base-scenario'!M93*'Unit emission'!M180)*Efficiency!$P3)/Lifetime!$C3</f>
        <v>0</v>
      </c>
      <c r="M4">
        <f>(Transition!$D3*('Base-scenario'!N5*'Unit emission'!N4)*Efficiency!$G3+(Transition!$C3*('Base-scenario'!N5*'Unit emission'!N48)+'Base-scenario'!N93*'Unit emission'!N180)*Efficiency!$P3)/Lifetime!$C3</f>
        <v>0</v>
      </c>
      <c r="N4">
        <f>(Transition!$D3*('Base-scenario'!O5*'Unit emission'!O4)*Efficiency!$G3+(Transition!$C3*('Base-scenario'!O5*'Unit emission'!O48)+'Base-scenario'!O93*'Unit emission'!O180)*Efficiency!$P3)/Lifetime!$C3</f>
        <v>0</v>
      </c>
      <c r="O4">
        <f>(Transition!$D3*('Base-scenario'!P5*'Unit emission'!P4)*Efficiency!$G3+(Transition!$C3*('Base-scenario'!P5*'Unit emission'!P48)+'Base-scenario'!P93*'Unit emission'!P180)*Efficiency!$P3)/Lifetime!$C3</f>
        <v>0</v>
      </c>
      <c r="P4">
        <f>(Transition!$D3*('Base-scenario'!Q5*'Unit emission'!Q4)*Efficiency!$G3+(Transition!$C3*('Base-scenario'!Q5*'Unit emission'!Q48)+'Base-scenario'!Q93*'Unit emission'!Q180)*Efficiency!$P3)/Lifetime!$C3</f>
        <v>0</v>
      </c>
      <c r="Q4">
        <f>(Transition!$D3*('Base-scenario'!R5*'Unit emission'!R4)*Efficiency!$G3+(Transition!$C3*('Base-scenario'!R5*'Unit emission'!R48)+'Base-scenario'!R93*'Unit emission'!R180)*Efficiency!$P3)/Lifetime!$C3</f>
        <v>0</v>
      </c>
      <c r="R4">
        <f>(Transition!$D3*('Base-scenario'!S5*'Unit emission'!S4)*Efficiency!$G3+Transition!$C3*('Base-scenario'!S5*'Unit emission'!S48)*Efficiency!$P3)/Lifetime!$C3</f>
        <v>0</v>
      </c>
      <c r="S4">
        <f>(Transition!$D3*('Base-scenario'!T5*'Unit emission'!C4)*Efficiency!$G3+(Transition!$C3*('Base-scenario'!T5*'Unit emission'!C48)+'Base-scenario'!T93*'Unit emission'!C180)*Efficiency!$P3)/Lifetime!$C3</f>
        <v>0</v>
      </c>
      <c r="T4">
        <f>(Transition!$D3*('Base-scenario'!U5*'Unit emission'!D4)*Efficiency!$G3+(Transition!$C3*('Base-scenario'!U5*'Unit emission'!D48)+'Base-scenario'!U93*'Unit emission'!D180)*Efficiency!$P3)/Lifetime!$C3</f>
        <v>0</v>
      </c>
      <c r="U4">
        <f>(Transition!$D3*('Base-scenario'!V5*'Unit emission'!E4)*Efficiency!$G3+(Transition!$C3*('Base-scenario'!V5*'Unit emission'!E48)+'Base-scenario'!V93*'Unit emission'!E180)*Efficiency!$P3)/Lifetime!$C3</f>
        <v>0</v>
      </c>
      <c r="V4">
        <f>(Transition!$D3*('Base-scenario'!W5*'Unit emission'!F4)*Efficiency!$G3+(Transition!$C3*('Base-scenario'!W5*'Unit emission'!F48)+'Base-scenario'!W93*'Unit emission'!F180)*Efficiency!$P3)/Lifetime!$C3</f>
        <v>0</v>
      </c>
      <c r="W4">
        <f>(Transition!$D3*('Base-scenario'!X5*'Unit emission'!G4)*Efficiency!$G3+(Transition!$C3*('Base-scenario'!X5*'Unit emission'!G48)+'Base-scenario'!X93*'Unit emission'!G180)*Efficiency!$P3)/Lifetime!$C3</f>
        <v>0</v>
      </c>
      <c r="X4">
        <f>(Transition!$D3*('Base-scenario'!Y5*'Unit emission'!H4)*Efficiency!$G3+(Transition!$C3*('Base-scenario'!Y5*'Unit emission'!H48)+'Base-scenario'!Y93*'Unit emission'!H180)*Efficiency!$P3)/Lifetime!$C3</f>
        <v>0</v>
      </c>
      <c r="Y4">
        <f>(Transition!$D3*('Base-scenario'!Z5*'Unit emission'!I4)*Efficiency!$G3+(Transition!$C3*('Base-scenario'!Z5*'Unit emission'!I48)+'Base-scenario'!Z93*'Unit emission'!I180)*Efficiency!$P3)/Lifetime!$C3</f>
        <v>0</v>
      </c>
      <c r="Z4">
        <f>(Transition!$D3*('Base-scenario'!AA5*'Unit emission'!J4)*Efficiency!$G3+(Transition!$C3*('Base-scenario'!AA5*'Unit emission'!J48)+'Base-scenario'!AA93*'Unit emission'!J180)*Efficiency!$P3)/Lifetime!$C3</f>
        <v>0</v>
      </c>
      <c r="AA4">
        <f>(Transition!$D3*('Base-scenario'!AB5*'Unit emission'!K4)*Efficiency!$G3+(Transition!$C3*('Base-scenario'!AB5*'Unit emission'!K48)+'Base-scenario'!AB93*'Unit emission'!K180)*Efficiency!$P3)/Lifetime!$C3</f>
        <v>0</v>
      </c>
      <c r="AB4">
        <f>(Transition!$D3*('Base-scenario'!AC5*'Unit emission'!L4)*Efficiency!$G3+(Transition!$C3*('Base-scenario'!AC5*'Unit emission'!L48)+'Base-scenario'!AC93*'Unit emission'!L180)*Efficiency!$P3)/Lifetime!$C3</f>
        <v>0</v>
      </c>
      <c r="AC4">
        <f>(Transition!$D3*('Base-scenario'!AD5*'Unit emission'!M4)*Efficiency!$G3+(Transition!$C3*('Base-scenario'!AD5*'Unit emission'!M48)+'Base-scenario'!AD93*'Unit emission'!M180)*Efficiency!$P3)/Lifetime!$C3</f>
        <v>0</v>
      </c>
      <c r="AD4">
        <f>(Transition!$D3*('Base-scenario'!AE5*'Unit emission'!N4)*Efficiency!$G3+(Transition!$C3*('Base-scenario'!AE5*'Unit emission'!N48)+'Base-scenario'!AE93*'Unit emission'!N180)*Efficiency!$P3)/Lifetime!$C3</f>
        <v>0</v>
      </c>
      <c r="AE4">
        <f>(Transition!$D3*('Base-scenario'!AF5*'Unit emission'!O4)*Efficiency!$G3+(Transition!$C3*('Base-scenario'!AF5*'Unit emission'!O48)+'Base-scenario'!AF93*'Unit emission'!O180)*Efficiency!$P3)/Lifetime!$C3</f>
        <v>0</v>
      </c>
      <c r="AF4">
        <f>(Transition!$D3*('Base-scenario'!AG5*'Unit emission'!P4)*Efficiency!$G3+(Transition!$C3*('Base-scenario'!AG5*'Unit emission'!P48)+'Base-scenario'!AG93*'Unit emission'!P180)*Efficiency!$P3)/Lifetime!$C3</f>
        <v>0</v>
      </c>
      <c r="AG4">
        <f>(Transition!$D3*('Base-scenario'!AH5*'Unit emission'!Q4)*Efficiency!$G3+(Transition!$C3*('Base-scenario'!AH5*'Unit emission'!Q48)+'Base-scenario'!AH93*'Unit emission'!Q180)*Efficiency!$P3)/Lifetime!$C3</f>
        <v>0</v>
      </c>
      <c r="AH4">
        <f>(Transition!$D3*('Base-scenario'!AI5*'Unit emission'!R4)*Efficiency!$G3+(Transition!$C3*('Base-scenario'!AI5*'Unit emission'!R48)+'Base-scenario'!AI93*'Unit emission'!R180)*Efficiency!$P3)/Lifetime!$C3</f>
        <v>0</v>
      </c>
      <c r="AI4">
        <f>(Transition!$D3*('Base-scenario'!AJ5*'Unit emission'!S4)*Efficiency!$G3+Transition!$C3*('Base-scenario'!AJ5*'Unit emission'!S48)*Efficiency!$P3)/Lifetime!$C3</f>
        <v>0</v>
      </c>
      <c r="AJ4">
        <f>(Transition!$D3*('Base-scenario'!AK5*'Unit emission'!C4+'Base-scenario'!AK93*'Unit emission'!C136)*Efficiency!$G3+(Transition!$C3*('Base-scenario'!AK5*'Unit emission'!C48)+'Base-scenario'!AK93*'Unit emission'!C180)*Efficiency!$P3)/Lifetime!$C3</f>
        <v>0</v>
      </c>
      <c r="AK4">
        <f>(Transition!$D3*('Base-scenario'!AL5*'Unit emission'!D4+'Base-scenario'!AL93*'Unit emission'!D136)*Efficiency!$G3+(Transition!$C3*('Base-scenario'!AL5*'Unit emission'!D48)+'Base-scenario'!AL93*'Unit emission'!D180)*Efficiency!$P3)/Lifetime!$C3</f>
        <v>0</v>
      </c>
      <c r="AL4">
        <f>(Transition!$D3*('Base-scenario'!AM5*'Unit emission'!E4+'Base-scenario'!AM93*'Unit emission'!E136)*Efficiency!$G3+(Transition!$C3*('Base-scenario'!AM5*'Unit emission'!E48)+'Base-scenario'!AM93*'Unit emission'!E180)*Efficiency!$P3)/Lifetime!$C3</f>
        <v>0</v>
      </c>
      <c r="AM4">
        <f>(Transition!$D3*('Base-scenario'!AN5*'Unit emission'!F4+'Base-scenario'!AN93*'Unit emission'!F136)*Efficiency!$G3+(Transition!$C3*('Base-scenario'!AN5*'Unit emission'!F48)+'Base-scenario'!AN93*'Unit emission'!F180)*Efficiency!$P3)/Lifetime!$C3</f>
        <v>0</v>
      </c>
      <c r="AN4">
        <f>(Transition!$D3*('Base-scenario'!AO5*'Unit emission'!G4+'Base-scenario'!AO93*'Unit emission'!G136)*Efficiency!$G3+(Transition!$C3*('Base-scenario'!AO5*'Unit emission'!G48)+'Base-scenario'!AO93*'Unit emission'!G180)*Efficiency!$P3)/Lifetime!$C3</f>
        <v>0</v>
      </c>
      <c r="AO4">
        <f>(Transition!$D3*('Base-scenario'!AP5*'Unit emission'!H4+'Base-scenario'!AP93*'Unit emission'!H136)*Efficiency!$G3+(Transition!$C3*('Base-scenario'!AP5*'Unit emission'!H48)+'Base-scenario'!AP93*'Unit emission'!H180)*Efficiency!$P3)/Lifetime!$C3</f>
        <v>0</v>
      </c>
      <c r="AP4">
        <f>(Transition!$D3*('Base-scenario'!AQ5*'Unit emission'!I4+'Base-scenario'!AQ93*'Unit emission'!I136)*Efficiency!$G3+(Transition!$C3*('Base-scenario'!AQ5*'Unit emission'!I48)+'Base-scenario'!AQ93*'Unit emission'!I180)*Efficiency!$P3)/Lifetime!$C3</f>
        <v>0</v>
      </c>
      <c r="AQ4">
        <f>(Transition!$D3*('Base-scenario'!AR5*'Unit emission'!J4+'Base-scenario'!AR93*'Unit emission'!J136)*Efficiency!$G3+(Transition!$C3*('Base-scenario'!AR5*'Unit emission'!J48)+'Base-scenario'!AR93*'Unit emission'!J180)*Efficiency!$P3)/Lifetime!$C3</f>
        <v>0</v>
      </c>
      <c r="AR4">
        <f>(Transition!$D3*('Base-scenario'!AS5*'Unit emission'!K4+'Base-scenario'!AS93*'Unit emission'!K136)*Efficiency!$G3+(Transition!$C3*('Base-scenario'!AS5*'Unit emission'!K48)+'Base-scenario'!AS93*'Unit emission'!K180)*Efficiency!$P3)/Lifetime!$C3</f>
        <v>0</v>
      </c>
      <c r="AS4">
        <f>(Transition!$D3*('Base-scenario'!AT5*'Unit emission'!L4+'Base-scenario'!AT93*'Unit emission'!L136)*Efficiency!$G3+(Transition!$C3*('Base-scenario'!AT5*'Unit emission'!L48)+'Base-scenario'!AT93*'Unit emission'!L180)*Efficiency!$P3)/Lifetime!$C3</f>
        <v>0</v>
      </c>
      <c r="AT4">
        <f>(Transition!$D3*('Base-scenario'!AU5*'Unit emission'!M4+'Base-scenario'!AU93*'Unit emission'!M136)*Efficiency!$G3+(Transition!$C3*('Base-scenario'!AU5*'Unit emission'!M48)+'Base-scenario'!AU93*'Unit emission'!M180)*Efficiency!$P3)/Lifetime!$C3</f>
        <v>0</v>
      </c>
      <c r="AU4">
        <f>(Transition!$D3*('Base-scenario'!AV5*'Unit emission'!N4+'Base-scenario'!AV93*'Unit emission'!N136)*Efficiency!$G3+(Transition!$C3*('Base-scenario'!AV5*'Unit emission'!N48)+'Base-scenario'!AV93*'Unit emission'!N180)*Efficiency!$P3)/Lifetime!$C3</f>
        <v>0</v>
      </c>
      <c r="AV4">
        <f>(Transition!$D3*('Base-scenario'!AW5*'Unit emission'!O4+'Base-scenario'!AW93*'Unit emission'!O136)*Efficiency!$G3+(Transition!$C3*('Base-scenario'!AW5*'Unit emission'!O48)+'Base-scenario'!AW93*'Unit emission'!O180)*Efficiency!$P3)/Lifetime!$C3</f>
        <v>0</v>
      </c>
      <c r="AW4">
        <f>(Transition!$D3*('Base-scenario'!AX5*'Unit emission'!P4+'Base-scenario'!AX93*'Unit emission'!P136)*Efficiency!$G3+(Transition!$C3*('Base-scenario'!AX5*'Unit emission'!P48)+'Base-scenario'!AX93*'Unit emission'!P180)*Efficiency!$P3)/Lifetime!$C3</f>
        <v>0</v>
      </c>
      <c r="AX4">
        <f>(Transition!$D3*('Base-scenario'!AY5*'Unit emission'!Q4+'Base-scenario'!AY93*'Unit emission'!Q136)*Efficiency!$G3+(Transition!$C3*('Base-scenario'!AY5*'Unit emission'!Q48)+'Base-scenario'!AY93*'Unit emission'!Q180)*Efficiency!$P3)/Lifetime!$C3</f>
        <v>0</v>
      </c>
      <c r="AY4">
        <f>(Transition!$D3*('Base-scenario'!AZ5*'Unit emission'!R4+'Base-scenario'!AZ93*'Unit emission'!R136)*Efficiency!$G3+(Transition!$C3*('Base-scenario'!AZ5*'Unit emission'!R48)+'Base-scenario'!AZ93*'Unit emission'!R180)*Efficiency!$P3)/Lifetime!$C3</f>
        <v>0</v>
      </c>
      <c r="AZ4">
        <f>(Transition!$D3*('Base-scenario'!BA5*'Unit emission'!S4)*Efficiency!$G3+Transition!$C3*('Base-scenario'!BA5*'Unit emission'!S48)*Efficiency!$P3)/Lifetime!$C3</f>
        <v>0</v>
      </c>
      <c r="BA4" s="9">
        <f>(Transition!$D3*('Base-scenario'!BB5*'Unit emission'!C4)*Efficiency!$G3+Transition!$C3*('Base-scenario'!BB5*'Unit emission'!C48)*Efficiency!$P3)/Lifetime!$C3</f>
        <v>0</v>
      </c>
      <c r="BB4" s="9">
        <f>(Transition!$D3*('Base-scenario'!BC5*'Unit emission'!D4)*Efficiency!$G3+Transition!$C3*('Base-scenario'!BC5*'Unit emission'!D48)*Efficiency!$P3)/Lifetime!$C3</f>
        <v>0</v>
      </c>
      <c r="BC4" s="9">
        <f>(Transition!$D3*('Base-scenario'!BD5*'Unit emission'!E4)*Efficiency!$G3+Transition!$C3*('Base-scenario'!BD5*'Unit emission'!E48)*Efficiency!$P3)/Lifetime!$C3</f>
        <v>0</v>
      </c>
      <c r="BD4" s="9">
        <f>(Transition!$D3*('Base-scenario'!BE5*'Unit emission'!F4)*Efficiency!$G3+Transition!$C3*('Base-scenario'!BE5*'Unit emission'!F48)*Efficiency!$P3)/Lifetime!$C3</f>
        <v>0</v>
      </c>
      <c r="BE4" s="9">
        <f>(Transition!$D3*('Base-scenario'!BF5*'Unit emission'!G4)*Efficiency!$G3+Transition!$C3*('Base-scenario'!BF5*'Unit emission'!G48)*Efficiency!$P3)/Lifetime!$C3</f>
        <v>0</v>
      </c>
      <c r="BF4" s="9">
        <f>(Transition!$D3*('Base-scenario'!BG5*'Unit emission'!H4)*Efficiency!$G3+Transition!$C3*('Base-scenario'!BG5*'Unit emission'!H48)*Efficiency!$P3)/Lifetime!$C3</f>
        <v>0</v>
      </c>
      <c r="BG4" s="9">
        <f>(Transition!$D3*('Base-scenario'!BH5*'Unit emission'!I4)*Efficiency!$G3+Transition!$C3*('Base-scenario'!BH5*'Unit emission'!I48)*Efficiency!$P3)/Lifetime!$C3</f>
        <v>0</v>
      </c>
      <c r="BH4" s="9">
        <f>(Transition!$D3*('Base-scenario'!BI5*'Unit emission'!J4)*Efficiency!$G3+Transition!$C3*('Base-scenario'!BI5*'Unit emission'!J48)*Efficiency!$P3)/Lifetime!$C3</f>
        <v>0</v>
      </c>
      <c r="BI4" s="9">
        <f>(Transition!$D3*('Base-scenario'!BJ5*'Unit emission'!K4)*Efficiency!$G3+Transition!$C3*('Base-scenario'!BJ5*'Unit emission'!K48)*Efficiency!$P3)/Lifetime!$C3</f>
        <v>0</v>
      </c>
      <c r="BJ4" s="9">
        <f>(Transition!$D3*('Base-scenario'!BK5*'Unit emission'!L4)*Efficiency!$G3+Transition!$C3*('Base-scenario'!BK5*'Unit emission'!L48)*Efficiency!$P3)/Lifetime!$C3</f>
        <v>0</v>
      </c>
      <c r="BK4" s="9">
        <f>(Transition!$D3*('Base-scenario'!BL5*'Unit emission'!M4)*Efficiency!$G3+Transition!$C3*('Base-scenario'!BL5*'Unit emission'!M48)*Efficiency!$P3)/Lifetime!$C3</f>
        <v>0</v>
      </c>
      <c r="BL4" s="9">
        <f>(Transition!$D3*('Base-scenario'!BM5*'Unit emission'!N4)*Efficiency!$G3+Transition!$C3*('Base-scenario'!BM5*'Unit emission'!N48)*Efficiency!$P3)/Lifetime!$C3</f>
        <v>0</v>
      </c>
      <c r="BM4" s="9">
        <f>(Transition!$D3*('Base-scenario'!BN5*'Unit emission'!O4)*Efficiency!$G3+Transition!$C3*('Base-scenario'!BN5*'Unit emission'!O48)*Efficiency!$P3)/Lifetime!$C3</f>
        <v>0</v>
      </c>
      <c r="BN4" s="9">
        <f>(Transition!$D3*('Base-scenario'!BO5*'Unit emission'!P4)*Efficiency!$G3+Transition!$C3*('Base-scenario'!BO5*'Unit emission'!P48)*Efficiency!$P3)/Lifetime!$C3</f>
        <v>0</v>
      </c>
      <c r="BO4" s="9">
        <f>(Transition!$D3*('Base-scenario'!BP5*'Unit emission'!Q4)*Efficiency!$G3+Transition!$C3*('Base-scenario'!BP5*'Unit emission'!Q48)*Efficiency!$P3)/Lifetime!$C3</f>
        <v>0</v>
      </c>
      <c r="BP4" s="9">
        <f>(Transition!$D3*('Base-scenario'!BQ5*'Unit emission'!R4)*Efficiency!$G3+Transition!$C3*('Base-scenario'!BQ5*'Unit emission'!R48)*Efficiency!$P3)/Lifetime!$C3</f>
        <v>0</v>
      </c>
      <c r="BQ4" s="9">
        <f>(Transition!$D3*('Base-scenario'!BR5*'Unit emission'!S4)*Efficiency!$G3+Transition!$C3*('Base-scenario'!BR5*'Unit emission'!S48)*Efficiency!$P3)/Lifetime!$C3</f>
        <v>0</v>
      </c>
      <c r="BR4" s="9">
        <f>(Transition!$D3*('Base-scenario'!BS5*'Unit emission'!C4)*Efficiency!$G3+Transition!$C3*('Base-scenario'!BS5*'Unit emission'!C48)*Efficiency!$P3)/Lifetime!$C3</f>
        <v>0</v>
      </c>
      <c r="BS4" s="9">
        <f>(Transition!$D3*('Base-scenario'!BT5*'Unit emission'!D4)*Efficiency!$G3+Transition!$C3*('Base-scenario'!BT5*'Unit emission'!D48)*Efficiency!$P3)/Lifetime!$C3</f>
        <v>0</v>
      </c>
      <c r="BT4" s="9">
        <f>(Transition!$D3*('Base-scenario'!BU5*'Unit emission'!E4)*Efficiency!$G3+Transition!$C3*('Base-scenario'!BU5*'Unit emission'!E48)*Efficiency!$P3)/Lifetime!$C3</f>
        <v>0</v>
      </c>
      <c r="BU4" s="9">
        <f>(Transition!$D3*('Base-scenario'!BV5*'Unit emission'!F4)*Efficiency!$G3+Transition!$C3*('Base-scenario'!BV5*'Unit emission'!F48)*Efficiency!$P3)/Lifetime!$C3</f>
        <v>0</v>
      </c>
      <c r="BV4" s="9">
        <f>(Transition!$D3*('Base-scenario'!BW5*'Unit emission'!G4)*Efficiency!$G3+Transition!$C3*('Base-scenario'!BW5*'Unit emission'!G48)*Efficiency!$P3)/Lifetime!$C3</f>
        <v>0</v>
      </c>
      <c r="BW4" s="9">
        <f>(Transition!$D3*('Base-scenario'!BX5*'Unit emission'!H4)*Efficiency!$G3+Transition!$C3*('Base-scenario'!BX5*'Unit emission'!H48)*Efficiency!$P3)/Lifetime!$C3</f>
        <v>0</v>
      </c>
      <c r="BX4" s="9">
        <f>(Transition!$D3*('Base-scenario'!BY5*'Unit emission'!I4)*Efficiency!$G3+Transition!$C3*('Base-scenario'!BY5*'Unit emission'!I48)*Efficiency!$P3)/Lifetime!$C3</f>
        <v>0</v>
      </c>
      <c r="BY4" s="9">
        <f>(Transition!$D3*('Base-scenario'!BZ5*'Unit emission'!J4)*Efficiency!$G3+Transition!$C3*('Base-scenario'!BZ5*'Unit emission'!J48)*Efficiency!$P3)/Lifetime!$C3</f>
        <v>0</v>
      </c>
      <c r="BZ4" s="9">
        <f>(Transition!$D3*('Base-scenario'!CA5*'Unit emission'!K4)*Efficiency!$G3+Transition!$C3*('Base-scenario'!CA5*'Unit emission'!K48)*Efficiency!$P3)/Lifetime!$C3</f>
        <v>0</v>
      </c>
      <c r="CA4" s="9">
        <f>(Transition!$D3*('Base-scenario'!CB5*'Unit emission'!L4)*Efficiency!$G3+Transition!$C3*('Base-scenario'!CB5*'Unit emission'!L48)*Efficiency!$P3)/Lifetime!$C3</f>
        <v>0</v>
      </c>
      <c r="CB4" s="9">
        <f>(Transition!$D3*('Base-scenario'!CC5*'Unit emission'!M4)*Efficiency!$G3+Transition!$C3*('Base-scenario'!CC5*'Unit emission'!M48)*Efficiency!$P3)/Lifetime!$C3</f>
        <v>0</v>
      </c>
      <c r="CC4" s="9">
        <f>(Transition!$D3*('Base-scenario'!CD5*'Unit emission'!N4)*Efficiency!$G3+Transition!$C3*('Base-scenario'!CD5*'Unit emission'!N48)*Efficiency!$P3)/Lifetime!$C3</f>
        <v>0</v>
      </c>
      <c r="CD4" s="9">
        <f>(Transition!$D3*('Base-scenario'!CE5*'Unit emission'!O4)*Efficiency!$G3+Transition!$C3*('Base-scenario'!CE5*'Unit emission'!O48)*Efficiency!$P3)/Lifetime!$C3</f>
        <v>0</v>
      </c>
      <c r="CE4" s="9">
        <f>(Transition!$D3*('Base-scenario'!CF5*'Unit emission'!P4)*Efficiency!$G3+Transition!$C3*('Base-scenario'!CF5*'Unit emission'!P48)*Efficiency!$P3)/Lifetime!$C3</f>
        <v>0</v>
      </c>
      <c r="CF4" s="9">
        <f>(Transition!$D3*('Base-scenario'!CG5*'Unit emission'!Q4)*Efficiency!$G3+Transition!$C3*('Base-scenario'!CG5*'Unit emission'!Q48)*Efficiency!$P3)/Lifetime!$C3</f>
        <v>0</v>
      </c>
      <c r="CG4" s="9">
        <f>(Transition!$D3*('Base-scenario'!CH5*'Unit emission'!R4)*Efficiency!$G3+Transition!$C3*('Base-scenario'!CH5*'Unit emission'!R48)*Efficiency!$P3)/Lifetime!$C3</f>
        <v>0</v>
      </c>
      <c r="CJ4">
        <v>2011</v>
      </c>
      <c r="CK4">
        <f>(Transition!$D3*('RCP26 scenario'!C5*'Unit emission'!T4+'RCP26 scenario'!C93*'Unit emission'!T136)*Efficiency!$G3+(Transition!$C3*('RCP26 scenario'!C5*'Unit emission'!T48)+'RCP26 scenario'!C93*'Unit emission'!T180)*Efficiency!$P3)/Lifetime!$C3</f>
        <v>0</v>
      </c>
      <c r="CL4">
        <f>(Transition!$D3*('RCP26 scenario'!D5*'Unit emission'!U4+'RCP26 scenario'!D93*'Unit emission'!U136)*Efficiency!$G3+(Transition!$C3*('RCP26 scenario'!D5*'Unit emission'!U48)+'RCP26 scenario'!D93*'Unit emission'!U180)*Efficiency!$P3)/Lifetime!$C3</f>
        <v>0</v>
      </c>
      <c r="CM4">
        <f>(Transition!$D3*('RCP26 scenario'!E5*'Unit emission'!V4+'RCP26 scenario'!E93*'Unit emission'!V136)*Efficiency!$G3+(Transition!$C3*('RCP26 scenario'!E5*'Unit emission'!V48)+'RCP26 scenario'!E93*'Unit emission'!V180)*Efficiency!$P3)/Lifetime!$C3</f>
        <v>0</v>
      </c>
      <c r="CN4">
        <f>(Transition!$D3*('RCP26 scenario'!F5*'Unit emission'!W4+'RCP26 scenario'!F93*'Unit emission'!W136)*Efficiency!$G3+(Transition!$C3*('RCP26 scenario'!F5*'Unit emission'!W48)+'RCP26 scenario'!F93*'Unit emission'!W180)*Efficiency!$P3)/Lifetime!$C3</f>
        <v>0</v>
      </c>
      <c r="CO4">
        <f>(Transition!$D3*('RCP26 scenario'!G5*'Unit emission'!X4+'RCP26 scenario'!G93*'Unit emission'!X136)*Efficiency!$G3+(Transition!$C3*('RCP26 scenario'!G5*'Unit emission'!X48)+'RCP26 scenario'!G93*'Unit emission'!X180)*Efficiency!$P3)/Lifetime!$C3</f>
        <v>0</v>
      </c>
      <c r="CP4">
        <f>(Transition!$D3*('RCP26 scenario'!H5*'Unit emission'!Y4+'RCP26 scenario'!H93*'Unit emission'!Y136)*Efficiency!$G3+(Transition!$C3*('RCP26 scenario'!H5*'Unit emission'!Y48)+'RCP26 scenario'!H93*'Unit emission'!Y180)*Efficiency!$P3)/Lifetime!$C3</f>
        <v>0</v>
      </c>
      <c r="CQ4">
        <f>(Transition!$D3*('RCP26 scenario'!I5*'Unit emission'!Z4+'RCP26 scenario'!I93*'Unit emission'!Z136)*Efficiency!$G3+(Transition!$C3*('RCP26 scenario'!I5*'Unit emission'!Z48)+'RCP26 scenario'!I93*'Unit emission'!Z180)*Efficiency!$P3)/Lifetime!$C3</f>
        <v>0</v>
      </c>
      <c r="CR4">
        <f>(Transition!$D3*('RCP26 scenario'!J5*'Unit emission'!AA4+'RCP26 scenario'!J93*'Unit emission'!AA136)*Efficiency!$G3+(Transition!$C3*('RCP26 scenario'!J5*'Unit emission'!AA48)+'RCP26 scenario'!J93*'Unit emission'!AA180)*Efficiency!$P3)/Lifetime!$C3</f>
        <v>0</v>
      </c>
      <c r="CS4">
        <f>(Transition!$D3*('RCP26 scenario'!K5*'Unit emission'!AB4+'RCP26 scenario'!K93*'Unit emission'!AB136)*Efficiency!$G3+(Transition!$C3*('RCP26 scenario'!K5*'Unit emission'!AB48)+'RCP26 scenario'!K93*'Unit emission'!AB180)*Efficiency!$P3)/Lifetime!$C3</f>
        <v>0</v>
      </c>
      <c r="CT4">
        <f>(Transition!$D3*('RCP26 scenario'!L5*'Unit emission'!AC4+'RCP26 scenario'!L93*'Unit emission'!AC136)*Efficiency!$G3+(Transition!$C3*('RCP26 scenario'!L5*'Unit emission'!AC48)+'RCP26 scenario'!L93*'Unit emission'!AC180)*Efficiency!$P3)/Lifetime!$C3</f>
        <v>0</v>
      </c>
      <c r="CU4">
        <f>(Transition!$D3*('RCP26 scenario'!M5*'Unit emission'!AD4+'RCP26 scenario'!M93*'Unit emission'!AD136)*Efficiency!$G3+(Transition!$C3*('RCP26 scenario'!M5*'Unit emission'!AD48)+'RCP26 scenario'!M93*'Unit emission'!AD180)*Efficiency!$P3)/Lifetime!$C3</f>
        <v>0</v>
      </c>
      <c r="CV4">
        <f>(Transition!$D3*('RCP26 scenario'!N5*'Unit emission'!AE4+'RCP26 scenario'!N93*'Unit emission'!AE136)*Efficiency!$G3+(Transition!$C3*('RCP26 scenario'!N5*'Unit emission'!AE48)+'RCP26 scenario'!N93*'Unit emission'!AE180)*Efficiency!$P3)/Lifetime!$C3</f>
        <v>0</v>
      </c>
      <c r="CW4">
        <f>(Transition!$D3*('RCP26 scenario'!O5*'Unit emission'!AF4+'RCP26 scenario'!O93*'Unit emission'!AF136)*Efficiency!$G3+(Transition!$C3*('RCP26 scenario'!O5*'Unit emission'!AF48)+'RCP26 scenario'!O93*'Unit emission'!AF180)*Efficiency!$P3)/Lifetime!$C3</f>
        <v>0</v>
      </c>
      <c r="CX4">
        <f>(Transition!$D3*('RCP26 scenario'!P5*'Unit emission'!AG4+'RCP26 scenario'!P93*'Unit emission'!AG136)*Efficiency!$G3+(Transition!$C3*('RCP26 scenario'!P5*'Unit emission'!AG48)+'RCP26 scenario'!P93*'Unit emission'!AG180)*Efficiency!$P3)/Lifetime!$C3</f>
        <v>0</v>
      </c>
      <c r="CY4">
        <f>(Transition!$D3*('RCP26 scenario'!Q5*'Unit emission'!AH4+'RCP26 scenario'!Q93*'Unit emission'!AH136)*Efficiency!$G3+(Transition!$C3*('RCP26 scenario'!Q5*'Unit emission'!AH48)+'RCP26 scenario'!Q93*'Unit emission'!AH180)*Efficiency!$P3)/Lifetime!$C3</f>
        <v>0</v>
      </c>
      <c r="CZ4">
        <f>(Transition!$D3*('RCP26 scenario'!R5*'Unit emission'!AI4+'RCP26 scenario'!R93*'Unit emission'!AI136)*Efficiency!$G3+(Transition!$C3*('RCP26 scenario'!R5*'Unit emission'!AI48)+'RCP26 scenario'!R93*'Unit emission'!AI180)*Efficiency!$P3)/Lifetime!$C3</f>
        <v>0</v>
      </c>
      <c r="DA4">
        <f>(Transition!$D3*('RCP26 scenario'!S5*'Unit emission'!AJ4)*Efficiency!$G3+Transition!$C3*('RCP26 scenario'!S5*'Unit emission'!AJ48)*Efficiency!$P3)/Lifetime!$C3</f>
        <v>0</v>
      </c>
      <c r="DB4">
        <f>(Transition!$D3*('RCP26 scenario'!T5*'Unit emission'!T4+'RCP26 scenario'!T93*'Unit emission'!T136)*Efficiency!$G3+(Transition!$C3*('RCP26 scenario'!T5*'Unit emission'!T48)+'RCP26 scenario'!T93*'Unit emission'!T180)*Efficiency!$P3)/Lifetime!$C3</f>
        <v>0</v>
      </c>
      <c r="DC4">
        <f>(Transition!$D3*('RCP26 scenario'!U5*'Unit emission'!U4+'RCP26 scenario'!U93*'Unit emission'!U136)*Efficiency!$G3+(Transition!$C3*('RCP26 scenario'!U5*'Unit emission'!U48)+'RCP26 scenario'!U93*'Unit emission'!U180)*Efficiency!$P3)/Lifetime!$C3</f>
        <v>0</v>
      </c>
      <c r="DD4">
        <f>(Transition!$D3*('RCP26 scenario'!V5*'Unit emission'!V4+'RCP26 scenario'!V93*'Unit emission'!V136)*Efficiency!$G3+(Transition!$C3*('RCP26 scenario'!V5*'Unit emission'!V48)+'RCP26 scenario'!V93*'Unit emission'!V180)*Efficiency!$P3)/Lifetime!$C3</f>
        <v>0</v>
      </c>
      <c r="DE4">
        <f>(Transition!$D3*('RCP26 scenario'!W5*'Unit emission'!W4+'RCP26 scenario'!W93*'Unit emission'!W136)*Efficiency!$G3+(Transition!$C3*('RCP26 scenario'!W5*'Unit emission'!W48)+'RCP26 scenario'!W93*'Unit emission'!W180)*Efficiency!$P3)/Lifetime!$C3</f>
        <v>0</v>
      </c>
      <c r="DF4">
        <f>(Transition!$D3*('RCP26 scenario'!X5*'Unit emission'!X4+'RCP26 scenario'!X93*'Unit emission'!X136)*Efficiency!$G3+(Transition!$C3*('RCP26 scenario'!X5*'Unit emission'!X48)+'RCP26 scenario'!X93*'Unit emission'!X180)*Efficiency!$P3)/Lifetime!$C3</f>
        <v>0</v>
      </c>
      <c r="DG4">
        <f>(Transition!$D3*('RCP26 scenario'!Y5*'Unit emission'!Y4+'RCP26 scenario'!Y93*'Unit emission'!Y136)*Efficiency!$G3+(Transition!$C3*('RCP26 scenario'!Y5*'Unit emission'!Y48)+'RCP26 scenario'!Y93*'Unit emission'!Y180)*Efficiency!$P3)/Lifetime!$C3</f>
        <v>0</v>
      </c>
      <c r="DH4">
        <f>(Transition!$D3*('RCP26 scenario'!Z5*'Unit emission'!Z4+'RCP26 scenario'!Z93*'Unit emission'!Z136)*Efficiency!$G3+(Transition!$C3*('RCP26 scenario'!Z5*'Unit emission'!Z48)+'RCP26 scenario'!Z93*'Unit emission'!Z180)*Efficiency!$P3)/Lifetime!$C3</f>
        <v>0</v>
      </c>
      <c r="DI4">
        <f>(Transition!$D3*('RCP26 scenario'!AA5*'Unit emission'!AA4+'RCP26 scenario'!AA93*'Unit emission'!AA136)*Efficiency!$G3+(Transition!$C3*('RCP26 scenario'!AA5*'Unit emission'!AA48)+'RCP26 scenario'!AA93*'Unit emission'!AA180)*Efficiency!$P3)/Lifetime!$C3</f>
        <v>0</v>
      </c>
      <c r="DJ4">
        <f>(Transition!$D3*('RCP26 scenario'!AB5*'Unit emission'!AB4+'RCP26 scenario'!AB93*'Unit emission'!AB136)*Efficiency!$G3+(Transition!$C3*('RCP26 scenario'!AB5*'Unit emission'!AB48)+'RCP26 scenario'!AB93*'Unit emission'!AB180)*Efficiency!$P3)/Lifetime!$C3</f>
        <v>0</v>
      </c>
      <c r="DK4">
        <f>(Transition!$D3*('RCP26 scenario'!AC5*'Unit emission'!AC4+'RCP26 scenario'!AC93*'Unit emission'!AC136)*Efficiency!$G3+(Transition!$C3*('RCP26 scenario'!AC5*'Unit emission'!AC48)+'RCP26 scenario'!AC93*'Unit emission'!AC180)*Efficiency!$P3)/Lifetime!$C3</f>
        <v>0</v>
      </c>
      <c r="DL4">
        <f>(Transition!$D3*('RCP26 scenario'!AD5*'Unit emission'!AD4+'RCP26 scenario'!AD93*'Unit emission'!AD136)*Efficiency!$G3+(Transition!$C3*('RCP26 scenario'!AD5*'Unit emission'!AD48)+'RCP26 scenario'!AD93*'Unit emission'!AD180)*Efficiency!$P3)/Lifetime!$C3</f>
        <v>0</v>
      </c>
      <c r="DM4">
        <f>(Transition!$D3*('RCP26 scenario'!AE5*'Unit emission'!AE4+'RCP26 scenario'!AE93*'Unit emission'!AE136)*Efficiency!$G3+(Transition!$C3*('RCP26 scenario'!AE5*'Unit emission'!AE48)+'RCP26 scenario'!AE93*'Unit emission'!AE180)*Efficiency!$P3)/Lifetime!$C3</f>
        <v>0</v>
      </c>
      <c r="DN4">
        <f>(Transition!$D3*('RCP26 scenario'!AF5*'Unit emission'!AF4+'RCP26 scenario'!AF93*'Unit emission'!AF136)*Efficiency!$G3+(Transition!$C3*('RCP26 scenario'!AF5*'Unit emission'!AF48)+'RCP26 scenario'!AF93*'Unit emission'!AF180)*Efficiency!$P3)/Lifetime!$C3</f>
        <v>0</v>
      </c>
      <c r="DO4">
        <f>(Transition!$D3*('RCP26 scenario'!AG5*'Unit emission'!AG4+'RCP26 scenario'!AG93*'Unit emission'!AG136)*Efficiency!$G3+(Transition!$C3*('RCP26 scenario'!AG5*'Unit emission'!AG48)+'RCP26 scenario'!AG93*'Unit emission'!AG180)*Efficiency!$P3)/Lifetime!$C3</f>
        <v>0</v>
      </c>
      <c r="DP4">
        <f>(Transition!$D3*('RCP26 scenario'!AH5*'Unit emission'!AH4+'RCP26 scenario'!AH93*'Unit emission'!AH136)*Efficiency!$G3+(Transition!$C3*('RCP26 scenario'!AH5*'Unit emission'!AH48)+'RCP26 scenario'!AH93*'Unit emission'!AH180)*Efficiency!$P3)/Lifetime!$C3</f>
        <v>0</v>
      </c>
      <c r="DQ4">
        <f>(Transition!$D3*('RCP26 scenario'!AI5*'Unit emission'!AI4+'RCP26 scenario'!AI93*'Unit emission'!AI136)*Efficiency!$G3+(Transition!$C3*('RCP26 scenario'!AI5*'Unit emission'!AI48)+'RCP26 scenario'!AI93*'Unit emission'!AI180)*Efficiency!$P3)/Lifetime!$C3</f>
        <v>0</v>
      </c>
      <c r="DR4">
        <f>(Transition!$D3*('RCP26 scenario'!AJ5*'Unit emission'!AJ4)*Efficiency!$G3+Transition!$C3*('RCP26 scenario'!AJ5*'Unit emission'!AJ48)*Efficiency!$P3)/Lifetime!$C3</f>
        <v>0</v>
      </c>
      <c r="DS4">
        <f>(Transition!$D3*('RCP26 scenario'!AK5*'Unit emission'!T4+'RCP26 scenario'!AK93*'Unit emission'!T136)*Efficiency!$G3+(Transition!$C3*('RCP26 scenario'!AK5*'Unit emission'!T48)+'RCP26 scenario'!AK93*'Unit emission'!T180)*Efficiency!$P3)/Lifetime!$C3</f>
        <v>0</v>
      </c>
      <c r="DT4">
        <f>(Transition!$D3*('RCP26 scenario'!AL5*'Unit emission'!U4+'RCP26 scenario'!AL93*'Unit emission'!U136)*Efficiency!$G3+(Transition!$C3*('RCP26 scenario'!AL5*'Unit emission'!U48)+'RCP26 scenario'!AL93*'Unit emission'!U180)*Efficiency!$P3)/Lifetime!$C3</f>
        <v>0</v>
      </c>
      <c r="DU4">
        <f>(Transition!$D3*('RCP26 scenario'!AM5*'Unit emission'!V4+'RCP26 scenario'!AM93*'Unit emission'!V136)*Efficiency!$G3+(Transition!$C3*('RCP26 scenario'!AM5*'Unit emission'!V48)+'RCP26 scenario'!AM93*'Unit emission'!V180)*Efficiency!$P3)/Lifetime!$C3</f>
        <v>0</v>
      </c>
      <c r="DV4">
        <f>(Transition!$D3*('RCP26 scenario'!AN5*'Unit emission'!W4+'RCP26 scenario'!AN93*'Unit emission'!W136)*Efficiency!$G3+(Transition!$C3*('RCP26 scenario'!AN5*'Unit emission'!W48)+'RCP26 scenario'!AN93*'Unit emission'!W180)*Efficiency!$P3)/Lifetime!$C3</f>
        <v>0</v>
      </c>
      <c r="DW4">
        <f>(Transition!$D3*('RCP26 scenario'!AO5*'Unit emission'!X4+'RCP26 scenario'!AO93*'Unit emission'!X136)*Efficiency!$G3+(Transition!$C3*('RCP26 scenario'!AO5*'Unit emission'!X48)+'RCP26 scenario'!AO93*'Unit emission'!X180)*Efficiency!$P3)/Lifetime!$C3</f>
        <v>0</v>
      </c>
      <c r="DX4">
        <f>(Transition!$D3*('RCP26 scenario'!AP5*'Unit emission'!Y4+'RCP26 scenario'!AP93*'Unit emission'!Y136)*Efficiency!$G3+(Transition!$C3*('RCP26 scenario'!AP5*'Unit emission'!Y48)+'RCP26 scenario'!AP93*'Unit emission'!Y180)*Efficiency!$P3)/Lifetime!$C3</f>
        <v>0</v>
      </c>
      <c r="DY4">
        <f>(Transition!$D3*('RCP26 scenario'!AQ5*'Unit emission'!Z4+'RCP26 scenario'!AQ93*'Unit emission'!Z136)*Efficiency!$G3+(Transition!$C3*('RCP26 scenario'!AQ5*'Unit emission'!Z48)+'RCP26 scenario'!AQ93*'Unit emission'!Z180)*Efficiency!$P3)/Lifetime!$C3</f>
        <v>0</v>
      </c>
      <c r="DZ4">
        <f>(Transition!$D3*('RCP26 scenario'!AR5*'Unit emission'!AA4+'RCP26 scenario'!AR93*'Unit emission'!AA136)*Efficiency!$G3+(Transition!$C3*('RCP26 scenario'!AR5*'Unit emission'!AA48)+'RCP26 scenario'!AR93*'Unit emission'!AA180)*Efficiency!$P3)/Lifetime!$C3</f>
        <v>0</v>
      </c>
      <c r="EA4">
        <f>(Transition!$D3*('RCP26 scenario'!AS5*'Unit emission'!AB4+'RCP26 scenario'!AS93*'Unit emission'!AB136)*Efficiency!$G3+(Transition!$C3*('RCP26 scenario'!AS5*'Unit emission'!AB48)+'RCP26 scenario'!AS93*'Unit emission'!AB180)*Efficiency!$P3)/Lifetime!$C3</f>
        <v>0</v>
      </c>
      <c r="EB4">
        <f>(Transition!$D3*('RCP26 scenario'!AT5*'Unit emission'!AC4+'RCP26 scenario'!AT93*'Unit emission'!AC136)*Efficiency!$G3+(Transition!$C3*('RCP26 scenario'!AT5*'Unit emission'!AC48)+'RCP26 scenario'!AT93*'Unit emission'!AC180)*Efficiency!$P3)/Lifetime!$C3</f>
        <v>0</v>
      </c>
      <c r="EC4">
        <f>(Transition!$D3*('RCP26 scenario'!AU5*'Unit emission'!AD4+'RCP26 scenario'!AU93*'Unit emission'!AD136)*Efficiency!$G3+(Transition!$C3*('RCP26 scenario'!AU5*'Unit emission'!AD48)+'RCP26 scenario'!AU93*'Unit emission'!AD180)*Efficiency!$P3)/Lifetime!$C3</f>
        <v>0</v>
      </c>
      <c r="ED4">
        <f>(Transition!$D3*('RCP26 scenario'!AV5*'Unit emission'!AE4+'RCP26 scenario'!AV93*'Unit emission'!AE136)*Efficiency!$G3+(Transition!$C3*('RCP26 scenario'!AV5*'Unit emission'!AE48)+'RCP26 scenario'!AV93*'Unit emission'!AE180)*Efficiency!$P3)/Lifetime!$C3</f>
        <v>0</v>
      </c>
      <c r="EE4">
        <f>(Transition!$D3*('RCP26 scenario'!AW5*'Unit emission'!AF4+'RCP26 scenario'!AW93*'Unit emission'!AF136)*Efficiency!$G3+(Transition!$C3*('RCP26 scenario'!AW5*'Unit emission'!AF48)+'RCP26 scenario'!AW93*'Unit emission'!AF180)*Efficiency!$P3)/Lifetime!$C3</f>
        <v>0</v>
      </c>
      <c r="EF4">
        <f>(Transition!$D3*('RCP26 scenario'!AX5*'Unit emission'!AG4+'RCP26 scenario'!AX93*'Unit emission'!AG136)*Efficiency!$G3+(Transition!$C3*('RCP26 scenario'!AX5*'Unit emission'!AG48)+'RCP26 scenario'!AX93*'Unit emission'!AG180)*Efficiency!$P3)/Lifetime!$C3</f>
        <v>0</v>
      </c>
      <c r="EG4">
        <f>(Transition!$D3*('RCP26 scenario'!AY5*'Unit emission'!AH4+'RCP26 scenario'!AY93*'Unit emission'!AH136)*Efficiency!$G3+(Transition!$C3*('RCP26 scenario'!AY5*'Unit emission'!AH48)+'RCP26 scenario'!AY93*'Unit emission'!AH180)*Efficiency!$P3)/Lifetime!$C3</f>
        <v>0</v>
      </c>
      <c r="EH4">
        <f>(Transition!$D3*('RCP26 scenario'!AZ5*'Unit emission'!AI4+'RCP26 scenario'!AZ93*'Unit emission'!AI136)*Efficiency!$G3+(Transition!$C3*('RCP26 scenario'!AZ5*'Unit emission'!AI48)+'RCP26 scenario'!AZ93*'Unit emission'!AI180)*Efficiency!$P3)/Lifetime!$C3</f>
        <v>0</v>
      </c>
      <c r="EI4">
        <f>(Transition!$D3*('RCP26 scenario'!BA5*'Unit emission'!AJ4)*Efficiency!$G3+Transition!$C3*('RCP26 scenario'!BA5*'Unit emission'!AJ48)*Efficiency!$P3)/Lifetime!$C3</f>
        <v>0</v>
      </c>
      <c r="EJ4" s="9">
        <f>(Transition!$D3*('RCP26 scenario'!BB5*'Unit emission'!T4)*Efficiency!$G3+Transition!$C3*('RCP26 scenario'!BB5*'Unit emission'!T48)*Efficiency!$P3)/Lifetime!$C3</f>
        <v>0</v>
      </c>
      <c r="EK4" s="9">
        <f>(Transition!$D3*('RCP26 scenario'!BC5*'Unit emission'!U4)*Efficiency!$G3+Transition!$C3*('RCP26 scenario'!BC5*'Unit emission'!U48)*Efficiency!$P3)/Lifetime!$C3</f>
        <v>0</v>
      </c>
      <c r="EL4" s="9">
        <f>(Transition!$D3*('RCP26 scenario'!BD5*'Unit emission'!V4)*Efficiency!$G3+Transition!$C3*('RCP26 scenario'!BD5*'Unit emission'!V48)*Efficiency!$P3)/Lifetime!$C3</f>
        <v>0</v>
      </c>
      <c r="EM4" s="9">
        <f>(Transition!$D3*('RCP26 scenario'!BE5*'Unit emission'!W4)*Efficiency!$G3+Transition!$C3*('RCP26 scenario'!BE5*'Unit emission'!W48)*Efficiency!$P3)/Lifetime!$C3</f>
        <v>0</v>
      </c>
      <c r="EN4" s="9">
        <f>(Transition!$D3*('RCP26 scenario'!BF5*'Unit emission'!X4)*Efficiency!$G3+Transition!$C3*('RCP26 scenario'!BF5*'Unit emission'!X48)*Efficiency!$P3)/Lifetime!$C3</f>
        <v>0</v>
      </c>
      <c r="EO4" s="9">
        <f>(Transition!$D3*('RCP26 scenario'!BG5*'Unit emission'!Y4)*Efficiency!$G3+Transition!$C3*('RCP26 scenario'!BG5*'Unit emission'!Y48)*Efficiency!$P3)/Lifetime!$C3</f>
        <v>0</v>
      </c>
      <c r="EP4" s="9">
        <f>(Transition!$D3*('RCP26 scenario'!BH5*'Unit emission'!Z4)*Efficiency!$G3+Transition!$C3*('RCP26 scenario'!BH5*'Unit emission'!Z48)*Efficiency!$P3)/Lifetime!$C3</f>
        <v>0</v>
      </c>
      <c r="EQ4" s="9">
        <f>(Transition!$D3*('RCP26 scenario'!BI5*'Unit emission'!AA4)*Efficiency!$G3+Transition!$C3*('RCP26 scenario'!BI5*'Unit emission'!AA48)*Efficiency!$P3)/Lifetime!$C3</f>
        <v>0</v>
      </c>
      <c r="ER4" s="9">
        <f>(Transition!$D3*('RCP26 scenario'!BJ5*'Unit emission'!AB4)*Efficiency!$G3+Transition!$C3*('RCP26 scenario'!BJ5*'Unit emission'!AB48)*Efficiency!$P3)/Lifetime!$C3</f>
        <v>0</v>
      </c>
      <c r="ES4" s="9">
        <f>(Transition!$D3*('RCP26 scenario'!BK5*'Unit emission'!AC4)*Efficiency!$G3+Transition!$C3*('RCP26 scenario'!BK5*'Unit emission'!AC48)*Efficiency!$P3)/Lifetime!$C3</f>
        <v>0</v>
      </c>
      <c r="ET4" s="9">
        <f>(Transition!$D3*('RCP26 scenario'!BL5*'Unit emission'!AD4)*Efficiency!$G3+Transition!$C3*('RCP26 scenario'!BL5*'Unit emission'!AD48)*Efficiency!$P3)/Lifetime!$C3</f>
        <v>0</v>
      </c>
      <c r="EU4" s="9">
        <f>(Transition!$D3*('RCP26 scenario'!BM5*'Unit emission'!AE4)*Efficiency!$G3+Transition!$C3*('RCP26 scenario'!BM5*'Unit emission'!AE48)*Efficiency!$P3)/Lifetime!$C3</f>
        <v>0</v>
      </c>
      <c r="EV4" s="9">
        <f>(Transition!$D3*('RCP26 scenario'!BN5*'Unit emission'!AF4)*Efficiency!$G3+Transition!$C3*('RCP26 scenario'!BN5*'Unit emission'!AF48)*Efficiency!$P3)/Lifetime!$C3</f>
        <v>0</v>
      </c>
      <c r="EW4" s="9">
        <f>(Transition!$D3*('RCP26 scenario'!BO5*'Unit emission'!AG4)*Efficiency!$G3+Transition!$C3*('RCP26 scenario'!BO5*'Unit emission'!AG48)*Efficiency!$P3)/Lifetime!$C3</f>
        <v>0</v>
      </c>
      <c r="EX4" s="9">
        <f>(Transition!$D3*('RCP26 scenario'!BP5*'Unit emission'!AH4)*Efficiency!$G3+Transition!$C3*('RCP26 scenario'!BP5*'Unit emission'!AH48)*Efficiency!$P3)/Lifetime!$C3</f>
        <v>0</v>
      </c>
      <c r="EY4" s="9">
        <f>(Transition!$D3*('RCP26 scenario'!BQ5*'Unit emission'!AI4)*Efficiency!$G3+Transition!$C3*('RCP26 scenario'!BQ5*'Unit emission'!AI48)*Efficiency!$P3)/Lifetime!$C3</f>
        <v>0</v>
      </c>
      <c r="EZ4" s="9">
        <f>(Transition!$D3*('RCP26 scenario'!BR5*'Unit emission'!AJ4)*Efficiency!$G3+Transition!$C3*('RCP26 scenario'!BR5*'Unit emission'!AJ48)*Efficiency!$P3)/Lifetime!$C3</f>
        <v>0</v>
      </c>
      <c r="FA4" s="9">
        <f>(Transition!$D3*('RCP26 scenario'!BS5*'Unit emission'!T4)*Efficiency!$G3+Transition!$C3*('RCP26 scenario'!BS5*'Unit emission'!T48)*Efficiency!$P3)/Lifetime!$C3</f>
        <v>0</v>
      </c>
      <c r="FB4" s="9">
        <f>(Transition!$D3*('RCP26 scenario'!BT5*'Unit emission'!U4)*Efficiency!$G3+Transition!$C3*('RCP26 scenario'!BT5*'Unit emission'!U48)*Efficiency!$P3)/Lifetime!$C3</f>
        <v>0</v>
      </c>
      <c r="FC4" s="9">
        <f>(Transition!$D3*('RCP26 scenario'!BU5*'Unit emission'!V4)*Efficiency!$G3+Transition!$C3*('RCP26 scenario'!BU5*'Unit emission'!V48)*Efficiency!$P3)/Lifetime!$C3</f>
        <v>0</v>
      </c>
      <c r="FD4" s="9">
        <f>(Transition!$D3*('RCP26 scenario'!BV5*'Unit emission'!W4)*Efficiency!$G3+Transition!$C3*('RCP26 scenario'!BV5*'Unit emission'!W48)*Efficiency!$P3)/Lifetime!$C3</f>
        <v>0</v>
      </c>
      <c r="FE4" s="9">
        <f>(Transition!$D3*('RCP26 scenario'!BW5*'Unit emission'!X4)*Efficiency!$G3+Transition!$C3*('RCP26 scenario'!BW5*'Unit emission'!X48)*Efficiency!$P3)/Lifetime!$C3</f>
        <v>0</v>
      </c>
      <c r="FF4" s="9">
        <f>(Transition!$D3*('RCP26 scenario'!BX5*'Unit emission'!Y4)*Efficiency!$G3+Transition!$C3*('RCP26 scenario'!BX5*'Unit emission'!Y48)*Efficiency!$P3)/Lifetime!$C3</f>
        <v>0</v>
      </c>
      <c r="FG4" s="9">
        <f>(Transition!$D3*('RCP26 scenario'!BY5*'Unit emission'!Z4)*Efficiency!$G3+Transition!$C3*('RCP26 scenario'!BY5*'Unit emission'!Z48)*Efficiency!$P3)/Lifetime!$C3</f>
        <v>0</v>
      </c>
      <c r="FH4" s="9">
        <f>(Transition!$D3*('RCP26 scenario'!BZ5*'Unit emission'!AA4)*Efficiency!$G3+Transition!$C3*('RCP26 scenario'!BZ5*'Unit emission'!AA48)*Efficiency!$P3)/Lifetime!$C3</f>
        <v>0</v>
      </c>
      <c r="FI4" s="9">
        <f>(Transition!$D3*('RCP26 scenario'!CA5*'Unit emission'!AB4)*Efficiency!$G3+Transition!$C3*('RCP26 scenario'!CA5*'Unit emission'!AB48)*Efficiency!$P3)/Lifetime!$C3</f>
        <v>0</v>
      </c>
      <c r="FJ4" s="9">
        <f>(Transition!$D3*('RCP26 scenario'!CB5*'Unit emission'!AC4)*Efficiency!$G3+Transition!$C3*('RCP26 scenario'!CB5*'Unit emission'!AC48)*Efficiency!$P3)/Lifetime!$C3</f>
        <v>0</v>
      </c>
      <c r="FK4" s="9">
        <f>(Transition!$D3*('RCP26 scenario'!CC5*'Unit emission'!AD4)*Efficiency!$G3+Transition!$C3*('RCP26 scenario'!CC5*'Unit emission'!AD48)*Efficiency!$P3)/Lifetime!$C3</f>
        <v>0</v>
      </c>
      <c r="FL4" s="9">
        <f>(Transition!$D3*('RCP26 scenario'!CD5*'Unit emission'!AE4)*Efficiency!$G3+Transition!$C3*('RCP26 scenario'!CD5*'Unit emission'!AE48)*Efficiency!$P3)/Lifetime!$C3</f>
        <v>0</v>
      </c>
      <c r="FM4" s="9">
        <f>(Transition!$D3*('RCP26 scenario'!CE5*'Unit emission'!AF4)*Efficiency!$G3+Transition!$C3*('RCP26 scenario'!CE5*'Unit emission'!AF48)*Efficiency!$P3)/Lifetime!$C3</f>
        <v>0</v>
      </c>
      <c r="FN4" s="9">
        <f>(Transition!$D3*('RCP26 scenario'!CF5*'Unit emission'!AG4)*Efficiency!$G3+Transition!$C3*('RCP26 scenario'!CF5*'Unit emission'!AG48)*Efficiency!$P3)/Lifetime!$C3</f>
        <v>0</v>
      </c>
      <c r="FO4" s="9">
        <f>(Transition!$D3*('RCP26 scenario'!CG5*'Unit emission'!AH4)*Efficiency!$G3+Transition!$C3*('RCP26 scenario'!CG5*'Unit emission'!AH48)*Efficiency!$P3)/Lifetime!$C3</f>
        <v>0</v>
      </c>
      <c r="FP4" s="9">
        <f>(Transition!$D3*('RCP26 scenario'!CH5*'Unit emission'!AI4)*Efficiency!$G3+Transition!$C3*('RCP26 scenario'!CH5*'Unit emission'!AI48)*Efficiency!$P3)/Lifetime!$C3</f>
        <v>0</v>
      </c>
      <c r="FS4">
        <v>2011</v>
      </c>
      <c r="FT4">
        <f>(Transition!$D3*('RCP19 scenario'!C5*'Unit emission'!AK4+'RCP19 scenario'!C93*'Unit emission'!AK136)*Efficiency!$G3+(Transition!$C3*('RCP19 scenario'!C5*'Unit emission'!AK48)+'RCP19 scenario'!C93*'Unit emission'!AK180)*Efficiency!$P3)/Lifetime!$C3</f>
        <v>0</v>
      </c>
      <c r="FU4">
        <f>(Transition!$D3*('RCP19 scenario'!D5*'Unit emission'!AL4+'RCP19 scenario'!D93*'Unit emission'!AL136)*Efficiency!$G3+(Transition!$C3*('RCP19 scenario'!D5*'Unit emission'!AL48)+'RCP19 scenario'!D93*'Unit emission'!AL180)*Efficiency!$P3)/Lifetime!$C3</f>
        <v>0</v>
      </c>
      <c r="FV4">
        <f>(Transition!$D3*('RCP19 scenario'!E5*'Unit emission'!AM4+'RCP19 scenario'!E93*'Unit emission'!AM136)*Efficiency!$G3+(Transition!$C3*('RCP19 scenario'!E5*'Unit emission'!AM48)+'RCP19 scenario'!E93*'Unit emission'!AM180)*Efficiency!$P3)/Lifetime!$C3</f>
        <v>0</v>
      </c>
      <c r="FW4">
        <f>(Transition!$D3*('RCP19 scenario'!F5*'Unit emission'!AN4+'RCP19 scenario'!F93*'Unit emission'!AN136)*Efficiency!$G3+(Transition!$C3*('RCP19 scenario'!F5*'Unit emission'!AN48)+'RCP19 scenario'!F93*'Unit emission'!AN180)*Efficiency!$P3)/Lifetime!$C3</f>
        <v>0</v>
      </c>
      <c r="FX4">
        <f>(Transition!$D3*('RCP19 scenario'!G5*'Unit emission'!AO4+'RCP19 scenario'!G93*'Unit emission'!AO136)*Efficiency!$G3+(Transition!$C3*('RCP19 scenario'!G5*'Unit emission'!AO48)+'RCP19 scenario'!G93*'Unit emission'!AO180)*Efficiency!$P3)/Lifetime!$C3</f>
        <v>0</v>
      </c>
      <c r="FY4">
        <f>(Transition!$D3*('RCP19 scenario'!H5*'Unit emission'!AP4+'RCP19 scenario'!H93*'Unit emission'!AP136)*Efficiency!$G3+(Transition!$C3*('RCP19 scenario'!H5*'Unit emission'!AP48)+'RCP19 scenario'!H93*'Unit emission'!AP180)*Efficiency!$P3)/Lifetime!$C3</f>
        <v>0</v>
      </c>
      <c r="FZ4">
        <f>(Transition!$D3*('RCP19 scenario'!I5*'Unit emission'!AQ4+'RCP19 scenario'!I93*'Unit emission'!AQ136)*Efficiency!$G3+(Transition!$C3*('RCP19 scenario'!I5*'Unit emission'!AQ48)+'RCP19 scenario'!I93*'Unit emission'!AQ180)*Efficiency!$P3)/Lifetime!$C3</f>
        <v>0</v>
      </c>
      <c r="GA4">
        <f>(Transition!$D3*('RCP19 scenario'!J5*'Unit emission'!AR4+'RCP19 scenario'!J93*'Unit emission'!AR136)*Efficiency!$G3+(Transition!$C3*('RCP19 scenario'!J5*'Unit emission'!AR48)+'RCP19 scenario'!J93*'Unit emission'!AR180)*Efficiency!$P3)/Lifetime!$C3</f>
        <v>0</v>
      </c>
      <c r="GB4">
        <f>(Transition!$D3*('RCP19 scenario'!K5*'Unit emission'!AS4+'RCP19 scenario'!K93*'Unit emission'!AS136)*Efficiency!$G3+(Transition!$C3*('RCP19 scenario'!K5*'Unit emission'!AS48)+'RCP19 scenario'!K93*'Unit emission'!AS180)*Efficiency!$P3)/Lifetime!$C3</f>
        <v>0</v>
      </c>
      <c r="GC4">
        <f>(Transition!$D3*('RCP19 scenario'!L5*'Unit emission'!AT4+'RCP19 scenario'!L93*'Unit emission'!AT136)*Efficiency!$G3+(Transition!$C3*('RCP19 scenario'!L5*'Unit emission'!AT48)+'RCP19 scenario'!L93*'Unit emission'!AT180)*Efficiency!$P3)/Lifetime!$C3</f>
        <v>0</v>
      </c>
      <c r="GD4">
        <f>(Transition!$D3*('RCP19 scenario'!M5*'Unit emission'!AU4+'RCP19 scenario'!M93*'Unit emission'!AU136)*Efficiency!$G3+(Transition!$C3*('RCP19 scenario'!M5*'Unit emission'!AU48)+'RCP19 scenario'!M93*'Unit emission'!AU180)*Efficiency!$P3)/Lifetime!$C3</f>
        <v>0</v>
      </c>
      <c r="GE4">
        <f>(Transition!$D3*('RCP19 scenario'!N5*'Unit emission'!AV4+'RCP19 scenario'!N93*'Unit emission'!AV136)*Efficiency!$G3+(Transition!$C3*('RCP19 scenario'!N5*'Unit emission'!AV48)+'RCP19 scenario'!N93*'Unit emission'!AV180)*Efficiency!$P3)/Lifetime!$C3</f>
        <v>0</v>
      </c>
      <c r="GF4">
        <f>(Transition!$D3*('RCP19 scenario'!O5*'Unit emission'!AW4+'RCP19 scenario'!O93*'Unit emission'!AW136)*Efficiency!$G3+(Transition!$C3*('RCP19 scenario'!O5*'Unit emission'!AW48)+'RCP19 scenario'!O93*'Unit emission'!AW180)*Efficiency!$P3)/Lifetime!$C3</f>
        <v>0</v>
      </c>
      <c r="GG4">
        <f>(Transition!$D3*('RCP19 scenario'!P5*'Unit emission'!AX4+'RCP19 scenario'!P93*'Unit emission'!AX136)*Efficiency!$G3+(Transition!$C3*('RCP19 scenario'!P5*'Unit emission'!AX48)+'RCP19 scenario'!P93*'Unit emission'!AX180)*Efficiency!$P3)/Lifetime!$C3</f>
        <v>0</v>
      </c>
      <c r="GH4">
        <f>(Transition!$D3*('RCP19 scenario'!Q5*'Unit emission'!AY4+'RCP19 scenario'!Q93*'Unit emission'!AY136)*Efficiency!$G3+(Transition!$C3*('RCP19 scenario'!Q5*'Unit emission'!AY48)+'RCP19 scenario'!Q93*'Unit emission'!AY180)*Efficiency!$P3)/Lifetime!$C3</f>
        <v>0</v>
      </c>
      <c r="GI4">
        <f>(Transition!$D3*('RCP19 scenario'!R5*'Unit emission'!AZ4+'RCP19 scenario'!R93*'Unit emission'!AZ136)*Efficiency!$G3+(Transition!$C3*('RCP19 scenario'!R5*'Unit emission'!AZ48)+'RCP19 scenario'!R93*'Unit emission'!AZ180)*Efficiency!$P3)/Lifetime!$C3</f>
        <v>0</v>
      </c>
      <c r="GJ4">
        <f>(Transition!$D3*('RCP19 scenario'!S5*'Unit emission'!BA4)*Efficiency!$G3+Transition!$C3*('RCP19 scenario'!S5*'Unit emission'!BA48)*Efficiency!$P3)/Lifetime!$C3</f>
        <v>0</v>
      </c>
      <c r="GK4">
        <f>(Transition!$D3*('RCP19 scenario'!T5*'Unit emission'!AK4+'RCP19 scenario'!T93*'Unit emission'!AK136)*Efficiency!$G3+(Transition!$C3*('RCP19 scenario'!T5*'Unit emission'!AK48)+'RCP19 scenario'!T93*'Unit emission'!AK180)*Efficiency!$P3)/Lifetime!$C3</f>
        <v>0</v>
      </c>
      <c r="GL4">
        <f>(Transition!$D3*('RCP19 scenario'!U5*'Unit emission'!AL4+'RCP19 scenario'!U93*'Unit emission'!AL136)*Efficiency!$G3+(Transition!$C3*('RCP19 scenario'!U5*'Unit emission'!AL48)+'RCP19 scenario'!U93*'Unit emission'!AL180)*Efficiency!$P3)/Lifetime!$C3</f>
        <v>0</v>
      </c>
      <c r="GM4">
        <f>(Transition!$D3*('RCP19 scenario'!V5*'Unit emission'!AM4+'RCP19 scenario'!V93*'Unit emission'!AM136)*Efficiency!$G3+(Transition!$C3*('RCP19 scenario'!V5*'Unit emission'!AM48)+'RCP19 scenario'!V93*'Unit emission'!AM180)*Efficiency!$P3)/Lifetime!$C3</f>
        <v>0</v>
      </c>
      <c r="GN4">
        <f>(Transition!$D3*('RCP19 scenario'!W5*'Unit emission'!AN4+'RCP19 scenario'!W93*'Unit emission'!AN136)*Efficiency!$G3+(Transition!$C3*('RCP19 scenario'!W5*'Unit emission'!AN48)+'RCP19 scenario'!W93*'Unit emission'!AN180)*Efficiency!$P3)/Lifetime!$C3</f>
        <v>0</v>
      </c>
      <c r="GO4">
        <f>(Transition!$D3*('RCP19 scenario'!X5*'Unit emission'!AO4+'RCP19 scenario'!X93*'Unit emission'!AO136)*Efficiency!$G3+(Transition!$C3*('RCP19 scenario'!X5*'Unit emission'!AO48)+'RCP19 scenario'!X93*'Unit emission'!AO180)*Efficiency!$P3)/Lifetime!$C3</f>
        <v>0</v>
      </c>
      <c r="GP4">
        <f>(Transition!$D3*('RCP19 scenario'!Y5*'Unit emission'!AP4+'RCP19 scenario'!Y93*'Unit emission'!AP136)*Efficiency!$G3+(Transition!$C3*('RCP19 scenario'!Y5*'Unit emission'!AP48)+'RCP19 scenario'!Y93*'Unit emission'!AP180)*Efficiency!$P3)/Lifetime!$C3</f>
        <v>0</v>
      </c>
      <c r="GQ4">
        <f>(Transition!$D3*('RCP19 scenario'!Z5*'Unit emission'!AQ4+'RCP19 scenario'!Z93*'Unit emission'!AQ136)*Efficiency!$G3+(Transition!$C3*('RCP19 scenario'!Z5*'Unit emission'!AQ48)+'RCP19 scenario'!Z93*'Unit emission'!AQ180)*Efficiency!$P3)/Lifetime!$C3</f>
        <v>0</v>
      </c>
      <c r="GR4">
        <f>(Transition!$D3*('RCP19 scenario'!AA5*'Unit emission'!AR4+'RCP19 scenario'!AA93*'Unit emission'!AR136)*Efficiency!$G3+(Transition!$C3*('RCP19 scenario'!AA5*'Unit emission'!AR48)+'RCP19 scenario'!AA93*'Unit emission'!AR180)*Efficiency!$P3)/Lifetime!$C3</f>
        <v>0</v>
      </c>
      <c r="GS4">
        <f>(Transition!$D3*('RCP19 scenario'!AB5*'Unit emission'!AS4+'RCP19 scenario'!AB93*'Unit emission'!AS136)*Efficiency!$G3+(Transition!$C3*('RCP19 scenario'!AB5*'Unit emission'!AS48)+'RCP19 scenario'!AB93*'Unit emission'!AS180)*Efficiency!$P3)/Lifetime!$C3</f>
        <v>0</v>
      </c>
      <c r="GT4">
        <f>(Transition!$D3*('RCP19 scenario'!AC5*'Unit emission'!AT4+'RCP19 scenario'!AC93*'Unit emission'!AT136)*Efficiency!$G3+(Transition!$C3*('RCP19 scenario'!AC5*'Unit emission'!AT48)+'RCP19 scenario'!AC93*'Unit emission'!AT180)*Efficiency!$P3)/Lifetime!$C3</f>
        <v>0</v>
      </c>
      <c r="GU4">
        <f>(Transition!$D3*('RCP19 scenario'!AD5*'Unit emission'!AU4+'RCP19 scenario'!AD93*'Unit emission'!AU136)*Efficiency!$G3+(Transition!$C3*('RCP19 scenario'!AD5*'Unit emission'!AU48)+'RCP19 scenario'!AD93*'Unit emission'!AU180)*Efficiency!$P3)/Lifetime!$C3</f>
        <v>0</v>
      </c>
      <c r="GV4">
        <f>(Transition!$D3*('RCP19 scenario'!AE5*'Unit emission'!AV4+'RCP19 scenario'!AE93*'Unit emission'!AV136)*Efficiency!$G3+(Transition!$C3*('RCP19 scenario'!AE5*'Unit emission'!AV48)+'RCP19 scenario'!AE93*'Unit emission'!AV180)*Efficiency!$P3)/Lifetime!$C3</f>
        <v>0</v>
      </c>
      <c r="GW4">
        <f>(Transition!$D3*('RCP19 scenario'!AF5*'Unit emission'!AW4+'RCP19 scenario'!AF93*'Unit emission'!AW136)*Efficiency!$G3+(Transition!$C3*('RCP19 scenario'!AF5*'Unit emission'!AW48)+'RCP19 scenario'!AF93*'Unit emission'!AW180)*Efficiency!$P3)/Lifetime!$C3</f>
        <v>0</v>
      </c>
      <c r="GX4">
        <f>(Transition!$D3*('RCP19 scenario'!AG5*'Unit emission'!AX4+'RCP19 scenario'!AG93*'Unit emission'!AX136)*Efficiency!$G3+(Transition!$C3*('RCP19 scenario'!AG5*'Unit emission'!AX48)+'RCP19 scenario'!AG93*'Unit emission'!AX180)*Efficiency!$P3)/Lifetime!$C3</f>
        <v>0</v>
      </c>
      <c r="GY4">
        <f>(Transition!$D3*('RCP19 scenario'!AH5*'Unit emission'!AY4+'RCP19 scenario'!AH93*'Unit emission'!AY136)*Efficiency!$G3+(Transition!$C3*('RCP19 scenario'!AH5*'Unit emission'!AY48)+'RCP19 scenario'!AH93*'Unit emission'!AY180)*Efficiency!$P3)/Lifetime!$C3</f>
        <v>0</v>
      </c>
      <c r="GZ4">
        <f>(Transition!$D3*('RCP19 scenario'!AI5*'Unit emission'!AZ4+'RCP19 scenario'!AI93*'Unit emission'!AZ136)*Efficiency!$G3+(Transition!$C3*('RCP19 scenario'!AI5*'Unit emission'!AZ48)+'RCP19 scenario'!AI93*'Unit emission'!AZ180)*Efficiency!$P3)/Lifetime!$C3</f>
        <v>0</v>
      </c>
      <c r="HA4">
        <f>(Transition!$D3*('RCP19 scenario'!AJ5*'Unit emission'!BA4)*Efficiency!$G3+Transition!$C3*('RCP19 scenario'!AJ5*'Unit emission'!BA48)*Efficiency!$P3)/Lifetime!$C3</f>
        <v>0</v>
      </c>
      <c r="HB4">
        <f>(Transition!$D3*('RCP19 scenario'!AK5*'Unit emission'!AK4+'RCP19 scenario'!AK93*'Unit emission'!AK136)*Efficiency!$G3+(Transition!$C3*('RCP19 scenario'!AK5*'Unit emission'!AK48)+'RCP19 scenario'!AK93*'Unit emission'!AK180)*Efficiency!$P3)/Lifetime!$C3</f>
        <v>0</v>
      </c>
      <c r="HC4">
        <f>(Transition!$D3*('RCP19 scenario'!AL5*'Unit emission'!AL4+'RCP19 scenario'!AL93*'Unit emission'!AL136)*Efficiency!$G3+(Transition!$C3*('RCP19 scenario'!AL5*'Unit emission'!AL48)+'RCP19 scenario'!AL93*'Unit emission'!AL180)*Efficiency!$P3)/Lifetime!$C3</f>
        <v>0</v>
      </c>
      <c r="HD4">
        <f>(Transition!$D3*('RCP19 scenario'!AM5*'Unit emission'!AM4+'RCP19 scenario'!AM93*'Unit emission'!AM136)*Efficiency!$G3+(Transition!$C3*('RCP19 scenario'!AM5*'Unit emission'!AM48)+'RCP19 scenario'!AM93*'Unit emission'!AM180)*Efficiency!$P3)/Lifetime!$C3</f>
        <v>0</v>
      </c>
      <c r="HE4">
        <f>(Transition!$D3*('RCP19 scenario'!AN5*'Unit emission'!AN4+'RCP19 scenario'!AN93*'Unit emission'!AN136)*Efficiency!$G3+(Transition!$C3*('RCP19 scenario'!AN5*'Unit emission'!AN48)+'RCP19 scenario'!AN93*'Unit emission'!AN180)*Efficiency!$P3)/Lifetime!$C3</f>
        <v>0</v>
      </c>
      <c r="HF4">
        <f>(Transition!$D3*('RCP19 scenario'!AO5*'Unit emission'!AO4+'RCP19 scenario'!AO93*'Unit emission'!AO136)*Efficiency!$G3+(Transition!$C3*('RCP19 scenario'!AO5*'Unit emission'!AO48)+'RCP19 scenario'!AO93*'Unit emission'!AO180)*Efficiency!$P3)/Lifetime!$C3</f>
        <v>0</v>
      </c>
      <c r="HG4">
        <f>(Transition!$D3*('RCP19 scenario'!AP5*'Unit emission'!AP4+'RCP19 scenario'!AP93*'Unit emission'!AP136)*Efficiency!$G3+(Transition!$C3*('RCP19 scenario'!AP5*'Unit emission'!AP48)+'RCP19 scenario'!AP93*'Unit emission'!AP180)*Efficiency!$P3)/Lifetime!$C3</f>
        <v>0</v>
      </c>
      <c r="HH4">
        <f>(Transition!$D3*('RCP19 scenario'!AQ5*'Unit emission'!AQ4+'RCP19 scenario'!AQ93*'Unit emission'!AQ136)*Efficiency!$G3+(Transition!$C3*('RCP19 scenario'!AQ5*'Unit emission'!AQ48)+'RCP19 scenario'!AQ93*'Unit emission'!AQ180)*Efficiency!$P3)/Lifetime!$C3</f>
        <v>0</v>
      </c>
      <c r="HI4">
        <f>(Transition!$D3*('RCP19 scenario'!AR5*'Unit emission'!AR4+'RCP19 scenario'!AR93*'Unit emission'!AR136)*Efficiency!$G3+(Transition!$C3*('RCP19 scenario'!AR5*'Unit emission'!AR48)+'RCP19 scenario'!AR93*'Unit emission'!AR180)*Efficiency!$P3)/Lifetime!$C3</f>
        <v>0</v>
      </c>
      <c r="HJ4">
        <f>(Transition!$D3*('RCP19 scenario'!AS5*'Unit emission'!AS4+'RCP19 scenario'!AS93*'Unit emission'!AS136)*Efficiency!$G3+(Transition!$C3*('RCP19 scenario'!AS5*'Unit emission'!AS48)+'RCP19 scenario'!AS93*'Unit emission'!AS180)*Efficiency!$P3)/Lifetime!$C3</f>
        <v>0</v>
      </c>
      <c r="HK4">
        <f>(Transition!$D3*('RCP19 scenario'!AT5*'Unit emission'!AT4+'RCP19 scenario'!AT93*'Unit emission'!AT136)*Efficiency!$G3+(Transition!$C3*('RCP19 scenario'!AT5*'Unit emission'!AT48)+'RCP19 scenario'!AT93*'Unit emission'!AT180)*Efficiency!$P3)/Lifetime!$C3</f>
        <v>0</v>
      </c>
      <c r="HL4">
        <f>(Transition!$D3*('RCP19 scenario'!AU5*'Unit emission'!AU4+'RCP19 scenario'!AU93*'Unit emission'!AU136)*Efficiency!$G3+(Transition!$C3*('RCP19 scenario'!AU5*'Unit emission'!AU48)+'RCP19 scenario'!AU93*'Unit emission'!AU180)*Efficiency!$P3)/Lifetime!$C3</f>
        <v>0</v>
      </c>
      <c r="HM4">
        <f>(Transition!$D3*('RCP19 scenario'!AV5*'Unit emission'!AV4+'RCP19 scenario'!AV93*'Unit emission'!AV136)*Efficiency!$G3+(Transition!$C3*('RCP19 scenario'!AV5*'Unit emission'!AV48)+'RCP19 scenario'!AV93*'Unit emission'!AV180)*Efficiency!$P3)/Lifetime!$C3</f>
        <v>0</v>
      </c>
      <c r="HN4">
        <f>(Transition!$D3*('RCP19 scenario'!AW5*'Unit emission'!AW4+'RCP19 scenario'!AW93*'Unit emission'!AW136)*Efficiency!$G3+(Transition!$C3*('RCP19 scenario'!AW5*'Unit emission'!AW48)+'RCP19 scenario'!AW93*'Unit emission'!AW180)*Efficiency!$P3)/Lifetime!$C3</f>
        <v>0</v>
      </c>
      <c r="HO4">
        <f>(Transition!$D3*('RCP19 scenario'!AX5*'Unit emission'!AX4+'RCP19 scenario'!AX93*'Unit emission'!AX136)*Efficiency!$G3+(Transition!$C3*('RCP19 scenario'!AX5*'Unit emission'!AX48)+'RCP19 scenario'!AX93*'Unit emission'!AX180)*Efficiency!$P3)/Lifetime!$C3</f>
        <v>0</v>
      </c>
      <c r="HP4">
        <f>(Transition!$D3*('RCP19 scenario'!AY5*'Unit emission'!AY4+'RCP19 scenario'!AY93*'Unit emission'!AY136)*Efficiency!$G3+(Transition!$C3*('RCP19 scenario'!AY5*'Unit emission'!AY48)+'RCP19 scenario'!AY93*'Unit emission'!AY180)*Efficiency!$P3)/Lifetime!$C3</f>
        <v>0</v>
      </c>
      <c r="HQ4">
        <f>(Transition!$D3*('RCP19 scenario'!AZ5*'Unit emission'!AZ4+'RCP19 scenario'!AZ93*'Unit emission'!AZ136)*Efficiency!$G3+(Transition!$C3*('RCP19 scenario'!AZ5*'Unit emission'!AZ48)+'RCP19 scenario'!AZ93*'Unit emission'!AZ180)*Efficiency!$P3)/Lifetime!$C3</f>
        <v>0</v>
      </c>
      <c r="HR4">
        <f>(Transition!$D3*('RCP19 scenario'!BA5*'Unit emission'!BA4)*Efficiency!$G3+Transition!$C3*('RCP19 scenario'!BA5*'Unit emission'!BA48)*Efficiency!$P3)/Lifetime!$C3</f>
        <v>0</v>
      </c>
      <c r="HS4" s="9">
        <f>(Transition!$D3*('RCP19 scenario'!BB5*'Unit emission'!AK4)*Efficiency!$G3+Transition!$C3*('RCP19 scenario'!BB5*'Unit emission'!AK48)*Efficiency!$P3)/Lifetime!$C3</f>
        <v>0</v>
      </c>
      <c r="HT4" s="9">
        <f>(Transition!$D3*('RCP19 scenario'!BC5*'Unit emission'!AL4)*Efficiency!$G3+Transition!$C3*('RCP19 scenario'!BC5*'Unit emission'!AL48)*Efficiency!$P3)/Lifetime!$C3</f>
        <v>0</v>
      </c>
      <c r="HU4" s="9">
        <f>(Transition!$D3*('RCP19 scenario'!BD5*'Unit emission'!AM4)*Efficiency!$G3+Transition!$C3*('RCP19 scenario'!BD5*'Unit emission'!AM48)*Efficiency!$P3)/Lifetime!$C3</f>
        <v>0</v>
      </c>
      <c r="HV4" s="9">
        <f>(Transition!$D3*('RCP19 scenario'!BE5*'Unit emission'!AN4)*Efficiency!$G3+Transition!$C3*('RCP19 scenario'!BE5*'Unit emission'!AN48)*Efficiency!$P3)/Lifetime!$C3</f>
        <v>0</v>
      </c>
      <c r="HW4" s="9">
        <f>(Transition!$D3*('RCP19 scenario'!BF5*'Unit emission'!AO4)*Efficiency!$G3+Transition!$C3*('RCP19 scenario'!BF5*'Unit emission'!AO48)*Efficiency!$P3)/Lifetime!$C3</f>
        <v>0</v>
      </c>
      <c r="HX4" s="9">
        <f>(Transition!$D3*('RCP19 scenario'!BG5*'Unit emission'!AP4)*Efficiency!$G3+Transition!$C3*('RCP19 scenario'!BG5*'Unit emission'!AP48)*Efficiency!$P3)/Lifetime!$C3</f>
        <v>0</v>
      </c>
      <c r="HY4" s="9">
        <f>(Transition!$D3*('RCP19 scenario'!BH5*'Unit emission'!AQ4)*Efficiency!$G3+Transition!$C3*('RCP19 scenario'!BH5*'Unit emission'!AQ48)*Efficiency!$P3)/Lifetime!$C3</f>
        <v>0</v>
      </c>
      <c r="HZ4" s="9">
        <f>(Transition!$D3*('RCP19 scenario'!BI5*'Unit emission'!AR4)*Efficiency!$G3+Transition!$C3*('RCP19 scenario'!BI5*'Unit emission'!AR48)*Efficiency!$P3)/Lifetime!$C3</f>
        <v>0</v>
      </c>
      <c r="IA4" s="9">
        <f>(Transition!$D3*('RCP19 scenario'!BJ5*'Unit emission'!AS4)*Efficiency!$G3+Transition!$C3*('RCP19 scenario'!BJ5*'Unit emission'!AS48)*Efficiency!$P3)/Lifetime!$C3</f>
        <v>0</v>
      </c>
      <c r="IB4" s="9">
        <f>(Transition!$D3*('RCP19 scenario'!BK5*'Unit emission'!AT4)*Efficiency!$G3+Transition!$C3*('RCP19 scenario'!BK5*'Unit emission'!AT48)*Efficiency!$P3)/Lifetime!$C3</f>
        <v>0</v>
      </c>
      <c r="IC4" s="9">
        <f>(Transition!$D3*('RCP19 scenario'!BL5*'Unit emission'!AU4)*Efficiency!$G3+Transition!$C3*('RCP19 scenario'!BL5*'Unit emission'!AU48)*Efficiency!$P3)/Lifetime!$C3</f>
        <v>0</v>
      </c>
      <c r="ID4" s="9">
        <f>(Transition!$D3*('RCP19 scenario'!BM5*'Unit emission'!AV4)*Efficiency!$G3+Transition!$C3*('RCP19 scenario'!BM5*'Unit emission'!AV48)*Efficiency!$P3)/Lifetime!$C3</f>
        <v>0</v>
      </c>
      <c r="IE4" s="9">
        <f>(Transition!$D3*('RCP19 scenario'!BN5*'Unit emission'!AW4)*Efficiency!$G3+Transition!$C3*('RCP19 scenario'!BN5*'Unit emission'!AW48)*Efficiency!$P3)/Lifetime!$C3</f>
        <v>0</v>
      </c>
      <c r="IF4" s="9">
        <f>(Transition!$D3*('RCP19 scenario'!BO5*'Unit emission'!AX4)*Efficiency!$G3+Transition!$C3*('RCP19 scenario'!BO5*'Unit emission'!AX48)*Efficiency!$P3)/Lifetime!$C3</f>
        <v>0</v>
      </c>
      <c r="IG4" s="9">
        <f>(Transition!$D3*('RCP19 scenario'!BP5*'Unit emission'!AY4)*Efficiency!$G3+Transition!$C3*('RCP19 scenario'!BP5*'Unit emission'!AY48)*Efficiency!$P3)/Lifetime!$C3</f>
        <v>0</v>
      </c>
      <c r="IH4" s="9">
        <f>(Transition!$D3*('RCP19 scenario'!BQ5*'Unit emission'!AZ4)*Efficiency!$G3+Transition!$C3*('RCP19 scenario'!BQ5*'Unit emission'!AZ48)*Efficiency!$P3)/Lifetime!$C3</f>
        <v>0</v>
      </c>
      <c r="II4" s="9">
        <f>(Transition!$D3*('RCP19 scenario'!BR5*'Unit emission'!BA4)*Efficiency!$G3+Transition!$C3*('RCP19 scenario'!BR5*'Unit emission'!BA48)*Efficiency!$P3)/Lifetime!$C3</f>
        <v>0</v>
      </c>
      <c r="IJ4" s="9">
        <f>(Transition!$D3*('RCP19 scenario'!BS5*'Unit emission'!AK4)*Efficiency!$G3+Transition!$C3*('RCP19 scenario'!BS5*'Unit emission'!AK48)*Efficiency!$P3)/Lifetime!$C3</f>
        <v>0</v>
      </c>
      <c r="IK4" s="9">
        <f>(Transition!$D3*('RCP19 scenario'!BT5*'Unit emission'!AL4)*Efficiency!$G3+Transition!$C3*('RCP19 scenario'!BT5*'Unit emission'!AL48)*Efficiency!$P3)/Lifetime!$C3</f>
        <v>0</v>
      </c>
      <c r="IL4" s="9">
        <f>(Transition!$D3*('RCP19 scenario'!BU5*'Unit emission'!AM4)*Efficiency!$G3+Transition!$C3*('RCP19 scenario'!BU5*'Unit emission'!AM48)*Efficiency!$P3)/Lifetime!$C3</f>
        <v>0</v>
      </c>
      <c r="IM4" s="9">
        <f>(Transition!$D3*('RCP19 scenario'!BV5*'Unit emission'!AN4)*Efficiency!$G3+Transition!$C3*('RCP19 scenario'!BV5*'Unit emission'!AN48)*Efficiency!$P3)/Lifetime!$C3</f>
        <v>0</v>
      </c>
      <c r="IN4" s="9">
        <f>(Transition!$D3*('RCP19 scenario'!BW5*'Unit emission'!AO4)*Efficiency!$G3+Transition!$C3*('RCP19 scenario'!BW5*'Unit emission'!AO48)*Efficiency!$P3)/Lifetime!$C3</f>
        <v>0</v>
      </c>
      <c r="IO4" s="9">
        <f>(Transition!$D3*('RCP19 scenario'!BX5*'Unit emission'!AP4)*Efficiency!$G3+Transition!$C3*('RCP19 scenario'!BX5*'Unit emission'!AP48)*Efficiency!$P3)/Lifetime!$C3</f>
        <v>0</v>
      </c>
      <c r="IP4" s="9">
        <f>(Transition!$D3*('RCP19 scenario'!BY5*'Unit emission'!AQ4)*Efficiency!$G3+Transition!$C3*('RCP19 scenario'!BY5*'Unit emission'!AQ48)*Efficiency!$P3)/Lifetime!$C3</f>
        <v>0</v>
      </c>
      <c r="IQ4" s="9">
        <f>(Transition!$D3*('RCP19 scenario'!BZ5*'Unit emission'!AR4)*Efficiency!$G3+Transition!$C3*('RCP19 scenario'!BZ5*'Unit emission'!AR48)*Efficiency!$P3)/Lifetime!$C3</f>
        <v>0</v>
      </c>
      <c r="IR4" s="9">
        <f>(Transition!$D3*('RCP19 scenario'!CA5*'Unit emission'!AS4)*Efficiency!$G3+Transition!$C3*('RCP19 scenario'!CA5*'Unit emission'!AS48)*Efficiency!$P3)/Lifetime!$C3</f>
        <v>0</v>
      </c>
      <c r="IS4" s="9">
        <f>(Transition!$D3*('RCP19 scenario'!CB5*'Unit emission'!AT4)*Efficiency!$G3+Transition!$C3*('RCP19 scenario'!CB5*'Unit emission'!AT48)*Efficiency!$P3)/Lifetime!$C3</f>
        <v>0</v>
      </c>
      <c r="IT4" s="9">
        <f>(Transition!$D3*('RCP19 scenario'!CC5*'Unit emission'!AU4)*Efficiency!$G3+Transition!$C3*('RCP19 scenario'!CC5*'Unit emission'!AU48)*Efficiency!$P3)/Lifetime!$C3</f>
        <v>0</v>
      </c>
      <c r="IU4" s="9">
        <f>(Transition!$D3*('RCP19 scenario'!CD5*'Unit emission'!AV4)*Efficiency!$G3+Transition!$C3*('RCP19 scenario'!CD5*'Unit emission'!AV48)*Efficiency!$P3)/Lifetime!$C3</f>
        <v>0</v>
      </c>
      <c r="IV4" s="9">
        <f>(Transition!$D3*('RCP19 scenario'!CE5*'Unit emission'!AW4)*Efficiency!$G3+Transition!$C3*('RCP19 scenario'!CE5*'Unit emission'!AW48)*Efficiency!$P3)/Lifetime!$C3</f>
        <v>0</v>
      </c>
      <c r="IW4" s="9">
        <f>(Transition!$D3*('RCP19 scenario'!CF5*'Unit emission'!AX4)*Efficiency!$G3+Transition!$C3*('RCP19 scenario'!CF5*'Unit emission'!AX48)*Efficiency!$P3)/Lifetime!$C3</f>
        <v>0</v>
      </c>
      <c r="IX4" s="9">
        <f>(Transition!$D3*('RCP19 scenario'!CG5*'Unit emission'!AY4)*Efficiency!$G3+Transition!$C3*('RCP19 scenario'!CG5*'Unit emission'!AY48)*Efficiency!$P3)/Lifetime!$C3</f>
        <v>0</v>
      </c>
      <c r="IY4" s="9">
        <f>(Transition!$D3*('RCP19 scenario'!CH5*'Unit emission'!AZ4)*Efficiency!$G3+Transition!$C3*('RCP19 scenario'!CH5*'Unit emission'!AZ48)*Efficiency!$P3)/Lifetime!$C3</f>
        <v>0</v>
      </c>
    </row>
    <row r="5" spans="1:259" x14ac:dyDescent="0.25">
      <c r="A5">
        <v>2012</v>
      </c>
      <c r="B5">
        <f>(Transition!$D4*('Base-scenario'!C6*'Unit emission'!C5)*Efficiency!$G4+(Transition!$C4*('Base-scenario'!C6*'Unit emission'!C49)+'Base-scenario'!C94*'Unit emission'!C181)*Efficiency!$P4)/Lifetime!$C4</f>
        <v>0</v>
      </c>
      <c r="C5">
        <f>(Transition!$D4*('Base-scenario'!D6*'Unit emission'!D5)*Efficiency!$G4+(Transition!$C4*('Base-scenario'!D6*'Unit emission'!D49)+'Base-scenario'!D94*'Unit emission'!D181)*Efficiency!$P4)/Lifetime!$C4</f>
        <v>0</v>
      </c>
      <c r="D5">
        <f>(Transition!$D4*('Base-scenario'!E6*'Unit emission'!E5)*Efficiency!$G4+(Transition!$C4*('Base-scenario'!E6*'Unit emission'!E49)+'Base-scenario'!E94*'Unit emission'!E181)*Efficiency!$P4)/Lifetime!$C4</f>
        <v>0</v>
      </c>
      <c r="E5">
        <f>(Transition!$D4*('Base-scenario'!F6*'Unit emission'!F5)*Efficiency!$G4+(Transition!$C4*('Base-scenario'!F6*'Unit emission'!F49)+'Base-scenario'!F94*'Unit emission'!F181)*Efficiency!$P4)/Lifetime!$C4</f>
        <v>0</v>
      </c>
      <c r="F5">
        <f>(Transition!$D4*('Base-scenario'!G6*'Unit emission'!G5)*Efficiency!$G4+(Transition!$C4*('Base-scenario'!G6*'Unit emission'!G49)+'Base-scenario'!G94*'Unit emission'!G181)*Efficiency!$P4)/Lifetime!$C4</f>
        <v>0</v>
      </c>
      <c r="G5">
        <f>(Transition!$D4*('Base-scenario'!H6*'Unit emission'!H5)*Efficiency!$G4+(Transition!$C4*('Base-scenario'!H6*'Unit emission'!H49)+'Base-scenario'!H94*'Unit emission'!H181)*Efficiency!$P4)/Lifetime!$C4</f>
        <v>0</v>
      </c>
      <c r="H5">
        <f>(Transition!$D4*('Base-scenario'!I6*'Unit emission'!I5)*Efficiency!$G4+(Transition!$C4*('Base-scenario'!I6*'Unit emission'!I49)+'Base-scenario'!I94*'Unit emission'!I181)*Efficiency!$P4)/Lifetime!$C4</f>
        <v>0</v>
      </c>
      <c r="I5">
        <f>(Transition!$D4*('Base-scenario'!J6*'Unit emission'!J5)*Efficiency!$G4+(Transition!$C4*('Base-scenario'!J6*'Unit emission'!J49)+'Base-scenario'!J94*'Unit emission'!J181)*Efficiency!$P4)/Lifetime!$C4</f>
        <v>0</v>
      </c>
      <c r="J5">
        <f>(Transition!$D4*('Base-scenario'!K6*'Unit emission'!K5)*Efficiency!$G4+(Transition!$C4*('Base-scenario'!K6*'Unit emission'!K49)+'Base-scenario'!K94*'Unit emission'!K181)*Efficiency!$P4)/Lifetime!$C4</f>
        <v>0</v>
      </c>
      <c r="K5">
        <f>(Transition!$D4*('Base-scenario'!L6*'Unit emission'!L5)*Efficiency!$G4+(Transition!$C4*('Base-scenario'!L6*'Unit emission'!L49)+'Base-scenario'!L94*'Unit emission'!L181)*Efficiency!$P4)/Lifetime!$C4</f>
        <v>0</v>
      </c>
      <c r="L5">
        <f>(Transition!$D4*('Base-scenario'!M6*'Unit emission'!M5)*Efficiency!$G4+(Transition!$C4*('Base-scenario'!M6*'Unit emission'!M49)+'Base-scenario'!M94*'Unit emission'!M181)*Efficiency!$P4)/Lifetime!$C4</f>
        <v>0</v>
      </c>
      <c r="M5">
        <f>(Transition!$D4*('Base-scenario'!N6*'Unit emission'!N5)*Efficiency!$G4+(Transition!$C4*('Base-scenario'!N6*'Unit emission'!N49)+'Base-scenario'!N94*'Unit emission'!N181)*Efficiency!$P4)/Lifetime!$C4</f>
        <v>0</v>
      </c>
      <c r="N5">
        <f>(Transition!$D4*('Base-scenario'!O6*'Unit emission'!O5)*Efficiency!$G4+(Transition!$C4*('Base-scenario'!O6*'Unit emission'!O49)+'Base-scenario'!O94*'Unit emission'!O181)*Efficiency!$P4)/Lifetime!$C4</f>
        <v>0</v>
      </c>
      <c r="O5">
        <f>(Transition!$D4*('Base-scenario'!P6*'Unit emission'!P5)*Efficiency!$G4+(Transition!$C4*('Base-scenario'!P6*'Unit emission'!P49)+'Base-scenario'!P94*'Unit emission'!P181)*Efficiency!$P4)/Lifetime!$C4</f>
        <v>0</v>
      </c>
      <c r="P5">
        <f>(Transition!$D4*('Base-scenario'!Q6*'Unit emission'!Q5)*Efficiency!$G4+(Transition!$C4*('Base-scenario'!Q6*'Unit emission'!Q49)+'Base-scenario'!Q94*'Unit emission'!Q181)*Efficiency!$P4)/Lifetime!$C4</f>
        <v>0</v>
      </c>
      <c r="Q5">
        <f>(Transition!$D4*('Base-scenario'!R6*'Unit emission'!R5)*Efficiency!$G4+(Transition!$C4*('Base-scenario'!R6*'Unit emission'!R49)+'Base-scenario'!R94*'Unit emission'!R181)*Efficiency!$P4)/Lifetime!$C4</f>
        <v>0</v>
      </c>
      <c r="R5">
        <f>(Transition!$D4*('Base-scenario'!S6*'Unit emission'!S5)*Efficiency!$G4+Transition!$C4*('Base-scenario'!S6*'Unit emission'!S49)*Efficiency!$P4)/Lifetime!$C4</f>
        <v>0</v>
      </c>
      <c r="S5">
        <f>(Transition!$D4*('Base-scenario'!T6*'Unit emission'!C5)*Efficiency!$G4+(Transition!$C4*('Base-scenario'!T6*'Unit emission'!C49)+'Base-scenario'!T94*'Unit emission'!C181)*Efficiency!$P4)/Lifetime!$C4</f>
        <v>0</v>
      </c>
      <c r="T5">
        <f>(Transition!$D4*('Base-scenario'!U6*'Unit emission'!D5)*Efficiency!$G4+(Transition!$C4*('Base-scenario'!U6*'Unit emission'!D49)+'Base-scenario'!U94*'Unit emission'!D181)*Efficiency!$P4)/Lifetime!$C4</f>
        <v>0</v>
      </c>
      <c r="U5">
        <f>(Transition!$D4*('Base-scenario'!V6*'Unit emission'!E5)*Efficiency!$G4+(Transition!$C4*('Base-scenario'!V6*'Unit emission'!E49)+'Base-scenario'!V94*'Unit emission'!E181)*Efficiency!$P4)/Lifetime!$C4</f>
        <v>0</v>
      </c>
      <c r="V5">
        <f>(Transition!$D4*('Base-scenario'!W6*'Unit emission'!F5)*Efficiency!$G4+(Transition!$C4*('Base-scenario'!W6*'Unit emission'!F49)+'Base-scenario'!W94*'Unit emission'!F181)*Efficiency!$P4)/Lifetime!$C4</f>
        <v>0</v>
      </c>
      <c r="W5">
        <f>(Transition!$D4*('Base-scenario'!X6*'Unit emission'!G5)*Efficiency!$G4+(Transition!$C4*('Base-scenario'!X6*'Unit emission'!G49)+'Base-scenario'!X94*'Unit emission'!G181)*Efficiency!$P4)/Lifetime!$C4</f>
        <v>0</v>
      </c>
      <c r="X5">
        <f>(Transition!$D4*('Base-scenario'!Y6*'Unit emission'!H5)*Efficiency!$G4+(Transition!$C4*('Base-scenario'!Y6*'Unit emission'!H49)+'Base-scenario'!Y94*'Unit emission'!H181)*Efficiency!$P4)/Lifetime!$C4</f>
        <v>0</v>
      </c>
      <c r="Y5">
        <f>(Transition!$D4*('Base-scenario'!Z6*'Unit emission'!I5)*Efficiency!$G4+(Transition!$C4*('Base-scenario'!Z6*'Unit emission'!I49)+'Base-scenario'!Z94*'Unit emission'!I181)*Efficiency!$P4)/Lifetime!$C4</f>
        <v>0</v>
      </c>
      <c r="Z5">
        <f>(Transition!$D4*('Base-scenario'!AA6*'Unit emission'!J5)*Efficiency!$G4+(Transition!$C4*('Base-scenario'!AA6*'Unit emission'!J49)+'Base-scenario'!AA94*'Unit emission'!J181)*Efficiency!$P4)/Lifetime!$C4</f>
        <v>0</v>
      </c>
      <c r="AA5">
        <f>(Transition!$D4*('Base-scenario'!AB6*'Unit emission'!K5)*Efficiency!$G4+(Transition!$C4*('Base-scenario'!AB6*'Unit emission'!K49)+'Base-scenario'!AB94*'Unit emission'!K181)*Efficiency!$P4)/Lifetime!$C4</f>
        <v>0</v>
      </c>
      <c r="AB5">
        <f>(Transition!$D4*('Base-scenario'!AC6*'Unit emission'!L5)*Efficiency!$G4+(Transition!$C4*('Base-scenario'!AC6*'Unit emission'!L49)+'Base-scenario'!AC94*'Unit emission'!L181)*Efficiency!$P4)/Lifetime!$C4</f>
        <v>0</v>
      </c>
      <c r="AC5">
        <f>(Transition!$D4*('Base-scenario'!AD6*'Unit emission'!M5)*Efficiency!$G4+(Transition!$C4*('Base-scenario'!AD6*'Unit emission'!M49)+'Base-scenario'!AD94*'Unit emission'!M181)*Efficiency!$P4)/Lifetime!$C4</f>
        <v>0</v>
      </c>
      <c r="AD5">
        <f>(Transition!$D4*('Base-scenario'!AE6*'Unit emission'!N5)*Efficiency!$G4+(Transition!$C4*('Base-scenario'!AE6*'Unit emission'!N49)+'Base-scenario'!AE94*'Unit emission'!N181)*Efficiency!$P4)/Lifetime!$C4</f>
        <v>0</v>
      </c>
      <c r="AE5">
        <f>(Transition!$D4*('Base-scenario'!AF6*'Unit emission'!O5)*Efficiency!$G4+(Transition!$C4*('Base-scenario'!AF6*'Unit emission'!O49)+'Base-scenario'!AF94*'Unit emission'!O181)*Efficiency!$P4)/Lifetime!$C4</f>
        <v>0</v>
      </c>
      <c r="AF5">
        <f>(Transition!$D4*('Base-scenario'!AG6*'Unit emission'!P5)*Efficiency!$G4+(Transition!$C4*('Base-scenario'!AG6*'Unit emission'!P49)+'Base-scenario'!AG94*'Unit emission'!P181)*Efficiency!$P4)/Lifetime!$C4</f>
        <v>0</v>
      </c>
      <c r="AG5">
        <f>(Transition!$D4*('Base-scenario'!AH6*'Unit emission'!Q5)*Efficiency!$G4+(Transition!$C4*('Base-scenario'!AH6*'Unit emission'!Q49)+'Base-scenario'!AH94*'Unit emission'!Q181)*Efficiency!$P4)/Lifetime!$C4</f>
        <v>0</v>
      </c>
      <c r="AH5">
        <f>(Transition!$D4*('Base-scenario'!AI6*'Unit emission'!R5)*Efficiency!$G4+(Transition!$C4*('Base-scenario'!AI6*'Unit emission'!R49)+'Base-scenario'!AI94*'Unit emission'!R181)*Efficiency!$P4)/Lifetime!$C4</f>
        <v>0</v>
      </c>
      <c r="AI5">
        <f>(Transition!$D4*('Base-scenario'!AJ6*'Unit emission'!S5)*Efficiency!$G4+Transition!$C4*('Base-scenario'!AJ6*'Unit emission'!S49)*Efficiency!$P4)/Lifetime!$C4</f>
        <v>0</v>
      </c>
      <c r="AJ5">
        <f>(Transition!$D4*('Base-scenario'!AK6*'Unit emission'!C5+'Base-scenario'!AK94*'Unit emission'!C137)*Efficiency!$G4+(Transition!$C4*('Base-scenario'!AK6*'Unit emission'!C49)+'Base-scenario'!AK94*'Unit emission'!C181)*Efficiency!$P4)/Lifetime!$C4</f>
        <v>0</v>
      </c>
      <c r="AK5">
        <f>(Transition!$D4*('Base-scenario'!AL6*'Unit emission'!D5+'Base-scenario'!AL94*'Unit emission'!D137)*Efficiency!$G4+(Transition!$C4*('Base-scenario'!AL6*'Unit emission'!D49)+'Base-scenario'!AL94*'Unit emission'!D181)*Efficiency!$P4)/Lifetime!$C4</f>
        <v>0</v>
      </c>
      <c r="AL5">
        <f>(Transition!$D4*('Base-scenario'!AM6*'Unit emission'!E5+'Base-scenario'!AM94*'Unit emission'!E137)*Efficiency!$G4+(Transition!$C4*('Base-scenario'!AM6*'Unit emission'!E49)+'Base-scenario'!AM94*'Unit emission'!E181)*Efficiency!$P4)/Lifetime!$C4</f>
        <v>0</v>
      </c>
      <c r="AM5">
        <f>(Transition!$D4*('Base-scenario'!AN6*'Unit emission'!F5+'Base-scenario'!AN94*'Unit emission'!F137)*Efficiency!$G4+(Transition!$C4*('Base-scenario'!AN6*'Unit emission'!F49)+'Base-scenario'!AN94*'Unit emission'!F181)*Efficiency!$P4)/Lifetime!$C4</f>
        <v>0</v>
      </c>
      <c r="AN5">
        <f>(Transition!$D4*('Base-scenario'!AO6*'Unit emission'!G5+'Base-scenario'!AO94*'Unit emission'!G137)*Efficiency!$G4+(Transition!$C4*('Base-scenario'!AO6*'Unit emission'!G49)+'Base-scenario'!AO94*'Unit emission'!G181)*Efficiency!$P4)/Lifetime!$C4</f>
        <v>0</v>
      </c>
      <c r="AO5">
        <f>(Transition!$D4*('Base-scenario'!AP6*'Unit emission'!H5+'Base-scenario'!AP94*'Unit emission'!H137)*Efficiency!$G4+(Transition!$C4*('Base-scenario'!AP6*'Unit emission'!H49)+'Base-scenario'!AP94*'Unit emission'!H181)*Efficiency!$P4)/Lifetime!$C4</f>
        <v>0</v>
      </c>
      <c r="AP5">
        <f>(Transition!$D4*('Base-scenario'!AQ6*'Unit emission'!I5+'Base-scenario'!AQ94*'Unit emission'!I137)*Efficiency!$G4+(Transition!$C4*('Base-scenario'!AQ6*'Unit emission'!I49)+'Base-scenario'!AQ94*'Unit emission'!I181)*Efficiency!$P4)/Lifetime!$C4</f>
        <v>0</v>
      </c>
      <c r="AQ5">
        <f>(Transition!$D4*('Base-scenario'!AR6*'Unit emission'!J5+'Base-scenario'!AR94*'Unit emission'!J137)*Efficiency!$G4+(Transition!$C4*('Base-scenario'!AR6*'Unit emission'!J49)+'Base-scenario'!AR94*'Unit emission'!J181)*Efficiency!$P4)/Lifetime!$C4</f>
        <v>0</v>
      </c>
      <c r="AR5">
        <f>(Transition!$D4*('Base-scenario'!AS6*'Unit emission'!K5+'Base-scenario'!AS94*'Unit emission'!K137)*Efficiency!$G4+(Transition!$C4*('Base-scenario'!AS6*'Unit emission'!K49)+'Base-scenario'!AS94*'Unit emission'!K181)*Efficiency!$P4)/Lifetime!$C4</f>
        <v>0</v>
      </c>
      <c r="AS5">
        <f>(Transition!$D4*('Base-scenario'!AT6*'Unit emission'!L5+'Base-scenario'!AT94*'Unit emission'!L137)*Efficiency!$G4+(Transition!$C4*('Base-scenario'!AT6*'Unit emission'!L49)+'Base-scenario'!AT94*'Unit emission'!L181)*Efficiency!$P4)/Lifetime!$C4</f>
        <v>0</v>
      </c>
      <c r="AT5">
        <f>(Transition!$D4*('Base-scenario'!AU6*'Unit emission'!M5+'Base-scenario'!AU94*'Unit emission'!M137)*Efficiency!$G4+(Transition!$C4*('Base-scenario'!AU6*'Unit emission'!M49)+'Base-scenario'!AU94*'Unit emission'!M181)*Efficiency!$P4)/Lifetime!$C4</f>
        <v>0</v>
      </c>
      <c r="AU5">
        <f>(Transition!$D4*('Base-scenario'!AV6*'Unit emission'!N5+'Base-scenario'!AV94*'Unit emission'!N137)*Efficiency!$G4+(Transition!$C4*('Base-scenario'!AV6*'Unit emission'!N49)+'Base-scenario'!AV94*'Unit emission'!N181)*Efficiency!$P4)/Lifetime!$C4</f>
        <v>0</v>
      </c>
      <c r="AV5">
        <f>(Transition!$D4*('Base-scenario'!AW6*'Unit emission'!O5+'Base-scenario'!AW94*'Unit emission'!O137)*Efficiency!$G4+(Transition!$C4*('Base-scenario'!AW6*'Unit emission'!O49)+'Base-scenario'!AW94*'Unit emission'!O181)*Efficiency!$P4)/Lifetime!$C4</f>
        <v>0</v>
      </c>
      <c r="AW5">
        <f>(Transition!$D4*('Base-scenario'!AX6*'Unit emission'!P5+'Base-scenario'!AX94*'Unit emission'!P137)*Efficiency!$G4+(Transition!$C4*('Base-scenario'!AX6*'Unit emission'!P49)+'Base-scenario'!AX94*'Unit emission'!P181)*Efficiency!$P4)/Lifetime!$C4</f>
        <v>0</v>
      </c>
      <c r="AX5">
        <f>(Transition!$D4*('Base-scenario'!AY6*'Unit emission'!Q5+'Base-scenario'!AY94*'Unit emission'!Q137)*Efficiency!$G4+(Transition!$C4*('Base-scenario'!AY6*'Unit emission'!Q49)+'Base-scenario'!AY94*'Unit emission'!Q181)*Efficiency!$P4)/Lifetime!$C4</f>
        <v>0</v>
      </c>
      <c r="AY5">
        <f>(Transition!$D4*('Base-scenario'!AZ6*'Unit emission'!R5+'Base-scenario'!AZ94*'Unit emission'!R137)*Efficiency!$G4+(Transition!$C4*('Base-scenario'!AZ6*'Unit emission'!R49)+'Base-scenario'!AZ94*'Unit emission'!R181)*Efficiency!$P4)/Lifetime!$C4</f>
        <v>0</v>
      </c>
      <c r="AZ5">
        <f>(Transition!$D4*('Base-scenario'!BA6*'Unit emission'!S5)*Efficiency!$G4+Transition!$C4*('Base-scenario'!BA6*'Unit emission'!S49)*Efficiency!$P4)/Lifetime!$C4</f>
        <v>0</v>
      </c>
      <c r="BA5" s="9">
        <f>(Transition!$D4*('Base-scenario'!BB6*'Unit emission'!C5)*Efficiency!$G4+Transition!$C4*('Base-scenario'!BB6*'Unit emission'!C49)*Efficiency!$P4)/Lifetime!$C4</f>
        <v>0</v>
      </c>
      <c r="BB5" s="9">
        <f>(Transition!$D4*('Base-scenario'!BC6*'Unit emission'!D5)*Efficiency!$G4+Transition!$C4*('Base-scenario'!BC6*'Unit emission'!D49)*Efficiency!$P4)/Lifetime!$C4</f>
        <v>0</v>
      </c>
      <c r="BC5" s="9">
        <f>(Transition!$D4*('Base-scenario'!BD6*'Unit emission'!E5)*Efficiency!$G4+Transition!$C4*('Base-scenario'!BD6*'Unit emission'!E49)*Efficiency!$P4)/Lifetime!$C4</f>
        <v>0</v>
      </c>
      <c r="BD5" s="9">
        <f>(Transition!$D4*('Base-scenario'!BE6*'Unit emission'!F5)*Efficiency!$G4+Transition!$C4*('Base-scenario'!BE6*'Unit emission'!F49)*Efficiency!$P4)/Lifetime!$C4</f>
        <v>0</v>
      </c>
      <c r="BE5" s="9">
        <f>(Transition!$D4*('Base-scenario'!BF6*'Unit emission'!G5)*Efficiency!$G4+Transition!$C4*('Base-scenario'!BF6*'Unit emission'!G49)*Efficiency!$P4)/Lifetime!$C4</f>
        <v>0</v>
      </c>
      <c r="BF5" s="9">
        <f>(Transition!$D4*('Base-scenario'!BG6*'Unit emission'!H5)*Efficiency!$G4+Transition!$C4*('Base-scenario'!BG6*'Unit emission'!H49)*Efficiency!$P4)/Lifetime!$C4</f>
        <v>0</v>
      </c>
      <c r="BG5" s="9">
        <f>(Transition!$D4*('Base-scenario'!BH6*'Unit emission'!I5)*Efficiency!$G4+Transition!$C4*('Base-scenario'!BH6*'Unit emission'!I49)*Efficiency!$P4)/Lifetime!$C4</f>
        <v>0</v>
      </c>
      <c r="BH5" s="9">
        <f>(Transition!$D4*('Base-scenario'!BI6*'Unit emission'!J5)*Efficiency!$G4+Transition!$C4*('Base-scenario'!BI6*'Unit emission'!J49)*Efficiency!$P4)/Lifetime!$C4</f>
        <v>0</v>
      </c>
      <c r="BI5" s="9">
        <f>(Transition!$D4*('Base-scenario'!BJ6*'Unit emission'!K5)*Efficiency!$G4+Transition!$C4*('Base-scenario'!BJ6*'Unit emission'!K49)*Efficiency!$P4)/Lifetime!$C4</f>
        <v>0</v>
      </c>
      <c r="BJ5" s="9">
        <f>(Transition!$D4*('Base-scenario'!BK6*'Unit emission'!L5)*Efficiency!$G4+Transition!$C4*('Base-scenario'!BK6*'Unit emission'!L49)*Efficiency!$P4)/Lifetime!$C4</f>
        <v>0</v>
      </c>
      <c r="BK5" s="9">
        <f>(Transition!$D4*('Base-scenario'!BL6*'Unit emission'!M5)*Efficiency!$G4+Transition!$C4*('Base-scenario'!BL6*'Unit emission'!M49)*Efficiency!$P4)/Lifetime!$C4</f>
        <v>0</v>
      </c>
      <c r="BL5" s="9">
        <f>(Transition!$D4*('Base-scenario'!BM6*'Unit emission'!N5)*Efficiency!$G4+Transition!$C4*('Base-scenario'!BM6*'Unit emission'!N49)*Efficiency!$P4)/Lifetime!$C4</f>
        <v>0</v>
      </c>
      <c r="BM5" s="9">
        <f>(Transition!$D4*('Base-scenario'!BN6*'Unit emission'!O5)*Efficiency!$G4+Transition!$C4*('Base-scenario'!BN6*'Unit emission'!O49)*Efficiency!$P4)/Lifetime!$C4</f>
        <v>0</v>
      </c>
      <c r="BN5" s="9">
        <f>(Transition!$D4*('Base-scenario'!BO6*'Unit emission'!P5)*Efficiency!$G4+Transition!$C4*('Base-scenario'!BO6*'Unit emission'!P49)*Efficiency!$P4)/Lifetime!$C4</f>
        <v>0</v>
      </c>
      <c r="BO5" s="9">
        <f>(Transition!$D4*('Base-scenario'!BP6*'Unit emission'!Q5)*Efficiency!$G4+Transition!$C4*('Base-scenario'!BP6*'Unit emission'!Q49)*Efficiency!$P4)/Lifetime!$C4</f>
        <v>0</v>
      </c>
      <c r="BP5" s="9">
        <f>(Transition!$D4*('Base-scenario'!BQ6*'Unit emission'!R5)*Efficiency!$G4+Transition!$C4*('Base-scenario'!BQ6*'Unit emission'!R49)*Efficiency!$P4)/Lifetime!$C4</f>
        <v>0</v>
      </c>
      <c r="BQ5" s="9">
        <f>(Transition!$D4*('Base-scenario'!BR6*'Unit emission'!S5)*Efficiency!$G4+Transition!$C4*('Base-scenario'!BR6*'Unit emission'!S49)*Efficiency!$P4)/Lifetime!$C4</f>
        <v>0</v>
      </c>
      <c r="BR5" s="9">
        <f>(Transition!$D4*('Base-scenario'!BS6*'Unit emission'!C5)*Efficiency!$G4+Transition!$C4*('Base-scenario'!BS6*'Unit emission'!C49)*Efficiency!$P4)/Lifetime!$C4</f>
        <v>0</v>
      </c>
      <c r="BS5" s="9">
        <f>(Transition!$D4*('Base-scenario'!BT6*'Unit emission'!D5)*Efficiency!$G4+Transition!$C4*('Base-scenario'!BT6*'Unit emission'!D49)*Efficiency!$P4)/Lifetime!$C4</f>
        <v>0</v>
      </c>
      <c r="BT5" s="9">
        <f>(Transition!$D4*('Base-scenario'!BU6*'Unit emission'!E5)*Efficiency!$G4+Transition!$C4*('Base-scenario'!BU6*'Unit emission'!E49)*Efficiency!$P4)/Lifetime!$C4</f>
        <v>0</v>
      </c>
      <c r="BU5" s="9">
        <f>(Transition!$D4*('Base-scenario'!BV6*'Unit emission'!F5)*Efficiency!$G4+Transition!$C4*('Base-scenario'!BV6*'Unit emission'!F49)*Efficiency!$P4)/Lifetime!$C4</f>
        <v>0</v>
      </c>
      <c r="BV5" s="9">
        <f>(Transition!$D4*('Base-scenario'!BW6*'Unit emission'!G5)*Efficiency!$G4+Transition!$C4*('Base-scenario'!BW6*'Unit emission'!G49)*Efficiency!$P4)/Lifetime!$C4</f>
        <v>0</v>
      </c>
      <c r="BW5" s="9">
        <f>(Transition!$D4*('Base-scenario'!BX6*'Unit emission'!H5)*Efficiency!$G4+Transition!$C4*('Base-scenario'!BX6*'Unit emission'!H49)*Efficiency!$P4)/Lifetime!$C4</f>
        <v>0</v>
      </c>
      <c r="BX5" s="9">
        <f>(Transition!$D4*('Base-scenario'!BY6*'Unit emission'!I5)*Efficiency!$G4+Transition!$C4*('Base-scenario'!BY6*'Unit emission'!I49)*Efficiency!$P4)/Lifetime!$C4</f>
        <v>0</v>
      </c>
      <c r="BY5" s="9">
        <f>(Transition!$D4*('Base-scenario'!BZ6*'Unit emission'!J5)*Efficiency!$G4+Transition!$C4*('Base-scenario'!BZ6*'Unit emission'!J49)*Efficiency!$P4)/Lifetime!$C4</f>
        <v>0</v>
      </c>
      <c r="BZ5" s="9">
        <f>(Transition!$D4*('Base-scenario'!CA6*'Unit emission'!K5)*Efficiency!$G4+Transition!$C4*('Base-scenario'!CA6*'Unit emission'!K49)*Efficiency!$P4)/Lifetime!$C4</f>
        <v>0</v>
      </c>
      <c r="CA5" s="9">
        <f>(Transition!$D4*('Base-scenario'!CB6*'Unit emission'!L5)*Efficiency!$G4+Transition!$C4*('Base-scenario'!CB6*'Unit emission'!L49)*Efficiency!$P4)/Lifetime!$C4</f>
        <v>0</v>
      </c>
      <c r="CB5" s="9">
        <f>(Transition!$D4*('Base-scenario'!CC6*'Unit emission'!M5)*Efficiency!$G4+Transition!$C4*('Base-scenario'!CC6*'Unit emission'!M49)*Efficiency!$P4)/Lifetime!$C4</f>
        <v>0</v>
      </c>
      <c r="CC5" s="9">
        <f>(Transition!$D4*('Base-scenario'!CD6*'Unit emission'!N5)*Efficiency!$G4+Transition!$C4*('Base-scenario'!CD6*'Unit emission'!N49)*Efficiency!$P4)/Lifetime!$C4</f>
        <v>0</v>
      </c>
      <c r="CD5" s="9">
        <f>(Transition!$D4*('Base-scenario'!CE6*'Unit emission'!O5)*Efficiency!$G4+Transition!$C4*('Base-scenario'!CE6*'Unit emission'!O49)*Efficiency!$P4)/Lifetime!$C4</f>
        <v>0</v>
      </c>
      <c r="CE5" s="9">
        <f>(Transition!$D4*('Base-scenario'!CF6*'Unit emission'!P5)*Efficiency!$G4+Transition!$C4*('Base-scenario'!CF6*'Unit emission'!P49)*Efficiency!$P4)/Lifetime!$C4</f>
        <v>0</v>
      </c>
      <c r="CF5" s="9">
        <f>(Transition!$D4*('Base-scenario'!CG6*'Unit emission'!Q5)*Efficiency!$G4+Transition!$C4*('Base-scenario'!CG6*'Unit emission'!Q49)*Efficiency!$P4)/Lifetime!$C4</f>
        <v>0</v>
      </c>
      <c r="CG5" s="9">
        <f>(Transition!$D4*('Base-scenario'!CH6*'Unit emission'!R5)*Efficiency!$G4+Transition!$C4*('Base-scenario'!CH6*'Unit emission'!R49)*Efficiency!$P4)/Lifetime!$C4</f>
        <v>0</v>
      </c>
      <c r="CJ5">
        <v>2012</v>
      </c>
      <c r="CK5">
        <f>(Transition!$D4*('RCP26 scenario'!C6*'Unit emission'!T5+'RCP26 scenario'!C94*'Unit emission'!T137)*Efficiency!$G4+(Transition!$C4*('RCP26 scenario'!C6*'Unit emission'!T49)+'RCP26 scenario'!C94*'Unit emission'!T181)*Efficiency!$P4)/Lifetime!$C4</f>
        <v>0</v>
      </c>
      <c r="CL5">
        <f>(Transition!$D4*('RCP26 scenario'!D6*'Unit emission'!U5+'RCP26 scenario'!D94*'Unit emission'!U137)*Efficiency!$G4+(Transition!$C4*('RCP26 scenario'!D6*'Unit emission'!U49)+'RCP26 scenario'!D94*'Unit emission'!U181)*Efficiency!$P4)/Lifetime!$C4</f>
        <v>0</v>
      </c>
      <c r="CM5">
        <f>(Transition!$D4*('RCP26 scenario'!E6*'Unit emission'!V5+'RCP26 scenario'!E94*'Unit emission'!V137)*Efficiency!$G4+(Transition!$C4*('RCP26 scenario'!E6*'Unit emission'!V49)+'RCP26 scenario'!E94*'Unit emission'!V181)*Efficiency!$P4)/Lifetime!$C4</f>
        <v>0</v>
      </c>
      <c r="CN5">
        <f>(Transition!$D4*('RCP26 scenario'!F6*'Unit emission'!W5+'RCP26 scenario'!F94*'Unit emission'!W137)*Efficiency!$G4+(Transition!$C4*('RCP26 scenario'!F6*'Unit emission'!W49)+'RCP26 scenario'!F94*'Unit emission'!W181)*Efficiency!$P4)/Lifetime!$C4</f>
        <v>0</v>
      </c>
      <c r="CO5">
        <f>(Transition!$D4*('RCP26 scenario'!G6*'Unit emission'!X5+'RCP26 scenario'!G94*'Unit emission'!X137)*Efficiency!$G4+(Transition!$C4*('RCP26 scenario'!G6*'Unit emission'!X49)+'RCP26 scenario'!G94*'Unit emission'!X181)*Efficiency!$P4)/Lifetime!$C4</f>
        <v>0</v>
      </c>
      <c r="CP5">
        <f>(Transition!$D4*('RCP26 scenario'!H6*'Unit emission'!Y5+'RCP26 scenario'!H94*'Unit emission'!Y137)*Efficiency!$G4+(Transition!$C4*('RCP26 scenario'!H6*'Unit emission'!Y49)+'RCP26 scenario'!H94*'Unit emission'!Y181)*Efficiency!$P4)/Lifetime!$C4</f>
        <v>0</v>
      </c>
      <c r="CQ5">
        <f>(Transition!$D4*('RCP26 scenario'!I6*'Unit emission'!Z5+'RCP26 scenario'!I94*'Unit emission'!Z137)*Efficiency!$G4+(Transition!$C4*('RCP26 scenario'!I6*'Unit emission'!Z49)+'RCP26 scenario'!I94*'Unit emission'!Z181)*Efficiency!$P4)/Lifetime!$C4</f>
        <v>0</v>
      </c>
      <c r="CR5">
        <f>(Transition!$D4*('RCP26 scenario'!J6*'Unit emission'!AA5+'RCP26 scenario'!J94*'Unit emission'!AA137)*Efficiency!$G4+(Transition!$C4*('RCP26 scenario'!J6*'Unit emission'!AA49)+'RCP26 scenario'!J94*'Unit emission'!AA181)*Efficiency!$P4)/Lifetime!$C4</f>
        <v>0</v>
      </c>
      <c r="CS5">
        <f>(Transition!$D4*('RCP26 scenario'!K6*'Unit emission'!AB5+'RCP26 scenario'!K94*'Unit emission'!AB137)*Efficiency!$G4+(Transition!$C4*('RCP26 scenario'!K6*'Unit emission'!AB49)+'RCP26 scenario'!K94*'Unit emission'!AB181)*Efficiency!$P4)/Lifetime!$C4</f>
        <v>0</v>
      </c>
      <c r="CT5">
        <f>(Transition!$D4*('RCP26 scenario'!L6*'Unit emission'!AC5+'RCP26 scenario'!L94*'Unit emission'!AC137)*Efficiency!$G4+(Transition!$C4*('RCP26 scenario'!L6*'Unit emission'!AC49)+'RCP26 scenario'!L94*'Unit emission'!AC181)*Efficiency!$P4)/Lifetime!$C4</f>
        <v>0</v>
      </c>
      <c r="CU5">
        <f>(Transition!$D4*('RCP26 scenario'!M6*'Unit emission'!AD5+'RCP26 scenario'!M94*'Unit emission'!AD137)*Efficiency!$G4+(Transition!$C4*('RCP26 scenario'!M6*'Unit emission'!AD49)+'RCP26 scenario'!M94*'Unit emission'!AD181)*Efficiency!$P4)/Lifetime!$C4</f>
        <v>0</v>
      </c>
      <c r="CV5">
        <f>(Transition!$D4*('RCP26 scenario'!N6*'Unit emission'!AE5+'RCP26 scenario'!N94*'Unit emission'!AE137)*Efficiency!$G4+(Transition!$C4*('RCP26 scenario'!N6*'Unit emission'!AE49)+'RCP26 scenario'!N94*'Unit emission'!AE181)*Efficiency!$P4)/Lifetime!$C4</f>
        <v>0</v>
      </c>
      <c r="CW5">
        <f>(Transition!$D4*('RCP26 scenario'!O6*'Unit emission'!AF5+'RCP26 scenario'!O94*'Unit emission'!AF137)*Efficiency!$G4+(Transition!$C4*('RCP26 scenario'!O6*'Unit emission'!AF49)+'RCP26 scenario'!O94*'Unit emission'!AF181)*Efficiency!$P4)/Lifetime!$C4</f>
        <v>0</v>
      </c>
      <c r="CX5">
        <f>(Transition!$D4*('RCP26 scenario'!P6*'Unit emission'!AG5+'RCP26 scenario'!P94*'Unit emission'!AG137)*Efficiency!$G4+(Transition!$C4*('RCP26 scenario'!P6*'Unit emission'!AG49)+'RCP26 scenario'!P94*'Unit emission'!AG181)*Efficiency!$P4)/Lifetime!$C4</f>
        <v>0</v>
      </c>
      <c r="CY5">
        <f>(Transition!$D4*('RCP26 scenario'!Q6*'Unit emission'!AH5+'RCP26 scenario'!Q94*'Unit emission'!AH137)*Efficiency!$G4+(Transition!$C4*('RCP26 scenario'!Q6*'Unit emission'!AH49)+'RCP26 scenario'!Q94*'Unit emission'!AH181)*Efficiency!$P4)/Lifetime!$C4</f>
        <v>0</v>
      </c>
      <c r="CZ5">
        <f>(Transition!$D4*('RCP26 scenario'!R6*'Unit emission'!AI5+'RCP26 scenario'!R94*'Unit emission'!AI137)*Efficiency!$G4+(Transition!$C4*('RCP26 scenario'!R6*'Unit emission'!AI49)+'RCP26 scenario'!R94*'Unit emission'!AI181)*Efficiency!$P4)/Lifetime!$C4</f>
        <v>0</v>
      </c>
      <c r="DA5">
        <f>(Transition!$D4*('RCP26 scenario'!S6*'Unit emission'!AJ5)*Efficiency!$G4+Transition!$C4*('RCP26 scenario'!S6*'Unit emission'!AJ49)*Efficiency!$P4)/Lifetime!$C4</f>
        <v>0</v>
      </c>
      <c r="DB5">
        <f>(Transition!$D4*('RCP26 scenario'!T6*'Unit emission'!T5+'RCP26 scenario'!T94*'Unit emission'!T137)*Efficiency!$G4+(Transition!$C4*('RCP26 scenario'!T6*'Unit emission'!T49)+'RCP26 scenario'!T94*'Unit emission'!T181)*Efficiency!$P4)/Lifetime!$C4</f>
        <v>0</v>
      </c>
      <c r="DC5">
        <f>(Transition!$D4*('RCP26 scenario'!U6*'Unit emission'!U5+'RCP26 scenario'!U94*'Unit emission'!U137)*Efficiency!$G4+(Transition!$C4*('RCP26 scenario'!U6*'Unit emission'!U49)+'RCP26 scenario'!U94*'Unit emission'!U181)*Efficiency!$P4)/Lifetime!$C4</f>
        <v>0</v>
      </c>
      <c r="DD5">
        <f>(Transition!$D4*('RCP26 scenario'!V6*'Unit emission'!V5+'RCP26 scenario'!V94*'Unit emission'!V137)*Efficiency!$G4+(Transition!$C4*('RCP26 scenario'!V6*'Unit emission'!V49)+'RCP26 scenario'!V94*'Unit emission'!V181)*Efficiency!$P4)/Lifetime!$C4</f>
        <v>0</v>
      </c>
      <c r="DE5">
        <f>(Transition!$D4*('RCP26 scenario'!W6*'Unit emission'!W5+'RCP26 scenario'!W94*'Unit emission'!W137)*Efficiency!$G4+(Transition!$C4*('RCP26 scenario'!W6*'Unit emission'!W49)+'RCP26 scenario'!W94*'Unit emission'!W181)*Efficiency!$P4)/Lifetime!$C4</f>
        <v>0</v>
      </c>
      <c r="DF5">
        <f>(Transition!$D4*('RCP26 scenario'!X6*'Unit emission'!X5+'RCP26 scenario'!X94*'Unit emission'!X137)*Efficiency!$G4+(Transition!$C4*('RCP26 scenario'!X6*'Unit emission'!X49)+'RCP26 scenario'!X94*'Unit emission'!X181)*Efficiency!$P4)/Lifetime!$C4</f>
        <v>0</v>
      </c>
      <c r="DG5">
        <f>(Transition!$D4*('RCP26 scenario'!Y6*'Unit emission'!Y5+'RCP26 scenario'!Y94*'Unit emission'!Y137)*Efficiency!$G4+(Transition!$C4*('RCP26 scenario'!Y6*'Unit emission'!Y49)+'RCP26 scenario'!Y94*'Unit emission'!Y181)*Efficiency!$P4)/Lifetime!$C4</f>
        <v>0</v>
      </c>
      <c r="DH5">
        <f>(Transition!$D4*('RCP26 scenario'!Z6*'Unit emission'!Z5+'RCP26 scenario'!Z94*'Unit emission'!Z137)*Efficiency!$G4+(Transition!$C4*('RCP26 scenario'!Z6*'Unit emission'!Z49)+'RCP26 scenario'!Z94*'Unit emission'!Z181)*Efficiency!$P4)/Lifetime!$C4</f>
        <v>0</v>
      </c>
      <c r="DI5">
        <f>(Transition!$D4*('RCP26 scenario'!AA6*'Unit emission'!AA5+'RCP26 scenario'!AA94*'Unit emission'!AA137)*Efficiency!$G4+(Transition!$C4*('RCP26 scenario'!AA6*'Unit emission'!AA49)+'RCP26 scenario'!AA94*'Unit emission'!AA181)*Efficiency!$P4)/Lifetime!$C4</f>
        <v>0</v>
      </c>
      <c r="DJ5">
        <f>(Transition!$D4*('RCP26 scenario'!AB6*'Unit emission'!AB5+'RCP26 scenario'!AB94*'Unit emission'!AB137)*Efficiency!$G4+(Transition!$C4*('RCP26 scenario'!AB6*'Unit emission'!AB49)+'RCP26 scenario'!AB94*'Unit emission'!AB181)*Efficiency!$P4)/Lifetime!$C4</f>
        <v>0</v>
      </c>
      <c r="DK5">
        <f>(Transition!$D4*('RCP26 scenario'!AC6*'Unit emission'!AC5+'RCP26 scenario'!AC94*'Unit emission'!AC137)*Efficiency!$G4+(Transition!$C4*('RCP26 scenario'!AC6*'Unit emission'!AC49)+'RCP26 scenario'!AC94*'Unit emission'!AC181)*Efficiency!$P4)/Lifetime!$C4</f>
        <v>0</v>
      </c>
      <c r="DL5">
        <f>(Transition!$D4*('RCP26 scenario'!AD6*'Unit emission'!AD5+'RCP26 scenario'!AD94*'Unit emission'!AD137)*Efficiency!$G4+(Transition!$C4*('RCP26 scenario'!AD6*'Unit emission'!AD49)+'RCP26 scenario'!AD94*'Unit emission'!AD181)*Efficiency!$P4)/Lifetime!$C4</f>
        <v>0</v>
      </c>
      <c r="DM5">
        <f>(Transition!$D4*('RCP26 scenario'!AE6*'Unit emission'!AE5+'RCP26 scenario'!AE94*'Unit emission'!AE137)*Efficiency!$G4+(Transition!$C4*('RCP26 scenario'!AE6*'Unit emission'!AE49)+'RCP26 scenario'!AE94*'Unit emission'!AE181)*Efficiency!$P4)/Lifetime!$C4</f>
        <v>0</v>
      </c>
      <c r="DN5">
        <f>(Transition!$D4*('RCP26 scenario'!AF6*'Unit emission'!AF5+'RCP26 scenario'!AF94*'Unit emission'!AF137)*Efficiency!$G4+(Transition!$C4*('RCP26 scenario'!AF6*'Unit emission'!AF49)+'RCP26 scenario'!AF94*'Unit emission'!AF181)*Efficiency!$P4)/Lifetime!$C4</f>
        <v>0</v>
      </c>
      <c r="DO5">
        <f>(Transition!$D4*('RCP26 scenario'!AG6*'Unit emission'!AG5+'RCP26 scenario'!AG94*'Unit emission'!AG137)*Efficiency!$G4+(Transition!$C4*('RCP26 scenario'!AG6*'Unit emission'!AG49)+'RCP26 scenario'!AG94*'Unit emission'!AG181)*Efficiency!$P4)/Lifetime!$C4</f>
        <v>0</v>
      </c>
      <c r="DP5">
        <f>(Transition!$D4*('RCP26 scenario'!AH6*'Unit emission'!AH5+'RCP26 scenario'!AH94*'Unit emission'!AH137)*Efficiency!$G4+(Transition!$C4*('RCP26 scenario'!AH6*'Unit emission'!AH49)+'RCP26 scenario'!AH94*'Unit emission'!AH181)*Efficiency!$P4)/Lifetime!$C4</f>
        <v>0</v>
      </c>
      <c r="DQ5">
        <f>(Transition!$D4*('RCP26 scenario'!AI6*'Unit emission'!AI5+'RCP26 scenario'!AI94*'Unit emission'!AI137)*Efficiency!$G4+(Transition!$C4*('RCP26 scenario'!AI6*'Unit emission'!AI49)+'RCP26 scenario'!AI94*'Unit emission'!AI181)*Efficiency!$P4)/Lifetime!$C4</f>
        <v>0</v>
      </c>
      <c r="DR5">
        <f>(Transition!$D4*('RCP26 scenario'!AJ6*'Unit emission'!AJ5)*Efficiency!$G4+Transition!$C4*('RCP26 scenario'!AJ6*'Unit emission'!AJ49)*Efficiency!$P4)/Lifetime!$C4</f>
        <v>0</v>
      </c>
      <c r="DS5">
        <f>(Transition!$D4*('RCP26 scenario'!AK6*'Unit emission'!T5+'RCP26 scenario'!AK94*'Unit emission'!T137)*Efficiency!$G4+(Transition!$C4*('RCP26 scenario'!AK6*'Unit emission'!T49)+'RCP26 scenario'!AK94*'Unit emission'!T181)*Efficiency!$P4)/Lifetime!$C4</f>
        <v>0</v>
      </c>
      <c r="DT5">
        <f>(Transition!$D4*('RCP26 scenario'!AL6*'Unit emission'!U5+'RCP26 scenario'!AL94*'Unit emission'!U137)*Efficiency!$G4+(Transition!$C4*('RCP26 scenario'!AL6*'Unit emission'!U49)+'RCP26 scenario'!AL94*'Unit emission'!U181)*Efficiency!$P4)/Lifetime!$C4</f>
        <v>0</v>
      </c>
      <c r="DU5">
        <f>(Transition!$D4*('RCP26 scenario'!AM6*'Unit emission'!V5+'RCP26 scenario'!AM94*'Unit emission'!V137)*Efficiency!$G4+(Transition!$C4*('RCP26 scenario'!AM6*'Unit emission'!V49)+'RCP26 scenario'!AM94*'Unit emission'!V181)*Efficiency!$P4)/Lifetime!$C4</f>
        <v>0</v>
      </c>
      <c r="DV5">
        <f>(Transition!$D4*('RCP26 scenario'!AN6*'Unit emission'!W5+'RCP26 scenario'!AN94*'Unit emission'!W137)*Efficiency!$G4+(Transition!$C4*('RCP26 scenario'!AN6*'Unit emission'!W49)+'RCP26 scenario'!AN94*'Unit emission'!W181)*Efficiency!$P4)/Lifetime!$C4</f>
        <v>0</v>
      </c>
      <c r="DW5">
        <f>(Transition!$D4*('RCP26 scenario'!AO6*'Unit emission'!X5+'RCP26 scenario'!AO94*'Unit emission'!X137)*Efficiency!$G4+(Transition!$C4*('RCP26 scenario'!AO6*'Unit emission'!X49)+'RCP26 scenario'!AO94*'Unit emission'!X181)*Efficiency!$P4)/Lifetime!$C4</f>
        <v>0</v>
      </c>
      <c r="DX5">
        <f>(Transition!$D4*('RCP26 scenario'!AP6*'Unit emission'!Y5+'RCP26 scenario'!AP94*'Unit emission'!Y137)*Efficiency!$G4+(Transition!$C4*('RCP26 scenario'!AP6*'Unit emission'!Y49)+'RCP26 scenario'!AP94*'Unit emission'!Y181)*Efficiency!$P4)/Lifetime!$C4</f>
        <v>0</v>
      </c>
      <c r="DY5">
        <f>(Transition!$D4*('RCP26 scenario'!AQ6*'Unit emission'!Z5+'RCP26 scenario'!AQ94*'Unit emission'!Z137)*Efficiency!$G4+(Transition!$C4*('RCP26 scenario'!AQ6*'Unit emission'!Z49)+'RCP26 scenario'!AQ94*'Unit emission'!Z181)*Efficiency!$P4)/Lifetime!$C4</f>
        <v>0</v>
      </c>
      <c r="DZ5">
        <f>(Transition!$D4*('RCP26 scenario'!AR6*'Unit emission'!AA5+'RCP26 scenario'!AR94*'Unit emission'!AA137)*Efficiency!$G4+(Transition!$C4*('RCP26 scenario'!AR6*'Unit emission'!AA49)+'RCP26 scenario'!AR94*'Unit emission'!AA181)*Efficiency!$P4)/Lifetime!$C4</f>
        <v>0</v>
      </c>
      <c r="EA5">
        <f>(Transition!$D4*('RCP26 scenario'!AS6*'Unit emission'!AB5+'RCP26 scenario'!AS94*'Unit emission'!AB137)*Efficiency!$G4+(Transition!$C4*('RCP26 scenario'!AS6*'Unit emission'!AB49)+'RCP26 scenario'!AS94*'Unit emission'!AB181)*Efficiency!$P4)/Lifetime!$C4</f>
        <v>0</v>
      </c>
      <c r="EB5">
        <f>(Transition!$D4*('RCP26 scenario'!AT6*'Unit emission'!AC5+'RCP26 scenario'!AT94*'Unit emission'!AC137)*Efficiency!$G4+(Transition!$C4*('RCP26 scenario'!AT6*'Unit emission'!AC49)+'RCP26 scenario'!AT94*'Unit emission'!AC181)*Efficiency!$P4)/Lifetime!$C4</f>
        <v>0</v>
      </c>
      <c r="EC5">
        <f>(Transition!$D4*('RCP26 scenario'!AU6*'Unit emission'!AD5+'RCP26 scenario'!AU94*'Unit emission'!AD137)*Efficiency!$G4+(Transition!$C4*('RCP26 scenario'!AU6*'Unit emission'!AD49)+'RCP26 scenario'!AU94*'Unit emission'!AD181)*Efficiency!$P4)/Lifetime!$C4</f>
        <v>0</v>
      </c>
      <c r="ED5">
        <f>(Transition!$D4*('RCP26 scenario'!AV6*'Unit emission'!AE5+'RCP26 scenario'!AV94*'Unit emission'!AE137)*Efficiency!$G4+(Transition!$C4*('RCP26 scenario'!AV6*'Unit emission'!AE49)+'RCP26 scenario'!AV94*'Unit emission'!AE181)*Efficiency!$P4)/Lifetime!$C4</f>
        <v>0</v>
      </c>
      <c r="EE5">
        <f>(Transition!$D4*('RCP26 scenario'!AW6*'Unit emission'!AF5+'RCP26 scenario'!AW94*'Unit emission'!AF137)*Efficiency!$G4+(Transition!$C4*('RCP26 scenario'!AW6*'Unit emission'!AF49)+'RCP26 scenario'!AW94*'Unit emission'!AF181)*Efficiency!$P4)/Lifetime!$C4</f>
        <v>0</v>
      </c>
      <c r="EF5">
        <f>(Transition!$D4*('RCP26 scenario'!AX6*'Unit emission'!AG5+'RCP26 scenario'!AX94*'Unit emission'!AG137)*Efficiency!$G4+(Transition!$C4*('RCP26 scenario'!AX6*'Unit emission'!AG49)+'RCP26 scenario'!AX94*'Unit emission'!AG181)*Efficiency!$P4)/Lifetime!$C4</f>
        <v>0</v>
      </c>
      <c r="EG5">
        <f>(Transition!$D4*('RCP26 scenario'!AY6*'Unit emission'!AH5+'RCP26 scenario'!AY94*'Unit emission'!AH137)*Efficiency!$G4+(Transition!$C4*('RCP26 scenario'!AY6*'Unit emission'!AH49)+'RCP26 scenario'!AY94*'Unit emission'!AH181)*Efficiency!$P4)/Lifetime!$C4</f>
        <v>0</v>
      </c>
      <c r="EH5">
        <f>(Transition!$D4*('RCP26 scenario'!AZ6*'Unit emission'!AI5+'RCP26 scenario'!AZ94*'Unit emission'!AI137)*Efficiency!$G4+(Transition!$C4*('RCP26 scenario'!AZ6*'Unit emission'!AI49)+'RCP26 scenario'!AZ94*'Unit emission'!AI181)*Efficiency!$P4)/Lifetime!$C4</f>
        <v>0</v>
      </c>
      <c r="EI5">
        <f>(Transition!$D4*('RCP26 scenario'!BA6*'Unit emission'!AJ5)*Efficiency!$G4+Transition!$C4*('RCP26 scenario'!BA6*'Unit emission'!AJ49)*Efficiency!$P4)/Lifetime!$C4</f>
        <v>0</v>
      </c>
      <c r="EJ5" s="9">
        <f>(Transition!$D4*('RCP26 scenario'!BB6*'Unit emission'!T5)*Efficiency!$G4+Transition!$C4*('RCP26 scenario'!BB6*'Unit emission'!T49)*Efficiency!$P4)/Lifetime!$C4</f>
        <v>0</v>
      </c>
      <c r="EK5" s="9">
        <f>(Transition!$D4*('RCP26 scenario'!BC6*'Unit emission'!U5)*Efficiency!$G4+Transition!$C4*('RCP26 scenario'!BC6*'Unit emission'!U49)*Efficiency!$P4)/Lifetime!$C4</f>
        <v>0</v>
      </c>
      <c r="EL5" s="9">
        <f>(Transition!$D4*('RCP26 scenario'!BD6*'Unit emission'!V5)*Efficiency!$G4+Transition!$C4*('RCP26 scenario'!BD6*'Unit emission'!V49)*Efficiency!$P4)/Lifetime!$C4</f>
        <v>0</v>
      </c>
      <c r="EM5" s="9">
        <f>(Transition!$D4*('RCP26 scenario'!BE6*'Unit emission'!W5)*Efficiency!$G4+Transition!$C4*('RCP26 scenario'!BE6*'Unit emission'!W49)*Efficiency!$P4)/Lifetime!$C4</f>
        <v>0</v>
      </c>
      <c r="EN5" s="9">
        <f>(Transition!$D4*('RCP26 scenario'!BF6*'Unit emission'!X5)*Efficiency!$G4+Transition!$C4*('RCP26 scenario'!BF6*'Unit emission'!X49)*Efficiency!$P4)/Lifetime!$C4</f>
        <v>0</v>
      </c>
      <c r="EO5" s="9">
        <f>(Transition!$D4*('RCP26 scenario'!BG6*'Unit emission'!Y5)*Efficiency!$G4+Transition!$C4*('RCP26 scenario'!BG6*'Unit emission'!Y49)*Efficiency!$P4)/Lifetime!$C4</f>
        <v>0</v>
      </c>
      <c r="EP5" s="9">
        <f>(Transition!$D4*('RCP26 scenario'!BH6*'Unit emission'!Z5)*Efficiency!$G4+Transition!$C4*('RCP26 scenario'!BH6*'Unit emission'!Z49)*Efficiency!$P4)/Lifetime!$C4</f>
        <v>0</v>
      </c>
      <c r="EQ5" s="9">
        <f>(Transition!$D4*('RCP26 scenario'!BI6*'Unit emission'!AA5)*Efficiency!$G4+Transition!$C4*('RCP26 scenario'!BI6*'Unit emission'!AA49)*Efficiency!$P4)/Lifetime!$C4</f>
        <v>0</v>
      </c>
      <c r="ER5" s="9">
        <f>(Transition!$D4*('RCP26 scenario'!BJ6*'Unit emission'!AB5)*Efficiency!$G4+Transition!$C4*('RCP26 scenario'!BJ6*'Unit emission'!AB49)*Efficiency!$P4)/Lifetime!$C4</f>
        <v>0</v>
      </c>
      <c r="ES5" s="9">
        <f>(Transition!$D4*('RCP26 scenario'!BK6*'Unit emission'!AC5)*Efficiency!$G4+Transition!$C4*('RCP26 scenario'!BK6*'Unit emission'!AC49)*Efficiency!$P4)/Lifetime!$C4</f>
        <v>0</v>
      </c>
      <c r="ET5" s="9">
        <f>(Transition!$D4*('RCP26 scenario'!BL6*'Unit emission'!AD5)*Efficiency!$G4+Transition!$C4*('RCP26 scenario'!BL6*'Unit emission'!AD49)*Efficiency!$P4)/Lifetime!$C4</f>
        <v>0</v>
      </c>
      <c r="EU5" s="9">
        <f>(Transition!$D4*('RCP26 scenario'!BM6*'Unit emission'!AE5)*Efficiency!$G4+Transition!$C4*('RCP26 scenario'!BM6*'Unit emission'!AE49)*Efficiency!$P4)/Lifetime!$C4</f>
        <v>0</v>
      </c>
      <c r="EV5" s="9">
        <f>(Transition!$D4*('RCP26 scenario'!BN6*'Unit emission'!AF5)*Efficiency!$G4+Transition!$C4*('RCP26 scenario'!BN6*'Unit emission'!AF49)*Efficiency!$P4)/Lifetime!$C4</f>
        <v>0</v>
      </c>
      <c r="EW5" s="9">
        <f>(Transition!$D4*('RCP26 scenario'!BO6*'Unit emission'!AG5)*Efficiency!$G4+Transition!$C4*('RCP26 scenario'!BO6*'Unit emission'!AG49)*Efficiency!$P4)/Lifetime!$C4</f>
        <v>0</v>
      </c>
      <c r="EX5" s="9">
        <f>(Transition!$D4*('RCP26 scenario'!BP6*'Unit emission'!AH5)*Efficiency!$G4+Transition!$C4*('RCP26 scenario'!BP6*'Unit emission'!AH49)*Efficiency!$P4)/Lifetime!$C4</f>
        <v>0</v>
      </c>
      <c r="EY5" s="9">
        <f>(Transition!$D4*('RCP26 scenario'!BQ6*'Unit emission'!AI5)*Efficiency!$G4+Transition!$C4*('RCP26 scenario'!BQ6*'Unit emission'!AI49)*Efficiency!$P4)/Lifetime!$C4</f>
        <v>0</v>
      </c>
      <c r="EZ5" s="9">
        <f>(Transition!$D4*('RCP26 scenario'!BR6*'Unit emission'!AJ5)*Efficiency!$G4+Transition!$C4*('RCP26 scenario'!BR6*'Unit emission'!AJ49)*Efficiency!$P4)/Lifetime!$C4</f>
        <v>0</v>
      </c>
      <c r="FA5" s="9">
        <f>(Transition!$D4*('RCP26 scenario'!BS6*'Unit emission'!T5)*Efficiency!$G4+Transition!$C4*('RCP26 scenario'!BS6*'Unit emission'!T49)*Efficiency!$P4)/Lifetime!$C4</f>
        <v>0</v>
      </c>
      <c r="FB5" s="9">
        <f>(Transition!$D4*('RCP26 scenario'!BT6*'Unit emission'!U5)*Efficiency!$G4+Transition!$C4*('RCP26 scenario'!BT6*'Unit emission'!U49)*Efficiency!$P4)/Lifetime!$C4</f>
        <v>0</v>
      </c>
      <c r="FC5" s="9">
        <f>(Transition!$D4*('RCP26 scenario'!BU6*'Unit emission'!V5)*Efficiency!$G4+Transition!$C4*('RCP26 scenario'!BU6*'Unit emission'!V49)*Efficiency!$P4)/Lifetime!$C4</f>
        <v>0</v>
      </c>
      <c r="FD5" s="9">
        <f>(Transition!$D4*('RCP26 scenario'!BV6*'Unit emission'!W5)*Efficiency!$G4+Transition!$C4*('RCP26 scenario'!BV6*'Unit emission'!W49)*Efficiency!$P4)/Lifetime!$C4</f>
        <v>0</v>
      </c>
      <c r="FE5" s="9">
        <f>(Transition!$D4*('RCP26 scenario'!BW6*'Unit emission'!X5)*Efficiency!$G4+Transition!$C4*('RCP26 scenario'!BW6*'Unit emission'!X49)*Efficiency!$P4)/Lifetime!$C4</f>
        <v>0</v>
      </c>
      <c r="FF5" s="9">
        <f>(Transition!$D4*('RCP26 scenario'!BX6*'Unit emission'!Y5)*Efficiency!$G4+Transition!$C4*('RCP26 scenario'!BX6*'Unit emission'!Y49)*Efficiency!$P4)/Lifetime!$C4</f>
        <v>0</v>
      </c>
      <c r="FG5" s="9">
        <f>(Transition!$D4*('RCP26 scenario'!BY6*'Unit emission'!Z5)*Efficiency!$G4+Transition!$C4*('RCP26 scenario'!BY6*'Unit emission'!Z49)*Efficiency!$P4)/Lifetime!$C4</f>
        <v>0</v>
      </c>
      <c r="FH5" s="9">
        <f>(Transition!$D4*('RCP26 scenario'!BZ6*'Unit emission'!AA5)*Efficiency!$G4+Transition!$C4*('RCP26 scenario'!BZ6*'Unit emission'!AA49)*Efficiency!$P4)/Lifetime!$C4</f>
        <v>0</v>
      </c>
      <c r="FI5" s="9">
        <f>(Transition!$D4*('RCP26 scenario'!CA6*'Unit emission'!AB5)*Efficiency!$G4+Transition!$C4*('RCP26 scenario'!CA6*'Unit emission'!AB49)*Efficiency!$P4)/Lifetime!$C4</f>
        <v>0</v>
      </c>
      <c r="FJ5" s="9">
        <f>(Transition!$D4*('RCP26 scenario'!CB6*'Unit emission'!AC5)*Efficiency!$G4+Transition!$C4*('RCP26 scenario'!CB6*'Unit emission'!AC49)*Efficiency!$P4)/Lifetime!$C4</f>
        <v>0</v>
      </c>
      <c r="FK5" s="9">
        <f>(Transition!$D4*('RCP26 scenario'!CC6*'Unit emission'!AD5)*Efficiency!$G4+Transition!$C4*('RCP26 scenario'!CC6*'Unit emission'!AD49)*Efficiency!$P4)/Lifetime!$C4</f>
        <v>0</v>
      </c>
      <c r="FL5" s="9">
        <f>(Transition!$D4*('RCP26 scenario'!CD6*'Unit emission'!AE5)*Efficiency!$G4+Transition!$C4*('RCP26 scenario'!CD6*'Unit emission'!AE49)*Efficiency!$P4)/Lifetime!$C4</f>
        <v>0</v>
      </c>
      <c r="FM5" s="9">
        <f>(Transition!$D4*('RCP26 scenario'!CE6*'Unit emission'!AF5)*Efficiency!$G4+Transition!$C4*('RCP26 scenario'!CE6*'Unit emission'!AF49)*Efficiency!$P4)/Lifetime!$C4</f>
        <v>0</v>
      </c>
      <c r="FN5" s="9">
        <f>(Transition!$D4*('RCP26 scenario'!CF6*'Unit emission'!AG5)*Efficiency!$G4+Transition!$C4*('RCP26 scenario'!CF6*'Unit emission'!AG49)*Efficiency!$P4)/Lifetime!$C4</f>
        <v>0</v>
      </c>
      <c r="FO5" s="9">
        <f>(Transition!$D4*('RCP26 scenario'!CG6*'Unit emission'!AH5)*Efficiency!$G4+Transition!$C4*('RCP26 scenario'!CG6*'Unit emission'!AH49)*Efficiency!$P4)/Lifetime!$C4</f>
        <v>0</v>
      </c>
      <c r="FP5" s="9">
        <f>(Transition!$D4*('RCP26 scenario'!CH6*'Unit emission'!AI5)*Efficiency!$G4+Transition!$C4*('RCP26 scenario'!CH6*'Unit emission'!AI49)*Efficiency!$P4)/Lifetime!$C4</f>
        <v>0</v>
      </c>
      <c r="FS5">
        <v>2012</v>
      </c>
      <c r="FT5">
        <f>(Transition!$D4*('RCP19 scenario'!C6*'Unit emission'!AK5+'RCP19 scenario'!C94*'Unit emission'!AK137)*Efficiency!$G4+(Transition!$C4*('RCP19 scenario'!C6*'Unit emission'!AK49)+'RCP19 scenario'!C94*'Unit emission'!AK181)*Efficiency!$P4)/Lifetime!$C4</f>
        <v>0</v>
      </c>
      <c r="FU5">
        <f>(Transition!$D4*('RCP19 scenario'!D6*'Unit emission'!AL5+'RCP19 scenario'!D94*'Unit emission'!AL137)*Efficiency!$G4+(Transition!$C4*('RCP19 scenario'!D6*'Unit emission'!AL49)+'RCP19 scenario'!D94*'Unit emission'!AL181)*Efficiency!$P4)/Lifetime!$C4</f>
        <v>0</v>
      </c>
      <c r="FV5">
        <f>(Transition!$D4*('RCP19 scenario'!E6*'Unit emission'!AM5+'RCP19 scenario'!E94*'Unit emission'!AM137)*Efficiency!$G4+(Transition!$C4*('RCP19 scenario'!E6*'Unit emission'!AM49)+'RCP19 scenario'!E94*'Unit emission'!AM181)*Efficiency!$P4)/Lifetime!$C4</f>
        <v>0</v>
      </c>
      <c r="FW5">
        <f>(Transition!$D4*('RCP19 scenario'!F6*'Unit emission'!AN5+'RCP19 scenario'!F94*'Unit emission'!AN137)*Efficiency!$G4+(Transition!$C4*('RCP19 scenario'!F6*'Unit emission'!AN49)+'RCP19 scenario'!F94*'Unit emission'!AN181)*Efficiency!$P4)/Lifetime!$C4</f>
        <v>0</v>
      </c>
      <c r="FX5">
        <f>(Transition!$D4*('RCP19 scenario'!G6*'Unit emission'!AO5+'RCP19 scenario'!G94*'Unit emission'!AO137)*Efficiency!$G4+(Transition!$C4*('RCP19 scenario'!G6*'Unit emission'!AO49)+'RCP19 scenario'!G94*'Unit emission'!AO181)*Efficiency!$P4)/Lifetime!$C4</f>
        <v>0</v>
      </c>
      <c r="FY5">
        <f>(Transition!$D4*('RCP19 scenario'!H6*'Unit emission'!AP5+'RCP19 scenario'!H94*'Unit emission'!AP137)*Efficiency!$G4+(Transition!$C4*('RCP19 scenario'!H6*'Unit emission'!AP49)+'RCP19 scenario'!H94*'Unit emission'!AP181)*Efficiency!$P4)/Lifetime!$C4</f>
        <v>0</v>
      </c>
      <c r="FZ5">
        <f>(Transition!$D4*('RCP19 scenario'!I6*'Unit emission'!AQ5+'RCP19 scenario'!I94*'Unit emission'!AQ137)*Efficiency!$G4+(Transition!$C4*('RCP19 scenario'!I6*'Unit emission'!AQ49)+'RCP19 scenario'!I94*'Unit emission'!AQ181)*Efficiency!$P4)/Lifetime!$C4</f>
        <v>0</v>
      </c>
      <c r="GA5">
        <f>(Transition!$D4*('RCP19 scenario'!J6*'Unit emission'!AR5+'RCP19 scenario'!J94*'Unit emission'!AR137)*Efficiency!$G4+(Transition!$C4*('RCP19 scenario'!J6*'Unit emission'!AR49)+'RCP19 scenario'!J94*'Unit emission'!AR181)*Efficiency!$P4)/Lifetime!$C4</f>
        <v>0</v>
      </c>
      <c r="GB5">
        <f>(Transition!$D4*('RCP19 scenario'!K6*'Unit emission'!AS5+'RCP19 scenario'!K94*'Unit emission'!AS137)*Efficiency!$G4+(Transition!$C4*('RCP19 scenario'!K6*'Unit emission'!AS49)+'RCP19 scenario'!K94*'Unit emission'!AS181)*Efficiency!$P4)/Lifetime!$C4</f>
        <v>0</v>
      </c>
      <c r="GC5">
        <f>(Transition!$D4*('RCP19 scenario'!L6*'Unit emission'!AT5+'RCP19 scenario'!L94*'Unit emission'!AT137)*Efficiency!$G4+(Transition!$C4*('RCP19 scenario'!L6*'Unit emission'!AT49)+'RCP19 scenario'!L94*'Unit emission'!AT181)*Efficiency!$P4)/Lifetime!$C4</f>
        <v>0</v>
      </c>
      <c r="GD5">
        <f>(Transition!$D4*('RCP19 scenario'!M6*'Unit emission'!AU5+'RCP19 scenario'!M94*'Unit emission'!AU137)*Efficiency!$G4+(Transition!$C4*('RCP19 scenario'!M6*'Unit emission'!AU49)+'RCP19 scenario'!M94*'Unit emission'!AU181)*Efficiency!$P4)/Lifetime!$C4</f>
        <v>0</v>
      </c>
      <c r="GE5">
        <f>(Transition!$D4*('RCP19 scenario'!N6*'Unit emission'!AV5+'RCP19 scenario'!N94*'Unit emission'!AV137)*Efficiency!$G4+(Transition!$C4*('RCP19 scenario'!N6*'Unit emission'!AV49)+'RCP19 scenario'!N94*'Unit emission'!AV181)*Efficiency!$P4)/Lifetime!$C4</f>
        <v>0</v>
      </c>
      <c r="GF5">
        <f>(Transition!$D4*('RCP19 scenario'!O6*'Unit emission'!AW5+'RCP19 scenario'!O94*'Unit emission'!AW137)*Efficiency!$G4+(Transition!$C4*('RCP19 scenario'!O6*'Unit emission'!AW49)+'RCP19 scenario'!O94*'Unit emission'!AW181)*Efficiency!$P4)/Lifetime!$C4</f>
        <v>0</v>
      </c>
      <c r="GG5">
        <f>(Transition!$D4*('RCP19 scenario'!P6*'Unit emission'!AX5+'RCP19 scenario'!P94*'Unit emission'!AX137)*Efficiency!$G4+(Transition!$C4*('RCP19 scenario'!P6*'Unit emission'!AX49)+'RCP19 scenario'!P94*'Unit emission'!AX181)*Efficiency!$P4)/Lifetime!$C4</f>
        <v>0</v>
      </c>
      <c r="GH5">
        <f>(Transition!$D4*('RCP19 scenario'!Q6*'Unit emission'!AY5+'RCP19 scenario'!Q94*'Unit emission'!AY137)*Efficiency!$G4+(Transition!$C4*('RCP19 scenario'!Q6*'Unit emission'!AY49)+'RCP19 scenario'!Q94*'Unit emission'!AY181)*Efficiency!$P4)/Lifetime!$C4</f>
        <v>0</v>
      </c>
      <c r="GI5">
        <f>(Transition!$D4*('RCP19 scenario'!R6*'Unit emission'!AZ5+'RCP19 scenario'!R94*'Unit emission'!AZ137)*Efficiency!$G4+(Transition!$C4*('RCP19 scenario'!R6*'Unit emission'!AZ49)+'RCP19 scenario'!R94*'Unit emission'!AZ181)*Efficiency!$P4)/Lifetime!$C4</f>
        <v>0</v>
      </c>
      <c r="GJ5">
        <f>(Transition!$D4*('RCP19 scenario'!S6*'Unit emission'!BA5)*Efficiency!$G4+Transition!$C4*('RCP19 scenario'!S6*'Unit emission'!BA49)*Efficiency!$P4)/Lifetime!$C4</f>
        <v>0</v>
      </c>
      <c r="GK5">
        <f>(Transition!$D4*('RCP19 scenario'!T6*'Unit emission'!AK5+'RCP19 scenario'!T94*'Unit emission'!AK137)*Efficiency!$G4+(Transition!$C4*('RCP19 scenario'!T6*'Unit emission'!AK49)+'RCP19 scenario'!T94*'Unit emission'!AK181)*Efficiency!$P4)/Lifetime!$C4</f>
        <v>0</v>
      </c>
      <c r="GL5">
        <f>(Transition!$D4*('RCP19 scenario'!U6*'Unit emission'!AL5+'RCP19 scenario'!U94*'Unit emission'!AL137)*Efficiency!$G4+(Transition!$C4*('RCP19 scenario'!U6*'Unit emission'!AL49)+'RCP19 scenario'!U94*'Unit emission'!AL181)*Efficiency!$P4)/Lifetime!$C4</f>
        <v>0</v>
      </c>
      <c r="GM5">
        <f>(Transition!$D4*('RCP19 scenario'!V6*'Unit emission'!AM5+'RCP19 scenario'!V94*'Unit emission'!AM137)*Efficiency!$G4+(Transition!$C4*('RCP19 scenario'!V6*'Unit emission'!AM49)+'RCP19 scenario'!V94*'Unit emission'!AM181)*Efficiency!$P4)/Lifetime!$C4</f>
        <v>0</v>
      </c>
      <c r="GN5">
        <f>(Transition!$D4*('RCP19 scenario'!W6*'Unit emission'!AN5+'RCP19 scenario'!W94*'Unit emission'!AN137)*Efficiency!$G4+(Transition!$C4*('RCP19 scenario'!W6*'Unit emission'!AN49)+'RCP19 scenario'!W94*'Unit emission'!AN181)*Efficiency!$P4)/Lifetime!$C4</f>
        <v>0</v>
      </c>
      <c r="GO5">
        <f>(Transition!$D4*('RCP19 scenario'!X6*'Unit emission'!AO5+'RCP19 scenario'!X94*'Unit emission'!AO137)*Efficiency!$G4+(Transition!$C4*('RCP19 scenario'!X6*'Unit emission'!AO49)+'RCP19 scenario'!X94*'Unit emission'!AO181)*Efficiency!$P4)/Lifetime!$C4</f>
        <v>0</v>
      </c>
      <c r="GP5">
        <f>(Transition!$D4*('RCP19 scenario'!Y6*'Unit emission'!AP5+'RCP19 scenario'!Y94*'Unit emission'!AP137)*Efficiency!$G4+(Transition!$C4*('RCP19 scenario'!Y6*'Unit emission'!AP49)+'RCP19 scenario'!Y94*'Unit emission'!AP181)*Efficiency!$P4)/Lifetime!$C4</f>
        <v>0</v>
      </c>
      <c r="GQ5">
        <f>(Transition!$D4*('RCP19 scenario'!Z6*'Unit emission'!AQ5+'RCP19 scenario'!Z94*'Unit emission'!AQ137)*Efficiency!$G4+(Transition!$C4*('RCP19 scenario'!Z6*'Unit emission'!AQ49)+'RCP19 scenario'!Z94*'Unit emission'!AQ181)*Efficiency!$P4)/Lifetime!$C4</f>
        <v>0</v>
      </c>
      <c r="GR5">
        <f>(Transition!$D4*('RCP19 scenario'!AA6*'Unit emission'!AR5+'RCP19 scenario'!AA94*'Unit emission'!AR137)*Efficiency!$G4+(Transition!$C4*('RCP19 scenario'!AA6*'Unit emission'!AR49)+'RCP19 scenario'!AA94*'Unit emission'!AR181)*Efficiency!$P4)/Lifetime!$C4</f>
        <v>0</v>
      </c>
      <c r="GS5">
        <f>(Transition!$D4*('RCP19 scenario'!AB6*'Unit emission'!AS5+'RCP19 scenario'!AB94*'Unit emission'!AS137)*Efficiency!$G4+(Transition!$C4*('RCP19 scenario'!AB6*'Unit emission'!AS49)+'RCP19 scenario'!AB94*'Unit emission'!AS181)*Efficiency!$P4)/Lifetime!$C4</f>
        <v>0</v>
      </c>
      <c r="GT5">
        <f>(Transition!$D4*('RCP19 scenario'!AC6*'Unit emission'!AT5+'RCP19 scenario'!AC94*'Unit emission'!AT137)*Efficiency!$G4+(Transition!$C4*('RCP19 scenario'!AC6*'Unit emission'!AT49)+'RCP19 scenario'!AC94*'Unit emission'!AT181)*Efficiency!$P4)/Lifetime!$C4</f>
        <v>0</v>
      </c>
      <c r="GU5">
        <f>(Transition!$D4*('RCP19 scenario'!AD6*'Unit emission'!AU5+'RCP19 scenario'!AD94*'Unit emission'!AU137)*Efficiency!$G4+(Transition!$C4*('RCP19 scenario'!AD6*'Unit emission'!AU49)+'RCP19 scenario'!AD94*'Unit emission'!AU181)*Efficiency!$P4)/Lifetime!$C4</f>
        <v>0</v>
      </c>
      <c r="GV5">
        <f>(Transition!$D4*('RCP19 scenario'!AE6*'Unit emission'!AV5+'RCP19 scenario'!AE94*'Unit emission'!AV137)*Efficiency!$G4+(Transition!$C4*('RCP19 scenario'!AE6*'Unit emission'!AV49)+'RCP19 scenario'!AE94*'Unit emission'!AV181)*Efficiency!$P4)/Lifetime!$C4</f>
        <v>0</v>
      </c>
      <c r="GW5">
        <f>(Transition!$D4*('RCP19 scenario'!AF6*'Unit emission'!AW5+'RCP19 scenario'!AF94*'Unit emission'!AW137)*Efficiency!$G4+(Transition!$C4*('RCP19 scenario'!AF6*'Unit emission'!AW49)+'RCP19 scenario'!AF94*'Unit emission'!AW181)*Efficiency!$P4)/Lifetime!$C4</f>
        <v>0</v>
      </c>
      <c r="GX5">
        <f>(Transition!$D4*('RCP19 scenario'!AG6*'Unit emission'!AX5+'RCP19 scenario'!AG94*'Unit emission'!AX137)*Efficiency!$G4+(Transition!$C4*('RCP19 scenario'!AG6*'Unit emission'!AX49)+'RCP19 scenario'!AG94*'Unit emission'!AX181)*Efficiency!$P4)/Lifetime!$C4</f>
        <v>0</v>
      </c>
      <c r="GY5">
        <f>(Transition!$D4*('RCP19 scenario'!AH6*'Unit emission'!AY5+'RCP19 scenario'!AH94*'Unit emission'!AY137)*Efficiency!$G4+(Transition!$C4*('RCP19 scenario'!AH6*'Unit emission'!AY49)+'RCP19 scenario'!AH94*'Unit emission'!AY181)*Efficiency!$P4)/Lifetime!$C4</f>
        <v>0</v>
      </c>
      <c r="GZ5">
        <f>(Transition!$D4*('RCP19 scenario'!AI6*'Unit emission'!AZ5+'RCP19 scenario'!AI94*'Unit emission'!AZ137)*Efficiency!$G4+(Transition!$C4*('RCP19 scenario'!AI6*'Unit emission'!AZ49)+'RCP19 scenario'!AI94*'Unit emission'!AZ181)*Efficiency!$P4)/Lifetime!$C4</f>
        <v>0</v>
      </c>
      <c r="HA5">
        <f>(Transition!$D4*('RCP19 scenario'!AJ6*'Unit emission'!BA5)*Efficiency!$G4+Transition!$C4*('RCP19 scenario'!AJ6*'Unit emission'!BA49)*Efficiency!$P4)/Lifetime!$C4</f>
        <v>0</v>
      </c>
      <c r="HB5">
        <f>(Transition!$D4*('RCP19 scenario'!AK6*'Unit emission'!AK5+'RCP19 scenario'!AK94*'Unit emission'!AK137)*Efficiency!$G4+(Transition!$C4*('RCP19 scenario'!AK6*'Unit emission'!AK49)+'RCP19 scenario'!AK94*'Unit emission'!AK181)*Efficiency!$P4)/Lifetime!$C4</f>
        <v>0</v>
      </c>
      <c r="HC5">
        <f>(Transition!$D4*('RCP19 scenario'!AL6*'Unit emission'!AL5+'RCP19 scenario'!AL94*'Unit emission'!AL137)*Efficiency!$G4+(Transition!$C4*('RCP19 scenario'!AL6*'Unit emission'!AL49)+'RCP19 scenario'!AL94*'Unit emission'!AL181)*Efficiency!$P4)/Lifetime!$C4</f>
        <v>0</v>
      </c>
      <c r="HD5">
        <f>(Transition!$D4*('RCP19 scenario'!AM6*'Unit emission'!AM5+'RCP19 scenario'!AM94*'Unit emission'!AM137)*Efficiency!$G4+(Transition!$C4*('RCP19 scenario'!AM6*'Unit emission'!AM49)+'RCP19 scenario'!AM94*'Unit emission'!AM181)*Efficiency!$P4)/Lifetime!$C4</f>
        <v>0</v>
      </c>
      <c r="HE5">
        <f>(Transition!$D4*('RCP19 scenario'!AN6*'Unit emission'!AN5+'RCP19 scenario'!AN94*'Unit emission'!AN137)*Efficiency!$G4+(Transition!$C4*('RCP19 scenario'!AN6*'Unit emission'!AN49)+'RCP19 scenario'!AN94*'Unit emission'!AN181)*Efficiency!$P4)/Lifetime!$C4</f>
        <v>0</v>
      </c>
      <c r="HF5">
        <f>(Transition!$D4*('RCP19 scenario'!AO6*'Unit emission'!AO5+'RCP19 scenario'!AO94*'Unit emission'!AO137)*Efficiency!$G4+(Transition!$C4*('RCP19 scenario'!AO6*'Unit emission'!AO49)+'RCP19 scenario'!AO94*'Unit emission'!AO181)*Efficiency!$P4)/Lifetime!$C4</f>
        <v>0</v>
      </c>
      <c r="HG5">
        <f>(Transition!$D4*('RCP19 scenario'!AP6*'Unit emission'!AP5+'RCP19 scenario'!AP94*'Unit emission'!AP137)*Efficiency!$G4+(Transition!$C4*('RCP19 scenario'!AP6*'Unit emission'!AP49)+'RCP19 scenario'!AP94*'Unit emission'!AP181)*Efficiency!$P4)/Lifetime!$C4</f>
        <v>0</v>
      </c>
      <c r="HH5">
        <f>(Transition!$D4*('RCP19 scenario'!AQ6*'Unit emission'!AQ5+'RCP19 scenario'!AQ94*'Unit emission'!AQ137)*Efficiency!$G4+(Transition!$C4*('RCP19 scenario'!AQ6*'Unit emission'!AQ49)+'RCP19 scenario'!AQ94*'Unit emission'!AQ181)*Efficiency!$P4)/Lifetime!$C4</f>
        <v>0</v>
      </c>
      <c r="HI5">
        <f>(Transition!$D4*('RCP19 scenario'!AR6*'Unit emission'!AR5+'RCP19 scenario'!AR94*'Unit emission'!AR137)*Efficiency!$G4+(Transition!$C4*('RCP19 scenario'!AR6*'Unit emission'!AR49)+'RCP19 scenario'!AR94*'Unit emission'!AR181)*Efficiency!$P4)/Lifetime!$C4</f>
        <v>0</v>
      </c>
      <c r="HJ5">
        <f>(Transition!$D4*('RCP19 scenario'!AS6*'Unit emission'!AS5+'RCP19 scenario'!AS94*'Unit emission'!AS137)*Efficiency!$G4+(Transition!$C4*('RCP19 scenario'!AS6*'Unit emission'!AS49)+'RCP19 scenario'!AS94*'Unit emission'!AS181)*Efficiency!$P4)/Lifetime!$C4</f>
        <v>0</v>
      </c>
      <c r="HK5">
        <f>(Transition!$D4*('RCP19 scenario'!AT6*'Unit emission'!AT5+'RCP19 scenario'!AT94*'Unit emission'!AT137)*Efficiency!$G4+(Transition!$C4*('RCP19 scenario'!AT6*'Unit emission'!AT49)+'RCP19 scenario'!AT94*'Unit emission'!AT181)*Efficiency!$P4)/Lifetime!$C4</f>
        <v>0</v>
      </c>
      <c r="HL5">
        <f>(Transition!$D4*('RCP19 scenario'!AU6*'Unit emission'!AU5+'RCP19 scenario'!AU94*'Unit emission'!AU137)*Efficiency!$G4+(Transition!$C4*('RCP19 scenario'!AU6*'Unit emission'!AU49)+'RCP19 scenario'!AU94*'Unit emission'!AU181)*Efficiency!$P4)/Lifetime!$C4</f>
        <v>0</v>
      </c>
      <c r="HM5">
        <f>(Transition!$D4*('RCP19 scenario'!AV6*'Unit emission'!AV5+'RCP19 scenario'!AV94*'Unit emission'!AV137)*Efficiency!$G4+(Transition!$C4*('RCP19 scenario'!AV6*'Unit emission'!AV49)+'RCP19 scenario'!AV94*'Unit emission'!AV181)*Efficiency!$P4)/Lifetime!$C4</f>
        <v>0</v>
      </c>
      <c r="HN5">
        <f>(Transition!$D4*('RCP19 scenario'!AW6*'Unit emission'!AW5+'RCP19 scenario'!AW94*'Unit emission'!AW137)*Efficiency!$G4+(Transition!$C4*('RCP19 scenario'!AW6*'Unit emission'!AW49)+'RCP19 scenario'!AW94*'Unit emission'!AW181)*Efficiency!$P4)/Lifetime!$C4</f>
        <v>0</v>
      </c>
      <c r="HO5">
        <f>(Transition!$D4*('RCP19 scenario'!AX6*'Unit emission'!AX5+'RCP19 scenario'!AX94*'Unit emission'!AX137)*Efficiency!$G4+(Transition!$C4*('RCP19 scenario'!AX6*'Unit emission'!AX49)+'RCP19 scenario'!AX94*'Unit emission'!AX181)*Efficiency!$P4)/Lifetime!$C4</f>
        <v>0</v>
      </c>
      <c r="HP5">
        <f>(Transition!$D4*('RCP19 scenario'!AY6*'Unit emission'!AY5+'RCP19 scenario'!AY94*'Unit emission'!AY137)*Efficiency!$G4+(Transition!$C4*('RCP19 scenario'!AY6*'Unit emission'!AY49)+'RCP19 scenario'!AY94*'Unit emission'!AY181)*Efficiency!$P4)/Lifetime!$C4</f>
        <v>0</v>
      </c>
      <c r="HQ5">
        <f>(Transition!$D4*('RCP19 scenario'!AZ6*'Unit emission'!AZ5+'RCP19 scenario'!AZ94*'Unit emission'!AZ137)*Efficiency!$G4+(Transition!$C4*('RCP19 scenario'!AZ6*'Unit emission'!AZ49)+'RCP19 scenario'!AZ94*'Unit emission'!AZ181)*Efficiency!$P4)/Lifetime!$C4</f>
        <v>0</v>
      </c>
      <c r="HR5">
        <f>(Transition!$D4*('RCP19 scenario'!BA6*'Unit emission'!BA5)*Efficiency!$G4+Transition!$C4*('RCP19 scenario'!BA6*'Unit emission'!BA49)*Efficiency!$P4)/Lifetime!$C4</f>
        <v>0</v>
      </c>
      <c r="HS5" s="9">
        <f>(Transition!$D4*('RCP19 scenario'!BB6*'Unit emission'!AK5)*Efficiency!$G4+Transition!$C4*('RCP19 scenario'!BB6*'Unit emission'!AK49)*Efficiency!$P4)/Lifetime!$C4</f>
        <v>0</v>
      </c>
      <c r="HT5" s="9">
        <f>(Transition!$D4*('RCP19 scenario'!BC6*'Unit emission'!AL5)*Efficiency!$G4+Transition!$C4*('RCP19 scenario'!BC6*'Unit emission'!AL49)*Efficiency!$P4)/Lifetime!$C4</f>
        <v>0</v>
      </c>
      <c r="HU5" s="9">
        <f>(Transition!$D4*('RCP19 scenario'!BD6*'Unit emission'!AM5)*Efficiency!$G4+Transition!$C4*('RCP19 scenario'!BD6*'Unit emission'!AM49)*Efficiency!$P4)/Lifetime!$C4</f>
        <v>0</v>
      </c>
      <c r="HV5" s="9">
        <f>(Transition!$D4*('RCP19 scenario'!BE6*'Unit emission'!AN5)*Efficiency!$G4+Transition!$C4*('RCP19 scenario'!BE6*'Unit emission'!AN49)*Efficiency!$P4)/Lifetime!$C4</f>
        <v>0</v>
      </c>
      <c r="HW5" s="9">
        <f>(Transition!$D4*('RCP19 scenario'!BF6*'Unit emission'!AO5)*Efficiency!$G4+Transition!$C4*('RCP19 scenario'!BF6*'Unit emission'!AO49)*Efficiency!$P4)/Lifetime!$C4</f>
        <v>0</v>
      </c>
      <c r="HX5" s="9">
        <f>(Transition!$D4*('RCP19 scenario'!BG6*'Unit emission'!AP5)*Efficiency!$G4+Transition!$C4*('RCP19 scenario'!BG6*'Unit emission'!AP49)*Efficiency!$P4)/Lifetime!$C4</f>
        <v>0</v>
      </c>
      <c r="HY5" s="9">
        <f>(Transition!$D4*('RCP19 scenario'!BH6*'Unit emission'!AQ5)*Efficiency!$G4+Transition!$C4*('RCP19 scenario'!BH6*'Unit emission'!AQ49)*Efficiency!$P4)/Lifetime!$C4</f>
        <v>0</v>
      </c>
      <c r="HZ5" s="9">
        <f>(Transition!$D4*('RCP19 scenario'!BI6*'Unit emission'!AR5)*Efficiency!$G4+Transition!$C4*('RCP19 scenario'!BI6*'Unit emission'!AR49)*Efficiency!$P4)/Lifetime!$C4</f>
        <v>0</v>
      </c>
      <c r="IA5" s="9">
        <f>(Transition!$D4*('RCP19 scenario'!BJ6*'Unit emission'!AS5)*Efficiency!$G4+Transition!$C4*('RCP19 scenario'!BJ6*'Unit emission'!AS49)*Efficiency!$P4)/Lifetime!$C4</f>
        <v>0</v>
      </c>
      <c r="IB5" s="9">
        <f>(Transition!$D4*('RCP19 scenario'!BK6*'Unit emission'!AT5)*Efficiency!$G4+Transition!$C4*('RCP19 scenario'!BK6*'Unit emission'!AT49)*Efficiency!$P4)/Lifetime!$C4</f>
        <v>0</v>
      </c>
      <c r="IC5" s="9">
        <f>(Transition!$D4*('RCP19 scenario'!BL6*'Unit emission'!AU5)*Efficiency!$G4+Transition!$C4*('RCP19 scenario'!BL6*'Unit emission'!AU49)*Efficiency!$P4)/Lifetime!$C4</f>
        <v>0</v>
      </c>
      <c r="ID5" s="9">
        <f>(Transition!$D4*('RCP19 scenario'!BM6*'Unit emission'!AV5)*Efficiency!$G4+Transition!$C4*('RCP19 scenario'!BM6*'Unit emission'!AV49)*Efficiency!$P4)/Lifetime!$C4</f>
        <v>0</v>
      </c>
      <c r="IE5" s="9">
        <f>(Transition!$D4*('RCP19 scenario'!BN6*'Unit emission'!AW5)*Efficiency!$G4+Transition!$C4*('RCP19 scenario'!BN6*'Unit emission'!AW49)*Efficiency!$P4)/Lifetime!$C4</f>
        <v>0</v>
      </c>
      <c r="IF5" s="9">
        <f>(Transition!$D4*('RCP19 scenario'!BO6*'Unit emission'!AX5)*Efficiency!$G4+Transition!$C4*('RCP19 scenario'!BO6*'Unit emission'!AX49)*Efficiency!$P4)/Lifetime!$C4</f>
        <v>0</v>
      </c>
      <c r="IG5" s="9">
        <f>(Transition!$D4*('RCP19 scenario'!BP6*'Unit emission'!AY5)*Efficiency!$G4+Transition!$C4*('RCP19 scenario'!BP6*'Unit emission'!AY49)*Efficiency!$P4)/Lifetime!$C4</f>
        <v>0</v>
      </c>
      <c r="IH5" s="9">
        <f>(Transition!$D4*('RCP19 scenario'!BQ6*'Unit emission'!AZ5)*Efficiency!$G4+Transition!$C4*('RCP19 scenario'!BQ6*'Unit emission'!AZ49)*Efficiency!$P4)/Lifetime!$C4</f>
        <v>0</v>
      </c>
      <c r="II5" s="9">
        <f>(Transition!$D4*('RCP19 scenario'!BR6*'Unit emission'!BA5)*Efficiency!$G4+Transition!$C4*('RCP19 scenario'!BR6*'Unit emission'!BA49)*Efficiency!$P4)/Lifetime!$C4</f>
        <v>0</v>
      </c>
      <c r="IJ5" s="9">
        <f>(Transition!$D4*('RCP19 scenario'!BS6*'Unit emission'!AK5)*Efficiency!$G4+Transition!$C4*('RCP19 scenario'!BS6*'Unit emission'!AK49)*Efficiency!$P4)/Lifetime!$C4</f>
        <v>0</v>
      </c>
      <c r="IK5" s="9">
        <f>(Transition!$D4*('RCP19 scenario'!BT6*'Unit emission'!AL5)*Efficiency!$G4+Transition!$C4*('RCP19 scenario'!BT6*'Unit emission'!AL49)*Efficiency!$P4)/Lifetime!$C4</f>
        <v>0</v>
      </c>
      <c r="IL5" s="9">
        <f>(Transition!$D4*('RCP19 scenario'!BU6*'Unit emission'!AM5)*Efficiency!$G4+Transition!$C4*('RCP19 scenario'!BU6*'Unit emission'!AM49)*Efficiency!$P4)/Lifetime!$C4</f>
        <v>0</v>
      </c>
      <c r="IM5" s="9">
        <f>(Transition!$D4*('RCP19 scenario'!BV6*'Unit emission'!AN5)*Efficiency!$G4+Transition!$C4*('RCP19 scenario'!BV6*'Unit emission'!AN49)*Efficiency!$P4)/Lifetime!$C4</f>
        <v>0</v>
      </c>
      <c r="IN5" s="9">
        <f>(Transition!$D4*('RCP19 scenario'!BW6*'Unit emission'!AO5)*Efficiency!$G4+Transition!$C4*('RCP19 scenario'!BW6*'Unit emission'!AO49)*Efficiency!$P4)/Lifetime!$C4</f>
        <v>0</v>
      </c>
      <c r="IO5" s="9">
        <f>(Transition!$D4*('RCP19 scenario'!BX6*'Unit emission'!AP5)*Efficiency!$G4+Transition!$C4*('RCP19 scenario'!BX6*'Unit emission'!AP49)*Efficiency!$P4)/Lifetime!$C4</f>
        <v>0</v>
      </c>
      <c r="IP5" s="9">
        <f>(Transition!$D4*('RCP19 scenario'!BY6*'Unit emission'!AQ5)*Efficiency!$G4+Transition!$C4*('RCP19 scenario'!BY6*'Unit emission'!AQ49)*Efficiency!$P4)/Lifetime!$C4</f>
        <v>0</v>
      </c>
      <c r="IQ5" s="9">
        <f>(Transition!$D4*('RCP19 scenario'!BZ6*'Unit emission'!AR5)*Efficiency!$G4+Transition!$C4*('RCP19 scenario'!BZ6*'Unit emission'!AR49)*Efficiency!$P4)/Lifetime!$C4</f>
        <v>0</v>
      </c>
      <c r="IR5" s="9">
        <f>(Transition!$D4*('RCP19 scenario'!CA6*'Unit emission'!AS5)*Efficiency!$G4+Transition!$C4*('RCP19 scenario'!CA6*'Unit emission'!AS49)*Efficiency!$P4)/Lifetime!$C4</f>
        <v>0</v>
      </c>
      <c r="IS5" s="9">
        <f>(Transition!$D4*('RCP19 scenario'!CB6*'Unit emission'!AT5)*Efficiency!$G4+Transition!$C4*('RCP19 scenario'!CB6*'Unit emission'!AT49)*Efficiency!$P4)/Lifetime!$C4</f>
        <v>0</v>
      </c>
      <c r="IT5" s="9">
        <f>(Transition!$D4*('RCP19 scenario'!CC6*'Unit emission'!AU5)*Efficiency!$G4+Transition!$C4*('RCP19 scenario'!CC6*'Unit emission'!AU49)*Efficiency!$P4)/Lifetime!$C4</f>
        <v>0</v>
      </c>
      <c r="IU5" s="9">
        <f>(Transition!$D4*('RCP19 scenario'!CD6*'Unit emission'!AV5)*Efficiency!$G4+Transition!$C4*('RCP19 scenario'!CD6*'Unit emission'!AV49)*Efficiency!$P4)/Lifetime!$C4</f>
        <v>0</v>
      </c>
      <c r="IV5" s="9">
        <f>(Transition!$D4*('RCP19 scenario'!CE6*'Unit emission'!AW5)*Efficiency!$G4+Transition!$C4*('RCP19 scenario'!CE6*'Unit emission'!AW49)*Efficiency!$P4)/Lifetime!$C4</f>
        <v>0</v>
      </c>
      <c r="IW5" s="9">
        <f>(Transition!$D4*('RCP19 scenario'!CF6*'Unit emission'!AX5)*Efficiency!$G4+Transition!$C4*('RCP19 scenario'!CF6*'Unit emission'!AX49)*Efficiency!$P4)/Lifetime!$C4</f>
        <v>0</v>
      </c>
      <c r="IX5" s="9">
        <f>(Transition!$D4*('RCP19 scenario'!CG6*'Unit emission'!AY5)*Efficiency!$G4+Transition!$C4*('RCP19 scenario'!CG6*'Unit emission'!AY49)*Efficiency!$P4)/Lifetime!$C4</f>
        <v>0</v>
      </c>
      <c r="IY5" s="9">
        <f>(Transition!$D4*('RCP19 scenario'!CH6*'Unit emission'!AZ5)*Efficiency!$G4+Transition!$C4*('RCP19 scenario'!CH6*'Unit emission'!AZ49)*Efficiency!$P4)/Lifetime!$C4</f>
        <v>0</v>
      </c>
    </row>
    <row r="6" spans="1:259" x14ac:dyDescent="0.25">
      <c r="A6">
        <v>2013</v>
      </c>
      <c r="B6">
        <f>(Transition!$D5*('Base-scenario'!C7*'Unit emission'!C6)*Efficiency!$G5+(Transition!$C5*('Base-scenario'!C7*'Unit emission'!C50)+'Base-scenario'!C95*'Unit emission'!C182)*Efficiency!$P5)/Lifetime!$C5</f>
        <v>0</v>
      </c>
      <c r="C6">
        <f>(Transition!$D5*('Base-scenario'!D7*'Unit emission'!D6)*Efficiency!$G5+(Transition!$C5*('Base-scenario'!D7*'Unit emission'!D50)+'Base-scenario'!D95*'Unit emission'!D182)*Efficiency!$P5)/Lifetime!$C5</f>
        <v>0</v>
      </c>
      <c r="D6">
        <f>(Transition!$D5*('Base-scenario'!E7*'Unit emission'!E6)*Efficiency!$G5+(Transition!$C5*('Base-scenario'!E7*'Unit emission'!E50)+'Base-scenario'!E95*'Unit emission'!E182)*Efficiency!$P5)/Lifetime!$C5</f>
        <v>0</v>
      </c>
      <c r="E6">
        <f>(Transition!$D5*('Base-scenario'!F7*'Unit emission'!F6)*Efficiency!$G5+(Transition!$C5*('Base-scenario'!F7*'Unit emission'!F50)+'Base-scenario'!F95*'Unit emission'!F182)*Efficiency!$P5)/Lifetime!$C5</f>
        <v>0</v>
      </c>
      <c r="F6">
        <f>(Transition!$D5*('Base-scenario'!G7*'Unit emission'!G6)*Efficiency!$G5+(Transition!$C5*('Base-scenario'!G7*'Unit emission'!G50)+'Base-scenario'!G95*'Unit emission'!G182)*Efficiency!$P5)/Lifetime!$C5</f>
        <v>0</v>
      </c>
      <c r="G6">
        <f>(Transition!$D5*('Base-scenario'!H7*'Unit emission'!H6)*Efficiency!$G5+(Transition!$C5*('Base-scenario'!H7*'Unit emission'!H50)+'Base-scenario'!H95*'Unit emission'!H182)*Efficiency!$P5)/Lifetime!$C5</f>
        <v>0</v>
      </c>
      <c r="H6">
        <f>(Transition!$D5*('Base-scenario'!I7*'Unit emission'!I6)*Efficiency!$G5+(Transition!$C5*('Base-scenario'!I7*'Unit emission'!I50)+'Base-scenario'!I95*'Unit emission'!I182)*Efficiency!$P5)/Lifetime!$C5</f>
        <v>0</v>
      </c>
      <c r="I6">
        <f>(Transition!$D5*('Base-scenario'!J7*'Unit emission'!J6)*Efficiency!$G5+(Transition!$C5*('Base-scenario'!J7*'Unit emission'!J50)+'Base-scenario'!J95*'Unit emission'!J182)*Efficiency!$P5)/Lifetime!$C5</f>
        <v>0</v>
      </c>
      <c r="J6">
        <f>(Transition!$D5*('Base-scenario'!K7*'Unit emission'!K6)*Efficiency!$G5+(Transition!$C5*('Base-scenario'!K7*'Unit emission'!K50)+'Base-scenario'!K95*'Unit emission'!K182)*Efficiency!$P5)/Lifetime!$C5</f>
        <v>0</v>
      </c>
      <c r="K6">
        <f>(Transition!$D5*('Base-scenario'!L7*'Unit emission'!L6)*Efficiency!$G5+(Transition!$C5*('Base-scenario'!L7*'Unit emission'!L50)+'Base-scenario'!L95*'Unit emission'!L182)*Efficiency!$P5)/Lifetime!$C5</f>
        <v>0</v>
      </c>
      <c r="L6">
        <f>(Transition!$D5*('Base-scenario'!M7*'Unit emission'!M6)*Efficiency!$G5+(Transition!$C5*('Base-scenario'!M7*'Unit emission'!M50)+'Base-scenario'!M95*'Unit emission'!M182)*Efficiency!$P5)/Lifetime!$C5</f>
        <v>0</v>
      </c>
      <c r="M6">
        <f>(Transition!$D5*('Base-scenario'!N7*'Unit emission'!N6)*Efficiency!$G5+(Transition!$C5*('Base-scenario'!N7*'Unit emission'!N50)+'Base-scenario'!N95*'Unit emission'!N182)*Efficiency!$P5)/Lifetime!$C5</f>
        <v>0</v>
      </c>
      <c r="N6">
        <f>(Transition!$D5*('Base-scenario'!O7*'Unit emission'!O6)*Efficiency!$G5+(Transition!$C5*('Base-scenario'!O7*'Unit emission'!O50)+'Base-scenario'!O95*'Unit emission'!O182)*Efficiency!$P5)/Lifetime!$C5</f>
        <v>0</v>
      </c>
      <c r="O6">
        <f>(Transition!$D5*('Base-scenario'!P7*'Unit emission'!P6)*Efficiency!$G5+(Transition!$C5*('Base-scenario'!P7*'Unit emission'!P50)+'Base-scenario'!P95*'Unit emission'!P182)*Efficiency!$P5)/Lifetime!$C5</f>
        <v>0</v>
      </c>
      <c r="P6">
        <f>(Transition!$D5*('Base-scenario'!Q7*'Unit emission'!Q6)*Efficiency!$G5+(Transition!$C5*('Base-scenario'!Q7*'Unit emission'!Q50)+'Base-scenario'!Q95*'Unit emission'!Q182)*Efficiency!$P5)/Lifetime!$C5</f>
        <v>0</v>
      </c>
      <c r="Q6">
        <f>(Transition!$D5*('Base-scenario'!R7*'Unit emission'!R6)*Efficiency!$G5+(Transition!$C5*('Base-scenario'!R7*'Unit emission'!R50)+'Base-scenario'!R95*'Unit emission'!R182)*Efficiency!$P5)/Lifetime!$C5</f>
        <v>0</v>
      </c>
      <c r="R6">
        <f>(Transition!$D5*('Base-scenario'!S7*'Unit emission'!S6)*Efficiency!$G5+Transition!$C5*('Base-scenario'!S7*'Unit emission'!S50)*Efficiency!$P5)/Lifetime!$C5</f>
        <v>0</v>
      </c>
      <c r="S6">
        <f>(Transition!$D5*('Base-scenario'!T7*'Unit emission'!C6)*Efficiency!$G5+(Transition!$C5*('Base-scenario'!T7*'Unit emission'!C50)+'Base-scenario'!T95*'Unit emission'!C182)*Efficiency!$P5)/Lifetime!$C5</f>
        <v>0</v>
      </c>
      <c r="T6">
        <f>(Transition!$D5*('Base-scenario'!U7*'Unit emission'!D6)*Efficiency!$G5+(Transition!$C5*('Base-scenario'!U7*'Unit emission'!D50)+'Base-scenario'!U95*'Unit emission'!D182)*Efficiency!$P5)/Lifetime!$C5</f>
        <v>0</v>
      </c>
      <c r="U6">
        <f>(Transition!$D5*('Base-scenario'!V7*'Unit emission'!E6)*Efficiency!$G5+(Transition!$C5*('Base-scenario'!V7*'Unit emission'!E50)+'Base-scenario'!V95*'Unit emission'!E182)*Efficiency!$P5)/Lifetime!$C5</f>
        <v>0</v>
      </c>
      <c r="V6">
        <f>(Transition!$D5*('Base-scenario'!W7*'Unit emission'!F6)*Efficiency!$G5+(Transition!$C5*('Base-scenario'!W7*'Unit emission'!F50)+'Base-scenario'!W95*'Unit emission'!F182)*Efficiency!$P5)/Lifetime!$C5</f>
        <v>0</v>
      </c>
      <c r="W6">
        <f>(Transition!$D5*('Base-scenario'!X7*'Unit emission'!G6)*Efficiency!$G5+(Transition!$C5*('Base-scenario'!X7*'Unit emission'!G50)+'Base-scenario'!X95*'Unit emission'!G182)*Efficiency!$P5)/Lifetime!$C5</f>
        <v>0</v>
      </c>
      <c r="X6">
        <f>(Transition!$D5*('Base-scenario'!Y7*'Unit emission'!H6)*Efficiency!$G5+(Transition!$C5*('Base-scenario'!Y7*'Unit emission'!H50)+'Base-scenario'!Y95*'Unit emission'!H182)*Efficiency!$P5)/Lifetime!$C5</f>
        <v>0</v>
      </c>
      <c r="Y6">
        <f>(Transition!$D5*('Base-scenario'!Z7*'Unit emission'!I6)*Efficiency!$G5+(Transition!$C5*('Base-scenario'!Z7*'Unit emission'!I50)+'Base-scenario'!Z95*'Unit emission'!I182)*Efficiency!$P5)/Lifetime!$C5</f>
        <v>0</v>
      </c>
      <c r="Z6">
        <f>(Transition!$D5*('Base-scenario'!AA7*'Unit emission'!J6)*Efficiency!$G5+(Transition!$C5*('Base-scenario'!AA7*'Unit emission'!J50)+'Base-scenario'!AA95*'Unit emission'!J182)*Efficiency!$P5)/Lifetime!$C5</f>
        <v>0</v>
      </c>
      <c r="AA6">
        <f>(Transition!$D5*('Base-scenario'!AB7*'Unit emission'!K6)*Efficiency!$G5+(Transition!$C5*('Base-scenario'!AB7*'Unit emission'!K50)+'Base-scenario'!AB95*'Unit emission'!K182)*Efficiency!$P5)/Lifetime!$C5</f>
        <v>0</v>
      </c>
      <c r="AB6">
        <f>(Transition!$D5*('Base-scenario'!AC7*'Unit emission'!L6)*Efficiency!$G5+(Transition!$C5*('Base-scenario'!AC7*'Unit emission'!L50)+'Base-scenario'!AC95*'Unit emission'!L182)*Efficiency!$P5)/Lifetime!$C5</f>
        <v>0</v>
      </c>
      <c r="AC6">
        <f>(Transition!$D5*('Base-scenario'!AD7*'Unit emission'!M6)*Efficiency!$G5+(Transition!$C5*('Base-scenario'!AD7*'Unit emission'!M50)+'Base-scenario'!AD95*'Unit emission'!M182)*Efficiency!$P5)/Lifetime!$C5</f>
        <v>0</v>
      </c>
      <c r="AD6">
        <f>(Transition!$D5*('Base-scenario'!AE7*'Unit emission'!N6)*Efficiency!$G5+(Transition!$C5*('Base-scenario'!AE7*'Unit emission'!N50)+'Base-scenario'!AE95*'Unit emission'!N182)*Efficiency!$P5)/Lifetime!$C5</f>
        <v>0</v>
      </c>
      <c r="AE6">
        <f>(Transition!$D5*('Base-scenario'!AF7*'Unit emission'!O6)*Efficiency!$G5+(Transition!$C5*('Base-scenario'!AF7*'Unit emission'!O50)+'Base-scenario'!AF95*'Unit emission'!O182)*Efficiency!$P5)/Lifetime!$C5</f>
        <v>0</v>
      </c>
      <c r="AF6">
        <f>(Transition!$D5*('Base-scenario'!AG7*'Unit emission'!P6)*Efficiency!$G5+(Transition!$C5*('Base-scenario'!AG7*'Unit emission'!P50)+'Base-scenario'!AG95*'Unit emission'!P182)*Efficiency!$P5)/Lifetime!$C5</f>
        <v>0</v>
      </c>
      <c r="AG6">
        <f>(Transition!$D5*('Base-scenario'!AH7*'Unit emission'!Q6)*Efficiency!$G5+(Transition!$C5*('Base-scenario'!AH7*'Unit emission'!Q50)+'Base-scenario'!AH95*'Unit emission'!Q182)*Efficiency!$P5)/Lifetime!$C5</f>
        <v>0</v>
      </c>
      <c r="AH6">
        <f>(Transition!$D5*('Base-scenario'!AI7*'Unit emission'!R6)*Efficiency!$G5+(Transition!$C5*('Base-scenario'!AI7*'Unit emission'!R50)+'Base-scenario'!AI95*'Unit emission'!R182)*Efficiency!$P5)/Lifetime!$C5</f>
        <v>0</v>
      </c>
      <c r="AI6">
        <f>(Transition!$D5*('Base-scenario'!AJ7*'Unit emission'!S6)*Efficiency!$G5+Transition!$C5*('Base-scenario'!AJ7*'Unit emission'!S50)*Efficiency!$P5)/Lifetime!$C5</f>
        <v>0</v>
      </c>
      <c r="AJ6">
        <f>(Transition!$D5*('Base-scenario'!AK7*'Unit emission'!C6+'Base-scenario'!AK95*'Unit emission'!C138)*Efficiency!$G5+(Transition!$C5*('Base-scenario'!AK7*'Unit emission'!C50)+'Base-scenario'!AK95*'Unit emission'!C182)*Efficiency!$P5)/Lifetime!$C5</f>
        <v>0</v>
      </c>
      <c r="AK6">
        <f>(Transition!$D5*('Base-scenario'!AL7*'Unit emission'!D6+'Base-scenario'!AL95*'Unit emission'!D138)*Efficiency!$G5+(Transition!$C5*('Base-scenario'!AL7*'Unit emission'!D50)+'Base-scenario'!AL95*'Unit emission'!D182)*Efficiency!$P5)/Lifetime!$C5</f>
        <v>0</v>
      </c>
      <c r="AL6">
        <f>(Transition!$D5*('Base-scenario'!AM7*'Unit emission'!E6+'Base-scenario'!AM95*'Unit emission'!E138)*Efficiency!$G5+(Transition!$C5*('Base-scenario'!AM7*'Unit emission'!E50)+'Base-scenario'!AM95*'Unit emission'!E182)*Efficiency!$P5)/Lifetime!$C5</f>
        <v>0</v>
      </c>
      <c r="AM6">
        <f>(Transition!$D5*('Base-scenario'!AN7*'Unit emission'!F6+'Base-scenario'!AN95*'Unit emission'!F138)*Efficiency!$G5+(Transition!$C5*('Base-scenario'!AN7*'Unit emission'!F50)+'Base-scenario'!AN95*'Unit emission'!F182)*Efficiency!$P5)/Lifetime!$C5</f>
        <v>0</v>
      </c>
      <c r="AN6">
        <f>(Transition!$D5*('Base-scenario'!AO7*'Unit emission'!G6+'Base-scenario'!AO95*'Unit emission'!G138)*Efficiency!$G5+(Transition!$C5*('Base-scenario'!AO7*'Unit emission'!G50)+'Base-scenario'!AO95*'Unit emission'!G182)*Efficiency!$P5)/Lifetime!$C5</f>
        <v>0</v>
      </c>
      <c r="AO6">
        <f>(Transition!$D5*('Base-scenario'!AP7*'Unit emission'!H6+'Base-scenario'!AP95*'Unit emission'!H138)*Efficiency!$G5+(Transition!$C5*('Base-scenario'!AP7*'Unit emission'!H50)+'Base-scenario'!AP95*'Unit emission'!H182)*Efficiency!$P5)/Lifetime!$C5</f>
        <v>0</v>
      </c>
      <c r="AP6">
        <f>(Transition!$D5*('Base-scenario'!AQ7*'Unit emission'!I6+'Base-scenario'!AQ95*'Unit emission'!I138)*Efficiency!$G5+(Transition!$C5*('Base-scenario'!AQ7*'Unit emission'!I50)+'Base-scenario'!AQ95*'Unit emission'!I182)*Efficiency!$P5)/Lifetime!$C5</f>
        <v>0</v>
      </c>
      <c r="AQ6">
        <f>(Transition!$D5*('Base-scenario'!AR7*'Unit emission'!J6+'Base-scenario'!AR95*'Unit emission'!J138)*Efficiency!$G5+(Transition!$C5*('Base-scenario'!AR7*'Unit emission'!J50)+'Base-scenario'!AR95*'Unit emission'!J182)*Efficiency!$P5)/Lifetime!$C5</f>
        <v>0</v>
      </c>
      <c r="AR6">
        <f>(Transition!$D5*('Base-scenario'!AS7*'Unit emission'!K6+'Base-scenario'!AS95*'Unit emission'!K138)*Efficiency!$G5+(Transition!$C5*('Base-scenario'!AS7*'Unit emission'!K50)+'Base-scenario'!AS95*'Unit emission'!K182)*Efficiency!$P5)/Lifetime!$C5</f>
        <v>0</v>
      </c>
      <c r="AS6">
        <f>(Transition!$D5*('Base-scenario'!AT7*'Unit emission'!L6+'Base-scenario'!AT95*'Unit emission'!L138)*Efficiency!$G5+(Transition!$C5*('Base-scenario'!AT7*'Unit emission'!L50)+'Base-scenario'!AT95*'Unit emission'!L182)*Efficiency!$P5)/Lifetime!$C5</f>
        <v>0</v>
      </c>
      <c r="AT6">
        <f>(Transition!$D5*('Base-scenario'!AU7*'Unit emission'!M6+'Base-scenario'!AU95*'Unit emission'!M138)*Efficiency!$G5+(Transition!$C5*('Base-scenario'!AU7*'Unit emission'!M50)+'Base-scenario'!AU95*'Unit emission'!M182)*Efficiency!$P5)/Lifetime!$C5</f>
        <v>0</v>
      </c>
      <c r="AU6">
        <f>(Transition!$D5*('Base-scenario'!AV7*'Unit emission'!N6+'Base-scenario'!AV95*'Unit emission'!N138)*Efficiency!$G5+(Transition!$C5*('Base-scenario'!AV7*'Unit emission'!N50)+'Base-scenario'!AV95*'Unit emission'!N182)*Efficiency!$P5)/Lifetime!$C5</f>
        <v>0</v>
      </c>
      <c r="AV6">
        <f>(Transition!$D5*('Base-scenario'!AW7*'Unit emission'!O6+'Base-scenario'!AW95*'Unit emission'!O138)*Efficiency!$G5+(Transition!$C5*('Base-scenario'!AW7*'Unit emission'!O50)+'Base-scenario'!AW95*'Unit emission'!O182)*Efficiency!$P5)/Lifetime!$C5</f>
        <v>0</v>
      </c>
      <c r="AW6">
        <f>(Transition!$D5*('Base-scenario'!AX7*'Unit emission'!P6+'Base-scenario'!AX95*'Unit emission'!P138)*Efficiency!$G5+(Transition!$C5*('Base-scenario'!AX7*'Unit emission'!P50)+'Base-scenario'!AX95*'Unit emission'!P182)*Efficiency!$P5)/Lifetime!$C5</f>
        <v>0</v>
      </c>
      <c r="AX6">
        <f>(Transition!$D5*('Base-scenario'!AY7*'Unit emission'!Q6+'Base-scenario'!AY95*'Unit emission'!Q138)*Efficiency!$G5+(Transition!$C5*('Base-scenario'!AY7*'Unit emission'!Q50)+'Base-scenario'!AY95*'Unit emission'!Q182)*Efficiency!$P5)/Lifetime!$C5</f>
        <v>0</v>
      </c>
      <c r="AY6">
        <f>(Transition!$D5*('Base-scenario'!AZ7*'Unit emission'!R6+'Base-scenario'!AZ95*'Unit emission'!R138)*Efficiency!$G5+(Transition!$C5*('Base-scenario'!AZ7*'Unit emission'!R50)+'Base-scenario'!AZ95*'Unit emission'!R182)*Efficiency!$P5)/Lifetime!$C5</f>
        <v>0</v>
      </c>
      <c r="AZ6">
        <f>(Transition!$D5*('Base-scenario'!BA7*'Unit emission'!S6)*Efficiency!$G5+Transition!$C5*('Base-scenario'!BA7*'Unit emission'!S50)*Efficiency!$P5)/Lifetime!$C5</f>
        <v>0</v>
      </c>
      <c r="BA6" s="9">
        <f>(Transition!$D5*('Base-scenario'!BB7*'Unit emission'!C6)*Efficiency!$G5+Transition!$C5*('Base-scenario'!BB7*'Unit emission'!C50)*Efficiency!$P5)/Lifetime!$C5</f>
        <v>0</v>
      </c>
      <c r="BB6" s="9">
        <f>(Transition!$D5*('Base-scenario'!BC7*'Unit emission'!D6)*Efficiency!$G5+Transition!$C5*('Base-scenario'!BC7*'Unit emission'!D50)*Efficiency!$P5)/Lifetime!$C5</f>
        <v>0</v>
      </c>
      <c r="BC6" s="9">
        <f>(Transition!$D5*('Base-scenario'!BD7*'Unit emission'!E6)*Efficiency!$G5+Transition!$C5*('Base-scenario'!BD7*'Unit emission'!E50)*Efficiency!$P5)/Lifetime!$C5</f>
        <v>0</v>
      </c>
      <c r="BD6" s="9">
        <f>(Transition!$D5*('Base-scenario'!BE7*'Unit emission'!F6)*Efficiency!$G5+Transition!$C5*('Base-scenario'!BE7*'Unit emission'!F50)*Efficiency!$P5)/Lifetime!$C5</f>
        <v>0</v>
      </c>
      <c r="BE6" s="9">
        <f>(Transition!$D5*('Base-scenario'!BF7*'Unit emission'!G6)*Efficiency!$G5+Transition!$C5*('Base-scenario'!BF7*'Unit emission'!G50)*Efficiency!$P5)/Lifetime!$C5</f>
        <v>0</v>
      </c>
      <c r="BF6" s="9">
        <f>(Transition!$D5*('Base-scenario'!BG7*'Unit emission'!H6)*Efficiency!$G5+Transition!$C5*('Base-scenario'!BG7*'Unit emission'!H50)*Efficiency!$P5)/Lifetime!$C5</f>
        <v>0</v>
      </c>
      <c r="BG6" s="9">
        <f>(Transition!$D5*('Base-scenario'!BH7*'Unit emission'!I6)*Efficiency!$G5+Transition!$C5*('Base-scenario'!BH7*'Unit emission'!I50)*Efficiency!$P5)/Lifetime!$C5</f>
        <v>0</v>
      </c>
      <c r="BH6" s="9">
        <f>(Transition!$D5*('Base-scenario'!BI7*'Unit emission'!J6)*Efficiency!$G5+Transition!$C5*('Base-scenario'!BI7*'Unit emission'!J50)*Efficiency!$P5)/Lifetime!$C5</f>
        <v>0</v>
      </c>
      <c r="BI6" s="9">
        <f>(Transition!$D5*('Base-scenario'!BJ7*'Unit emission'!K6)*Efficiency!$G5+Transition!$C5*('Base-scenario'!BJ7*'Unit emission'!K50)*Efficiency!$P5)/Lifetime!$C5</f>
        <v>0</v>
      </c>
      <c r="BJ6" s="9">
        <f>(Transition!$D5*('Base-scenario'!BK7*'Unit emission'!L6)*Efficiency!$G5+Transition!$C5*('Base-scenario'!BK7*'Unit emission'!L50)*Efficiency!$P5)/Lifetime!$C5</f>
        <v>0</v>
      </c>
      <c r="BK6" s="9">
        <f>(Transition!$D5*('Base-scenario'!BL7*'Unit emission'!M6)*Efficiency!$G5+Transition!$C5*('Base-scenario'!BL7*'Unit emission'!M50)*Efficiency!$P5)/Lifetime!$C5</f>
        <v>0</v>
      </c>
      <c r="BL6" s="9">
        <f>(Transition!$D5*('Base-scenario'!BM7*'Unit emission'!N6)*Efficiency!$G5+Transition!$C5*('Base-scenario'!BM7*'Unit emission'!N50)*Efficiency!$P5)/Lifetime!$C5</f>
        <v>0</v>
      </c>
      <c r="BM6" s="9">
        <f>(Transition!$D5*('Base-scenario'!BN7*'Unit emission'!O6)*Efficiency!$G5+Transition!$C5*('Base-scenario'!BN7*'Unit emission'!O50)*Efficiency!$P5)/Lifetime!$C5</f>
        <v>0</v>
      </c>
      <c r="BN6" s="9">
        <f>(Transition!$D5*('Base-scenario'!BO7*'Unit emission'!P6)*Efficiency!$G5+Transition!$C5*('Base-scenario'!BO7*'Unit emission'!P50)*Efficiency!$P5)/Lifetime!$C5</f>
        <v>0</v>
      </c>
      <c r="BO6" s="9">
        <f>(Transition!$D5*('Base-scenario'!BP7*'Unit emission'!Q6)*Efficiency!$G5+Transition!$C5*('Base-scenario'!BP7*'Unit emission'!Q50)*Efficiency!$P5)/Lifetime!$C5</f>
        <v>0</v>
      </c>
      <c r="BP6" s="9">
        <f>(Transition!$D5*('Base-scenario'!BQ7*'Unit emission'!R6)*Efficiency!$G5+Transition!$C5*('Base-scenario'!BQ7*'Unit emission'!R50)*Efficiency!$P5)/Lifetime!$C5</f>
        <v>0</v>
      </c>
      <c r="BQ6" s="9">
        <f>(Transition!$D5*('Base-scenario'!BR7*'Unit emission'!S6)*Efficiency!$G5+Transition!$C5*('Base-scenario'!BR7*'Unit emission'!S50)*Efficiency!$P5)/Lifetime!$C5</f>
        <v>0</v>
      </c>
      <c r="BR6" s="9">
        <f>(Transition!$D5*('Base-scenario'!BS7*'Unit emission'!C6)*Efficiency!$G5+Transition!$C5*('Base-scenario'!BS7*'Unit emission'!C50)*Efficiency!$P5)/Lifetime!$C5</f>
        <v>0</v>
      </c>
      <c r="BS6" s="9">
        <f>(Transition!$D5*('Base-scenario'!BT7*'Unit emission'!D6)*Efficiency!$G5+Transition!$C5*('Base-scenario'!BT7*'Unit emission'!D50)*Efficiency!$P5)/Lifetime!$C5</f>
        <v>0</v>
      </c>
      <c r="BT6" s="9">
        <f>(Transition!$D5*('Base-scenario'!BU7*'Unit emission'!E6)*Efficiency!$G5+Transition!$C5*('Base-scenario'!BU7*'Unit emission'!E50)*Efficiency!$P5)/Lifetime!$C5</f>
        <v>0</v>
      </c>
      <c r="BU6" s="9">
        <f>(Transition!$D5*('Base-scenario'!BV7*'Unit emission'!F6)*Efficiency!$G5+Transition!$C5*('Base-scenario'!BV7*'Unit emission'!F50)*Efficiency!$P5)/Lifetime!$C5</f>
        <v>0</v>
      </c>
      <c r="BV6" s="9">
        <f>(Transition!$D5*('Base-scenario'!BW7*'Unit emission'!G6)*Efficiency!$G5+Transition!$C5*('Base-scenario'!BW7*'Unit emission'!G50)*Efficiency!$P5)/Lifetime!$C5</f>
        <v>0</v>
      </c>
      <c r="BW6" s="9">
        <f>(Transition!$D5*('Base-scenario'!BX7*'Unit emission'!H6)*Efficiency!$G5+Transition!$C5*('Base-scenario'!BX7*'Unit emission'!H50)*Efficiency!$P5)/Lifetime!$C5</f>
        <v>0</v>
      </c>
      <c r="BX6" s="9">
        <f>(Transition!$D5*('Base-scenario'!BY7*'Unit emission'!I6)*Efficiency!$G5+Transition!$C5*('Base-scenario'!BY7*'Unit emission'!I50)*Efficiency!$P5)/Lifetime!$C5</f>
        <v>0</v>
      </c>
      <c r="BY6" s="9">
        <f>(Transition!$D5*('Base-scenario'!BZ7*'Unit emission'!J6)*Efficiency!$G5+Transition!$C5*('Base-scenario'!BZ7*'Unit emission'!J50)*Efficiency!$P5)/Lifetime!$C5</f>
        <v>0</v>
      </c>
      <c r="BZ6" s="9">
        <f>(Transition!$D5*('Base-scenario'!CA7*'Unit emission'!K6)*Efficiency!$G5+Transition!$C5*('Base-scenario'!CA7*'Unit emission'!K50)*Efficiency!$P5)/Lifetime!$C5</f>
        <v>0</v>
      </c>
      <c r="CA6" s="9">
        <f>(Transition!$D5*('Base-scenario'!CB7*'Unit emission'!L6)*Efficiency!$G5+Transition!$C5*('Base-scenario'!CB7*'Unit emission'!L50)*Efficiency!$P5)/Lifetime!$C5</f>
        <v>0</v>
      </c>
      <c r="CB6" s="9">
        <f>(Transition!$D5*('Base-scenario'!CC7*'Unit emission'!M6)*Efficiency!$G5+Transition!$C5*('Base-scenario'!CC7*'Unit emission'!M50)*Efficiency!$P5)/Lifetime!$C5</f>
        <v>0</v>
      </c>
      <c r="CC6" s="9">
        <f>(Transition!$D5*('Base-scenario'!CD7*'Unit emission'!N6)*Efficiency!$G5+Transition!$C5*('Base-scenario'!CD7*'Unit emission'!N50)*Efficiency!$P5)/Lifetime!$C5</f>
        <v>0</v>
      </c>
      <c r="CD6" s="9">
        <f>(Transition!$D5*('Base-scenario'!CE7*'Unit emission'!O6)*Efficiency!$G5+Transition!$C5*('Base-scenario'!CE7*'Unit emission'!O50)*Efficiency!$P5)/Lifetime!$C5</f>
        <v>0</v>
      </c>
      <c r="CE6" s="9">
        <f>(Transition!$D5*('Base-scenario'!CF7*'Unit emission'!P6)*Efficiency!$G5+Transition!$C5*('Base-scenario'!CF7*'Unit emission'!P50)*Efficiency!$P5)/Lifetime!$C5</f>
        <v>0</v>
      </c>
      <c r="CF6" s="9">
        <f>(Transition!$D5*('Base-scenario'!CG7*'Unit emission'!Q6)*Efficiency!$G5+Transition!$C5*('Base-scenario'!CG7*'Unit emission'!Q50)*Efficiency!$P5)/Lifetime!$C5</f>
        <v>0</v>
      </c>
      <c r="CG6" s="9">
        <f>(Transition!$D5*('Base-scenario'!CH7*'Unit emission'!R6)*Efficiency!$G5+Transition!$C5*('Base-scenario'!CH7*'Unit emission'!R50)*Efficiency!$P5)/Lifetime!$C5</f>
        <v>0</v>
      </c>
      <c r="CJ6">
        <v>2013</v>
      </c>
      <c r="CK6">
        <f>(Transition!$D5*('RCP26 scenario'!C7*'Unit emission'!T6+'RCP26 scenario'!C95*'Unit emission'!T138)*Efficiency!$G5+(Transition!$C5*('RCP26 scenario'!C7*'Unit emission'!T50)+'RCP26 scenario'!C95*'Unit emission'!T182)*Efficiency!$P5)/Lifetime!$C5</f>
        <v>0</v>
      </c>
      <c r="CL6">
        <f>(Transition!$D5*('RCP26 scenario'!D7*'Unit emission'!U6+'RCP26 scenario'!D95*'Unit emission'!U138)*Efficiency!$G5+(Transition!$C5*('RCP26 scenario'!D7*'Unit emission'!U50)+'RCP26 scenario'!D95*'Unit emission'!U182)*Efficiency!$P5)/Lifetime!$C5</f>
        <v>0</v>
      </c>
      <c r="CM6">
        <f>(Transition!$D5*('RCP26 scenario'!E7*'Unit emission'!V6+'RCP26 scenario'!E95*'Unit emission'!V138)*Efficiency!$G5+(Transition!$C5*('RCP26 scenario'!E7*'Unit emission'!V50)+'RCP26 scenario'!E95*'Unit emission'!V182)*Efficiency!$P5)/Lifetime!$C5</f>
        <v>0</v>
      </c>
      <c r="CN6">
        <f>(Transition!$D5*('RCP26 scenario'!F7*'Unit emission'!W6+'RCP26 scenario'!F95*'Unit emission'!W138)*Efficiency!$G5+(Transition!$C5*('RCP26 scenario'!F7*'Unit emission'!W50)+'RCP26 scenario'!F95*'Unit emission'!W182)*Efficiency!$P5)/Lifetime!$C5</f>
        <v>0</v>
      </c>
      <c r="CO6">
        <f>(Transition!$D5*('RCP26 scenario'!G7*'Unit emission'!X6+'RCP26 scenario'!G95*'Unit emission'!X138)*Efficiency!$G5+(Transition!$C5*('RCP26 scenario'!G7*'Unit emission'!X50)+'RCP26 scenario'!G95*'Unit emission'!X182)*Efficiency!$P5)/Lifetime!$C5</f>
        <v>0</v>
      </c>
      <c r="CP6">
        <f>(Transition!$D5*('RCP26 scenario'!H7*'Unit emission'!Y6+'RCP26 scenario'!H95*'Unit emission'!Y138)*Efficiency!$G5+(Transition!$C5*('RCP26 scenario'!H7*'Unit emission'!Y50)+'RCP26 scenario'!H95*'Unit emission'!Y182)*Efficiency!$P5)/Lifetime!$C5</f>
        <v>0</v>
      </c>
      <c r="CQ6">
        <f>(Transition!$D5*('RCP26 scenario'!I7*'Unit emission'!Z6+'RCP26 scenario'!I95*'Unit emission'!Z138)*Efficiency!$G5+(Transition!$C5*('RCP26 scenario'!I7*'Unit emission'!Z50)+'RCP26 scenario'!I95*'Unit emission'!Z182)*Efficiency!$P5)/Lifetime!$C5</f>
        <v>0</v>
      </c>
      <c r="CR6">
        <f>(Transition!$D5*('RCP26 scenario'!J7*'Unit emission'!AA6+'RCP26 scenario'!J95*'Unit emission'!AA138)*Efficiency!$G5+(Transition!$C5*('RCP26 scenario'!J7*'Unit emission'!AA50)+'RCP26 scenario'!J95*'Unit emission'!AA182)*Efficiency!$P5)/Lifetime!$C5</f>
        <v>0</v>
      </c>
      <c r="CS6">
        <f>(Transition!$D5*('RCP26 scenario'!K7*'Unit emission'!AB6+'RCP26 scenario'!K95*'Unit emission'!AB138)*Efficiency!$G5+(Transition!$C5*('RCP26 scenario'!K7*'Unit emission'!AB50)+'RCP26 scenario'!K95*'Unit emission'!AB182)*Efficiency!$P5)/Lifetime!$C5</f>
        <v>0</v>
      </c>
      <c r="CT6">
        <f>(Transition!$D5*('RCP26 scenario'!L7*'Unit emission'!AC6+'RCP26 scenario'!L95*'Unit emission'!AC138)*Efficiency!$G5+(Transition!$C5*('RCP26 scenario'!L7*'Unit emission'!AC50)+'RCP26 scenario'!L95*'Unit emission'!AC182)*Efficiency!$P5)/Lifetime!$C5</f>
        <v>0</v>
      </c>
      <c r="CU6">
        <f>(Transition!$D5*('RCP26 scenario'!M7*'Unit emission'!AD6+'RCP26 scenario'!M95*'Unit emission'!AD138)*Efficiency!$G5+(Transition!$C5*('RCP26 scenario'!M7*'Unit emission'!AD50)+'RCP26 scenario'!M95*'Unit emission'!AD182)*Efficiency!$P5)/Lifetime!$C5</f>
        <v>0</v>
      </c>
      <c r="CV6">
        <f>(Transition!$D5*('RCP26 scenario'!N7*'Unit emission'!AE6+'RCP26 scenario'!N95*'Unit emission'!AE138)*Efficiency!$G5+(Transition!$C5*('RCP26 scenario'!N7*'Unit emission'!AE50)+'RCP26 scenario'!N95*'Unit emission'!AE182)*Efficiency!$P5)/Lifetime!$C5</f>
        <v>0</v>
      </c>
      <c r="CW6">
        <f>(Transition!$D5*('RCP26 scenario'!O7*'Unit emission'!AF6+'RCP26 scenario'!O95*'Unit emission'!AF138)*Efficiency!$G5+(Transition!$C5*('RCP26 scenario'!O7*'Unit emission'!AF50)+'RCP26 scenario'!O95*'Unit emission'!AF182)*Efficiency!$P5)/Lifetime!$C5</f>
        <v>0</v>
      </c>
      <c r="CX6">
        <f>(Transition!$D5*('RCP26 scenario'!P7*'Unit emission'!AG6+'RCP26 scenario'!P95*'Unit emission'!AG138)*Efficiency!$G5+(Transition!$C5*('RCP26 scenario'!P7*'Unit emission'!AG50)+'RCP26 scenario'!P95*'Unit emission'!AG182)*Efficiency!$P5)/Lifetime!$C5</f>
        <v>0</v>
      </c>
      <c r="CY6">
        <f>(Transition!$D5*('RCP26 scenario'!Q7*'Unit emission'!AH6+'RCP26 scenario'!Q95*'Unit emission'!AH138)*Efficiency!$G5+(Transition!$C5*('RCP26 scenario'!Q7*'Unit emission'!AH50)+'RCP26 scenario'!Q95*'Unit emission'!AH182)*Efficiency!$P5)/Lifetime!$C5</f>
        <v>0</v>
      </c>
      <c r="CZ6">
        <f>(Transition!$D5*('RCP26 scenario'!R7*'Unit emission'!AI6+'RCP26 scenario'!R95*'Unit emission'!AI138)*Efficiency!$G5+(Transition!$C5*('RCP26 scenario'!R7*'Unit emission'!AI50)+'RCP26 scenario'!R95*'Unit emission'!AI182)*Efficiency!$P5)/Lifetime!$C5</f>
        <v>0</v>
      </c>
      <c r="DA6">
        <f>(Transition!$D5*('RCP26 scenario'!S7*'Unit emission'!AJ6)*Efficiency!$G5+Transition!$C5*('RCP26 scenario'!S7*'Unit emission'!AJ50)*Efficiency!$P5)/Lifetime!$C5</f>
        <v>0</v>
      </c>
      <c r="DB6">
        <f>(Transition!$D5*('RCP26 scenario'!T7*'Unit emission'!T6+'RCP26 scenario'!T95*'Unit emission'!T138)*Efficiency!$G5+(Transition!$C5*('RCP26 scenario'!T7*'Unit emission'!T50)+'RCP26 scenario'!T95*'Unit emission'!T182)*Efficiency!$P5)/Lifetime!$C5</f>
        <v>0</v>
      </c>
      <c r="DC6">
        <f>(Transition!$D5*('RCP26 scenario'!U7*'Unit emission'!U6+'RCP26 scenario'!U95*'Unit emission'!U138)*Efficiency!$G5+(Transition!$C5*('RCP26 scenario'!U7*'Unit emission'!U50)+'RCP26 scenario'!U95*'Unit emission'!U182)*Efficiency!$P5)/Lifetime!$C5</f>
        <v>0</v>
      </c>
      <c r="DD6">
        <f>(Transition!$D5*('RCP26 scenario'!V7*'Unit emission'!V6+'RCP26 scenario'!V95*'Unit emission'!V138)*Efficiency!$G5+(Transition!$C5*('RCP26 scenario'!V7*'Unit emission'!V50)+'RCP26 scenario'!V95*'Unit emission'!V182)*Efficiency!$P5)/Lifetime!$C5</f>
        <v>0</v>
      </c>
      <c r="DE6">
        <f>(Transition!$D5*('RCP26 scenario'!W7*'Unit emission'!W6+'RCP26 scenario'!W95*'Unit emission'!W138)*Efficiency!$G5+(Transition!$C5*('RCP26 scenario'!W7*'Unit emission'!W50)+'RCP26 scenario'!W95*'Unit emission'!W182)*Efficiency!$P5)/Lifetime!$C5</f>
        <v>0</v>
      </c>
      <c r="DF6">
        <f>(Transition!$D5*('RCP26 scenario'!X7*'Unit emission'!X6+'RCP26 scenario'!X95*'Unit emission'!X138)*Efficiency!$G5+(Transition!$C5*('RCP26 scenario'!X7*'Unit emission'!X50)+'RCP26 scenario'!X95*'Unit emission'!X182)*Efficiency!$P5)/Lifetime!$C5</f>
        <v>0</v>
      </c>
      <c r="DG6">
        <f>(Transition!$D5*('RCP26 scenario'!Y7*'Unit emission'!Y6+'RCP26 scenario'!Y95*'Unit emission'!Y138)*Efficiency!$G5+(Transition!$C5*('RCP26 scenario'!Y7*'Unit emission'!Y50)+'RCP26 scenario'!Y95*'Unit emission'!Y182)*Efficiency!$P5)/Lifetime!$C5</f>
        <v>0</v>
      </c>
      <c r="DH6">
        <f>(Transition!$D5*('RCP26 scenario'!Z7*'Unit emission'!Z6+'RCP26 scenario'!Z95*'Unit emission'!Z138)*Efficiency!$G5+(Transition!$C5*('RCP26 scenario'!Z7*'Unit emission'!Z50)+'RCP26 scenario'!Z95*'Unit emission'!Z182)*Efficiency!$P5)/Lifetime!$C5</f>
        <v>0</v>
      </c>
      <c r="DI6">
        <f>(Transition!$D5*('RCP26 scenario'!AA7*'Unit emission'!AA6+'RCP26 scenario'!AA95*'Unit emission'!AA138)*Efficiency!$G5+(Transition!$C5*('RCP26 scenario'!AA7*'Unit emission'!AA50)+'RCP26 scenario'!AA95*'Unit emission'!AA182)*Efficiency!$P5)/Lifetime!$C5</f>
        <v>0</v>
      </c>
      <c r="DJ6">
        <f>(Transition!$D5*('RCP26 scenario'!AB7*'Unit emission'!AB6+'RCP26 scenario'!AB95*'Unit emission'!AB138)*Efficiency!$G5+(Transition!$C5*('RCP26 scenario'!AB7*'Unit emission'!AB50)+'RCP26 scenario'!AB95*'Unit emission'!AB182)*Efficiency!$P5)/Lifetime!$C5</f>
        <v>0</v>
      </c>
      <c r="DK6">
        <f>(Transition!$D5*('RCP26 scenario'!AC7*'Unit emission'!AC6+'RCP26 scenario'!AC95*'Unit emission'!AC138)*Efficiency!$G5+(Transition!$C5*('RCP26 scenario'!AC7*'Unit emission'!AC50)+'RCP26 scenario'!AC95*'Unit emission'!AC182)*Efficiency!$P5)/Lifetime!$C5</f>
        <v>0</v>
      </c>
      <c r="DL6">
        <f>(Transition!$D5*('RCP26 scenario'!AD7*'Unit emission'!AD6+'RCP26 scenario'!AD95*'Unit emission'!AD138)*Efficiency!$G5+(Transition!$C5*('RCP26 scenario'!AD7*'Unit emission'!AD50)+'RCP26 scenario'!AD95*'Unit emission'!AD182)*Efficiency!$P5)/Lifetime!$C5</f>
        <v>0</v>
      </c>
      <c r="DM6">
        <f>(Transition!$D5*('RCP26 scenario'!AE7*'Unit emission'!AE6+'RCP26 scenario'!AE95*'Unit emission'!AE138)*Efficiency!$G5+(Transition!$C5*('RCP26 scenario'!AE7*'Unit emission'!AE50)+'RCP26 scenario'!AE95*'Unit emission'!AE182)*Efficiency!$P5)/Lifetime!$C5</f>
        <v>0</v>
      </c>
      <c r="DN6">
        <f>(Transition!$D5*('RCP26 scenario'!AF7*'Unit emission'!AF6+'RCP26 scenario'!AF95*'Unit emission'!AF138)*Efficiency!$G5+(Transition!$C5*('RCP26 scenario'!AF7*'Unit emission'!AF50)+'RCP26 scenario'!AF95*'Unit emission'!AF182)*Efficiency!$P5)/Lifetime!$C5</f>
        <v>0</v>
      </c>
      <c r="DO6">
        <f>(Transition!$D5*('RCP26 scenario'!AG7*'Unit emission'!AG6+'RCP26 scenario'!AG95*'Unit emission'!AG138)*Efficiency!$G5+(Transition!$C5*('RCP26 scenario'!AG7*'Unit emission'!AG50)+'RCP26 scenario'!AG95*'Unit emission'!AG182)*Efficiency!$P5)/Lifetime!$C5</f>
        <v>0</v>
      </c>
      <c r="DP6">
        <f>(Transition!$D5*('RCP26 scenario'!AH7*'Unit emission'!AH6+'RCP26 scenario'!AH95*'Unit emission'!AH138)*Efficiency!$G5+(Transition!$C5*('RCP26 scenario'!AH7*'Unit emission'!AH50)+'RCP26 scenario'!AH95*'Unit emission'!AH182)*Efficiency!$P5)/Lifetime!$C5</f>
        <v>0</v>
      </c>
      <c r="DQ6">
        <f>(Transition!$D5*('RCP26 scenario'!AI7*'Unit emission'!AI6+'RCP26 scenario'!AI95*'Unit emission'!AI138)*Efficiency!$G5+(Transition!$C5*('RCP26 scenario'!AI7*'Unit emission'!AI50)+'RCP26 scenario'!AI95*'Unit emission'!AI182)*Efficiency!$P5)/Lifetime!$C5</f>
        <v>0</v>
      </c>
      <c r="DR6">
        <f>(Transition!$D5*('RCP26 scenario'!AJ7*'Unit emission'!AJ6)*Efficiency!$G5+Transition!$C5*('RCP26 scenario'!AJ7*'Unit emission'!AJ50)*Efficiency!$P5)/Lifetime!$C5</f>
        <v>0</v>
      </c>
      <c r="DS6">
        <f>(Transition!$D5*('RCP26 scenario'!AK7*'Unit emission'!T6+'RCP26 scenario'!AK95*'Unit emission'!T138)*Efficiency!$G5+(Transition!$C5*('RCP26 scenario'!AK7*'Unit emission'!T50)+'RCP26 scenario'!AK95*'Unit emission'!T182)*Efficiency!$P5)/Lifetime!$C5</f>
        <v>0</v>
      </c>
      <c r="DT6">
        <f>(Transition!$D5*('RCP26 scenario'!AL7*'Unit emission'!U6+'RCP26 scenario'!AL95*'Unit emission'!U138)*Efficiency!$G5+(Transition!$C5*('RCP26 scenario'!AL7*'Unit emission'!U50)+'RCP26 scenario'!AL95*'Unit emission'!U182)*Efficiency!$P5)/Lifetime!$C5</f>
        <v>0</v>
      </c>
      <c r="DU6">
        <f>(Transition!$D5*('RCP26 scenario'!AM7*'Unit emission'!V6+'RCP26 scenario'!AM95*'Unit emission'!V138)*Efficiency!$G5+(Transition!$C5*('RCP26 scenario'!AM7*'Unit emission'!V50)+'RCP26 scenario'!AM95*'Unit emission'!V182)*Efficiency!$P5)/Lifetime!$C5</f>
        <v>0</v>
      </c>
      <c r="DV6">
        <f>(Transition!$D5*('RCP26 scenario'!AN7*'Unit emission'!W6+'RCP26 scenario'!AN95*'Unit emission'!W138)*Efficiency!$G5+(Transition!$C5*('RCP26 scenario'!AN7*'Unit emission'!W50)+'RCP26 scenario'!AN95*'Unit emission'!W182)*Efficiency!$P5)/Lifetime!$C5</f>
        <v>0</v>
      </c>
      <c r="DW6">
        <f>(Transition!$D5*('RCP26 scenario'!AO7*'Unit emission'!X6+'RCP26 scenario'!AO95*'Unit emission'!X138)*Efficiency!$G5+(Transition!$C5*('RCP26 scenario'!AO7*'Unit emission'!X50)+'RCP26 scenario'!AO95*'Unit emission'!X182)*Efficiency!$P5)/Lifetime!$C5</f>
        <v>0</v>
      </c>
      <c r="DX6">
        <f>(Transition!$D5*('RCP26 scenario'!AP7*'Unit emission'!Y6+'RCP26 scenario'!AP95*'Unit emission'!Y138)*Efficiency!$G5+(Transition!$C5*('RCP26 scenario'!AP7*'Unit emission'!Y50)+'RCP26 scenario'!AP95*'Unit emission'!Y182)*Efficiency!$P5)/Lifetime!$C5</f>
        <v>0</v>
      </c>
      <c r="DY6">
        <f>(Transition!$D5*('RCP26 scenario'!AQ7*'Unit emission'!Z6+'RCP26 scenario'!AQ95*'Unit emission'!Z138)*Efficiency!$G5+(Transition!$C5*('RCP26 scenario'!AQ7*'Unit emission'!Z50)+'RCP26 scenario'!AQ95*'Unit emission'!Z182)*Efficiency!$P5)/Lifetime!$C5</f>
        <v>0</v>
      </c>
      <c r="DZ6">
        <f>(Transition!$D5*('RCP26 scenario'!AR7*'Unit emission'!AA6+'RCP26 scenario'!AR95*'Unit emission'!AA138)*Efficiency!$G5+(Transition!$C5*('RCP26 scenario'!AR7*'Unit emission'!AA50)+'RCP26 scenario'!AR95*'Unit emission'!AA182)*Efficiency!$P5)/Lifetime!$C5</f>
        <v>0</v>
      </c>
      <c r="EA6">
        <f>(Transition!$D5*('RCP26 scenario'!AS7*'Unit emission'!AB6+'RCP26 scenario'!AS95*'Unit emission'!AB138)*Efficiency!$G5+(Transition!$C5*('RCP26 scenario'!AS7*'Unit emission'!AB50)+'RCP26 scenario'!AS95*'Unit emission'!AB182)*Efficiency!$P5)/Lifetime!$C5</f>
        <v>0</v>
      </c>
      <c r="EB6">
        <f>(Transition!$D5*('RCP26 scenario'!AT7*'Unit emission'!AC6+'RCP26 scenario'!AT95*'Unit emission'!AC138)*Efficiency!$G5+(Transition!$C5*('RCP26 scenario'!AT7*'Unit emission'!AC50)+'RCP26 scenario'!AT95*'Unit emission'!AC182)*Efficiency!$P5)/Lifetime!$C5</f>
        <v>0</v>
      </c>
      <c r="EC6">
        <f>(Transition!$D5*('RCP26 scenario'!AU7*'Unit emission'!AD6+'RCP26 scenario'!AU95*'Unit emission'!AD138)*Efficiency!$G5+(Transition!$C5*('RCP26 scenario'!AU7*'Unit emission'!AD50)+'RCP26 scenario'!AU95*'Unit emission'!AD182)*Efficiency!$P5)/Lifetime!$C5</f>
        <v>0</v>
      </c>
      <c r="ED6">
        <f>(Transition!$D5*('RCP26 scenario'!AV7*'Unit emission'!AE6+'RCP26 scenario'!AV95*'Unit emission'!AE138)*Efficiency!$G5+(Transition!$C5*('RCP26 scenario'!AV7*'Unit emission'!AE50)+'RCP26 scenario'!AV95*'Unit emission'!AE182)*Efficiency!$P5)/Lifetime!$C5</f>
        <v>0</v>
      </c>
      <c r="EE6">
        <f>(Transition!$D5*('RCP26 scenario'!AW7*'Unit emission'!AF6+'RCP26 scenario'!AW95*'Unit emission'!AF138)*Efficiency!$G5+(Transition!$C5*('RCP26 scenario'!AW7*'Unit emission'!AF50)+'RCP26 scenario'!AW95*'Unit emission'!AF182)*Efficiency!$P5)/Lifetime!$C5</f>
        <v>0</v>
      </c>
      <c r="EF6">
        <f>(Transition!$D5*('RCP26 scenario'!AX7*'Unit emission'!AG6+'RCP26 scenario'!AX95*'Unit emission'!AG138)*Efficiency!$G5+(Transition!$C5*('RCP26 scenario'!AX7*'Unit emission'!AG50)+'RCP26 scenario'!AX95*'Unit emission'!AG182)*Efficiency!$P5)/Lifetime!$C5</f>
        <v>0</v>
      </c>
      <c r="EG6">
        <f>(Transition!$D5*('RCP26 scenario'!AY7*'Unit emission'!AH6+'RCP26 scenario'!AY95*'Unit emission'!AH138)*Efficiency!$G5+(Transition!$C5*('RCP26 scenario'!AY7*'Unit emission'!AH50)+'RCP26 scenario'!AY95*'Unit emission'!AH182)*Efficiency!$P5)/Lifetime!$C5</f>
        <v>0</v>
      </c>
      <c r="EH6">
        <f>(Transition!$D5*('RCP26 scenario'!AZ7*'Unit emission'!AI6+'RCP26 scenario'!AZ95*'Unit emission'!AI138)*Efficiency!$G5+(Transition!$C5*('RCP26 scenario'!AZ7*'Unit emission'!AI50)+'RCP26 scenario'!AZ95*'Unit emission'!AI182)*Efficiency!$P5)/Lifetime!$C5</f>
        <v>0</v>
      </c>
      <c r="EI6">
        <f>(Transition!$D5*('RCP26 scenario'!BA7*'Unit emission'!AJ6)*Efficiency!$G5+Transition!$C5*('RCP26 scenario'!BA7*'Unit emission'!AJ50)*Efficiency!$P5)/Lifetime!$C5</f>
        <v>0</v>
      </c>
      <c r="EJ6" s="9">
        <f>(Transition!$D5*('RCP26 scenario'!BB7*'Unit emission'!T6)*Efficiency!$G5+Transition!$C5*('RCP26 scenario'!BB7*'Unit emission'!T50)*Efficiency!$P5)/Lifetime!$C5</f>
        <v>0</v>
      </c>
      <c r="EK6" s="9">
        <f>(Transition!$D5*('RCP26 scenario'!BC7*'Unit emission'!U6)*Efficiency!$G5+Transition!$C5*('RCP26 scenario'!BC7*'Unit emission'!U50)*Efficiency!$P5)/Lifetime!$C5</f>
        <v>0</v>
      </c>
      <c r="EL6" s="9">
        <f>(Transition!$D5*('RCP26 scenario'!BD7*'Unit emission'!V6)*Efficiency!$G5+Transition!$C5*('RCP26 scenario'!BD7*'Unit emission'!V50)*Efficiency!$P5)/Lifetime!$C5</f>
        <v>0</v>
      </c>
      <c r="EM6" s="9">
        <f>(Transition!$D5*('RCP26 scenario'!BE7*'Unit emission'!W6)*Efficiency!$G5+Transition!$C5*('RCP26 scenario'!BE7*'Unit emission'!W50)*Efficiency!$P5)/Lifetime!$C5</f>
        <v>0</v>
      </c>
      <c r="EN6" s="9">
        <f>(Transition!$D5*('RCP26 scenario'!BF7*'Unit emission'!X6)*Efficiency!$G5+Transition!$C5*('RCP26 scenario'!BF7*'Unit emission'!X50)*Efficiency!$P5)/Lifetime!$C5</f>
        <v>0</v>
      </c>
      <c r="EO6" s="9">
        <f>(Transition!$D5*('RCP26 scenario'!BG7*'Unit emission'!Y6)*Efficiency!$G5+Transition!$C5*('RCP26 scenario'!BG7*'Unit emission'!Y50)*Efficiency!$P5)/Lifetime!$C5</f>
        <v>0</v>
      </c>
      <c r="EP6" s="9">
        <f>(Transition!$D5*('RCP26 scenario'!BH7*'Unit emission'!Z6)*Efficiency!$G5+Transition!$C5*('RCP26 scenario'!BH7*'Unit emission'!Z50)*Efficiency!$P5)/Lifetime!$C5</f>
        <v>0</v>
      </c>
      <c r="EQ6" s="9">
        <f>(Transition!$D5*('RCP26 scenario'!BI7*'Unit emission'!AA6)*Efficiency!$G5+Transition!$C5*('RCP26 scenario'!BI7*'Unit emission'!AA50)*Efficiency!$P5)/Lifetime!$C5</f>
        <v>0</v>
      </c>
      <c r="ER6" s="9">
        <f>(Transition!$D5*('RCP26 scenario'!BJ7*'Unit emission'!AB6)*Efficiency!$G5+Transition!$C5*('RCP26 scenario'!BJ7*'Unit emission'!AB50)*Efficiency!$P5)/Lifetime!$C5</f>
        <v>0</v>
      </c>
      <c r="ES6" s="9">
        <f>(Transition!$D5*('RCP26 scenario'!BK7*'Unit emission'!AC6)*Efficiency!$G5+Transition!$C5*('RCP26 scenario'!BK7*'Unit emission'!AC50)*Efficiency!$P5)/Lifetime!$C5</f>
        <v>0</v>
      </c>
      <c r="ET6" s="9">
        <f>(Transition!$D5*('RCP26 scenario'!BL7*'Unit emission'!AD6)*Efficiency!$G5+Transition!$C5*('RCP26 scenario'!BL7*'Unit emission'!AD50)*Efficiency!$P5)/Lifetime!$C5</f>
        <v>0</v>
      </c>
      <c r="EU6" s="9">
        <f>(Transition!$D5*('RCP26 scenario'!BM7*'Unit emission'!AE6)*Efficiency!$G5+Transition!$C5*('RCP26 scenario'!BM7*'Unit emission'!AE50)*Efficiency!$P5)/Lifetime!$C5</f>
        <v>0</v>
      </c>
      <c r="EV6" s="9">
        <f>(Transition!$D5*('RCP26 scenario'!BN7*'Unit emission'!AF6)*Efficiency!$G5+Transition!$C5*('RCP26 scenario'!BN7*'Unit emission'!AF50)*Efficiency!$P5)/Lifetime!$C5</f>
        <v>0</v>
      </c>
      <c r="EW6" s="9">
        <f>(Transition!$D5*('RCP26 scenario'!BO7*'Unit emission'!AG6)*Efficiency!$G5+Transition!$C5*('RCP26 scenario'!BO7*'Unit emission'!AG50)*Efficiency!$P5)/Lifetime!$C5</f>
        <v>0</v>
      </c>
      <c r="EX6" s="9">
        <f>(Transition!$D5*('RCP26 scenario'!BP7*'Unit emission'!AH6)*Efficiency!$G5+Transition!$C5*('RCP26 scenario'!BP7*'Unit emission'!AH50)*Efficiency!$P5)/Lifetime!$C5</f>
        <v>0</v>
      </c>
      <c r="EY6" s="9">
        <f>(Transition!$D5*('RCP26 scenario'!BQ7*'Unit emission'!AI6)*Efficiency!$G5+Transition!$C5*('RCP26 scenario'!BQ7*'Unit emission'!AI50)*Efficiency!$P5)/Lifetime!$C5</f>
        <v>0</v>
      </c>
      <c r="EZ6" s="9">
        <f>(Transition!$D5*('RCP26 scenario'!BR7*'Unit emission'!AJ6)*Efficiency!$G5+Transition!$C5*('RCP26 scenario'!BR7*'Unit emission'!AJ50)*Efficiency!$P5)/Lifetime!$C5</f>
        <v>0</v>
      </c>
      <c r="FA6" s="9">
        <f>(Transition!$D5*('RCP26 scenario'!BS7*'Unit emission'!T6)*Efficiency!$G5+Transition!$C5*('RCP26 scenario'!BS7*'Unit emission'!T50)*Efficiency!$P5)/Lifetime!$C5</f>
        <v>0</v>
      </c>
      <c r="FB6" s="9">
        <f>(Transition!$D5*('RCP26 scenario'!BT7*'Unit emission'!U6)*Efficiency!$G5+Transition!$C5*('RCP26 scenario'!BT7*'Unit emission'!U50)*Efficiency!$P5)/Lifetime!$C5</f>
        <v>0</v>
      </c>
      <c r="FC6" s="9">
        <f>(Transition!$D5*('RCP26 scenario'!BU7*'Unit emission'!V6)*Efficiency!$G5+Transition!$C5*('RCP26 scenario'!BU7*'Unit emission'!V50)*Efficiency!$P5)/Lifetime!$C5</f>
        <v>0</v>
      </c>
      <c r="FD6" s="9">
        <f>(Transition!$D5*('RCP26 scenario'!BV7*'Unit emission'!W6)*Efficiency!$G5+Transition!$C5*('RCP26 scenario'!BV7*'Unit emission'!W50)*Efficiency!$P5)/Lifetime!$C5</f>
        <v>0</v>
      </c>
      <c r="FE6" s="9">
        <f>(Transition!$D5*('RCP26 scenario'!BW7*'Unit emission'!X6)*Efficiency!$G5+Transition!$C5*('RCP26 scenario'!BW7*'Unit emission'!X50)*Efficiency!$P5)/Lifetime!$C5</f>
        <v>0</v>
      </c>
      <c r="FF6" s="9">
        <f>(Transition!$D5*('RCP26 scenario'!BX7*'Unit emission'!Y6)*Efficiency!$G5+Transition!$C5*('RCP26 scenario'!BX7*'Unit emission'!Y50)*Efficiency!$P5)/Lifetime!$C5</f>
        <v>0</v>
      </c>
      <c r="FG6" s="9">
        <f>(Transition!$D5*('RCP26 scenario'!BY7*'Unit emission'!Z6)*Efficiency!$G5+Transition!$C5*('RCP26 scenario'!BY7*'Unit emission'!Z50)*Efficiency!$P5)/Lifetime!$C5</f>
        <v>0</v>
      </c>
      <c r="FH6" s="9">
        <f>(Transition!$D5*('RCP26 scenario'!BZ7*'Unit emission'!AA6)*Efficiency!$G5+Transition!$C5*('RCP26 scenario'!BZ7*'Unit emission'!AA50)*Efficiency!$P5)/Lifetime!$C5</f>
        <v>0</v>
      </c>
      <c r="FI6" s="9">
        <f>(Transition!$D5*('RCP26 scenario'!CA7*'Unit emission'!AB6)*Efficiency!$G5+Transition!$C5*('RCP26 scenario'!CA7*'Unit emission'!AB50)*Efficiency!$P5)/Lifetime!$C5</f>
        <v>0</v>
      </c>
      <c r="FJ6" s="9">
        <f>(Transition!$D5*('RCP26 scenario'!CB7*'Unit emission'!AC6)*Efficiency!$G5+Transition!$C5*('RCP26 scenario'!CB7*'Unit emission'!AC50)*Efficiency!$P5)/Lifetime!$C5</f>
        <v>0</v>
      </c>
      <c r="FK6" s="9">
        <f>(Transition!$D5*('RCP26 scenario'!CC7*'Unit emission'!AD6)*Efficiency!$G5+Transition!$C5*('RCP26 scenario'!CC7*'Unit emission'!AD50)*Efficiency!$P5)/Lifetime!$C5</f>
        <v>0</v>
      </c>
      <c r="FL6" s="9">
        <f>(Transition!$D5*('RCP26 scenario'!CD7*'Unit emission'!AE6)*Efficiency!$G5+Transition!$C5*('RCP26 scenario'!CD7*'Unit emission'!AE50)*Efficiency!$P5)/Lifetime!$C5</f>
        <v>0</v>
      </c>
      <c r="FM6" s="9">
        <f>(Transition!$D5*('RCP26 scenario'!CE7*'Unit emission'!AF6)*Efficiency!$G5+Transition!$C5*('RCP26 scenario'!CE7*'Unit emission'!AF50)*Efficiency!$P5)/Lifetime!$C5</f>
        <v>0</v>
      </c>
      <c r="FN6" s="9">
        <f>(Transition!$D5*('RCP26 scenario'!CF7*'Unit emission'!AG6)*Efficiency!$G5+Transition!$C5*('RCP26 scenario'!CF7*'Unit emission'!AG50)*Efficiency!$P5)/Lifetime!$C5</f>
        <v>0</v>
      </c>
      <c r="FO6" s="9">
        <f>(Transition!$D5*('RCP26 scenario'!CG7*'Unit emission'!AH6)*Efficiency!$G5+Transition!$C5*('RCP26 scenario'!CG7*'Unit emission'!AH50)*Efficiency!$P5)/Lifetime!$C5</f>
        <v>0</v>
      </c>
      <c r="FP6" s="9">
        <f>(Transition!$D5*('RCP26 scenario'!CH7*'Unit emission'!AI6)*Efficiency!$G5+Transition!$C5*('RCP26 scenario'!CH7*'Unit emission'!AI50)*Efficiency!$P5)/Lifetime!$C5</f>
        <v>0</v>
      </c>
      <c r="FS6">
        <v>2013</v>
      </c>
      <c r="FT6">
        <f>(Transition!$D5*('RCP19 scenario'!C7*'Unit emission'!AK6+'RCP19 scenario'!C95*'Unit emission'!AK138)*Efficiency!$G5+(Transition!$C5*('RCP19 scenario'!C7*'Unit emission'!AK50)+'RCP19 scenario'!C95*'Unit emission'!AK182)*Efficiency!$P5)/Lifetime!$C5</f>
        <v>0</v>
      </c>
      <c r="FU6">
        <f>(Transition!$D5*('RCP19 scenario'!D7*'Unit emission'!AL6+'RCP19 scenario'!D95*'Unit emission'!AL138)*Efficiency!$G5+(Transition!$C5*('RCP19 scenario'!D7*'Unit emission'!AL50)+'RCP19 scenario'!D95*'Unit emission'!AL182)*Efficiency!$P5)/Lifetime!$C5</f>
        <v>0</v>
      </c>
      <c r="FV6">
        <f>(Transition!$D5*('RCP19 scenario'!E7*'Unit emission'!AM6+'RCP19 scenario'!E95*'Unit emission'!AM138)*Efficiency!$G5+(Transition!$C5*('RCP19 scenario'!E7*'Unit emission'!AM50)+'RCP19 scenario'!E95*'Unit emission'!AM182)*Efficiency!$P5)/Lifetime!$C5</f>
        <v>0</v>
      </c>
      <c r="FW6">
        <f>(Transition!$D5*('RCP19 scenario'!F7*'Unit emission'!AN6+'RCP19 scenario'!F95*'Unit emission'!AN138)*Efficiency!$G5+(Transition!$C5*('RCP19 scenario'!F7*'Unit emission'!AN50)+'RCP19 scenario'!F95*'Unit emission'!AN182)*Efficiency!$P5)/Lifetime!$C5</f>
        <v>0</v>
      </c>
      <c r="FX6">
        <f>(Transition!$D5*('RCP19 scenario'!G7*'Unit emission'!AO6+'RCP19 scenario'!G95*'Unit emission'!AO138)*Efficiency!$G5+(Transition!$C5*('RCP19 scenario'!G7*'Unit emission'!AO50)+'RCP19 scenario'!G95*'Unit emission'!AO182)*Efficiency!$P5)/Lifetime!$C5</f>
        <v>0</v>
      </c>
      <c r="FY6">
        <f>(Transition!$D5*('RCP19 scenario'!H7*'Unit emission'!AP6+'RCP19 scenario'!H95*'Unit emission'!AP138)*Efficiency!$G5+(Transition!$C5*('RCP19 scenario'!H7*'Unit emission'!AP50)+'RCP19 scenario'!H95*'Unit emission'!AP182)*Efficiency!$P5)/Lifetime!$C5</f>
        <v>0</v>
      </c>
      <c r="FZ6">
        <f>(Transition!$D5*('RCP19 scenario'!I7*'Unit emission'!AQ6+'RCP19 scenario'!I95*'Unit emission'!AQ138)*Efficiency!$G5+(Transition!$C5*('RCP19 scenario'!I7*'Unit emission'!AQ50)+'RCP19 scenario'!I95*'Unit emission'!AQ182)*Efficiency!$P5)/Lifetime!$C5</f>
        <v>0</v>
      </c>
      <c r="GA6">
        <f>(Transition!$D5*('RCP19 scenario'!J7*'Unit emission'!AR6+'RCP19 scenario'!J95*'Unit emission'!AR138)*Efficiency!$G5+(Transition!$C5*('RCP19 scenario'!J7*'Unit emission'!AR50)+'RCP19 scenario'!J95*'Unit emission'!AR182)*Efficiency!$P5)/Lifetime!$C5</f>
        <v>0</v>
      </c>
      <c r="GB6">
        <f>(Transition!$D5*('RCP19 scenario'!K7*'Unit emission'!AS6+'RCP19 scenario'!K95*'Unit emission'!AS138)*Efficiency!$G5+(Transition!$C5*('RCP19 scenario'!K7*'Unit emission'!AS50)+'RCP19 scenario'!K95*'Unit emission'!AS182)*Efficiency!$P5)/Lifetime!$C5</f>
        <v>0</v>
      </c>
      <c r="GC6">
        <f>(Transition!$D5*('RCP19 scenario'!L7*'Unit emission'!AT6+'RCP19 scenario'!L95*'Unit emission'!AT138)*Efficiency!$G5+(Transition!$C5*('RCP19 scenario'!L7*'Unit emission'!AT50)+'RCP19 scenario'!L95*'Unit emission'!AT182)*Efficiency!$P5)/Lifetime!$C5</f>
        <v>0</v>
      </c>
      <c r="GD6">
        <f>(Transition!$D5*('RCP19 scenario'!M7*'Unit emission'!AU6+'RCP19 scenario'!M95*'Unit emission'!AU138)*Efficiency!$G5+(Transition!$C5*('RCP19 scenario'!M7*'Unit emission'!AU50)+'RCP19 scenario'!M95*'Unit emission'!AU182)*Efficiency!$P5)/Lifetime!$C5</f>
        <v>0</v>
      </c>
      <c r="GE6">
        <f>(Transition!$D5*('RCP19 scenario'!N7*'Unit emission'!AV6+'RCP19 scenario'!N95*'Unit emission'!AV138)*Efficiency!$G5+(Transition!$C5*('RCP19 scenario'!N7*'Unit emission'!AV50)+'RCP19 scenario'!N95*'Unit emission'!AV182)*Efficiency!$P5)/Lifetime!$C5</f>
        <v>0</v>
      </c>
      <c r="GF6">
        <f>(Transition!$D5*('RCP19 scenario'!O7*'Unit emission'!AW6+'RCP19 scenario'!O95*'Unit emission'!AW138)*Efficiency!$G5+(Transition!$C5*('RCP19 scenario'!O7*'Unit emission'!AW50)+'RCP19 scenario'!O95*'Unit emission'!AW182)*Efficiency!$P5)/Lifetime!$C5</f>
        <v>0</v>
      </c>
      <c r="GG6">
        <f>(Transition!$D5*('RCP19 scenario'!P7*'Unit emission'!AX6+'RCP19 scenario'!P95*'Unit emission'!AX138)*Efficiency!$G5+(Transition!$C5*('RCP19 scenario'!P7*'Unit emission'!AX50)+'RCP19 scenario'!P95*'Unit emission'!AX182)*Efficiency!$P5)/Lifetime!$C5</f>
        <v>0</v>
      </c>
      <c r="GH6">
        <f>(Transition!$D5*('RCP19 scenario'!Q7*'Unit emission'!AY6+'RCP19 scenario'!Q95*'Unit emission'!AY138)*Efficiency!$G5+(Transition!$C5*('RCP19 scenario'!Q7*'Unit emission'!AY50)+'RCP19 scenario'!Q95*'Unit emission'!AY182)*Efficiency!$P5)/Lifetime!$C5</f>
        <v>0</v>
      </c>
      <c r="GI6">
        <f>(Transition!$D5*('RCP19 scenario'!R7*'Unit emission'!AZ6+'RCP19 scenario'!R95*'Unit emission'!AZ138)*Efficiency!$G5+(Transition!$C5*('RCP19 scenario'!R7*'Unit emission'!AZ50)+'RCP19 scenario'!R95*'Unit emission'!AZ182)*Efficiency!$P5)/Lifetime!$C5</f>
        <v>0</v>
      </c>
      <c r="GJ6">
        <f>(Transition!$D5*('RCP19 scenario'!S7*'Unit emission'!BA6)*Efficiency!$G5+Transition!$C5*('RCP19 scenario'!S7*'Unit emission'!BA50)*Efficiency!$P5)/Lifetime!$C5</f>
        <v>0</v>
      </c>
      <c r="GK6">
        <f>(Transition!$D5*('RCP19 scenario'!T7*'Unit emission'!AK6+'RCP19 scenario'!T95*'Unit emission'!AK138)*Efficiency!$G5+(Transition!$C5*('RCP19 scenario'!T7*'Unit emission'!AK50)+'RCP19 scenario'!T95*'Unit emission'!AK182)*Efficiency!$P5)/Lifetime!$C5</f>
        <v>0</v>
      </c>
      <c r="GL6">
        <f>(Transition!$D5*('RCP19 scenario'!U7*'Unit emission'!AL6+'RCP19 scenario'!U95*'Unit emission'!AL138)*Efficiency!$G5+(Transition!$C5*('RCP19 scenario'!U7*'Unit emission'!AL50)+'RCP19 scenario'!U95*'Unit emission'!AL182)*Efficiency!$P5)/Lifetime!$C5</f>
        <v>0</v>
      </c>
      <c r="GM6">
        <f>(Transition!$D5*('RCP19 scenario'!V7*'Unit emission'!AM6+'RCP19 scenario'!V95*'Unit emission'!AM138)*Efficiency!$G5+(Transition!$C5*('RCP19 scenario'!V7*'Unit emission'!AM50)+'RCP19 scenario'!V95*'Unit emission'!AM182)*Efficiency!$P5)/Lifetime!$C5</f>
        <v>0</v>
      </c>
      <c r="GN6">
        <f>(Transition!$D5*('RCP19 scenario'!W7*'Unit emission'!AN6+'RCP19 scenario'!W95*'Unit emission'!AN138)*Efficiency!$G5+(Transition!$C5*('RCP19 scenario'!W7*'Unit emission'!AN50)+'RCP19 scenario'!W95*'Unit emission'!AN182)*Efficiency!$P5)/Lifetime!$C5</f>
        <v>0</v>
      </c>
      <c r="GO6">
        <f>(Transition!$D5*('RCP19 scenario'!X7*'Unit emission'!AO6+'RCP19 scenario'!X95*'Unit emission'!AO138)*Efficiency!$G5+(Transition!$C5*('RCP19 scenario'!X7*'Unit emission'!AO50)+'RCP19 scenario'!X95*'Unit emission'!AO182)*Efficiency!$P5)/Lifetime!$C5</f>
        <v>0</v>
      </c>
      <c r="GP6">
        <f>(Transition!$D5*('RCP19 scenario'!Y7*'Unit emission'!AP6+'RCP19 scenario'!Y95*'Unit emission'!AP138)*Efficiency!$G5+(Transition!$C5*('RCP19 scenario'!Y7*'Unit emission'!AP50)+'RCP19 scenario'!Y95*'Unit emission'!AP182)*Efficiency!$P5)/Lifetime!$C5</f>
        <v>0</v>
      </c>
      <c r="GQ6">
        <f>(Transition!$D5*('RCP19 scenario'!Z7*'Unit emission'!AQ6+'RCP19 scenario'!Z95*'Unit emission'!AQ138)*Efficiency!$G5+(Transition!$C5*('RCP19 scenario'!Z7*'Unit emission'!AQ50)+'RCP19 scenario'!Z95*'Unit emission'!AQ182)*Efficiency!$P5)/Lifetime!$C5</f>
        <v>0</v>
      </c>
      <c r="GR6">
        <f>(Transition!$D5*('RCP19 scenario'!AA7*'Unit emission'!AR6+'RCP19 scenario'!AA95*'Unit emission'!AR138)*Efficiency!$G5+(Transition!$C5*('RCP19 scenario'!AA7*'Unit emission'!AR50)+'RCP19 scenario'!AA95*'Unit emission'!AR182)*Efficiency!$P5)/Lifetime!$C5</f>
        <v>0</v>
      </c>
      <c r="GS6">
        <f>(Transition!$D5*('RCP19 scenario'!AB7*'Unit emission'!AS6+'RCP19 scenario'!AB95*'Unit emission'!AS138)*Efficiency!$G5+(Transition!$C5*('RCP19 scenario'!AB7*'Unit emission'!AS50)+'RCP19 scenario'!AB95*'Unit emission'!AS182)*Efficiency!$P5)/Lifetime!$C5</f>
        <v>0</v>
      </c>
      <c r="GT6">
        <f>(Transition!$D5*('RCP19 scenario'!AC7*'Unit emission'!AT6+'RCP19 scenario'!AC95*'Unit emission'!AT138)*Efficiency!$G5+(Transition!$C5*('RCP19 scenario'!AC7*'Unit emission'!AT50)+'RCP19 scenario'!AC95*'Unit emission'!AT182)*Efficiency!$P5)/Lifetime!$C5</f>
        <v>0</v>
      </c>
      <c r="GU6">
        <f>(Transition!$D5*('RCP19 scenario'!AD7*'Unit emission'!AU6+'RCP19 scenario'!AD95*'Unit emission'!AU138)*Efficiency!$G5+(Transition!$C5*('RCP19 scenario'!AD7*'Unit emission'!AU50)+'RCP19 scenario'!AD95*'Unit emission'!AU182)*Efficiency!$P5)/Lifetime!$C5</f>
        <v>0</v>
      </c>
      <c r="GV6">
        <f>(Transition!$D5*('RCP19 scenario'!AE7*'Unit emission'!AV6+'RCP19 scenario'!AE95*'Unit emission'!AV138)*Efficiency!$G5+(Transition!$C5*('RCP19 scenario'!AE7*'Unit emission'!AV50)+'RCP19 scenario'!AE95*'Unit emission'!AV182)*Efficiency!$P5)/Lifetime!$C5</f>
        <v>0</v>
      </c>
      <c r="GW6">
        <f>(Transition!$D5*('RCP19 scenario'!AF7*'Unit emission'!AW6+'RCP19 scenario'!AF95*'Unit emission'!AW138)*Efficiency!$G5+(Transition!$C5*('RCP19 scenario'!AF7*'Unit emission'!AW50)+'RCP19 scenario'!AF95*'Unit emission'!AW182)*Efficiency!$P5)/Lifetime!$C5</f>
        <v>0</v>
      </c>
      <c r="GX6">
        <f>(Transition!$D5*('RCP19 scenario'!AG7*'Unit emission'!AX6+'RCP19 scenario'!AG95*'Unit emission'!AX138)*Efficiency!$G5+(Transition!$C5*('RCP19 scenario'!AG7*'Unit emission'!AX50)+'RCP19 scenario'!AG95*'Unit emission'!AX182)*Efficiency!$P5)/Lifetime!$C5</f>
        <v>0</v>
      </c>
      <c r="GY6">
        <f>(Transition!$D5*('RCP19 scenario'!AH7*'Unit emission'!AY6+'RCP19 scenario'!AH95*'Unit emission'!AY138)*Efficiency!$G5+(Transition!$C5*('RCP19 scenario'!AH7*'Unit emission'!AY50)+'RCP19 scenario'!AH95*'Unit emission'!AY182)*Efficiency!$P5)/Lifetime!$C5</f>
        <v>0</v>
      </c>
      <c r="GZ6">
        <f>(Transition!$D5*('RCP19 scenario'!AI7*'Unit emission'!AZ6+'RCP19 scenario'!AI95*'Unit emission'!AZ138)*Efficiency!$G5+(Transition!$C5*('RCP19 scenario'!AI7*'Unit emission'!AZ50)+'RCP19 scenario'!AI95*'Unit emission'!AZ182)*Efficiency!$P5)/Lifetime!$C5</f>
        <v>0</v>
      </c>
      <c r="HA6">
        <f>(Transition!$D5*('RCP19 scenario'!AJ7*'Unit emission'!BA6)*Efficiency!$G5+Transition!$C5*('RCP19 scenario'!AJ7*'Unit emission'!BA50)*Efficiency!$P5)/Lifetime!$C5</f>
        <v>0</v>
      </c>
      <c r="HB6">
        <f>(Transition!$D5*('RCP19 scenario'!AK7*'Unit emission'!AK6+'RCP19 scenario'!AK95*'Unit emission'!AK138)*Efficiency!$G5+(Transition!$C5*('RCP19 scenario'!AK7*'Unit emission'!AK50)+'RCP19 scenario'!AK95*'Unit emission'!AK182)*Efficiency!$P5)/Lifetime!$C5</f>
        <v>0</v>
      </c>
      <c r="HC6">
        <f>(Transition!$D5*('RCP19 scenario'!AL7*'Unit emission'!AL6+'RCP19 scenario'!AL95*'Unit emission'!AL138)*Efficiency!$G5+(Transition!$C5*('RCP19 scenario'!AL7*'Unit emission'!AL50)+'RCP19 scenario'!AL95*'Unit emission'!AL182)*Efficiency!$P5)/Lifetime!$C5</f>
        <v>0</v>
      </c>
      <c r="HD6">
        <f>(Transition!$D5*('RCP19 scenario'!AM7*'Unit emission'!AM6+'RCP19 scenario'!AM95*'Unit emission'!AM138)*Efficiency!$G5+(Transition!$C5*('RCP19 scenario'!AM7*'Unit emission'!AM50)+'RCP19 scenario'!AM95*'Unit emission'!AM182)*Efficiency!$P5)/Lifetime!$C5</f>
        <v>0</v>
      </c>
      <c r="HE6">
        <f>(Transition!$D5*('RCP19 scenario'!AN7*'Unit emission'!AN6+'RCP19 scenario'!AN95*'Unit emission'!AN138)*Efficiency!$G5+(Transition!$C5*('RCP19 scenario'!AN7*'Unit emission'!AN50)+'RCP19 scenario'!AN95*'Unit emission'!AN182)*Efficiency!$P5)/Lifetime!$C5</f>
        <v>0</v>
      </c>
      <c r="HF6">
        <f>(Transition!$D5*('RCP19 scenario'!AO7*'Unit emission'!AO6+'RCP19 scenario'!AO95*'Unit emission'!AO138)*Efficiency!$G5+(Transition!$C5*('RCP19 scenario'!AO7*'Unit emission'!AO50)+'RCP19 scenario'!AO95*'Unit emission'!AO182)*Efficiency!$P5)/Lifetime!$C5</f>
        <v>0</v>
      </c>
      <c r="HG6">
        <f>(Transition!$D5*('RCP19 scenario'!AP7*'Unit emission'!AP6+'RCP19 scenario'!AP95*'Unit emission'!AP138)*Efficiency!$G5+(Transition!$C5*('RCP19 scenario'!AP7*'Unit emission'!AP50)+'RCP19 scenario'!AP95*'Unit emission'!AP182)*Efficiency!$P5)/Lifetime!$C5</f>
        <v>0</v>
      </c>
      <c r="HH6">
        <f>(Transition!$D5*('RCP19 scenario'!AQ7*'Unit emission'!AQ6+'RCP19 scenario'!AQ95*'Unit emission'!AQ138)*Efficiency!$G5+(Transition!$C5*('RCP19 scenario'!AQ7*'Unit emission'!AQ50)+'RCP19 scenario'!AQ95*'Unit emission'!AQ182)*Efficiency!$P5)/Lifetime!$C5</f>
        <v>0</v>
      </c>
      <c r="HI6">
        <f>(Transition!$D5*('RCP19 scenario'!AR7*'Unit emission'!AR6+'RCP19 scenario'!AR95*'Unit emission'!AR138)*Efficiency!$G5+(Transition!$C5*('RCP19 scenario'!AR7*'Unit emission'!AR50)+'RCP19 scenario'!AR95*'Unit emission'!AR182)*Efficiency!$P5)/Lifetime!$C5</f>
        <v>0</v>
      </c>
      <c r="HJ6">
        <f>(Transition!$D5*('RCP19 scenario'!AS7*'Unit emission'!AS6+'RCP19 scenario'!AS95*'Unit emission'!AS138)*Efficiency!$G5+(Transition!$C5*('RCP19 scenario'!AS7*'Unit emission'!AS50)+'RCP19 scenario'!AS95*'Unit emission'!AS182)*Efficiency!$P5)/Lifetime!$C5</f>
        <v>0</v>
      </c>
      <c r="HK6">
        <f>(Transition!$D5*('RCP19 scenario'!AT7*'Unit emission'!AT6+'RCP19 scenario'!AT95*'Unit emission'!AT138)*Efficiency!$G5+(Transition!$C5*('RCP19 scenario'!AT7*'Unit emission'!AT50)+'RCP19 scenario'!AT95*'Unit emission'!AT182)*Efficiency!$P5)/Lifetime!$C5</f>
        <v>0</v>
      </c>
      <c r="HL6">
        <f>(Transition!$D5*('RCP19 scenario'!AU7*'Unit emission'!AU6+'RCP19 scenario'!AU95*'Unit emission'!AU138)*Efficiency!$G5+(Transition!$C5*('RCP19 scenario'!AU7*'Unit emission'!AU50)+'RCP19 scenario'!AU95*'Unit emission'!AU182)*Efficiency!$P5)/Lifetime!$C5</f>
        <v>0</v>
      </c>
      <c r="HM6">
        <f>(Transition!$D5*('RCP19 scenario'!AV7*'Unit emission'!AV6+'RCP19 scenario'!AV95*'Unit emission'!AV138)*Efficiency!$G5+(Transition!$C5*('RCP19 scenario'!AV7*'Unit emission'!AV50)+'RCP19 scenario'!AV95*'Unit emission'!AV182)*Efficiency!$P5)/Lifetime!$C5</f>
        <v>0</v>
      </c>
      <c r="HN6">
        <f>(Transition!$D5*('RCP19 scenario'!AW7*'Unit emission'!AW6+'RCP19 scenario'!AW95*'Unit emission'!AW138)*Efficiency!$G5+(Transition!$C5*('RCP19 scenario'!AW7*'Unit emission'!AW50)+'RCP19 scenario'!AW95*'Unit emission'!AW182)*Efficiency!$P5)/Lifetime!$C5</f>
        <v>0</v>
      </c>
      <c r="HO6">
        <f>(Transition!$D5*('RCP19 scenario'!AX7*'Unit emission'!AX6+'RCP19 scenario'!AX95*'Unit emission'!AX138)*Efficiency!$G5+(Transition!$C5*('RCP19 scenario'!AX7*'Unit emission'!AX50)+'RCP19 scenario'!AX95*'Unit emission'!AX182)*Efficiency!$P5)/Lifetime!$C5</f>
        <v>0</v>
      </c>
      <c r="HP6">
        <f>(Transition!$D5*('RCP19 scenario'!AY7*'Unit emission'!AY6+'RCP19 scenario'!AY95*'Unit emission'!AY138)*Efficiency!$G5+(Transition!$C5*('RCP19 scenario'!AY7*'Unit emission'!AY50)+'RCP19 scenario'!AY95*'Unit emission'!AY182)*Efficiency!$P5)/Lifetime!$C5</f>
        <v>0</v>
      </c>
      <c r="HQ6">
        <f>(Transition!$D5*('RCP19 scenario'!AZ7*'Unit emission'!AZ6+'RCP19 scenario'!AZ95*'Unit emission'!AZ138)*Efficiency!$G5+(Transition!$C5*('RCP19 scenario'!AZ7*'Unit emission'!AZ50)+'RCP19 scenario'!AZ95*'Unit emission'!AZ182)*Efficiency!$P5)/Lifetime!$C5</f>
        <v>0</v>
      </c>
      <c r="HR6">
        <f>(Transition!$D5*('RCP19 scenario'!BA7*'Unit emission'!BA6)*Efficiency!$G5+Transition!$C5*('RCP19 scenario'!BA7*'Unit emission'!BA50)*Efficiency!$P5)/Lifetime!$C5</f>
        <v>0</v>
      </c>
      <c r="HS6" s="9">
        <f>(Transition!$D5*('RCP19 scenario'!BB7*'Unit emission'!AK6)*Efficiency!$G5+Transition!$C5*('RCP19 scenario'!BB7*'Unit emission'!AK50)*Efficiency!$P5)/Lifetime!$C5</f>
        <v>0</v>
      </c>
      <c r="HT6" s="9">
        <f>(Transition!$D5*('RCP19 scenario'!BC7*'Unit emission'!AL6)*Efficiency!$G5+Transition!$C5*('RCP19 scenario'!BC7*'Unit emission'!AL50)*Efficiency!$P5)/Lifetime!$C5</f>
        <v>0</v>
      </c>
      <c r="HU6" s="9">
        <f>(Transition!$D5*('RCP19 scenario'!BD7*'Unit emission'!AM6)*Efficiency!$G5+Transition!$C5*('RCP19 scenario'!BD7*'Unit emission'!AM50)*Efficiency!$P5)/Lifetime!$C5</f>
        <v>0</v>
      </c>
      <c r="HV6" s="9">
        <f>(Transition!$D5*('RCP19 scenario'!BE7*'Unit emission'!AN6)*Efficiency!$G5+Transition!$C5*('RCP19 scenario'!BE7*'Unit emission'!AN50)*Efficiency!$P5)/Lifetime!$C5</f>
        <v>0</v>
      </c>
      <c r="HW6" s="9">
        <f>(Transition!$D5*('RCP19 scenario'!BF7*'Unit emission'!AO6)*Efficiency!$G5+Transition!$C5*('RCP19 scenario'!BF7*'Unit emission'!AO50)*Efficiency!$P5)/Lifetime!$C5</f>
        <v>0</v>
      </c>
      <c r="HX6" s="9">
        <f>(Transition!$D5*('RCP19 scenario'!BG7*'Unit emission'!AP6)*Efficiency!$G5+Transition!$C5*('RCP19 scenario'!BG7*'Unit emission'!AP50)*Efficiency!$P5)/Lifetime!$C5</f>
        <v>0</v>
      </c>
      <c r="HY6" s="9">
        <f>(Transition!$D5*('RCP19 scenario'!BH7*'Unit emission'!AQ6)*Efficiency!$G5+Transition!$C5*('RCP19 scenario'!BH7*'Unit emission'!AQ50)*Efficiency!$P5)/Lifetime!$C5</f>
        <v>0</v>
      </c>
      <c r="HZ6" s="9">
        <f>(Transition!$D5*('RCP19 scenario'!BI7*'Unit emission'!AR6)*Efficiency!$G5+Transition!$C5*('RCP19 scenario'!BI7*'Unit emission'!AR50)*Efficiency!$P5)/Lifetime!$C5</f>
        <v>0</v>
      </c>
      <c r="IA6" s="9">
        <f>(Transition!$D5*('RCP19 scenario'!BJ7*'Unit emission'!AS6)*Efficiency!$G5+Transition!$C5*('RCP19 scenario'!BJ7*'Unit emission'!AS50)*Efficiency!$P5)/Lifetime!$C5</f>
        <v>0</v>
      </c>
      <c r="IB6" s="9">
        <f>(Transition!$D5*('RCP19 scenario'!BK7*'Unit emission'!AT6)*Efficiency!$G5+Transition!$C5*('RCP19 scenario'!BK7*'Unit emission'!AT50)*Efficiency!$P5)/Lifetime!$C5</f>
        <v>0</v>
      </c>
      <c r="IC6" s="9">
        <f>(Transition!$D5*('RCP19 scenario'!BL7*'Unit emission'!AU6)*Efficiency!$G5+Transition!$C5*('RCP19 scenario'!BL7*'Unit emission'!AU50)*Efficiency!$P5)/Lifetime!$C5</f>
        <v>0</v>
      </c>
      <c r="ID6" s="9">
        <f>(Transition!$D5*('RCP19 scenario'!BM7*'Unit emission'!AV6)*Efficiency!$G5+Transition!$C5*('RCP19 scenario'!BM7*'Unit emission'!AV50)*Efficiency!$P5)/Lifetime!$C5</f>
        <v>0</v>
      </c>
      <c r="IE6" s="9">
        <f>(Transition!$D5*('RCP19 scenario'!BN7*'Unit emission'!AW6)*Efficiency!$G5+Transition!$C5*('RCP19 scenario'!BN7*'Unit emission'!AW50)*Efficiency!$P5)/Lifetime!$C5</f>
        <v>0</v>
      </c>
      <c r="IF6" s="9">
        <f>(Transition!$D5*('RCP19 scenario'!BO7*'Unit emission'!AX6)*Efficiency!$G5+Transition!$C5*('RCP19 scenario'!BO7*'Unit emission'!AX50)*Efficiency!$P5)/Lifetime!$C5</f>
        <v>0</v>
      </c>
      <c r="IG6" s="9">
        <f>(Transition!$D5*('RCP19 scenario'!BP7*'Unit emission'!AY6)*Efficiency!$G5+Transition!$C5*('RCP19 scenario'!BP7*'Unit emission'!AY50)*Efficiency!$P5)/Lifetime!$C5</f>
        <v>0</v>
      </c>
      <c r="IH6" s="9">
        <f>(Transition!$D5*('RCP19 scenario'!BQ7*'Unit emission'!AZ6)*Efficiency!$G5+Transition!$C5*('RCP19 scenario'!BQ7*'Unit emission'!AZ50)*Efficiency!$P5)/Lifetime!$C5</f>
        <v>0</v>
      </c>
      <c r="II6" s="9">
        <f>(Transition!$D5*('RCP19 scenario'!BR7*'Unit emission'!BA6)*Efficiency!$G5+Transition!$C5*('RCP19 scenario'!BR7*'Unit emission'!BA50)*Efficiency!$P5)/Lifetime!$C5</f>
        <v>0</v>
      </c>
      <c r="IJ6" s="9">
        <f>(Transition!$D5*('RCP19 scenario'!BS7*'Unit emission'!AK6)*Efficiency!$G5+Transition!$C5*('RCP19 scenario'!BS7*'Unit emission'!AK50)*Efficiency!$P5)/Lifetime!$C5</f>
        <v>0</v>
      </c>
      <c r="IK6" s="9">
        <f>(Transition!$D5*('RCP19 scenario'!BT7*'Unit emission'!AL6)*Efficiency!$G5+Transition!$C5*('RCP19 scenario'!BT7*'Unit emission'!AL50)*Efficiency!$P5)/Lifetime!$C5</f>
        <v>0</v>
      </c>
      <c r="IL6" s="9">
        <f>(Transition!$D5*('RCP19 scenario'!BU7*'Unit emission'!AM6)*Efficiency!$G5+Transition!$C5*('RCP19 scenario'!BU7*'Unit emission'!AM50)*Efficiency!$P5)/Lifetime!$C5</f>
        <v>0</v>
      </c>
      <c r="IM6" s="9">
        <f>(Transition!$D5*('RCP19 scenario'!BV7*'Unit emission'!AN6)*Efficiency!$G5+Transition!$C5*('RCP19 scenario'!BV7*'Unit emission'!AN50)*Efficiency!$P5)/Lifetime!$C5</f>
        <v>0</v>
      </c>
      <c r="IN6" s="9">
        <f>(Transition!$D5*('RCP19 scenario'!BW7*'Unit emission'!AO6)*Efficiency!$G5+Transition!$C5*('RCP19 scenario'!BW7*'Unit emission'!AO50)*Efficiency!$P5)/Lifetime!$C5</f>
        <v>0</v>
      </c>
      <c r="IO6" s="9">
        <f>(Transition!$D5*('RCP19 scenario'!BX7*'Unit emission'!AP6)*Efficiency!$G5+Transition!$C5*('RCP19 scenario'!BX7*'Unit emission'!AP50)*Efficiency!$P5)/Lifetime!$C5</f>
        <v>0</v>
      </c>
      <c r="IP6" s="9">
        <f>(Transition!$D5*('RCP19 scenario'!BY7*'Unit emission'!AQ6)*Efficiency!$G5+Transition!$C5*('RCP19 scenario'!BY7*'Unit emission'!AQ50)*Efficiency!$P5)/Lifetime!$C5</f>
        <v>0</v>
      </c>
      <c r="IQ6" s="9">
        <f>(Transition!$D5*('RCP19 scenario'!BZ7*'Unit emission'!AR6)*Efficiency!$G5+Transition!$C5*('RCP19 scenario'!BZ7*'Unit emission'!AR50)*Efficiency!$P5)/Lifetime!$C5</f>
        <v>0</v>
      </c>
      <c r="IR6" s="9">
        <f>(Transition!$D5*('RCP19 scenario'!CA7*'Unit emission'!AS6)*Efficiency!$G5+Transition!$C5*('RCP19 scenario'!CA7*'Unit emission'!AS50)*Efficiency!$P5)/Lifetime!$C5</f>
        <v>0</v>
      </c>
      <c r="IS6" s="9">
        <f>(Transition!$D5*('RCP19 scenario'!CB7*'Unit emission'!AT6)*Efficiency!$G5+Transition!$C5*('RCP19 scenario'!CB7*'Unit emission'!AT50)*Efficiency!$P5)/Lifetime!$C5</f>
        <v>0</v>
      </c>
      <c r="IT6" s="9">
        <f>(Transition!$D5*('RCP19 scenario'!CC7*'Unit emission'!AU6)*Efficiency!$G5+Transition!$C5*('RCP19 scenario'!CC7*'Unit emission'!AU50)*Efficiency!$P5)/Lifetime!$C5</f>
        <v>0</v>
      </c>
      <c r="IU6" s="9">
        <f>(Transition!$D5*('RCP19 scenario'!CD7*'Unit emission'!AV6)*Efficiency!$G5+Transition!$C5*('RCP19 scenario'!CD7*'Unit emission'!AV50)*Efficiency!$P5)/Lifetime!$C5</f>
        <v>0</v>
      </c>
      <c r="IV6" s="9">
        <f>(Transition!$D5*('RCP19 scenario'!CE7*'Unit emission'!AW6)*Efficiency!$G5+Transition!$C5*('RCP19 scenario'!CE7*'Unit emission'!AW50)*Efficiency!$P5)/Lifetime!$C5</f>
        <v>0</v>
      </c>
      <c r="IW6" s="9">
        <f>(Transition!$D5*('RCP19 scenario'!CF7*'Unit emission'!AX6)*Efficiency!$G5+Transition!$C5*('RCP19 scenario'!CF7*'Unit emission'!AX50)*Efficiency!$P5)/Lifetime!$C5</f>
        <v>0</v>
      </c>
      <c r="IX6" s="9">
        <f>(Transition!$D5*('RCP19 scenario'!CG7*'Unit emission'!AY6)*Efficiency!$G5+Transition!$C5*('RCP19 scenario'!CG7*'Unit emission'!AY50)*Efficiency!$P5)/Lifetime!$C5</f>
        <v>0</v>
      </c>
      <c r="IY6" s="9">
        <f>(Transition!$D5*('RCP19 scenario'!CH7*'Unit emission'!AZ6)*Efficiency!$G5+Transition!$C5*('RCP19 scenario'!CH7*'Unit emission'!AZ50)*Efficiency!$P5)/Lifetime!$C5</f>
        <v>0</v>
      </c>
    </row>
    <row r="7" spans="1:259" x14ac:dyDescent="0.25">
      <c r="A7">
        <v>2014</v>
      </c>
      <c r="B7">
        <f>(Transition!$D6*('Base-scenario'!C8*'Unit emission'!C7)*Efficiency!$G6+(Transition!$C6*('Base-scenario'!C8*'Unit emission'!C51)+'Base-scenario'!C96*'Unit emission'!C183)*Efficiency!$P6)/Lifetime!$C6</f>
        <v>0</v>
      </c>
      <c r="C7">
        <f>(Transition!$D6*('Base-scenario'!D8*'Unit emission'!D7)*Efficiency!$G6+(Transition!$C6*('Base-scenario'!D8*'Unit emission'!D51)+'Base-scenario'!D96*'Unit emission'!D183)*Efficiency!$P6)/Lifetime!$C6</f>
        <v>0</v>
      </c>
      <c r="D7">
        <f>(Transition!$D6*('Base-scenario'!E8*'Unit emission'!E7)*Efficiency!$G6+(Transition!$C6*('Base-scenario'!E8*'Unit emission'!E51)+'Base-scenario'!E96*'Unit emission'!E183)*Efficiency!$P6)/Lifetime!$C6</f>
        <v>0</v>
      </c>
      <c r="E7">
        <f>(Transition!$D6*('Base-scenario'!F8*'Unit emission'!F7)*Efficiency!$G6+(Transition!$C6*('Base-scenario'!F8*'Unit emission'!F51)+'Base-scenario'!F96*'Unit emission'!F183)*Efficiency!$P6)/Lifetime!$C6</f>
        <v>0</v>
      </c>
      <c r="F7">
        <f>(Transition!$D6*('Base-scenario'!G8*'Unit emission'!G7)*Efficiency!$G6+(Transition!$C6*('Base-scenario'!G8*'Unit emission'!G51)+'Base-scenario'!G96*'Unit emission'!G183)*Efficiency!$P6)/Lifetime!$C6</f>
        <v>0</v>
      </c>
      <c r="G7">
        <f>(Transition!$D6*('Base-scenario'!H8*'Unit emission'!H7)*Efficiency!$G6+(Transition!$C6*('Base-scenario'!H8*'Unit emission'!H51)+'Base-scenario'!H96*'Unit emission'!H183)*Efficiency!$P6)/Lifetime!$C6</f>
        <v>0</v>
      </c>
      <c r="H7">
        <f>(Transition!$D6*('Base-scenario'!I8*'Unit emission'!I7)*Efficiency!$G6+(Transition!$C6*('Base-scenario'!I8*'Unit emission'!I51)+'Base-scenario'!I96*'Unit emission'!I183)*Efficiency!$P6)/Lifetime!$C6</f>
        <v>0</v>
      </c>
      <c r="I7">
        <f>(Transition!$D6*('Base-scenario'!J8*'Unit emission'!J7)*Efficiency!$G6+(Transition!$C6*('Base-scenario'!J8*'Unit emission'!J51)+'Base-scenario'!J96*'Unit emission'!J183)*Efficiency!$P6)/Lifetime!$C6</f>
        <v>0</v>
      </c>
      <c r="J7">
        <f>(Transition!$D6*('Base-scenario'!K8*'Unit emission'!K7)*Efficiency!$G6+(Transition!$C6*('Base-scenario'!K8*'Unit emission'!K51)+'Base-scenario'!K96*'Unit emission'!K183)*Efficiency!$P6)/Lifetime!$C6</f>
        <v>0</v>
      </c>
      <c r="K7">
        <f>(Transition!$D6*('Base-scenario'!L8*'Unit emission'!L7)*Efficiency!$G6+(Transition!$C6*('Base-scenario'!L8*'Unit emission'!L51)+'Base-scenario'!L96*'Unit emission'!L183)*Efficiency!$P6)/Lifetime!$C6</f>
        <v>0</v>
      </c>
      <c r="L7">
        <f>(Transition!$D6*('Base-scenario'!M8*'Unit emission'!M7)*Efficiency!$G6+(Transition!$C6*('Base-scenario'!M8*'Unit emission'!M51)+'Base-scenario'!M96*'Unit emission'!M183)*Efficiency!$P6)/Lifetime!$C6</f>
        <v>0</v>
      </c>
      <c r="M7">
        <f>(Transition!$D6*('Base-scenario'!N8*'Unit emission'!N7)*Efficiency!$G6+(Transition!$C6*('Base-scenario'!N8*'Unit emission'!N51)+'Base-scenario'!N96*'Unit emission'!N183)*Efficiency!$P6)/Lifetime!$C6</f>
        <v>0</v>
      </c>
      <c r="N7">
        <f>(Transition!$D6*('Base-scenario'!O8*'Unit emission'!O7)*Efficiency!$G6+(Transition!$C6*('Base-scenario'!O8*'Unit emission'!O51)+'Base-scenario'!O96*'Unit emission'!O183)*Efficiency!$P6)/Lifetime!$C6</f>
        <v>0</v>
      </c>
      <c r="O7">
        <f>(Transition!$D6*('Base-scenario'!P8*'Unit emission'!P7)*Efficiency!$G6+(Transition!$C6*('Base-scenario'!P8*'Unit emission'!P51)+'Base-scenario'!P96*'Unit emission'!P183)*Efficiency!$P6)/Lifetime!$C6</f>
        <v>0</v>
      </c>
      <c r="P7">
        <f>(Transition!$D6*('Base-scenario'!Q8*'Unit emission'!Q7)*Efficiency!$G6+(Transition!$C6*('Base-scenario'!Q8*'Unit emission'!Q51)+'Base-scenario'!Q96*'Unit emission'!Q183)*Efficiency!$P6)/Lifetime!$C6</f>
        <v>0</v>
      </c>
      <c r="Q7">
        <f>(Transition!$D6*('Base-scenario'!R8*'Unit emission'!R7)*Efficiency!$G6+(Transition!$C6*('Base-scenario'!R8*'Unit emission'!R51)+'Base-scenario'!R96*'Unit emission'!R183)*Efficiency!$P6)/Lifetime!$C6</f>
        <v>0</v>
      </c>
      <c r="R7">
        <f>(Transition!$D6*('Base-scenario'!S8*'Unit emission'!S7)*Efficiency!$G6+Transition!$C6*('Base-scenario'!S8*'Unit emission'!S51)*Efficiency!$P6)/Lifetime!$C6</f>
        <v>0</v>
      </c>
      <c r="S7">
        <f>(Transition!$D6*('Base-scenario'!T8*'Unit emission'!C7)*Efficiency!$G6+(Transition!$C6*('Base-scenario'!T8*'Unit emission'!C51)+'Base-scenario'!T96*'Unit emission'!C183)*Efficiency!$P6)/Lifetime!$C6</f>
        <v>0</v>
      </c>
      <c r="T7">
        <f>(Transition!$D6*('Base-scenario'!U8*'Unit emission'!D7)*Efficiency!$G6+(Transition!$C6*('Base-scenario'!U8*'Unit emission'!D51)+'Base-scenario'!U96*'Unit emission'!D183)*Efficiency!$P6)/Lifetime!$C6</f>
        <v>0</v>
      </c>
      <c r="U7">
        <f>(Transition!$D6*('Base-scenario'!V8*'Unit emission'!E7)*Efficiency!$G6+(Transition!$C6*('Base-scenario'!V8*'Unit emission'!E51)+'Base-scenario'!V96*'Unit emission'!E183)*Efficiency!$P6)/Lifetime!$C6</f>
        <v>0</v>
      </c>
      <c r="V7">
        <f>(Transition!$D6*('Base-scenario'!W8*'Unit emission'!F7)*Efficiency!$G6+(Transition!$C6*('Base-scenario'!W8*'Unit emission'!F51)+'Base-scenario'!W96*'Unit emission'!F183)*Efficiency!$P6)/Lifetime!$C6</f>
        <v>0</v>
      </c>
      <c r="W7">
        <f>(Transition!$D6*('Base-scenario'!X8*'Unit emission'!G7)*Efficiency!$G6+(Transition!$C6*('Base-scenario'!X8*'Unit emission'!G51)+'Base-scenario'!X96*'Unit emission'!G183)*Efficiency!$P6)/Lifetime!$C6</f>
        <v>0</v>
      </c>
      <c r="X7">
        <f>(Transition!$D6*('Base-scenario'!Y8*'Unit emission'!H7)*Efficiency!$G6+(Transition!$C6*('Base-scenario'!Y8*'Unit emission'!H51)+'Base-scenario'!Y96*'Unit emission'!H183)*Efficiency!$P6)/Lifetime!$C6</f>
        <v>0</v>
      </c>
      <c r="Y7">
        <f>(Transition!$D6*('Base-scenario'!Z8*'Unit emission'!I7)*Efficiency!$G6+(Transition!$C6*('Base-scenario'!Z8*'Unit emission'!I51)+'Base-scenario'!Z96*'Unit emission'!I183)*Efficiency!$P6)/Lifetime!$C6</f>
        <v>0</v>
      </c>
      <c r="Z7">
        <f>(Transition!$D6*('Base-scenario'!AA8*'Unit emission'!J7)*Efficiency!$G6+(Transition!$C6*('Base-scenario'!AA8*'Unit emission'!J51)+'Base-scenario'!AA96*'Unit emission'!J183)*Efficiency!$P6)/Lifetime!$C6</f>
        <v>0</v>
      </c>
      <c r="AA7">
        <f>(Transition!$D6*('Base-scenario'!AB8*'Unit emission'!K7)*Efficiency!$G6+(Transition!$C6*('Base-scenario'!AB8*'Unit emission'!K51)+'Base-scenario'!AB96*'Unit emission'!K183)*Efficiency!$P6)/Lifetime!$C6</f>
        <v>0</v>
      </c>
      <c r="AB7">
        <f>(Transition!$D6*('Base-scenario'!AC8*'Unit emission'!L7)*Efficiency!$G6+(Transition!$C6*('Base-scenario'!AC8*'Unit emission'!L51)+'Base-scenario'!AC96*'Unit emission'!L183)*Efficiency!$P6)/Lifetime!$C6</f>
        <v>0</v>
      </c>
      <c r="AC7">
        <f>(Transition!$D6*('Base-scenario'!AD8*'Unit emission'!M7)*Efficiency!$G6+(Transition!$C6*('Base-scenario'!AD8*'Unit emission'!M51)+'Base-scenario'!AD96*'Unit emission'!M183)*Efficiency!$P6)/Lifetime!$C6</f>
        <v>0</v>
      </c>
      <c r="AD7">
        <f>(Transition!$D6*('Base-scenario'!AE8*'Unit emission'!N7)*Efficiency!$G6+(Transition!$C6*('Base-scenario'!AE8*'Unit emission'!N51)+'Base-scenario'!AE96*'Unit emission'!N183)*Efficiency!$P6)/Lifetime!$C6</f>
        <v>0</v>
      </c>
      <c r="AE7">
        <f>(Transition!$D6*('Base-scenario'!AF8*'Unit emission'!O7)*Efficiency!$G6+(Transition!$C6*('Base-scenario'!AF8*'Unit emission'!O51)+'Base-scenario'!AF96*'Unit emission'!O183)*Efficiency!$P6)/Lifetime!$C6</f>
        <v>0</v>
      </c>
      <c r="AF7">
        <f>(Transition!$D6*('Base-scenario'!AG8*'Unit emission'!P7)*Efficiency!$G6+(Transition!$C6*('Base-scenario'!AG8*'Unit emission'!P51)+'Base-scenario'!AG96*'Unit emission'!P183)*Efficiency!$P6)/Lifetime!$C6</f>
        <v>0</v>
      </c>
      <c r="AG7">
        <f>(Transition!$D6*('Base-scenario'!AH8*'Unit emission'!Q7)*Efficiency!$G6+(Transition!$C6*('Base-scenario'!AH8*'Unit emission'!Q51)+'Base-scenario'!AH96*'Unit emission'!Q183)*Efficiency!$P6)/Lifetime!$C6</f>
        <v>0</v>
      </c>
      <c r="AH7">
        <f>(Transition!$D6*('Base-scenario'!AI8*'Unit emission'!R7)*Efficiency!$G6+(Transition!$C6*('Base-scenario'!AI8*'Unit emission'!R51)+'Base-scenario'!AI96*'Unit emission'!R183)*Efficiency!$P6)/Lifetime!$C6</f>
        <v>0</v>
      </c>
      <c r="AI7">
        <f>(Transition!$D6*('Base-scenario'!AJ8*'Unit emission'!S7)*Efficiency!$G6+Transition!$C6*('Base-scenario'!AJ8*'Unit emission'!S51)*Efficiency!$P6)/Lifetime!$C6</f>
        <v>0</v>
      </c>
      <c r="AJ7">
        <f>(Transition!$D6*('Base-scenario'!AK8*'Unit emission'!C7+'Base-scenario'!AK96*'Unit emission'!C139)*Efficiency!$G6+(Transition!$C6*('Base-scenario'!AK8*'Unit emission'!C51)+'Base-scenario'!AK96*'Unit emission'!C183)*Efficiency!$P6)/Lifetime!$C6</f>
        <v>0</v>
      </c>
      <c r="AK7">
        <f>(Transition!$D6*('Base-scenario'!AL8*'Unit emission'!D7+'Base-scenario'!AL96*'Unit emission'!D139)*Efficiency!$G6+(Transition!$C6*('Base-scenario'!AL8*'Unit emission'!D51)+'Base-scenario'!AL96*'Unit emission'!D183)*Efficiency!$P6)/Lifetime!$C6</f>
        <v>0</v>
      </c>
      <c r="AL7">
        <f>(Transition!$D6*('Base-scenario'!AM8*'Unit emission'!E7+'Base-scenario'!AM96*'Unit emission'!E139)*Efficiency!$G6+(Transition!$C6*('Base-scenario'!AM8*'Unit emission'!E51)+'Base-scenario'!AM96*'Unit emission'!E183)*Efficiency!$P6)/Lifetime!$C6</f>
        <v>0</v>
      </c>
      <c r="AM7">
        <f>(Transition!$D6*('Base-scenario'!AN8*'Unit emission'!F7+'Base-scenario'!AN96*'Unit emission'!F139)*Efficiency!$G6+(Transition!$C6*('Base-scenario'!AN8*'Unit emission'!F51)+'Base-scenario'!AN96*'Unit emission'!F183)*Efficiency!$P6)/Lifetime!$C6</f>
        <v>0</v>
      </c>
      <c r="AN7">
        <f>(Transition!$D6*('Base-scenario'!AO8*'Unit emission'!G7+'Base-scenario'!AO96*'Unit emission'!G139)*Efficiency!$G6+(Transition!$C6*('Base-scenario'!AO8*'Unit emission'!G51)+'Base-scenario'!AO96*'Unit emission'!G183)*Efficiency!$P6)/Lifetime!$C6</f>
        <v>0</v>
      </c>
      <c r="AO7">
        <f>(Transition!$D6*('Base-scenario'!AP8*'Unit emission'!H7+'Base-scenario'!AP96*'Unit emission'!H139)*Efficiency!$G6+(Transition!$C6*('Base-scenario'!AP8*'Unit emission'!H51)+'Base-scenario'!AP96*'Unit emission'!H183)*Efficiency!$P6)/Lifetime!$C6</f>
        <v>0</v>
      </c>
      <c r="AP7">
        <f>(Transition!$D6*('Base-scenario'!AQ8*'Unit emission'!I7+'Base-scenario'!AQ96*'Unit emission'!I139)*Efficiency!$G6+(Transition!$C6*('Base-scenario'!AQ8*'Unit emission'!I51)+'Base-scenario'!AQ96*'Unit emission'!I183)*Efficiency!$P6)/Lifetime!$C6</f>
        <v>0</v>
      </c>
      <c r="AQ7">
        <f>(Transition!$D6*('Base-scenario'!AR8*'Unit emission'!J7+'Base-scenario'!AR96*'Unit emission'!J139)*Efficiency!$G6+(Transition!$C6*('Base-scenario'!AR8*'Unit emission'!J51)+'Base-scenario'!AR96*'Unit emission'!J183)*Efficiency!$P6)/Lifetime!$C6</f>
        <v>0</v>
      </c>
      <c r="AR7">
        <f>(Transition!$D6*('Base-scenario'!AS8*'Unit emission'!K7+'Base-scenario'!AS96*'Unit emission'!K139)*Efficiency!$G6+(Transition!$C6*('Base-scenario'!AS8*'Unit emission'!K51)+'Base-scenario'!AS96*'Unit emission'!K183)*Efficiency!$P6)/Lifetime!$C6</f>
        <v>0</v>
      </c>
      <c r="AS7">
        <f>(Transition!$D6*('Base-scenario'!AT8*'Unit emission'!L7+'Base-scenario'!AT96*'Unit emission'!L139)*Efficiency!$G6+(Transition!$C6*('Base-scenario'!AT8*'Unit emission'!L51)+'Base-scenario'!AT96*'Unit emission'!L183)*Efficiency!$P6)/Lifetime!$C6</f>
        <v>0</v>
      </c>
      <c r="AT7">
        <f>(Transition!$D6*('Base-scenario'!AU8*'Unit emission'!M7+'Base-scenario'!AU96*'Unit emission'!M139)*Efficiency!$G6+(Transition!$C6*('Base-scenario'!AU8*'Unit emission'!M51)+'Base-scenario'!AU96*'Unit emission'!M183)*Efficiency!$P6)/Lifetime!$C6</f>
        <v>0</v>
      </c>
      <c r="AU7">
        <f>(Transition!$D6*('Base-scenario'!AV8*'Unit emission'!N7+'Base-scenario'!AV96*'Unit emission'!N139)*Efficiency!$G6+(Transition!$C6*('Base-scenario'!AV8*'Unit emission'!N51)+'Base-scenario'!AV96*'Unit emission'!N183)*Efficiency!$P6)/Lifetime!$C6</f>
        <v>0</v>
      </c>
      <c r="AV7">
        <f>(Transition!$D6*('Base-scenario'!AW8*'Unit emission'!O7+'Base-scenario'!AW96*'Unit emission'!O139)*Efficiency!$G6+(Transition!$C6*('Base-scenario'!AW8*'Unit emission'!O51)+'Base-scenario'!AW96*'Unit emission'!O183)*Efficiency!$P6)/Lifetime!$C6</f>
        <v>0</v>
      </c>
      <c r="AW7">
        <f>(Transition!$D6*('Base-scenario'!AX8*'Unit emission'!P7+'Base-scenario'!AX96*'Unit emission'!P139)*Efficiency!$G6+(Transition!$C6*('Base-scenario'!AX8*'Unit emission'!P51)+'Base-scenario'!AX96*'Unit emission'!P183)*Efficiency!$P6)/Lifetime!$C6</f>
        <v>0</v>
      </c>
      <c r="AX7">
        <f>(Transition!$D6*('Base-scenario'!AY8*'Unit emission'!Q7+'Base-scenario'!AY96*'Unit emission'!Q139)*Efficiency!$G6+(Transition!$C6*('Base-scenario'!AY8*'Unit emission'!Q51)+'Base-scenario'!AY96*'Unit emission'!Q183)*Efficiency!$P6)/Lifetime!$C6</f>
        <v>0</v>
      </c>
      <c r="AY7">
        <f>(Transition!$D6*('Base-scenario'!AZ8*'Unit emission'!R7+'Base-scenario'!AZ96*'Unit emission'!R139)*Efficiency!$G6+(Transition!$C6*('Base-scenario'!AZ8*'Unit emission'!R51)+'Base-scenario'!AZ96*'Unit emission'!R183)*Efficiency!$P6)/Lifetime!$C6</f>
        <v>0</v>
      </c>
      <c r="AZ7">
        <f>(Transition!$D6*('Base-scenario'!BA8*'Unit emission'!S7)*Efficiency!$G6+Transition!$C6*('Base-scenario'!BA8*'Unit emission'!S51)*Efficiency!$P6)/Lifetime!$C6</f>
        <v>0</v>
      </c>
      <c r="BA7" s="9">
        <f>(Transition!$D6*('Base-scenario'!BB8*'Unit emission'!C7)*Efficiency!$G6+Transition!$C6*('Base-scenario'!BB8*'Unit emission'!C51)*Efficiency!$P6)/Lifetime!$C6</f>
        <v>0</v>
      </c>
      <c r="BB7" s="9">
        <f>(Transition!$D6*('Base-scenario'!BC8*'Unit emission'!D7)*Efficiency!$G6+Transition!$C6*('Base-scenario'!BC8*'Unit emission'!D51)*Efficiency!$P6)/Lifetime!$C6</f>
        <v>0</v>
      </c>
      <c r="BC7" s="9">
        <f>(Transition!$D6*('Base-scenario'!BD8*'Unit emission'!E7)*Efficiency!$G6+Transition!$C6*('Base-scenario'!BD8*'Unit emission'!E51)*Efficiency!$P6)/Lifetime!$C6</f>
        <v>0</v>
      </c>
      <c r="BD7" s="9">
        <f>(Transition!$D6*('Base-scenario'!BE8*'Unit emission'!F7)*Efficiency!$G6+Transition!$C6*('Base-scenario'!BE8*'Unit emission'!F51)*Efficiency!$P6)/Lifetime!$C6</f>
        <v>0</v>
      </c>
      <c r="BE7" s="9">
        <f>(Transition!$D6*('Base-scenario'!BF8*'Unit emission'!G7)*Efficiency!$G6+Transition!$C6*('Base-scenario'!BF8*'Unit emission'!G51)*Efficiency!$P6)/Lifetime!$C6</f>
        <v>0</v>
      </c>
      <c r="BF7" s="9">
        <f>(Transition!$D6*('Base-scenario'!BG8*'Unit emission'!H7)*Efficiency!$G6+Transition!$C6*('Base-scenario'!BG8*'Unit emission'!H51)*Efficiency!$P6)/Lifetime!$C6</f>
        <v>0</v>
      </c>
      <c r="BG7" s="9">
        <f>(Transition!$D6*('Base-scenario'!BH8*'Unit emission'!I7)*Efficiency!$G6+Transition!$C6*('Base-scenario'!BH8*'Unit emission'!I51)*Efficiency!$P6)/Lifetime!$C6</f>
        <v>0</v>
      </c>
      <c r="BH7" s="9">
        <f>(Transition!$D6*('Base-scenario'!BI8*'Unit emission'!J7)*Efficiency!$G6+Transition!$C6*('Base-scenario'!BI8*'Unit emission'!J51)*Efficiency!$P6)/Lifetime!$C6</f>
        <v>0</v>
      </c>
      <c r="BI7" s="9">
        <f>(Transition!$D6*('Base-scenario'!BJ8*'Unit emission'!K7)*Efficiency!$G6+Transition!$C6*('Base-scenario'!BJ8*'Unit emission'!K51)*Efficiency!$P6)/Lifetime!$C6</f>
        <v>0</v>
      </c>
      <c r="BJ7" s="9">
        <f>(Transition!$D6*('Base-scenario'!BK8*'Unit emission'!L7)*Efficiency!$G6+Transition!$C6*('Base-scenario'!BK8*'Unit emission'!L51)*Efficiency!$P6)/Lifetime!$C6</f>
        <v>0</v>
      </c>
      <c r="BK7" s="9">
        <f>(Transition!$D6*('Base-scenario'!BL8*'Unit emission'!M7)*Efficiency!$G6+Transition!$C6*('Base-scenario'!BL8*'Unit emission'!M51)*Efficiency!$P6)/Lifetime!$C6</f>
        <v>0</v>
      </c>
      <c r="BL7" s="9">
        <f>(Transition!$D6*('Base-scenario'!BM8*'Unit emission'!N7)*Efficiency!$G6+Transition!$C6*('Base-scenario'!BM8*'Unit emission'!N51)*Efficiency!$P6)/Lifetime!$C6</f>
        <v>0</v>
      </c>
      <c r="BM7" s="9">
        <f>(Transition!$D6*('Base-scenario'!BN8*'Unit emission'!O7)*Efficiency!$G6+Transition!$C6*('Base-scenario'!BN8*'Unit emission'!O51)*Efficiency!$P6)/Lifetime!$C6</f>
        <v>0</v>
      </c>
      <c r="BN7" s="9">
        <f>(Transition!$D6*('Base-scenario'!BO8*'Unit emission'!P7)*Efficiency!$G6+Transition!$C6*('Base-scenario'!BO8*'Unit emission'!P51)*Efficiency!$P6)/Lifetime!$C6</f>
        <v>0</v>
      </c>
      <c r="BO7" s="9">
        <f>(Transition!$D6*('Base-scenario'!BP8*'Unit emission'!Q7)*Efficiency!$G6+Transition!$C6*('Base-scenario'!BP8*'Unit emission'!Q51)*Efficiency!$P6)/Lifetime!$C6</f>
        <v>0</v>
      </c>
      <c r="BP7" s="9">
        <f>(Transition!$D6*('Base-scenario'!BQ8*'Unit emission'!R7)*Efficiency!$G6+Transition!$C6*('Base-scenario'!BQ8*'Unit emission'!R51)*Efficiency!$P6)/Lifetime!$C6</f>
        <v>0</v>
      </c>
      <c r="BQ7" s="9">
        <f>(Transition!$D6*('Base-scenario'!BR8*'Unit emission'!S7)*Efficiency!$G6+Transition!$C6*('Base-scenario'!BR8*'Unit emission'!S51)*Efficiency!$P6)/Lifetime!$C6</f>
        <v>0</v>
      </c>
      <c r="BR7" s="9">
        <f>(Transition!$D6*('Base-scenario'!BS8*'Unit emission'!C7)*Efficiency!$G6+Transition!$C6*('Base-scenario'!BS8*'Unit emission'!C51)*Efficiency!$P6)/Lifetime!$C6</f>
        <v>0</v>
      </c>
      <c r="BS7" s="9">
        <f>(Transition!$D6*('Base-scenario'!BT8*'Unit emission'!D7)*Efficiency!$G6+Transition!$C6*('Base-scenario'!BT8*'Unit emission'!D51)*Efficiency!$P6)/Lifetime!$C6</f>
        <v>0</v>
      </c>
      <c r="BT7" s="9">
        <f>(Transition!$D6*('Base-scenario'!BU8*'Unit emission'!E7)*Efficiency!$G6+Transition!$C6*('Base-scenario'!BU8*'Unit emission'!E51)*Efficiency!$P6)/Lifetime!$C6</f>
        <v>0</v>
      </c>
      <c r="BU7" s="9">
        <f>(Transition!$D6*('Base-scenario'!BV8*'Unit emission'!F7)*Efficiency!$G6+Transition!$C6*('Base-scenario'!BV8*'Unit emission'!F51)*Efficiency!$P6)/Lifetime!$C6</f>
        <v>0</v>
      </c>
      <c r="BV7" s="9">
        <f>(Transition!$D6*('Base-scenario'!BW8*'Unit emission'!G7)*Efficiency!$G6+Transition!$C6*('Base-scenario'!BW8*'Unit emission'!G51)*Efficiency!$P6)/Lifetime!$C6</f>
        <v>0</v>
      </c>
      <c r="BW7" s="9">
        <f>(Transition!$D6*('Base-scenario'!BX8*'Unit emission'!H7)*Efficiency!$G6+Transition!$C6*('Base-scenario'!BX8*'Unit emission'!H51)*Efficiency!$P6)/Lifetime!$C6</f>
        <v>0</v>
      </c>
      <c r="BX7" s="9">
        <f>(Transition!$D6*('Base-scenario'!BY8*'Unit emission'!I7)*Efficiency!$G6+Transition!$C6*('Base-scenario'!BY8*'Unit emission'!I51)*Efficiency!$P6)/Lifetime!$C6</f>
        <v>0</v>
      </c>
      <c r="BY7" s="9">
        <f>(Transition!$D6*('Base-scenario'!BZ8*'Unit emission'!J7)*Efficiency!$G6+Transition!$C6*('Base-scenario'!BZ8*'Unit emission'!J51)*Efficiency!$P6)/Lifetime!$C6</f>
        <v>0</v>
      </c>
      <c r="BZ7" s="9">
        <f>(Transition!$D6*('Base-scenario'!CA8*'Unit emission'!K7)*Efficiency!$G6+Transition!$C6*('Base-scenario'!CA8*'Unit emission'!K51)*Efficiency!$P6)/Lifetime!$C6</f>
        <v>0</v>
      </c>
      <c r="CA7" s="9">
        <f>(Transition!$D6*('Base-scenario'!CB8*'Unit emission'!L7)*Efficiency!$G6+Transition!$C6*('Base-scenario'!CB8*'Unit emission'!L51)*Efficiency!$P6)/Lifetime!$C6</f>
        <v>0</v>
      </c>
      <c r="CB7" s="9">
        <f>(Transition!$D6*('Base-scenario'!CC8*'Unit emission'!M7)*Efficiency!$G6+Transition!$C6*('Base-scenario'!CC8*'Unit emission'!M51)*Efficiency!$P6)/Lifetime!$C6</f>
        <v>0</v>
      </c>
      <c r="CC7" s="9">
        <f>(Transition!$D6*('Base-scenario'!CD8*'Unit emission'!N7)*Efficiency!$G6+Transition!$C6*('Base-scenario'!CD8*'Unit emission'!N51)*Efficiency!$P6)/Lifetime!$C6</f>
        <v>0</v>
      </c>
      <c r="CD7" s="9">
        <f>(Transition!$D6*('Base-scenario'!CE8*'Unit emission'!O7)*Efficiency!$G6+Transition!$C6*('Base-scenario'!CE8*'Unit emission'!O51)*Efficiency!$P6)/Lifetime!$C6</f>
        <v>0</v>
      </c>
      <c r="CE7" s="9">
        <f>(Transition!$D6*('Base-scenario'!CF8*'Unit emission'!P7)*Efficiency!$G6+Transition!$C6*('Base-scenario'!CF8*'Unit emission'!P51)*Efficiency!$P6)/Lifetime!$C6</f>
        <v>0</v>
      </c>
      <c r="CF7" s="9">
        <f>(Transition!$D6*('Base-scenario'!CG8*'Unit emission'!Q7)*Efficiency!$G6+Transition!$C6*('Base-scenario'!CG8*'Unit emission'!Q51)*Efficiency!$P6)/Lifetime!$C6</f>
        <v>0</v>
      </c>
      <c r="CG7" s="9">
        <f>(Transition!$D6*('Base-scenario'!CH8*'Unit emission'!R7)*Efficiency!$G6+Transition!$C6*('Base-scenario'!CH8*'Unit emission'!R51)*Efficiency!$P6)/Lifetime!$C6</f>
        <v>0</v>
      </c>
      <c r="CJ7">
        <v>2014</v>
      </c>
      <c r="CK7">
        <f>(Transition!$D6*('RCP26 scenario'!C8*'Unit emission'!T7+'RCP26 scenario'!C96*'Unit emission'!T139)*Efficiency!$G6+(Transition!$C6*('RCP26 scenario'!C8*'Unit emission'!T51)+'RCP26 scenario'!C96*'Unit emission'!T183)*Efficiency!$P6)/Lifetime!$C6</f>
        <v>0</v>
      </c>
      <c r="CL7">
        <f>(Transition!$D6*('RCP26 scenario'!D8*'Unit emission'!U7+'RCP26 scenario'!D96*'Unit emission'!U139)*Efficiency!$G6+(Transition!$C6*('RCP26 scenario'!D8*'Unit emission'!U51)+'RCP26 scenario'!D96*'Unit emission'!U183)*Efficiency!$P6)/Lifetime!$C6</f>
        <v>0</v>
      </c>
      <c r="CM7">
        <f>(Transition!$D6*('RCP26 scenario'!E8*'Unit emission'!V7+'RCP26 scenario'!E96*'Unit emission'!V139)*Efficiency!$G6+(Transition!$C6*('RCP26 scenario'!E8*'Unit emission'!V51)+'RCP26 scenario'!E96*'Unit emission'!V183)*Efficiency!$P6)/Lifetime!$C6</f>
        <v>0</v>
      </c>
      <c r="CN7">
        <f>(Transition!$D6*('RCP26 scenario'!F8*'Unit emission'!W7+'RCP26 scenario'!F96*'Unit emission'!W139)*Efficiency!$G6+(Transition!$C6*('RCP26 scenario'!F8*'Unit emission'!W51)+'RCP26 scenario'!F96*'Unit emission'!W183)*Efficiency!$P6)/Lifetime!$C6</f>
        <v>0</v>
      </c>
      <c r="CO7">
        <f>(Transition!$D6*('RCP26 scenario'!G8*'Unit emission'!X7+'RCP26 scenario'!G96*'Unit emission'!X139)*Efficiency!$G6+(Transition!$C6*('RCP26 scenario'!G8*'Unit emission'!X51)+'RCP26 scenario'!G96*'Unit emission'!X183)*Efficiency!$P6)/Lifetime!$C6</f>
        <v>0</v>
      </c>
      <c r="CP7">
        <f>(Transition!$D6*('RCP26 scenario'!H8*'Unit emission'!Y7+'RCP26 scenario'!H96*'Unit emission'!Y139)*Efficiency!$G6+(Transition!$C6*('RCP26 scenario'!H8*'Unit emission'!Y51)+'RCP26 scenario'!H96*'Unit emission'!Y183)*Efficiency!$P6)/Lifetime!$C6</f>
        <v>0</v>
      </c>
      <c r="CQ7">
        <f>(Transition!$D6*('RCP26 scenario'!I8*'Unit emission'!Z7+'RCP26 scenario'!I96*'Unit emission'!Z139)*Efficiency!$G6+(Transition!$C6*('RCP26 scenario'!I8*'Unit emission'!Z51)+'RCP26 scenario'!I96*'Unit emission'!Z183)*Efficiency!$P6)/Lifetime!$C6</f>
        <v>0</v>
      </c>
      <c r="CR7">
        <f>(Transition!$D6*('RCP26 scenario'!J8*'Unit emission'!AA7+'RCP26 scenario'!J96*'Unit emission'!AA139)*Efficiency!$G6+(Transition!$C6*('RCP26 scenario'!J8*'Unit emission'!AA51)+'RCP26 scenario'!J96*'Unit emission'!AA183)*Efficiency!$P6)/Lifetime!$C6</f>
        <v>0</v>
      </c>
      <c r="CS7">
        <f>(Transition!$D6*('RCP26 scenario'!K8*'Unit emission'!AB7+'RCP26 scenario'!K96*'Unit emission'!AB139)*Efficiency!$G6+(Transition!$C6*('RCP26 scenario'!K8*'Unit emission'!AB51)+'RCP26 scenario'!K96*'Unit emission'!AB183)*Efficiency!$P6)/Lifetime!$C6</f>
        <v>0</v>
      </c>
      <c r="CT7">
        <f>(Transition!$D6*('RCP26 scenario'!L8*'Unit emission'!AC7+'RCP26 scenario'!L96*'Unit emission'!AC139)*Efficiency!$G6+(Transition!$C6*('RCP26 scenario'!L8*'Unit emission'!AC51)+'RCP26 scenario'!L96*'Unit emission'!AC183)*Efficiency!$P6)/Lifetime!$C6</f>
        <v>0</v>
      </c>
      <c r="CU7">
        <f>(Transition!$D6*('RCP26 scenario'!M8*'Unit emission'!AD7+'RCP26 scenario'!M96*'Unit emission'!AD139)*Efficiency!$G6+(Transition!$C6*('RCP26 scenario'!M8*'Unit emission'!AD51)+'RCP26 scenario'!M96*'Unit emission'!AD183)*Efficiency!$P6)/Lifetime!$C6</f>
        <v>0</v>
      </c>
      <c r="CV7">
        <f>(Transition!$D6*('RCP26 scenario'!N8*'Unit emission'!AE7+'RCP26 scenario'!N96*'Unit emission'!AE139)*Efficiency!$G6+(Transition!$C6*('RCP26 scenario'!N8*'Unit emission'!AE51)+'RCP26 scenario'!N96*'Unit emission'!AE183)*Efficiency!$P6)/Lifetime!$C6</f>
        <v>0</v>
      </c>
      <c r="CW7">
        <f>(Transition!$D6*('RCP26 scenario'!O8*'Unit emission'!AF7+'RCP26 scenario'!O96*'Unit emission'!AF139)*Efficiency!$G6+(Transition!$C6*('RCP26 scenario'!O8*'Unit emission'!AF51)+'RCP26 scenario'!O96*'Unit emission'!AF183)*Efficiency!$P6)/Lifetime!$C6</f>
        <v>0</v>
      </c>
      <c r="CX7">
        <f>(Transition!$D6*('RCP26 scenario'!P8*'Unit emission'!AG7+'RCP26 scenario'!P96*'Unit emission'!AG139)*Efficiency!$G6+(Transition!$C6*('RCP26 scenario'!P8*'Unit emission'!AG51)+'RCP26 scenario'!P96*'Unit emission'!AG183)*Efficiency!$P6)/Lifetime!$C6</f>
        <v>0</v>
      </c>
      <c r="CY7">
        <f>(Transition!$D6*('RCP26 scenario'!Q8*'Unit emission'!AH7+'RCP26 scenario'!Q96*'Unit emission'!AH139)*Efficiency!$G6+(Transition!$C6*('RCP26 scenario'!Q8*'Unit emission'!AH51)+'RCP26 scenario'!Q96*'Unit emission'!AH183)*Efficiency!$P6)/Lifetime!$C6</f>
        <v>0</v>
      </c>
      <c r="CZ7">
        <f>(Transition!$D6*('RCP26 scenario'!R8*'Unit emission'!AI7+'RCP26 scenario'!R96*'Unit emission'!AI139)*Efficiency!$G6+(Transition!$C6*('RCP26 scenario'!R8*'Unit emission'!AI51)+'RCP26 scenario'!R96*'Unit emission'!AI183)*Efficiency!$P6)/Lifetime!$C6</f>
        <v>0</v>
      </c>
      <c r="DA7">
        <f>(Transition!$D6*('RCP26 scenario'!S8*'Unit emission'!AJ7)*Efficiency!$G6+Transition!$C6*('RCP26 scenario'!S8*'Unit emission'!AJ51)*Efficiency!$P6)/Lifetime!$C6</f>
        <v>0</v>
      </c>
      <c r="DB7">
        <f>(Transition!$D6*('RCP26 scenario'!T8*'Unit emission'!T7+'RCP26 scenario'!T96*'Unit emission'!T139)*Efficiency!$G6+(Transition!$C6*('RCP26 scenario'!T8*'Unit emission'!T51)+'RCP26 scenario'!T96*'Unit emission'!T183)*Efficiency!$P6)/Lifetime!$C6</f>
        <v>0</v>
      </c>
      <c r="DC7">
        <f>(Transition!$D6*('RCP26 scenario'!U8*'Unit emission'!U7+'RCP26 scenario'!U96*'Unit emission'!U139)*Efficiency!$G6+(Transition!$C6*('RCP26 scenario'!U8*'Unit emission'!U51)+'RCP26 scenario'!U96*'Unit emission'!U183)*Efficiency!$P6)/Lifetime!$C6</f>
        <v>0</v>
      </c>
      <c r="DD7">
        <f>(Transition!$D6*('RCP26 scenario'!V8*'Unit emission'!V7+'RCP26 scenario'!V96*'Unit emission'!V139)*Efficiency!$G6+(Transition!$C6*('RCP26 scenario'!V8*'Unit emission'!V51)+'RCP26 scenario'!V96*'Unit emission'!V183)*Efficiency!$P6)/Lifetime!$C6</f>
        <v>0</v>
      </c>
      <c r="DE7">
        <f>(Transition!$D6*('RCP26 scenario'!W8*'Unit emission'!W7+'RCP26 scenario'!W96*'Unit emission'!W139)*Efficiency!$G6+(Transition!$C6*('RCP26 scenario'!W8*'Unit emission'!W51)+'RCP26 scenario'!W96*'Unit emission'!W183)*Efficiency!$P6)/Lifetime!$C6</f>
        <v>0</v>
      </c>
      <c r="DF7">
        <f>(Transition!$D6*('RCP26 scenario'!X8*'Unit emission'!X7+'RCP26 scenario'!X96*'Unit emission'!X139)*Efficiency!$G6+(Transition!$C6*('RCP26 scenario'!X8*'Unit emission'!X51)+'RCP26 scenario'!X96*'Unit emission'!X183)*Efficiency!$P6)/Lifetime!$C6</f>
        <v>0</v>
      </c>
      <c r="DG7">
        <f>(Transition!$D6*('RCP26 scenario'!Y8*'Unit emission'!Y7+'RCP26 scenario'!Y96*'Unit emission'!Y139)*Efficiency!$G6+(Transition!$C6*('RCP26 scenario'!Y8*'Unit emission'!Y51)+'RCP26 scenario'!Y96*'Unit emission'!Y183)*Efficiency!$P6)/Lifetime!$C6</f>
        <v>0</v>
      </c>
      <c r="DH7">
        <f>(Transition!$D6*('RCP26 scenario'!Z8*'Unit emission'!Z7+'RCP26 scenario'!Z96*'Unit emission'!Z139)*Efficiency!$G6+(Transition!$C6*('RCP26 scenario'!Z8*'Unit emission'!Z51)+'RCP26 scenario'!Z96*'Unit emission'!Z183)*Efficiency!$P6)/Lifetime!$C6</f>
        <v>0</v>
      </c>
      <c r="DI7">
        <f>(Transition!$D6*('RCP26 scenario'!AA8*'Unit emission'!AA7+'RCP26 scenario'!AA96*'Unit emission'!AA139)*Efficiency!$G6+(Transition!$C6*('RCP26 scenario'!AA8*'Unit emission'!AA51)+'RCP26 scenario'!AA96*'Unit emission'!AA183)*Efficiency!$P6)/Lifetime!$C6</f>
        <v>0</v>
      </c>
      <c r="DJ7">
        <f>(Transition!$D6*('RCP26 scenario'!AB8*'Unit emission'!AB7+'RCP26 scenario'!AB96*'Unit emission'!AB139)*Efficiency!$G6+(Transition!$C6*('RCP26 scenario'!AB8*'Unit emission'!AB51)+'RCP26 scenario'!AB96*'Unit emission'!AB183)*Efficiency!$P6)/Lifetime!$C6</f>
        <v>0</v>
      </c>
      <c r="DK7">
        <f>(Transition!$D6*('RCP26 scenario'!AC8*'Unit emission'!AC7+'RCP26 scenario'!AC96*'Unit emission'!AC139)*Efficiency!$G6+(Transition!$C6*('RCP26 scenario'!AC8*'Unit emission'!AC51)+'RCP26 scenario'!AC96*'Unit emission'!AC183)*Efficiency!$P6)/Lifetime!$C6</f>
        <v>0</v>
      </c>
      <c r="DL7">
        <f>(Transition!$D6*('RCP26 scenario'!AD8*'Unit emission'!AD7+'RCP26 scenario'!AD96*'Unit emission'!AD139)*Efficiency!$G6+(Transition!$C6*('RCP26 scenario'!AD8*'Unit emission'!AD51)+'RCP26 scenario'!AD96*'Unit emission'!AD183)*Efficiency!$P6)/Lifetime!$C6</f>
        <v>0</v>
      </c>
      <c r="DM7">
        <f>(Transition!$D6*('RCP26 scenario'!AE8*'Unit emission'!AE7+'RCP26 scenario'!AE96*'Unit emission'!AE139)*Efficiency!$G6+(Transition!$C6*('RCP26 scenario'!AE8*'Unit emission'!AE51)+'RCP26 scenario'!AE96*'Unit emission'!AE183)*Efficiency!$P6)/Lifetime!$C6</f>
        <v>0</v>
      </c>
      <c r="DN7">
        <f>(Transition!$D6*('RCP26 scenario'!AF8*'Unit emission'!AF7+'RCP26 scenario'!AF96*'Unit emission'!AF139)*Efficiency!$G6+(Transition!$C6*('RCP26 scenario'!AF8*'Unit emission'!AF51)+'RCP26 scenario'!AF96*'Unit emission'!AF183)*Efficiency!$P6)/Lifetime!$C6</f>
        <v>0</v>
      </c>
      <c r="DO7">
        <f>(Transition!$D6*('RCP26 scenario'!AG8*'Unit emission'!AG7+'RCP26 scenario'!AG96*'Unit emission'!AG139)*Efficiency!$G6+(Transition!$C6*('RCP26 scenario'!AG8*'Unit emission'!AG51)+'RCP26 scenario'!AG96*'Unit emission'!AG183)*Efficiency!$P6)/Lifetime!$C6</f>
        <v>0</v>
      </c>
      <c r="DP7">
        <f>(Transition!$D6*('RCP26 scenario'!AH8*'Unit emission'!AH7+'RCP26 scenario'!AH96*'Unit emission'!AH139)*Efficiency!$G6+(Transition!$C6*('RCP26 scenario'!AH8*'Unit emission'!AH51)+'RCP26 scenario'!AH96*'Unit emission'!AH183)*Efficiency!$P6)/Lifetime!$C6</f>
        <v>0</v>
      </c>
      <c r="DQ7">
        <f>(Transition!$D6*('RCP26 scenario'!AI8*'Unit emission'!AI7+'RCP26 scenario'!AI96*'Unit emission'!AI139)*Efficiency!$G6+(Transition!$C6*('RCP26 scenario'!AI8*'Unit emission'!AI51)+'RCP26 scenario'!AI96*'Unit emission'!AI183)*Efficiency!$P6)/Lifetime!$C6</f>
        <v>0</v>
      </c>
      <c r="DR7">
        <f>(Transition!$D6*('RCP26 scenario'!AJ8*'Unit emission'!AJ7)*Efficiency!$G6+Transition!$C6*('RCP26 scenario'!AJ8*'Unit emission'!AJ51)*Efficiency!$P6)/Lifetime!$C6</f>
        <v>0</v>
      </c>
      <c r="DS7">
        <f>(Transition!$D6*('RCP26 scenario'!AK8*'Unit emission'!T7+'RCP26 scenario'!AK96*'Unit emission'!T139)*Efficiency!$G6+(Transition!$C6*('RCP26 scenario'!AK8*'Unit emission'!T51)+'RCP26 scenario'!AK96*'Unit emission'!T183)*Efficiency!$P6)/Lifetime!$C6</f>
        <v>0</v>
      </c>
      <c r="DT7">
        <f>(Transition!$D6*('RCP26 scenario'!AL8*'Unit emission'!U7+'RCP26 scenario'!AL96*'Unit emission'!U139)*Efficiency!$G6+(Transition!$C6*('RCP26 scenario'!AL8*'Unit emission'!U51)+'RCP26 scenario'!AL96*'Unit emission'!U183)*Efficiency!$P6)/Lifetime!$C6</f>
        <v>0</v>
      </c>
      <c r="DU7">
        <f>(Transition!$D6*('RCP26 scenario'!AM8*'Unit emission'!V7+'RCP26 scenario'!AM96*'Unit emission'!V139)*Efficiency!$G6+(Transition!$C6*('RCP26 scenario'!AM8*'Unit emission'!V51)+'RCP26 scenario'!AM96*'Unit emission'!V183)*Efficiency!$P6)/Lifetime!$C6</f>
        <v>0</v>
      </c>
      <c r="DV7">
        <f>(Transition!$D6*('RCP26 scenario'!AN8*'Unit emission'!W7+'RCP26 scenario'!AN96*'Unit emission'!W139)*Efficiency!$G6+(Transition!$C6*('RCP26 scenario'!AN8*'Unit emission'!W51)+'RCP26 scenario'!AN96*'Unit emission'!W183)*Efficiency!$P6)/Lifetime!$C6</f>
        <v>0</v>
      </c>
      <c r="DW7">
        <f>(Transition!$D6*('RCP26 scenario'!AO8*'Unit emission'!X7+'RCP26 scenario'!AO96*'Unit emission'!X139)*Efficiency!$G6+(Transition!$C6*('RCP26 scenario'!AO8*'Unit emission'!X51)+'RCP26 scenario'!AO96*'Unit emission'!X183)*Efficiency!$P6)/Lifetime!$C6</f>
        <v>0</v>
      </c>
      <c r="DX7">
        <f>(Transition!$D6*('RCP26 scenario'!AP8*'Unit emission'!Y7+'RCP26 scenario'!AP96*'Unit emission'!Y139)*Efficiency!$G6+(Transition!$C6*('RCP26 scenario'!AP8*'Unit emission'!Y51)+'RCP26 scenario'!AP96*'Unit emission'!Y183)*Efficiency!$P6)/Lifetime!$C6</f>
        <v>0</v>
      </c>
      <c r="DY7">
        <f>(Transition!$D6*('RCP26 scenario'!AQ8*'Unit emission'!Z7+'RCP26 scenario'!AQ96*'Unit emission'!Z139)*Efficiency!$G6+(Transition!$C6*('RCP26 scenario'!AQ8*'Unit emission'!Z51)+'RCP26 scenario'!AQ96*'Unit emission'!Z183)*Efficiency!$P6)/Lifetime!$C6</f>
        <v>0</v>
      </c>
      <c r="DZ7">
        <f>(Transition!$D6*('RCP26 scenario'!AR8*'Unit emission'!AA7+'RCP26 scenario'!AR96*'Unit emission'!AA139)*Efficiency!$G6+(Transition!$C6*('RCP26 scenario'!AR8*'Unit emission'!AA51)+'RCP26 scenario'!AR96*'Unit emission'!AA183)*Efficiency!$P6)/Lifetime!$C6</f>
        <v>0</v>
      </c>
      <c r="EA7">
        <f>(Transition!$D6*('RCP26 scenario'!AS8*'Unit emission'!AB7+'RCP26 scenario'!AS96*'Unit emission'!AB139)*Efficiency!$G6+(Transition!$C6*('RCP26 scenario'!AS8*'Unit emission'!AB51)+'RCP26 scenario'!AS96*'Unit emission'!AB183)*Efficiency!$P6)/Lifetime!$C6</f>
        <v>0</v>
      </c>
      <c r="EB7">
        <f>(Transition!$D6*('RCP26 scenario'!AT8*'Unit emission'!AC7+'RCP26 scenario'!AT96*'Unit emission'!AC139)*Efficiency!$G6+(Transition!$C6*('RCP26 scenario'!AT8*'Unit emission'!AC51)+'RCP26 scenario'!AT96*'Unit emission'!AC183)*Efficiency!$P6)/Lifetime!$C6</f>
        <v>0</v>
      </c>
      <c r="EC7">
        <f>(Transition!$D6*('RCP26 scenario'!AU8*'Unit emission'!AD7+'RCP26 scenario'!AU96*'Unit emission'!AD139)*Efficiency!$G6+(Transition!$C6*('RCP26 scenario'!AU8*'Unit emission'!AD51)+'RCP26 scenario'!AU96*'Unit emission'!AD183)*Efficiency!$P6)/Lifetime!$C6</f>
        <v>0</v>
      </c>
      <c r="ED7">
        <f>(Transition!$D6*('RCP26 scenario'!AV8*'Unit emission'!AE7+'RCP26 scenario'!AV96*'Unit emission'!AE139)*Efficiency!$G6+(Transition!$C6*('RCP26 scenario'!AV8*'Unit emission'!AE51)+'RCP26 scenario'!AV96*'Unit emission'!AE183)*Efficiency!$P6)/Lifetime!$C6</f>
        <v>0</v>
      </c>
      <c r="EE7">
        <f>(Transition!$D6*('RCP26 scenario'!AW8*'Unit emission'!AF7+'RCP26 scenario'!AW96*'Unit emission'!AF139)*Efficiency!$G6+(Transition!$C6*('RCP26 scenario'!AW8*'Unit emission'!AF51)+'RCP26 scenario'!AW96*'Unit emission'!AF183)*Efficiency!$P6)/Lifetime!$C6</f>
        <v>0</v>
      </c>
      <c r="EF7">
        <f>(Transition!$D6*('RCP26 scenario'!AX8*'Unit emission'!AG7+'RCP26 scenario'!AX96*'Unit emission'!AG139)*Efficiency!$G6+(Transition!$C6*('RCP26 scenario'!AX8*'Unit emission'!AG51)+'RCP26 scenario'!AX96*'Unit emission'!AG183)*Efficiency!$P6)/Lifetime!$C6</f>
        <v>0</v>
      </c>
      <c r="EG7">
        <f>(Transition!$D6*('RCP26 scenario'!AY8*'Unit emission'!AH7+'RCP26 scenario'!AY96*'Unit emission'!AH139)*Efficiency!$G6+(Transition!$C6*('RCP26 scenario'!AY8*'Unit emission'!AH51)+'RCP26 scenario'!AY96*'Unit emission'!AH183)*Efficiency!$P6)/Lifetime!$C6</f>
        <v>0</v>
      </c>
      <c r="EH7">
        <f>(Transition!$D6*('RCP26 scenario'!AZ8*'Unit emission'!AI7+'RCP26 scenario'!AZ96*'Unit emission'!AI139)*Efficiency!$G6+(Transition!$C6*('RCP26 scenario'!AZ8*'Unit emission'!AI51)+'RCP26 scenario'!AZ96*'Unit emission'!AI183)*Efficiency!$P6)/Lifetime!$C6</f>
        <v>0</v>
      </c>
      <c r="EI7">
        <f>(Transition!$D6*('RCP26 scenario'!BA8*'Unit emission'!AJ7)*Efficiency!$G6+Transition!$C6*('RCP26 scenario'!BA8*'Unit emission'!AJ51)*Efficiency!$P6)/Lifetime!$C6</f>
        <v>0</v>
      </c>
      <c r="EJ7" s="9">
        <f>(Transition!$D6*('RCP26 scenario'!BB8*'Unit emission'!T7)*Efficiency!$G6+Transition!$C6*('RCP26 scenario'!BB8*'Unit emission'!T51)*Efficiency!$P6)/Lifetime!$C6</f>
        <v>0</v>
      </c>
      <c r="EK7" s="9">
        <f>(Transition!$D6*('RCP26 scenario'!BC8*'Unit emission'!U7)*Efficiency!$G6+Transition!$C6*('RCP26 scenario'!BC8*'Unit emission'!U51)*Efficiency!$P6)/Lifetime!$C6</f>
        <v>0</v>
      </c>
      <c r="EL7" s="9">
        <f>(Transition!$D6*('RCP26 scenario'!BD8*'Unit emission'!V7)*Efficiency!$G6+Transition!$C6*('RCP26 scenario'!BD8*'Unit emission'!V51)*Efficiency!$P6)/Lifetime!$C6</f>
        <v>0</v>
      </c>
      <c r="EM7" s="9">
        <f>(Transition!$D6*('RCP26 scenario'!BE8*'Unit emission'!W7)*Efficiency!$G6+Transition!$C6*('RCP26 scenario'!BE8*'Unit emission'!W51)*Efficiency!$P6)/Lifetime!$C6</f>
        <v>0</v>
      </c>
      <c r="EN7" s="9">
        <f>(Transition!$D6*('RCP26 scenario'!BF8*'Unit emission'!X7)*Efficiency!$G6+Transition!$C6*('RCP26 scenario'!BF8*'Unit emission'!X51)*Efficiency!$P6)/Lifetime!$C6</f>
        <v>0</v>
      </c>
      <c r="EO7" s="9">
        <f>(Transition!$D6*('RCP26 scenario'!BG8*'Unit emission'!Y7)*Efficiency!$G6+Transition!$C6*('RCP26 scenario'!BG8*'Unit emission'!Y51)*Efficiency!$P6)/Lifetime!$C6</f>
        <v>0</v>
      </c>
      <c r="EP7" s="9">
        <f>(Transition!$D6*('RCP26 scenario'!BH8*'Unit emission'!Z7)*Efficiency!$G6+Transition!$C6*('RCP26 scenario'!BH8*'Unit emission'!Z51)*Efficiency!$P6)/Lifetime!$C6</f>
        <v>0</v>
      </c>
      <c r="EQ7" s="9">
        <f>(Transition!$D6*('RCP26 scenario'!BI8*'Unit emission'!AA7)*Efficiency!$G6+Transition!$C6*('RCP26 scenario'!BI8*'Unit emission'!AA51)*Efficiency!$P6)/Lifetime!$C6</f>
        <v>0</v>
      </c>
      <c r="ER7" s="9">
        <f>(Transition!$D6*('RCP26 scenario'!BJ8*'Unit emission'!AB7)*Efficiency!$G6+Transition!$C6*('RCP26 scenario'!BJ8*'Unit emission'!AB51)*Efficiency!$P6)/Lifetime!$C6</f>
        <v>0</v>
      </c>
      <c r="ES7" s="9">
        <f>(Transition!$D6*('RCP26 scenario'!BK8*'Unit emission'!AC7)*Efficiency!$G6+Transition!$C6*('RCP26 scenario'!BK8*'Unit emission'!AC51)*Efficiency!$P6)/Lifetime!$C6</f>
        <v>0</v>
      </c>
      <c r="ET7" s="9">
        <f>(Transition!$D6*('RCP26 scenario'!BL8*'Unit emission'!AD7)*Efficiency!$G6+Transition!$C6*('RCP26 scenario'!BL8*'Unit emission'!AD51)*Efficiency!$P6)/Lifetime!$C6</f>
        <v>0</v>
      </c>
      <c r="EU7" s="9">
        <f>(Transition!$D6*('RCP26 scenario'!BM8*'Unit emission'!AE7)*Efficiency!$G6+Transition!$C6*('RCP26 scenario'!BM8*'Unit emission'!AE51)*Efficiency!$P6)/Lifetime!$C6</f>
        <v>0</v>
      </c>
      <c r="EV7" s="9">
        <f>(Transition!$D6*('RCP26 scenario'!BN8*'Unit emission'!AF7)*Efficiency!$G6+Transition!$C6*('RCP26 scenario'!BN8*'Unit emission'!AF51)*Efficiency!$P6)/Lifetime!$C6</f>
        <v>0</v>
      </c>
      <c r="EW7" s="9">
        <f>(Transition!$D6*('RCP26 scenario'!BO8*'Unit emission'!AG7)*Efficiency!$G6+Transition!$C6*('RCP26 scenario'!BO8*'Unit emission'!AG51)*Efficiency!$P6)/Lifetime!$C6</f>
        <v>0</v>
      </c>
      <c r="EX7" s="9">
        <f>(Transition!$D6*('RCP26 scenario'!BP8*'Unit emission'!AH7)*Efficiency!$G6+Transition!$C6*('RCP26 scenario'!BP8*'Unit emission'!AH51)*Efficiency!$P6)/Lifetime!$C6</f>
        <v>0</v>
      </c>
      <c r="EY7" s="9">
        <f>(Transition!$D6*('RCP26 scenario'!BQ8*'Unit emission'!AI7)*Efficiency!$G6+Transition!$C6*('RCP26 scenario'!BQ8*'Unit emission'!AI51)*Efficiency!$P6)/Lifetime!$C6</f>
        <v>0</v>
      </c>
      <c r="EZ7" s="9">
        <f>(Transition!$D6*('RCP26 scenario'!BR8*'Unit emission'!AJ7)*Efficiency!$G6+Transition!$C6*('RCP26 scenario'!BR8*'Unit emission'!AJ51)*Efficiency!$P6)/Lifetime!$C6</f>
        <v>0</v>
      </c>
      <c r="FA7" s="9">
        <f>(Transition!$D6*('RCP26 scenario'!BS8*'Unit emission'!T7)*Efficiency!$G6+Transition!$C6*('RCP26 scenario'!BS8*'Unit emission'!T51)*Efficiency!$P6)/Lifetime!$C6</f>
        <v>0</v>
      </c>
      <c r="FB7" s="9">
        <f>(Transition!$D6*('RCP26 scenario'!BT8*'Unit emission'!U7)*Efficiency!$G6+Transition!$C6*('RCP26 scenario'!BT8*'Unit emission'!U51)*Efficiency!$P6)/Lifetime!$C6</f>
        <v>0</v>
      </c>
      <c r="FC7" s="9">
        <f>(Transition!$D6*('RCP26 scenario'!BU8*'Unit emission'!V7)*Efficiency!$G6+Transition!$C6*('RCP26 scenario'!BU8*'Unit emission'!V51)*Efficiency!$P6)/Lifetime!$C6</f>
        <v>0</v>
      </c>
      <c r="FD7" s="9">
        <f>(Transition!$D6*('RCP26 scenario'!BV8*'Unit emission'!W7)*Efficiency!$G6+Transition!$C6*('RCP26 scenario'!BV8*'Unit emission'!W51)*Efficiency!$P6)/Lifetime!$C6</f>
        <v>0</v>
      </c>
      <c r="FE7" s="9">
        <f>(Transition!$D6*('RCP26 scenario'!BW8*'Unit emission'!X7)*Efficiency!$G6+Transition!$C6*('RCP26 scenario'!BW8*'Unit emission'!X51)*Efficiency!$P6)/Lifetime!$C6</f>
        <v>0</v>
      </c>
      <c r="FF7" s="9">
        <f>(Transition!$D6*('RCP26 scenario'!BX8*'Unit emission'!Y7)*Efficiency!$G6+Transition!$C6*('RCP26 scenario'!BX8*'Unit emission'!Y51)*Efficiency!$P6)/Lifetime!$C6</f>
        <v>0</v>
      </c>
      <c r="FG7" s="9">
        <f>(Transition!$D6*('RCP26 scenario'!BY8*'Unit emission'!Z7)*Efficiency!$G6+Transition!$C6*('RCP26 scenario'!BY8*'Unit emission'!Z51)*Efficiency!$P6)/Lifetime!$C6</f>
        <v>0</v>
      </c>
      <c r="FH7" s="9">
        <f>(Transition!$D6*('RCP26 scenario'!BZ8*'Unit emission'!AA7)*Efficiency!$G6+Transition!$C6*('RCP26 scenario'!BZ8*'Unit emission'!AA51)*Efficiency!$P6)/Lifetime!$C6</f>
        <v>0</v>
      </c>
      <c r="FI7" s="9">
        <f>(Transition!$D6*('RCP26 scenario'!CA8*'Unit emission'!AB7)*Efficiency!$G6+Transition!$C6*('RCP26 scenario'!CA8*'Unit emission'!AB51)*Efficiency!$P6)/Lifetime!$C6</f>
        <v>0</v>
      </c>
      <c r="FJ7" s="9">
        <f>(Transition!$D6*('RCP26 scenario'!CB8*'Unit emission'!AC7)*Efficiency!$G6+Transition!$C6*('RCP26 scenario'!CB8*'Unit emission'!AC51)*Efficiency!$P6)/Lifetime!$C6</f>
        <v>0</v>
      </c>
      <c r="FK7" s="9">
        <f>(Transition!$D6*('RCP26 scenario'!CC8*'Unit emission'!AD7)*Efficiency!$G6+Transition!$C6*('RCP26 scenario'!CC8*'Unit emission'!AD51)*Efficiency!$P6)/Lifetime!$C6</f>
        <v>0</v>
      </c>
      <c r="FL7" s="9">
        <f>(Transition!$D6*('RCP26 scenario'!CD8*'Unit emission'!AE7)*Efficiency!$G6+Transition!$C6*('RCP26 scenario'!CD8*'Unit emission'!AE51)*Efficiency!$P6)/Lifetime!$C6</f>
        <v>0</v>
      </c>
      <c r="FM7" s="9">
        <f>(Transition!$D6*('RCP26 scenario'!CE8*'Unit emission'!AF7)*Efficiency!$G6+Transition!$C6*('RCP26 scenario'!CE8*'Unit emission'!AF51)*Efficiency!$P6)/Lifetime!$C6</f>
        <v>0</v>
      </c>
      <c r="FN7" s="9">
        <f>(Transition!$D6*('RCP26 scenario'!CF8*'Unit emission'!AG7)*Efficiency!$G6+Transition!$C6*('RCP26 scenario'!CF8*'Unit emission'!AG51)*Efficiency!$P6)/Lifetime!$C6</f>
        <v>0</v>
      </c>
      <c r="FO7" s="9">
        <f>(Transition!$D6*('RCP26 scenario'!CG8*'Unit emission'!AH7)*Efficiency!$G6+Transition!$C6*('RCP26 scenario'!CG8*'Unit emission'!AH51)*Efficiency!$P6)/Lifetime!$C6</f>
        <v>0</v>
      </c>
      <c r="FP7" s="9">
        <f>(Transition!$D6*('RCP26 scenario'!CH8*'Unit emission'!AI7)*Efficiency!$G6+Transition!$C6*('RCP26 scenario'!CH8*'Unit emission'!AI51)*Efficiency!$P6)/Lifetime!$C6</f>
        <v>0</v>
      </c>
      <c r="FS7">
        <v>2014</v>
      </c>
      <c r="FT7">
        <f>(Transition!$D6*('RCP19 scenario'!C8*'Unit emission'!AK7+'RCP19 scenario'!C96*'Unit emission'!AK139)*Efficiency!$G6+(Transition!$C6*('RCP19 scenario'!C8*'Unit emission'!AK51)+'RCP19 scenario'!C96*'Unit emission'!AK183)*Efficiency!$P6)/Lifetime!$C6</f>
        <v>0</v>
      </c>
      <c r="FU7">
        <f>(Transition!$D6*('RCP19 scenario'!D8*'Unit emission'!AL7+'RCP19 scenario'!D96*'Unit emission'!AL139)*Efficiency!$G6+(Transition!$C6*('RCP19 scenario'!D8*'Unit emission'!AL51)+'RCP19 scenario'!D96*'Unit emission'!AL183)*Efficiency!$P6)/Lifetime!$C6</f>
        <v>0</v>
      </c>
      <c r="FV7">
        <f>(Transition!$D6*('RCP19 scenario'!E8*'Unit emission'!AM7+'RCP19 scenario'!E96*'Unit emission'!AM139)*Efficiency!$G6+(Transition!$C6*('RCP19 scenario'!E8*'Unit emission'!AM51)+'RCP19 scenario'!E96*'Unit emission'!AM183)*Efficiency!$P6)/Lifetime!$C6</f>
        <v>0</v>
      </c>
      <c r="FW7">
        <f>(Transition!$D6*('RCP19 scenario'!F8*'Unit emission'!AN7+'RCP19 scenario'!F96*'Unit emission'!AN139)*Efficiency!$G6+(Transition!$C6*('RCP19 scenario'!F8*'Unit emission'!AN51)+'RCP19 scenario'!F96*'Unit emission'!AN183)*Efficiency!$P6)/Lifetime!$C6</f>
        <v>0</v>
      </c>
      <c r="FX7">
        <f>(Transition!$D6*('RCP19 scenario'!G8*'Unit emission'!AO7+'RCP19 scenario'!G96*'Unit emission'!AO139)*Efficiency!$G6+(Transition!$C6*('RCP19 scenario'!G8*'Unit emission'!AO51)+'RCP19 scenario'!G96*'Unit emission'!AO183)*Efficiency!$P6)/Lifetime!$C6</f>
        <v>0</v>
      </c>
      <c r="FY7">
        <f>(Transition!$D6*('RCP19 scenario'!H8*'Unit emission'!AP7+'RCP19 scenario'!H96*'Unit emission'!AP139)*Efficiency!$G6+(Transition!$C6*('RCP19 scenario'!H8*'Unit emission'!AP51)+'RCP19 scenario'!H96*'Unit emission'!AP183)*Efficiency!$P6)/Lifetime!$C6</f>
        <v>0</v>
      </c>
      <c r="FZ7">
        <f>(Transition!$D6*('RCP19 scenario'!I8*'Unit emission'!AQ7+'RCP19 scenario'!I96*'Unit emission'!AQ139)*Efficiency!$G6+(Transition!$C6*('RCP19 scenario'!I8*'Unit emission'!AQ51)+'RCP19 scenario'!I96*'Unit emission'!AQ183)*Efficiency!$P6)/Lifetime!$C6</f>
        <v>0</v>
      </c>
      <c r="GA7">
        <f>(Transition!$D6*('RCP19 scenario'!J8*'Unit emission'!AR7+'RCP19 scenario'!J96*'Unit emission'!AR139)*Efficiency!$G6+(Transition!$C6*('RCP19 scenario'!J8*'Unit emission'!AR51)+'RCP19 scenario'!J96*'Unit emission'!AR183)*Efficiency!$P6)/Lifetime!$C6</f>
        <v>0</v>
      </c>
      <c r="GB7">
        <f>(Transition!$D6*('RCP19 scenario'!K8*'Unit emission'!AS7+'RCP19 scenario'!K96*'Unit emission'!AS139)*Efficiency!$G6+(Transition!$C6*('RCP19 scenario'!K8*'Unit emission'!AS51)+'RCP19 scenario'!K96*'Unit emission'!AS183)*Efficiency!$P6)/Lifetime!$C6</f>
        <v>0</v>
      </c>
      <c r="GC7">
        <f>(Transition!$D6*('RCP19 scenario'!L8*'Unit emission'!AT7+'RCP19 scenario'!L96*'Unit emission'!AT139)*Efficiency!$G6+(Transition!$C6*('RCP19 scenario'!L8*'Unit emission'!AT51)+'RCP19 scenario'!L96*'Unit emission'!AT183)*Efficiency!$P6)/Lifetime!$C6</f>
        <v>0</v>
      </c>
      <c r="GD7">
        <f>(Transition!$D6*('RCP19 scenario'!M8*'Unit emission'!AU7+'RCP19 scenario'!M96*'Unit emission'!AU139)*Efficiency!$G6+(Transition!$C6*('RCP19 scenario'!M8*'Unit emission'!AU51)+'RCP19 scenario'!M96*'Unit emission'!AU183)*Efficiency!$P6)/Lifetime!$C6</f>
        <v>0</v>
      </c>
      <c r="GE7">
        <f>(Transition!$D6*('RCP19 scenario'!N8*'Unit emission'!AV7+'RCP19 scenario'!N96*'Unit emission'!AV139)*Efficiency!$G6+(Transition!$C6*('RCP19 scenario'!N8*'Unit emission'!AV51)+'RCP19 scenario'!N96*'Unit emission'!AV183)*Efficiency!$P6)/Lifetime!$C6</f>
        <v>0</v>
      </c>
      <c r="GF7">
        <f>(Transition!$D6*('RCP19 scenario'!O8*'Unit emission'!AW7+'RCP19 scenario'!O96*'Unit emission'!AW139)*Efficiency!$G6+(Transition!$C6*('RCP19 scenario'!O8*'Unit emission'!AW51)+'RCP19 scenario'!O96*'Unit emission'!AW183)*Efficiency!$P6)/Lifetime!$C6</f>
        <v>0</v>
      </c>
      <c r="GG7">
        <f>(Transition!$D6*('RCP19 scenario'!P8*'Unit emission'!AX7+'RCP19 scenario'!P96*'Unit emission'!AX139)*Efficiency!$G6+(Transition!$C6*('RCP19 scenario'!P8*'Unit emission'!AX51)+'RCP19 scenario'!P96*'Unit emission'!AX183)*Efficiency!$P6)/Lifetime!$C6</f>
        <v>0</v>
      </c>
      <c r="GH7">
        <f>(Transition!$D6*('RCP19 scenario'!Q8*'Unit emission'!AY7+'RCP19 scenario'!Q96*'Unit emission'!AY139)*Efficiency!$G6+(Transition!$C6*('RCP19 scenario'!Q8*'Unit emission'!AY51)+'RCP19 scenario'!Q96*'Unit emission'!AY183)*Efficiency!$P6)/Lifetime!$C6</f>
        <v>0</v>
      </c>
      <c r="GI7">
        <f>(Transition!$D6*('RCP19 scenario'!R8*'Unit emission'!AZ7+'RCP19 scenario'!R96*'Unit emission'!AZ139)*Efficiency!$G6+(Transition!$C6*('RCP19 scenario'!R8*'Unit emission'!AZ51)+'RCP19 scenario'!R96*'Unit emission'!AZ183)*Efficiency!$P6)/Lifetime!$C6</f>
        <v>0</v>
      </c>
      <c r="GJ7">
        <f>(Transition!$D6*('RCP19 scenario'!S8*'Unit emission'!BA7)*Efficiency!$G6+Transition!$C6*('RCP19 scenario'!S8*'Unit emission'!BA51)*Efficiency!$P6)/Lifetime!$C6</f>
        <v>0</v>
      </c>
      <c r="GK7">
        <f>(Transition!$D6*('RCP19 scenario'!T8*'Unit emission'!AK7+'RCP19 scenario'!T96*'Unit emission'!AK139)*Efficiency!$G6+(Transition!$C6*('RCP19 scenario'!T8*'Unit emission'!AK51)+'RCP19 scenario'!T96*'Unit emission'!AK183)*Efficiency!$P6)/Lifetime!$C6</f>
        <v>0</v>
      </c>
      <c r="GL7">
        <f>(Transition!$D6*('RCP19 scenario'!U8*'Unit emission'!AL7+'RCP19 scenario'!U96*'Unit emission'!AL139)*Efficiency!$G6+(Transition!$C6*('RCP19 scenario'!U8*'Unit emission'!AL51)+'RCP19 scenario'!U96*'Unit emission'!AL183)*Efficiency!$P6)/Lifetime!$C6</f>
        <v>0</v>
      </c>
      <c r="GM7">
        <f>(Transition!$D6*('RCP19 scenario'!V8*'Unit emission'!AM7+'RCP19 scenario'!V96*'Unit emission'!AM139)*Efficiency!$G6+(Transition!$C6*('RCP19 scenario'!V8*'Unit emission'!AM51)+'RCP19 scenario'!V96*'Unit emission'!AM183)*Efficiency!$P6)/Lifetime!$C6</f>
        <v>0</v>
      </c>
      <c r="GN7">
        <f>(Transition!$D6*('RCP19 scenario'!W8*'Unit emission'!AN7+'RCP19 scenario'!W96*'Unit emission'!AN139)*Efficiency!$G6+(Transition!$C6*('RCP19 scenario'!W8*'Unit emission'!AN51)+'RCP19 scenario'!W96*'Unit emission'!AN183)*Efficiency!$P6)/Lifetime!$C6</f>
        <v>0</v>
      </c>
      <c r="GO7">
        <f>(Transition!$D6*('RCP19 scenario'!X8*'Unit emission'!AO7+'RCP19 scenario'!X96*'Unit emission'!AO139)*Efficiency!$G6+(Transition!$C6*('RCP19 scenario'!X8*'Unit emission'!AO51)+'RCP19 scenario'!X96*'Unit emission'!AO183)*Efficiency!$P6)/Lifetime!$C6</f>
        <v>0</v>
      </c>
      <c r="GP7">
        <f>(Transition!$D6*('RCP19 scenario'!Y8*'Unit emission'!AP7+'RCP19 scenario'!Y96*'Unit emission'!AP139)*Efficiency!$G6+(Transition!$C6*('RCP19 scenario'!Y8*'Unit emission'!AP51)+'RCP19 scenario'!Y96*'Unit emission'!AP183)*Efficiency!$P6)/Lifetime!$C6</f>
        <v>0</v>
      </c>
      <c r="GQ7">
        <f>(Transition!$D6*('RCP19 scenario'!Z8*'Unit emission'!AQ7+'RCP19 scenario'!Z96*'Unit emission'!AQ139)*Efficiency!$G6+(Transition!$C6*('RCP19 scenario'!Z8*'Unit emission'!AQ51)+'RCP19 scenario'!Z96*'Unit emission'!AQ183)*Efficiency!$P6)/Lifetime!$C6</f>
        <v>0</v>
      </c>
      <c r="GR7">
        <f>(Transition!$D6*('RCP19 scenario'!AA8*'Unit emission'!AR7+'RCP19 scenario'!AA96*'Unit emission'!AR139)*Efficiency!$G6+(Transition!$C6*('RCP19 scenario'!AA8*'Unit emission'!AR51)+'RCP19 scenario'!AA96*'Unit emission'!AR183)*Efficiency!$P6)/Lifetime!$C6</f>
        <v>0</v>
      </c>
      <c r="GS7">
        <f>(Transition!$D6*('RCP19 scenario'!AB8*'Unit emission'!AS7+'RCP19 scenario'!AB96*'Unit emission'!AS139)*Efficiency!$G6+(Transition!$C6*('RCP19 scenario'!AB8*'Unit emission'!AS51)+'RCP19 scenario'!AB96*'Unit emission'!AS183)*Efficiency!$P6)/Lifetime!$C6</f>
        <v>0</v>
      </c>
      <c r="GT7">
        <f>(Transition!$D6*('RCP19 scenario'!AC8*'Unit emission'!AT7+'RCP19 scenario'!AC96*'Unit emission'!AT139)*Efficiency!$G6+(Transition!$C6*('RCP19 scenario'!AC8*'Unit emission'!AT51)+'RCP19 scenario'!AC96*'Unit emission'!AT183)*Efficiency!$P6)/Lifetime!$C6</f>
        <v>0</v>
      </c>
      <c r="GU7">
        <f>(Transition!$D6*('RCP19 scenario'!AD8*'Unit emission'!AU7+'RCP19 scenario'!AD96*'Unit emission'!AU139)*Efficiency!$G6+(Transition!$C6*('RCP19 scenario'!AD8*'Unit emission'!AU51)+'RCP19 scenario'!AD96*'Unit emission'!AU183)*Efficiency!$P6)/Lifetime!$C6</f>
        <v>0</v>
      </c>
      <c r="GV7">
        <f>(Transition!$D6*('RCP19 scenario'!AE8*'Unit emission'!AV7+'RCP19 scenario'!AE96*'Unit emission'!AV139)*Efficiency!$G6+(Transition!$C6*('RCP19 scenario'!AE8*'Unit emission'!AV51)+'RCP19 scenario'!AE96*'Unit emission'!AV183)*Efficiency!$P6)/Lifetime!$C6</f>
        <v>0</v>
      </c>
      <c r="GW7">
        <f>(Transition!$D6*('RCP19 scenario'!AF8*'Unit emission'!AW7+'RCP19 scenario'!AF96*'Unit emission'!AW139)*Efficiency!$G6+(Transition!$C6*('RCP19 scenario'!AF8*'Unit emission'!AW51)+'RCP19 scenario'!AF96*'Unit emission'!AW183)*Efficiency!$P6)/Lifetime!$C6</f>
        <v>0</v>
      </c>
      <c r="GX7">
        <f>(Transition!$D6*('RCP19 scenario'!AG8*'Unit emission'!AX7+'RCP19 scenario'!AG96*'Unit emission'!AX139)*Efficiency!$G6+(Transition!$C6*('RCP19 scenario'!AG8*'Unit emission'!AX51)+'RCP19 scenario'!AG96*'Unit emission'!AX183)*Efficiency!$P6)/Lifetime!$C6</f>
        <v>0</v>
      </c>
      <c r="GY7">
        <f>(Transition!$D6*('RCP19 scenario'!AH8*'Unit emission'!AY7+'RCP19 scenario'!AH96*'Unit emission'!AY139)*Efficiency!$G6+(Transition!$C6*('RCP19 scenario'!AH8*'Unit emission'!AY51)+'RCP19 scenario'!AH96*'Unit emission'!AY183)*Efficiency!$P6)/Lifetime!$C6</f>
        <v>0</v>
      </c>
      <c r="GZ7">
        <f>(Transition!$D6*('RCP19 scenario'!AI8*'Unit emission'!AZ7+'RCP19 scenario'!AI96*'Unit emission'!AZ139)*Efficiency!$G6+(Transition!$C6*('RCP19 scenario'!AI8*'Unit emission'!AZ51)+'RCP19 scenario'!AI96*'Unit emission'!AZ183)*Efficiency!$P6)/Lifetime!$C6</f>
        <v>0</v>
      </c>
      <c r="HA7">
        <f>(Transition!$D6*('RCP19 scenario'!AJ8*'Unit emission'!BA7)*Efficiency!$G6+Transition!$C6*('RCP19 scenario'!AJ8*'Unit emission'!BA51)*Efficiency!$P6)/Lifetime!$C6</f>
        <v>0</v>
      </c>
      <c r="HB7">
        <f>(Transition!$D6*('RCP19 scenario'!AK8*'Unit emission'!AK7+'RCP19 scenario'!AK96*'Unit emission'!AK139)*Efficiency!$G6+(Transition!$C6*('RCP19 scenario'!AK8*'Unit emission'!AK51)+'RCP19 scenario'!AK96*'Unit emission'!AK183)*Efficiency!$P6)/Lifetime!$C6</f>
        <v>0</v>
      </c>
      <c r="HC7">
        <f>(Transition!$D6*('RCP19 scenario'!AL8*'Unit emission'!AL7+'RCP19 scenario'!AL96*'Unit emission'!AL139)*Efficiency!$G6+(Transition!$C6*('RCP19 scenario'!AL8*'Unit emission'!AL51)+'RCP19 scenario'!AL96*'Unit emission'!AL183)*Efficiency!$P6)/Lifetime!$C6</f>
        <v>0</v>
      </c>
      <c r="HD7">
        <f>(Transition!$D6*('RCP19 scenario'!AM8*'Unit emission'!AM7+'RCP19 scenario'!AM96*'Unit emission'!AM139)*Efficiency!$G6+(Transition!$C6*('RCP19 scenario'!AM8*'Unit emission'!AM51)+'RCP19 scenario'!AM96*'Unit emission'!AM183)*Efficiency!$P6)/Lifetime!$C6</f>
        <v>0</v>
      </c>
      <c r="HE7">
        <f>(Transition!$D6*('RCP19 scenario'!AN8*'Unit emission'!AN7+'RCP19 scenario'!AN96*'Unit emission'!AN139)*Efficiency!$G6+(Transition!$C6*('RCP19 scenario'!AN8*'Unit emission'!AN51)+'RCP19 scenario'!AN96*'Unit emission'!AN183)*Efficiency!$P6)/Lifetime!$C6</f>
        <v>0</v>
      </c>
      <c r="HF7">
        <f>(Transition!$D6*('RCP19 scenario'!AO8*'Unit emission'!AO7+'RCP19 scenario'!AO96*'Unit emission'!AO139)*Efficiency!$G6+(Transition!$C6*('RCP19 scenario'!AO8*'Unit emission'!AO51)+'RCP19 scenario'!AO96*'Unit emission'!AO183)*Efficiency!$P6)/Lifetime!$C6</f>
        <v>0</v>
      </c>
      <c r="HG7">
        <f>(Transition!$D6*('RCP19 scenario'!AP8*'Unit emission'!AP7+'RCP19 scenario'!AP96*'Unit emission'!AP139)*Efficiency!$G6+(Transition!$C6*('RCP19 scenario'!AP8*'Unit emission'!AP51)+'RCP19 scenario'!AP96*'Unit emission'!AP183)*Efficiency!$P6)/Lifetime!$C6</f>
        <v>0</v>
      </c>
      <c r="HH7">
        <f>(Transition!$D6*('RCP19 scenario'!AQ8*'Unit emission'!AQ7+'RCP19 scenario'!AQ96*'Unit emission'!AQ139)*Efficiency!$G6+(Transition!$C6*('RCP19 scenario'!AQ8*'Unit emission'!AQ51)+'RCP19 scenario'!AQ96*'Unit emission'!AQ183)*Efficiency!$P6)/Lifetime!$C6</f>
        <v>0</v>
      </c>
      <c r="HI7">
        <f>(Transition!$D6*('RCP19 scenario'!AR8*'Unit emission'!AR7+'RCP19 scenario'!AR96*'Unit emission'!AR139)*Efficiency!$G6+(Transition!$C6*('RCP19 scenario'!AR8*'Unit emission'!AR51)+'RCP19 scenario'!AR96*'Unit emission'!AR183)*Efficiency!$P6)/Lifetime!$C6</f>
        <v>0</v>
      </c>
      <c r="HJ7">
        <f>(Transition!$D6*('RCP19 scenario'!AS8*'Unit emission'!AS7+'RCP19 scenario'!AS96*'Unit emission'!AS139)*Efficiency!$G6+(Transition!$C6*('RCP19 scenario'!AS8*'Unit emission'!AS51)+'RCP19 scenario'!AS96*'Unit emission'!AS183)*Efficiency!$P6)/Lifetime!$C6</f>
        <v>0</v>
      </c>
      <c r="HK7">
        <f>(Transition!$D6*('RCP19 scenario'!AT8*'Unit emission'!AT7+'RCP19 scenario'!AT96*'Unit emission'!AT139)*Efficiency!$G6+(Transition!$C6*('RCP19 scenario'!AT8*'Unit emission'!AT51)+'RCP19 scenario'!AT96*'Unit emission'!AT183)*Efficiency!$P6)/Lifetime!$C6</f>
        <v>0</v>
      </c>
      <c r="HL7">
        <f>(Transition!$D6*('RCP19 scenario'!AU8*'Unit emission'!AU7+'RCP19 scenario'!AU96*'Unit emission'!AU139)*Efficiency!$G6+(Transition!$C6*('RCP19 scenario'!AU8*'Unit emission'!AU51)+'RCP19 scenario'!AU96*'Unit emission'!AU183)*Efficiency!$P6)/Lifetime!$C6</f>
        <v>0</v>
      </c>
      <c r="HM7">
        <f>(Transition!$D6*('RCP19 scenario'!AV8*'Unit emission'!AV7+'RCP19 scenario'!AV96*'Unit emission'!AV139)*Efficiency!$G6+(Transition!$C6*('RCP19 scenario'!AV8*'Unit emission'!AV51)+'RCP19 scenario'!AV96*'Unit emission'!AV183)*Efficiency!$P6)/Lifetime!$C6</f>
        <v>0</v>
      </c>
      <c r="HN7">
        <f>(Transition!$D6*('RCP19 scenario'!AW8*'Unit emission'!AW7+'RCP19 scenario'!AW96*'Unit emission'!AW139)*Efficiency!$G6+(Transition!$C6*('RCP19 scenario'!AW8*'Unit emission'!AW51)+'RCP19 scenario'!AW96*'Unit emission'!AW183)*Efficiency!$P6)/Lifetime!$C6</f>
        <v>0</v>
      </c>
      <c r="HO7">
        <f>(Transition!$D6*('RCP19 scenario'!AX8*'Unit emission'!AX7+'RCP19 scenario'!AX96*'Unit emission'!AX139)*Efficiency!$G6+(Transition!$C6*('RCP19 scenario'!AX8*'Unit emission'!AX51)+'RCP19 scenario'!AX96*'Unit emission'!AX183)*Efficiency!$P6)/Lifetime!$C6</f>
        <v>0</v>
      </c>
      <c r="HP7">
        <f>(Transition!$D6*('RCP19 scenario'!AY8*'Unit emission'!AY7+'RCP19 scenario'!AY96*'Unit emission'!AY139)*Efficiency!$G6+(Transition!$C6*('RCP19 scenario'!AY8*'Unit emission'!AY51)+'RCP19 scenario'!AY96*'Unit emission'!AY183)*Efficiency!$P6)/Lifetime!$C6</f>
        <v>0</v>
      </c>
      <c r="HQ7">
        <f>(Transition!$D6*('RCP19 scenario'!AZ8*'Unit emission'!AZ7+'RCP19 scenario'!AZ96*'Unit emission'!AZ139)*Efficiency!$G6+(Transition!$C6*('RCP19 scenario'!AZ8*'Unit emission'!AZ51)+'RCP19 scenario'!AZ96*'Unit emission'!AZ183)*Efficiency!$P6)/Lifetime!$C6</f>
        <v>0</v>
      </c>
      <c r="HR7">
        <f>(Transition!$D6*('RCP19 scenario'!BA8*'Unit emission'!BA7)*Efficiency!$G6+Transition!$C6*('RCP19 scenario'!BA8*'Unit emission'!BA51)*Efficiency!$P6)/Lifetime!$C6</f>
        <v>0</v>
      </c>
      <c r="HS7" s="9">
        <f>(Transition!$D6*('RCP19 scenario'!BB8*'Unit emission'!AK7)*Efficiency!$G6+Transition!$C6*('RCP19 scenario'!BB8*'Unit emission'!AK51)*Efficiency!$P6)/Lifetime!$C6</f>
        <v>0</v>
      </c>
      <c r="HT7" s="9">
        <f>(Transition!$D6*('RCP19 scenario'!BC8*'Unit emission'!AL7)*Efficiency!$G6+Transition!$C6*('RCP19 scenario'!BC8*'Unit emission'!AL51)*Efficiency!$P6)/Lifetime!$C6</f>
        <v>0</v>
      </c>
      <c r="HU7" s="9">
        <f>(Transition!$D6*('RCP19 scenario'!BD8*'Unit emission'!AM7)*Efficiency!$G6+Transition!$C6*('RCP19 scenario'!BD8*'Unit emission'!AM51)*Efficiency!$P6)/Lifetime!$C6</f>
        <v>0</v>
      </c>
      <c r="HV7" s="9">
        <f>(Transition!$D6*('RCP19 scenario'!BE8*'Unit emission'!AN7)*Efficiency!$G6+Transition!$C6*('RCP19 scenario'!BE8*'Unit emission'!AN51)*Efficiency!$P6)/Lifetime!$C6</f>
        <v>0</v>
      </c>
      <c r="HW7" s="9">
        <f>(Transition!$D6*('RCP19 scenario'!BF8*'Unit emission'!AO7)*Efficiency!$G6+Transition!$C6*('RCP19 scenario'!BF8*'Unit emission'!AO51)*Efficiency!$P6)/Lifetime!$C6</f>
        <v>0</v>
      </c>
      <c r="HX7" s="9">
        <f>(Transition!$D6*('RCP19 scenario'!BG8*'Unit emission'!AP7)*Efficiency!$G6+Transition!$C6*('RCP19 scenario'!BG8*'Unit emission'!AP51)*Efficiency!$P6)/Lifetime!$C6</f>
        <v>0</v>
      </c>
      <c r="HY7" s="9">
        <f>(Transition!$D6*('RCP19 scenario'!BH8*'Unit emission'!AQ7)*Efficiency!$G6+Transition!$C6*('RCP19 scenario'!BH8*'Unit emission'!AQ51)*Efficiency!$P6)/Lifetime!$C6</f>
        <v>0</v>
      </c>
      <c r="HZ7" s="9">
        <f>(Transition!$D6*('RCP19 scenario'!BI8*'Unit emission'!AR7)*Efficiency!$G6+Transition!$C6*('RCP19 scenario'!BI8*'Unit emission'!AR51)*Efficiency!$P6)/Lifetime!$C6</f>
        <v>0</v>
      </c>
      <c r="IA7" s="9">
        <f>(Transition!$D6*('RCP19 scenario'!BJ8*'Unit emission'!AS7)*Efficiency!$G6+Transition!$C6*('RCP19 scenario'!BJ8*'Unit emission'!AS51)*Efficiency!$P6)/Lifetime!$C6</f>
        <v>0</v>
      </c>
      <c r="IB7" s="9">
        <f>(Transition!$D6*('RCP19 scenario'!BK8*'Unit emission'!AT7)*Efficiency!$G6+Transition!$C6*('RCP19 scenario'!BK8*'Unit emission'!AT51)*Efficiency!$P6)/Lifetime!$C6</f>
        <v>0</v>
      </c>
      <c r="IC7" s="9">
        <f>(Transition!$D6*('RCP19 scenario'!BL8*'Unit emission'!AU7)*Efficiency!$G6+Transition!$C6*('RCP19 scenario'!BL8*'Unit emission'!AU51)*Efficiency!$P6)/Lifetime!$C6</f>
        <v>0</v>
      </c>
      <c r="ID7" s="9">
        <f>(Transition!$D6*('RCP19 scenario'!BM8*'Unit emission'!AV7)*Efficiency!$G6+Transition!$C6*('RCP19 scenario'!BM8*'Unit emission'!AV51)*Efficiency!$P6)/Lifetime!$C6</f>
        <v>0</v>
      </c>
      <c r="IE7" s="9">
        <f>(Transition!$D6*('RCP19 scenario'!BN8*'Unit emission'!AW7)*Efficiency!$G6+Transition!$C6*('RCP19 scenario'!BN8*'Unit emission'!AW51)*Efficiency!$P6)/Lifetime!$C6</f>
        <v>0</v>
      </c>
      <c r="IF7" s="9">
        <f>(Transition!$D6*('RCP19 scenario'!BO8*'Unit emission'!AX7)*Efficiency!$G6+Transition!$C6*('RCP19 scenario'!BO8*'Unit emission'!AX51)*Efficiency!$P6)/Lifetime!$C6</f>
        <v>0</v>
      </c>
      <c r="IG7" s="9">
        <f>(Transition!$D6*('RCP19 scenario'!BP8*'Unit emission'!AY7)*Efficiency!$G6+Transition!$C6*('RCP19 scenario'!BP8*'Unit emission'!AY51)*Efficiency!$P6)/Lifetime!$C6</f>
        <v>0</v>
      </c>
      <c r="IH7" s="9">
        <f>(Transition!$D6*('RCP19 scenario'!BQ8*'Unit emission'!AZ7)*Efficiency!$G6+Transition!$C6*('RCP19 scenario'!BQ8*'Unit emission'!AZ51)*Efficiency!$P6)/Lifetime!$C6</f>
        <v>0</v>
      </c>
      <c r="II7" s="9">
        <f>(Transition!$D6*('RCP19 scenario'!BR8*'Unit emission'!BA7)*Efficiency!$G6+Transition!$C6*('RCP19 scenario'!BR8*'Unit emission'!BA51)*Efficiency!$P6)/Lifetime!$C6</f>
        <v>0</v>
      </c>
      <c r="IJ7" s="9">
        <f>(Transition!$D6*('RCP19 scenario'!BS8*'Unit emission'!AK7)*Efficiency!$G6+Transition!$C6*('RCP19 scenario'!BS8*'Unit emission'!AK51)*Efficiency!$P6)/Lifetime!$C6</f>
        <v>0</v>
      </c>
      <c r="IK7" s="9">
        <f>(Transition!$D6*('RCP19 scenario'!BT8*'Unit emission'!AL7)*Efficiency!$G6+Transition!$C6*('RCP19 scenario'!BT8*'Unit emission'!AL51)*Efficiency!$P6)/Lifetime!$C6</f>
        <v>0</v>
      </c>
      <c r="IL7" s="9">
        <f>(Transition!$D6*('RCP19 scenario'!BU8*'Unit emission'!AM7)*Efficiency!$G6+Transition!$C6*('RCP19 scenario'!BU8*'Unit emission'!AM51)*Efficiency!$P6)/Lifetime!$C6</f>
        <v>0</v>
      </c>
      <c r="IM7" s="9">
        <f>(Transition!$D6*('RCP19 scenario'!BV8*'Unit emission'!AN7)*Efficiency!$G6+Transition!$C6*('RCP19 scenario'!BV8*'Unit emission'!AN51)*Efficiency!$P6)/Lifetime!$C6</f>
        <v>0</v>
      </c>
      <c r="IN7" s="9">
        <f>(Transition!$D6*('RCP19 scenario'!BW8*'Unit emission'!AO7)*Efficiency!$G6+Transition!$C6*('RCP19 scenario'!BW8*'Unit emission'!AO51)*Efficiency!$P6)/Lifetime!$C6</f>
        <v>0</v>
      </c>
      <c r="IO7" s="9">
        <f>(Transition!$D6*('RCP19 scenario'!BX8*'Unit emission'!AP7)*Efficiency!$G6+Transition!$C6*('RCP19 scenario'!BX8*'Unit emission'!AP51)*Efficiency!$P6)/Lifetime!$C6</f>
        <v>0</v>
      </c>
      <c r="IP7" s="9">
        <f>(Transition!$D6*('RCP19 scenario'!BY8*'Unit emission'!AQ7)*Efficiency!$G6+Transition!$C6*('RCP19 scenario'!BY8*'Unit emission'!AQ51)*Efficiency!$P6)/Lifetime!$C6</f>
        <v>0</v>
      </c>
      <c r="IQ7" s="9">
        <f>(Transition!$D6*('RCP19 scenario'!BZ8*'Unit emission'!AR7)*Efficiency!$G6+Transition!$C6*('RCP19 scenario'!BZ8*'Unit emission'!AR51)*Efficiency!$P6)/Lifetime!$C6</f>
        <v>0</v>
      </c>
      <c r="IR7" s="9">
        <f>(Transition!$D6*('RCP19 scenario'!CA8*'Unit emission'!AS7)*Efficiency!$G6+Transition!$C6*('RCP19 scenario'!CA8*'Unit emission'!AS51)*Efficiency!$P6)/Lifetime!$C6</f>
        <v>0</v>
      </c>
      <c r="IS7" s="9">
        <f>(Transition!$D6*('RCP19 scenario'!CB8*'Unit emission'!AT7)*Efficiency!$G6+Transition!$C6*('RCP19 scenario'!CB8*'Unit emission'!AT51)*Efficiency!$P6)/Lifetime!$C6</f>
        <v>0</v>
      </c>
      <c r="IT7" s="9">
        <f>(Transition!$D6*('RCP19 scenario'!CC8*'Unit emission'!AU7)*Efficiency!$G6+Transition!$C6*('RCP19 scenario'!CC8*'Unit emission'!AU51)*Efficiency!$P6)/Lifetime!$C6</f>
        <v>0</v>
      </c>
      <c r="IU7" s="9">
        <f>(Transition!$D6*('RCP19 scenario'!CD8*'Unit emission'!AV7)*Efficiency!$G6+Transition!$C6*('RCP19 scenario'!CD8*'Unit emission'!AV51)*Efficiency!$P6)/Lifetime!$C6</f>
        <v>0</v>
      </c>
      <c r="IV7" s="9">
        <f>(Transition!$D6*('RCP19 scenario'!CE8*'Unit emission'!AW7)*Efficiency!$G6+Transition!$C6*('RCP19 scenario'!CE8*'Unit emission'!AW51)*Efficiency!$P6)/Lifetime!$C6</f>
        <v>0</v>
      </c>
      <c r="IW7" s="9">
        <f>(Transition!$D6*('RCP19 scenario'!CF8*'Unit emission'!AX7)*Efficiency!$G6+Transition!$C6*('RCP19 scenario'!CF8*'Unit emission'!AX51)*Efficiency!$P6)/Lifetime!$C6</f>
        <v>0</v>
      </c>
      <c r="IX7" s="9">
        <f>(Transition!$D6*('RCP19 scenario'!CG8*'Unit emission'!AY7)*Efficiency!$G6+Transition!$C6*('RCP19 scenario'!CG8*'Unit emission'!AY51)*Efficiency!$P6)/Lifetime!$C6</f>
        <v>0</v>
      </c>
      <c r="IY7" s="9">
        <f>(Transition!$D6*('RCP19 scenario'!CH8*'Unit emission'!AZ7)*Efficiency!$G6+Transition!$C6*('RCP19 scenario'!CH8*'Unit emission'!AZ51)*Efficiency!$P6)/Lifetime!$C6</f>
        <v>0</v>
      </c>
    </row>
    <row r="8" spans="1:259" x14ac:dyDescent="0.25">
      <c r="A8">
        <v>2015</v>
      </c>
      <c r="B8">
        <f>(Transition!$D7*('Base-scenario'!C9*'Unit emission'!C8)*Efficiency!$G7+(Transition!$C7*('Base-scenario'!C9*'Unit emission'!C52)+'Base-scenario'!C97*'Unit emission'!C184)*Efficiency!$P7)/Lifetime!$C7</f>
        <v>0</v>
      </c>
      <c r="C8">
        <f>(Transition!$D7*('Base-scenario'!D9*'Unit emission'!D8)*Efficiency!$G7+(Transition!$C7*('Base-scenario'!D9*'Unit emission'!D52)+'Base-scenario'!D97*'Unit emission'!D184)*Efficiency!$P7)/Lifetime!$C7</f>
        <v>0</v>
      </c>
      <c r="D8">
        <f>(Transition!$D7*('Base-scenario'!E9*'Unit emission'!E8)*Efficiency!$G7+(Transition!$C7*('Base-scenario'!E9*'Unit emission'!E52)+'Base-scenario'!E97*'Unit emission'!E184)*Efficiency!$P7)/Lifetime!$C7</f>
        <v>0</v>
      </c>
      <c r="E8">
        <f>(Transition!$D7*('Base-scenario'!F9*'Unit emission'!F8)*Efficiency!$G7+(Transition!$C7*('Base-scenario'!F9*'Unit emission'!F52)+'Base-scenario'!F97*'Unit emission'!F184)*Efficiency!$P7)/Lifetime!$C7</f>
        <v>0</v>
      </c>
      <c r="F8">
        <f>(Transition!$D7*('Base-scenario'!G9*'Unit emission'!G8)*Efficiency!$G7+(Transition!$C7*('Base-scenario'!G9*'Unit emission'!G52)+'Base-scenario'!G97*'Unit emission'!G184)*Efficiency!$P7)/Lifetime!$C7</f>
        <v>0</v>
      </c>
      <c r="G8">
        <f>(Transition!$D7*('Base-scenario'!H9*'Unit emission'!H8)*Efficiency!$G7+(Transition!$C7*('Base-scenario'!H9*'Unit emission'!H52)+'Base-scenario'!H97*'Unit emission'!H184)*Efficiency!$P7)/Lifetime!$C7</f>
        <v>0</v>
      </c>
      <c r="H8">
        <f>(Transition!$D7*('Base-scenario'!I9*'Unit emission'!I8)*Efficiency!$G7+(Transition!$C7*('Base-scenario'!I9*'Unit emission'!I52)+'Base-scenario'!I97*'Unit emission'!I184)*Efficiency!$P7)/Lifetime!$C7</f>
        <v>0</v>
      </c>
      <c r="I8">
        <f>(Transition!$D7*('Base-scenario'!J9*'Unit emission'!J8)*Efficiency!$G7+(Transition!$C7*('Base-scenario'!J9*'Unit emission'!J52)+'Base-scenario'!J97*'Unit emission'!J184)*Efficiency!$P7)/Lifetime!$C7</f>
        <v>0</v>
      </c>
      <c r="J8">
        <f>(Transition!$D7*('Base-scenario'!K9*'Unit emission'!K8)*Efficiency!$G7+(Transition!$C7*('Base-scenario'!K9*'Unit emission'!K52)+'Base-scenario'!K97*'Unit emission'!K184)*Efficiency!$P7)/Lifetime!$C7</f>
        <v>0</v>
      </c>
      <c r="K8">
        <f>(Transition!$D7*('Base-scenario'!L9*'Unit emission'!L8)*Efficiency!$G7+(Transition!$C7*('Base-scenario'!L9*'Unit emission'!L52)+'Base-scenario'!L97*'Unit emission'!L184)*Efficiency!$P7)/Lifetime!$C7</f>
        <v>0</v>
      </c>
      <c r="L8">
        <f>(Transition!$D7*('Base-scenario'!M9*'Unit emission'!M8)*Efficiency!$G7+(Transition!$C7*('Base-scenario'!M9*'Unit emission'!M52)+'Base-scenario'!M97*'Unit emission'!M184)*Efficiency!$P7)/Lifetime!$C7</f>
        <v>0</v>
      </c>
      <c r="M8">
        <f>(Transition!$D7*('Base-scenario'!N9*'Unit emission'!N8)*Efficiency!$G7+(Transition!$C7*('Base-scenario'!N9*'Unit emission'!N52)+'Base-scenario'!N97*'Unit emission'!N184)*Efficiency!$P7)/Lifetime!$C7</f>
        <v>0</v>
      </c>
      <c r="N8">
        <f>(Transition!$D7*('Base-scenario'!O9*'Unit emission'!O8)*Efficiency!$G7+(Transition!$C7*('Base-scenario'!O9*'Unit emission'!O52)+'Base-scenario'!O97*'Unit emission'!O184)*Efficiency!$P7)/Lifetime!$C7</f>
        <v>0</v>
      </c>
      <c r="O8">
        <f>(Transition!$D7*('Base-scenario'!P9*'Unit emission'!P8)*Efficiency!$G7+(Transition!$C7*('Base-scenario'!P9*'Unit emission'!P52)+'Base-scenario'!P97*'Unit emission'!P184)*Efficiency!$P7)/Lifetime!$C7</f>
        <v>0</v>
      </c>
      <c r="P8">
        <f>(Transition!$D7*('Base-scenario'!Q9*'Unit emission'!Q8)*Efficiency!$G7+(Transition!$C7*('Base-scenario'!Q9*'Unit emission'!Q52)+'Base-scenario'!Q97*'Unit emission'!Q184)*Efficiency!$P7)/Lifetime!$C7</f>
        <v>0</v>
      </c>
      <c r="Q8">
        <f>(Transition!$D7*('Base-scenario'!R9*'Unit emission'!R8)*Efficiency!$G7+(Transition!$C7*('Base-scenario'!R9*'Unit emission'!R52)+'Base-scenario'!R97*'Unit emission'!R184)*Efficiency!$P7)/Lifetime!$C7</f>
        <v>0</v>
      </c>
      <c r="R8">
        <f>(Transition!$D7*('Base-scenario'!S9*'Unit emission'!S8)*Efficiency!$G7+Transition!$C7*('Base-scenario'!S9*'Unit emission'!S52)*Efficiency!$P7)/Lifetime!$C7</f>
        <v>0</v>
      </c>
      <c r="S8">
        <f>(Transition!$D7*('Base-scenario'!T9*'Unit emission'!C8)*Efficiency!$G7+(Transition!$C7*('Base-scenario'!T9*'Unit emission'!C52)+'Base-scenario'!T97*'Unit emission'!C184)*Efficiency!$P7)/Lifetime!$C7</f>
        <v>0</v>
      </c>
      <c r="T8">
        <f>(Transition!$D7*('Base-scenario'!U9*'Unit emission'!D8)*Efficiency!$G7+(Transition!$C7*('Base-scenario'!U9*'Unit emission'!D52)+'Base-scenario'!U97*'Unit emission'!D184)*Efficiency!$P7)/Lifetime!$C7</f>
        <v>0</v>
      </c>
      <c r="U8">
        <f>(Transition!$D7*('Base-scenario'!V9*'Unit emission'!E8)*Efficiency!$G7+(Transition!$C7*('Base-scenario'!V9*'Unit emission'!E52)+'Base-scenario'!V97*'Unit emission'!E184)*Efficiency!$P7)/Lifetime!$C7</f>
        <v>0</v>
      </c>
      <c r="V8">
        <f>(Transition!$D7*('Base-scenario'!W9*'Unit emission'!F8)*Efficiency!$G7+(Transition!$C7*('Base-scenario'!W9*'Unit emission'!F52)+'Base-scenario'!W97*'Unit emission'!F184)*Efficiency!$P7)/Lifetime!$C7</f>
        <v>0</v>
      </c>
      <c r="W8">
        <f>(Transition!$D7*('Base-scenario'!X9*'Unit emission'!G8)*Efficiency!$G7+(Transition!$C7*('Base-scenario'!X9*'Unit emission'!G52)+'Base-scenario'!X97*'Unit emission'!G184)*Efficiency!$P7)/Lifetime!$C7</f>
        <v>0</v>
      </c>
      <c r="X8">
        <f>(Transition!$D7*('Base-scenario'!Y9*'Unit emission'!H8)*Efficiency!$G7+(Transition!$C7*('Base-scenario'!Y9*'Unit emission'!H52)+'Base-scenario'!Y97*'Unit emission'!H184)*Efficiency!$P7)/Lifetime!$C7</f>
        <v>0</v>
      </c>
      <c r="Y8">
        <f>(Transition!$D7*('Base-scenario'!Z9*'Unit emission'!I8)*Efficiency!$G7+(Transition!$C7*('Base-scenario'!Z9*'Unit emission'!I52)+'Base-scenario'!Z97*'Unit emission'!I184)*Efficiency!$P7)/Lifetime!$C7</f>
        <v>0</v>
      </c>
      <c r="Z8">
        <f>(Transition!$D7*('Base-scenario'!AA9*'Unit emission'!J8)*Efficiency!$G7+(Transition!$C7*('Base-scenario'!AA9*'Unit emission'!J52)+'Base-scenario'!AA97*'Unit emission'!J184)*Efficiency!$P7)/Lifetime!$C7</f>
        <v>0</v>
      </c>
      <c r="AA8">
        <f>(Transition!$D7*('Base-scenario'!AB9*'Unit emission'!K8)*Efficiency!$G7+(Transition!$C7*('Base-scenario'!AB9*'Unit emission'!K52)+'Base-scenario'!AB97*'Unit emission'!K184)*Efficiency!$P7)/Lifetime!$C7</f>
        <v>0</v>
      </c>
      <c r="AB8">
        <f>(Transition!$D7*('Base-scenario'!AC9*'Unit emission'!L8)*Efficiency!$G7+(Transition!$C7*('Base-scenario'!AC9*'Unit emission'!L52)+'Base-scenario'!AC97*'Unit emission'!L184)*Efficiency!$P7)/Lifetime!$C7</f>
        <v>0</v>
      </c>
      <c r="AC8">
        <f>(Transition!$D7*('Base-scenario'!AD9*'Unit emission'!M8)*Efficiency!$G7+(Transition!$C7*('Base-scenario'!AD9*'Unit emission'!M52)+'Base-scenario'!AD97*'Unit emission'!M184)*Efficiency!$P7)/Lifetime!$C7</f>
        <v>0</v>
      </c>
      <c r="AD8">
        <f>(Transition!$D7*('Base-scenario'!AE9*'Unit emission'!N8)*Efficiency!$G7+(Transition!$C7*('Base-scenario'!AE9*'Unit emission'!N52)+'Base-scenario'!AE97*'Unit emission'!N184)*Efficiency!$P7)/Lifetime!$C7</f>
        <v>0</v>
      </c>
      <c r="AE8">
        <f>(Transition!$D7*('Base-scenario'!AF9*'Unit emission'!O8)*Efficiency!$G7+(Transition!$C7*('Base-scenario'!AF9*'Unit emission'!O52)+'Base-scenario'!AF97*'Unit emission'!O184)*Efficiency!$P7)/Lifetime!$C7</f>
        <v>0</v>
      </c>
      <c r="AF8">
        <f>(Transition!$D7*('Base-scenario'!AG9*'Unit emission'!P8)*Efficiency!$G7+(Transition!$C7*('Base-scenario'!AG9*'Unit emission'!P52)+'Base-scenario'!AG97*'Unit emission'!P184)*Efficiency!$P7)/Lifetime!$C7</f>
        <v>0</v>
      </c>
      <c r="AG8">
        <f>(Transition!$D7*('Base-scenario'!AH9*'Unit emission'!Q8)*Efficiency!$G7+(Transition!$C7*('Base-scenario'!AH9*'Unit emission'!Q52)+'Base-scenario'!AH97*'Unit emission'!Q184)*Efficiency!$P7)/Lifetime!$C7</f>
        <v>0</v>
      </c>
      <c r="AH8">
        <f>(Transition!$D7*('Base-scenario'!AI9*'Unit emission'!R8)*Efficiency!$G7+(Transition!$C7*('Base-scenario'!AI9*'Unit emission'!R52)+'Base-scenario'!AI97*'Unit emission'!R184)*Efficiency!$P7)/Lifetime!$C7</f>
        <v>0</v>
      </c>
      <c r="AI8">
        <f>(Transition!$D7*('Base-scenario'!AJ9*'Unit emission'!S8)*Efficiency!$G7+Transition!$C7*('Base-scenario'!AJ9*'Unit emission'!S52)*Efficiency!$P7)/Lifetime!$C7</f>
        <v>0</v>
      </c>
      <c r="AJ8">
        <f>(Transition!$D7*('Base-scenario'!AK9*'Unit emission'!C8+'Base-scenario'!AK97*'Unit emission'!C140)*Efficiency!$G7+(Transition!$C7*('Base-scenario'!AK9*'Unit emission'!C52)+'Base-scenario'!AK97*'Unit emission'!C184)*Efficiency!$P7)/Lifetime!$C7</f>
        <v>0</v>
      </c>
      <c r="AK8">
        <f>(Transition!$D7*('Base-scenario'!AL9*'Unit emission'!D8+'Base-scenario'!AL97*'Unit emission'!D140)*Efficiency!$G7+(Transition!$C7*('Base-scenario'!AL9*'Unit emission'!D52)+'Base-scenario'!AL97*'Unit emission'!D184)*Efficiency!$P7)/Lifetime!$C7</f>
        <v>0</v>
      </c>
      <c r="AL8">
        <f>(Transition!$D7*('Base-scenario'!AM9*'Unit emission'!E8+'Base-scenario'!AM97*'Unit emission'!E140)*Efficiency!$G7+(Transition!$C7*('Base-scenario'!AM9*'Unit emission'!E52)+'Base-scenario'!AM97*'Unit emission'!E184)*Efficiency!$P7)/Lifetime!$C7</f>
        <v>0</v>
      </c>
      <c r="AM8">
        <f>(Transition!$D7*('Base-scenario'!AN9*'Unit emission'!F8+'Base-scenario'!AN97*'Unit emission'!F140)*Efficiency!$G7+(Transition!$C7*('Base-scenario'!AN9*'Unit emission'!F52)+'Base-scenario'!AN97*'Unit emission'!F184)*Efficiency!$P7)/Lifetime!$C7</f>
        <v>0</v>
      </c>
      <c r="AN8">
        <f>(Transition!$D7*('Base-scenario'!AO9*'Unit emission'!G8+'Base-scenario'!AO97*'Unit emission'!G140)*Efficiency!$G7+(Transition!$C7*('Base-scenario'!AO9*'Unit emission'!G52)+'Base-scenario'!AO97*'Unit emission'!G184)*Efficiency!$P7)/Lifetime!$C7</f>
        <v>0</v>
      </c>
      <c r="AO8">
        <f>(Transition!$D7*('Base-scenario'!AP9*'Unit emission'!H8+'Base-scenario'!AP97*'Unit emission'!H140)*Efficiency!$G7+(Transition!$C7*('Base-scenario'!AP9*'Unit emission'!H52)+'Base-scenario'!AP97*'Unit emission'!H184)*Efficiency!$P7)/Lifetime!$C7</f>
        <v>0</v>
      </c>
      <c r="AP8">
        <f>(Transition!$D7*('Base-scenario'!AQ9*'Unit emission'!I8+'Base-scenario'!AQ97*'Unit emission'!I140)*Efficiency!$G7+(Transition!$C7*('Base-scenario'!AQ9*'Unit emission'!I52)+'Base-scenario'!AQ97*'Unit emission'!I184)*Efficiency!$P7)/Lifetime!$C7</f>
        <v>0</v>
      </c>
      <c r="AQ8">
        <f>(Transition!$D7*('Base-scenario'!AR9*'Unit emission'!J8+'Base-scenario'!AR97*'Unit emission'!J140)*Efficiency!$G7+(Transition!$C7*('Base-scenario'!AR9*'Unit emission'!J52)+'Base-scenario'!AR97*'Unit emission'!J184)*Efficiency!$P7)/Lifetime!$C7</f>
        <v>0</v>
      </c>
      <c r="AR8">
        <f>(Transition!$D7*('Base-scenario'!AS9*'Unit emission'!K8+'Base-scenario'!AS97*'Unit emission'!K140)*Efficiency!$G7+(Transition!$C7*('Base-scenario'!AS9*'Unit emission'!K52)+'Base-scenario'!AS97*'Unit emission'!K184)*Efficiency!$P7)/Lifetime!$C7</f>
        <v>0</v>
      </c>
      <c r="AS8">
        <f>(Transition!$D7*('Base-scenario'!AT9*'Unit emission'!L8+'Base-scenario'!AT97*'Unit emission'!L140)*Efficiency!$G7+(Transition!$C7*('Base-scenario'!AT9*'Unit emission'!L52)+'Base-scenario'!AT97*'Unit emission'!L184)*Efficiency!$P7)/Lifetime!$C7</f>
        <v>0</v>
      </c>
      <c r="AT8">
        <f>(Transition!$D7*('Base-scenario'!AU9*'Unit emission'!M8+'Base-scenario'!AU97*'Unit emission'!M140)*Efficiency!$G7+(Transition!$C7*('Base-scenario'!AU9*'Unit emission'!M52)+'Base-scenario'!AU97*'Unit emission'!M184)*Efficiency!$P7)/Lifetime!$C7</f>
        <v>0</v>
      </c>
      <c r="AU8">
        <f>(Transition!$D7*('Base-scenario'!AV9*'Unit emission'!N8+'Base-scenario'!AV97*'Unit emission'!N140)*Efficiency!$G7+(Transition!$C7*('Base-scenario'!AV9*'Unit emission'!N52)+'Base-scenario'!AV97*'Unit emission'!N184)*Efficiency!$P7)/Lifetime!$C7</f>
        <v>0</v>
      </c>
      <c r="AV8">
        <f>(Transition!$D7*('Base-scenario'!AW9*'Unit emission'!O8+'Base-scenario'!AW97*'Unit emission'!O140)*Efficiency!$G7+(Transition!$C7*('Base-scenario'!AW9*'Unit emission'!O52)+'Base-scenario'!AW97*'Unit emission'!O184)*Efficiency!$P7)/Lifetime!$C7</f>
        <v>0</v>
      </c>
      <c r="AW8">
        <f>(Transition!$D7*('Base-scenario'!AX9*'Unit emission'!P8+'Base-scenario'!AX97*'Unit emission'!P140)*Efficiency!$G7+(Transition!$C7*('Base-scenario'!AX9*'Unit emission'!P52)+'Base-scenario'!AX97*'Unit emission'!P184)*Efficiency!$P7)/Lifetime!$C7</f>
        <v>0</v>
      </c>
      <c r="AX8">
        <f>(Transition!$D7*('Base-scenario'!AY9*'Unit emission'!Q8+'Base-scenario'!AY97*'Unit emission'!Q140)*Efficiency!$G7+(Transition!$C7*('Base-scenario'!AY9*'Unit emission'!Q52)+'Base-scenario'!AY97*'Unit emission'!Q184)*Efficiency!$P7)/Lifetime!$C7</f>
        <v>0</v>
      </c>
      <c r="AY8">
        <f>(Transition!$D7*('Base-scenario'!AZ9*'Unit emission'!R8+'Base-scenario'!AZ97*'Unit emission'!R140)*Efficiency!$G7+(Transition!$C7*('Base-scenario'!AZ9*'Unit emission'!R52)+'Base-scenario'!AZ97*'Unit emission'!R184)*Efficiency!$P7)/Lifetime!$C7</f>
        <v>0</v>
      </c>
      <c r="AZ8">
        <f>(Transition!$D7*('Base-scenario'!BA9*'Unit emission'!S8)*Efficiency!$G7+Transition!$C7*('Base-scenario'!BA9*'Unit emission'!S52)*Efficiency!$P7)/Lifetime!$C7</f>
        <v>0</v>
      </c>
      <c r="BA8" s="9">
        <f>(Transition!$D7*('Base-scenario'!BB9*'Unit emission'!C8)*Efficiency!$G7+Transition!$C7*('Base-scenario'!BB9*'Unit emission'!C52)*Efficiency!$P7)/Lifetime!$C7</f>
        <v>0</v>
      </c>
      <c r="BB8" s="9">
        <f>(Transition!$D7*('Base-scenario'!BC9*'Unit emission'!D8)*Efficiency!$G7+Transition!$C7*('Base-scenario'!BC9*'Unit emission'!D52)*Efficiency!$P7)/Lifetime!$C7</f>
        <v>0</v>
      </c>
      <c r="BC8" s="9">
        <f>(Transition!$D7*('Base-scenario'!BD9*'Unit emission'!E8)*Efficiency!$G7+Transition!$C7*('Base-scenario'!BD9*'Unit emission'!E52)*Efficiency!$P7)/Lifetime!$C7</f>
        <v>0</v>
      </c>
      <c r="BD8" s="9">
        <f>(Transition!$D7*('Base-scenario'!BE9*'Unit emission'!F8)*Efficiency!$G7+Transition!$C7*('Base-scenario'!BE9*'Unit emission'!F52)*Efficiency!$P7)/Lifetime!$C7</f>
        <v>0</v>
      </c>
      <c r="BE8" s="9">
        <f>(Transition!$D7*('Base-scenario'!BF9*'Unit emission'!G8)*Efficiency!$G7+Transition!$C7*('Base-scenario'!BF9*'Unit emission'!G52)*Efficiency!$P7)/Lifetime!$C7</f>
        <v>0</v>
      </c>
      <c r="BF8" s="9">
        <f>(Transition!$D7*('Base-scenario'!BG9*'Unit emission'!H8)*Efficiency!$G7+Transition!$C7*('Base-scenario'!BG9*'Unit emission'!H52)*Efficiency!$P7)/Lifetime!$C7</f>
        <v>0</v>
      </c>
      <c r="BG8" s="9">
        <f>(Transition!$D7*('Base-scenario'!BH9*'Unit emission'!I8)*Efficiency!$G7+Transition!$C7*('Base-scenario'!BH9*'Unit emission'!I52)*Efficiency!$P7)/Lifetime!$C7</f>
        <v>0</v>
      </c>
      <c r="BH8" s="9">
        <f>(Transition!$D7*('Base-scenario'!BI9*'Unit emission'!J8)*Efficiency!$G7+Transition!$C7*('Base-scenario'!BI9*'Unit emission'!J52)*Efficiency!$P7)/Lifetime!$C7</f>
        <v>0</v>
      </c>
      <c r="BI8" s="9">
        <f>(Transition!$D7*('Base-scenario'!BJ9*'Unit emission'!K8)*Efficiency!$G7+Transition!$C7*('Base-scenario'!BJ9*'Unit emission'!K52)*Efficiency!$P7)/Lifetime!$C7</f>
        <v>0</v>
      </c>
      <c r="BJ8" s="9">
        <f>(Transition!$D7*('Base-scenario'!BK9*'Unit emission'!L8)*Efficiency!$G7+Transition!$C7*('Base-scenario'!BK9*'Unit emission'!L52)*Efficiency!$P7)/Lifetime!$C7</f>
        <v>0</v>
      </c>
      <c r="BK8" s="9">
        <f>(Transition!$D7*('Base-scenario'!BL9*'Unit emission'!M8)*Efficiency!$G7+Transition!$C7*('Base-scenario'!BL9*'Unit emission'!M52)*Efficiency!$P7)/Lifetime!$C7</f>
        <v>0</v>
      </c>
      <c r="BL8" s="9">
        <f>(Transition!$D7*('Base-scenario'!BM9*'Unit emission'!N8)*Efficiency!$G7+Transition!$C7*('Base-scenario'!BM9*'Unit emission'!N52)*Efficiency!$P7)/Lifetime!$C7</f>
        <v>0</v>
      </c>
      <c r="BM8" s="9">
        <f>(Transition!$D7*('Base-scenario'!BN9*'Unit emission'!O8)*Efficiency!$G7+Transition!$C7*('Base-scenario'!BN9*'Unit emission'!O52)*Efficiency!$P7)/Lifetime!$C7</f>
        <v>0</v>
      </c>
      <c r="BN8" s="9">
        <f>(Transition!$D7*('Base-scenario'!BO9*'Unit emission'!P8)*Efficiency!$G7+Transition!$C7*('Base-scenario'!BO9*'Unit emission'!P52)*Efficiency!$P7)/Lifetime!$C7</f>
        <v>0</v>
      </c>
      <c r="BO8" s="9">
        <f>(Transition!$D7*('Base-scenario'!BP9*'Unit emission'!Q8)*Efficiency!$G7+Transition!$C7*('Base-scenario'!BP9*'Unit emission'!Q52)*Efficiency!$P7)/Lifetime!$C7</f>
        <v>0</v>
      </c>
      <c r="BP8" s="9">
        <f>(Transition!$D7*('Base-scenario'!BQ9*'Unit emission'!R8)*Efficiency!$G7+Transition!$C7*('Base-scenario'!BQ9*'Unit emission'!R52)*Efficiency!$P7)/Lifetime!$C7</f>
        <v>0</v>
      </c>
      <c r="BQ8" s="9">
        <f>(Transition!$D7*('Base-scenario'!BR9*'Unit emission'!S8)*Efficiency!$G7+Transition!$C7*('Base-scenario'!BR9*'Unit emission'!S52)*Efficiency!$P7)/Lifetime!$C7</f>
        <v>0</v>
      </c>
      <c r="BR8" s="9">
        <f>(Transition!$D7*('Base-scenario'!BS9*'Unit emission'!C8)*Efficiency!$G7+Transition!$C7*('Base-scenario'!BS9*'Unit emission'!C52)*Efficiency!$P7)/Lifetime!$C7</f>
        <v>0</v>
      </c>
      <c r="BS8" s="9">
        <f>(Transition!$D7*('Base-scenario'!BT9*'Unit emission'!D8)*Efficiency!$G7+Transition!$C7*('Base-scenario'!BT9*'Unit emission'!D52)*Efficiency!$P7)/Lifetime!$C7</f>
        <v>0</v>
      </c>
      <c r="BT8" s="9">
        <f>(Transition!$D7*('Base-scenario'!BU9*'Unit emission'!E8)*Efficiency!$G7+Transition!$C7*('Base-scenario'!BU9*'Unit emission'!E52)*Efficiency!$P7)/Lifetime!$C7</f>
        <v>0</v>
      </c>
      <c r="BU8" s="9">
        <f>(Transition!$D7*('Base-scenario'!BV9*'Unit emission'!F8)*Efficiency!$G7+Transition!$C7*('Base-scenario'!BV9*'Unit emission'!F52)*Efficiency!$P7)/Lifetime!$C7</f>
        <v>0</v>
      </c>
      <c r="BV8" s="9">
        <f>(Transition!$D7*('Base-scenario'!BW9*'Unit emission'!G8)*Efficiency!$G7+Transition!$C7*('Base-scenario'!BW9*'Unit emission'!G52)*Efficiency!$P7)/Lifetime!$C7</f>
        <v>0</v>
      </c>
      <c r="BW8" s="9">
        <f>(Transition!$D7*('Base-scenario'!BX9*'Unit emission'!H8)*Efficiency!$G7+Transition!$C7*('Base-scenario'!BX9*'Unit emission'!H52)*Efficiency!$P7)/Lifetime!$C7</f>
        <v>0</v>
      </c>
      <c r="BX8" s="9">
        <f>(Transition!$D7*('Base-scenario'!BY9*'Unit emission'!I8)*Efficiency!$G7+Transition!$C7*('Base-scenario'!BY9*'Unit emission'!I52)*Efficiency!$P7)/Lifetime!$C7</f>
        <v>0</v>
      </c>
      <c r="BY8" s="9">
        <f>(Transition!$D7*('Base-scenario'!BZ9*'Unit emission'!J8)*Efficiency!$G7+Transition!$C7*('Base-scenario'!BZ9*'Unit emission'!J52)*Efficiency!$P7)/Lifetime!$C7</f>
        <v>0</v>
      </c>
      <c r="BZ8" s="9">
        <f>(Transition!$D7*('Base-scenario'!CA9*'Unit emission'!K8)*Efficiency!$G7+Transition!$C7*('Base-scenario'!CA9*'Unit emission'!K52)*Efficiency!$P7)/Lifetime!$C7</f>
        <v>0</v>
      </c>
      <c r="CA8" s="9">
        <f>(Transition!$D7*('Base-scenario'!CB9*'Unit emission'!L8)*Efficiency!$G7+Transition!$C7*('Base-scenario'!CB9*'Unit emission'!L52)*Efficiency!$P7)/Lifetime!$C7</f>
        <v>0</v>
      </c>
      <c r="CB8" s="9">
        <f>(Transition!$D7*('Base-scenario'!CC9*'Unit emission'!M8)*Efficiency!$G7+Transition!$C7*('Base-scenario'!CC9*'Unit emission'!M52)*Efficiency!$P7)/Lifetime!$C7</f>
        <v>0</v>
      </c>
      <c r="CC8" s="9">
        <f>(Transition!$D7*('Base-scenario'!CD9*'Unit emission'!N8)*Efficiency!$G7+Transition!$C7*('Base-scenario'!CD9*'Unit emission'!N52)*Efficiency!$P7)/Lifetime!$C7</f>
        <v>0</v>
      </c>
      <c r="CD8" s="9">
        <f>(Transition!$D7*('Base-scenario'!CE9*'Unit emission'!O8)*Efficiency!$G7+Transition!$C7*('Base-scenario'!CE9*'Unit emission'!O52)*Efficiency!$P7)/Lifetime!$C7</f>
        <v>0</v>
      </c>
      <c r="CE8" s="9">
        <f>(Transition!$D7*('Base-scenario'!CF9*'Unit emission'!P8)*Efficiency!$G7+Transition!$C7*('Base-scenario'!CF9*'Unit emission'!P52)*Efficiency!$P7)/Lifetime!$C7</f>
        <v>0</v>
      </c>
      <c r="CF8" s="9">
        <f>(Transition!$D7*('Base-scenario'!CG9*'Unit emission'!Q8)*Efficiency!$G7+Transition!$C7*('Base-scenario'!CG9*'Unit emission'!Q52)*Efficiency!$P7)/Lifetime!$C7</f>
        <v>0</v>
      </c>
      <c r="CG8" s="9">
        <f>(Transition!$D7*('Base-scenario'!CH9*'Unit emission'!R8)*Efficiency!$G7+Transition!$C7*('Base-scenario'!CH9*'Unit emission'!R52)*Efficiency!$P7)/Lifetime!$C7</f>
        <v>0</v>
      </c>
      <c r="CJ8">
        <v>2015</v>
      </c>
      <c r="CK8">
        <f>(Transition!$D7*('RCP26 scenario'!C9*'Unit emission'!T8+'RCP26 scenario'!C97*'Unit emission'!T140)*Efficiency!$G7+(Transition!$C7*('RCP26 scenario'!C9*'Unit emission'!T52)+'RCP26 scenario'!C97*'Unit emission'!T184)*Efficiency!$P7)/Lifetime!$C7</f>
        <v>0</v>
      </c>
      <c r="CL8">
        <f>(Transition!$D7*('RCP26 scenario'!D9*'Unit emission'!U8+'RCP26 scenario'!D97*'Unit emission'!U140)*Efficiency!$G7+(Transition!$C7*('RCP26 scenario'!D9*'Unit emission'!U52)+'RCP26 scenario'!D97*'Unit emission'!U184)*Efficiency!$P7)/Lifetime!$C7</f>
        <v>0</v>
      </c>
      <c r="CM8">
        <f>(Transition!$D7*('RCP26 scenario'!E9*'Unit emission'!V8+'RCP26 scenario'!E97*'Unit emission'!V140)*Efficiency!$G7+(Transition!$C7*('RCP26 scenario'!E9*'Unit emission'!V52)+'RCP26 scenario'!E97*'Unit emission'!V184)*Efficiency!$P7)/Lifetime!$C7</f>
        <v>0</v>
      </c>
      <c r="CN8">
        <f>(Transition!$D7*('RCP26 scenario'!F9*'Unit emission'!W8+'RCP26 scenario'!F97*'Unit emission'!W140)*Efficiency!$G7+(Transition!$C7*('RCP26 scenario'!F9*'Unit emission'!W52)+'RCP26 scenario'!F97*'Unit emission'!W184)*Efficiency!$P7)/Lifetime!$C7</f>
        <v>0</v>
      </c>
      <c r="CO8">
        <f>(Transition!$D7*('RCP26 scenario'!G9*'Unit emission'!X8+'RCP26 scenario'!G97*'Unit emission'!X140)*Efficiency!$G7+(Transition!$C7*('RCP26 scenario'!G9*'Unit emission'!X52)+'RCP26 scenario'!G97*'Unit emission'!X184)*Efficiency!$P7)/Lifetime!$C7</f>
        <v>0</v>
      </c>
      <c r="CP8">
        <f>(Transition!$D7*('RCP26 scenario'!H9*'Unit emission'!Y8+'RCP26 scenario'!H97*'Unit emission'!Y140)*Efficiency!$G7+(Transition!$C7*('RCP26 scenario'!H9*'Unit emission'!Y52)+'RCP26 scenario'!H97*'Unit emission'!Y184)*Efficiency!$P7)/Lifetime!$C7</f>
        <v>0</v>
      </c>
      <c r="CQ8">
        <f>(Transition!$D7*('RCP26 scenario'!I9*'Unit emission'!Z8+'RCP26 scenario'!I97*'Unit emission'!Z140)*Efficiency!$G7+(Transition!$C7*('RCP26 scenario'!I9*'Unit emission'!Z52)+'RCP26 scenario'!I97*'Unit emission'!Z184)*Efficiency!$P7)/Lifetime!$C7</f>
        <v>0</v>
      </c>
      <c r="CR8">
        <f>(Transition!$D7*('RCP26 scenario'!J9*'Unit emission'!AA8+'RCP26 scenario'!J97*'Unit emission'!AA140)*Efficiency!$G7+(Transition!$C7*('RCP26 scenario'!J9*'Unit emission'!AA52)+'RCP26 scenario'!J97*'Unit emission'!AA184)*Efficiency!$P7)/Lifetime!$C7</f>
        <v>0</v>
      </c>
      <c r="CS8">
        <f>(Transition!$D7*('RCP26 scenario'!K9*'Unit emission'!AB8+'RCP26 scenario'!K97*'Unit emission'!AB140)*Efficiency!$G7+(Transition!$C7*('RCP26 scenario'!K9*'Unit emission'!AB52)+'RCP26 scenario'!K97*'Unit emission'!AB184)*Efficiency!$P7)/Lifetime!$C7</f>
        <v>0</v>
      </c>
      <c r="CT8">
        <f>(Transition!$D7*('RCP26 scenario'!L9*'Unit emission'!AC8+'RCP26 scenario'!L97*'Unit emission'!AC140)*Efficiency!$G7+(Transition!$C7*('RCP26 scenario'!L9*'Unit emission'!AC52)+'RCP26 scenario'!L97*'Unit emission'!AC184)*Efficiency!$P7)/Lifetime!$C7</f>
        <v>0</v>
      </c>
      <c r="CU8">
        <f>(Transition!$D7*('RCP26 scenario'!M9*'Unit emission'!AD8+'RCP26 scenario'!M97*'Unit emission'!AD140)*Efficiency!$G7+(Transition!$C7*('RCP26 scenario'!M9*'Unit emission'!AD52)+'RCP26 scenario'!M97*'Unit emission'!AD184)*Efficiency!$P7)/Lifetime!$C7</f>
        <v>0</v>
      </c>
      <c r="CV8">
        <f>(Transition!$D7*('RCP26 scenario'!N9*'Unit emission'!AE8+'RCP26 scenario'!N97*'Unit emission'!AE140)*Efficiency!$G7+(Transition!$C7*('RCP26 scenario'!N9*'Unit emission'!AE52)+'RCP26 scenario'!N97*'Unit emission'!AE184)*Efficiency!$P7)/Lifetime!$C7</f>
        <v>0</v>
      </c>
      <c r="CW8">
        <f>(Transition!$D7*('RCP26 scenario'!O9*'Unit emission'!AF8+'RCP26 scenario'!O97*'Unit emission'!AF140)*Efficiency!$G7+(Transition!$C7*('RCP26 scenario'!O9*'Unit emission'!AF52)+'RCP26 scenario'!O97*'Unit emission'!AF184)*Efficiency!$P7)/Lifetime!$C7</f>
        <v>0</v>
      </c>
      <c r="CX8">
        <f>(Transition!$D7*('RCP26 scenario'!P9*'Unit emission'!AG8+'RCP26 scenario'!P97*'Unit emission'!AG140)*Efficiency!$G7+(Transition!$C7*('RCP26 scenario'!P9*'Unit emission'!AG52)+'RCP26 scenario'!P97*'Unit emission'!AG184)*Efficiency!$P7)/Lifetime!$C7</f>
        <v>0</v>
      </c>
      <c r="CY8">
        <f>(Transition!$D7*('RCP26 scenario'!Q9*'Unit emission'!AH8+'RCP26 scenario'!Q97*'Unit emission'!AH140)*Efficiency!$G7+(Transition!$C7*('RCP26 scenario'!Q9*'Unit emission'!AH52)+'RCP26 scenario'!Q97*'Unit emission'!AH184)*Efficiency!$P7)/Lifetime!$C7</f>
        <v>0</v>
      </c>
      <c r="CZ8">
        <f>(Transition!$D7*('RCP26 scenario'!R9*'Unit emission'!AI8+'RCP26 scenario'!R97*'Unit emission'!AI140)*Efficiency!$G7+(Transition!$C7*('RCP26 scenario'!R9*'Unit emission'!AI52)+'RCP26 scenario'!R97*'Unit emission'!AI184)*Efficiency!$P7)/Lifetime!$C7</f>
        <v>0</v>
      </c>
      <c r="DA8">
        <f>(Transition!$D7*('RCP26 scenario'!S9*'Unit emission'!AJ8)*Efficiency!$G7+Transition!$C7*('RCP26 scenario'!S9*'Unit emission'!AJ52)*Efficiency!$P7)/Lifetime!$C7</f>
        <v>0</v>
      </c>
      <c r="DB8">
        <f>(Transition!$D7*('RCP26 scenario'!T9*'Unit emission'!T8+'RCP26 scenario'!T97*'Unit emission'!T140)*Efficiency!$G7+(Transition!$C7*('RCP26 scenario'!T9*'Unit emission'!T52)+'RCP26 scenario'!T97*'Unit emission'!T184)*Efficiency!$P7)/Lifetime!$C7</f>
        <v>0</v>
      </c>
      <c r="DC8">
        <f>(Transition!$D7*('RCP26 scenario'!U9*'Unit emission'!U8+'RCP26 scenario'!U97*'Unit emission'!U140)*Efficiency!$G7+(Transition!$C7*('RCP26 scenario'!U9*'Unit emission'!U52)+'RCP26 scenario'!U97*'Unit emission'!U184)*Efficiency!$P7)/Lifetime!$C7</f>
        <v>0</v>
      </c>
      <c r="DD8">
        <f>(Transition!$D7*('RCP26 scenario'!V9*'Unit emission'!V8+'RCP26 scenario'!V97*'Unit emission'!V140)*Efficiency!$G7+(Transition!$C7*('RCP26 scenario'!V9*'Unit emission'!V52)+'RCP26 scenario'!V97*'Unit emission'!V184)*Efficiency!$P7)/Lifetime!$C7</f>
        <v>0</v>
      </c>
      <c r="DE8">
        <f>(Transition!$D7*('RCP26 scenario'!W9*'Unit emission'!W8+'RCP26 scenario'!W97*'Unit emission'!W140)*Efficiency!$G7+(Transition!$C7*('RCP26 scenario'!W9*'Unit emission'!W52)+'RCP26 scenario'!W97*'Unit emission'!W184)*Efficiency!$P7)/Lifetime!$C7</f>
        <v>0</v>
      </c>
      <c r="DF8">
        <f>(Transition!$D7*('RCP26 scenario'!X9*'Unit emission'!X8+'RCP26 scenario'!X97*'Unit emission'!X140)*Efficiency!$G7+(Transition!$C7*('RCP26 scenario'!X9*'Unit emission'!X52)+'RCP26 scenario'!X97*'Unit emission'!X184)*Efficiency!$P7)/Lifetime!$C7</f>
        <v>0</v>
      </c>
      <c r="DG8">
        <f>(Transition!$D7*('RCP26 scenario'!Y9*'Unit emission'!Y8+'RCP26 scenario'!Y97*'Unit emission'!Y140)*Efficiency!$G7+(Transition!$C7*('RCP26 scenario'!Y9*'Unit emission'!Y52)+'RCP26 scenario'!Y97*'Unit emission'!Y184)*Efficiency!$P7)/Lifetime!$C7</f>
        <v>0</v>
      </c>
      <c r="DH8">
        <f>(Transition!$D7*('RCP26 scenario'!Z9*'Unit emission'!Z8+'RCP26 scenario'!Z97*'Unit emission'!Z140)*Efficiency!$G7+(Transition!$C7*('RCP26 scenario'!Z9*'Unit emission'!Z52)+'RCP26 scenario'!Z97*'Unit emission'!Z184)*Efficiency!$P7)/Lifetime!$C7</f>
        <v>0</v>
      </c>
      <c r="DI8">
        <f>(Transition!$D7*('RCP26 scenario'!AA9*'Unit emission'!AA8+'RCP26 scenario'!AA97*'Unit emission'!AA140)*Efficiency!$G7+(Transition!$C7*('RCP26 scenario'!AA9*'Unit emission'!AA52)+'RCP26 scenario'!AA97*'Unit emission'!AA184)*Efficiency!$P7)/Lifetime!$C7</f>
        <v>0</v>
      </c>
      <c r="DJ8">
        <f>(Transition!$D7*('RCP26 scenario'!AB9*'Unit emission'!AB8+'RCP26 scenario'!AB97*'Unit emission'!AB140)*Efficiency!$G7+(Transition!$C7*('RCP26 scenario'!AB9*'Unit emission'!AB52)+'RCP26 scenario'!AB97*'Unit emission'!AB184)*Efficiency!$P7)/Lifetime!$C7</f>
        <v>0</v>
      </c>
      <c r="DK8">
        <f>(Transition!$D7*('RCP26 scenario'!AC9*'Unit emission'!AC8+'RCP26 scenario'!AC97*'Unit emission'!AC140)*Efficiency!$G7+(Transition!$C7*('RCP26 scenario'!AC9*'Unit emission'!AC52)+'RCP26 scenario'!AC97*'Unit emission'!AC184)*Efficiency!$P7)/Lifetime!$C7</f>
        <v>0</v>
      </c>
      <c r="DL8">
        <f>(Transition!$D7*('RCP26 scenario'!AD9*'Unit emission'!AD8+'RCP26 scenario'!AD97*'Unit emission'!AD140)*Efficiency!$G7+(Transition!$C7*('RCP26 scenario'!AD9*'Unit emission'!AD52)+'RCP26 scenario'!AD97*'Unit emission'!AD184)*Efficiency!$P7)/Lifetime!$C7</f>
        <v>0</v>
      </c>
      <c r="DM8">
        <f>(Transition!$D7*('RCP26 scenario'!AE9*'Unit emission'!AE8+'RCP26 scenario'!AE97*'Unit emission'!AE140)*Efficiency!$G7+(Transition!$C7*('RCP26 scenario'!AE9*'Unit emission'!AE52)+'RCP26 scenario'!AE97*'Unit emission'!AE184)*Efficiency!$P7)/Lifetime!$C7</f>
        <v>0</v>
      </c>
      <c r="DN8">
        <f>(Transition!$D7*('RCP26 scenario'!AF9*'Unit emission'!AF8+'RCP26 scenario'!AF97*'Unit emission'!AF140)*Efficiency!$G7+(Transition!$C7*('RCP26 scenario'!AF9*'Unit emission'!AF52)+'RCP26 scenario'!AF97*'Unit emission'!AF184)*Efficiency!$P7)/Lifetime!$C7</f>
        <v>0</v>
      </c>
      <c r="DO8">
        <f>(Transition!$D7*('RCP26 scenario'!AG9*'Unit emission'!AG8+'RCP26 scenario'!AG97*'Unit emission'!AG140)*Efficiency!$G7+(Transition!$C7*('RCP26 scenario'!AG9*'Unit emission'!AG52)+'RCP26 scenario'!AG97*'Unit emission'!AG184)*Efficiency!$P7)/Lifetime!$C7</f>
        <v>0</v>
      </c>
      <c r="DP8">
        <f>(Transition!$D7*('RCP26 scenario'!AH9*'Unit emission'!AH8+'RCP26 scenario'!AH97*'Unit emission'!AH140)*Efficiency!$G7+(Transition!$C7*('RCP26 scenario'!AH9*'Unit emission'!AH52)+'RCP26 scenario'!AH97*'Unit emission'!AH184)*Efficiency!$P7)/Lifetime!$C7</f>
        <v>0</v>
      </c>
      <c r="DQ8">
        <f>(Transition!$D7*('RCP26 scenario'!AI9*'Unit emission'!AI8+'RCP26 scenario'!AI97*'Unit emission'!AI140)*Efficiency!$G7+(Transition!$C7*('RCP26 scenario'!AI9*'Unit emission'!AI52)+'RCP26 scenario'!AI97*'Unit emission'!AI184)*Efficiency!$P7)/Lifetime!$C7</f>
        <v>0</v>
      </c>
      <c r="DR8">
        <f>(Transition!$D7*('RCP26 scenario'!AJ9*'Unit emission'!AJ8)*Efficiency!$G7+Transition!$C7*('RCP26 scenario'!AJ9*'Unit emission'!AJ52)*Efficiency!$P7)/Lifetime!$C7</f>
        <v>0</v>
      </c>
      <c r="DS8">
        <f>(Transition!$D7*('RCP26 scenario'!AK9*'Unit emission'!T8+'RCP26 scenario'!AK97*'Unit emission'!T140)*Efficiency!$G7+(Transition!$C7*('RCP26 scenario'!AK9*'Unit emission'!T52)+'RCP26 scenario'!AK97*'Unit emission'!T184)*Efficiency!$P7)/Lifetime!$C7</f>
        <v>0</v>
      </c>
      <c r="DT8">
        <f>(Transition!$D7*('RCP26 scenario'!AL9*'Unit emission'!U8+'RCP26 scenario'!AL97*'Unit emission'!U140)*Efficiency!$G7+(Transition!$C7*('RCP26 scenario'!AL9*'Unit emission'!U52)+'RCP26 scenario'!AL97*'Unit emission'!U184)*Efficiency!$P7)/Lifetime!$C7</f>
        <v>0</v>
      </c>
      <c r="DU8">
        <f>(Transition!$D7*('RCP26 scenario'!AM9*'Unit emission'!V8+'RCP26 scenario'!AM97*'Unit emission'!V140)*Efficiency!$G7+(Transition!$C7*('RCP26 scenario'!AM9*'Unit emission'!V52)+'RCP26 scenario'!AM97*'Unit emission'!V184)*Efficiency!$P7)/Lifetime!$C7</f>
        <v>0</v>
      </c>
      <c r="DV8">
        <f>(Transition!$D7*('RCP26 scenario'!AN9*'Unit emission'!W8+'RCP26 scenario'!AN97*'Unit emission'!W140)*Efficiency!$G7+(Transition!$C7*('RCP26 scenario'!AN9*'Unit emission'!W52)+'RCP26 scenario'!AN97*'Unit emission'!W184)*Efficiency!$P7)/Lifetime!$C7</f>
        <v>0</v>
      </c>
      <c r="DW8">
        <f>(Transition!$D7*('RCP26 scenario'!AO9*'Unit emission'!X8+'RCP26 scenario'!AO97*'Unit emission'!X140)*Efficiency!$G7+(Transition!$C7*('RCP26 scenario'!AO9*'Unit emission'!X52)+'RCP26 scenario'!AO97*'Unit emission'!X184)*Efficiency!$P7)/Lifetime!$C7</f>
        <v>0</v>
      </c>
      <c r="DX8">
        <f>(Transition!$D7*('RCP26 scenario'!AP9*'Unit emission'!Y8+'RCP26 scenario'!AP97*'Unit emission'!Y140)*Efficiency!$G7+(Transition!$C7*('RCP26 scenario'!AP9*'Unit emission'!Y52)+'RCP26 scenario'!AP97*'Unit emission'!Y184)*Efficiency!$P7)/Lifetime!$C7</f>
        <v>0</v>
      </c>
      <c r="DY8">
        <f>(Transition!$D7*('RCP26 scenario'!AQ9*'Unit emission'!Z8+'RCP26 scenario'!AQ97*'Unit emission'!Z140)*Efficiency!$G7+(Transition!$C7*('RCP26 scenario'!AQ9*'Unit emission'!Z52)+'RCP26 scenario'!AQ97*'Unit emission'!Z184)*Efficiency!$P7)/Lifetime!$C7</f>
        <v>0</v>
      </c>
      <c r="DZ8">
        <f>(Transition!$D7*('RCP26 scenario'!AR9*'Unit emission'!AA8+'RCP26 scenario'!AR97*'Unit emission'!AA140)*Efficiency!$G7+(Transition!$C7*('RCP26 scenario'!AR9*'Unit emission'!AA52)+'RCP26 scenario'!AR97*'Unit emission'!AA184)*Efficiency!$P7)/Lifetime!$C7</f>
        <v>0</v>
      </c>
      <c r="EA8">
        <f>(Transition!$D7*('RCP26 scenario'!AS9*'Unit emission'!AB8+'RCP26 scenario'!AS97*'Unit emission'!AB140)*Efficiency!$G7+(Transition!$C7*('RCP26 scenario'!AS9*'Unit emission'!AB52)+'RCP26 scenario'!AS97*'Unit emission'!AB184)*Efficiency!$P7)/Lifetime!$C7</f>
        <v>0</v>
      </c>
      <c r="EB8">
        <f>(Transition!$D7*('RCP26 scenario'!AT9*'Unit emission'!AC8+'RCP26 scenario'!AT97*'Unit emission'!AC140)*Efficiency!$G7+(Transition!$C7*('RCP26 scenario'!AT9*'Unit emission'!AC52)+'RCP26 scenario'!AT97*'Unit emission'!AC184)*Efficiency!$P7)/Lifetime!$C7</f>
        <v>0</v>
      </c>
      <c r="EC8">
        <f>(Transition!$D7*('RCP26 scenario'!AU9*'Unit emission'!AD8+'RCP26 scenario'!AU97*'Unit emission'!AD140)*Efficiency!$G7+(Transition!$C7*('RCP26 scenario'!AU9*'Unit emission'!AD52)+'RCP26 scenario'!AU97*'Unit emission'!AD184)*Efficiency!$P7)/Lifetime!$C7</f>
        <v>0</v>
      </c>
      <c r="ED8">
        <f>(Transition!$D7*('RCP26 scenario'!AV9*'Unit emission'!AE8+'RCP26 scenario'!AV97*'Unit emission'!AE140)*Efficiency!$G7+(Transition!$C7*('RCP26 scenario'!AV9*'Unit emission'!AE52)+'RCP26 scenario'!AV97*'Unit emission'!AE184)*Efficiency!$P7)/Lifetime!$C7</f>
        <v>0</v>
      </c>
      <c r="EE8">
        <f>(Transition!$D7*('RCP26 scenario'!AW9*'Unit emission'!AF8+'RCP26 scenario'!AW97*'Unit emission'!AF140)*Efficiency!$G7+(Transition!$C7*('RCP26 scenario'!AW9*'Unit emission'!AF52)+'RCP26 scenario'!AW97*'Unit emission'!AF184)*Efficiency!$P7)/Lifetime!$C7</f>
        <v>0</v>
      </c>
      <c r="EF8">
        <f>(Transition!$D7*('RCP26 scenario'!AX9*'Unit emission'!AG8+'RCP26 scenario'!AX97*'Unit emission'!AG140)*Efficiency!$G7+(Transition!$C7*('RCP26 scenario'!AX9*'Unit emission'!AG52)+'RCP26 scenario'!AX97*'Unit emission'!AG184)*Efficiency!$P7)/Lifetime!$C7</f>
        <v>0</v>
      </c>
      <c r="EG8">
        <f>(Transition!$D7*('RCP26 scenario'!AY9*'Unit emission'!AH8+'RCP26 scenario'!AY97*'Unit emission'!AH140)*Efficiency!$G7+(Transition!$C7*('RCP26 scenario'!AY9*'Unit emission'!AH52)+'RCP26 scenario'!AY97*'Unit emission'!AH184)*Efficiency!$P7)/Lifetime!$C7</f>
        <v>0</v>
      </c>
      <c r="EH8">
        <f>(Transition!$D7*('RCP26 scenario'!AZ9*'Unit emission'!AI8+'RCP26 scenario'!AZ97*'Unit emission'!AI140)*Efficiency!$G7+(Transition!$C7*('RCP26 scenario'!AZ9*'Unit emission'!AI52)+'RCP26 scenario'!AZ97*'Unit emission'!AI184)*Efficiency!$P7)/Lifetime!$C7</f>
        <v>0</v>
      </c>
      <c r="EI8">
        <f>(Transition!$D7*('RCP26 scenario'!BA9*'Unit emission'!AJ8)*Efficiency!$G7+Transition!$C7*('RCP26 scenario'!BA9*'Unit emission'!AJ52)*Efficiency!$P7)/Lifetime!$C7</f>
        <v>0</v>
      </c>
      <c r="EJ8" s="9">
        <f>(Transition!$D7*('RCP26 scenario'!BB9*'Unit emission'!T8)*Efficiency!$G7+Transition!$C7*('RCP26 scenario'!BB9*'Unit emission'!T52)*Efficiency!$P7)/Lifetime!$C7</f>
        <v>0</v>
      </c>
      <c r="EK8" s="9">
        <f>(Transition!$D7*('RCP26 scenario'!BC9*'Unit emission'!U8)*Efficiency!$G7+Transition!$C7*('RCP26 scenario'!BC9*'Unit emission'!U52)*Efficiency!$P7)/Lifetime!$C7</f>
        <v>0</v>
      </c>
      <c r="EL8" s="9">
        <f>(Transition!$D7*('RCP26 scenario'!BD9*'Unit emission'!V8)*Efficiency!$G7+Transition!$C7*('RCP26 scenario'!BD9*'Unit emission'!V52)*Efficiency!$P7)/Lifetime!$C7</f>
        <v>0</v>
      </c>
      <c r="EM8" s="9">
        <f>(Transition!$D7*('RCP26 scenario'!BE9*'Unit emission'!W8)*Efficiency!$G7+Transition!$C7*('RCP26 scenario'!BE9*'Unit emission'!W52)*Efficiency!$P7)/Lifetime!$C7</f>
        <v>0</v>
      </c>
      <c r="EN8" s="9">
        <f>(Transition!$D7*('RCP26 scenario'!BF9*'Unit emission'!X8)*Efficiency!$G7+Transition!$C7*('RCP26 scenario'!BF9*'Unit emission'!X52)*Efficiency!$P7)/Lifetime!$C7</f>
        <v>0</v>
      </c>
      <c r="EO8" s="9">
        <f>(Transition!$D7*('RCP26 scenario'!BG9*'Unit emission'!Y8)*Efficiency!$G7+Transition!$C7*('RCP26 scenario'!BG9*'Unit emission'!Y52)*Efficiency!$P7)/Lifetime!$C7</f>
        <v>0</v>
      </c>
      <c r="EP8" s="9">
        <f>(Transition!$D7*('RCP26 scenario'!BH9*'Unit emission'!Z8)*Efficiency!$G7+Transition!$C7*('RCP26 scenario'!BH9*'Unit emission'!Z52)*Efficiency!$P7)/Lifetime!$C7</f>
        <v>0</v>
      </c>
      <c r="EQ8" s="9">
        <f>(Transition!$D7*('RCP26 scenario'!BI9*'Unit emission'!AA8)*Efficiency!$G7+Transition!$C7*('RCP26 scenario'!BI9*'Unit emission'!AA52)*Efficiency!$P7)/Lifetime!$C7</f>
        <v>0</v>
      </c>
      <c r="ER8" s="9">
        <f>(Transition!$D7*('RCP26 scenario'!BJ9*'Unit emission'!AB8)*Efficiency!$G7+Transition!$C7*('RCP26 scenario'!BJ9*'Unit emission'!AB52)*Efficiency!$P7)/Lifetime!$C7</f>
        <v>0</v>
      </c>
      <c r="ES8" s="9">
        <f>(Transition!$D7*('RCP26 scenario'!BK9*'Unit emission'!AC8)*Efficiency!$G7+Transition!$C7*('RCP26 scenario'!BK9*'Unit emission'!AC52)*Efficiency!$P7)/Lifetime!$C7</f>
        <v>0</v>
      </c>
      <c r="ET8" s="9">
        <f>(Transition!$D7*('RCP26 scenario'!BL9*'Unit emission'!AD8)*Efficiency!$G7+Transition!$C7*('RCP26 scenario'!BL9*'Unit emission'!AD52)*Efficiency!$P7)/Lifetime!$C7</f>
        <v>0</v>
      </c>
      <c r="EU8" s="9">
        <f>(Transition!$D7*('RCP26 scenario'!BM9*'Unit emission'!AE8)*Efficiency!$G7+Transition!$C7*('RCP26 scenario'!BM9*'Unit emission'!AE52)*Efficiency!$P7)/Lifetime!$C7</f>
        <v>0</v>
      </c>
      <c r="EV8" s="9">
        <f>(Transition!$D7*('RCP26 scenario'!BN9*'Unit emission'!AF8)*Efficiency!$G7+Transition!$C7*('RCP26 scenario'!BN9*'Unit emission'!AF52)*Efficiency!$P7)/Lifetime!$C7</f>
        <v>0</v>
      </c>
      <c r="EW8" s="9">
        <f>(Transition!$D7*('RCP26 scenario'!BO9*'Unit emission'!AG8)*Efficiency!$G7+Transition!$C7*('RCP26 scenario'!BO9*'Unit emission'!AG52)*Efficiency!$P7)/Lifetime!$C7</f>
        <v>0</v>
      </c>
      <c r="EX8" s="9">
        <f>(Transition!$D7*('RCP26 scenario'!BP9*'Unit emission'!AH8)*Efficiency!$G7+Transition!$C7*('RCP26 scenario'!BP9*'Unit emission'!AH52)*Efficiency!$P7)/Lifetime!$C7</f>
        <v>0</v>
      </c>
      <c r="EY8" s="9">
        <f>(Transition!$D7*('RCP26 scenario'!BQ9*'Unit emission'!AI8)*Efficiency!$G7+Transition!$C7*('RCP26 scenario'!BQ9*'Unit emission'!AI52)*Efficiency!$P7)/Lifetime!$C7</f>
        <v>0</v>
      </c>
      <c r="EZ8" s="9">
        <f>(Transition!$D7*('RCP26 scenario'!BR9*'Unit emission'!AJ8)*Efficiency!$G7+Transition!$C7*('RCP26 scenario'!BR9*'Unit emission'!AJ52)*Efficiency!$P7)/Lifetime!$C7</f>
        <v>0</v>
      </c>
      <c r="FA8" s="9">
        <f>(Transition!$D7*('RCP26 scenario'!BS9*'Unit emission'!T8)*Efficiency!$G7+Transition!$C7*('RCP26 scenario'!BS9*'Unit emission'!T52)*Efficiency!$P7)/Lifetime!$C7</f>
        <v>0</v>
      </c>
      <c r="FB8" s="9">
        <f>(Transition!$D7*('RCP26 scenario'!BT9*'Unit emission'!U8)*Efficiency!$G7+Transition!$C7*('RCP26 scenario'!BT9*'Unit emission'!U52)*Efficiency!$P7)/Lifetime!$C7</f>
        <v>0</v>
      </c>
      <c r="FC8" s="9">
        <f>(Transition!$D7*('RCP26 scenario'!BU9*'Unit emission'!V8)*Efficiency!$G7+Transition!$C7*('RCP26 scenario'!BU9*'Unit emission'!V52)*Efficiency!$P7)/Lifetime!$C7</f>
        <v>0</v>
      </c>
      <c r="FD8" s="9">
        <f>(Transition!$D7*('RCP26 scenario'!BV9*'Unit emission'!W8)*Efficiency!$G7+Transition!$C7*('RCP26 scenario'!BV9*'Unit emission'!W52)*Efficiency!$P7)/Lifetime!$C7</f>
        <v>0</v>
      </c>
      <c r="FE8" s="9">
        <f>(Transition!$D7*('RCP26 scenario'!BW9*'Unit emission'!X8)*Efficiency!$G7+Transition!$C7*('RCP26 scenario'!BW9*'Unit emission'!X52)*Efficiency!$P7)/Lifetime!$C7</f>
        <v>0</v>
      </c>
      <c r="FF8" s="9">
        <f>(Transition!$D7*('RCP26 scenario'!BX9*'Unit emission'!Y8)*Efficiency!$G7+Transition!$C7*('RCP26 scenario'!BX9*'Unit emission'!Y52)*Efficiency!$P7)/Lifetime!$C7</f>
        <v>0</v>
      </c>
      <c r="FG8" s="9">
        <f>(Transition!$D7*('RCP26 scenario'!BY9*'Unit emission'!Z8)*Efficiency!$G7+Transition!$C7*('RCP26 scenario'!BY9*'Unit emission'!Z52)*Efficiency!$P7)/Lifetime!$C7</f>
        <v>0</v>
      </c>
      <c r="FH8" s="9">
        <f>(Transition!$D7*('RCP26 scenario'!BZ9*'Unit emission'!AA8)*Efficiency!$G7+Transition!$C7*('RCP26 scenario'!BZ9*'Unit emission'!AA52)*Efficiency!$P7)/Lifetime!$C7</f>
        <v>0</v>
      </c>
      <c r="FI8" s="9">
        <f>(Transition!$D7*('RCP26 scenario'!CA9*'Unit emission'!AB8)*Efficiency!$G7+Transition!$C7*('RCP26 scenario'!CA9*'Unit emission'!AB52)*Efficiency!$P7)/Lifetime!$C7</f>
        <v>0</v>
      </c>
      <c r="FJ8" s="9">
        <f>(Transition!$D7*('RCP26 scenario'!CB9*'Unit emission'!AC8)*Efficiency!$G7+Transition!$C7*('RCP26 scenario'!CB9*'Unit emission'!AC52)*Efficiency!$P7)/Lifetime!$C7</f>
        <v>0</v>
      </c>
      <c r="FK8" s="9">
        <f>(Transition!$D7*('RCP26 scenario'!CC9*'Unit emission'!AD8)*Efficiency!$G7+Transition!$C7*('RCP26 scenario'!CC9*'Unit emission'!AD52)*Efficiency!$P7)/Lifetime!$C7</f>
        <v>0</v>
      </c>
      <c r="FL8" s="9">
        <f>(Transition!$D7*('RCP26 scenario'!CD9*'Unit emission'!AE8)*Efficiency!$G7+Transition!$C7*('RCP26 scenario'!CD9*'Unit emission'!AE52)*Efficiency!$P7)/Lifetime!$C7</f>
        <v>0</v>
      </c>
      <c r="FM8" s="9">
        <f>(Transition!$D7*('RCP26 scenario'!CE9*'Unit emission'!AF8)*Efficiency!$G7+Transition!$C7*('RCP26 scenario'!CE9*'Unit emission'!AF52)*Efficiency!$P7)/Lifetime!$C7</f>
        <v>0</v>
      </c>
      <c r="FN8" s="9">
        <f>(Transition!$D7*('RCP26 scenario'!CF9*'Unit emission'!AG8)*Efficiency!$G7+Transition!$C7*('RCP26 scenario'!CF9*'Unit emission'!AG52)*Efficiency!$P7)/Lifetime!$C7</f>
        <v>0</v>
      </c>
      <c r="FO8" s="9">
        <f>(Transition!$D7*('RCP26 scenario'!CG9*'Unit emission'!AH8)*Efficiency!$G7+Transition!$C7*('RCP26 scenario'!CG9*'Unit emission'!AH52)*Efficiency!$P7)/Lifetime!$C7</f>
        <v>0</v>
      </c>
      <c r="FP8" s="9">
        <f>(Transition!$D7*('RCP26 scenario'!CH9*'Unit emission'!AI8)*Efficiency!$G7+Transition!$C7*('RCP26 scenario'!CH9*'Unit emission'!AI52)*Efficiency!$P7)/Lifetime!$C7</f>
        <v>0</v>
      </c>
      <c r="FS8">
        <v>2015</v>
      </c>
      <c r="FT8">
        <f>(Transition!$D7*('RCP19 scenario'!C9*'Unit emission'!AK8+'RCP19 scenario'!C97*'Unit emission'!AK140)*Efficiency!$G7+(Transition!$C7*('RCP19 scenario'!C9*'Unit emission'!AK52)+'RCP19 scenario'!C97*'Unit emission'!AK184)*Efficiency!$P7)/Lifetime!$C7</f>
        <v>0</v>
      </c>
      <c r="FU8">
        <f>(Transition!$D7*('RCP19 scenario'!D9*'Unit emission'!AL8+'RCP19 scenario'!D97*'Unit emission'!AL140)*Efficiency!$G7+(Transition!$C7*('RCP19 scenario'!D9*'Unit emission'!AL52)+'RCP19 scenario'!D97*'Unit emission'!AL184)*Efficiency!$P7)/Lifetime!$C7</f>
        <v>0</v>
      </c>
      <c r="FV8">
        <f>(Transition!$D7*('RCP19 scenario'!E9*'Unit emission'!AM8+'RCP19 scenario'!E97*'Unit emission'!AM140)*Efficiency!$G7+(Transition!$C7*('RCP19 scenario'!E9*'Unit emission'!AM52)+'RCP19 scenario'!E97*'Unit emission'!AM184)*Efficiency!$P7)/Lifetime!$C7</f>
        <v>0</v>
      </c>
      <c r="FW8">
        <f>(Transition!$D7*('RCP19 scenario'!F9*'Unit emission'!AN8+'RCP19 scenario'!F97*'Unit emission'!AN140)*Efficiency!$G7+(Transition!$C7*('RCP19 scenario'!F9*'Unit emission'!AN52)+'RCP19 scenario'!F97*'Unit emission'!AN184)*Efficiency!$P7)/Lifetime!$C7</f>
        <v>0</v>
      </c>
      <c r="FX8">
        <f>(Transition!$D7*('RCP19 scenario'!G9*'Unit emission'!AO8+'RCP19 scenario'!G97*'Unit emission'!AO140)*Efficiency!$G7+(Transition!$C7*('RCP19 scenario'!G9*'Unit emission'!AO52)+'RCP19 scenario'!G97*'Unit emission'!AO184)*Efficiency!$P7)/Lifetime!$C7</f>
        <v>0</v>
      </c>
      <c r="FY8">
        <f>(Transition!$D7*('RCP19 scenario'!H9*'Unit emission'!AP8+'RCP19 scenario'!H97*'Unit emission'!AP140)*Efficiency!$G7+(Transition!$C7*('RCP19 scenario'!H9*'Unit emission'!AP52)+'RCP19 scenario'!H97*'Unit emission'!AP184)*Efficiency!$P7)/Lifetime!$C7</f>
        <v>0</v>
      </c>
      <c r="FZ8">
        <f>(Transition!$D7*('RCP19 scenario'!I9*'Unit emission'!AQ8+'RCP19 scenario'!I97*'Unit emission'!AQ140)*Efficiency!$G7+(Transition!$C7*('RCP19 scenario'!I9*'Unit emission'!AQ52)+'RCP19 scenario'!I97*'Unit emission'!AQ184)*Efficiency!$P7)/Lifetime!$C7</f>
        <v>0</v>
      </c>
      <c r="GA8">
        <f>(Transition!$D7*('RCP19 scenario'!J9*'Unit emission'!AR8+'RCP19 scenario'!J97*'Unit emission'!AR140)*Efficiency!$G7+(Transition!$C7*('RCP19 scenario'!J9*'Unit emission'!AR52)+'RCP19 scenario'!J97*'Unit emission'!AR184)*Efficiency!$P7)/Lifetime!$C7</f>
        <v>0</v>
      </c>
      <c r="GB8">
        <f>(Transition!$D7*('RCP19 scenario'!K9*'Unit emission'!AS8+'RCP19 scenario'!K97*'Unit emission'!AS140)*Efficiency!$G7+(Transition!$C7*('RCP19 scenario'!K9*'Unit emission'!AS52)+'RCP19 scenario'!K97*'Unit emission'!AS184)*Efficiency!$P7)/Lifetime!$C7</f>
        <v>0</v>
      </c>
      <c r="GC8">
        <f>(Transition!$D7*('RCP19 scenario'!L9*'Unit emission'!AT8+'RCP19 scenario'!L97*'Unit emission'!AT140)*Efficiency!$G7+(Transition!$C7*('RCP19 scenario'!L9*'Unit emission'!AT52)+'RCP19 scenario'!L97*'Unit emission'!AT184)*Efficiency!$P7)/Lifetime!$C7</f>
        <v>0</v>
      </c>
      <c r="GD8">
        <f>(Transition!$D7*('RCP19 scenario'!M9*'Unit emission'!AU8+'RCP19 scenario'!M97*'Unit emission'!AU140)*Efficiency!$G7+(Transition!$C7*('RCP19 scenario'!M9*'Unit emission'!AU52)+'RCP19 scenario'!M97*'Unit emission'!AU184)*Efficiency!$P7)/Lifetime!$C7</f>
        <v>0</v>
      </c>
      <c r="GE8">
        <f>(Transition!$D7*('RCP19 scenario'!N9*'Unit emission'!AV8+'RCP19 scenario'!N97*'Unit emission'!AV140)*Efficiency!$G7+(Transition!$C7*('RCP19 scenario'!N9*'Unit emission'!AV52)+'RCP19 scenario'!N97*'Unit emission'!AV184)*Efficiency!$P7)/Lifetime!$C7</f>
        <v>0</v>
      </c>
      <c r="GF8">
        <f>(Transition!$D7*('RCP19 scenario'!O9*'Unit emission'!AW8+'RCP19 scenario'!O97*'Unit emission'!AW140)*Efficiency!$G7+(Transition!$C7*('RCP19 scenario'!O9*'Unit emission'!AW52)+'RCP19 scenario'!O97*'Unit emission'!AW184)*Efficiency!$P7)/Lifetime!$C7</f>
        <v>0</v>
      </c>
      <c r="GG8">
        <f>(Transition!$D7*('RCP19 scenario'!P9*'Unit emission'!AX8+'RCP19 scenario'!P97*'Unit emission'!AX140)*Efficiency!$G7+(Transition!$C7*('RCP19 scenario'!P9*'Unit emission'!AX52)+'RCP19 scenario'!P97*'Unit emission'!AX184)*Efficiency!$P7)/Lifetime!$C7</f>
        <v>0</v>
      </c>
      <c r="GH8">
        <f>(Transition!$D7*('RCP19 scenario'!Q9*'Unit emission'!AY8+'RCP19 scenario'!Q97*'Unit emission'!AY140)*Efficiency!$G7+(Transition!$C7*('RCP19 scenario'!Q9*'Unit emission'!AY52)+'RCP19 scenario'!Q97*'Unit emission'!AY184)*Efficiency!$P7)/Lifetime!$C7</f>
        <v>0</v>
      </c>
      <c r="GI8">
        <f>(Transition!$D7*('RCP19 scenario'!R9*'Unit emission'!AZ8+'RCP19 scenario'!R97*'Unit emission'!AZ140)*Efficiency!$G7+(Transition!$C7*('RCP19 scenario'!R9*'Unit emission'!AZ52)+'RCP19 scenario'!R97*'Unit emission'!AZ184)*Efficiency!$P7)/Lifetime!$C7</f>
        <v>0</v>
      </c>
      <c r="GJ8">
        <f>(Transition!$D7*('RCP19 scenario'!S9*'Unit emission'!BA8)*Efficiency!$G7+Transition!$C7*('RCP19 scenario'!S9*'Unit emission'!BA52)*Efficiency!$P7)/Lifetime!$C7</f>
        <v>0</v>
      </c>
      <c r="GK8">
        <f>(Transition!$D7*('RCP19 scenario'!T9*'Unit emission'!AK8+'RCP19 scenario'!T97*'Unit emission'!AK140)*Efficiency!$G7+(Transition!$C7*('RCP19 scenario'!T9*'Unit emission'!AK52)+'RCP19 scenario'!T97*'Unit emission'!AK184)*Efficiency!$P7)/Lifetime!$C7</f>
        <v>0</v>
      </c>
      <c r="GL8">
        <f>(Transition!$D7*('RCP19 scenario'!U9*'Unit emission'!AL8+'RCP19 scenario'!U97*'Unit emission'!AL140)*Efficiency!$G7+(Transition!$C7*('RCP19 scenario'!U9*'Unit emission'!AL52)+'RCP19 scenario'!U97*'Unit emission'!AL184)*Efficiency!$P7)/Lifetime!$C7</f>
        <v>0</v>
      </c>
      <c r="GM8">
        <f>(Transition!$D7*('RCP19 scenario'!V9*'Unit emission'!AM8+'RCP19 scenario'!V97*'Unit emission'!AM140)*Efficiency!$G7+(Transition!$C7*('RCP19 scenario'!V9*'Unit emission'!AM52)+'RCP19 scenario'!V97*'Unit emission'!AM184)*Efficiency!$P7)/Lifetime!$C7</f>
        <v>0</v>
      </c>
      <c r="GN8">
        <f>(Transition!$D7*('RCP19 scenario'!W9*'Unit emission'!AN8+'RCP19 scenario'!W97*'Unit emission'!AN140)*Efficiency!$G7+(Transition!$C7*('RCP19 scenario'!W9*'Unit emission'!AN52)+'RCP19 scenario'!W97*'Unit emission'!AN184)*Efficiency!$P7)/Lifetime!$C7</f>
        <v>0</v>
      </c>
      <c r="GO8">
        <f>(Transition!$D7*('RCP19 scenario'!X9*'Unit emission'!AO8+'RCP19 scenario'!X97*'Unit emission'!AO140)*Efficiency!$G7+(Transition!$C7*('RCP19 scenario'!X9*'Unit emission'!AO52)+'RCP19 scenario'!X97*'Unit emission'!AO184)*Efficiency!$P7)/Lifetime!$C7</f>
        <v>0</v>
      </c>
      <c r="GP8">
        <f>(Transition!$D7*('RCP19 scenario'!Y9*'Unit emission'!AP8+'RCP19 scenario'!Y97*'Unit emission'!AP140)*Efficiency!$G7+(Transition!$C7*('RCP19 scenario'!Y9*'Unit emission'!AP52)+'RCP19 scenario'!Y97*'Unit emission'!AP184)*Efficiency!$P7)/Lifetime!$C7</f>
        <v>0</v>
      </c>
      <c r="GQ8">
        <f>(Transition!$D7*('RCP19 scenario'!Z9*'Unit emission'!AQ8+'RCP19 scenario'!Z97*'Unit emission'!AQ140)*Efficiency!$G7+(Transition!$C7*('RCP19 scenario'!Z9*'Unit emission'!AQ52)+'RCP19 scenario'!Z97*'Unit emission'!AQ184)*Efficiency!$P7)/Lifetime!$C7</f>
        <v>0</v>
      </c>
      <c r="GR8">
        <f>(Transition!$D7*('RCP19 scenario'!AA9*'Unit emission'!AR8+'RCP19 scenario'!AA97*'Unit emission'!AR140)*Efficiency!$G7+(Transition!$C7*('RCP19 scenario'!AA9*'Unit emission'!AR52)+'RCP19 scenario'!AA97*'Unit emission'!AR184)*Efficiency!$P7)/Lifetime!$C7</f>
        <v>0</v>
      </c>
      <c r="GS8">
        <f>(Transition!$D7*('RCP19 scenario'!AB9*'Unit emission'!AS8+'RCP19 scenario'!AB97*'Unit emission'!AS140)*Efficiency!$G7+(Transition!$C7*('RCP19 scenario'!AB9*'Unit emission'!AS52)+'RCP19 scenario'!AB97*'Unit emission'!AS184)*Efficiency!$P7)/Lifetime!$C7</f>
        <v>0</v>
      </c>
      <c r="GT8">
        <f>(Transition!$D7*('RCP19 scenario'!AC9*'Unit emission'!AT8+'RCP19 scenario'!AC97*'Unit emission'!AT140)*Efficiency!$G7+(Transition!$C7*('RCP19 scenario'!AC9*'Unit emission'!AT52)+'RCP19 scenario'!AC97*'Unit emission'!AT184)*Efficiency!$P7)/Lifetime!$C7</f>
        <v>0</v>
      </c>
      <c r="GU8">
        <f>(Transition!$D7*('RCP19 scenario'!AD9*'Unit emission'!AU8+'RCP19 scenario'!AD97*'Unit emission'!AU140)*Efficiency!$G7+(Transition!$C7*('RCP19 scenario'!AD9*'Unit emission'!AU52)+'RCP19 scenario'!AD97*'Unit emission'!AU184)*Efficiency!$P7)/Lifetime!$C7</f>
        <v>0</v>
      </c>
      <c r="GV8">
        <f>(Transition!$D7*('RCP19 scenario'!AE9*'Unit emission'!AV8+'RCP19 scenario'!AE97*'Unit emission'!AV140)*Efficiency!$G7+(Transition!$C7*('RCP19 scenario'!AE9*'Unit emission'!AV52)+'RCP19 scenario'!AE97*'Unit emission'!AV184)*Efficiency!$P7)/Lifetime!$C7</f>
        <v>0</v>
      </c>
      <c r="GW8">
        <f>(Transition!$D7*('RCP19 scenario'!AF9*'Unit emission'!AW8+'RCP19 scenario'!AF97*'Unit emission'!AW140)*Efficiency!$G7+(Transition!$C7*('RCP19 scenario'!AF9*'Unit emission'!AW52)+'RCP19 scenario'!AF97*'Unit emission'!AW184)*Efficiency!$P7)/Lifetime!$C7</f>
        <v>0</v>
      </c>
      <c r="GX8">
        <f>(Transition!$D7*('RCP19 scenario'!AG9*'Unit emission'!AX8+'RCP19 scenario'!AG97*'Unit emission'!AX140)*Efficiency!$G7+(Transition!$C7*('RCP19 scenario'!AG9*'Unit emission'!AX52)+'RCP19 scenario'!AG97*'Unit emission'!AX184)*Efficiency!$P7)/Lifetime!$C7</f>
        <v>0</v>
      </c>
      <c r="GY8">
        <f>(Transition!$D7*('RCP19 scenario'!AH9*'Unit emission'!AY8+'RCP19 scenario'!AH97*'Unit emission'!AY140)*Efficiency!$G7+(Transition!$C7*('RCP19 scenario'!AH9*'Unit emission'!AY52)+'RCP19 scenario'!AH97*'Unit emission'!AY184)*Efficiency!$P7)/Lifetime!$C7</f>
        <v>0</v>
      </c>
      <c r="GZ8">
        <f>(Transition!$D7*('RCP19 scenario'!AI9*'Unit emission'!AZ8+'RCP19 scenario'!AI97*'Unit emission'!AZ140)*Efficiency!$G7+(Transition!$C7*('RCP19 scenario'!AI9*'Unit emission'!AZ52)+'RCP19 scenario'!AI97*'Unit emission'!AZ184)*Efficiency!$P7)/Lifetime!$C7</f>
        <v>0</v>
      </c>
      <c r="HA8">
        <f>(Transition!$D7*('RCP19 scenario'!AJ9*'Unit emission'!BA8)*Efficiency!$G7+Transition!$C7*('RCP19 scenario'!AJ9*'Unit emission'!BA52)*Efficiency!$P7)/Lifetime!$C7</f>
        <v>0</v>
      </c>
      <c r="HB8">
        <f>(Transition!$D7*('RCP19 scenario'!AK9*'Unit emission'!AK8+'RCP19 scenario'!AK97*'Unit emission'!AK140)*Efficiency!$G7+(Transition!$C7*('RCP19 scenario'!AK9*'Unit emission'!AK52)+'RCP19 scenario'!AK97*'Unit emission'!AK184)*Efficiency!$P7)/Lifetime!$C7</f>
        <v>0</v>
      </c>
      <c r="HC8">
        <f>(Transition!$D7*('RCP19 scenario'!AL9*'Unit emission'!AL8+'RCP19 scenario'!AL97*'Unit emission'!AL140)*Efficiency!$G7+(Transition!$C7*('RCP19 scenario'!AL9*'Unit emission'!AL52)+'RCP19 scenario'!AL97*'Unit emission'!AL184)*Efficiency!$P7)/Lifetime!$C7</f>
        <v>0</v>
      </c>
      <c r="HD8">
        <f>(Transition!$D7*('RCP19 scenario'!AM9*'Unit emission'!AM8+'RCP19 scenario'!AM97*'Unit emission'!AM140)*Efficiency!$G7+(Transition!$C7*('RCP19 scenario'!AM9*'Unit emission'!AM52)+'RCP19 scenario'!AM97*'Unit emission'!AM184)*Efficiency!$P7)/Lifetime!$C7</f>
        <v>0</v>
      </c>
      <c r="HE8">
        <f>(Transition!$D7*('RCP19 scenario'!AN9*'Unit emission'!AN8+'RCP19 scenario'!AN97*'Unit emission'!AN140)*Efficiency!$G7+(Transition!$C7*('RCP19 scenario'!AN9*'Unit emission'!AN52)+'RCP19 scenario'!AN97*'Unit emission'!AN184)*Efficiency!$P7)/Lifetime!$C7</f>
        <v>0</v>
      </c>
      <c r="HF8">
        <f>(Transition!$D7*('RCP19 scenario'!AO9*'Unit emission'!AO8+'RCP19 scenario'!AO97*'Unit emission'!AO140)*Efficiency!$G7+(Transition!$C7*('RCP19 scenario'!AO9*'Unit emission'!AO52)+'RCP19 scenario'!AO97*'Unit emission'!AO184)*Efficiency!$P7)/Lifetime!$C7</f>
        <v>0</v>
      </c>
      <c r="HG8">
        <f>(Transition!$D7*('RCP19 scenario'!AP9*'Unit emission'!AP8+'RCP19 scenario'!AP97*'Unit emission'!AP140)*Efficiency!$G7+(Transition!$C7*('RCP19 scenario'!AP9*'Unit emission'!AP52)+'RCP19 scenario'!AP97*'Unit emission'!AP184)*Efficiency!$P7)/Lifetime!$C7</f>
        <v>0</v>
      </c>
      <c r="HH8">
        <f>(Transition!$D7*('RCP19 scenario'!AQ9*'Unit emission'!AQ8+'RCP19 scenario'!AQ97*'Unit emission'!AQ140)*Efficiency!$G7+(Transition!$C7*('RCP19 scenario'!AQ9*'Unit emission'!AQ52)+'RCP19 scenario'!AQ97*'Unit emission'!AQ184)*Efficiency!$P7)/Lifetime!$C7</f>
        <v>0</v>
      </c>
      <c r="HI8">
        <f>(Transition!$D7*('RCP19 scenario'!AR9*'Unit emission'!AR8+'RCP19 scenario'!AR97*'Unit emission'!AR140)*Efficiency!$G7+(Transition!$C7*('RCP19 scenario'!AR9*'Unit emission'!AR52)+'RCP19 scenario'!AR97*'Unit emission'!AR184)*Efficiency!$P7)/Lifetime!$C7</f>
        <v>0</v>
      </c>
      <c r="HJ8">
        <f>(Transition!$D7*('RCP19 scenario'!AS9*'Unit emission'!AS8+'RCP19 scenario'!AS97*'Unit emission'!AS140)*Efficiency!$G7+(Transition!$C7*('RCP19 scenario'!AS9*'Unit emission'!AS52)+'RCP19 scenario'!AS97*'Unit emission'!AS184)*Efficiency!$P7)/Lifetime!$C7</f>
        <v>0</v>
      </c>
      <c r="HK8">
        <f>(Transition!$D7*('RCP19 scenario'!AT9*'Unit emission'!AT8+'RCP19 scenario'!AT97*'Unit emission'!AT140)*Efficiency!$G7+(Transition!$C7*('RCP19 scenario'!AT9*'Unit emission'!AT52)+'RCP19 scenario'!AT97*'Unit emission'!AT184)*Efficiency!$P7)/Lifetime!$C7</f>
        <v>0</v>
      </c>
      <c r="HL8">
        <f>(Transition!$D7*('RCP19 scenario'!AU9*'Unit emission'!AU8+'RCP19 scenario'!AU97*'Unit emission'!AU140)*Efficiency!$G7+(Transition!$C7*('RCP19 scenario'!AU9*'Unit emission'!AU52)+'RCP19 scenario'!AU97*'Unit emission'!AU184)*Efficiency!$P7)/Lifetime!$C7</f>
        <v>0</v>
      </c>
      <c r="HM8">
        <f>(Transition!$D7*('RCP19 scenario'!AV9*'Unit emission'!AV8+'RCP19 scenario'!AV97*'Unit emission'!AV140)*Efficiency!$G7+(Transition!$C7*('RCP19 scenario'!AV9*'Unit emission'!AV52)+'RCP19 scenario'!AV97*'Unit emission'!AV184)*Efficiency!$P7)/Lifetime!$C7</f>
        <v>0</v>
      </c>
      <c r="HN8">
        <f>(Transition!$D7*('RCP19 scenario'!AW9*'Unit emission'!AW8+'RCP19 scenario'!AW97*'Unit emission'!AW140)*Efficiency!$G7+(Transition!$C7*('RCP19 scenario'!AW9*'Unit emission'!AW52)+'RCP19 scenario'!AW97*'Unit emission'!AW184)*Efficiency!$P7)/Lifetime!$C7</f>
        <v>0</v>
      </c>
      <c r="HO8">
        <f>(Transition!$D7*('RCP19 scenario'!AX9*'Unit emission'!AX8+'RCP19 scenario'!AX97*'Unit emission'!AX140)*Efficiency!$G7+(Transition!$C7*('RCP19 scenario'!AX9*'Unit emission'!AX52)+'RCP19 scenario'!AX97*'Unit emission'!AX184)*Efficiency!$P7)/Lifetime!$C7</f>
        <v>0</v>
      </c>
      <c r="HP8">
        <f>(Transition!$D7*('RCP19 scenario'!AY9*'Unit emission'!AY8+'RCP19 scenario'!AY97*'Unit emission'!AY140)*Efficiency!$G7+(Transition!$C7*('RCP19 scenario'!AY9*'Unit emission'!AY52)+'RCP19 scenario'!AY97*'Unit emission'!AY184)*Efficiency!$P7)/Lifetime!$C7</f>
        <v>0</v>
      </c>
      <c r="HQ8">
        <f>(Transition!$D7*('RCP19 scenario'!AZ9*'Unit emission'!AZ8+'RCP19 scenario'!AZ97*'Unit emission'!AZ140)*Efficiency!$G7+(Transition!$C7*('RCP19 scenario'!AZ9*'Unit emission'!AZ52)+'RCP19 scenario'!AZ97*'Unit emission'!AZ184)*Efficiency!$P7)/Lifetime!$C7</f>
        <v>0</v>
      </c>
      <c r="HR8">
        <f>(Transition!$D7*('RCP19 scenario'!BA9*'Unit emission'!BA8)*Efficiency!$G7+Transition!$C7*('RCP19 scenario'!BA9*'Unit emission'!BA52)*Efficiency!$P7)/Lifetime!$C7</f>
        <v>0</v>
      </c>
      <c r="HS8" s="9">
        <f>(Transition!$D7*('RCP19 scenario'!BB9*'Unit emission'!AK8)*Efficiency!$G7+Transition!$C7*('RCP19 scenario'!BB9*'Unit emission'!AK52)*Efficiency!$P7)/Lifetime!$C7</f>
        <v>0</v>
      </c>
      <c r="HT8" s="9">
        <f>(Transition!$D7*('RCP19 scenario'!BC9*'Unit emission'!AL8)*Efficiency!$G7+Transition!$C7*('RCP19 scenario'!BC9*'Unit emission'!AL52)*Efficiency!$P7)/Lifetime!$C7</f>
        <v>0</v>
      </c>
      <c r="HU8" s="9">
        <f>(Transition!$D7*('RCP19 scenario'!BD9*'Unit emission'!AM8)*Efficiency!$G7+Transition!$C7*('RCP19 scenario'!BD9*'Unit emission'!AM52)*Efficiency!$P7)/Lifetime!$C7</f>
        <v>0</v>
      </c>
      <c r="HV8" s="9">
        <f>(Transition!$D7*('RCP19 scenario'!BE9*'Unit emission'!AN8)*Efficiency!$G7+Transition!$C7*('RCP19 scenario'!BE9*'Unit emission'!AN52)*Efficiency!$P7)/Lifetime!$C7</f>
        <v>0</v>
      </c>
      <c r="HW8" s="9">
        <f>(Transition!$D7*('RCP19 scenario'!BF9*'Unit emission'!AO8)*Efficiency!$G7+Transition!$C7*('RCP19 scenario'!BF9*'Unit emission'!AO52)*Efficiency!$P7)/Lifetime!$C7</f>
        <v>0</v>
      </c>
      <c r="HX8" s="9">
        <f>(Transition!$D7*('RCP19 scenario'!BG9*'Unit emission'!AP8)*Efficiency!$G7+Transition!$C7*('RCP19 scenario'!BG9*'Unit emission'!AP52)*Efficiency!$P7)/Lifetime!$C7</f>
        <v>0</v>
      </c>
      <c r="HY8" s="9">
        <f>(Transition!$D7*('RCP19 scenario'!BH9*'Unit emission'!AQ8)*Efficiency!$G7+Transition!$C7*('RCP19 scenario'!BH9*'Unit emission'!AQ52)*Efficiency!$P7)/Lifetime!$C7</f>
        <v>0</v>
      </c>
      <c r="HZ8" s="9">
        <f>(Transition!$D7*('RCP19 scenario'!BI9*'Unit emission'!AR8)*Efficiency!$G7+Transition!$C7*('RCP19 scenario'!BI9*'Unit emission'!AR52)*Efficiency!$P7)/Lifetime!$C7</f>
        <v>0</v>
      </c>
      <c r="IA8" s="9">
        <f>(Transition!$D7*('RCP19 scenario'!BJ9*'Unit emission'!AS8)*Efficiency!$G7+Transition!$C7*('RCP19 scenario'!BJ9*'Unit emission'!AS52)*Efficiency!$P7)/Lifetime!$C7</f>
        <v>0</v>
      </c>
      <c r="IB8" s="9">
        <f>(Transition!$D7*('RCP19 scenario'!BK9*'Unit emission'!AT8)*Efficiency!$G7+Transition!$C7*('RCP19 scenario'!BK9*'Unit emission'!AT52)*Efficiency!$P7)/Lifetime!$C7</f>
        <v>0</v>
      </c>
      <c r="IC8" s="9">
        <f>(Transition!$D7*('RCP19 scenario'!BL9*'Unit emission'!AU8)*Efficiency!$G7+Transition!$C7*('RCP19 scenario'!BL9*'Unit emission'!AU52)*Efficiency!$P7)/Lifetime!$C7</f>
        <v>0</v>
      </c>
      <c r="ID8" s="9">
        <f>(Transition!$D7*('RCP19 scenario'!BM9*'Unit emission'!AV8)*Efficiency!$G7+Transition!$C7*('RCP19 scenario'!BM9*'Unit emission'!AV52)*Efficiency!$P7)/Lifetime!$C7</f>
        <v>0</v>
      </c>
      <c r="IE8" s="9">
        <f>(Transition!$D7*('RCP19 scenario'!BN9*'Unit emission'!AW8)*Efficiency!$G7+Transition!$C7*('RCP19 scenario'!BN9*'Unit emission'!AW52)*Efficiency!$P7)/Lifetime!$C7</f>
        <v>0</v>
      </c>
      <c r="IF8" s="9">
        <f>(Transition!$D7*('RCP19 scenario'!BO9*'Unit emission'!AX8)*Efficiency!$G7+Transition!$C7*('RCP19 scenario'!BO9*'Unit emission'!AX52)*Efficiency!$P7)/Lifetime!$C7</f>
        <v>0</v>
      </c>
      <c r="IG8" s="9">
        <f>(Transition!$D7*('RCP19 scenario'!BP9*'Unit emission'!AY8)*Efficiency!$G7+Transition!$C7*('RCP19 scenario'!BP9*'Unit emission'!AY52)*Efficiency!$P7)/Lifetime!$C7</f>
        <v>0</v>
      </c>
      <c r="IH8" s="9">
        <f>(Transition!$D7*('RCP19 scenario'!BQ9*'Unit emission'!AZ8)*Efficiency!$G7+Transition!$C7*('RCP19 scenario'!BQ9*'Unit emission'!AZ52)*Efficiency!$P7)/Lifetime!$C7</f>
        <v>0</v>
      </c>
      <c r="II8" s="9">
        <f>(Transition!$D7*('RCP19 scenario'!BR9*'Unit emission'!BA8)*Efficiency!$G7+Transition!$C7*('RCP19 scenario'!BR9*'Unit emission'!BA52)*Efficiency!$P7)/Lifetime!$C7</f>
        <v>0</v>
      </c>
      <c r="IJ8" s="9">
        <f>(Transition!$D7*('RCP19 scenario'!BS9*'Unit emission'!AK8)*Efficiency!$G7+Transition!$C7*('RCP19 scenario'!BS9*'Unit emission'!AK52)*Efficiency!$P7)/Lifetime!$C7</f>
        <v>0</v>
      </c>
      <c r="IK8" s="9">
        <f>(Transition!$D7*('RCP19 scenario'!BT9*'Unit emission'!AL8)*Efficiency!$G7+Transition!$C7*('RCP19 scenario'!BT9*'Unit emission'!AL52)*Efficiency!$P7)/Lifetime!$C7</f>
        <v>0</v>
      </c>
      <c r="IL8" s="9">
        <f>(Transition!$D7*('RCP19 scenario'!BU9*'Unit emission'!AM8)*Efficiency!$G7+Transition!$C7*('RCP19 scenario'!BU9*'Unit emission'!AM52)*Efficiency!$P7)/Lifetime!$C7</f>
        <v>0</v>
      </c>
      <c r="IM8" s="9">
        <f>(Transition!$D7*('RCP19 scenario'!BV9*'Unit emission'!AN8)*Efficiency!$G7+Transition!$C7*('RCP19 scenario'!BV9*'Unit emission'!AN52)*Efficiency!$P7)/Lifetime!$C7</f>
        <v>0</v>
      </c>
      <c r="IN8" s="9">
        <f>(Transition!$D7*('RCP19 scenario'!BW9*'Unit emission'!AO8)*Efficiency!$G7+Transition!$C7*('RCP19 scenario'!BW9*'Unit emission'!AO52)*Efficiency!$P7)/Lifetime!$C7</f>
        <v>0</v>
      </c>
      <c r="IO8" s="9">
        <f>(Transition!$D7*('RCP19 scenario'!BX9*'Unit emission'!AP8)*Efficiency!$G7+Transition!$C7*('RCP19 scenario'!BX9*'Unit emission'!AP52)*Efficiency!$P7)/Lifetime!$C7</f>
        <v>0</v>
      </c>
      <c r="IP8" s="9">
        <f>(Transition!$D7*('RCP19 scenario'!BY9*'Unit emission'!AQ8)*Efficiency!$G7+Transition!$C7*('RCP19 scenario'!BY9*'Unit emission'!AQ52)*Efficiency!$P7)/Lifetime!$C7</f>
        <v>0</v>
      </c>
      <c r="IQ8" s="9">
        <f>(Transition!$D7*('RCP19 scenario'!BZ9*'Unit emission'!AR8)*Efficiency!$G7+Transition!$C7*('RCP19 scenario'!BZ9*'Unit emission'!AR52)*Efficiency!$P7)/Lifetime!$C7</f>
        <v>0</v>
      </c>
      <c r="IR8" s="9">
        <f>(Transition!$D7*('RCP19 scenario'!CA9*'Unit emission'!AS8)*Efficiency!$G7+Transition!$C7*('RCP19 scenario'!CA9*'Unit emission'!AS52)*Efficiency!$P7)/Lifetime!$C7</f>
        <v>0</v>
      </c>
      <c r="IS8" s="9">
        <f>(Transition!$D7*('RCP19 scenario'!CB9*'Unit emission'!AT8)*Efficiency!$G7+Transition!$C7*('RCP19 scenario'!CB9*'Unit emission'!AT52)*Efficiency!$P7)/Lifetime!$C7</f>
        <v>0</v>
      </c>
      <c r="IT8" s="9">
        <f>(Transition!$D7*('RCP19 scenario'!CC9*'Unit emission'!AU8)*Efficiency!$G7+Transition!$C7*('RCP19 scenario'!CC9*'Unit emission'!AU52)*Efficiency!$P7)/Lifetime!$C7</f>
        <v>0</v>
      </c>
      <c r="IU8" s="9">
        <f>(Transition!$D7*('RCP19 scenario'!CD9*'Unit emission'!AV8)*Efficiency!$G7+Transition!$C7*('RCP19 scenario'!CD9*'Unit emission'!AV52)*Efficiency!$P7)/Lifetime!$C7</f>
        <v>0</v>
      </c>
      <c r="IV8" s="9">
        <f>(Transition!$D7*('RCP19 scenario'!CE9*'Unit emission'!AW8)*Efficiency!$G7+Transition!$C7*('RCP19 scenario'!CE9*'Unit emission'!AW52)*Efficiency!$P7)/Lifetime!$C7</f>
        <v>0</v>
      </c>
      <c r="IW8" s="9">
        <f>(Transition!$D7*('RCP19 scenario'!CF9*'Unit emission'!AX8)*Efficiency!$G7+Transition!$C7*('RCP19 scenario'!CF9*'Unit emission'!AX52)*Efficiency!$P7)/Lifetime!$C7</f>
        <v>0</v>
      </c>
      <c r="IX8" s="9">
        <f>(Transition!$D7*('RCP19 scenario'!CG9*'Unit emission'!AY8)*Efficiency!$G7+Transition!$C7*('RCP19 scenario'!CG9*'Unit emission'!AY52)*Efficiency!$P7)/Lifetime!$C7</f>
        <v>0</v>
      </c>
      <c r="IY8" s="9">
        <f>(Transition!$D7*('RCP19 scenario'!CH9*'Unit emission'!AZ8)*Efficiency!$G7+Transition!$C7*('RCP19 scenario'!CH9*'Unit emission'!AZ52)*Efficiency!$P7)/Lifetime!$C7</f>
        <v>0</v>
      </c>
    </row>
    <row r="9" spans="1:259" x14ac:dyDescent="0.25">
      <c r="A9">
        <v>2016</v>
      </c>
      <c r="B9">
        <f>(Transition!$D8*('Base-scenario'!C10*'Unit emission'!C9)*Efficiency!$G8+(Transition!$C8*('Base-scenario'!C10*'Unit emission'!C53)+'Base-scenario'!C98*'Unit emission'!C185)*Efficiency!$P8)/Lifetime!$C8</f>
        <v>0</v>
      </c>
      <c r="C9">
        <f>(Transition!$D8*('Base-scenario'!D10*'Unit emission'!D9)*Efficiency!$G8+(Transition!$C8*('Base-scenario'!D10*'Unit emission'!D53)+'Base-scenario'!D98*'Unit emission'!D185)*Efficiency!$P8)/Lifetime!$C8</f>
        <v>0</v>
      </c>
      <c r="D9">
        <f>(Transition!$D8*('Base-scenario'!E10*'Unit emission'!E9)*Efficiency!$G8+(Transition!$C8*('Base-scenario'!E10*'Unit emission'!E53)+'Base-scenario'!E98*'Unit emission'!E185)*Efficiency!$P8)/Lifetime!$C8</f>
        <v>0</v>
      </c>
      <c r="E9">
        <f>(Transition!$D8*('Base-scenario'!F10*'Unit emission'!F9)*Efficiency!$G8+(Transition!$C8*('Base-scenario'!F10*'Unit emission'!F53)+'Base-scenario'!F98*'Unit emission'!F185)*Efficiency!$P8)/Lifetime!$C8</f>
        <v>0</v>
      </c>
      <c r="F9">
        <f>(Transition!$D8*('Base-scenario'!G10*'Unit emission'!G9)*Efficiency!$G8+(Transition!$C8*('Base-scenario'!G10*'Unit emission'!G53)+'Base-scenario'!G98*'Unit emission'!G185)*Efficiency!$P8)/Lifetime!$C8</f>
        <v>0</v>
      </c>
      <c r="G9">
        <f>(Transition!$D8*('Base-scenario'!H10*'Unit emission'!H9)*Efficiency!$G8+(Transition!$C8*('Base-scenario'!H10*'Unit emission'!H53)+'Base-scenario'!H98*'Unit emission'!H185)*Efficiency!$P8)/Lifetime!$C8</f>
        <v>0</v>
      </c>
      <c r="H9">
        <f>(Transition!$D8*('Base-scenario'!I10*'Unit emission'!I9)*Efficiency!$G8+(Transition!$C8*('Base-scenario'!I10*'Unit emission'!I53)+'Base-scenario'!I98*'Unit emission'!I185)*Efficiency!$P8)/Lifetime!$C8</f>
        <v>0</v>
      </c>
      <c r="I9">
        <f>(Transition!$D8*('Base-scenario'!J10*'Unit emission'!J9)*Efficiency!$G8+(Transition!$C8*('Base-scenario'!J10*'Unit emission'!J53)+'Base-scenario'!J98*'Unit emission'!J185)*Efficiency!$P8)/Lifetime!$C8</f>
        <v>0</v>
      </c>
      <c r="J9">
        <f>(Transition!$D8*('Base-scenario'!K10*'Unit emission'!K9)*Efficiency!$G8+(Transition!$C8*('Base-scenario'!K10*'Unit emission'!K53)+'Base-scenario'!K98*'Unit emission'!K185)*Efficiency!$P8)/Lifetime!$C8</f>
        <v>0</v>
      </c>
      <c r="K9">
        <f>(Transition!$D8*('Base-scenario'!L10*'Unit emission'!L9)*Efficiency!$G8+(Transition!$C8*('Base-scenario'!L10*'Unit emission'!L53)+'Base-scenario'!L98*'Unit emission'!L185)*Efficiency!$P8)/Lifetime!$C8</f>
        <v>0</v>
      </c>
      <c r="L9">
        <f>(Transition!$D8*('Base-scenario'!M10*'Unit emission'!M9)*Efficiency!$G8+(Transition!$C8*('Base-scenario'!M10*'Unit emission'!M53)+'Base-scenario'!M98*'Unit emission'!M185)*Efficiency!$P8)/Lifetime!$C8</f>
        <v>0</v>
      </c>
      <c r="M9">
        <f>(Transition!$D8*('Base-scenario'!N10*'Unit emission'!N9)*Efficiency!$G8+(Transition!$C8*('Base-scenario'!N10*'Unit emission'!N53)+'Base-scenario'!N98*'Unit emission'!N185)*Efficiency!$P8)/Lifetime!$C8</f>
        <v>0</v>
      </c>
      <c r="N9">
        <f>(Transition!$D8*('Base-scenario'!O10*'Unit emission'!O9)*Efficiency!$G8+(Transition!$C8*('Base-scenario'!O10*'Unit emission'!O53)+'Base-scenario'!O98*'Unit emission'!O185)*Efficiency!$P8)/Lifetime!$C8</f>
        <v>0</v>
      </c>
      <c r="O9">
        <f>(Transition!$D8*('Base-scenario'!P10*'Unit emission'!P9)*Efficiency!$G8+(Transition!$C8*('Base-scenario'!P10*'Unit emission'!P53)+'Base-scenario'!P98*'Unit emission'!P185)*Efficiency!$P8)/Lifetime!$C8</f>
        <v>0</v>
      </c>
      <c r="P9">
        <f>(Transition!$D8*('Base-scenario'!Q10*'Unit emission'!Q9)*Efficiency!$G8+(Transition!$C8*('Base-scenario'!Q10*'Unit emission'!Q53)+'Base-scenario'!Q98*'Unit emission'!Q185)*Efficiency!$P8)/Lifetime!$C8</f>
        <v>0</v>
      </c>
      <c r="Q9">
        <f>(Transition!$D8*('Base-scenario'!R10*'Unit emission'!R9)*Efficiency!$G8+(Transition!$C8*('Base-scenario'!R10*'Unit emission'!R53)+'Base-scenario'!R98*'Unit emission'!R185)*Efficiency!$P8)/Lifetime!$C8</f>
        <v>0</v>
      </c>
      <c r="R9">
        <f>(Transition!$D8*('Base-scenario'!S10*'Unit emission'!S9)*Efficiency!$G8+Transition!$C8*('Base-scenario'!S10*'Unit emission'!S53)*Efficiency!$P8)/Lifetime!$C8</f>
        <v>0</v>
      </c>
      <c r="S9">
        <f>(Transition!$D8*('Base-scenario'!T10*'Unit emission'!C9)*Efficiency!$G8+(Transition!$C8*('Base-scenario'!T10*'Unit emission'!C53)+'Base-scenario'!T98*'Unit emission'!C185)*Efficiency!$P8)/Lifetime!$C8</f>
        <v>0</v>
      </c>
      <c r="T9">
        <f>(Transition!$D8*('Base-scenario'!U10*'Unit emission'!D9)*Efficiency!$G8+(Transition!$C8*('Base-scenario'!U10*'Unit emission'!D53)+'Base-scenario'!U98*'Unit emission'!D185)*Efficiency!$P8)/Lifetime!$C8</f>
        <v>0</v>
      </c>
      <c r="U9">
        <f>(Transition!$D8*('Base-scenario'!V10*'Unit emission'!E9)*Efficiency!$G8+(Transition!$C8*('Base-scenario'!V10*'Unit emission'!E53)+'Base-scenario'!V98*'Unit emission'!E185)*Efficiency!$P8)/Lifetime!$C8</f>
        <v>0</v>
      </c>
      <c r="V9">
        <f>(Transition!$D8*('Base-scenario'!W10*'Unit emission'!F9)*Efficiency!$G8+(Transition!$C8*('Base-scenario'!W10*'Unit emission'!F53)+'Base-scenario'!W98*'Unit emission'!F185)*Efficiency!$P8)/Lifetime!$C8</f>
        <v>0</v>
      </c>
      <c r="W9">
        <f>(Transition!$D8*('Base-scenario'!X10*'Unit emission'!G9)*Efficiency!$G8+(Transition!$C8*('Base-scenario'!X10*'Unit emission'!G53)+'Base-scenario'!X98*'Unit emission'!G185)*Efficiency!$P8)/Lifetime!$C8</f>
        <v>0</v>
      </c>
      <c r="X9">
        <f>(Transition!$D8*('Base-scenario'!Y10*'Unit emission'!H9)*Efficiency!$G8+(Transition!$C8*('Base-scenario'!Y10*'Unit emission'!H53)+'Base-scenario'!Y98*'Unit emission'!H185)*Efficiency!$P8)/Lifetime!$C8</f>
        <v>0</v>
      </c>
      <c r="Y9">
        <f>(Transition!$D8*('Base-scenario'!Z10*'Unit emission'!I9)*Efficiency!$G8+(Transition!$C8*('Base-scenario'!Z10*'Unit emission'!I53)+'Base-scenario'!Z98*'Unit emission'!I185)*Efficiency!$P8)/Lifetime!$C8</f>
        <v>0</v>
      </c>
      <c r="Z9">
        <f>(Transition!$D8*('Base-scenario'!AA10*'Unit emission'!J9)*Efficiency!$G8+(Transition!$C8*('Base-scenario'!AA10*'Unit emission'!J53)+'Base-scenario'!AA98*'Unit emission'!J185)*Efficiency!$P8)/Lifetime!$C8</f>
        <v>0</v>
      </c>
      <c r="AA9">
        <f>(Transition!$D8*('Base-scenario'!AB10*'Unit emission'!K9)*Efficiency!$G8+(Transition!$C8*('Base-scenario'!AB10*'Unit emission'!K53)+'Base-scenario'!AB98*'Unit emission'!K185)*Efficiency!$P8)/Lifetime!$C8</f>
        <v>0</v>
      </c>
      <c r="AB9">
        <f>(Transition!$D8*('Base-scenario'!AC10*'Unit emission'!L9)*Efficiency!$G8+(Transition!$C8*('Base-scenario'!AC10*'Unit emission'!L53)+'Base-scenario'!AC98*'Unit emission'!L185)*Efficiency!$P8)/Lifetime!$C8</f>
        <v>0</v>
      </c>
      <c r="AC9">
        <f>(Transition!$D8*('Base-scenario'!AD10*'Unit emission'!M9)*Efficiency!$G8+(Transition!$C8*('Base-scenario'!AD10*'Unit emission'!M53)+'Base-scenario'!AD98*'Unit emission'!M185)*Efficiency!$P8)/Lifetime!$C8</f>
        <v>0</v>
      </c>
      <c r="AD9">
        <f>(Transition!$D8*('Base-scenario'!AE10*'Unit emission'!N9)*Efficiency!$G8+(Transition!$C8*('Base-scenario'!AE10*'Unit emission'!N53)+'Base-scenario'!AE98*'Unit emission'!N185)*Efficiency!$P8)/Lifetime!$C8</f>
        <v>0</v>
      </c>
      <c r="AE9">
        <f>(Transition!$D8*('Base-scenario'!AF10*'Unit emission'!O9)*Efficiency!$G8+(Transition!$C8*('Base-scenario'!AF10*'Unit emission'!O53)+'Base-scenario'!AF98*'Unit emission'!O185)*Efficiency!$P8)/Lifetime!$C8</f>
        <v>0</v>
      </c>
      <c r="AF9">
        <f>(Transition!$D8*('Base-scenario'!AG10*'Unit emission'!P9)*Efficiency!$G8+(Transition!$C8*('Base-scenario'!AG10*'Unit emission'!P53)+'Base-scenario'!AG98*'Unit emission'!P185)*Efficiency!$P8)/Lifetime!$C8</f>
        <v>0</v>
      </c>
      <c r="AG9">
        <f>(Transition!$D8*('Base-scenario'!AH10*'Unit emission'!Q9)*Efficiency!$G8+(Transition!$C8*('Base-scenario'!AH10*'Unit emission'!Q53)+'Base-scenario'!AH98*'Unit emission'!Q185)*Efficiency!$P8)/Lifetime!$C8</f>
        <v>0</v>
      </c>
      <c r="AH9">
        <f>(Transition!$D8*('Base-scenario'!AI10*'Unit emission'!R9)*Efficiency!$G8+(Transition!$C8*('Base-scenario'!AI10*'Unit emission'!R53)+'Base-scenario'!AI98*'Unit emission'!R185)*Efficiency!$P8)/Lifetime!$C8</f>
        <v>0</v>
      </c>
      <c r="AI9">
        <f>(Transition!$D8*('Base-scenario'!AJ10*'Unit emission'!S9)*Efficiency!$G8+Transition!$C8*('Base-scenario'!AJ10*'Unit emission'!S53)*Efficiency!$P8)/Lifetime!$C8</f>
        <v>0</v>
      </c>
      <c r="AJ9">
        <f>(Transition!$D8*('Base-scenario'!AK10*'Unit emission'!C9+'Base-scenario'!AK98*'Unit emission'!C141)*Efficiency!$G8+(Transition!$C8*('Base-scenario'!AK10*'Unit emission'!C53)+'Base-scenario'!AK98*'Unit emission'!C185)*Efficiency!$P8)/Lifetime!$C8</f>
        <v>0</v>
      </c>
      <c r="AK9">
        <f>(Transition!$D8*('Base-scenario'!AL10*'Unit emission'!D9+'Base-scenario'!AL98*'Unit emission'!D141)*Efficiency!$G8+(Transition!$C8*('Base-scenario'!AL10*'Unit emission'!D53)+'Base-scenario'!AL98*'Unit emission'!D185)*Efficiency!$P8)/Lifetime!$C8</f>
        <v>0</v>
      </c>
      <c r="AL9">
        <f>(Transition!$D8*('Base-scenario'!AM10*'Unit emission'!E9+'Base-scenario'!AM98*'Unit emission'!E141)*Efficiency!$G8+(Transition!$C8*('Base-scenario'!AM10*'Unit emission'!E53)+'Base-scenario'!AM98*'Unit emission'!E185)*Efficiency!$P8)/Lifetime!$C8</f>
        <v>0</v>
      </c>
      <c r="AM9">
        <f>(Transition!$D8*('Base-scenario'!AN10*'Unit emission'!F9+'Base-scenario'!AN98*'Unit emission'!F141)*Efficiency!$G8+(Transition!$C8*('Base-scenario'!AN10*'Unit emission'!F53)+'Base-scenario'!AN98*'Unit emission'!F185)*Efficiency!$P8)/Lifetime!$C8</f>
        <v>0</v>
      </c>
      <c r="AN9">
        <f>(Transition!$D8*('Base-scenario'!AO10*'Unit emission'!G9+'Base-scenario'!AO98*'Unit emission'!G141)*Efficiency!$G8+(Transition!$C8*('Base-scenario'!AO10*'Unit emission'!G53)+'Base-scenario'!AO98*'Unit emission'!G185)*Efficiency!$P8)/Lifetime!$C8</f>
        <v>0</v>
      </c>
      <c r="AO9">
        <f>(Transition!$D8*('Base-scenario'!AP10*'Unit emission'!H9+'Base-scenario'!AP98*'Unit emission'!H141)*Efficiency!$G8+(Transition!$C8*('Base-scenario'!AP10*'Unit emission'!H53)+'Base-scenario'!AP98*'Unit emission'!H185)*Efficiency!$P8)/Lifetime!$C8</f>
        <v>0</v>
      </c>
      <c r="AP9">
        <f>(Transition!$D8*('Base-scenario'!AQ10*'Unit emission'!I9+'Base-scenario'!AQ98*'Unit emission'!I141)*Efficiency!$G8+(Transition!$C8*('Base-scenario'!AQ10*'Unit emission'!I53)+'Base-scenario'!AQ98*'Unit emission'!I185)*Efficiency!$P8)/Lifetime!$C8</f>
        <v>0</v>
      </c>
      <c r="AQ9">
        <f>(Transition!$D8*('Base-scenario'!AR10*'Unit emission'!J9+'Base-scenario'!AR98*'Unit emission'!J141)*Efficiency!$G8+(Transition!$C8*('Base-scenario'!AR10*'Unit emission'!J53)+'Base-scenario'!AR98*'Unit emission'!J185)*Efficiency!$P8)/Lifetime!$C8</f>
        <v>0</v>
      </c>
      <c r="AR9">
        <f>(Transition!$D8*('Base-scenario'!AS10*'Unit emission'!K9+'Base-scenario'!AS98*'Unit emission'!K141)*Efficiency!$G8+(Transition!$C8*('Base-scenario'!AS10*'Unit emission'!K53)+'Base-scenario'!AS98*'Unit emission'!K185)*Efficiency!$P8)/Lifetime!$C8</f>
        <v>0</v>
      </c>
      <c r="AS9">
        <f>(Transition!$D8*('Base-scenario'!AT10*'Unit emission'!L9+'Base-scenario'!AT98*'Unit emission'!L141)*Efficiency!$G8+(Transition!$C8*('Base-scenario'!AT10*'Unit emission'!L53)+'Base-scenario'!AT98*'Unit emission'!L185)*Efficiency!$P8)/Lifetime!$C8</f>
        <v>0</v>
      </c>
      <c r="AT9">
        <f>(Transition!$D8*('Base-scenario'!AU10*'Unit emission'!M9+'Base-scenario'!AU98*'Unit emission'!M141)*Efficiency!$G8+(Transition!$C8*('Base-scenario'!AU10*'Unit emission'!M53)+'Base-scenario'!AU98*'Unit emission'!M185)*Efficiency!$P8)/Lifetime!$C8</f>
        <v>0</v>
      </c>
      <c r="AU9">
        <f>(Transition!$D8*('Base-scenario'!AV10*'Unit emission'!N9+'Base-scenario'!AV98*'Unit emission'!N141)*Efficiency!$G8+(Transition!$C8*('Base-scenario'!AV10*'Unit emission'!N53)+'Base-scenario'!AV98*'Unit emission'!N185)*Efficiency!$P8)/Lifetime!$C8</f>
        <v>0</v>
      </c>
      <c r="AV9">
        <f>(Transition!$D8*('Base-scenario'!AW10*'Unit emission'!O9+'Base-scenario'!AW98*'Unit emission'!O141)*Efficiency!$G8+(Transition!$C8*('Base-scenario'!AW10*'Unit emission'!O53)+'Base-scenario'!AW98*'Unit emission'!O185)*Efficiency!$P8)/Lifetime!$C8</f>
        <v>0</v>
      </c>
      <c r="AW9">
        <f>(Transition!$D8*('Base-scenario'!AX10*'Unit emission'!P9+'Base-scenario'!AX98*'Unit emission'!P141)*Efficiency!$G8+(Transition!$C8*('Base-scenario'!AX10*'Unit emission'!P53)+'Base-scenario'!AX98*'Unit emission'!P185)*Efficiency!$P8)/Lifetime!$C8</f>
        <v>0</v>
      </c>
      <c r="AX9">
        <f>(Transition!$D8*('Base-scenario'!AY10*'Unit emission'!Q9+'Base-scenario'!AY98*'Unit emission'!Q141)*Efficiency!$G8+(Transition!$C8*('Base-scenario'!AY10*'Unit emission'!Q53)+'Base-scenario'!AY98*'Unit emission'!Q185)*Efficiency!$P8)/Lifetime!$C8</f>
        <v>0</v>
      </c>
      <c r="AY9">
        <f>(Transition!$D8*('Base-scenario'!AZ10*'Unit emission'!R9+'Base-scenario'!AZ98*'Unit emission'!R141)*Efficiency!$G8+(Transition!$C8*('Base-scenario'!AZ10*'Unit emission'!R53)+'Base-scenario'!AZ98*'Unit emission'!R185)*Efficiency!$P8)/Lifetime!$C8</f>
        <v>0</v>
      </c>
      <c r="AZ9">
        <f>(Transition!$D8*('Base-scenario'!BA10*'Unit emission'!S9)*Efficiency!$G8+Transition!$C8*('Base-scenario'!BA10*'Unit emission'!S53)*Efficiency!$P8)/Lifetime!$C8</f>
        <v>0</v>
      </c>
      <c r="BA9" s="9">
        <f>(Transition!$D8*('Base-scenario'!BB10*'Unit emission'!C9)*Efficiency!$G8+Transition!$C8*('Base-scenario'!BB10*'Unit emission'!C53)*Efficiency!$P8)/Lifetime!$C8</f>
        <v>0</v>
      </c>
      <c r="BB9" s="9">
        <f>(Transition!$D8*('Base-scenario'!BC10*'Unit emission'!D9)*Efficiency!$G8+Transition!$C8*('Base-scenario'!BC10*'Unit emission'!D53)*Efficiency!$P8)/Lifetime!$C8</f>
        <v>0</v>
      </c>
      <c r="BC9" s="9">
        <f>(Transition!$D8*('Base-scenario'!BD10*'Unit emission'!E9)*Efficiency!$G8+Transition!$C8*('Base-scenario'!BD10*'Unit emission'!E53)*Efficiency!$P8)/Lifetime!$C8</f>
        <v>0</v>
      </c>
      <c r="BD9" s="9">
        <f>(Transition!$D8*('Base-scenario'!BE10*'Unit emission'!F9)*Efficiency!$G8+Transition!$C8*('Base-scenario'!BE10*'Unit emission'!F53)*Efficiency!$P8)/Lifetime!$C8</f>
        <v>0</v>
      </c>
      <c r="BE9" s="9">
        <f>(Transition!$D8*('Base-scenario'!BF10*'Unit emission'!G9)*Efficiency!$G8+Transition!$C8*('Base-scenario'!BF10*'Unit emission'!G53)*Efficiency!$P8)/Lifetime!$C8</f>
        <v>0</v>
      </c>
      <c r="BF9" s="9">
        <f>(Transition!$D8*('Base-scenario'!BG10*'Unit emission'!H9)*Efficiency!$G8+Transition!$C8*('Base-scenario'!BG10*'Unit emission'!H53)*Efficiency!$P8)/Lifetime!$C8</f>
        <v>0</v>
      </c>
      <c r="BG9" s="9">
        <f>(Transition!$D8*('Base-scenario'!BH10*'Unit emission'!I9)*Efficiency!$G8+Transition!$C8*('Base-scenario'!BH10*'Unit emission'!I53)*Efficiency!$P8)/Lifetime!$C8</f>
        <v>0</v>
      </c>
      <c r="BH9" s="9">
        <f>(Transition!$D8*('Base-scenario'!BI10*'Unit emission'!J9)*Efficiency!$G8+Transition!$C8*('Base-scenario'!BI10*'Unit emission'!J53)*Efficiency!$P8)/Lifetime!$C8</f>
        <v>0</v>
      </c>
      <c r="BI9" s="9">
        <f>(Transition!$D8*('Base-scenario'!BJ10*'Unit emission'!K9)*Efficiency!$G8+Transition!$C8*('Base-scenario'!BJ10*'Unit emission'!K53)*Efficiency!$P8)/Lifetime!$C8</f>
        <v>0</v>
      </c>
      <c r="BJ9" s="9">
        <f>(Transition!$D8*('Base-scenario'!BK10*'Unit emission'!L9)*Efficiency!$G8+Transition!$C8*('Base-scenario'!BK10*'Unit emission'!L53)*Efficiency!$P8)/Lifetime!$C8</f>
        <v>0</v>
      </c>
      <c r="BK9" s="9">
        <f>(Transition!$D8*('Base-scenario'!BL10*'Unit emission'!M9)*Efficiency!$G8+Transition!$C8*('Base-scenario'!BL10*'Unit emission'!M53)*Efficiency!$P8)/Lifetime!$C8</f>
        <v>0</v>
      </c>
      <c r="BL9" s="9">
        <f>(Transition!$D8*('Base-scenario'!BM10*'Unit emission'!N9)*Efficiency!$G8+Transition!$C8*('Base-scenario'!BM10*'Unit emission'!N53)*Efficiency!$P8)/Lifetime!$C8</f>
        <v>0</v>
      </c>
      <c r="BM9" s="9">
        <f>(Transition!$D8*('Base-scenario'!BN10*'Unit emission'!O9)*Efficiency!$G8+Transition!$C8*('Base-scenario'!BN10*'Unit emission'!O53)*Efficiency!$P8)/Lifetime!$C8</f>
        <v>0</v>
      </c>
      <c r="BN9" s="9">
        <f>(Transition!$D8*('Base-scenario'!BO10*'Unit emission'!P9)*Efficiency!$G8+Transition!$C8*('Base-scenario'!BO10*'Unit emission'!P53)*Efficiency!$P8)/Lifetime!$C8</f>
        <v>0</v>
      </c>
      <c r="BO9" s="9">
        <f>(Transition!$D8*('Base-scenario'!BP10*'Unit emission'!Q9)*Efficiency!$G8+Transition!$C8*('Base-scenario'!BP10*'Unit emission'!Q53)*Efficiency!$P8)/Lifetime!$C8</f>
        <v>0</v>
      </c>
      <c r="BP9" s="9">
        <f>(Transition!$D8*('Base-scenario'!BQ10*'Unit emission'!R9)*Efficiency!$G8+Transition!$C8*('Base-scenario'!BQ10*'Unit emission'!R53)*Efficiency!$P8)/Lifetime!$C8</f>
        <v>0</v>
      </c>
      <c r="BQ9" s="9">
        <f>(Transition!$D8*('Base-scenario'!BR10*'Unit emission'!S9)*Efficiency!$G8+Transition!$C8*('Base-scenario'!BR10*'Unit emission'!S53)*Efficiency!$P8)/Lifetime!$C8</f>
        <v>0</v>
      </c>
      <c r="BR9" s="9">
        <f>(Transition!$D8*('Base-scenario'!BS10*'Unit emission'!C9)*Efficiency!$G8+Transition!$C8*('Base-scenario'!BS10*'Unit emission'!C53)*Efficiency!$P8)/Lifetime!$C8</f>
        <v>0</v>
      </c>
      <c r="BS9" s="9">
        <f>(Transition!$D8*('Base-scenario'!BT10*'Unit emission'!D9)*Efficiency!$G8+Transition!$C8*('Base-scenario'!BT10*'Unit emission'!D53)*Efficiency!$P8)/Lifetime!$C8</f>
        <v>0</v>
      </c>
      <c r="BT9" s="9">
        <f>(Transition!$D8*('Base-scenario'!BU10*'Unit emission'!E9)*Efficiency!$G8+Transition!$C8*('Base-scenario'!BU10*'Unit emission'!E53)*Efficiency!$P8)/Lifetime!$C8</f>
        <v>0</v>
      </c>
      <c r="BU9" s="9">
        <f>(Transition!$D8*('Base-scenario'!BV10*'Unit emission'!F9)*Efficiency!$G8+Transition!$C8*('Base-scenario'!BV10*'Unit emission'!F53)*Efficiency!$P8)/Lifetime!$C8</f>
        <v>0</v>
      </c>
      <c r="BV9" s="9">
        <f>(Transition!$D8*('Base-scenario'!BW10*'Unit emission'!G9)*Efficiency!$G8+Transition!$C8*('Base-scenario'!BW10*'Unit emission'!G53)*Efficiency!$P8)/Lifetime!$C8</f>
        <v>0</v>
      </c>
      <c r="BW9" s="9">
        <f>(Transition!$D8*('Base-scenario'!BX10*'Unit emission'!H9)*Efficiency!$G8+Transition!$C8*('Base-scenario'!BX10*'Unit emission'!H53)*Efficiency!$P8)/Lifetime!$C8</f>
        <v>0</v>
      </c>
      <c r="BX9" s="9">
        <f>(Transition!$D8*('Base-scenario'!BY10*'Unit emission'!I9)*Efficiency!$G8+Transition!$C8*('Base-scenario'!BY10*'Unit emission'!I53)*Efficiency!$P8)/Lifetime!$C8</f>
        <v>0</v>
      </c>
      <c r="BY9" s="9">
        <f>(Transition!$D8*('Base-scenario'!BZ10*'Unit emission'!J9)*Efficiency!$G8+Transition!$C8*('Base-scenario'!BZ10*'Unit emission'!J53)*Efficiency!$P8)/Lifetime!$C8</f>
        <v>0</v>
      </c>
      <c r="BZ9" s="9">
        <f>(Transition!$D8*('Base-scenario'!CA10*'Unit emission'!K9)*Efficiency!$G8+Transition!$C8*('Base-scenario'!CA10*'Unit emission'!K53)*Efficiency!$P8)/Lifetime!$C8</f>
        <v>0</v>
      </c>
      <c r="CA9" s="9">
        <f>(Transition!$D8*('Base-scenario'!CB10*'Unit emission'!L9)*Efficiency!$G8+Transition!$C8*('Base-scenario'!CB10*'Unit emission'!L53)*Efficiency!$P8)/Lifetime!$C8</f>
        <v>0</v>
      </c>
      <c r="CB9" s="9">
        <f>(Transition!$D8*('Base-scenario'!CC10*'Unit emission'!M9)*Efficiency!$G8+Transition!$C8*('Base-scenario'!CC10*'Unit emission'!M53)*Efficiency!$P8)/Lifetime!$C8</f>
        <v>0</v>
      </c>
      <c r="CC9" s="9">
        <f>(Transition!$D8*('Base-scenario'!CD10*'Unit emission'!N9)*Efficiency!$G8+Transition!$C8*('Base-scenario'!CD10*'Unit emission'!N53)*Efficiency!$P8)/Lifetime!$C8</f>
        <v>0</v>
      </c>
      <c r="CD9" s="9">
        <f>(Transition!$D8*('Base-scenario'!CE10*'Unit emission'!O9)*Efficiency!$G8+Transition!$C8*('Base-scenario'!CE10*'Unit emission'!O53)*Efficiency!$P8)/Lifetime!$C8</f>
        <v>0</v>
      </c>
      <c r="CE9" s="9">
        <f>(Transition!$D8*('Base-scenario'!CF10*'Unit emission'!P9)*Efficiency!$G8+Transition!$C8*('Base-scenario'!CF10*'Unit emission'!P53)*Efficiency!$P8)/Lifetime!$C8</f>
        <v>0</v>
      </c>
      <c r="CF9" s="9">
        <f>(Transition!$D8*('Base-scenario'!CG10*'Unit emission'!Q9)*Efficiency!$G8+Transition!$C8*('Base-scenario'!CG10*'Unit emission'!Q53)*Efficiency!$P8)/Lifetime!$C8</f>
        <v>0</v>
      </c>
      <c r="CG9" s="9">
        <f>(Transition!$D8*('Base-scenario'!CH10*'Unit emission'!R9)*Efficiency!$G8+Transition!$C8*('Base-scenario'!CH10*'Unit emission'!R53)*Efficiency!$P8)/Lifetime!$C8</f>
        <v>0</v>
      </c>
      <c r="CJ9">
        <v>2016</v>
      </c>
      <c r="CK9">
        <f>(Transition!$D8*('RCP26 scenario'!C10*'Unit emission'!T9+'RCP26 scenario'!C98*'Unit emission'!T141)*Efficiency!$G8+(Transition!$C8*('RCP26 scenario'!C10*'Unit emission'!T53)+'RCP26 scenario'!C98*'Unit emission'!T185)*Efficiency!$P8)/Lifetime!$C8</f>
        <v>0</v>
      </c>
      <c r="CL9">
        <f>(Transition!$D8*('RCP26 scenario'!D10*'Unit emission'!U9+'RCP26 scenario'!D98*'Unit emission'!U141)*Efficiency!$G8+(Transition!$C8*('RCP26 scenario'!D10*'Unit emission'!U53)+'RCP26 scenario'!D98*'Unit emission'!U185)*Efficiency!$P8)/Lifetime!$C8</f>
        <v>0</v>
      </c>
      <c r="CM9">
        <f>(Transition!$D8*('RCP26 scenario'!E10*'Unit emission'!V9+'RCP26 scenario'!E98*'Unit emission'!V141)*Efficiency!$G8+(Transition!$C8*('RCP26 scenario'!E10*'Unit emission'!V53)+'RCP26 scenario'!E98*'Unit emission'!V185)*Efficiency!$P8)/Lifetime!$C8</f>
        <v>0</v>
      </c>
      <c r="CN9">
        <f>(Transition!$D8*('RCP26 scenario'!F10*'Unit emission'!W9+'RCP26 scenario'!F98*'Unit emission'!W141)*Efficiency!$G8+(Transition!$C8*('RCP26 scenario'!F10*'Unit emission'!W53)+'RCP26 scenario'!F98*'Unit emission'!W185)*Efficiency!$P8)/Lifetime!$C8</f>
        <v>0</v>
      </c>
      <c r="CO9">
        <f>(Transition!$D8*('RCP26 scenario'!G10*'Unit emission'!X9+'RCP26 scenario'!G98*'Unit emission'!X141)*Efficiency!$G8+(Transition!$C8*('RCP26 scenario'!G10*'Unit emission'!X53)+'RCP26 scenario'!G98*'Unit emission'!X185)*Efficiency!$P8)/Lifetime!$C8</f>
        <v>0</v>
      </c>
      <c r="CP9">
        <f>(Transition!$D8*('RCP26 scenario'!H10*'Unit emission'!Y9+'RCP26 scenario'!H98*'Unit emission'!Y141)*Efficiency!$G8+(Transition!$C8*('RCP26 scenario'!H10*'Unit emission'!Y53)+'RCP26 scenario'!H98*'Unit emission'!Y185)*Efficiency!$P8)/Lifetime!$C8</f>
        <v>0</v>
      </c>
      <c r="CQ9">
        <f>(Transition!$D8*('RCP26 scenario'!I10*'Unit emission'!Z9+'RCP26 scenario'!I98*'Unit emission'!Z141)*Efficiency!$G8+(Transition!$C8*('RCP26 scenario'!I10*'Unit emission'!Z53)+'RCP26 scenario'!I98*'Unit emission'!Z185)*Efficiency!$P8)/Lifetime!$C8</f>
        <v>0</v>
      </c>
      <c r="CR9">
        <f>(Transition!$D8*('RCP26 scenario'!J10*'Unit emission'!AA9+'RCP26 scenario'!J98*'Unit emission'!AA141)*Efficiency!$G8+(Transition!$C8*('RCP26 scenario'!J10*'Unit emission'!AA53)+'RCP26 scenario'!J98*'Unit emission'!AA185)*Efficiency!$P8)/Lifetime!$C8</f>
        <v>0</v>
      </c>
      <c r="CS9">
        <f>(Transition!$D8*('RCP26 scenario'!K10*'Unit emission'!AB9+'RCP26 scenario'!K98*'Unit emission'!AB141)*Efficiency!$G8+(Transition!$C8*('RCP26 scenario'!K10*'Unit emission'!AB53)+'RCP26 scenario'!K98*'Unit emission'!AB185)*Efficiency!$P8)/Lifetime!$C8</f>
        <v>0</v>
      </c>
      <c r="CT9">
        <f>(Transition!$D8*('RCP26 scenario'!L10*'Unit emission'!AC9+'RCP26 scenario'!L98*'Unit emission'!AC141)*Efficiency!$G8+(Transition!$C8*('RCP26 scenario'!L10*'Unit emission'!AC53)+'RCP26 scenario'!L98*'Unit emission'!AC185)*Efficiency!$P8)/Lifetime!$C8</f>
        <v>0</v>
      </c>
      <c r="CU9">
        <f>(Transition!$D8*('RCP26 scenario'!M10*'Unit emission'!AD9+'RCP26 scenario'!M98*'Unit emission'!AD141)*Efficiency!$G8+(Transition!$C8*('RCP26 scenario'!M10*'Unit emission'!AD53)+'RCP26 scenario'!M98*'Unit emission'!AD185)*Efficiency!$P8)/Lifetime!$C8</f>
        <v>0</v>
      </c>
      <c r="CV9">
        <f>(Transition!$D8*('RCP26 scenario'!N10*'Unit emission'!AE9+'RCP26 scenario'!N98*'Unit emission'!AE141)*Efficiency!$G8+(Transition!$C8*('RCP26 scenario'!N10*'Unit emission'!AE53)+'RCP26 scenario'!N98*'Unit emission'!AE185)*Efficiency!$P8)/Lifetime!$C8</f>
        <v>0</v>
      </c>
      <c r="CW9">
        <f>(Transition!$D8*('RCP26 scenario'!O10*'Unit emission'!AF9+'RCP26 scenario'!O98*'Unit emission'!AF141)*Efficiency!$G8+(Transition!$C8*('RCP26 scenario'!O10*'Unit emission'!AF53)+'RCP26 scenario'!O98*'Unit emission'!AF185)*Efficiency!$P8)/Lifetime!$C8</f>
        <v>0</v>
      </c>
      <c r="CX9">
        <f>(Transition!$D8*('RCP26 scenario'!P10*'Unit emission'!AG9+'RCP26 scenario'!P98*'Unit emission'!AG141)*Efficiency!$G8+(Transition!$C8*('RCP26 scenario'!P10*'Unit emission'!AG53)+'RCP26 scenario'!P98*'Unit emission'!AG185)*Efficiency!$P8)/Lifetime!$C8</f>
        <v>0</v>
      </c>
      <c r="CY9">
        <f>(Transition!$D8*('RCP26 scenario'!Q10*'Unit emission'!AH9+'RCP26 scenario'!Q98*'Unit emission'!AH141)*Efficiency!$G8+(Transition!$C8*('RCP26 scenario'!Q10*'Unit emission'!AH53)+'RCP26 scenario'!Q98*'Unit emission'!AH185)*Efficiency!$P8)/Lifetime!$C8</f>
        <v>0</v>
      </c>
      <c r="CZ9">
        <f>(Transition!$D8*('RCP26 scenario'!R10*'Unit emission'!AI9+'RCP26 scenario'!R98*'Unit emission'!AI141)*Efficiency!$G8+(Transition!$C8*('RCP26 scenario'!R10*'Unit emission'!AI53)+'RCP26 scenario'!R98*'Unit emission'!AI185)*Efficiency!$P8)/Lifetime!$C8</f>
        <v>0</v>
      </c>
      <c r="DA9">
        <f>(Transition!$D8*('RCP26 scenario'!S10*'Unit emission'!AJ9)*Efficiency!$G8+Transition!$C8*('RCP26 scenario'!S10*'Unit emission'!AJ53)*Efficiency!$P8)/Lifetime!$C8</f>
        <v>0</v>
      </c>
      <c r="DB9">
        <f>(Transition!$D8*('RCP26 scenario'!T10*'Unit emission'!T9+'RCP26 scenario'!T98*'Unit emission'!T141)*Efficiency!$G8+(Transition!$C8*('RCP26 scenario'!T10*'Unit emission'!T53)+'RCP26 scenario'!T98*'Unit emission'!T185)*Efficiency!$P8)/Lifetime!$C8</f>
        <v>0</v>
      </c>
      <c r="DC9">
        <f>(Transition!$D8*('RCP26 scenario'!U10*'Unit emission'!U9+'RCP26 scenario'!U98*'Unit emission'!U141)*Efficiency!$G8+(Transition!$C8*('RCP26 scenario'!U10*'Unit emission'!U53)+'RCP26 scenario'!U98*'Unit emission'!U185)*Efficiency!$P8)/Lifetime!$C8</f>
        <v>0</v>
      </c>
      <c r="DD9">
        <f>(Transition!$D8*('RCP26 scenario'!V10*'Unit emission'!V9+'RCP26 scenario'!V98*'Unit emission'!V141)*Efficiency!$G8+(Transition!$C8*('RCP26 scenario'!V10*'Unit emission'!V53)+'RCP26 scenario'!V98*'Unit emission'!V185)*Efficiency!$P8)/Lifetime!$C8</f>
        <v>0</v>
      </c>
      <c r="DE9">
        <f>(Transition!$D8*('RCP26 scenario'!W10*'Unit emission'!W9+'RCP26 scenario'!W98*'Unit emission'!W141)*Efficiency!$G8+(Transition!$C8*('RCP26 scenario'!W10*'Unit emission'!W53)+'RCP26 scenario'!W98*'Unit emission'!W185)*Efficiency!$P8)/Lifetime!$C8</f>
        <v>0</v>
      </c>
      <c r="DF9">
        <f>(Transition!$D8*('RCP26 scenario'!X10*'Unit emission'!X9+'RCP26 scenario'!X98*'Unit emission'!X141)*Efficiency!$G8+(Transition!$C8*('RCP26 scenario'!X10*'Unit emission'!X53)+'RCP26 scenario'!X98*'Unit emission'!X185)*Efficiency!$P8)/Lifetime!$C8</f>
        <v>0</v>
      </c>
      <c r="DG9">
        <f>(Transition!$D8*('RCP26 scenario'!Y10*'Unit emission'!Y9+'RCP26 scenario'!Y98*'Unit emission'!Y141)*Efficiency!$G8+(Transition!$C8*('RCP26 scenario'!Y10*'Unit emission'!Y53)+'RCP26 scenario'!Y98*'Unit emission'!Y185)*Efficiency!$P8)/Lifetime!$C8</f>
        <v>0</v>
      </c>
      <c r="DH9">
        <f>(Transition!$D8*('RCP26 scenario'!Z10*'Unit emission'!Z9+'RCP26 scenario'!Z98*'Unit emission'!Z141)*Efficiency!$G8+(Transition!$C8*('RCP26 scenario'!Z10*'Unit emission'!Z53)+'RCP26 scenario'!Z98*'Unit emission'!Z185)*Efficiency!$P8)/Lifetime!$C8</f>
        <v>0</v>
      </c>
      <c r="DI9">
        <f>(Transition!$D8*('RCP26 scenario'!AA10*'Unit emission'!AA9+'RCP26 scenario'!AA98*'Unit emission'!AA141)*Efficiency!$G8+(Transition!$C8*('RCP26 scenario'!AA10*'Unit emission'!AA53)+'RCP26 scenario'!AA98*'Unit emission'!AA185)*Efficiency!$P8)/Lifetime!$C8</f>
        <v>0</v>
      </c>
      <c r="DJ9">
        <f>(Transition!$D8*('RCP26 scenario'!AB10*'Unit emission'!AB9+'RCP26 scenario'!AB98*'Unit emission'!AB141)*Efficiency!$G8+(Transition!$C8*('RCP26 scenario'!AB10*'Unit emission'!AB53)+'RCP26 scenario'!AB98*'Unit emission'!AB185)*Efficiency!$P8)/Lifetime!$C8</f>
        <v>0</v>
      </c>
      <c r="DK9">
        <f>(Transition!$D8*('RCP26 scenario'!AC10*'Unit emission'!AC9+'RCP26 scenario'!AC98*'Unit emission'!AC141)*Efficiency!$G8+(Transition!$C8*('RCP26 scenario'!AC10*'Unit emission'!AC53)+'RCP26 scenario'!AC98*'Unit emission'!AC185)*Efficiency!$P8)/Lifetime!$C8</f>
        <v>0</v>
      </c>
      <c r="DL9">
        <f>(Transition!$D8*('RCP26 scenario'!AD10*'Unit emission'!AD9+'RCP26 scenario'!AD98*'Unit emission'!AD141)*Efficiency!$G8+(Transition!$C8*('RCP26 scenario'!AD10*'Unit emission'!AD53)+'RCP26 scenario'!AD98*'Unit emission'!AD185)*Efficiency!$P8)/Lifetime!$C8</f>
        <v>0</v>
      </c>
      <c r="DM9">
        <f>(Transition!$D8*('RCP26 scenario'!AE10*'Unit emission'!AE9+'RCP26 scenario'!AE98*'Unit emission'!AE141)*Efficiency!$G8+(Transition!$C8*('RCP26 scenario'!AE10*'Unit emission'!AE53)+'RCP26 scenario'!AE98*'Unit emission'!AE185)*Efficiency!$P8)/Lifetime!$C8</f>
        <v>0</v>
      </c>
      <c r="DN9">
        <f>(Transition!$D8*('RCP26 scenario'!AF10*'Unit emission'!AF9+'RCP26 scenario'!AF98*'Unit emission'!AF141)*Efficiency!$G8+(Transition!$C8*('RCP26 scenario'!AF10*'Unit emission'!AF53)+'RCP26 scenario'!AF98*'Unit emission'!AF185)*Efficiency!$P8)/Lifetime!$C8</f>
        <v>0</v>
      </c>
      <c r="DO9">
        <f>(Transition!$D8*('RCP26 scenario'!AG10*'Unit emission'!AG9+'RCP26 scenario'!AG98*'Unit emission'!AG141)*Efficiency!$G8+(Transition!$C8*('RCP26 scenario'!AG10*'Unit emission'!AG53)+'RCP26 scenario'!AG98*'Unit emission'!AG185)*Efficiency!$P8)/Lifetime!$C8</f>
        <v>0</v>
      </c>
      <c r="DP9">
        <f>(Transition!$D8*('RCP26 scenario'!AH10*'Unit emission'!AH9+'RCP26 scenario'!AH98*'Unit emission'!AH141)*Efficiency!$G8+(Transition!$C8*('RCP26 scenario'!AH10*'Unit emission'!AH53)+'RCP26 scenario'!AH98*'Unit emission'!AH185)*Efficiency!$P8)/Lifetime!$C8</f>
        <v>0</v>
      </c>
      <c r="DQ9">
        <f>(Transition!$D8*('RCP26 scenario'!AI10*'Unit emission'!AI9+'RCP26 scenario'!AI98*'Unit emission'!AI141)*Efficiency!$G8+(Transition!$C8*('RCP26 scenario'!AI10*'Unit emission'!AI53)+'RCP26 scenario'!AI98*'Unit emission'!AI185)*Efficiency!$P8)/Lifetime!$C8</f>
        <v>0</v>
      </c>
      <c r="DR9">
        <f>(Transition!$D8*('RCP26 scenario'!AJ10*'Unit emission'!AJ9)*Efficiency!$G8+Transition!$C8*('RCP26 scenario'!AJ10*'Unit emission'!AJ53)*Efficiency!$P8)/Lifetime!$C8</f>
        <v>0</v>
      </c>
      <c r="DS9">
        <f>(Transition!$D8*('RCP26 scenario'!AK10*'Unit emission'!T9+'RCP26 scenario'!AK98*'Unit emission'!T141)*Efficiency!$G8+(Transition!$C8*('RCP26 scenario'!AK10*'Unit emission'!T53)+'RCP26 scenario'!AK98*'Unit emission'!T185)*Efficiency!$P8)/Lifetime!$C8</f>
        <v>0</v>
      </c>
      <c r="DT9">
        <f>(Transition!$D8*('RCP26 scenario'!AL10*'Unit emission'!U9+'RCP26 scenario'!AL98*'Unit emission'!U141)*Efficiency!$G8+(Transition!$C8*('RCP26 scenario'!AL10*'Unit emission'!U53)+'RCP26 scenario'!AL98*'Unit emission'!U185)*Efficiency!$P8)/Lifetime!$C8</f>
        <v>0</v>
      </c>
      <c r="DU9">
        <f>(Transition!$D8*('RCP26 scenario'!AM10*'Unit emission'!V9+'RCP26 scenario'!AM98*'Unit emission'!V141)*Efficiency!$G8+(Transition!$C8*('RCP26 scenario'!AM10*'Unit emission'!V53)+'RCP26 scenario'!AM98*'Unit emission'!V185)*Efficiency!$P8)/Lifetime!$C8</f>
        <v>0</v>
      </c>
      <c r="DV9">
        <f>(Transition!$D8*('RCP26 scenario'!AN10*'Unit emission'!W9+'RCP26 scenario'!AN98*'Unit emission'!W141)*Efficiency!$G8+(Transition!$C8*('RCP26 scenario'!AN10*'Unit emission'!W53)+'RCP26 scenario'!AN98*'Unit emission'!W185)*Efficiency!$P8)/Lifetime!$C8</f>
        <v>0</v>
      </c>
      <c r="DW9">
        <f>(Transition!$D8*('RCP26 scenario'!AO10*'Unit emission'!X9+'RCP26 scenario'!AO98*'Unit emission'!X141)*Efficiency!$G8+(Transition!$C8*('RCP26 scenario'!AO10*'Unit emission'!X53)+'RCP26 scenario'!AO98*'Unit emission'!X185)*Efficiency!$P8)/Lifetime!$C8</f>
        <v>0</v>
      </c>
      <c r="DX9">
        <f>(Transition!$D8*('RCP26 scenario'!AP10*'Unit emission'!Y9+'RCP26 scenario'!AP98*'Unit emission'!Y141)*Efficiency!$G8+(Transition!$C8*('RCP26 scenario'!AP10*'Unit emission'!Y53)+'RCP26 scenario'!AP98*'Unit emission'!Y185)*Efficiency!$P8)/Lifetime!$C8</f>
        <v>0</v>
      </c>
      <c r="DY9">
        <f>(Transition!$D8*('RCP26 scenario'!AQ10*'Unit emission'!Z9+'RCP26 scenario'!AQ98*'Unit emission'!Z141)*Efficiency!$G8+(Transition!$C8*('RCP26 scenario'!AQ10*'Unit emission'!Z53)+'RCP26 scenario'!AQ98*'Unit emission'!Z185)*Efficiency!$P8)/Lifetime!$C8</f>
        <v>0</v>
      </c>
      <c r="DZ9">
        <f>(Transition!$D8*('RCP26 scenario'!AR10*'Unit emission'!AA9+'RCP26 scenario'!AR98*'Unit emission'!AA141)*Efficiency!$G8+(Transition!$C8*('RCP26 scenario'!AR10*'Unit emission'!AA53)+'RCP26 scenario'!AR98*'Unit emission'!AA185)*Efficiency!$P8)/Lifetime!$C8</f>
        <v>0</v>
      </c>
      <c r="EA9">
        <f>(Transition!$D8*('RCP26 scenario'!AS10*'Unit emission'!AB9+'RCP26 scenario'!AS98*'Unit emission'!AB141)*Efficiency!$G8+(Transition!$C8*('RCP26 scenario'!AS10*'Unit emission'!AB53)+'RCP26 scenario'!AS98*'Unit emission'!AB185)*Efficiency!$P8)/Lifetime!$C8</f>
        <v>0</v>
      </c>
      <c r="EB9">
        <f>(Transition!$D8*('RCP26 scenario'!AT10*'Unit emission'!AC9+'RCP26 scenario'!AT98*'Unit emission'!AC141)*Efficiency!$G8+(Transition!$C8*('RCP26 scenario'!AT10*'Unit emission'!AC53)+'RCP26 scenario'!AT98*'Unit emission'!AC185)*Efficiency!$P8)/Lifetime!$C8</f>
        <v>0</v>
      </c>
      <c r="EC9">
        <f>(Transition!$D8*('RCP26 scenario'!AU10*'Unit emission'!AD9+'RCP26 scenario'!AU98*'Unit emission'!AD141)*Efficiency!$G8+(Transition!$C8*('RCP26 scenario'!AU10*'Unit emission'!AD53)+'RCP26 scenario'!AU98*'Unit emission'!AD185)*Efficiency!$P8)/Lifetime!$C8</f>
        <v>0</v>
      </c>
      <c r="ED9">
        <f>(Transition!$D8*('RCP26 scenario'!AV10*'Unit emission'!AE9+'RCP26 scenario'!AV98*'Unit emission'!AE141)*Efficiency!$G8+(Transition!$C8*('RCP26 scenario'!AV10*'Unit emission'!AE53)+'RCP26 scenario'!AV98*'Unit emission'!AE185)*Efficiency!$P8)/Lifetime!$C8</f>
        <v>0</v>
      </c>
      <c r="EE9">
        <f>(Transition!$D8*('RCP26 scenario'!AW10*'Unit emission'!AF9+'RCP26 scenario'!AW98*'Unit emission'!AF141)*Efficiency!$G8+(Transition!$C8*('RCP26 scenario'!AW10*'Unit emission'!AF53)+'RCP26 scenario'!AW98*'Unit emission'!AF185)*Efficiency!$P8)/Lifetime!$C8</f>
        <v>0</v>
      </c>
      <c r="EF9">
        <f>(Transition!$D8*('RCP26 scenario'!AX10*'Unit emission'!AG9+'RCP26 scenario'!AX98*'Unit emission'!AG141)*Efficiency!$G8+(Transition!$C8*('RCP26 scenario'!AX10*'Unit emission'!AG53)+'RCP26 scenario'!AX98*'Unit emission'!AG185)*Efficiency!$P8)/Lifetime!$C8</f>
        <v>0</v>
      </c>
      <c r="EG9">
        <f>(Transition!$D8*('RCP26 scenario'!AY10*'Unit emission'!AH9+'RCP26 scenario'!AY98*'Unit emission'!AH141)*Efficiency!$G8+(Transition!$C8*('RCP26 scenario'!AY10*'Unit emission'!AH53)+'RCP26 scenario'!AY98*'Unit emission'!AH185)*Efficiency!$P8)/Lifetime!$C8</f>
        <v>0</v>
      </c>
      <c r="EH9">
        <f>(Transition!$D8*('RCP26 scenario'!AZ10*'Unit emission'!AI9+'RCP26 scenario'!AZ98*'Unit emission'!AI141)*Efficiency!$G8+(Transition!$C8*('RCP26 scenario'!AZ10*'Unit emission'!AI53)+'RCP26 scenario'!AZ98*'Unit emission'!AI185)*Efficiency!$P8)/Lifetime!$C8</f>
        <v>0</v>
      </c>
      <c r="EI9">
        <f>(Transition!$D8*('RCP26 scenario'!BA10*'Unit emission'!AJ9)*Efficiency!$G8+Transition!$C8*('RCP26 scenario'!BA10*'Unit emission'!AJ53)*Efficiency!$P8)/Lifetime!$C8</f>
        <v>0</v>
      </c>
      <c r="EJ9" s="9">
        <f>(Transition!$D8*('RCP26 scenario'!BB10*'Unit emission'!T9)*Efficiency!$G8+Transition!$C8*('RCP26 scenario'!BB10*'Unit emission'!T53)*Efficiency!$P8)/Lifetime!$C8</f>
        <v>0</v>
      </c>
      <c r="EK9" s="9">
        <f>(Transition!$D8*('RCP26 scenario'!BC10*'Unit emission'!U9)*Efficiency!$G8+Transition!$C8*('RCP26 scenario'!BC10*'Unit emission'!U53)*Efficiency!$P8)/Lifetime!$C8</f>
        <v>0</v>
      </c>
      <c r="EL9" s="9">
        <f>(Transition!$D8*('RCP26 scenario'!BD10*'Unit emission'!V9)*Efficiency!$G8+Transition!$C8*('RCP26 scenario'!BD10*'Unit emission'!V53)*Efficiency!$P8)/Lifetime!$C8</f>
        <v>0</v>
      </c>
      <c r="EM9" s="9">
        <f>(Transition!$D8*('RCP26 scenario'!BE10*'Unit emission'!W9)*Efficiency!$G8+Transition!$C8*('RCP26 scenario'!BE10*'Unit emission'!W53)*Efficiency!$P8)/Lifetime!$C8</f>
        <v>0</v>
      </c>
      <c r="EN9" s="9">
        <f>(Transition!$D8*('RCP26 scenario'!BF10*'Unit emission'!X9)*Efficiency!$G8+Transition!$C8*('RCP26 scenario'!BF10*'Unit emission'!X53)*Efficiency!$P8)/Lifetime!$C8</f>
        <v>0</v>
      </c>
      <c r="EO9" s="9">
        <f>(Transition!$D8*('RCP26 scenario'!BG10*'Unit emission'!Y9)*Efficiency!$G8+Transition!$C8*('RCP26 scenario'!BG10*'Unit emission'!Y53)*Efficiency!$P8)/Lifetime!$C8</f>
        <v>0</v>
      </c>
      <c r="EP9" s="9">
        <f>(Transition!$D8*('RCP26 scenario'!BH10*'Unit emission'!Z9)*Efficiency!$G8+Transition!$C8*('RCP26 scenario'!BH10*'Unit emission'!Z53)*Efficiency!$P8)/Lifetime!$C8</f>
        <v>0</v>
      </c>
      <c r="EQ9" s="9">
        <f>(Transition!$D8*('RCP26 scenario'!BI10*'Unit emission'!AA9)*Efficiency!$G8+Transition!$C8*('RCP26 scenario'!BI10*'Unit emission'!AA53)*Efficiency!$P8)/Lifetime!$C8</f>
        <v>0</v>
      </c>
      <c r="ER9" s="9">
        <f>(Transition!$D8*('RCP26 scenario'!BJ10*'Unit emission'!AB9)*Efficiency!$G8+Transition!$C8*('RCP26 scenario'!BJ10*'Unit emission'!AB53)*Efficiency!$P8)/Lifetime!$C8</f>
        <v>0</v>
      </c>
      <c r="ES9" s="9">
        <f>(Transition!$D8*('RCP26 scenario'!BK10*'Unit emission'!AC9)*Efficiency!$G8+Transition!$C8*('RCP26 scenario'!BK10*'Unit emission'!AC53)*Efficiency!$P8)/Lifetime!$C8</f>
        <v>0</v>
      </c>
      <c r="ET9" s="9">
        <f>(Transition!$D8*('RCP26 scenario'!BL10*'Unit emission'!AD9)*Efficiency!$G8+Transition!$C8*('RCP26 scenario'!BL10*'Unit emission'!AD53)*Efficiency!$P8)/Lifetime!$C8</f>
        <v>0</v>
      </c>
      <c r="EU9" s="9">
        <f>(Transition!$D8*('RCP26 scenario'!BM10*'Unit emission'!AE9)*Efficiency!$G8+Transition!$C8*('RCP26 scenario'!BM10*'Unit emission'!AE53)*Efficiency!$P8)/Lifetime!$C8</f>
        <v>0</v>
      </c>
      <c r="EV9" s="9">
        <f>(Transition!$D8*('RCP26 scenario'!BN10*'Unit emission'!AF9)*Efficiency!$G8+Transition!$C8*('RCP26 scenario'!BN10*'Unit emission'!AF53)*Efficiency!$P8)/Lifetime!$C8</f>
        <v>0</v>
      </c>
      <c r="EW9" s="9">
        <f>(Transition!$D8*('RCP26 scenario'!BO10*'Unit emission'!AG9)*Efficiency!$G8+Transition!$C8*('RCP26 scenario'!BO10*'Unit emission'!AG53)*Efficiency!$P8)/Lifetime!$C8</f>
        <v>0</v>
      </c>
      <c r="EX9" s="9">
        <f>(Transition!$D8*('RCP26 scenario'!BP10*'Unit emission'!AH9)*Efficiency!$G8+Transition!$C8*('RCP26 scenario'!BP10*'Unit emission'!AH53)*Efficiency!$P8)/Lifetime!$C8</f>
        <v>0</v>
      </c>
      <c r="EY9" s="9">
        <f>(Transition!$D8*('RCP26 scenario'!BQ10*'Unit emission'!AI9)*Efficiency!$G8+Transition!$C8*('RCP26 scenario'!BQ10*'Unit emission'!AI53)*Efficiency!$P8)/Lifetime!$C8</f>
        <v>0</v>
      </c>
      <c r="EZ9" s="9">
        <f>(Transition!$D8*('RCP26 scenario'!BR10*'Unit emission'!AJ9)*Efficiency!$G8+Transition!$C8*('RCP26 scenario'!BR10*'Unit emission'!AJ53)*Efficiency!$P8)/Lifetime!$C8</f>
        <v>0</v>
      </c>
      <c r="FA9" s="9">
        <f>(Transition!$D8*('RCP26 scenario'!BS10*'Unit emission'!T9)*Efficiency!$G8+Transition!$C8*('RCP26 scenario'!BS10*'Unit emission'!T53)*Efficiency!$P8)/Lifetime!$C8</f>
        <v>0</v>
      </c>
      <c r="FB9" s="9">
        <f>(Transition!$D8*('RCP26 scenario'!BT10*'Unit emission'!U9)*Efficiency!$G8+Transition!$C8*('RCP26 scenario'!BT10*'Unit emission'!U53)*Efficiency!$P8)/Lifetime!$C8</f>
        <v>0</v>
      </c>
      <c r="FC9" s="9">
        <f>(Transition!$D8*('RCP26 scenario'!BU10*'Unit emission'!V9)*Efficiency!$G8+Transition!$C8*('RCP26 scenario'!BU10*'Unit emission'!V53)*Efficiency!$P8)/Lifetime!$C8</f>
        <v>0</v>
      </c>
      <c r="FD9" s="9">
        <f>(Transition!$D8*('RCP26 scenario'!BV10*'Unit emission'!W9)*Efficiency!$G8+Transition!$C8*('RCP26 scenario'!BV10*'Unit emission'!W53)*Efficiency!$P8)/Lifetime!$C8</f>
        <v>0</v>
      </c>
      <c r="FE9" s="9">
        <f>(Transition!$D8*('RCP26 scenario'!BW10*'Unit emission'!X9)*Efficiency!$G8+Transition!$C8*('RCP26 scenario'!BW10*'Unit emission'!X53)*Efficiency!$P8)/Lifetime!$C8</f>
        <v>0</v>
      </c>
      <c r="FF9" s="9">
        <f>(Transition!$D8*('RCP26 scenario'!BX10*'Unit emission'!Y9)*Efficiency!$G8+Transition!$C8*('RCP26 scenario'!BX10*'Unit emission'!Y53)*Efficiency!$P8)/Lifetime!$C8</f>
        <v>0</v>
      </c>
      <c r="FG9" s="9">
        <f>(Transition!$D8*('RCP26 scenario'!BY10*'Unit emission'!Z9)*Efficiency!$G8+Transition!$C8*('RCP26 scenario'!BY10*'Unit emission'!Z53)*Efficiency!$P8)/Lifetime!$C8</f>
        <v>0</v>
      </c>
      <c r="FH9" s="9">
        <f>(Transition!$D8*('RCP26 scenario'!BZ10*'Unit emission'!AA9)*Efficiency!$G8+Transition!$C8*('RCP26 scenario'!BZ10*'Unit emission'!AA53)*Efficiency!$P8)/Lifetime!$C8</f>
        <v>0</v>
      </c>
      <c r="FI9" s="9">
        <f>(Transition!$D8*('RCP26 scenario'!CA10*'Unit emission'!AB9)*Efficiency!$G8+Transition!$C8*('RCP26 scenario'!CA10*'Unit emission'!AB53)*Efficiency!$P8)/Lifetime!$C8</f>
        <v>0</v>
      </c>
      <c r="FJ9" s="9">
        <f>(Transition!$D8*('RCP26 scenario'!CB10*'Unit emission'!AC9)*Efficiency!$G8+Transition!$C8*('RCP26 scenario'!CB10*'Unit emission'!AC53)*Efficiency!$P8)/Lifetime!$C8</f>
        <v>0</v>
      </c>
      <c r="FK9" s="9">
        <f>(Transition!$D8*('RCP26 scenario'!CC10*'Unit emission'!AD9)*Efficiency!$G8+Transition!$C8*('RCP26 scenario'!CC10*'Unit emission'!AD53)*Efficiency!$P8)/Lifetime!$C8</f>
        <v>0</v>
      </c>
      <c r="FL9" s="9">
        <f>(Transition!$D8*('RCP26 scenario'!CD10*'Unit emission'!AE9)*Efficiency!$G8+Transition!$C8*('RCP26 scenario'!CD10*'Unit emission'!AE53)*Efficiency!$P8)/Lifetime!$C8</f>
        <v>0</v>
      </c>
      <c r="FM9" s="9">
        <f>(Transition!$D8*('RCP26 scenario'!CE10*'Unit emission'!AF9)*Efficiency!$G8+Transition!$C8*('RCP26 scenario'!CE10*'Unit emission'!AF53)*Efficiency!$P8)/Lifetime!$C8</f>
        <v>0</v>
      </c>
      <c r="FN9" s="9">
        <f>(Transition!$D8*('RCP26 scenario'!CF10*'Unit emission'!AG9)*Efficiency!$G8+Transition!$C8*('RCP26 scenario'!CF10*'Unit emission'!AG53)*Efficiency!$P8)/Lifetime!$C8</f>
        <v>0</v>
      </c>
      <c r="FO9" s="9">
        <f>(Transition!$D8*('RCP26 scenario'!CG10*'Unit emission'!AH9)*Efficiency!$G8+Transition!$C8*('RCP26 scenario'!CG10*'Unit emission'!AH53)*Efficiency!$P8)/Lifetime!$C8</f>
        <v>0</v>
      </c>
      <c r="FP9" s="9">
        <f>(Transition!$D8*('RCP26 scenario'!CH10*'Unit emission'!AI9)*Efficiency!$G8+Transition!$C8*('RCP26 scenario'!CH10*'Unit emission'!AI53)*Efficiency!$P8)/Lifetime!$C8</f>
        <v>0</v>
      </c>
      <c r="FS9">
        <v>2016</v>
      </c>
      <c r="FT9">
        <f>(Transition!$D8*('RCP19 scenario'!C10*'Unit emission'!AK9+'RCP19 scenario'!C98*'Unit emission'!AK141)*Efficiency!$G8+(Transition!$C8*('RCP19 scenario'!C10*'Unit emission'!AK53)+'RCP19 scenario'!C98*'Unit emission'!AK185)*Efficiency!$P8)/Lifetime!$C8</f>
        <v>0</v>
      </c>
      <c r="FU9">
        <f>(Transition!$D8*('RCP19 scenario'!D10*'Unit emission'!AL9+'RCP19 scenario'!D98*'Unit emission'!AL141)*Efficiency!$G8+(Transition!$C8*('RCP19 scenario'!D10*'Unit emission'!AL53)+'RCP19 scenario'!D98*'Unit emission'!AL185)*Efficiency!$P8)/Lifetime!$C8</f>
        <v>0</v>
      </c>
      <c r="FV9">
        <f>(Transition!$D8*('RCP19 scenario'!E10*'Unit emission'!AM9+'RCP19 scenario'!E98*'Unit emission'!AM141)*Efficiency!$G8+(Transition!$C8*('RCP19 scenario'!E10*'Unit emission'!AM53)+'RCP19 scenario'!E98*'Unit emission'!AM185)*Efficiency!$P8)/Lifetime!$C8</f>
        <v>0</v>
      </c>
      <c r="FW9">
        <f>(Transition!$D8*('RCP19 scenario'!F10*'Unit emission'!AN9+'RCP19 scenario'!F98*'Unit emission'!AN141)*Efficiency!$G8+(Transition!$C8*('RCP19 scenario'!F10*'Unit emission'!AN53)+'RCP19 scenario'!F98*'Unit emission'!AN185)*Efficiency!$P8)/Lifetime!$C8</f>
        <v>0</v>
      </c>
      <c r="FX9">
        <f>(Transition!$D8*('RCP19 scenario'!G10*'Unit emission'!AO9+'RCP19 scenario'!G98*'Unit emission'!AO141)*Efficiency!$G8+(Transition!$C8*('RCP19 scenario'!G10*'Unit emission'!AO53)+'RCP19 scenario'!G98*'Unit emission'!AO185)*Efficiency!$P8)/Lifetime!$C8</f>
        <v>0</v>
      </c>
      <c r="FY9">
        <f>(Transition!$D8*('RCP19 scenario'!H10*'Unit emission'!AP9+'RCP19 scenario'!H98*'Unit emission'!AP141)*Efficiency!$G8+(Transition!$C8*('RCP19 scenario'!H10*'Unit emission'!AP53)+'RCP19 scenario'!H98*'Unit emission'!AP185)*Efficiency!$P8)/Lifetime!$C8</f>
        <v>0</v>
      </c>
      <c r="FZ9">
        <f>(Transition!$D8*('RCP19 scenario'!I10*'Unit emission'!AQ9+'RCP19 scenario'!I98*'Unit emission'!AQ141)*Efficiency!$G8+(Transition!$C8*('RCP19 scenario'!I10*'Unit emission'!AQ53)+'RCP19 scenario'!I98*'Unit emission'!AQ185)*Efficiency!$P8)/Lifetime!$C8</f>
        <v>0</v>
      </c>
      <c r="GA9">
        <f>(Transition!$D8*('RCP19 scenario'!J10*'Unit emission'!AR9+'RCP19 scenario'!J98*'Unit emission'!AR141)*Efficiency!$G8+(Transition!$C8*('RCP19 scenario'!J10*'Unit emission'!AR53)+'RCP19 scenario'!J98*'Unit emission'!AR185)*Efficiency!$P8)/Lifetime!$C8</f>
        <v>0</v>
      </c>
      <c r="GB9">
        <f>(Transition!$D8*('RCP19 scenario'!K10*'Unit emission'!AS9+'RCP19 scenario'!K98*'Unit emission'!AS141)*Efficiency!$G8+(Transition!$C8*('RCP19 scenario'!K10*'Unit emission'!AS53)+'RCP19 scenario'!K98*'Unit emission'!AS185)*Efficiency!$P8)/Lifetime!$C8</f>
        <v>0</v>
      </c>
      <c r="GC9">
        <f>(Transition!$D8*('RCP19 scenario'!L10*'Unit emission'!AT9+'RCP19 scenario'!L98*'Unit emission'!AT141)*Efficiency!$G8+(Transition!$C8*('RCP19 scenario'!L10*'Unit emission'!AT53)+'RCP19 scenario'!L98*'Unit emission'!AT185)*Efficiency!$P8)/Lifetime!$C8</f>
        <v>0</v>
      </c>
      <c r="GD9">
        <f>(Transition!$D8*('RCP19 scenario'!M10*'Unit emission'!AU9+'RCP19 scenario'!M98*'Unit emission'!AU141)*Efficiency!$G8+(Transition!$C8*('RCP19 scenario'!M10*'Unit emission'!AU53)+'RCP19 scenario'!M98*'Unit emission'!AU185)*Efficiency!$P8)/Lifetime!$C8</f>
        <v>0</v>
      </c>
      <c r="GE9">
        <f>(Transition!$D8*('RCP19 scenario'!N10*'Unit emission'!AV9+'RCP19 scenario'!N98*'Unit emission'!AV141)*Efficiency!$G8+(Transition!$C8*('RCP19 scenario'!N10*'Unit emission'!AV53)+'RCP19 scenario'!N98*'Unit emission'!AV185)*Efficiency!$P8)/Lifetime!$C8</f>
        <v>0</v>
      </c>
      <c r="GF9">
        <f>(Transition!$D8*('RCP19 scenario'!O10*'Unit emission'!AW9+'RCP19 scenario'!O98*'Unit emission'!AW141)*Efficiency!$G8+(Transition!$C8*('RCP19 scenario'!O10*'Unit emission'!AW53)+'RCP19 scenario'!O98*'Unit emission'!AW185)*Efficiency!$P8)/Lifetime!$C8</f>
        <v>0</v>
      </c>
      <c r="GG9">
        <f>(Transition!$D8*('RCP19 scenario'!P10*'Unit emission'!AX9+'RCP19 scenario'!P98*'Unit emission'!AX141)*Efficiency!$G8+(Transition!$C8*('RCP19 scenario'!P10*'Unit emission'!AX53)+'RCP19 scenario'!P98*'Unit emission'!AX185)*Efficiency!$P8)/Lifetime!$C8</f>
        <v>0</v>
      </c>
      <c r="GH9">
        <f>(Transition!$D8*('RCP19 scenario'!Q10*'Unit emission'!AY9+'RCP19 scenario'!Q98*'Unit emission'!AY141)*Efficiency!$G8+(Transition!$C8*('RCP19 scenario'!Q10*'Unit emission'!AY53)+'RCP19 scenario'!Q98*'Unit emission'!AY185)*Efficiency!$P8)/Lifetime!$C8</f>
        <v>0</v>
      </c>
      <c r="GI9">
        <f>(Transition!$D8*('RCP19 scenario'!R10*'Unit emission'!AZ9+'RCP19 scenario'!R98*'Unit emission'!AZ141)*Efficiency!$G8+(Transition!$C8*('RCP19 scenario'!R10*'Unit emission'!AZ53)+'RCP19 scenario'!R98*'Unit emission'!AZ185)*Efficiency!$P8)/Lifetime!$C8</f>
        <v>0</v>
      </c>
      <c r="GJ9">
        <f>(Transition!$D8*('RCP19 scenario'!S10*'Unit emission'!BA9)*Efficiency!$G8+Transition!$C8*('RCP19 scenario'!S10*'Unit emission'!BA53)*Efficiency!$P8)/Lifetime!$C8</f>
        <v>0</v>
      </c>
      <c r="GK9">
        <f>(Transition!$D8*('RCP19 scenario'!T10*'Unit emission'!AK9+'RCP19 scenario'!T98*'Unit emission'!AK141)*Efficiency!$G8+(Transition!$C8*('RCP19 scenario'!T10*'Unit emission'!AK53)+'RCP19 scenario'!T98*'Unit emission'!AK185)*Efficiency!$P8)/Lifetime!$C8</f>
        <v>0</v>
      </c>
      <c r="GL9">
        <f>(Transition!$D8*('RCP19 scenario'!U10*'Unit emission'!AL9+'RCP19 scenario'!U98*'Unit emission'!AL141)*Efficiency!$G8+(Transition!$C8*('RCP19 scenario'!U10*'Unit emission'!AL53)+'RCP19 scenario'!U98*'Unit emission'!AL185)*Efficiency!$P8)/Lifetime!$C8</f>
        <v>0</v>
      </c>
      <c r="GM9">
        <f>(Transition!$D8*('RCP19 scenario'!V10*'Unit emission'!AM9+'RCP19 scenario'!V98*'Unit emission'!AM141)*Efficiency!$G8+(Transition!$C8*('RCP19 scenario'!V10*'Unit emission'!AM53)+'RCP19 scenario'!V98*'Unit emission'!AM185)*Efficiency!$P8)/Lifetime!$C8</f>
        <v>0</v>
      </c>
      <c r="GN9">
        <f>(Transition!$D8*('RCP19 scenario'!W10*'Unit emission'!AN9+'RCP19 scenario'!W98*'Unit emission'!AN141)*Efficiency!$G8+(Transition!$C8*('RCP19 scenario'!W10*'Unit emission'!AN53)+'RCP19 scenario'!W98*'Unit emission'!AN185)*Efficiency!$P8)/Lifetime!$C8</f>
        <v>0</v>
      </c>
      <c r="GO9">
        <f>(Transition!$D8*('RCP19 scenario'!X10*'Unit emission'!AO9+'RCP19 scenario'!X98*'Unit emission'!AO141)*Efficiency!$G8+(Transition!$C8*('RCP19 scenario'!X10*'Unit emission'!AO53)+'RCP19 scenario'!X98*'Unit emission'!AO185)*Efficiency!$P8)/Lifetime!$C8</f>
        <v>0</v>
      </c>
      <c r="GP9">
        <f>(Transition!$D8*('RCP19 scenario'!Y10*'Unit emission'!AP9+'RCP19 scenario'!Y98*'Unit emission'!AP141)*Efficiency!$G8+(Transition!$C8*('RCP19 scenario'!Y10*'Unit emission'!AP53)+'RCP19 scenario'!Y98*'Unit emission'!AP185)*Efficiency!$P8)/Lifetime!$C8</f>
        <v>0</v>
      </c>
      <c r="GQ9">
        <f>(Transition!$D8*('RCP19 scenario'!Z10*'Unit emission'!AQ9+'RCP19 scenario'!Z98*'Unit emission'!AQ141)*Efficiency!$G8+(Transition!$C8*('RCP19 scenario'!Z10*'Unit emission'!AQ53)+'RCP19 scenario'!Z98*'Unit emission'!AQ185)*Efficiency!$P8)/Lifetime!$C8</f>
        <v>0</v>
      </c>
      <c r="GR9">
        <f>(Transition!$D8*('RCP19 scenario'!AA10*'Unit emission'!AR9+'RCP19 scenario'!AA98*'Unit emission'!AR141)*Efficiency!$G8+(Transition!$C8*('RCP19 scenario'!AA10*'Unit emission'!AR53)+'RCP19 scenario'!AA98*'Unit emission'!AR185)*Efficiency!$P8)/Lifetime!$C8</f>
        <v>0</v>
      </c>
      <c r="GS9">
        <f>(Transition!$D8*('RCP19 scenario'!AB10*'Unit emission'!AS9+'RCP19 scenario'!AB98*'Unit emission'!AS141)*Efficiency!$G8+(Transition!$C8*('RCP19 scenario'!AB10*'Unit emission'!AS53)+'RCP19 scenario'!AB98*'Unit emission'!AS185)*Efficiency!$P8)/Lifetime!$C8</f>
        <v>0</v>
      </c>
      <c r="GT9">
        <f>(Transition!$D8*('RCP19 scenario'!AC10*'Unit emission'!AT9+'RCP19 scenario'!AC98*'Unit emission'!AT141)*Efficiency!$G8+(Transition!$C8*('RCP19 scenario'!AC10*'Unit emission'!AT53)+'RCP19 scenario'!AC98*'Unit emission'!AT185)*Efficiency!$P8)/Lifetime!$C8</f>
        <v>0</v>
      </c>
      <c r="GU9">
        <f>(Transition!$D8*('RCP19 scenario'!AD10*'Unit emission'!AU9+'RCP19 scenario'!AD98*'Unit emission'!AU141)*Efficiency!$G8+(Transition!$C8*('RCP19 scenario'!AD10*'Unit emission'!AU53)+'RCP19 scenario'!AD98*'Unit emission'!AU185)*Efficiency!$P8)/Lifetime!$C8</f>
        <v>0</v>
      </c>
      <c r="GV9">
        <f>(Transition!$D8*('RCP19 scenario'!AE10*'Unit emission'!AV9+'RCP19 scenario'!AE98*'Unit emission'!AV141)*Efficiency!$G8+(Transition!$C8*('RCP19 scenario'!AE10*'Unit emission'!AV53)+'RCP19 scenario'!AE98*'Unit emission'!AV185)*Efficiency!$P8)/Lifetime!$C8</f>
        <v>0</v>
      </c>
      <c r="GW9">
        <f>(Transition!$D8*('RCP19 scenario'!AF10*'Unit emission'!AW9+'RCP19 scenario'!AF98*'Unit emission'!AW141)*Efficiency!$G8+(Transition!$C8*('RCP19 scenario'!AF10*'Unit emission'!AW53)+'RCP19 scenario'!AF98*'Unit emission'!AW185)*Efficiency!$P8)/Lifetime!$C8</f>
        <v>0</v>
      </c>
      <c r="GX9">
        <f>(Transition!$D8*('RCP19 scenario'!AG10*'Unit emission'!AX9+'RCP19 scenario'!AG98*'Unit emission'!AX141)*Efficiency!$G8+(Transition!$C8*('RCP19 scenario'!AG10*'Unit emission'!AX53)+'RCP19 scenario'!AG98*'Unit emission'!AX185)*Efficiency!$P8)/Lifetime!$C8</f>
        <v>0</v>
      </c>
      <c r="GY9">
        <f>(Transition!$D8*('RCP19 scenario'!AH10*'Unit emission'!AY9+'RCP19 scenario'!AH98*'Unit emission'!AY141)*Efficiency!$G8+(Transition!$C8*('RCP19 scenario'!AH10*'Unit emission'!AY53)+'RCP19 scenario'!AH98*'Unit emission'!AY185)*Efficiency!$P8)/Lifetime!$C8</f>
        <v>0</v>
      </c>
      <c r="GZ9">
        <f>(Transition!$D8*('RCP19 scenario'!AI10*'Unit emission'!AZ9+'RCP19 scenario'!AI98*'Unit emission'!AZ141)*Efficiency!$G8+(Transition!$C8*('RCP19 scenario'!AI10*'Unit emission'!AZ53)+'RCP19 scenario'!AI98*'Unit emission'!AZ185)*Efficiency!$P8)/Lifetime!$C8</f>
        <v>0</v>
      </c>
      <c r="HA9">
        <f>(Transition!$D8*('RCP19 scenario'!AJ10*'Unit emission'!BA9)*Efficiency!$G8+Transition!$C8*('RCP19 scenario'!AJ10*'Unit emission'!BA53)*Efficiency!$P8)/Lifetime!$C8</f>
        <v>0</v>
      </c>
      <c r="HB9">
        <f>(Transition!$D8*('RCP19 scenario'!AK10*'Unit emission'!AK9+'RCP19 scenario'!AK98*'Unit emission'!AK141)*Efficiency!$G8+(Transition!$C8*('RCP19 scenario'!AK10*'Unit emission'!AK53)+'RCP19 scenario'!AK98*'Unit emission'!AK185)*Efficiency!$P8)/Lifetime!$C8</f>
        <v>0</v>
      </c>
      <c r="HC9">
        <f>(Transition!$D8*('RCP19 scenario'!AL10*'Unit emission'!AL9+'RCP19 scenario'!AL98*'Unit emission'!AL141)*Efficiency!$G8+(Transition!$C8*('RCP19 scenario'!AL10*'Unit emission'!AL53)+'RCP19 scenario'!AL98*'Unit emission'!AL185)*Efficiency!$P8)/Lifetime!$C8</f>
        <v>0</v>
      </c>
      <c r="HD9">
        <f>(Transition!$D8*('RCP19 scenario'!AM10*'Unit emission'!AM9+'RCP19 scenario'!AM98*'Unit emission'!AM141)*Efficiency!$G8+(Transition!$C8*('RCP19 scenario'!AM10*'Unit emission'!AM53)+'RCP19 scenario'!AM98*'Unit emission'!AM185)*Efficiency!$P8)/Lifetime!$C8</f>
        <v>0</v>
      </c>
      <c r="HE9">
        <f>(Transition!$D8*('RCP19 scenario'!AN10*'Unit emission'!AN9+'RCP19 scenario'!AN98*'Unit emission'!AN141)*Efficiency!$G8+(Transition!$C8*('RCP19 scenario'!AN10*'Unit emission'!AN53)+'RCP19 scenario'!AN98*'Unit emission'!AN185)*Efficiency!$P8)/Lifetime!$C8</f>
        <v>0</v>
      </c>
      <c r="HF9">
        <f>(Transition!$D8*('RCP19 scenario'!AO10*'Unit emission'!AO9+'RCP19 scenario'!AO98*'Unit emission'!AO141)*Efficiency!$G8+(Transition!$C8*('RCP19 scenario'!AO10*'Unit emission'!AO53)+'RCP19 scenario'!AO98*'Unit emission'!AO185)*Efficiency!$P8)/Lifetime!$C8</f>
        <v>0</v>
      </c>
      <c r="HG9">
        <f>(Transition!$D8*('RCP19 scenario'!AP10*'Unit emission'!AP9+'RCP19 scenario'!AP98*'Unit emission'!AP141)*Efficiency!$G8+(Transition!$C8*('RCP19 scenario'!AP10*'Unit emission'!AP53)+'RCP19 scenario'!AP98*'Unit emission'!AP185)*Efficiency!$P8)/Lifetime!$C8</f>
        <v>0</v>
      </c>
      <c r="HH9">
        <f>(Transition!$D8*('RCP19 scenario'!AQ10*'Unit emission'!AQ9+'RCP19 scenario'!AQ98*'Unit emission'!AQ141)*Efficiency!$G8+(Transition!$C8*('RCP19 scenario'!AQ10*'Unit emission'!AQ53)+'RCP19 scenario'!AQ98*'Unit emission'!AQ185)*Efficiency!$P8)/Lifetime!$C8</f>
        <v>0</v>
      </c>
      <c r="HI9">
        <f>(Transition!$D8*('RCP19 scenario'!AR10*'Unit emission'!AR9+'RCP19 scenario'!AR98*'Unit emission'!AR141)*Efficiency!$G8+(Transition!$C8*('RCP19 scenario'!AR10*'Unit emission'!AR53)+'RCP19 scenario'!AR98*'Unit emission'!AR185)*Efficiency!$P8)/Lifetime!$C8</f>
        <v>0</v>
      </c>
      <c r="HJ9">
        <f>(Transition!$D8*('RCP19 scenario'!AS10*'Unit emission'!AS9+'RCP19 scenario'!AS98*'Unit emission'!AS141)*Efficiency!$G8+(Transition!$C8*('RCP19 scenario'!AS10*'Unit emission'!AS53)+'RCP19 scenario'!AS98*'Unit emission'!AS185)*Efficiency!$P8)/Lifetime!$C8</f>
        <v>0</v>
      </c>
      <c r="HK9">
        <f>(Transition!$D8*('RCP19 scenario'!AT10*'Unit emission'!AT9+'RCP19 scenario'!AT98*'Unit emission'!AT141)*Efficiency!$G8+(Transition!$C8*('RCP19 scenario'!AT10*'Unit emission'!AT53)+'RCP19 scenario'!AT98*'Unit emission'!AT185)*Efficiency!$P8)/Lifetime!$C8</f>
        <v>0</v>
      </c>
      <c r="HL9">
        <f>(Transition!$D8*('RCP19 scenario'!AU10*'Unit emission'!AU9+'RCP19 scenario'!AU98*'Unit emission'!AU141)*Efficiency!$G8+(Transition!$C8*('RCP19 scenario'!AU10*'Unit emission'!AU53)+'RCP19 scenario'!AU98*'Unit emission'!AU185)*Efficiency!$P8)/Lifetime!$C8</f>
        <v>0</v>
      </c>
      <c r="HM9">
        <f>(Transition!$D8*('RCP19 scenario'!AV10*'Unit emission'!AV9+'RCP19 scenario'!AV98*'Unit emission'!AV141)*Efficiency!$G8+(Transition!$C8*('RCP19 scenario'!AV10*'Unit emission'!AV53)+'RCP19 scenario'!AV98*'Unit emission'!AV185)*Efficiency!$P8)/Lifetime!$C8</f>
        <v>0</v>
      </c>
      <c r="HN9">
        <f>(Transition!$D8*('RCP19 scenario'!AW10*'Unit emission'!AW9+'RCP19 scenario'!AW98*'Unit emission'!AW141)*Efficiency!$G8+(Transition!$C8*('RCP19 scenario'!AW10*'Unit emission'!AW53)+'RCP19 scenario'!AW98*'Unit emission'!AW185)*Efficiency!$P8)/Lifetime!$C8</f>
        <v>0</v>
      </c>
      <c r="HO9">
        <f>(Transition!$D8*('RCP19 scenario'!AX10*'Unit emission'!AX9+'RCP19 scenario'!AX98*'Unit emission'!AX141)*Efficiency!$G8+(Transition!$C8*('RCP19 scenario'!AX10*'Unit emission'!AX53)+'RCP19 scenario'!AX98*'Unit emission'!AX185)*Efficiency!$P8)/Lifetime!$C8</f>
        <v>0</v>
      </c>
      <c r="HP9">
        <f>(Transition!$D8*('RCP19 scenario'!AY10*'Unit emission'!AY9+'RCP19 scenario'!AY98*'Unit emission'!AY141)*Efficiency!$G8+(Transition!$C8*('RCP19 scenario'!AY10*'Unit emission'!AY53)+'RCP19 scenario'!AY98*'Unit emission'!AY185)*Efficiency!$P8)/Lifetime!$C8</f>
        <v>0</v>
      </c>
      <c r="HQ9">
        <f>(Transition!$D8*('RCP19 scenario'!AZ10*'Unit emission'!AZ9+'RCP19 scenario'!AZ98*'Unit emission'!AZ141)*Efficiency!$G8+(Transition!$C8*('RCP19 scenario'!AZ10*'Unit emission'!AZ53)+'RCP19 scenario'!AZ98*'Unit emission'!AZ185)*Efficiency!$P8)/Lifetime!$C8</f>
        <v>0</v>
      </c>
      <c r="HR9">
        <f>(Transition!$D8*('RCP19 scenario'!BA10*'Unit emission'!BA9)*Efficiency!$G8+Transition!$C8*('RCP19 scenario'!BA10*'Unit emission'!BA53)*Efficiency!$P8)/Lifetime!$C8</f>
        <v>0</v>
      </c>
      <c r="HS9" s="9">
        <f>(Transition!$D8*('RCP19 scenario'!BB10*'Unit emission'!AK9)*Efficiency!$G8+Transition!$C8*('RCP19 scenario'!BB10*'Unit emission'!AK53)*Efficiency!$P8)/Lifetime!$C8</f>
        <v>0</v>
      </c>
      <c r="HT9" s="9">
        <f>(Transition!$D8*('RCP19 scenario'!BC10*'Unit emission'!AL9)*Efficiency!$G8+Transition!$C8*('RCP19 scenario'!BC10*'Unit emission'!AL53)*Efficiency!$P8)/Lifetime!$C8</f>
        <v>0</v>
      </c>
      <c r="HU9" s="9">
        <f>(Transition!$D8*('RCP19 scenario'!BD10*'Unit emission'!AM9)*Efficiency!$G8+Transition!$C8*('RCP19 scenario'!BD10*'Unit emission'!AM53)*Efficiency!$P8)/Lifetime!$C8</f>
        <v>0</v>
      </c>
      <c r="HV9" s="9">
        <f>(Transition!$D8*('RCP19 scenario'!BE10*'Unit emission'!AN9)*Efficiency!$G8+Transition!$C8*('RCP19 scenario'!BE10*'Unit emission'!AN53)*Efficiency!$P8)/Lifetime!$C8</f>
        <v>0</v>
      </c>
      <c r="HW9" s="9">
        <f>(Transition!$D8*('RCP19 scenario'!BF10*'Unit emission'!AO9)*Efficiency!$G8+Transition!$C8*('RCP19 scenario'!BF10*'Unit emission'!AO53)*Efficiency!$P8)/Lifetime!$C8</f>
        <v>0</v>
      </c>
      <c r="HX9" s="9">
        <f>(Transition!$D8*('RCP19 scenario'!BG10*'Unit emission'!AP9)*Efficiency!$G8+Transition!$C8*('RCP19 scenario'!BG10*'Unit emission'!AP53)*Efficiency!$P8)/Lifetime!$C8</f>
        <v>0</v>
      </c>
      <c r="HY9" s="9">
        <f>(Transition!$D8*('RCP19 scenario'!BH10*'Unit emission'!AQ9)*Efficiency!$G8+Transition!$C8*('RCP19 scenario'!BH10*'Unit emission'!AQ53)*Efficiency!$P8)/Lifetime!$C8</f>
        <v>0</v>
      </c>
      <c r="HZ9" s="9">
        <f>(Transition!$D8*('RCP19 scenario'!BI10*'Unit emission'!AR9)*Efficiency!$G8+Transition!$C8*('RCP19 scenario'!BI10*'Unit emission'!AR53)*Efficiency!$P8)/Lifetime!$C8</f>
        <v>0</v>
      </c>
      <c r="IA9" s="9">
        <f>(Transition!$D8*('RCP19 scenario'!BJ10*'Unit emission'!AS9)*Efficiency!$G8+Transition!$C8*('RCP19 scenario'!BJ10*'Unit emission'!AS53)*Efficiency!$P8)/Lifetime!$C8</f>
        <v>0</v>
      </c>
      <c r="IB9" s="9">
        <f>(Transition!$D8*('RCP19 scenario'!BK10*'Unit emission'!AT9)*Efficiency!$G8+Transition!$C8*('RCP19 scenario'!BK10*'Unit emission'!AT53)*Efficiency!$P8)/Lifetime!$C8</f>
        <v>0</v>
      </c>
      <c r="IC9" s="9">
        <f>(Transition!$D8*('RCP19 scenario'!BL10*'Unit emission'!AU9)*Efficiency!$G8+Transition!$C8*('RCP19 scenario'!BL10*'Unit emission'!AU53)*Efficiency!$P8)/Lifetime!$C8</f>
        <v>0</v>
      </c>
      <c r="ID9" s="9">
        <f>(Transition!$D8*('RCP19 scenario'!BM10*'Unit emission'!AV9)*Efficiency!$G8+Transition!$C8*('RCP19 scenario'!BM10*'Unit emission'!AV53)*Efficiency!$P8)/Lifetime!$C8</f>
        <v>0</v>
      </c>
      <c r="IE9" s="9">
        <f>(Transition!$D8*('RCP19 scenario'!BN10*'Unit emission'!AW9)*Efficiency!$G8+Transition!$C8*('RCP19 scenario'!BN10*'Unit emission'!AW53)*Efficiency!$P8)/Lifetime!$C8</f>
        <v>0</v>
      </c>
      <c r="IF9" s="9">
        <f>(Transition!$D8*('RCP19 scenario'!BO10*'Unit emission'!AX9)*Efficiency!$G8+Transition!$C8*('RCP19 scenario'!BO10*'Unit emission'!AX53)*Efficiency!$P8)/Lifetime!$C8</f>
        <v>0</v>
      </c>
      <c r="IG9" s="9">
        <f>(Transition!$D8*('RCP19 scenario'!BP10*'Unit emission'!AY9)*Efficiency!$G8+Transition!$C8*('RCP19 scenario'!BP10*'Unit emission'!AY53)*Efficiency!$P8)/Lifetime!$C8</f>
        <v>0</v>
      </c>
      <c r="IH9" s="9">
        <f>(Transition!$D8*('RCP19 scenario'!BQ10*'Unit emission'!AZ9)*Efficiency!$G8+Transition!$C8*('RCP19 scenario'!BQ10*'Unit emission'!AZ53)*Efficiency!$P8)/Lifetime!$C8</f>
        <v>0</v>
      </c>
      <c r="II9" s="9">
        <f>(Transition!$D8*('RCP19 scenario'!BR10*'Unit emission'!BA9)*Efficiency!$G8+Transition!$C8*('RCP19 scenario'!BR10*'Unit emission'!BA53)*Efficiency!$P8)/Lifetime!$C8</f>
        <v>0</v>
      </c>
      <c r="IJ9" s="9">
        <f>(Transition!$D8*('RCP19 scenario'!BS10*'Unit emission'!AK9)*Efficiency!$G8+Transition!$C8*('RCP19 scenario'!BS10*'Unit emission'!AK53)*Efficiency!$P8)/Lifetime!$C8</f>
        <v>0</v>
      </c>
      <c r="IK9" s="9">
        <f>(Transition!$D8*('RCP19 scenario'!BT10*'Unit emission'!AL9)*Efficiency!$G8+Transition!$C8*('RCP19 scenario'!BT10*'Unit emission'!AL53)*Efficiency!$P8)/Lifetime!$C8</f>
        <v>0</v>
      </c>
      <c r="IL9" s="9">
        <f>(Transition!$D8*('RCP19 scenario'!BU10*'Unit emission'!AM9)*Efficiency!$G8+Transition!$C8*('RCP19 scenario'!BU10*'Unit emission'!AM53)*Efficiency!$P8)/Lifetime!$C8</f>
        <v>0</v>
      </c>
      <c r="IM9" s="9">
        <f>(Transition!$D8*('RCP19 scenario'!BV10*'Unit emission'!AN9)*Efficiency!$G8+Transition!$C8*('RCP19 scenario'!BV10*'Unit emission'!AN53)*Efficiency!$P8)/Lifetime!$C8</f>
        <v>0</v>
      </c>
      <c r="IN9" s="9">
        <f>(Transition!$D8*('RCP19 scenario'!BW10*'Unit emission'!AO9)*Efficiency!$G8+Transition!$C8*('RCP19 scenario'!BW10*'Unit emission'!AO53)*Efficiency!$P8)/Lifetime!$C8</f>
        <v>0</v>
      </c>
      <c r="IO9" s="9">
        <f>(Transition!$D8*('RCP19 scenario'!BX10*'Unit emission'!AP9)*Efficiency!$G8+Transition!$C8*('RCP19 scenario'!BX10*'Unit emission'!AP53)*Efficiency!$P8)/Lifetime!$C8</f>
        <v>0</v>
      </c>
      <c r="IP9" s="9">
        <f>(Transition!$D8*('RCP19 scenario'!BY10*'Unit emission'!AQ9)*Efficiency!$G8+Transition!$C8*('RCP19 scenario'!BY10*'Unit emission'!AQ53)*Efficiency!$P8)/Lifetime!$C8</f>
        <v>0</v>
      </c>
      <c r="IQ9" s="9">
        <f>(Transition!$D8*('RCP19 scenario'!BZ10*'Unit emission'!AR9)*Efficiency!$G8+Transition!$C8*('RCP19 scenario'!BZ10*'Unit emission'!AR53)*Efficiency!$P8)/Lifetime!$C8</f>
        <v>0</v>
      </c>
      <c r="IR9" s="9">
        <f>(Transition!$D8*('RCP19 scenario'!CA10*'Unit emission'!AS9)*Efficiency!$G8+Transition!$C8*('RCP19 scenario'!CA10*'Unit emission'!AS53)*Efficiency!$P8)/Lifetime!$C8</f>
        <v>0</v>
      </c>
      <c r="IS9" s="9">
        <f>(Transition!$D8*('RCP19 scenario'!CB10*'Unit emission'!AT9)*Efficiency!$G8+Transition!$C8*('RCP19 scenario'!CB10*'Unit emission'!AT53)*Efficiency!$P8)/Lifetime!$C8</f>
        <v>0</v>
      </c>
      <c r="IT9" s="9">
        <f>(Transition!$D8*('RCP19 scenario'!CC10*'Unit emission'!AU9)*Efficiency!$G8+Transition!$C8*('RCP19 scenario'!CC10*'Unit emission'!AU53)*Efficiency!$P8)/Lifetime!$C8</f>
        <v>0</v>
      </c>
      <c r="IU9" s="9">
        <f>(Transition!$D8*('RCP19 scenario'!CD10*'Unit emission'!AV9)*Efficiency!$G8+Transition!$C8*('RCP19 scenario'!CD10*'Unit emission'!AV53)*Efficiency!$P8)/Lifetime!$C8</f>
        <v>0</v>
      </c>
      <c r="IV9" s="9">
        <f>(Transition!$D8*('RCP19 scenario'!CE10*'Unit emission'!AW9)*Efficiency!$G8+Transition!$C8*('RCP19 scenario'!CE10*'Unit emission'!AW53)*Efficiency!$P8)/Lifetime!$C8</f>
        <v>0</v>
      </c>
      <c r="IW9" s="9">
        <f>(Transition!$D8*('RCP19 scenario'!CF10*'Unit emission'!AX9)*Efficiency!$G8+Transition!$C8*('RCP19 scenario'!CF10*'Unit emission'!AX53)*Efficiency!$P8)/Lifetime!$C8</f>
        <v>0</v>
      </c>
      <c r="IX9" s="9">
        <f>(Transition!$D8*('RCP19 scenario'!CG10*'Unit emission'!AY9)*Efficiency!$G8+Transition!$C8*('RCP19 scenario'!CG10*'Unit emission'!AY53)*Efficiency!$P8)/Lifetime!$C8</f>
        <v>0</v>
      </c>
      <c r="IY9" s="9">
        <f>(Transition!$D8*('RCP19 scenario'!CH10*'Unit emission'!AZ9)*Efficiency!$G8+Transition!$C8*('RCP19 scenario'!CH10*'Unit emission'!AZ53)*Efficiency!$P8)/Lifetime!$C8</f>
        <v>0</v>
      </c>
    </row>
    <row r="10" spans="1:259" x14ac:dyDescent="0.25">
      <c r="A10">
        <v>2017</v>
      </c>
      <c r="B10">
        <f>(Transition!$D9*('Base-scenario'!C11*'Unit emission'!C10)*Efficiency!$G9+(Transition!$C9*('Base-scenario'!C11*'Unit emission'!C54)+'Base-scenario'!C99*'Unit emission'!C186)*Efficiency!$P9)/Lifetime!$C9</f>
        <v>0</v>
      </c>
      <c r="C10">
        <f>(Transition!$D9*('Base-scenario'!D11*'Unit emission'!D10)*Efficiency!$G9+(Transition!$C9*('Base-scenario'!D11*'Unit emission'!D54)+'Base-scenario'!D99*'Unit emission'!D186)*Efficiency!$P9)/Lifetime!$C9</f>
        <v>0</v>
      </c>
      <c r="D10">
        <f>(Transition!$D9*('Base-scenario'!E11*'Unit emission'!E10)*Efficiency!$G9+(Transition!$C9*('Base-scenario'!E11*'Unit emission'!E54)+'Base-scenario'!E99*'Unit emission'!E186)*Efficiency!$P9)/Lifetime!$C9</f>
        <v>0</v>
      </c>
      <c r="E10">
        <f>(Transition!$D9*('Base-scenario'!F11*'Unit emission'!F10)*Efficiency!$G9+(Transition!$C9*('Base-scenario'!F11*'Unit emission'!F54)+'Base-scenario'!F99*'Unit emission'!F186)*Efficiency!$P9)/Lifetime!$C9</f>
        <v>0</v>
      </c>
      <c r="F10">
        <f>(Transition!$D9*('Base-scenario'!G11*'Unit emission'!G10)*Efficiency!$G9+(Transition!$C9*('Base-scenario'!G11*'Unit emission'!G54)+'Base-scenario'!G99*'Unit emission'!G186)*Efficiency!$P9)/Lifetime!$C9</f>
        <v>0</v>
      </c>
      <c r="G10">
        <f>(Transition!$D9*('Base-scenario'!H11*'Unit emission'!H10)*Efficiency!$G9+(Transition!$C9*('Base-scenario'!H11*'Unit emission'!H54)+'Base-scenario'!H99*'Unit emission'!H186)*Efficiency!$P9)/Lifetime!$C9</f>
        <v>0</v>
      </c>
      <c r="H10">
        <f>(Transition!$D9*('Base-scenario'!I11*'Unit emission'!I10)*Efficiency!$G9+(Transition!$C9*('Base-scenario'!I11*'Unit emission'!I54)+'Base-scenario'!I99*'Unit emission'!I186)*Efficiency!$P9)/Lifetime!$C9</f>
        <v>0</v>
      </c>
      <c r="I10">
        <f>(Transition!$D9*('Base-scenario'!J11*'Unit emission'!J10)*Efficiency!$G9+(Transition!$C9*('Base-scenario'!J11*'Unit emission'!J54)+'Base-scenario'!J99*'Unit emission'!J186)*Efficiency!$P9)/Lifetime!$C9</f>
        <v>0</v>
      </c>
      <c r="J10">
        <f>(Transition!$D9*('Base-scenario'!K11*'Unit emission'!K10)*Efficiency!$G9+(Transition!$C9*('Base-scenario'!K11*'Unit emission'!K54)+'Base-scenario'!K99*'Unit emission'!K186)*Efficiency!$P9)/Lifetime!$C9</f>
        <v>0</v>
      </c>
      <c r="K10">
        <f>(Transition!$D9*('Base-scenario'!L11*'Unit emission'!L10)*Efficiency!$G9+(Transition!$C9*('Base-scenario'!L11*'Unit emission'!L54)+'Base-scenario'!L99*'Unit emission'!L186)*Efficiency!$P9)/Lifetime!$C9</f>
        <v>0</v>
      </c>
      <c r="L10">
        <f>(Transition!$D9*('Base-scenario'!M11*'Unit emission'!M10)*Efficiency!$G9+(Transition!$C9*('Base-scenario'!M11*'Unit emission'!M54)+'Base-scenario'!M99*'Unit emission'!M186)*Efficiency!$P9)/Lifetime!$C9</f>
        <v>0</v>
      </c>
      <c r="M10">
        <f>(Transition!$D9*('Base-scenario'!N11*'Unit emission'!N10)*Efficiency!$G9+(Transition!$C9*('Base-scenario'!N11*'Unit emission'!N54)+'Base-scenario'!N99*'Unit emission'!N186)*Efficiency!$P9)/Lifetime!$C9</f>
        <v>0</v>
      </c>
      <c r="N10">
        <f>(Transition!$D9*('Base-scenario'!O11*'Unit emission'!O10)*Efficiency!$G9+(Transition!$C9*('Base-scenario'!O11*'Unit emission'!O54)+'Base-scenario'!O99*'Unit emission'!O186)*Efficiency!$P9)/Lifetime!$C9</f>
        <v>0</v>
      </c>
      <c r="O10">
        <f>(Transition!$D9*('Base-scenario'!P11*'Unit emission'!P10)*Efficiency!$G9+(Transition!$C9*('Base-scenario'!P11*'Unit emission'!P54)+'Base-scenario'!P99*'Unit emission'!P186)*Efficiency!$P9)/Lifetime!$C9</f>
        <v>0</v>
      </c>
      <c r="P10">
        <f>(Transition!$D9*('Base-scenario'!Q11*'Unit emission'!Q10)*Efficiency!$G9+(Transition!$C9*('Base-scenario'!Q11*'Unit emission'!Q54)+'Base-scenario'!Q99*'Unit emission'!Q186)*Efficiency!$P9)/Lifetime!$C9</f>
        <v>0</v>
      </c>
      <c r="Q10">
        <f>(Transition!$D9*('Base-scenario'!R11*'Unit emission'!R10)*Efficiency!$G9+(Transition!$C9*('Base-scenario'!R11*'Unit emission'!R54)+'Base-scenario'!R99*'Unit emission'!R186)*Efficiency!$P9)/Lifetime!$C9</f>
        <v>0</v>
      </c>
      <c r="R10">
        <f>(Transition!$D9*('Base-scenario'!S11*'Unit emission'!S10)*Efficiency!$G9+Transition!$C9*('Base-scenario'!S11*'Unit emission'!S54)*Efficiency!$P9)/Lifetime!$C9</f>
        <v>0</v>
      </c>
      <c r="S10">
        <f>(Transition!$D9*('Base-scenario'!T11*'Unit emission'!C10)*Efficiency!$G9+(Transition!$C9*('Base-scenario'!T11*'Unit emission'!C54)+'Base-scenario'!T99*'Unit emission'!C186)*Efficiency!$P9)/Lifetime!$C9</f>
        <v>0</v>
      </c>
      <c r="T10">
        <f>(Transition!$D9*('Base-scenario'!U11*'Unit emission'!D10)*Efficiency!$G9+(Transition!$C9*('Base-scenario'!U11*'Unit emission'!D54)+'Base-scenario'!U99*'Unit emission'!D186)*Efficiency!$P9)/Lifetime!$C9</f>
        <v>0</v>
      </c>
      <c r="U10">
        <f>(Transition!$D9*('Base-scenario'!V11*'Unit emission'!E10)*Efficiency!$G9+(Transition!$C9*('Base-scenario'!V11*'Unit emission'!E54)+'Base-scenario'!V99*'Unit emission'!E186)*Efficiency!$P9)/Lifetime!$C9</f>
        <v>0</v>
      </c>
      <c r="V10">
        <f>(Transition!$D9*('Base-scenario'!W11*'Unit emission'!F10)*Efficiency!$G9+(Transition!$C9*('Base-scenario'!W11*'Unit emission'!F54)+'Base-scenario'!W99*'Unit emission'!F186)*Efficiency!$P9)/Lifetime!$C9</f>
        <v>0</v>
      </c>
      <c r="W10">
        <f>(Transition!$D9*('Base-scenario'!X11*'Unit emission'!G10)*Efficiency!$G9+(Transition!$C9*('Base-scenario'!X11*'Unit emission'!G54)+'Base-scenario'!X99*'Unit emission'!G186)*Efficiency!$P9)/Lifetime!$C9</f>
        <v>0</v>
      </c>
      <c r="X10">
        <f>(Transition!$D9*('Base-scenario'!Y11*'Unit emission'!H10)*Efficiency!$G9+(Transition!$C9*('Base-scenario'!Y11*'Unit emission'!H54)+'Base-scenario'!Y99*'Unit emission'!H186)*Efficiency!$P9)/Lifetime!$C9</f>
        <v>0</v>
      </c>
      <c r="Y10">
        <f>(Transition!$D9*('Base-scenario'!Z11*'Unit emission'!I10)*Efficiency!$G9+(Transition!$C9*('Base-scenario'!Z11*'Unit emission'!I54)+'Base-scenario'!Z99*'Unit emission'!I186)*Efficiency!$P9)/Lifetime!$C9</f>
        <v>0</v>
      </c>
      <c r="Z10">
        <f>(Transition!$D9*('Base-scenario'!AA11*'Unit emission'!J10)*Efficiency!$G9+(Transition!$C9*('Base-scenario'!AA11*'Unit emission'!J54)+'Base-scenario'!AA99*'Unit emission'!J186)*Efficiency!$P9)/Lifetime!$C9</f>
        <v>0</v>
      </c>
      <c r="AA10">
        <f>(Transition!$D9*('Base-scenario'!AB11*'Unit emission'!K10)*Efficiency!$G9+(Transition!$C9*('Base-scenario'!AB11*'Unit emission'!K54)+'Base-scenario'!AB99*'Unit emission'!K186)*Efficiency!$P9)/Lifetime!$C9</f>
        <v>0</v>
      </c>
      <c r="AB10">
        <f>(Transition!$D9*('Base-scenario'!AC11*'Unit emission'!L10)*Efficiency!$G9+(Transition!$C9*('Base-scenario'!AC11*'Unit emission'!L54)+'Base-scenario'!AC99*'Unit emission'!L186)*Efficiency!$P9)/Lifetime!$C9</f>
        <v>0</v>
      </c>
      <c r="AC10">
        <f>(Transition!$D9*('Base-scenario'!AD11*'Unit emission'!M10)*Efficiency!$G9+(Transition!$C9*('Base-scenario'!AD11*'Unit emission'!M54)+'Base-scenario'!AD99*'Unit emission'!M186)*Efficiency!$P9)/Lifetime!$C9</f>
        <v>0</v>
      </c>
      <c r="AD10">
        <f>(Transition!$D9*('Base-scenario'!AE11*'Unit emission'!N10)*Efficiency!$G9+(Transition!$C9*('Base-scenario'!AE11*'Unit emission'!N54)+'Base-scenario'!AE99*'Unit emission'!N186)*Efficiency!$P9)/Lifetime!$C9</f>
        <v>0</v>
      </c>
      <c r="AE10">
        <f>(Transition!$D9*('Base-scenario'!AF11*'Unit emission'!O10)*Efficiency!$G9+(Transition!$C9*('Base-scenario'!AF11*'Unit emission'!O54)+'Base-scenario'!AF99*'Unit emission'!O186)*Efficiency!$P9)/Lifetime!$C9</f>
        <v>0</v>
      </c>
      <c r="AF10">
        <f>(Transition!$D9*('Base-scenario'!AG11*'Unit emission'!P10)*Efficiency!$G9+(Transition!$C9*('Base-scenario'!AG11*'Unit emission'!P54)+'Base-scenario'!AG99*'Unit emission'!P186)*Efficiency!$P9)/Lifetime!$C9</f>
        <v>0</v>
      </c>
      <c r="AG10">
        <f>(Transition!$D9*('Base-scenario'!AH11*'Unit emission'!Q10)*Efficiency!$G9+(Transition!$C9*('Base-scenario'!AH11*'Unit emission'!Q54)+'Base-scenario'!AH99*'Unit emission'!Q186)*Efficiency!$P9)/Lifetime!$C9</f>
        <v>0</v>
      </c>
      <c r="AH10">
        <f>(Transition!$D9*('Base-scenario'!AI11*'Unit emission'!R10)*Efficiency!$G9+(Transition!$C9*('Base-scenario'!AI11*'Unit emission'!R54)+'Base-scenario'!AI99*'Unit emission'!R186)*Efficiency!$P9)/Lifetime!$C9</f>
        <v>0</v>
      </c>
      <c r="AI10">
        <f>(Transition!$D9*('Base-scenario'!AJ11*'Unit emission'!S10)*Efficiency!$G9+Transition!$C9*('Base-scenario'!AJ11*'Unit emission'!S54)*Efficiency!$P9)/Lifetime!$C9</f>
        <v>0</v>
      </c>
      <c r="AJ10">
        <f>(Transition!$D9*('Base-scenario'!AK11*'Unit emission'!C10+'Base-scenario'!AK99*'Unit emission'!C142)*Efficiency!$G9+(Transition!$C9*('Base-scenario'!AK11*'Unit emission'!C54)+'Base-scenario'!AK99*'Unit emission'!C186)*Efficiency!$P9)/Lifetime!$C9</f>
        <v>0</v>
      </c>
      <c r="AK10">
        <f>(Transition!$D9*('Base-scenario'!AL11*'Unit emission'!D10+'Base-scenario'!AL99*'Unit emission'!D142)*Efficiency!$G9+(Transition!$C9*('Base-scenario'!AL11*'Unit emission'!D54)+'Base-scenario'!AL99*'Unit emission'!D186)*Efficiency!$P9)/Lifetime!$C9</f>
        <v>0</v>
      </c>
      <c r="AL10">
        <f>(Transition!$D9*('Base-scenario'!AM11*'Unit emission'!E10+'Base-scenario'!AM99*'Unit emission'!E142)*Efficiency!$G9+(Transition!$C9*('Base-scenario'!AM11*'Unit emission'!E54)+'Base-scenario'!AM99*'Unit emission'!E186)*Efficiency!$P9)/Lifetime!$C9</f>
        <v>0</v>
      </c>
      <c r="AM10">
        <f>(Transition!$D9*('Base-scenario'!AN11*'Unit emission'!F10+'Base-scenario'!AN99*'Unit emission'!F142)*Efficiency!$G9+(Transition!$C9*('Base-scenario'!AN11*'Unit emission'!F54)+'Base-scenario'!AN99*'Unit emission'!F186)*Efficiency!$P9)/Lifetime!$C9</f>
        <v>0</v>
      </c>
      <c r="AN10">
        <f>(Transition!$D9*('Base-scenario'!AO11*'Unit emission'!G10+'Base-scenario'!AO99*'Unit emission'!G142)*Efficiency!$G9+(Transition!$C9*('Base-scenario'!AO11*'Unit emission'!G54)+'Base-scenario'!AO99*'Unit emission'!G186)*Efficiency!$P9)/Lifetime!$C9</f>
        <v>0</v>
      </c>
      <c r="AO10">
        <f>(Transition!$D9*('Base-scenario'!AP11*'Unit emission'!H10+'Base-scenario'!AP99*'Unit emission'!H142)*Efficiency!$G9+(Transition!$C9*('Base-scenario'!AP11*'Unit emission'!H54)+'Base-scenario'!AP99*'Unit emission'!H186)*Efficiency!$P9)/Lifetime!$C9</f>
        <v>0</v>
      </c>
      <c r="AP10">
        <f>(Transition!$D9*('Base-scenario'!AQ11*'Unit emission'!I10+'Base-scenario'!AQ99*'Unit emission'!I142)*Efficiency!$G9+(Transition!$C9*('Base-scenario'!AQ11*'Unit emission'!I54)+'Base-scenario'!AQ99*'Unit emission'!I186)*Efficiency!$P9)/Lifetime!$C9</f>
        <v>0</v>
      </c>
      <c r="AQ10">
        <f>(Transition!$D9*('Base-scenario'!AR11*'Unit emission'!J10+'Base-scenario'!AR99*'Unit emission'!J142)*Efficiency!$G9+(Transition!$C9*('Base-scenario'!AR11*'Unit emission'!J54)+'Base-scenario'!AR99*'Unit emission'!J186)*Efficiency!$P9)/Lifetime!$C9</f>
        <v>0</v>
      </c>
      <c r="AR10">
        <f>(Transition!$D9*('Base-scenario'!AS11*'Unit emission'!K10+'Base-scenario'!AS99*'Unit emission'!K142)*Efficiency!$G9+(Transition!$C9*('Base-scenario'!AS11*'Unit emission'!K54)+'Base-scenario'!AS99*'Unit emission'!K186)*Efficiency!$P9)/Lifetime!$C9</f>
        <v>0</v>
      </c>
      <c r="AS10">
        <f>(Transition!$D9*('Base-scenario'!AT11*'Unit emission'!L10+'Base-scenario'!AT99*'Unit emission'!L142)*Efficiency!$G9+(Transition!$C9*('Base-scenario'!AT11*'Unit emission'!L54)+'Base-scenario'!AT99*'Unit emission'!L186)*Efficiency!$P9)/Lifetime!$C9</f>
        <v>0</v>
      </c>
      <c r="AT10">
        <f>(Transition!$D9*('Base-scenario'!AU11*'Unit emission'!M10+'Base-scenario'!AU99*'Unit emission'!M142)*Efficiency!$G9+(Transition!$C9*('Base-scenario'!AU11*'Unit emission'!M54)+'Base-scenario'!AU99*'Unit emission'!M186)*Efficiency!$P9)/Lifetime!$C9</f>
        <v>0</v>
      </c>
      <c r="AU10">
        <f>(Transition!$D9*('Base-scenario'!AV11*'Unit emission'!N10+'Base-scenario'!AV99*'Unit emission'!N142)*Efficiency!$G9+(Transition!$C9*('Base-scenario'!AV11*'Unit emission'!N54)+'Base-scenario'!AV99*'Unit emission'!N186)*Efficiency!$P9)/Lifetime!$C9</f>
        <v>0</v>
      </c>
      <c r="AV10">
        <f>(Transition!$D9*('Base-scenario'!AW11*'Unit emission'!O10+'Base-scenario'!AW99*'Unit emission'!O142)*Efficiency!$G9+(Transition!$C9*('Base-scenario'!AW11*'Unit emission'!O54)+'Base-scenario'!AW99*'Unit emission'!O186)*Efficiency!$P9)/Lifetime!$C9</f>
        <v>0</v>
      </c>
      <c r="AW10">
        <f>(Transition!$D9*('Base-scenario'!AX11*'Unit emission'!P10+'Base-scenario'!AX99*'Unit emission'!P142)*Efficiency!$G9+(Transition!$C9*('Base-scenario'!AX11*'Unit emission'!P54)+'Base-scenario'!AX99*'Unit emission'!P186)*Efficiency!$P9)/Lifetime!$C9</f>
        <v>0</v>
      </c>
      <c r="AX10">
        <f>(Transition!$D9*('Base-scenario'!AY11*'Unit emission'!Q10+'Base-scenario'!AY99*'Unit emission'!Q142)*Efficiency!$G9+(Transition!$C9*('Base-scenario'!AY11*'Unit emission'!Q54)+'Base-scenario'!AY99*'Unit emission'!Q186)*Efficiency!$P9)/Lifetime!$C9</f>
        <v>0</v>
      </c>
      <c r="AY10">
        <f>(Transition!$D9*('Base-scenario'!AZ11*'Unit emission'!R10+'Base-scenario'!AZ99*'Unit emission'!R142)*Efficiency!$G9+(Transition!$C9*('Base-scenario'!AZ11*'Unit emission'!R54)+'Base-scenario'!AZ99*'Unit emission'!R186)*Efficiency!$P9)/Lifetime!$C9</f>
        <v>0</v>
      </c>
      <c r="AZ10">
        <f>(Transition!$D9*('Base-scenario'!BA11*'Unit emission'!S10)*Efficiency!$G9+Transition!$C9*('Base-scenario'!BA11*'Unit emission'!S54)*Efficiency!$P9)/Lifetime!$C9</f>
        <v>0</v>
      </c>
      <c r="BA10" s="9">
        <f>(Transition!$D9*('Base-scenario'!BB11*'Unit emission'!C10)*Efficiency!$G9+Transition!$C9*('Base-scenario'!BB11*'Unit emission'!C54)*Efficiency!$P9)/Lifetime!$C9</f>
        <v>0</v>
      </c>
      <c r="BB10" s="9">
        <f>(Transition!$D9*('Base-scenario'!BC11*'Unit emission'!D10)*Efficiency!$G9+Transition!$C9*('Base-scenario'!BC11*'Unit emission'!D54)*Efficiency!$P9)/Lifetime!$C9</f>
        <v>0</v>
      </c>
      <c r="BC10" s="9">
        <f>(Transition!$D9*('Base-scenario'!BD11*'Unit emission'!E10)*Efficiency!$G9+Transition!$C9*('Base-scenario'!BD11*'Unit emission'!E54)*Efficiency!$P9)/Lifetime!$C9</f>
        <v>0</v>
      </c>
      <c r="BD10" s="9">
        <f>(Transition!$D9*('Base-scenario'!BE11*'Unit emission'!F10)*Efficiency!$G9+Transition!$C9*('Base-scenario'!BE11*'Unit emission'!F54)*Efficiency!$P9)/Lifetime!$C9</f>
        <v>0</v>
      </c>
      <c r="BE10" s="9">
        <f>(Transition!$D9*('Base-scenario'!BF11*'Unit emission'!G10)*Efficiency!$G9+Transition!$C9*('Base-scenario'!BF11*'Unit emission'!G54)*Efficiency!$P9)/Lifetime!$C9</f>
        <v>0</v>
      </c>
      <c r="BF10" s="9">
        <f>(Transition!$D9*('Base-scenario'!BG11*'Unit emission'!H10)*Efficiency!$G9+Transition!$C9*('Base-scenario'!BG11*'Unit emission'!H54)*Efficiency!$P9)/Lifetime!$C9</f>
        <v>0</v>
      </c>
      <c r="BG10" s="9">
        <f>(Transition!$D9*('Base-scenario'!BH11*'Unit emission'!I10)*Efficiency!$G9+Transition!$C9*('Base-scenario'!BH11*'Unit emission'!I54)*Efficiency!$P9)/Lifetime!$C9</f>
        <v>0</v>
      </c>
      <c r="BH10" s="9">
        <f>(Transition!$D9*('Base-scenario'!BI11*'Unit emission'!J10)*Efficiency!$G9+Transition!$C9*('Base-scenario'!BI11*'Unit emission'!J54)*Efficiency!$P9)/Lifetime!$C9</f>
        <v>0</v>
      </c>
      <c r="BI10" s="9">
        <f>(Transition!$D9*('Base-scenario'!BJ11*'Unit emission'!K10)*Efficiency!$G9+Transition!$C9*('Base-scenario'!BJ11*'Unit emission'!K54)*Efficiency!$P9)/Lifetime!$C9</f>
        <v>0</v>
      </c>
      <c r="BJ10" s="9">
        <f>(Transition!$D9*('Base-scenario'!BK11*'Unit emission'!L10)*Efficiency!$G9+Transition!$C9*('Base-scenario'!BK11*'Unit emission'!L54)*Efficiency!$P9)/Lifetime!$C9</f>
        <v>0</v>
      </c>
      <c r="BK10" s="9">
        <f>(Transition!$D9*('Base-scenario'!BL11*'Unit emission'!M10)*Efficiency!$G9+Transition!$C9*('Base-scenario'!BL11*'Unit emission'!M54)*Efficiency!$P9)/Lifetime!$C9</f>
        <v>0</v>
      </c>
      <c r="BL10" s="9">
        <f>(Transition!$D9*('Base-scenario'!BM11*'Unit emission'!N10)*Efficiency!$G9+Transition!$C9*('Base-scenario'!BM11*'Unit emission'!N54)*Efficiency!$P9)/Lifetime!$C9</f>
        <v>0</v>
      </c>
      <c r="BM10" s="9">
        <f>(Transition!$D9*('Base-scenario'!BN11*'Unit emission'!O10)*Efficiency!$G9+Transition!$C9*('Base-scenario'!BN11*'Unit emission'!O54)*Efficiency!$P9)/Lifetime!$C9</f>
        <v>0</v>
      </c>
      <c r="BN10" s="9">
        <f>(Transition!$D9*('Base-scenario'!BO11*'Unit emission'!P10)*Efficiency!$G9+Transition!$C9*('Base-scenario'!BO11*'Unit emission'!P54)*Efficiency!$P9)/Lifetime!$C9</f>
        <v>0</v>
      </c>
      <c r="BO10" s="9">
        <f>(Transition!$D9*('Base-scenario'!BP11*'Unit emission'!Q10)*Efficiency!$G9+Transition!$C9*('Base-scenario'!BP11*'Unit emission'!Q54)*Efficiency!$P9)/Lifetime!$C9</f>
        <v>0</v>
      </c>
      <c r="BP10" s="9">
        <f>(Transition!$D9*('Base-scenario'!BQ11*'Unit emission'!R10)*Efficiency!$G9+Transition!$C9*('Base-scenario'!BQ11*'Unit emission'!R54)*Efficiency!$P9)/Lifetime!$C9</f>
        <v>0</v>
      </c>
      <c r="BQ10" s="9">
        <f>(Transition!$D9*('Base-scenario'!BR11*'Unit emission'!S10)*Efficiency!$G9+Transition!$C9*('Base-scenario'!BR11*'Unit emission'!S54)*Efficiency!$P9)/Lifetime!$C9</f>
        <v>0</v>
      </c>
      <c r="BR10" s="9">
        <f>(Transition!$D9*('Base-scenario'!BS11*'Unit emission'!C10)*Efficiency!$G9+Transition!$C9*('Base-scenario'!BS11*'Unit emission'!C54)*Efficiency!$P9)/Lifetime!$C9</f>
        <v>0</v>
      </c>
      <c r="BS10" s="9">
        <f>(Transition!$D9*('Base-scenario'!BT11*'Unit emission'!D10)*Efficiency!$G9+Transition!$C9*('Base-scenario'!BT11*'Unit emission'!D54)*Efficiency!$P9)/Lifetime!$C9</f>
        <v>0</v>
      </c>
      <c r="BT10" s="9">
        <f>(Transition!$D9*('Base-scenario'!BU11*'Unit emission'!E10)*Efficiency!$G9+Transition!$C9*('Base-scenario'!BU11*'Unit emission'!E54)*Efficiency!$P9)/Lifetime!$C9</f>
        <v>0</v>
      </c>
      <c r="BU10" s="9">
        <f>(Transition!$D9*('Base-scenario'!BV11*'Unit emission'!F10)*Efficiency!$G9+Transition!$C9*('Base-scenario'!BV11*'Unit emission'!F54)*Efficiency!$P9)/Lifetime!$C9</f>
        <v>0</v>
      </c>
      <c r="BV10" s="9">
        <f>(Transition!$D9*('Base-scenario'!BW11*'Unit emission'!G10)*Efficiency!$G9+Transition!$C9*('Base-scenario'!BW11*'Unit emission'!G54)*Efficiency!$P9)/Lifetime!$C9</f>
        <v>0</v>
      </c>
      <c r="BW10" s="9">
        <f>(Transition!$D9*('Base-scenario'!BX11*'Unit emission'!H10)*Efficiency!$G9+Transition!$C9*('Base-scenario'!BX11*'Unit emission'!H54)*Efficiency!$P9)/Lifetime!$C9</f>
        <v>0</v>
      </c>
      <c r="BX10" s="9">
        <f>(Transition!$D9*('Base-scenario'!BY11*'Unit emission'!I10)*Efficiency!$G9+Transition!$C9*('Base-scenario'!BY11*'Unit emission'!I54)*Efficiency!$P9)/Lifetime!$C9</f>
        <v>0</v>
      </c>
      <c r="BY10" s="9">
        <f>(Transition!$D9*('Base-scenario'!BZ11*'Unit emission'!J10)*Efficiency!$G9+Transition!$C9*('Base-scenario'!BZ11*'Unit emission'!J54)*Efficiency!$P9)/Lifetime!$C9</f>
        <v>0</v>
      </c>
      <c r="BZ10" s="9">
        <f>(Transition!$D9*('Base-scenario'!CA11*'Unit emission'!K10)*Efficiency!$G9+Transition!$C9*('Base-scenario'!CA11*'Unit emission'!K54)*Efficiency!$P9)/Lifetime!$C9</f>
        <v>0</v>
      </c>
      <c r="CA10" s="9">
        <f>(Transition!$D9*('Base-scenario'!CB11*'Unit emission'!L10)*Efficiency!$G9+Transition!$C9*('Base-scenario'!CB11*'Unit emission'!L54)*Efficiency!$P9)/Lifetime!$C9</f>
        <v>0</v>
      </c>
      <c r="CB10" s="9">
        <f>(Transition!$D9*('Base-scenario'!CC11*'Unit emission'!M10)*Efficiency!$G9+Transition!$C9*('Base-scenario'!CC11*'Unit emission'!M54)*Efficiency!$P9)/Lifetime!$C9</f>
        <v>0</v>
      </c>
      <c r="CC10" s="9">
        <f>(Transition!$D9*('Base-scenario'!CD11*'Unit emission'!N10)*Efficiency!$G9+Transition!$C9*('Base-scenario'!CD11*'Unit emission'!N54)*Efficiency!$P9)/Lifetime!$C9</f>
        <v>0</v>
      </c>
      <c r="CD10" s="9">
        <f>(Transition!$D9*('Base-scenario'!CE11*'Unit emission'!O10)*Efficiency!$G9+Transition!$C9*('Base-scenario'!CE11*'Unit emission'!O54)*Efficiency!$P9)/Lifetime!$C9</f>
        <v>0</v>
      </c>
      <c r="CE10" s="9">
        <f>(Transition!$D9*('Base-scenario'!CF11*'Unit emission'!P10)*Efficiency!$G9+Transition!$C9*('Base-scenario'!CF11*'Unit emission'!P54)*Efficiency!$P9)/Lifetime!$C9</f>
        <v>0</v>
      </c>
      <c r="CF10" s="9">
        <f>(Transition!$D9*('Base-scenario'!CG11*'Unit emission'!Q10)*Efficiency!$G9+Transition!$C9*('Base-scenario'!CG11*'Unit emission'!Q54)*Efficiency!$P9)/Lifetime!$C9</f>
        <v>0</v>
      </c>
      <c r="CG10" s="9">
        <f>(Transition!$D9*('Base-scenario'!CH11*'Unit emission'!R10)*Efficiency!$G9+Transition!$C9*('Base-scenario'!CH11*'Unit emission'!R54)*Efficiency!$P9)/Lifetime!$C9</f>
        <v>0</v>
      </c>
      <c r="CJ10">
        <v>2017</v>
      </c>
      <c r="CK10">
        <f>(Transition!$D9*('RCP26 scenario'!C11*'Unit emission'!T10+'RCP26 scenario'!C99*'Unit emission'!T142)*Efficiency!$G9+(Transition!$C9*('RCP26 scenario'!C11*'Unit emission'!T54)+'RCP26 scenario'!C99*'Unit emission'!T186)*Efficiency!$P9)/Lifetime!$C9</f>
        <v>0</v>
      </c>
      <c r="CL10">
        <f>(Transition!$D9*('RCP26 scenario'!D11*'Unit emission'!U10+'RCP26 scenario'!D99*'Unit emission'!U142)*Efficiency!$G9+(Transition!$C9*('RCP26 scenario'!D11*'Unit emission'!U54)+'RCP26 scenario'!D99*'Unit emission'!U186)*Efficiency!$P9)/Lifetime!$C9</f>
        <v>0</v>
      </c>
      <c r="CM10">
        <f>(Transition!$D9*('RCP26 scenario'!E11*'Unit emission'!V10+'RCP26 scenario'!E99*'Unit emission'!V142)*Efficiency!$G9+(Transition!$C9*('RCP26 scenario'!E11*'Unit emission'!V54)+'RCP26 scenario'!E99*'Unit emission'!V186)*Efficiency!$P9)/Lifetime!$C9</f>
        <v>0</v>
      </c>
      <c r="CN10">
        <f>(Transition!$D9*('RCP26 scenario'!F11*'Unit emission'!W10+'RCP26 scenario'!F99*'Unit emission'!W142)*Efficiency!$G9+(Transition!$C9*('RCP26 scenario'!F11*'Unit emission'!W54)+'RCP26 scenario'!F99*'Unit emission'!W186)*Efficiency!$P9)/Lifetime!$C9</f>
        <v>0</v>
      </c>
      <c r="CO10">
        <f>(Transition!$D9*('RCP26 scenario'!G11*'Unit emission'!X10+'RCP26 scenario'!G99*'Unit emission'!X142)*Efficiency!$G9+(Transition!$C9*('RCP26 scenario'!G11*'Unit emission'!X54)+'RCP26 scenario'!G99*'Unit emission'!X186)*Efficiency!$P9)/Lifetime!$C9</f>
        <v>0</v>
      </c>
      <c r="CP10">
        <f>(Transition!$D9*('RCP26 scenario'!H11*'Unit emission'!Y10+'RCP26 scenario'!H99*'Unit emission'!Y142)*Efficiency!$G9+(Transition!$C9*('RCP26 scenario'!H11*'Unit emission'!Y54)+'RCP26 scenario'!H99*'Unit emission'!Y186)*Efficiency!$P9)/Lifetime!$C9</f>
        <v>0</v>
      </c>
      <c r="CQ10">
        <f>(Transition!$D9*('RCP26 scenario'!I11*'Unit emission'!Z10+'RCP26 scenario'!I99*'Unit emission'!Z142)*Efficiency!$G9+(Transition!$C9*('RCP26 scenario'!I11*'Unit emission'!Z54)+'RCP26 scenario'!I99*'Unit emission'!Z186)*Efficiency!$P9)/Lifetime!$C9</f>
        <v>0</v>
      </c>
      <c r="CR10">
        <f>(Transition!$D9*('RCP26 scenario'!J11*'Unit emission'!AA10+'RCP26 scenario'!J99*'Unit emission'!AA142)*Efficiency!$G9+(Transition!$C9*('RCP26 scenario'!J11*'Unit emission'!AA54)+'RCP26 scenario'!J99*'Unit emission'!AA186)*Efficiency!$P9)/Lifetime!$C9</f>
        <v>0</v>
      </c>
      <c r="CS10">
        <f>(Transition!$D9*('RCP26 scenario'!K11*'Unit emission'!AB10+'RCP26 scenario'!K99*'Unit emission'!AB142)*Efficiency!$G9+(Transition!$C9*('RCP26 scenario'!K11*'Unit emission'!AB54)+'RCP26 scenario'!K99*'Unit emission'!AB186)*Efficiency!$P9)/Lifetime!$C9</f>
        <v>0</v>
      </c>
      <c r="CT10">
        <f>(Transition!$D9*('RCP26 scenario'!L11*'Unit emission'!AC10+'RCP26 scenario'!L99*'Unit emission'!AC142)*Efficiency!$G9+(Transition!$C9*('RCP26 scenario'!L11*'Unit emission'!AC54)+'RCP26 scenario'!L99*'Unit emission'!AC186)*Efficiency!$P9)/Lifetime!$C9</f>
        <v>0</v>
      </c>
      <c r="CU10">
        <f>(Transition!$D9*('RCP26 scenario'!M11*'Unit emission'!AD10+'RCP26 scenario'!M99*'Unit emission'!AD142)*Efficiency!$G9+(Transition!$C9*('RCP26 scenario'!M11*'Unit emission'!AD54)+'RCP26 scenario'!M99*'Unit emission'!AD186)*Efficiency!$P9)/Lifetime!$C9</f>
        <v>0</v>
      </c>
      <c r="CV10">
        <f>(Transition!$D9*('RCP26 scenario'!N11*'Unit emission'!AE10+'RCP26 scenario'!N99*'Unit emission'!AE142)*Efficiency!$G9+(Transition!$C9*('RCP26 scenario'!N11*'Unit emission'!AE54)+'RCP26 scenario'!N99*'Unit emission'!AE186)*Efficiency!$P9)/Lifetime!$C9</f>
        <v>0</v>
      </c>
      <c r="CW10">
        <f>(Transition!$D9*('RCP26 scenario'!O11*'Unit emission'!AF10+'RCP26 scenario'!O99*'Unit emission'!AF142)*Efficiency!$G9+(Transition!$C9*('RCP26 scenario'!O11*'Unit emission'!AF54)+'RCP26 scenario'!O99*'Unit emission'!AF186)*Efficiency!$P9)/Lifetime!$C9</f>
        <v>0</v>
      </c>
      <c r="CX10">
        <f>(Transition!$D9*('RCP26 scenario'!P11*'Unit emission'!AG10+'RCP26 scenario'!P99*'Unit emission'!AG142)*Efficiency!$G9+(Transition!$C9*('RCP26 scenario'!P11*'Unit emission'!AG54)+'RCP26 scenario'!P99*'Unit emission'!AG186)*Efficiency!$P9)/Lifetime!$C9</f>
        <v>0</v>
      </c>
      <c r="CY10">
        <f>(Transition!$D9*('RCP26 scenario'!Q11*'Unit emission'!AH10+'RCP26 scenario'!Q99*'Unit emission'!AH142)*Efficiency!$G9+(Transition!$C9*('RCP26 scenario'!Q11*'Unit emission'!AH54)+'RCP26 scenario'!Q99*'Unit emission'!AH186)*Efficiency!$P9)/Lifetime!$C9</f>
        <v>0</v>
      </c>
      <c r="CZ10">
        <f>(Transition!$D9*('RCP26 scenario'!R11*'Unit emission'!AI10+'RCP26 scenario'!R99*'Unit emission'!AI142)*Efficiency!$G9+(Transition!$C9*('RCP26 scenario'!R11*'Unit emission'!AI54)+'RCP26 scenario'!R99*'Unit emission'!AI186)*Efficiency!$P9)/Lifetime!$C9</f>
        <v>0</v>
      </c>
      <c r="DA10">
        <f>(Transition!$D9*('RCP26 scenario'!S11*'Unit emission'!AJ10)*Efficiency!$G9+Transition!$C9*('RCP26 scenario'!S11*'Unit emission'!AJ54)*Efficiency!$P9)/Lifetime!$C9</f>
        <v>0</v>
      </c>
      <c r="DB10">
        <f>(Transition!$D9*('RCP26 scenario'!T11*'Unit emission'!T10+'RCP26 scenario'!T99*'Unit emission'!T142)*Efficiency!$G9+(Transition!$C9*('RCP26 scenario'!T11*'Unit emission'!T54)+'RCP26 scenario'!T99*'Unit emission'!T186)*Efficiency!$P9)/Lifetime!$C9</f>
        <v>0</v>
      </c>
      <c r="DC10">
        <f>(Transition!$D9*('RCP26 scenario'!U11*'Unit emission'!U10+'RCP26 scenario'!U99*'Unit emission'!U142)*Efficiency!$G9+(Transition!$C9*('RCP26 scenario'!U11*'Unit emission'!U54)+'RCP26 scenario'!U99*'Unit emission'!U186)*Efficiency!$P9)/Lifetime!$C9</f>
        <v>0</v>
      </c>
      <c r="DD10">
        <f>(Transition!$D9*('RCP26 scenario'!V11*'Unit emission'!V10+'RCP26 scenario'!V99*'Unit emission'!V142)*Efficiency!$G9+(Transition!$C9*('RCP26 scenario'!V11*'Unit emission'!V54)+'RCP26 scenario'!V99*'Unit emission'!V186)*Efficiency!$P9)/Lifetime!$C9</f>
        <v>0</v>
      </c>
      <c r="DE10">
        <f>(Transition!$D9*('RCP26 scenario'!W11*'Unit emission'!W10+'RCP26 scenario'!W99*'Unit emission'!W142)*Efficiency!$G9+(Transition!$C9*('RCP26 scenario'!W11*'Unit emission'!W54)+'RCP26 scenario'!W99*'Unit emission'!W186)*Efficiency!$P9)/Lifetime!$C9</f>
        <v>0</v>
      </c>
      <c r="DF10">
        <f>(Transition!$D9*('RCP26 scenario'!X11*'Unit emission'!X10+'RCP26 scenario'!X99*'Unit emission'!X142)*Efficiency!$G9+(Transition!$C9*('RCP26 scenario'!X11*'Unit emission'!X54)+'RCP26 scenario'!X99*'Unit emission'!X186)*Efficiency!$P9)/Lifetime!$C9</f>
        <v>0</v>
      </c>
      <c r="DG10">
        <f>(Transition!$D9*('RCP26 scenario'!Y11*'Unit emission'!Y10+'RCP26 scenario'!Y99*'Unit emission'!Y142)*Efficiency!$G9+(Transition!$C9*('RCP26 scenario'!Y11*'Unit emission'!Y54)+'RCP26 scenario'!Y99*'Unit emission'!Y186)*Efficiency!$P9)/Lifetime!$C9</f>
        <v>0</v>
      </c>
      <c r="DH10">
        <f>(Transition!$D9*('RCP26 scenario'!Z11*'Unit emission'!Z10+'RCP26 scenario'!Z99*'Unit emission'!Z142)*Efficiency!$G9+(Transition!$C9*('RCP26 scenario'!Z11*'Unit emission'!Z54)+'RCP26 scenario'!Z99*'Unit emission'!Z186)*Efficiency!$P9)/Lifetime!$C9</f>
        <v>0</v>
      </c>
      <c r="DI10">
        <f>(Transition!$D9*('RCP26 scenario'!AA11*'Unit emission'!AA10+'RCP26 scenario'!AA99*'Unit emission'!AA142)*Efficiency!$G9+(Transition!$C9*('RCP26 scenario'!AA11*'Unit emission'!AA54)+'RCP26 scenario'!AA99*'Unit emission'!AA186)*Efficiency!$P9)/Lifetime!$C9</f>
        <v>0</v>
      </c>
      <c r="DJ10">
        <f>(Transition!$D9*('RCP26 scenario'!AB11*'Unit emission'!AB10+'RCP26 scenario'!AB99*'Unit emission'!AB142)*Efficiency!$G9+(Transition!$C9*('RCP26 scenario'!AB11*'Unit emission'!AB54)+'RCP26 scenario'!AB99*'Unit emission'!AB186)*Efficiency!$P9)/Lifetime!$C9</f>
        <v>0</v>
      </c>
      <c r="DK10">
        <f>(Transition!$D9*('RCP26 scenario'!AC11*'Unit emission'!AC10+'RCP26 scenario'!AC99*'Unit emission'!AC142)*Efficiency!$G9+(Transition!$C9*('RCP26 scenario'!AC11*'Unit emission'!AC54)+'RCP26 scenario'!AC99*'Unit emission'!AC186)*Efficiency!$P9)/Lifetime!$C9</f>
        <v>0</v>
      </c>
      <c r="DL10">
        <f>(Transition!$D9*('RCP26 scenario'!AD11*'Unit emission'!AD10+'RCP26 scenario'!AD99*'Unit emission'!AD142)*Efficiency!$G9+(Transition!$C9*('RCP26 scenario'!AD11*'Unit emission'!AD54)+'RCP26 scenario'!AD99*'Unit emission'!AD186)*Efficiency!$P9)/Lifetime!$C9</f>
        <v>0</v>
      </c>
      <c r="DM10">
        <f>(Transition!$D9*('RCP26 scenario'!AE11*'Unit emission'!AE10+'RCP26 scenario'!AE99*'Unit emission'!AE142)*Efficiency!$G9+(Transition!$C9*('RCP26 scenario'!AE11*'Unit emission'!AE54)+'RCP26 scenario'!AE99*'Unit emission'!AE186)*Efficiency!$P9)/Lifetime!$C9</f>
        <v>0</v>
      </c>
      <c r="DN10">
        <f>(Transition!$D9*('RCP26 scenario'!AF11*'Unit emission'!AF10+'RCP26 scenario'!AF99*'Unit emission'!AF142)*Efficiency!$G9+(Transition!$C9*('RCP26 scenario'!AF11*'Unit emission'!AF54)+'RCP26 scenario'!AF99*'Unit emission'!AF186)*Efficiency!$P9)/Lifetime!$C9</f>
        <v>0</v>
      </c>
      <c r="DO10">
        <f>(Transition!$D9*('RCP26 scenario'!AG11*'Unit emission'!AG10+'RCP26 scenario'!AG99*'Unit emission'!AG142)*Efficiency!$G9+(Transition!$C9*('RCP26 scenario'!AG11*'Unit emission'!AG54)+'RCP26 scenario'!AG99*'Unit emission'!AG186)*Efficiency!$P9)/Lifetime!$C9</f>
        <v>0</v>
      </c>
      <c r="DP10">
        <f>(Transition!$D9*('RCP26 scenario'!AH11*'Unit emission'!AH10+'RCP26 scenario'!AH99*'Unit emission'!AH142)*Efficiency!$G9+(Transition!$C9*('RCP26 scenario'!AH11*'Unit emission'!AH54)+'RCP26 scenario'!AH99*'Unit emission'!AH186)*Efficiency!$P9)/Lifetime!$C9</f>
        <v>0</v>
      </c>
      <c r="DQ10">
        <f>(Transition!$D9*('RCP26 scenario'!AI11*'Unit emission'!AI10+'RCP26 scenario'!AI99*'Unit emission'!AI142)*Efficiency!$G9+(Transition!$C9*('RCP26 scenario'!AI11*'Unit emission'!AI54)+'RCP26 scenario'!AI99*'Unit emission'!AI186)*Efficiency!$P9)/Lifetime!$C9</f>
        <v>0</v>
      </c>
      <c r="DR10">
        <f>(Transition!$D9*('RCP26 scenario'!AJ11*'Unit emission'!AJ10)*Efficiency!$G9+Transition!$C9*('RCP26 scenario'!AJ11*'Unit emission'!AJ54)*Efficiency!$P9)/Lifetime!$C9</f>
        <v>0</v>
      </c>
      <c r="DS10">
        <f>(Transition!$D9*('RCP26 scenario'!AK11*'Unit emission'!T10+'RCP26 scenario'!AK99*'Unit emission'!T142)*Efficiency!$G9+(Transition!$C9*('RCP26 scenario'!AK11*'Unit emission'!T54)+'RCP26 scenario'!AK99*'Unit emission'!T186)*Efficiency!$P9)/Lifetime!$C9</f>
        <v>0</v>
      </c>
      <c r="DT10">
        <f>(Transition!$D9*('RCP26 scenario'!AL11*'Unit emission'!U10+'RCP26 scenario'!AL99*'Unit emission'!U142)*Efficiency!$G9+(Transition!$C9*('RCP26 scenario'!AL11*'Unit emission'!U54)+'RCP26 scenario'!AL99*'Unit emission'!U186)*Efficiency!$P9)/Lifetime!$C9</f>
        <v>0</v>
      </c>
      <c r="DU10">
        <f>(Transition!$D9*('RCP26 scenario'!AM11*'Unit emission'!V10+'RCP26 scenario'!AM99*'Unit emission'!V142)*Efficiency!$G9+(Transition!$C9*('RCP26 scenario'!AM11*'Unit emission'!V54)+'RCP26 scenario'!AM99*'Unit emission'!V186)*Efficiency!$P9)/Lifetime!$C9</f>
        <v>0</v>
      </c>
      <c r="DV10">
        <f>(Transition!$D9*('RCP26 scenario'!AN11*'Unit emission'!W10+'RCP26 scenario'!AN99*'Unit emission'!W142)*Efficiency!$G9+(Transition!$C9*('RCP26 scenario'!AN11*'Unit emission'!W54)+'RCP26 scenario'!AN99*'Unit emission'!W186)*Efficiency!$P9)/Lifetime!$C9</f>
        <v>0</v>
      </c>
      <c r="DW10">
        <f>(Transition!$D9*('RCP26 scenario'!AO11*'Unit emission'!X10+'RCP26 scenario'!AO99*'Unit emission'!X142)*Efficiency!$G9+(Transition!$C9*('RCP26 scenario'!AO11*'Unit emission'!X54)+'RCP26 scenario'!AO99*'Unit emission'!X186)*Efficiency!$P9)/Lifetime!$C9</f>
        <v>0</v>
      </c>
      <c r="DX10">
        <f>(Transition!$D9*('RCP26 scenario'!AP11*'Unit emission'!Y10+'RCP26 scenario'!AP99*'Unit emission'!Y142)*Efficiency!$G9+(Transition!$C9*('RCP26 scenario'!AP11*'Unit emission'!Y54)+'RCP26 scenario'!AP99*'Unit emission'!Y186)*Efficiency!$P9)/Lifetime!$C9</f>
        <v>0</v>
      </c>
      <c r="DY10">
        <f>(Transition!$D9*('RCP26 scenario'!AQ11*'Unit emission'!Z10+'RCP26 scenario'!AQ99*'Unit emission'!Z142)*Efficiency!$G9+(Transition!$C9*('RCP26 scenario'!AQ11*'Unit emission'!Z54)+'RCP26 scenario'!AQ99*'Unit emission'!Z186)*Efficiency!$P9)/Lifetime!$C9</f>
        <v>0</v>
      </c>
      <c r="DZ10">
        <f>(Transition!$D9*('RCP26 scenario'!AR11*'Unit emission'!AA10+'RCP26 scenario'!AR99*'Unit emission'!AA142)*Efficiency!$G9+(Transition!$C9*('RCP26 scenario'!AR11*'Unit emission'!AA54)+'RCP26 scenario'!AR99*'Unit emission'!AA186)*Efficiency!$P9)/Lifetime!$C9</f>
        <v>0</v>
      </c>
      <c r="EA10">
        <f>(Transition!$D9*('RCP26 scenario'!AS11*'Unit emission'!AB10+'RCP26 scenario'!AS99*'Unit emission'!AB142)*Efficiency!$G9+(Transition!$C9*('RCP26 scenario'!AS11*'Unit emission'!AB54)+'RCP26 scenario'!AS99*'Unit emission'!AB186)*Efficiency!$P9)/Lifetime!$C9</f>
        <v>0</v>
      </c>
      <c r="EB10">
        <f>(Transition!$D9*('RCP26 scenario'!AT11*'Unit emission'!AC10+'RCP26 scenario'!AT99*'Unit emission'!AC142)*Efficiency!$G9+(Transition!$C9*('RCP26 scenario'!AT11*'Unit emission'!AC54)+'RCP26 scenario'!AT99*'Unit emission'!AC186)*Efficiency!$P9)/Lifetime!$C9</f>
        <v>0</v>
      </c>
      <c r="EC10">
        <f>(Transition!$D9*('RCP26 scenario'!AU11*'Unit emission'!AD10+'RCP26 scenario'!AU99*'Unit emission'!AD142)*Efficiency!$G9+(Transition!$C9*('RCP26 scenario'!AU11*'Unit emission'!AD54)+'RCP26 scenario'!AU99*'Unit emission'!AD186)*Efficiency!$P9)/Lifetime!$C9</f>
        <v>0</v>
      </c>
      <c r="ED10">
        <f>(Transition!$D9*('RCP26 scenario'!AV11*'Unit emission'!AE10+'RCP26 scenario'!AV99*'Unit emission'!AE142)*Efficiency!$G9+(Transition!$C9*('RCP26 scenario'!AV11*'Unit emission'!AE54)+'RCP26 scenario'!AV99*'Unit emission'!AE186)*Efficiency!$P9)/Lifetime!$C9</f>
        <v>0</v>
      </c>
      <c r="EE10">
        <f>(Transition!$D9*('RCP26 scenario'!AW11*'Unit emission'!AF10+'RCP26 scenario'!AW99*'Unit emission'!AF142)*Efficiency!$G9+(Transition!$C9*('RCP26 scenario'!AW11*'Unit emission'!AF54)+'RCP26 scenario'!AW99*'Unit emission'!AF186)*Efficiency!$P9)/Lifetime!$C9</f>
        <v>0</v>
      </c>
      <c r="EF10">
        <f>(Transition!$D9*('RCP26 scenario'!AX11*'Unit emission'!AG10+'RCP26 scenario'!AX99*'Unit emission'!AG142)*Efficiency!$G9+(Transition!$C9*('RCP26 scenario'!AX11*'Unit emission'!AG54)+'RCP26 scenario'!AX99*'Unit emission'!AG186)*Efficiency!$P9)/Lifetime!$C9</f>
        <v>0</v>
      </c>
      <c r="EG10">
        <f>(Transition!$D9*('RCP26 scenario'!AY11*'Unit emission'!AH10+'RCP26 scenario'!AY99*'Unit emission'!AH142)*Efficiency!$G9+(Transition!$C9*('RCP26 scenario'!AY11*'Unit emission'!AH54)+'RCP26 scenario'!AY99*'Unit emission'!AH186)*Efficiency!$P9)/Lifetime!$C9</f>
        <v>0</v>
      </c>
      <c r="EH10">
        <f>(Transition!$D9*('RCP26 scenario'!AZ11*'Unit emission'!AI10+'RCP26 scenario'!AZ99*'Unit emission'!AI142)*Efficiency!$G9+(Transition!$C9*('RCP26 scenario'!AZ11*'Unit emission'!AI54)+'RCP26 scenario'!AZ99*'Unit emission'!AI186)*Efficiency!$P9)/Lifetime!$C9</f>
        <v>0</v>
      </c>
      <c r="EI10">
        <f>(Transition!$D9*('RCP26 scenario'!BA11*'Unit emission'!AJ10)*Efficiency!$G9+Transition!$C9*('RCP26 scenario'!BA11*'Unit emission'!AJ54)*Efficiency!$P9)/Lifetime!$C9</f>
        <v>0</v>
      </c>
      <c r="EJ10" s="9">
        <f>(Transition!$D9*('RCP26 scenario'!BB11*'Unit emission'!T10)*Efficiency!$G9+Transition!$C9*('RCP26 scenario'!BB11*'Unit emission'!T54)*Efficiency!$P9)/Lifetime!$C9</f>
        <v>0</v>
      </c>
      <c r="EK10" s="9">
        <f>(Transition!$D9*('RCP26 scenario'!BC11*'Unit emission'!U10)*Efficiency!$G9+Transition!$C9*('RCP26 scenario'!BC11*'Unit emission'!U54)*Efficiency!$P9)/Lifetime!$C9</f>
        <v>0</v>
      </c>
      <c r="EL10" s="9">
        <f>(Transition!$D9*('RCP26 scenario'!BD11*'Unit emission'!V10)*Efficiency!$G9+Transition!$C9*('RCP26 scenario'!BD11*'Unit emission'!V54)*Efficiency!$P9)/Lifetime!$C9</f>
        <v>0</v>
      </c>
      <c r="EM10" s="9">
        <f>(Transition!$D9*('RCP26 scenario'!BE11*'Unit emission'!W10)*Efficiency!$G9+Transition!$C9*('RCP26 scenario'!BE11*'Unit emission'!W54)*Efficiency!$P9)/Lifetime!$C9</f>
        <v>0</v>
      </c>
      <c r="EN10" s="9">
        <f>(Transition!$D9*('RCP26 scenario'!BF11*'Unit emission'!X10)*Efficiency!$G9+Transition!$C9*('RCP26 scenario'!BF11*'Unit emission'!X54)*Efficiency!$P9)/Lifetime!$C9</f>
        <v>0</v>
      </c>
      <c r="EO10" s="9">
        <f>(Transition!$D9*('RCP26 scenario'!BG11*'Unit emission'!Y10)*Efficiency!$G9+Transition!$C9*('RCP26 scenario'!BG11*'Unit emission'!Y54)*Efficiency!$P9)/Lifetime!$C9</f>
        <v>0</v>
      </c>
      <c r="EP10" s="9">
        <f>(Transition!$D9*('RCP26 scenario'!BH11*'Unit emission'!Z10)*Efficiency!$G9+Transition!$C9*('RCP26 scenario'!BH11*'Unit emission'!Z54)*Efficiency!$P9)/Lifetime!$C9</f>
        <v>0</v>
      </c>
      <c r="EQ10" s="9">
        <f>(Transition!$D9*('RCP26 scenario'!BI11*'Unit emission'!AA10)*Efficiency!$G9+Transition!$C9*('RCP26 scenario'!BI11*'Unit emission'!AA54)*Efficiency!$P9)/Lifetime!$C9</f>
        <v>0</v>
      </c>
      <c r="ER10" s="9">
        <f>(Transition!$D9*('RCP26 scenario'!BJ11*'Unit emission'!AB10)*Efficiency!$G9+Transition!$C9*('RCP26 scenario'!BJ11*'Unit emission'!AB54)*Efficiency!$P9)/Lifetime!$C9</f>
        <v>0</v>
      </c>
      <c r="ES10" s="9">
        <f>(Transition!$D9*('RCP26 scenario'!BK11*'Unit emission'!AC10)*Efficiency!$G9+Transition!$C9*('RCP26 scenario'!BK11*'Unit emission'!AC54)*Efficiency!$P9)/Lifetime!$C9</f>
        <v>0</v>
      </c>
      <c r="ET10" s="9">
        <f>(Transition!$D9*('RCP26 scenario'!BL11*'Unit emission'!AD10)*Efficiency!$G9+Transition!$C9*('RCP26 scenario'!BL11*'Unit emission'!AD54)*Efficiency!$P9)/Lifetime!$C9</f>
        <v>0</v>
      </c>
      <c r="EU10" s="9">
        <f>(Transition!$D9*('RCP26 scenario'!BM11*'Unit emission'!AE10)*Efficiency!$G9+Transition!$C9*('RCP26 scenario'!BM11*'Unit emission'!AE54)*Efficiency!$P9)/Lifetime!$C9</f>
        <v>0</v>
      </c>
      <c r="EV10" s="9">
        <f>(Transition!$D9*('RCP26 scenario'!BN11*'Unit emission'!AF10)*Efficiency!$G9+Transition!$C9*('RCP26 scenario'!BN11*'Unit emission'!AF54)*Efficiency!$P9)/Lifetime!$C9</f>
        <v>0</v>
      </c>
      <c r="EW10" s="9">
        <f>(Transition!$D9*('RCP26 scenario'!BO11*'Unit emission'!AG10)*Efficiency!$G9+Transition!$C9*('RCP26 scenario'!BO11*'Unit emission'!AG54)*Efficiency!$P9)/Lifetime!$C9</f>
        <v>0</v>
      </c>
      <c r="EX10" s="9">
        <f>(Transition!$D9*('RCP26 scenario'!BP11*'Unit emission'!AH10)*Efficiency!$G9+Transition!$C9*('RCP26 scenario'!BP11*'Unit emission'!AH54)*Efficiency!$P9)/Lifetime!$C9</f>
        <v>0</v>
      </c>
      <c r="EY10" s="9">
        <f>(Transition!$D9*('RCP26 scenario'!BQ11*'Unit emission'!AI10)*Efficiency!$G9+Transition!$C9*('RCP26 scenario'!BQ11*'Unit emission'!AI54)*Efficiency!$P9)/Lifetime!$C9</f>
        <v>0</v>
      </c>
      <c r="EZ10" s="9">
        <f>(Transition!$D9*('RCP26 scenario'!BR11*'Unit emission'!AJ10)*Efficiency!$G9+Transition!$C9*('RCP26 scenario'!BR11*'Unit emission'!AJ54)*Efficiency!$P9)/Lifetime!$C9</f>
        <v>0</v>
      </c>
      <c r="FA10" s="9">
        <f>(Transition!$D9*('RCP26 scenario'!BS11*'Unit emission'!T10)*Efficiency!$G9+Transition!$C9*('RCP26 scenario'!BS11*'Unit emission'!T54)*Efficiency!$P9)/Lifetime!$C9</f>
        <v>0</v>
      </c>
      <c r="FB10" s="9">
        <f>(Transition!$D9*('RCP26 scenario'!BT11*'Unit emission'!U10)*Efficiency!$G9+Transition!$C9*('RCP26 scenario'!BT11*'Unit emission'!U54)*Efficiency!$P9)/Lifetime!$C9</f>
        <v>0</v>
      </c>
      <c r="FC10" s="9">
        <f>(Transition!$D9*('RCP26 scenario'!BU11*'Unit emission'!V10)*Efficiency!$G9+Transition!$C9*('RCP26 scenario'!BU11*'Unit emission'!V54)*Efficiency!$P9)/Lifetime!$C9</f>
        <v>0</v>
      </c>
      <c r="FD10" s="9">
        <f>(Transition!$D9*('RCP26 scenario'!BV11*'Unit emission'!W10)*Efficiency!$G9+Transition!$C9*('RCP26 scenario'!BV11*'Unit emission'!W54)*Efficiency!$P9)/Lifetime!$C9</f>
        <v>0</v>
      </c>
      <c r="FE10" s="9">
        <f>(Transition!$D9*('RCP26 scenario'!BW11*'Unit emission'!X10)*Efficiency!$G9+Transition!$C9*('RCP26 scenario'!BW11*'Unit emission'!X54)*Efficiency!$P9)/Lifetime!$C9</f>
        <v>0</v>
      </c>
      <c r="FF10" s="9">
        <f>(Transition!$D9*('RCP26 scenario'!BX11*'Unit emission'!Y10)*Efficiency!$G9+Transition!$C9*('RCP26 scenario'!BX11*'Unit emission'!Y54)*Efficiency!$P9)/Lifetime!$C9</f>
        <v>0</v>
      </c>
      <c r="FG10" s="9">
        <f>(Transition!$D9*('RCP26 scenario'!BY11*'Unit emission'!Z10)*Efficiency!$G9+Transition!$C9*('RCP26 scenario'!BY11*'Unit emission'!Z54)*Efficiency!$P9)/Lifetime!$C9</f>
        <v>0</v>
      </c>
      <c r="FH10" s="9">
        <f>(Transition!$D9*('RCP26 scenario'!BZ11*'Unit emission'!AA10)*Efficiency!$G9+Transition!$C9*('RCP26 scenario'!BZ11*'Unit emission'!AA54)*Efficiency!$P9)/Lifetime!$C9</f>
        <v>0</v>
      </c>
      <c r="FI10" s="9">
        <f>(Transition!$D9*('RCP26 scenario'!CA11*'Unit emission'!AB10)*Efficiency!$G9+Transition!$C9*('RCP26 scenario'!CA11*'Unit emission'!AB54)*Efficiency!$P9)/Lifetime!$C9</f>
        <v>0</v>
      </c>
      <c r="FJ10" s="9">
        <f>(Transition!$D9*('RCP26 scenario'!CB11*'Unit emission'!AC10)*Efficiency!$G9+Transition!$C9*('RCP26 scenario'!CB11*'Unit emission'!AC54)*Efficiency!$P9)/Lifetime!$C9</f>
        <v>0</v>
      </c>
      <c r="FK10" s="9">
        <f>(Transition!$D9*('RCP26 scenario'!CC11*'Unit emission'!AD10)*Efficiency!$G9+Transition!$C9*('RCP26 scenario'!CC11*'Unit emission'!AD54)*Efficiency!$P9)/Lifetime!$C9</f>
        <v>0</v>
      </c>
      <c r="FL10" s="9">
        <f>(Transition!$D9*('RCP26 scenario'!CD11*'Unit emission'!AE10)*Efficiency!$G9+Transition!$C9*('RCP26 scenario'!CD11*'Unit emission'!AE54)*Efficiency!$P9)/Lifetime!$C9</f>
        <v>0</v>
      </c>
      <c r="FM10" s="9">
        <f>(Transition!$D9*('RCP26 scenario'!CE11*'Unit emission'!AF10)*Efficiency!$G9+Transition!$C9*('RCP26 scenario'!CE11*'Unit emission'!AF54)*Efficiency!$P9)/Lifetime!$C9</f>
        <v>0</v>
      </c>
      <c r="FN10" s="9">
        <f>(Transition!$D9*('RCP26 scenario'!CF11*'Unit emission'!AG10)*Efficiency!$G9+Transition!$C9*('RCP26 scenario'!CF11*'Unit emission'!AG54)*Efficiency!$P9)/Lifetime!$C9</f>
        <v>0</v>
      </c>
      <c r="FO10" s="9">
        <f>(Transition!$D9*('RCP26 scenario'!CG11*'Unit emission'!AH10)*Efficiency!$G9+Transition!$C9*('RCP26 scenario'!CG11*'Unit emission'!AH54)*Efficiency!$P9)/Lifetime!$C9</f>
        <v>0</v>
      </c>
      <c r="FP10" s="9">
        <f>(Transition!$D9*('RCP26 scenario'!CH11*'Unit emission'!AI10)*Efficiency!$G9+Transition!$C9*('RCP26 scenario'!CH11*'Unit emission'!AI54)*Efficiency!$P9)/Lifetime!$C9</f>
        <v>0</v>
      </c>
      <c r="FS10">
        <v>2017</v>
      </c>
      <c r="FT10">
        <f>(Transition!$D9*('RCP19 scenario'!C11*'Unit emission'!AK10+'RCP19 scenario'!C99*'Unit emission'!AK142)*Efficiency!$G9+(Transition!$C9*('RCP19 scenario'!C11*'Unit emission'!AK54)+'RCP19 scenario'!C99*'Unit emission'!AK186)*Efficiency!$P9)/Lifetime!$C9</f>
        <v>0</v>
      </c>
      <c r="FU10">
        <f>(Transition!$D9*('RCP19 scenario'!D11*'Unit emission'!AL10+'RCP19 scenario'!D99*'Unit emission'!AL142)*Efficiency!$G9+(Transition!$C9*('RCP19 scenario'!D11*'Unit emission'!AL54)+'RCP19 scenario'!D99*'Unit emission'!AL186)*Efficiency!$P9)/Lifetime!$C9</f>
        <v>0</v>
      </c>
      <c r="FV10">
        <f>(Transition!$D9*('RCP19 scenario'!E11*'Unit emission'!AM10+'RCP19 scenario'!E99*'Unit emission'!AM142)*Efficiency!$G9+(Transition!$C9*('RCP19 scenario'!E11*'Unit emission'!AM54)+'RCP19 scenario'!E99*'Unit emission'!AM186)*Efficiency!$P9)/Lifetime!$C9</f>
        <v>0</v>
      </c>
      <c r="FW10">
        <f>(Transition!$D9*('RCP19 scenario'!F11*'Unit emission'!AN10+'RCP19 scenario'!F99*'Unit emission'!AN142)*Efficiency!$G9+(Transition!$C9*('RCP19 scenario'!F11*'Unit emission'!AN54)+'RCP19 scenario'!F99*'Unit emission'!AN186)*Efficiency!$P9)/Lifetime!$C9</f>
        <v>0</v>
      </c>
      <c r="FX10">
        <f>(Transition!$D9*('RCP19 scenario'!G11*'Unit emission'!AO10+'RCP19 scenario'!G99*'Unit emission'!AO142)*Efficiency!$G9+(Transition!$C9*('RCP19 scenario'!G11*'Unit emission'!AO54)+'RCP19 scenario'!G99*'Unit emission'!AO186)*Efficiency!$P9)/Lifetime!$C9</f>
        <v>0</v>
      </c>
      <c r="FY10">
        <f>(Transition!$D9*('RCP19 scenario'!H11*'Unit emission'!AP10+'RCP19 scenario'!H99*'Unit emission'!AP142)*Efficiency!$G9+(Transition!$C9*('RCP19 scenario'!H11*'Unit emission'!AP54)+'RCP19 scenario'!H99*'Unit emission'!AP186)*Efficiency!$P9)/Lifetime!$C9</f>
        <v>0</v>
      </c>
      <c r="FZ10">
        <f>(Transition!$D9*('RCP19 scenario'!I11*'Unit emission'!AQ10+'RCP19 scenario'!I99*'Unit emission'!AQ142)*Efficiency!$G9+(Transition!$C9*('RCP19 scenario'!I11*'Unit emission'!AQ54)+'RCP19 scenario'!I99*'Unit emission'!AQ186)*Efficiency!$P9)/Lifetime!$C9</f>
        <v>0</v>
      </c>
      <c r="GA10">
        <f>(Transition!$D9*('RCP19 scenario'!J11*'Unit emission'!AR10+'RCP19 scenario'!J99*'Unit emission'!AR142)*Efficiency!$G9+(Transition!$C9*('RCP19 scenario'!J11*'Unit emission'!AR54)+'RCP19 scenario'!J99*'Unit emission'!AR186)*Efficiency!$P9)/Lifetime!$C9</f>
        <v>0</v>
      </c>
      <c r="GB10">
        <f>(Transition!$D9*('RCP19 scenario'!K11*'Unit emission'!AS10+'RCP19 scenario'!K99*'Unit emission'!AS142)*Efficiency!$G9+(Transition!$C9*('RCP19 scenario'!K11*'Unit emission'!AS54)+'RCP19 scenario'!K99*'Unit emission'!AS186)*Efficiency!$P9)/Lifetime!$C9</f>
        <v>0</v>
      </c>
      <c r="GC10">
        <f>(Transition!$D9*('RCP19 scenario'!L11*'Unit emission'!AT10+'RCP19 scenario'!L99*'Unit emission'!AT142)*Efficiency!$G9+(Transition!$C9*('RCP19 scenario'!L11*'Unit emission'!AT54)+'RCP19 scenario'!L99*'Unit emission'!AT186)*Efficiency!$P9)/Lifetime!$C9</f>
        <v>0</v>
      </c>
      <c r="GD10">
        <f>(Transition!$D9*('RCP19 scenario'!M11*'Unit emission'!AU10+'RCP19 scenario'!M99*'Unit emission'!AU142)*Efficiency!$G9+(Transition!$C9*('RCP19 scenario'!M11*'Unit emission'!AU54)+'RCP19 scenario'!M99*'Unit emission'!AU186)*Efficiency!$P9)/Lifetime!$C9</f>
        <v>0</v>
      </c>
      <c r="GE10">
        <f>(Transition!$D9*('RCP19 scenario'!N11*'Unit emission'!AV10+'RCP19 scenario'!N99*'Unit emission'!AV142)*Efficiency!$G9+(Transition!$C9*('RCP19 scenario'!N11*'Unit emission'!AV54)+'RCP19 scenario'!N99*'Unit emission'!AV186)*Efficiency!$P9)/Lifetime!$C9</f>
        <v>0</v>
      </c>
      <c r="GF10">
        <f>(Transition!$D9*('RCP19 scenario'!O11*'Unit emission'!AW10+'RCP19 scenario'!O99*'Unit emission'!AW142)*Efficiency!$G9+(Transition!$C9*('RCP19 scenario'!O11*'Unit emission'!AW54)+'RCP19 scenario'!O99*'Unit emission'!AW186)*Efficiency!$P9)/Lifetime!$C9</f>
        <v>0</v>
      </c>
      <c r="GG10">
        <f>(Transition!$D9*('RCP19 scenario'!P11*'Unit emission'!AX10+'RCP19 scenario'!P99*'Unit emission'!AX142)*Efficiency!$G9+(Transition!$C9*('RCP19 scenario'!P11*'Unit emission'!AX54)+'RCP19 scenario'!P99*'Unit emission'!AX186)*Efficiency!$P9)/Lifetime!$C9</f>
        <v>0</v>
      </c>
      <c r="GH10">
        <f>(Transition!$D9*('RCP19 scenario'!Q11*'Unit emission'!AY10+'RCP19 scenario'!Q99*'Unit emission'!AY142)*Efficiency!$G9+(Transition!$C9*('RCP19 scenario'!Q11*'Unit emission'!AY54)+'RCP19 scenario'!Q99*'Unit emission'!AY186)*Efficiency!$P9)/Lifetime!$C9</f>
        <v>0</v>
      </c>
      <c r="GI10">
        <f>(Transition!$D9*('RCP19 scenario'!R11*'Unit emission'!AZ10+'RCP19 scenario'!R99*'Unit emission'!AZ142)*Efficiency!$G9+(Transition!$C9*('RCP19 scenario'!R11*'Unit emission'!AZ54)+'RCP19 scenario'!R99*'Unit emission'!AZ186)*Efficiency!$P9)/Lifetime!$C9</f>
        <v>0</v>
      </c>
      <c r="GJ10">
        <f>(Transition!$D9*('RCP19 scenario'!S11*'Unit emission'!BA10)*Efficiency!$G9+Transition!$C9*('RCP19 scenario'!S11*'Unit emission'!BA54)*Efficiency!$P9)/Lifetime!$C9</f>
        <v>0</v>
      </c>
      <c r="GK10">
        <f>(Transition!$D9*('RCP19 scenario'!T11*'Unit emission'!AK10+'RCP19 scenario'!T99*'Unit emission'!AK142)*Efficiency!$G9+(Transition!$C9*('RCP19 scenario'!T11*'Unit emission'!AK54)+'RCP19 scenario'!T99*'Unit emission'!AK186)*Efficiency!$P9)/Lifetime!$C9</f>
        <v>0</v>
      </c>
      <c r="GL10">
        <f>(Transition!$D9*('RCP19 scenario'!U11*'Unit emission'!AL10+'RCP19 scenario'!U99*'Unit emission'!AL142)*Efficiency!$G9+(Transition!$C9*('RCP19 scenario'!U11*'Unit emission'!AL54)+'RCP19 scenario'!U99*'Unit emission'!AL186)*Efficiency!$P9)/Lifetime!$C9</f>
        <v>0</v>
      </c>
      <c r="GM10">
        <f>(Transition!$D9*('RCP19 scenario'!V11*'Unit emission'!AM10+'RCP19 scenario'!V99*'Unit emission'!AM142)*Efficiency!$G9+(Transition!$C9*('RCP19 scenario'!V11*'Unit emission'!AM54)+'RCP19 scenario'!V99*'Unit emission'!AM186)*Efficiency!$P9)/Lifetime!$C9</f>
        <v>0</v>
      </c>
      <c r="GN10">
        <f>(Transition!$D9*('RCP19 scenario'!W11*'Unit emission'!AN10+'RCP19 scenario'!W99*'Unit emission'!AN142)*Efficiency!$G9+(Transition!$C9*('RCP19 scenario'!W11*'Unit emission'!AN54)+'RCP19 scenario'!W99*'Unit emission'!AN186)*Efficiency!$P9)/Lifetime!$C9</f>
        <v>0</v>
      </c>
      <c r="GO10">
        <f>(Transition!$D9*('RCP19 scenario'!X11*'Unit emission'!AO10+'RCP19 scenario'!X99*'Unit emission'!AO142)*Efficiency!$G9+(Transition!$C9*('RCP19 scenario'!X11*'Unit emission'!AO54)+'RCP19 scenario'!X99*'Unit emission'!AO186)*Efficiency!$P9)/Lifetime!$C9</f>
        <v>0</v>
      </c>
      <c r="GP10">
        <f>(Transition!$D9*('RCP19 scenario'!Y11*'Unit emission'!AP10+'RCP19 scenario'!Y99*'Unit emission'!AP142)*Efficiency!$G9+(Transition!$C9*('RCP19 scenario'!Y11*'Unit emission'!AP54)+'RCP19 scenario'!Y99*'Unit emission'!AP186)*Efficiency!$P9)/Lifetime!$C9</f>
        <v>0</v>
      </c>
      <c r="GQ10">
        <f>(Transition!$D9*('RCP19 scenario'!Z11*'Unit emission'!AQ10+'RCP19 scenario'!Z99*'Unit emission'!AQ142)*Efficiency!$G9+(Transition!$C9*('RCP19 scenario'!Z11*'Unit emission'!AQ54)+'RCP19 scenario'!Z99*'Unit emission'!AQ186)*Efficiency!$P9)/Lifetime!$C9</f>
        <v>0</v>
      </c>
      <c r="GR10">
        <f>(Transition!$D9*('RCP19 scenario'!AA11*'Unit emission'!AR10+'RCP19 scenario'!AA99*'Unit emission'!AR142)*Efficiency!$G9+(Transition!$C9*('RCP19 scenario'!AA11*'Unit emission'!AR54)+'RCP19 scenario'!AA99*'Unit emission'!AR186)*Efficiency!$P9)/Lifetime!$C9</f>
        <v>0</v>
      </c>
      <c r="GS10">
        <f>(Transition!$D9*('RCP19 scenario'!AB11*'Unit emission'!AS10+'RCP19 scenario'!AB99*'Unit emission'!AS142)*Efficiency!$G9+(Transition!$C9*('RCP19 scenario'!AB11*'Unit emission'!AS54)+'RCP19 scenario'!AB99*'Unit emission'!AS186)*Efficiency!$P9)/Lifetime!$C9</f>
        <v>0</v>
      </c>
      <c r="GT10">
        <f>(Transition!$D9*('RCP19 scenario'!AC11*'Unit emission'!AT10+'RCP19 scenario'!AC99*'Unit emission'!AT142)*Efficiency!$G9+(Transition!$C9*('RCP19 scenario'!AC11*'Unit emission'!AT54)+'RCP19 scenario'!AC99*'Unit emission'!AT186)*Efficiency!$P9)/Lifetime!$C9</f>
        <v>0</v>
      </c>
      <c r="GU10">
        <f>(Transition!$D9*('RCP19 scenario'!AD11*'Unit emission'!AU10+'RCP19 scenario'!AD99*'Unit emission'!AU142)*Efficiency!$G9+(Transition!$C9*('RCP19 scenario'!AD11*'Unit emission'!AU54)+'RCP19 scenario'!AD99*'Unit emission'!AU186)*Efficiency!$P9)/Lifetime!$C9</f>
        <v>0</v>
      </c>
      <c r="GV10">
        <f>(Transition!$D9*('RCP19 scenario'!AE11*'Unit emission'!AV10+'RCP19 scenario'!AE99*'Unit emission'!AV142)*Efficiency!$G9+(Transition!$C9*('RCP19 scenario'!AE11*'Unit emission'!AV54)+'RCP19 scenario'!AE99*'Unit emission'!AV186)*Efficiency!$P9)/Lifetime!$C9</f>
        <v>0</v>
      </c>
      <c r="GW10">
        <f>(Transition!$D9*('RCP19 scenario'!AF11*'Unit emission'!AW10+'RCP19 scenario'!AF99*'Unit emission'!AW142)*Efficiency!$G9+(Transition!$C9*('RCP19 scenario'!AF11*'Unit emission'!AW54)+'RCP19 scenario'!AF99*'Unit emission'!AW186)*Efficiency!$P9)/Lifetime!$C9</f>
        <v>0</v>
      </c>
      <c r="GX10">
        <f>(Transition!$D9*('RCP19 scenario'!AG11*'Unit emission'!AX10+'RCP19 scenario'!AG99*'Unit emission'!AX142)*Efficiency!$G9+(Transition!$C9*('RCP19 scenario'!AG11*'Unit emission'!AX54)+'RCP19 scenario'!AG99*'Unit emission'!AX186)*Efficiency!$P9)/Lifetime!$C9</f>
        <v>0</v>
      </c>
      <c r="GY10">
        <f>(Transition!$D9*('RCP19 scenario'!AH11*'Unit emission'!AY10+'RCP19 scenario'!AH99*'Unit emission'!AY142)*Efficiency!$G9+(Transition!$C9*('RCP19 scenario'!AH11*'Unit emission'!AY54)+'RCP19 scenario'!AH99*'Unit emission'!AY186)*Efficiency!$P9)/Lifetime!$C9</f>
        <v>0</v>
      </c>
      <c r="GZ10">
        <f>(Transition!$D9*('RCP19 scenario'!AI11*'Unit emission'!AZ10+'RCP19 scenario'!AI99*'Unit emission'!AZ142)*Efficiency!$G9+(Transition!$C9*('RCP19 scenario'!AI11*'Unit emission'!AZ54)+'RCP19 scenario'!AI99*'Unit emission'!AZ186)*Efficiency!$P9)/Lifetime!$C9</f>
        <v>0</v>
      </c>
      <c r="HA10">
        <f>(Transition!$D9*('RCP19 scenario'!AJ11*'Unit emission'!BA10)*Efficiency!$G9+Transition!$C9*('RCP19 scenario'!AJ11*'Unit emission'!BA54)*Efficiency!$P9)/Lifetime!$C9</f>
        <v>0</v>
      </c>
      <c r="HB10">
        <f>(Transition!$D9*('RCP19 scenario'!AK11*'Unit emission'!AK10+'RCP19 scenario'!AK99*'Unit emission'!AK142)*Efficiency!$G9+(Transition!$C9*('RCP19 scenario'!AK11*'Unit emission'!AK54)+'RCP19 scenario'!AK99*'Unit emission'!AK186)*Efficiency!$P9)/Lifetime!$C9</f>
        <v>0</v>
      </c>
      <c r="HC10">
        <f>(Transition!$D9*('RCP19 scenario'!AL11*'Unit emission'!AL10+'RCP19 scenario'!AL99*'Unit emission'!AL142)*Efficiency!$G9+(Transition!$C9*('RCP19 scenario'!AL11*'Unit emission'!AL54)+'RCP19 scenario'!AL99*'Unit emission'!AL186)*Efficiency!$P9)/Lifetime!$C9</f>
        <v>0</v>
      </c>
      <c r="HD10">
        <f>(Transition!$D9*('RCP19 scenario'!AM11*'Unit emission'!AM10+'RCP19 scenario'!AM99*'Unit emission'!AM142)*Efficiency!$G9+(Transition!$C9*('RCP19 scenario'!AM11*'Unit emission'!AM54)+'RCP19 scenario'!AM99*'Unit emission'!AM186)*Efficiency!$P9)/Lifetime!$C9</f>
        <v>0</v>
      </c>
      <c r="HE10">
        <f>(Transition!$D9*('RCP19 scenario'!AN11*'Unit emission'!AN10+'RCP19 scenario'!AN99*'Unit emission'!AN142)*Efficiency!$G9+(Transition!$C9*('RCP19 scenario'!AN11*'Unit emission'!AN54)+'RCP19 scenario'!AN99*'Unit emission'!AN186)*Efficiency!$P9)/Lifetime!$C9</f>
        <v>0</v>
      </c>
      <c r="HF10">
        <f>(Transition!$D9*('RCP19 scenario'!AO11*'Unit emission'!AO10+'RCP19 scenario'!AO99*'Unit emission'!AO142)*Efficiency!$G9+(Transition!$C9*('RCP19 scenario'!AO11*'Unit emission'!AO54)+'RCP19 scenario'!AO99*'Unit emission'!AO186)*Efficiency!$P9)/Lifetime!$C9</f>
        <v>0</v>
      </c>
      <c r="HG10">
        <f>(Transition!$D9*('RCP19 scenario'!AP11*'Unit emission'!AP10+'RCP19 scenario'!AP99*'Unit emission'!AP142)*Efficiency!$G9+(Transition!$C9*('RCP19 scenario'!AP11*'Unit emission'!AP54)+'RCP19 scenario'!AP99*'Unit emission'!AP186)*Efficiency!$P9)/Lifetime!$C9</f>
        <v>0</v>
      </c>
      <c r="HH10">
        <f>(Transition!$D9*('RCP19 scenario'!AQ11*'Unit emission'!AQ10+'RCP19 scenario'!AQ99*'Unit emission'!AQ142)*Efficiency!$G9+(Transition!$C9*('RCP19 scenario'!AQ11*'Unit emission'!AQ54)+'RCP19 scenario'!AQ99*'Unit emission'!AQ186)*Efficiency!$P9)/Lifetime!$C9</f>
        <v>0</v>
      </c>
      <c r="HI10">
        <f>(Transition!$D9*('RCP19 scenario'!AR11*'Unit emission'!AR10+'RCP19 scenario'!AR99*'Unit emission'!AR142)*Efficiency!$G9+(Transition!$C9*('RCP19 scenario'!AR11*'Unit emission'!AR54)+'RCP19 scenario'!AR99*'Unit emission'!AR186)*Efficiency!$P9)/Lifetime!$C9</f>
        <v>0</v>
      </c>
      <c r="HJ10">
        <f>(Transition!$D9*('RCP19 scenario'!AS11*'Unit emission'!AS10+'RCP19 scenario'!AS99*'Unit emission'!AS142)*Efficiency!$G9+(Transition!$C9*('RCP19 scenario'!AS11*'Unit emission'!AS54)+'RCP19 scenario'!AS99*'Unit emission'!AS186)*Efficiency!$P9)/Lifetime!$C9</f>
        <v>0</v>
      </c>
      <c r="HK10">
        <f>(Transition!$D9*('RCP19 scenario'!AT11*'Unit emission'!AT10+'RCP19 scenario'!AT99*'Unit emission'!AT142)*Efficiency!$G9+(Transition!$C9*('RCP19 scenario'!AT11*'Unit emission'!AT54)+'RCP19 scenario'!AT99*'Unit emission'!AT186)*Efficiency!$P9)/Lifetime!$C9</f>
        <v>0</v>
      </c>
      <c r="HL10">
        <f>(Transition!$D9*('RCP19 scenario'!AU11*'Unit emission'!AU10+'RCP19 scenario'!AU99*'Unit emission'!AU142)*Efficiency!$G9+(Transition!$C9*('RCP19 scenario'!AU11*'Unit emission'!AU54)+'RCP19 scenario'!AU99*'Unit emission'!AU186)*Efficiency!$P9)/Lifetime!$C9</f>
        <v>0</v>
      </c>
      <c r="HM10">
        <f>(Transition!$D9*('RCP19 scenario'!AV11*'Unit emission'!AV10+'RCP19 scenario'!AV99*'Unit emission'!AV142)*Efficiency!$G9+(Transition!$C9*('RCP19 scenario'!AV11*'Unit emission'!AV54)+'RCP19 scenario'!AV99*'Unit emission'!AV186)*Efficiency!$P9)/Lifetime!$C9</f>
        <v>0</v>
      </c>
      <c r="HN10">
        <f>(Transition!$D9*('RCP19 scenario'!AW11*'Unit emission'!AW10+'RCP19 scenario'!AW99*'Unit emission'!AW142)*Efficiency!$G9+(Transition!$C9*('RCP19 scenario'!AW11*'Unit emission'!AW54)+'RCP19 scenario'!AW99*'Unit emission'!AW186)*Efficiency!$P9)/Lifetime!$C9</f>
        <v>0</v>
      </c>
      <c r="HO10">
        <f>(Transition!$D9*('RCP19 scenario'!AX11*'Unit emission'!AX10+'RCP19 scenario'!AX99*'Unit emission'!AX142)*Efficiency!$G9+(Transition!$C9*('RCP19 scenario'!AX11*'Unit emission'!AX54)+'RCP19 scenario'!AX99*'Unit emission'!AX186)*Efficiency!$P9)/Lifetime!$C9</f>
        <v>0</v>
      </c>
      <c r="HP10">
        <f>(Transition!$D9*('RCP19 scenario'!AY11*'Unit emission'!AY10+'RCP19 scenario'!AY99*'Unit emission'!AY142)*Efficiency!$G9+(Transition!$C9*('RCP19 scenario'!AY11*'Unit emission'!AY54)+'RCP19 scenario'!AY99*'Unit emission'!AY186)*Efficiency!$P9)/Lifetime!$C9</f>
        <v>0</v>
      </c>
      <c r="HQ10">
        <f>(Transition!$D9*('RCP19 scenario'!AZ11*'Unit emission'!AZ10+'RCP19 scenario'!AZ99*'Unit emission'!AZ142)*Efficiency!$G9+(Transition!$C9*('RCP19 scenario'!AZ11*'Unit emission'!AZ54)+'RCP19 scenario'!AZ99*'Unit emission'!AZ186)*Efficiency!$P9)/Lifetime!$C9</f>
        <v>0</v>
      </c>
      <c r="HR10">
        <f>(Transition!$D9*('RCP19 scenario'!BA11*'Unit emission'!BA10)*Efficiency!$G9+Transition!$C9*('RCP19 scenario'!BA11*'Unit emission'!BA54)*Efficiency!$P9)/Lifetime!$C9</f>
        <v>0</v>
      </c>
      <c r="HS10" s="9">
        <f>(Transition!$D9*('RCP19 scenario'!BB11*'Unit emission'!AK10)*Efficiency!$G9+Transition!$C9*('RCP19 scenario'!BB11*'Unit emission'!AK54)*Efficiency!$P9)/Lifetime!$C9</f>
        <v>0</v>
      </c>
      <c r="HT10" s="9">
        <f>(Transition!$D9*('RCP19 scenario'!BC11*'Unit emission'!AL10)*Efficiency!$G9+Transition!$C9*('RCP19 scenario'!BC11*'Unit emission'!AL54)*Efficiency!$P9)/Lifetime!$C9</f>
        <v>0</v>
      </c>
      <c r="HU10" s="9">
        <f>(Transition!$D9*('RCP19 scenario'!BD11*'Unit emission'!AM10)*Efficiency!$G9+Transition!$C9*('RCP19 scenario'!BD11*'Unit emission'!AM54)*Efficiency!$P9)/Lifetime!$C9</f>
        <v>0</v>
      </c>
      <c r="HV10" s="9">
        <f>(Transition!$D9*('RCP19 scenario'!BE11*'Unit emission'!AN10)*Efficiency!$G9+Transition!$C9*('RCP19 scenario'!BE11*'Unit emission'!AN54)*Efficiency!$P9)/Lifetime!$C9</f>
        <v>0</v>
      </c>
      <c r="HW10" s="9">
        <f>(Transition!$D9*('RCP19 scenario'!BF11*'Unit emission'!AO10)*Efficiency!$G9+Transition!$C9*('RCP19 scenario'!BF11*'Unit emission'!AO54)*Efficiency!$P9)/Lifetime!$C9</f>
        <v>0</v>
      </c>
      <c r="HX10" s="9">
        <f>(Transition!$D9*('RCP19 scenario'!BG11*'Unit emission'!AP10)*Efficiency!$G9+Transition!$C9*('RCP19 scenario'!BG11*'Unit emission'!AP54)*Efficiency!$P9)/Lifetime!$C9</f>
        <v>0</v>
      </c>
      <c r="HY10" s="9">
        <f>(Transition!$D9*('RCP19 scenario'!BH11*'Unit emission'!AQ10)*Efficiency!$G9+Transition!$C9*('RCP19 scenario'!BH11*'Unit emission'!AQ54)*Efficiency!$P9)/Lifetime!$C9</f>
        <v>0</v>
      </c>
      <c r="HZ10" s="9">
        <f>(Transition!$D9*('RCP19 scenario'!BI11*'Unit emission'!AR10)*Efficiency!$G9+Transition!$C9*('RCP19 scenario'!BI11*'Unit emission'!AR54)*Efficiency!$P9)/Lifetime!$C9</f>
        <v>0</v>
      </c>
      <c r="IA10" s="9">
        <f>(Transition!$D9*('RCP19 scenario'!BJ11*'Unit emission'!AS10)*Efficiency!$G9+Transition!$C9*('RCP19 scenario'!BJ11*'Unit emission'!AS54)*Efficiency!$P9)/Lifetime!$C9</f>
        <v>0</v>
      </c>
      <c r="IB10" s="9">
        <f>(Transition!$D9*('RCP19 scenario'!BK11*'Unit emission'!AT10)*Efficiency!$G9+Transition!$C9*('RCP19 scenario'!BK11*'Unit emission'!AT54)*Efficiency!$P9)/Lifetime!$C9</f>
        <v>0</v>
      </c>
      <c r="IC10" s="9">
        <f>(Transition!$D9*('RCP19 scenario'!BL11*'Unit emission'!AU10)*Efficiency!$G9+Transition!$C9*('RCP19 scenario'!BL11*'Unit emission'!AU54)*Efficiency!$P9)/Lifetime!$C9</f>
        <v>0</v>
      </c>
      <c r="ID10" s="9">
        <f>(Transition!$D9*('RCP19 scenario'!BM11*'Unit emission'!AV10)*Efficiency!$G9+Transition!$C9*('RCP19 scenario'!BM11*'Unit emission'!AV54)*Efficiency!$P9)/Lifetime!$C9</f>
        <v>0</v>
      </c>
      <c r="IE10" s="9">
        <f>(Transition!$D9*('RCP19 scenario'!BN11*'Unit emission'!AW10)*Efficiency!$G9+Transition!$C9*('RCP19 scenario'!BN11*'Unit emission'!AW54)*Efficiency!$P9)/Lifetime!$C9</f>
        <v>0</v>
      </c>
      <c r="IF10" s="9">
        <f>(Transition!$D9*('RCP19 scenario'!BO11*'Unit emission'!AX10)*Efficiency!$G9+Transition!$C9*('RCP19 scenario'!BO11*'Unit emission'!AX54)*Efficiency!$P9)/Lifetime!$C9</f>
        <v>0</v>
      </c>
      <c r="IG10" s="9">
        <f>(Transition!$D9*('RCP19 scenario'!BP11*'Unit emission'!AY10)*Efficiency!$G9+Transition!$C9*('RCP19 scenario'!BP11*'Unit emission'!AY54)*Efficiency!$P9)/Lifetime!$C9</f>
        <v>0</v>
      </c>
      <c r="IH10" s="9">
        <f>(Transition!$D9*('RCP19 scenario'!BQ11*'Unit emission'!AZ10)*Efficiency!$G9+Transition!$C9*('RCP19 scenario'!BQ11*'Unit emission'!AZ54)*Efficiency!$P9)/Lifetime!$C9</f>
        <v>0</v>
      </c>
      <c r="II10" s="9">
        <f>(Transition!$D9*('RCP19 scenario'!BR11*'Unit emission'!BA10)*Efficiency!$G9+Transition!$C9*('RCP19 scenario'!BR11*'Unit emission'!BA54)*Efficiency!$P9)/Lifetime!$C9</f>
        <v>0</v>
      </c>
      <c r="IJ10" s="9">
        <f>(Transition!$D9*('RCP19 scenario'!BS11*'Unit emission'!AK10)*Efficiency!$G9+Transition!$C9*('RCP19 scenario'!BS11*'Unit emission'!AK54)*Efficiency!$P9)/Lifetime!$C9</f>
        <v>0</v>
      </c>
      <c r="IK10" s="9">
        <f>(Transition!$D9*('RCP19 scenario'!BT11*'Unit emission'!AL10)*Efficiency!$G9+Transition!$C9*('RCP19 scenario'!BT11*'Unit emission'!AL54)*Efficiency!$P9)/Lifetime!$C9</f>
        <v>0</v>
      </c>
      <c r="IL10" s="9">
        <f>(Transition!$D9*('RCP19 scenario'!BU11*'Unit emission'!AM10)*Efficiency!$G9+Transition!$C9*('RCP19 scenario'!BU11*'Unit emission'!AM54)*Efficiency!$P9)/Lifetime!$C9</f>
        <v>0</v>
      </c>
      <c r="IM10" s="9">
        <f>(Transition!$D9*('RCP19 scenario'!BV11*'Unit emission'!AN10)*Efficiency!$G9+Transition!$C9*('RCP19 scenario'!BV11*'Unit emission'!AN54)*Efficiency!$P9)/Lifetime!$C9</f>
        <v>0</v>
      </c>
      <c r="IN10" s="9">
        <f>(Transition!$D9*('RCP19 scenario'!BW11*'Unit emission'!AO10)*Efficiency!$G9+Transition!$C9*('RCP19 scenario'!BW11*'Unit emission'!AO54)*Efficiency!$P9)/Lifetime!$C9</f>
        <v>0</v>
      </c>
      <c r="IO10" s="9">
        <f>(Transition!$D9*('RCP19 scenario'!BX11*'Unit emission'!AP10)*Efficiency!$G9+Transition!$C9*('RCP19 scenario'!BX11*'Unit emission'!AP54)*Efficiency!$P9)/Lifetime!$C9</f>
        <v>0</v>
      </c>
      <c r="IP10" s="9">
        <f>(Transition!$D9*('RCP19 scenario'!BY11*'Unit emission'!AQ10)*Efficiency!$G9+Transition!$C9*('RCP19 scenario'!BY11*'Unit emission'!AQ54)*Efficiency!$P9)/Lifetime!$C9</f>
        <v>0</v>
      </c>
      <c r="IQ10" s="9">
        <f>(Transition!$D9*('RCP19 scenario'!BZ11*'Unit emission'!AR10)*Efficiency!$G9+Transition!$C9*('RCP19 scenario'!BZ11*'Unit emission'!AR54)*Efficiency!$P9)/Lifetime!$C9</f>
        <v>0</v>
      </c>
      <c r="IR10" s="9">
        <f>(Transition!$D9*('RCP19 scenario'!CA11*'Unit emission'!AS10)*Efficiency!$G9+Transition!$C9*('RCP19 scenario'!CA11*'Unit emission'!AS54)*Efficiency!$P9)/Lifetime!$C9</f>
        <v>0</v>
      </c>
      <c r="IS10" s="9">
        <f>(Transition!$D9*('RCP19 scenario'!CB11*'Unit emission'!AT10)*Efficiency!$G9+Transition!$C9*('RCP19 scenario'!CB11*'Unit emission'!AT54)*Efficiency!$P9)/Lifetime!$C9</f>
        <v>0</v>
      </c>
      <c r="IT10" s="9">
        <f>(Transition!$D9*('RCP19 scenario'!CC11*'Unit emission'!AU10)*Efficiency!$G9+Transition!$C9*('RCP19 scenario'!CC11*'Unit emission'!AU54)*Efficiency!$P9)/Lifetime!$C9</f>
        <v>0</v>
      </c>
      <c r="IU10" s="9">
        <f>(Transition!$D9*('RCP19 scenario'!CD11*'Unit emission'!AV10)*Efficiency!$G9+Transition!$C9*('RCP19 scenario'!CD11*'Unit emission'!AV54)*Efficiency!$P9)/Lifetime!$C9</f>
        <v>0</v>
      </c>
      <c r="IV10" s="9">
        <f>(Transition!$D9*('RCP19 scenario'!CE11*'Unit emission'!AW10)*Efficiency!$G9+Transition!$C9*('RCP19 scenario'!CE11*'Unit emission'!AW54)*Efficiency!$P9)/Lifetime!$C9</f>
        <v>0</v>
      </c>
      <c r="IW10" s="9">
        <f>(Transition!$D9*('RCP19 scenario'!CF11*'Unit emission'!AX10)*Efficiency!$G9+Transition!$C9*('RCP19 scenario'!CF11*'Unit emission'!AX54)*Efficiency!$P9)/Lifetime!$C9</f>
        <v>0</v>
      </c>
      <c r="IX10" s="9">
        <f>(Transition!$D9*('RCP19 scenario'!CG11*'Unit emission'!AY10)*Efficiency!$G9+Transition!$C9*('RCP19 scenario'!CG11*'Unit emission'!AY54)*Efficiency!$P9)/Lifetime!$C9</f>
        <v>0</v>
      </c>
      <c r="IY10" s="9">
        <f>(Transition!$D9*('RCP19 scenario'!CH11*'Unit emission'!AZ10)*Efficiency!$G9+Transition!$C9*('RCP19 scenario'!CH11*'Unit emission'!AZ54)*Efficiency!$P9)/Lifetime!$C9</f>
        <v>0</v>
      </c>
    </row>
    <row r="11" spans="1:259" x14ac:dyDescent="0.25">
      <c r="A11">
        <v>2018</v>
      </c>
      <c r="B11">
        <f>(Transition!$D10*('Base-scenario'!C12*'Unit emission'!C11)*Efficiency!$G10+(Transition!$C10*('Base-scenario'!C12*'Unit emission'!C55)+'Base-scenario'!C100*'Unit emission'!C187)*Efficiency!$P10)/Lifetime!$C10</f>
        <v>0</v>
      </c>
      <c r="C11">
        <f>(Transition!$D10*('Base-scenario'!D12*'Unit emission'!D11)*Efficiency!$G10+(Transition!$C10*('Base-scenario'!D12*'Unit emission'!D55)+'Base-scenario'!D100*'Unit emission'!D187)*Efficiency!$P10)/Lifetime!$C10</f>
        <v>0</v>
      </c>
      <c r="D11">
        <f>(Transition!$D10*('Base-scenario'!E12*'Unit emission'!E11)*Efficiency!$G10+(Transition!$C10*('Base-scenario'!E12*'Unit emission'!E55)+'Base-scenario'!E100*'Unit emission'!E187)*Efficiency!$P10)/Lifetime!$C10</f>
        <v>0</v>
      </c>
      <c r="E11">
        <f>(Transition!$D10*('Base-scenario'!F12*'Unit emission'!F11)*Efficiency!$G10+(Transition!$C10*('Base-scenario'!F12*'Unit emission'!F55)+'Base-scenario'!F100*'Unit emission'!F187)*Efficiency!$P10)/Lifetime!$C10</f>
        <v>0</v>
      </c>
      <c r="F11">
        <f>(Transition!$D10*('Base-scenario'!G12*'Unit emission'!G11)*Efficiency!$G10+(Transition!$C10*('Base-scenario'!G12*'Unit emission'!G55)+'Base-scenario'!G100*'Unit emission'!G187)*Efficiency!$P10)/Lifetime!$C10</f>
        <v>0</v>
      </c>
      <c r="G11">
        <f>(Transition!$D10*('Base-scenario'!H12*'Unit emission'!H11)*Efficiency!$G10+(Transition!$C10*('Base-scenario'!H12*'Unit emission'!H55)+'Base-scenario'!H100*'Unit emission'!H187)*Efficiency!$P10)/Lifetime!$C10</f>
        <v>0</v>
      </c>
      <c r="H11">
        <f>(Transition!$D10*('Base-scenario'!I12*'Unit emission'!I11)*Efficiency!$G10+(Transition!$C10*('Base-scenario'!I12*'Unit emission'!I55)+'Base-scenario'!I100*'Unit emission'!I187)*Efficiency!$P10)/Lifetime!$C10</f>
        <v>0</v>
      </c>
      <c r="I11">
        <f>(Transition!$D10*('Base-scenario'!J12*'Unit emission'!J11)*Efficiency!$G10+(Transition!$C10*('Base-scenario'!J12*'Unit emission'!J55)+'Base-scenario'!J100*'Unit emission'!J187)*Efficiency!$P10)/Lifetime!$C10</f>
        <v>0</v>
      </c>
      <c r="J11">
        <f>(Transition!$D10*('Base-scenario'!K12*'Unit emission'!K11)*Efficiency!$G10+(Transition!$C10*('Base-scenario'!K12*'Unit emission'!K55)+'Base-scenario'!K100*'Unit emission'!K187)*Efficiency!$P10)/Lifetime!$C10</f>
        <v>0</v>
      </c>
      <c r="K11">
        <f>(Transition!$D10*('Base-scenario'!L12*'Unit emission'!L11)*Efficiency!$G10+(Transition!$C10*('Base-scenario'!L12*'Unit emission'!L55)+'Base-scenario'!L100*'Unit emission'!L187)*Efficiency!$P10)/Lifetime!$C10</f>
        <v>0</v>
      </c>
      <c r="L11">
        <f>(Transition!$D10*('Base-scenario'!M12*'Unit emission'!M11)*Efficiency!$G10+(Transition!$C10*('Base-scenario'!M12*'Unit emission'!M55)+'Base-scenario'!M100*'Unit emission'!M187)*Efficiency!$P10)/Lifetime!$C10</f>
        <v>0</v>
      </c>
      <c r="M11">
        <f>(Transition!$D10*('Base-scenario'!N12*'Unit emission'!N11)*Efficiency!$G10+(Transition!$C10*('Base-scenario'!N12*'Unit emission'!N55)+'Base-scenario'!N100*'Unit emission'!N187)*Efficiency!$P10)/Lifetime!$C10</f>
        <v>0</v>
      </c>
      <c r="N11">
        <f>(Transition!$D10*('Base-scenario'!O12*'Unit emission'!O11)*Efficiency!$G10+(Transition!$C10*('Base-scenario'!O12*'Unit emission'!O55)+'Base-scenario'!O100*'Unit emission'!O187)*Efficiency!$P10)/Lifetime!$C10</f>
        <v>0</v>
      </c>
      <c r="O11">
        <f>(Transition!$D10*('Base-scenario'!P12*'Unit emission'!P11)*Efficiency!$G10+(Transition!$C10*('Base-scenario'!P12*'Unit emission'!P55)+'Base-scenario'!P100*'Unit emission'!P187)*Efficiency!$P10)/Lifetime!$C10</f>
        <v>0</v>
      </c>
      <c r="P11">
        <f>(Transition!$D10*('Base-scenario'!Q12*'Unit emission'!Q11)*Efficiency!$G10+(Transition!$C10*('Base-scenario'!Q12*'Unit emission'!Q55)+'Base-scenario'!Q100*'Unit emission'!Q187)*Efficiency!$P10)/Lifetime!$C10</f>
        <v>0</v>
      </c>
      <c r="Q11">
        <f>(Transition!$D10*('Base-scenario'!R12*'Unit emission'!R11)*Efficiency!$G10+(Transition!$C10*('Base-scenario'!R12*'Unit emission'!R55)+'Base-scenario'!R100*'Unit emission'!R187)*Efficiency!$P10)/Lifetime!$C10</f>
        <v>0</v>
      </c>
      <c r="R11">
        <f>(Transition!$D10*('Base-scenario'!S12*'Unit emission'!S11)*Efficiency!$G10+Transition!$C10*('Base-scenario'!S12*'Unit emission'!S55)*Efficiency!$P10)/Lifetime!$C10</f>
        <v>0</v>
      </c>
      <c r="S11">
        <f>(Transition!$D10*('Base-scenario'!T12*'Unit emission'!C11)*Efficiency!$G10+(Transition!$C10*('Base-scenario'!T12*'Unit emission'!C55)+'Base-scenario'!T100*'Unit emission'!C187)*Efficiency!$P10)/Lifetime!$C10</f>
        <v>0</v>
      </c>
      <c r="T11">
        <f>(Transition!$D10*('Base-scenario'!U12*'Unit emission'!D11)*Efficiency!$G10+(Transition!$C10*('Base-scenario'!U12*'Unit emission'!D55)+'Base-scenario'!U100*'Unit emission'!D187)*Efficiency!$P10)/Lifetime!$C10</f>
        <v>0</v>
      </c>
      <c r="U11">
        <f>(Transition!$D10*('Base-scenario'!V12*'Unit emission'!E11)*Efficiency!$G10+(Transition!$C10*('Base-scenario'!V12*'Unit emission'!E55)+'Base-scenario'!V100*'Unit emission'!E187)*Efficiency!$P10)/Lifetime!$C10</f>
        <v>0</v>
      </c>
      <c r="V11">
        <f>(Transition!$D10*('Base-scenario'!W12*'Unit emission'!F11)*Efficiency!$G10+(Transition!$C10*('Base-scenario'!W12*'Unit emission'!F55)+'Base-scenario'!W100*'Unit emission'!F187)*Efficiency!$P10)/Lifetime!$C10</f>
        <v>0</v>
      </c>
      <c r="W11">
        <f>(Transition!$D10*('Base-scenario'!X12*'Unit emission'!G11)*Efficiency!$G10+(Transition!$C10*('Base-scenario'!X12*'Unit emission'!G55)+'Base-scenario'!X100*'Unit emission'!G187)*Efficiency!$P10)/Lifetime!$C10</f>
        <v>0</v>
      </c>
      <c r="X11">
        <f>(Transition!$D10*('Base-scenario'!Y12*'Unit emission'!H11)*Efficiency!$G10+(Transition!$C10*('Base-scenario'!Y12*'Unit emission'!H55)+'Base-scenario'!Y100*'Unit emission'!H187)*Efficiency!$P10)/Lifetime!$C10</f>
        <v>0</v>
      </c>
      <c r="Y11">
        <f>(Transition!$D10*('Base-scenario'!Z12*'Unit emission'!I11)*Efficiency!$G10+(Transition!$C10*('Base-scenario'!Z12*'Unit emission'!I55)+'Base-scenario'!Z100*'Unit emission'!I187)*Efficiency!$P10)/Lifetime!$C10</f>
        <v>0</v>
      </c>
      <c r="Z11">
        <f>(Transition!$D10*('Base-scenario'!AA12*'Unit emission'!J11)*Efficiency!$G10+(Transition!$C10*('Base-scenario'!AA12*'Unit emission'!J55)+'Base-scenario'!AA100*'Unit emission'!J187)*Efficiency!$P10)/Lifetime!$C10</f>
        <v>0</v>
      </c>
      <c r="AA11">
        <f>(Transition!$D10*('Base-scenario'!AB12*'Unit emission'!K11)*Efficiency!$G10+(Transition!$C10*('Base-scenario'!AB12*'Unit emission'!K55)+'Base-scenario'!AB100*'Unit emission'!K187)*Efficiency!$P10)/Lifetime!$C10</f>
        <v>0</v>
      </c>
      <c r="AB11">
        <f>(Transition!$D10*('Base-scenario'!AC12*'Unit emission'!L11)*Efficiency!$G10+(Transition!$C10*('Base-scenario'!AC12*'Unit emission'!L55)+'Base-scenario'!AC100*'Unit emission'!L187)*Efficiency!$P10)/Lifetime!$C10</f>
        <v>0</v>
      </c>
      <c r="AC11">
        <f>(Transition!$D10*('Base-scenario'!AD12*'Unit emission'!M11)*Efficiency!$G10+(Transition!$C10*('Base-scenario'!AD12*'Unit emission'!M55)+'Base-scenario'!AD100*'Unit emission'!M187)*Efficiency!$P10)/Lifetime!$C10</f>
        <v>0</v>
      </c>
      <c r="AD11">
        <f>(Transition!$D10*('Base-scenario'!AE12*'Unit emission'!N11)*Efficiency!$G10+(Transition!$C10*('Base-scenario'!AE12*'Unit emission'!N55)+'Base-scenario'!AE100*'Unit emission'!N187)*Efficiency!$P10)/Lifetime!$C10</f>
        <v>0</v>
      </c>
      <c r="AE11">
        <f>(Transition!$D10*('Base-scenario'!AF12*'Unit emission'!O11)*Efficiency!$G10+(Transition!$C10*('Base-scenario'!AF12*'Unit emission'!O55)+'Base-scenario'!AF100*'Unit emission'!O187)*Efficiency!$P10)/Lifetime!$C10</f>
        <v>0</v>
      </c>
      <c r="AF11">
        <f>(Transition!$D10*('Base-scenario'!AG12*'Unit emission'!P11)*Efficiency!$G10+(Transition!$C10*('Base-scenario'!AG12*'Unit emission'!P55)+'Base-scenario'!AG100*'Unit emission'!P187)*Efficiency!$P10)/Lifetime!$C10</f>
        <v>0</v>
      </c>
      <c r="AG11">
        <f>(Transition!$D10*('Base-scenario'!AH12*'Unit emission'!Q11)*Efficiency!$G10+(Transition!$C10*('Base-scenario'!AH12*'Unit emission'!Q55)+'Base-scenario'!AH100*'Unit emission'!Q187)*Efficiency!$P10)/Lifetime!$C10</f>
        <v>0</v>
      </c>
      <c r="AH11">
        <f>(Transition!$D10*('Base-scenario'!AI12*'Unit emission'!R11)*Efficiency!$G10+(Transition!$C10*('Base-scenario'!AI12*'Unit emission'!R55)+'Base-scenario'!AI100*'Unit emission'!R187)*Efficiency!$P10)/Lifetime!$C10</f>
        <v>0</v>
      </c>
      <c r="AI11">
        <f>(Transition!$D10*('Base-scenario'!AJ12*'Unit emission'!S11)*Efficiency!$G10+Transition!$C10*('Base-scenario'!AJ12*'Unit emission'!S55)*Efficiency!$P10)/Lifetime!$C10</f>
        <v>0</v>
      </c>
      <c r="AJ11">
        <f>(Transition!$D10*('Base-scenario'!AK12*'Unit emission'!C11+'Base-scenario'!AK100*'Unit emission'!C143)*Efficiency!$G10+(Transition!$C10*('Base-scenario'!AK12*'Unit emission'!C55)+'Base-scenario'!AK100*'Unit emission'!C187)*Efficiency!$P10)/Lifetime!$C10</f>
        <v>0</v>
      </c>
      <c r="AK11">
        <f>(Transition!$D10*('Base-scenario'!AL12*'Unit emission'!D11+'Base-scenario'!AL100*'Unit emission'!D143)*Efficiency!$G10+(Transition!$C10*('Base-scenario'!AL12*'Unit emission'!D55)+'Base-scenario'!AL100*'Unit emission'!D187)*Efficiency!$P10)/Lifetime!$C10</f>
        <v>0</v>
      </c>
      <c r="AL11">
        <f>(Transition!$D10*('Base-scenario'!AM12*'Unit emission'!E11+'Base-scenario'!AM100*'Unit emission'!E143)*Efficiency!$G10+(Transition!$C10*('Base-scenario'!AM12*'Unit emission'!E55)+'Base-scenario'!AM100*'Unit emission'!E187)*Efficiency!$P10)/Lifetime!$C10</f>
        <v>0</v>
      </c>
      <c r="AM11">
        <f>(Transition!$D10*('Base-scenario'!AN12*'Unit emission'!F11+'Base-scenario'!AN100*'Unit emission'!F143)*Efficiency!$G10+(Transition!$C10*('Base-scenario'!AN12*'Unit emission'!F55)+'Base-scenario'!AN100*'Unit emission'!F187)*Efficiency!$P10)/Lifetime!$C10</f>
        <v>0</v>
      </c>
      <c r="AN11">
        <f>(Transition!$D10*('Base-scenario'!AO12*'Unit emission'!G11+'Base-scenario'!AO100*'Unit emission'!G143)*Efficiency!$G10+(Transition!$C10*('Base-scenario'!AO12*'Unit emission'!G55)+'Base-scenario'!AO100*'Unit emission'!G187)*Efficiency!$P10)/Lifetime!$C10</f>
        <v>0</v>
      </c>
      <c r="AO11">
        <f>(Transition!$D10*('Base-scenario'!AP12*'Unit emission'!H11+'Base-scenario'!AP100*'Unit emission'!H143)*Efficiency!$G10+(Transition!$C10*('Base-scenario'!AP12*'Unit emission'!H55)+'Base-scenario'!AP100*'Unit emission'!H187)*Efficiency!$P10)/Lifetime!$C10</f>
        <v>0</v>
      </c>
      <c r="AP11">
        <f>(Transition!$D10*('Base-scenario'!AQ12*'Unit emission'!I11+'Base-scenario'!AQ100*'Unit emission'!I143)*Efficiency!$G10+(Transition!$C10*('Base-scenario'!AQ12*'Unit emission'!I55)+'Base-scenario'!AQ100*'Unit emission'!I187)*Efficiency!$P10)/Lifetime!$C10</f>
        <v>0</v>
      </c>
      <c r="AQ11">
        <f>(Transition!$D10*('Base-scenario'!AR12*'Unit emission'!J11+'Base-scenario'!AR100*'Unit emission'!J143)*Efficiency!$G10+(Transition!$C10*('Base-scenario'!AR12*'Unit emission'!J55)+'Base-scenario'!AR100*'Unit emission'!J187)*Efficiency!$P10)/Lifetime!$C10</f>
        <v>0</v>
      </c>
      <c r="AR11">
        <f>(Transition!$D10*('Base-scenario'!AS12*'Unit emission'!K11+'Base-scenario'!AS100*'Unit emission'!K143)*Efficiency!$G10+(Transition!$C10*('Base-scenario'!AS12*'Unit emission'!K55)+'Base-scenario'!AS100*'Unit emission'!K187)*Efficiency!$P10)/Lifetime!$C10</f>
        <v>0</v>
      </c>
      <c r="AS11">
        <f>(Transition!$D10*('Base-scenario'!AT12*'Unit emission'!L11+'Base-scenario'!AT100*'Unit emission'!L143)*Efficiency!$G10+(Transition!$C10*('Base-scenario'!AT12*'Unit emission'!L55)+'Base-scenario'!AT100*'Unit emission'!L187)*Efficiency!$P10)/Lifetime!$C10</f>
        <v>0</v>
      </c>
      <c r="AT11">
        <f>(Transition!$D10*('Base-scenario'!AU12*'Unit emission'!M11+'Base-scenario'!AU100*'Unit emission'!M143)*Efficiency!$G10+(Transition!$C10*('Base-scenario'!AU12*'Unit emission'!M55)+'Base-scenario'!AU100*'Unit emission'!M187)*Efficiency!$P10)/Lifetime!$C10</f>
        <v>0</v>
      </c>
      <c r="AU11">
        <f>(Transition!$D10*('Base-scenario'!AV12*'Unit emission'!N11+'Base-scenario'!AV100*'Unit emission'!N143)*Efficiency!$G10+(Transition!$C10*('Base-scenario'!AV12*'Unit emission'!N55)+'Base-scenario'!AV100*'Unit emission'!N187)*Efficiency!$P10)/Lifetime!$C10</f>
        <v>0</v>
      </c>
      <c r="AV11">
        <f>(Transition!$D10*('Base-scenario'!AW12*'Unit emission'!O11+'Base-scenario'!AW100*'Unit emission'!O143)*Efficiency!$G10+(Transition!$C10*('Base-scenario'!AW12*'Unit emission'!O55)+'Base-scenario'!AW100*'Unit emission'!O187)*Efficiency!$P10)/Lifetime!$C10</f>
        <v>0</v>
      </c>
      <c r="AW11">
        <f>(Transition!$D10*('Base-scenario'!AX12*'Unit emission'!P11+'Base-scenario'!AX100*'Unit emission'!P143)*Efficiency!$G10+(Transition!$C10*('Base-scenario'!AX12*'Unit emission'!P55)+'Base-scenario'!AX100*'Unit emission'!P187)*Efficiency!$P10)/Lifetime!$C10</f>
        <v>0</v>
      </c>
      <c r="AX11">
        <f>(Transition!$D10*('Base-scenario'!AY12*'Unit emission'!Q11+'Base-scenario'!AY100*'Unit emission'!Q143)*Efficiency!$G10+(Transition!$C10*('Base-scenario'!AY12*'Unit emission'!Q55)+'Base-scenario'!AY100*'Unit emission'!Q187)*Efficiency!$P10)/Lifetime!$C10</f>
        <v>0</v>
      </c>
      <c r="AY11">
        <f>(Transition!$D10*('Base-scenario'!AZ12*'Unit emission'!R11+'Base-scenario'!AZ100*'Unit emission'!R143)*Efficiency!$G10+(Transition!$C10*('Base-scenario'!AZ12*'Unit emission'!R55)+'Base-scenario'!AZ100*'Unit emission'!R187)*Efficiency!$P10)/Lifetime!$C10</f>
        <v>0</v>
      </c>
      <c r="AZ11">
        <f>(Transition!$D10*('Base-scenario'!BA12*'Unit emission'!S11)*Efficiency!$G10+Transition!$C10*('Base-scenario'!BA12*'Unit emission'!S55)*Efficiency!$P10)/Lifetime!$C10</f>
        <v>0</v>
      </c>
      <c r="BA11" s="9">
        <f>(Transition!$D10*('Base-scenario'!BB12*'Unit emission'!C11)*Efficiency!$G10+Transition!$C10*('Base-scenario'!BB12*'Unit emission'!C55)*Efficiency!$P10)/Lifetime!$C10</f>
        <v>0</v>
      </c>
      <c r="BB11" s="9">
        <f>(Transition!$D10*('Base-scenario'!BC12*'Unit emission'!D11)*Efficiency!$G10+Transition!$C10*('Base-scenario'!BC12*'Unit emission'!D55)*Efficiency!$P10)/Lifetime!$C10</f>
        <v>0</v>
      </c>
      <c r="BC11" s="9">
        <f>(Transition!$D10*('Base-scenario'!BD12*'Unit emission'!E11)*Efficiency!$G10+Transition!$C10*('Base-scenario'!BD12*'Unit emission'!E55)*Efficiency!$P10)/Lifetime!$C10</f>
        <v>0</v>
      </c>
      <c r="BD11" s="9">
        <f>(Transition!$D10*('Base-scenario'!BE12*'Unit emission'!F11)*Efficiency!$G10+Transition!$C10*('Base-scenario'!BE12*'Unit emission'!F55)*Efficiency!$P10)/Lifetime!$C10</f>
        <v>0</v>
      </c>
      <c r="BE11" s="9">
        <f>(Transition!$D10*('Base-scenario'!BF12*'Unit emission'!G11)*Efficiency!$G10+Transition!$C10*('Base-scenario'!BF12*'Unit emission'!G55)*Efficiency!$P10)/Lifetime!$C10</f>
        <v>0</v>
      </c>
      <c r="BF11" s="9">
        <f>(Transition!$D10*('Base-scenario'!BG12*'Unit emission'!H11)*Efficiency!$G10+Transition!$C10*('Base-scenario'!BG12*'Unit emission'!H55)*Efficiency!$P10)/Lifetime!$C10</f>
        <v>0</v>
      </c>
      <c r="BG11" s="9">
        <f>(Transition!$D10*('Base-scenario'!BH12*'Unit emission'!I11)*Efficiency!$G10+Transition!$C10*('Base-scenario'!BH12*'Unit emission'!I55)*Efficiency!$P10)/Lifetime!$C10</f>
        <v>0</v>
      </c>
      <c r="BH11" s="9">
        <f>(Transition!$D10*('Base-scenario'!BI12*'Unit emission'!J11)*Efficiency!$G10+Transition!$C10*('Base-scenario'!BI12*'Unit emission'!J55)*Efficiency!$P10)/Lifetime!$C10</f>
        <v>0</v>
      </c>
      <c r="BI11" s="9">
        <f>(Transition!$D10*('Base-scenario'!BJ12*'Unit emission'!K11)*Efficiency!$G10+Transition!$C10*('Base-scenario'!BJ12*'Unit emission'!K55)*Efficiency!$P10)/Lifetime!$C10</f>
        <v>0</v>
      </c>
      <c r="BJ11" s="9">
        <f>(Transition!$D10*('Base-scenario'!BK12*'Unit emission'!L11)*Efficiency!$G10+Transition!$C10*('Base-scenario'!BK12*'Unit emission'!L55)*Efficiency!$P10)/Lifetime!$C10</f>
        <v>0</v>
      </c>
      <c r="BK11" s="9">
        <f>(Transition!$D10*('Base-scenario'!BL12*'Unit emission'!M11)*Efficiency!$G10+Transition!$C10*('Base-scenario'!BL12*'Unit emission'!M55)*Efficiency!$P10)/Lifetime!$C10</f>
        <v>0</v>
      </c>
      <c r="BL11" s="9">
        <f>(Transition!$D10*('Base-scenario'!BM12*'Unit emission'!N11)*Efficiency!$G10+Transition!$C10*('Base-scenario'!BM12*'Unit emission'!N55)*Efficiency!$P10)/Lifetime!$C10</f>
        <v>0</v>
      </c>
      <c r="BM11" s="9">
        <f>(Transition!$D10*('Base-scenario'!BN12*'Unit emission'!O11)*Efficiency!$G10+Transition!$C10*('Base-scenario'!BN12*'Unit emission'!O55)*Efficiency!$P10)/Lifetime!$C10</f>
        <v>0</v>
      </c>
      <c r="BN11" s="9">
        <f>(Transition!$D10*('Base-scenario'!BO12*'Unit emission'!P11)*Efficiency!$G10+Transition!$C10*('Base-scenario'!BO12*'Unit emission'!P55)*Efficiency!$P10)/Lifetime!$C10</f>
        <v>0</v>
      </c>
      <c r="BO11" s="9">
        <f>(Transition!$D10*('Base-scenario'!BP12*'Unit emission'!Q11)*Efficiency!$G10+Transition!$C10*('Base-scenario'!BP12*'Unit emission'!Q55)*Efficiency!$P10)/Lifetime!$C10</f>
        <v>0</v>
      </c>
      <c r="BP11" s="9">
        <f>(Transition!$D10*('Base-scenario'!BQ12*'Unit emission'!R11)*Efficiency!$G10+Transition!$C10*('Base-scenario'!BQ12*'Unit emission'!R55)*Efficiency!$P10)/Lifetime!$C10</f>
        <v>0</v>
      </c>
      <c r="BQ11" s="9">
        <f>(Transition!$D10*('Base-scenario'!BR12*'Unit emission'!S11)*Efficiency!$G10+Transition!$C10*('Base-scenario'!BR12*'Unit emission'!S55)*Efficiency!$P10)/Lifetime!$C10</f>
        <v>0</v>
      </c>
      <c r="BR11" s="9">
        <f>(Transition!$D10*('Base-scenario'!BS12*'Unit emission'!C11)*Efficiency!$G10+Transition!$C10*('Base-scenario'!BS12*'Unit emission'!C55)*Efficiency!$P10)/Lifetime!$C10</f>
        <v>0</v>
      </c>
      <c r="BS11" s="9">
        <f>(Transition!$D10*('Base-scenario'!BT12*'Unit emission'!D11)*Efficiency!$G10+Transition!$C10*('Base-scenario'!BT12*'Unit emission'!D55)*Efficiency!$P10)/Lifetime!$C10</f>
        <v>0</v>
      </c>
      <c r="BT11" s="9">
        <f>(Transition!$D10*('Base-scenario'!BU12*'Unit emission'!E11)*Efficiency!$G10+Transition!$C10*('Base-scenario'!BU12*'Unit emission'!E55)*Efficiency!$P10)/Lifetime!$C10</f>
        <v>0</v>
      </c>
      <c r="BU11" s="9">
        <f>(Transition!$D10*('Base-scenario'!BV12*'Unit emission'!F11)*Efficiency!$G10+Transition!$C10*('Base-scenario'!BV12*'Unit emission'!F55)*Efficiency!$P10)/Lifetime!$C10</f>
        <v>0</v>
      </c>
      <c r="BV11" s="9">
        <f>(Transition!$D10*('Base-scenario'!BW12*'Unit emission'!G11)*Efficiency!$G10+Transition!$C10*('Base-scenario'!BW12*'Unit emission'!G55)*Efficiency!$P10)/Lifetime!$C10</f>
        <v>0</v>
      </c>
      <c r="BW11" s="9">
        <f>(Transition!$D10*('Base-scenario'!BX12*'Unit emission'!H11)*Efficiency!$G10+Transition!$C10*('Base-scenario'!BX12*'Unit emission'!H55)*Efficiency!$P10)/Lifetime!$C10</f>
        <v>0</v>
      </c>
      <c r="BX11" s="9">
        <f>(Transition!$D10*('Base-scenario'!BY12*'Unit emission'!I11)*Efficiency!$G10+Transition!$C10*('Base-scenario'!BY12*'Unit emission'!I55)*Efficiency!$P10)/Lifetime!$C10</f>
        <v>0</v>
      </c>
      <c r="BY11" s="9">
        <f>(Transition!$D10*('Base-scenario'!BZ12*'Unit emission'!J11)*Efficiency!$G10+Transition!$C10*('Base-scenario'!BZ12*'Unit emission'!J55)*Efficiency!$P10)/Lifetime!$C10</f>
        <v>0</v>
      </c>
      <c r="BZ11" s="9">
        <f>(Transition!$D10*('Base-scenario'!CA12*'Unit emission'!K11)*Efficiency!$G10+Transition!$C10*('Base-scenario'!CA12*'Unit emission'!K55)*Efficiency!$P10)/Lifetime!$C10</f>
        <v>0</v>
      </c>
      <c r="CA11" s="9">
        <f>(Transition!$D10*('Base-scenario'!CB12*'Unit emission'!L11)*Efficiency!$G10+Transition!$C10*('Base-scenario'!CB12*'Unit emission'!L55)*Efficiency!$P10)/Lifetime!$C10</f>
        <v>0</v>
      </c>
      <c r="CB11" s="9">
        <f>(Transition!$D10*('Base-scenario'!CC12*'Unit emission'!M11)*Efficiency!$G10+Transition!$C10*('Base-scenario'!CC12*'Unit emission'!M55)*Efficiency!$P10)/Lifetime!$C10</f>
        <v>0</v>
      </c>
      <c r="CC11" s="9">
        <f>(Transition!$D10*('Base-scenario'!CD12*'Unit emission'!N11)*Efficiency!$G10+Transition!$C10*('Base-scenario'!CD12*'Unit emission'!N55)*Efficiency!$P10)/Lifetime!$C10</f>
        <v>0</v>
      </c>
      <c r="CD11" s="9">
        <f>(Transition!$D10*('Base-scenario'!CE12*'Unit emission'!O11)*Efficiency!$G10+Transition!$C10*('Base-scenario'!CE12*'Unit emission'!O55)*Efficiency!$P10)/Lifetime!$C10</f>
        <v>0</v>
      </c>
      <c r="CE11" s="9">
        <f>(Transition!$D10*('Base-scenario'!CF12*'Unit emission'!P11)*Efficiency!$G10+Transition!$C10*('Base-scenario'!CF12*'Unit emission'!P55)*Efficiency!$P10)/Lifetime!$C10</f>
        <v>0</v>
      </c>
      <c r="CF11" s="9">
        <f>(Transition!$D10*('Base-scenario'!CG12*'Unit emission'!Q11)*Efficiency!$G10+Transition!$C10*('Base-scenario'!CG12*'Unit emission'!Q55)*Efficiency!$P10)/Lifetime!$C10</f>
        <v>0</v>
      </c>
      <c r="CG11" s="9">
        <f>(Transition!$D10*('Base-scenario'!CH12*'Unit emission'!R11)*Efficiency!$G10+Transition!$C10*('Base-scenario'!CH12*'Unit emission'!R55)*Efficiency!$P10)/Lifetime!$C10</f>
        <v>0</v>
      </c>
      <c r="CJ11">
        <v>2018</v>
      </c>
      <c r="CK11">
        <f>(Transition!$D10*('RCP26 scenario'!C12*'Unit emission'!T11+'RCP26 scenario'!C100*'Unit emission'!T143)*Efficiency!$G10+(Transition!$C10*('RCP26 scenario'!C12*'Unit emission'!T55)+'RCP26 scenario'!C100*'Unit emission'!T187)*Efficiency!$P10)/Lifetime!$C10</f>
        <v>0</v>
      </c>
      <c r="CL11">
        <f>(Transition!$D10*('RCP26 scenario'!D12*'Unit emission'!U11+'RCP26 scenario'!D100*'Unit emission'!U143)*Efficiency!$G10+(Transition!$C10*('RCP26 scenario'!D12*'Unit emission'!U55)+'RCP26 scenario'!D100*'Unit emission'!U187)*Efficiency!$P10)/Lifetime!$C10</f>
        <v>0</v>
      </c>
      <c r="CM11">
        <f>(Transition!$D10*('RCP26 scenario'!E12*'Unit emission'!V11+'RCP26 scenario'!E100*'Unit emission'!V143)*Efficiency!$G10+(Transition!$C10*('RCP26 scenario'!E12*'Unit emission'!V55)+'RCP26 scenario'!E100*'Unit emission'!V187)*Efficiency!$P10)/Lifetime!$C10</f>
        <v>0</v>
      </c>
      <c r="CN11">
        <f>(Transition!$D10*('RCP26 scenario'!F12*'Unit emission'!W11+'RCP26 scenario'!F100*'Unit emission'!W143)*Efficiency!$G10+(Transition!$C10*('RCP26 scenario'!F12*'Unit emission'!W55)+'RCP26 scenario'!F100*'Unit emission'!W187)*Efficiency!$P10)/Lifetime!$C10</f>
        <v>0</v>
      </c>
      <c r="CO11">
        <f>(Transition!$D10*('RCP26 scenario'!G12*'Unit emission'!X11+'RCP26 scenario'!G100*'Unit emission'!X143)*Efficiency!$G10+(Transition!$C10*('RCP26 scenario'!G12*'Unit emission'!X55)+'RCP26 scenario'!G100*'Unit emission'!X187)*Efficiency!$P10)/Lifetime!$C10</f>
        <v>0</v>
      </c>
      <c r="CP11">
        <f>(Transition!$D10*('RCP26 scenario'!H12*'Unit emission'!Y11+'RCP26 scenario'!H100*'Unit emission'!Y143)*Efficiency!$G10+(Transition!$C10*('RCP26 scenario'!H12*'Unit emission'!Y55)+'RCP26 scenario'!H100*'Unit emission'!Y187)*Efficiency!$P10)/Lifetime!$C10</f>
        <v>0</v>
      </c>
      <c r="CQ11">
        <f>(Transition!$D10*('RCP26 scenario'!I12*'Unit emission'!Z11+'RCP26 scenario'!I100*'Unit emission'!Z143)*Efficiency!$G10+(Transition!$C10*('RCP26 scenario'!I12*'Unit emission'!Z55)+'RCP26 scenario'!I100*'Unit emission'!Z187)*Efficiency!$P10)/Lifetime!$C10</f>
        <v>0</v>
      </c>
      <c r="CR11">
        <f>(Transition!$D10*('RCP26 scenario'!J12*'Unit emission'!AA11+'RCP26 scenario'!J100*'Unit emission'!AA143)*Efficiency!$G10+(Transition!$C10*('RCP26 scenario'!J12*'Unit emission'!AA55)+'RCP26 scenario'!J100*'Unit emission'!AA187)*Efficiency!$P10)/Lifetime!$C10</f>
        <v>0</v>
      </c>
      <c r="CS11">
        <f>(Transition!$D10*('RCP26 scenario'!K12*'Unit emission'!AB11+'RCP26 scenario'!K100*'Unit emission'!AB143)*Efficiency!$G10+(Transition!$C10*('RCP26 scenario'!K12*'Unit emission'!AB55)+'RCP26 scenario'!K100*'Unit emission'!AB187)*Efficiency!$P10)/Lifetime!$C10</f>
        <v>0</v>
      </c>
      <c r="CT11">
        <f>(Transition!$D10*('RCP26 scenario'!L12*'Unit emission'!AC11+'RCP26 scenario'!L100*'Unit emission'!AC143)*Efficiency!$G10+(Transition!$C10*('RCP26 scenario'!L12*'Unit emission'!AC55)+'RCP26 scenario'!L100*'Unit emission'!AC187)*Efficiency!$P10)/Lifetime!$C10</f>
        <v>0</v>
      </c>
      <c r="CU11">
        <f>(Transition!$D10*('RCP26 scenario'!M12*'Unit emission'!AD11+'RCP26 scenario'!M100*'Unit emission'!AD143)*Efficiency!$G10+(Transition!$C10*('RCP26 scenario'!M12*'Unit emission'!AD55)+'RCP26 scenario'!M100*'Unit emission'!AD187)*Efficiency!$P10)/Lifetime!$C10</f>
        <v>0</v>
      </c>
      <c r="CV11">
        <f>(Transition!$D10*('RCP26 scenario'!N12*'Unit emission'!AE11+'RCP26 scenario'!N100*'Unit emission'!AE143)*Efficiency!$G10+(Transition!$C10*('RCP26 scenario'!N12*'Unit emission'!AE55)+'RCP26 scenario'!N100*'Unit emission'!AE187)*Efficiency!$P10)/Lifetime!$C10</f>
        <v>0</v>
      </c>
      <c r="CW11">
        <f>(Transition!$D10*('RCP26 scenario'!O12*'Unit emission'!AF11+'RCP26 scenario'!O100*'Unit emission'!AF143)*Efficiency!$G10+(Transition!$C10*('RCP26 scenario'!O12*'Unit emission'!AF55)+'RCP26 scenario'!O100*'Unit emission'!AF187)*Efficiency!$P10)/Lifetime!$C10</f>
        <v>0</v>
      </c>
      <c r="CX11">
        <f>(Transition!$D10*('RCP26 scenario'!P12*'Unit emission'!AG11+'RCP26 scenario'!P100*'Unit emission'!AG143)*Efficiency!$G10+(Transition!$C10*('RCP26 scenario'!P12*'Unit emission'!AG55)+'RCP26 scenario'!P100*'Unit emission'!AG187)*Efficiency!$P10)/Lifetime!$C10</f>
        <v>0</v>
      </c>
      <c r="CY11">
        <f>(Transition!$D10*('RCP26 scenario'!Q12*'Unit emission'!AH11+'RCP26 scenario'!Q100*'Unit emission'!AH143)*Efficiency!$G10+(Transition!$C10*('RCP26 scenario'!Q12*'Unit emission'!AH55)+'RCP26 scenario'!Q100*'Unit emission'!AH187)*Efficiency!$P10)/Lifetime!$C10</f>
        <v>0</v>
      </c>
      <c r="CZ11">
        <f>(Transition!$D10*('RCP26 scenario'!R12*'Unit emission'!AI11+'RCP26 scenario'!R100*'Unit emission'!AI143)*Efficiency!$G10+(Transition!$C10*('RCP26 scenario'!R12*'Unit emission'!AI55)+'RCP26 scenario'!R100*'Unit emission'!AI187)*Efficiency!$P10)/Lifetime!$C10</f>
        <v>0</v>
      </c>
      <c r="DA11">
        <f>(Transition!$D10*('RCP26 scenario'!S12*'Unit emission'!AJ11)*Efficiency!$G10+Transition!$C10*('RCP26 scenario'!S12*'Unit emission'!AJ55)*Efficiency!$P10)/Lifetime!$C10</f>
        <v>0</v>
      </c>
      <c r="DB11">
        <f>(Transition!$D10*('RCP26 scenario'!T12*'Unit emission'!T11+'RCP26 scenario'!T100*'Unit emission'!T143)*Efficiency!$G10+(Transition!$C10*('RCP26 scenario'!T12*'Unit emission'!T55)+'RCP26 scenario'!T100*'Unit emission'!T187)*Efficiency!$P10)/Lifetime!$C10</f>
        <v>0</v>
      </c>
      <c r="DC11">
        <f>(Transition!$D10*('RCP26 scenario'!U12*'Unit emission'!U11+'RCP26 scenario'!U100*'Unit emission'!U143)*Efficiency!$G10+(Transition!$C10*('RCP26 scenario'!U12*'Unit emission'!U55)+'RCP26 scenario'!U100*'Unit emission'!U187)*Efficiency!$P10)/Lifetime!$C10</f>
        <v>0</v>
      </c>
      <c r="DD11">
        <f>(Transition!$D10*('RCP26 scenario'!V12*'Unit emission'!V11+'RCP26 scenario'!V100*'Unit emission'!V143)*Efficiency!$G10+(Transition!$C10*('RCP26 scenario'!V12*'Unit emission'!V55)+'RCP26 scenario'!V100*'Unit emission'!V187)*Efficiency!$P10)/Lifetime!$C10</f>
        <v>0</v>
      </c>
      <c r="DE11">
        <f>(Transition!$D10*('RCP26 scenario'!W12*'Unit emission'!W11+'RCP26 scenario'!W100*'Unit emission'!W143)*Efficiency!$G10+(Transition!$C10*('RCP26 scenario'!W12*'Unit emission'!W55)+'RCP26 scenario'!W100*'Unit emission'!W187)*Efficiency!$P10)/Lifetime!$C10</f>
        <v>0</v>
      </c>
      <c r="DF11">
        <f>(Transition!$D10*('RCP26 scenario'!X12*'Unit emission'!X11+'RCP26 scenario'!X100*'Unit emission'!X143)*Efficiency!$G10+(Transition!$C10*('RCP26 scenario'!X12*'Unit emission'!X55)+'RCP26 scenario'!X100*'Unit emission'!X187)*Efficiency!$P10)/Lifetime!$C10</f>
        <v>0</v>
      </c>
      <c r="DG11">
        <f>(Transition!$D10*('RCP26 scenario'!Y12*'Unit emission'!Y11+'RCP26 scenario'!Y100*'Unit emission'!Y143)*Efficiency!$G10+(Transition!$C10*('RCP26 scenario'!Y12*'Unit emission'!Y55)+'RCP26 scenario'!Y100*'Unit emission'!Y187)*Efficiency!$P10)/Lifetime!$C10</f>
        <v>0</v>
      </c>
      <c r="DH11">
        <f>(Transition!$D10*('RCP26 scenario'!Z12*'Unit emission'!Z11+'RCP26 scenario'!Z100*'Unit emission'!Z143)*Efficiency!$G10+(Transition!$C10*('RCP26 scenario'!Z12*'Unit emission'!Z55)+'RCP26 scenario'!Z100*'Unit emission'!Z187)*Efficiency!$P10)/Lifetime!$C10</f>
        <v>0</v>
      </c>
      <c r="DI11">
        <f>(Transition!$D10*('RCP26 scenario'!AA12*'Unit emission'!AA11+'RCP26 scenario'!AA100*'Unit emission'!AA143)*Efficiency!$G10+(Transition!$C10*('RCP26 scenario'!AA12*'Unit emission'!AA55)+'RCP26 scenario'!AA100*'Unit emission'!AA187)*Efficiency!$P10)/Lifetime!$C10</f>
        <v>0</v>
      </c>
      <c r="DJ11">
        <f>(Transition!$D10*('RCP26 scenario'!AB12*'Unit emission'!AB11+'RCP26 scenario'!AB100*'Unit emission'!AB143)*Efficiency!$G10+(Transition!$C10*('RCP26 scenario'!AB12*'Unit emission'!AB55)+'RCP26 scenario'!AB100*'Unit emission'!AB187)*Efficiency!$P10)/Lifetime!$C10</f>
        <v>0</v>
      </c>
      <c r="DK11">
        <f>(Transition!$D10*('RCP26 scenario'!AC12*'Unit emission'!AC11+'RCP26 scenario'!AC100*'Unit emission'!AC143)*Efficiency!$G10+(Transition!$C10*('RCP26 scenario'!AC12*'Unit emission'!AC55)+'RCP26 scenario'!AC100*'Unit emission'!AC187)*Efficiency!$P10)/Lifetime!$C10</f>
        <v>0</v>
      </c>
      <c r="DL11">
        <f>(Transition!$D10*('RCP26 scenario'!AD12*'Unit emission'!AD11+'RCP26 scenario'!AD100*'Unit emission'!AD143)*Efficiency!$G10+(Transition!$C10*('RCP26 scenario'!AD12*'Unit emission'!AD55)+'RCP26 scenario'!AD100*'Unit emission'!AD187)*Efficiency!$P10)/Lifetime!$C10</f>
        <v>0</v>
      </c>
      <c r="DM11">
        <f>(Transition!$D10*('RCP26 scenario'!AE12*'Unit emission'!AE11+'RCP26 scenario'!AE100*'Unit emission'!AE143)*Efficiency!$G10+(Transition!$C10*('RCP26 scenario'!AE12*'Unit emission'!AE55)+'RCP26 scenario'!AE100*'Unit emission'!AE187)*Efficiency!$P10)/Lifetime!$C10</f>
        <v>0</v>
      </c>
      <c r="DN11">
        <f>(Transition!$D10*('RCP26 scenario'!AF12*'Unit emission'!AF11+'RCP26 scenario'!AF100*'Unit emission'!AF143)*Efficiency!$G10+(Transition!$C10*('RCP26 scenario'!AF12*'Unit emission'!AF55)+'RCP26 scenario'!AF100*'Unit emission'!AF187)*Efficiency!$P10)/Lifetime!$C10</f>
        <v>0</v>
      </c>
      <c r="DO11">
        <f>(Transition!$D10*('RCP26 scenario'!AG12*'Unit emission'!AG11+'RCP26 scenario'!AG100*'Unit emission'!AG143)*Efficiency!$G10+(Transition!$C10*('RCP26 scenario'!AG12*'Unit emission'!AG55)+'RCP26 scenario'!AG100*'Unit emission'!AG187)*Efficiency!$P10)/Lifetime!$C10</f>
        <v>0</v>
      </c>
      <c r="DP11">
        <f>(Transition!$D10*('RCP26 scenario'!AH12*'Unit emission'!AH11+'RCP26 scenario'!AH100*'Unit emission'!AH143)*Efficiency!$G10+(Transition!$C10*('RCP26 scenario'!AH12*'Unit emission'!AH55)+'RCP26 scenario'!AH100*'Unit emission'!AH187)*Efficiency!$P10)/Lifetime!$C10</f>
        <v>0</v>
      </c>
      <c r="DQ11">
        <f>(Transition!$D10*('RCP26 scenario'!AI12*'Unit emission'!AI11+'RCP26 scenario'!AI100*'Unit emission'!AI143)*Efficiency!$G10+(Transition!$C10*('RCP26 scenario'!AI12*'Unit emission'!AI55)+'RCP26 scenario'!AI100*'Unit emission'!AI187)*Efficiency!$P10)/Lifetime!$C10</f>
        <v>0</v>
      </c>
      <c r="DR11">
        <f>(Transition!$D10*('RCP26 scenario'!AJ12*'Unit emission'!AJ11)*Efficiency!$G10+Transition!$C10*('RCP26 scenario'!AJ12*'Unit emission'!AJ55)*Efficiency!$P10)/Lifetime!$C10</f>
        <v>0</v>
      </c>
      <c r="DS11">
        <f>(Transition!$D10*('RCP26 scenario'!AK12*'Unit emission'!T11+'RCP26 scenario'!AK100*'Unit emission'!T143)*Efficiency!$G10+(Transition!$C10*('RCP26 scenario'!AK12*'Unit emission'!T55)+'RCP26 scenario'!AK100*'Unit emission'!T187)*Efficiency!$P10)/Lifetime!$C10</f>
        <v>0</v>
      </c>
      <c r="DT11">
        <f>(Transition!$D10*('RCP26 scenario'!AL12*'Unit emission'!U11+'RCP26 scenario'!AL100*'Unit emission'!U143)*Efficiency!$G10+(Transition!$C10*('RCP26 scenario'!AL12*'Unit emission'!U55)+'RCP26 scenario'!AL100*'Unit emission'!U187)*Efficiency!$P10)/Lifetime!$C10</f>
        <v>0</v>
      </c>
      <c r="DU11">
        <f>(Transition!$D10*('RCP26 scenario'!AM12*'Unit emission'!V11+'RCP26 scenario'!AM100*'Unit emission'!V143)*Efficiency!$G10+(Transition!$C10*('RCP26 scenario'!AM12*'Unit emission'!V55)+'RCP26 scenario'!AM100*'Unit emission'!V187)*Efficiency!$P10)/Lifetime!$C10</f>
        <v>0</v>
      </c>
      <c r="DV11">
        <f>(Transition!$D10*('RCP26 scenario'!AN12*'Unit emission'!W11+'RCP26 scenario'!AN100*'Unit emission'!W143)*Efficiency!$G10+(Transition!$C10*('RCP26 scenario'!AN12*'Unit emission'!W55)+'RCP26 scenario'!AN100*'Unit emission'!W187)*Efficiency!$P10)/Lifetime!$C10</f>
        <v>0</v>
      </c>
      <c r="DW11">
        <f>(Transition!$D10*('RCP26 scenario'!AO12*'Unit emission'!X11+'RCP26 scenario'!AO100*'Unit emission'!X143)*Efficiency!$G10+(Transition!$C10*('RCP26 scenario'!AO12*'Unit emission'!X55)+'RCP26 scenario'!AO100*'Unit emission'!X187)*Efficiency!$P10)/Lifetime!$C10</f>
        <v>0</v>
      </c>
      <c r="DX11">
        <f>(Transition!$D10*('RCP26 scenario'!AP12*'Unit emission'!Y11+'RCP26 scenario'!AP100*'Unit emission'!Y143)*Efficiency!$G10+(Transition!$C10*('RCP26 scenario'!AP12*'Unit emission'!Y55)+'RCP26 scenario'!AP100*'Unit emission'!Y187)*Efficiency!$P10)/Lifetime!$C10</f>
        <v>0</v>
      </c>
      <c r="DY11">
        <f>(Transition!$D10*('RCP26 scenario'!AQ12*'Unit emission'!Z11+'RCP26 scenario'!AQ100*'Unit emission'!Z143)*Efficiency!$G10+(Transition!$C10*('RCP26 scenario'!AQ12*'Unit emission'!Z55)+'RCP26 scenario'!AQ100*'Unit emission'!Z187)*Efficiency!$P10)/Lifetime!$C10</f>
        <v>0</v>
      </c>
      <c r="DZ11">
        <f>(Transition!$D10*('RCP26 scenario'!AR12*'Unit emission'!AA11+'RCP26 scenario'!AR100*'Unit emission'!AA143)*Efficiency!$G10+(Transition!$C10*('RCP26 scenario'!AR12*'Unit emission'!AA55)+'RCP26 scenario'!AR100*'Unit emission'!AA187)*Efficiency!$P10)/Lifetime!$C10</f>
        <v>0</v>
      </c>
      <c r="EA11">
        <f>(Transition!$D10*('RCP26 scenario'!AS12*'Unit emission'!AB11+'RCP26 scenario'!AS100*'Unit emission'!AB143)*Efficiency!$G10+(Transition!$C10*('RCP26 scenario'!AS12*'Unit emission'!AB55)+'RCP26 scenario'!AS100*'Unit emission'!AB187)*Efficiency!$P10)/Lifetime!$C10</f>
        <v>0</v>
      </c>
      <c r="EB11">
        <f>(Transition!$D10*('RCP26 scenario'!AT12*'Unit emission'!AC11+'RCP26 scenario'!AT100*'Unit emission'!AC143)*Efficiency!$G10+(Transition!$C10*('RCP26 scenario'!AT12*'Unit emission'!AC55)+'RCP26 scenario'!AT100*'Unit emission'!AC187)*Efficiency!$P10)/Lifetime!$C10</f>
        <v>0</v>
      </c>
      <c r="EC11">
        <f>(Transition!$D10*('RCP26 scenario'!AU12*'Unit emission'!AD11+'RCP26 scenario'!AU100*'Unit emission'!AD143)*Efficiency!$G10+(Transition!$C10*('RCP26 scenario'!AU12*'Unit emission'!AD55)+'RCP26 scenario'!AU100*'Unit emission'!AD187)*Efficiency!$P10)/Lifetime!$C10</f>
        <v>0</v>
      </c>
      <c r="ED11">
        <f>(Transition!$D10*('RCP26 scenario'!AV12*'Unit emission'!AE11+'RCP26 scenario'!AV100*'Unit emission'!AE143)*Efficiency!$G10+(Transition!$C10*('RCP26 scenario'!AV12*'Unit emission'!AE55)+'RCP26 scenario'!AV100*'Unit emission'!AE187)*Efficiency!$P10)/Lifetime!$C10</f>
        <v>0</v>
      </c>
      <c r="EE11">
        <f>(Transition!$D10*('RCP26 scenario'!AW12*'Unit emission'!AF11+'RCP26 scenario'!AW100*'Unit emission'!AF143)*Efficiency!$G10+(Transition!$C10*('RCP26 scenario'!AW12*'Unit emission'!AF55)+'RCP26 scenario'!AW100*'Unit emission'!AF187)*Efficiency!$P10)/Lifetime!$C10</f>
        <v>0</v>
      </c>
      <c r="EF11">
        <f>(Transition!$D10*('RCP26 scenario'!AX12*'Unit emission'!AG11+'RCP26 scenario'!AX100*'Unit emission'!AG143)*Efficiency!$G10+(Transition!$C10*('RCP26 scenario'!AX12*'Unit emission'!AG55)+'RCP26 scenario'!AX100*'Unit emission'!AG187)*Efficiency!$P10)/Lifetime!$C10</f>
        <v>0</v>
      </c>
      <c r="EG11">
        <f>(Transition!$D10*('RCP26 scenario'!AY12*'Unit emission'!AH11+'RCP26 scenario'!AY100*'Unit emission'!AH143)*Efficiency!$G10+(Transition!$C10*('RCP26 scenario'!AY12*'Unit emission'!AH55)+'RCP26 scenario'!AY100*'Unit emission'!AH187)*Efficiency!$P10)/Lifetime!$C10</f>
        <v>0</v>
      </c>
      <c r="EH11">
        <f>(Transition!$D10*('RCP26 scenario'!AZ12*'Unit emission'!AI11+'RCP26 scenario'!AZ100*'Unit emission'!AI143)*Efficiency!$G10+(Transition!$C10*('RCP26 scenario'!AZ12*'Unit emission'!AI55)+'RCP26 scenario'!AZ100*'Unit emission'!AI187)*Efficiency!$P10)/Lifetime!$C10</f>
        <v>0</v>
      </c>
      <c r="EI11">
        <f>(Transition!$D10*('RCP26 scenario'!BA12*'Unit emission'!AJ11)*Efficiency!$G10+Transition!$C10*('RCP26 scenario'!BA12*'Unit emission'!AJ55)*Efficiency!$P10)/Lifetime!$C10</f>
        <v>0</v>
      </c>
      <c r="EJ11" s="9">
        <f>(Transition!$D10*('RCP26 scenario'!BB12*'Unit emission'!T11)*Efficiency!$G10+Transition!$C10*('RCP26 scenario'!BB12*'Unit emission'!T55)*Efficiency!$P10)/Lifetime!$C10</f>
        <v>0</v>
      </c>
      <c r="EK11" s="9">
        <f>(Transition!$D10*('RCP26 scenario'!BC12*'Unit emission'!U11)*Efficiency!$G10+Transition!$C10*('RCP26 scenario'!BC12*'Unit emission'!U55)*Efficiency!$P10)/Lifetime!$C10</f>
        <v>0</v>
      </c>
      <c r="EL11" s="9">
        <f>(Transition!$D10*('RCP26 scenario'!BD12*'Unit emission'!V11)*Efficiency!$G10+Transition!$C10*('RCP26 scenario'!BD12*'Unit emission'!V55)*Efficiency!$P10)/Lifetime!$C10</f>
        <v>0</v>
      </c>
      <c r="EM11" s="9">
        <f>(Transition!$D10*('RCP26 scenario'!BE12*'Unit emission'!W11)*Efficiency!$G10+Transition!$C10*('RCP26 scenario'!BE12*'Unit emission'!W55)*Efficiency!$P10)/Lifetime!$C10</f>
        <v>0</v>
      </c>
      <c r="EN11" s="9">
        <f>(Transition!$D10*('RCP26 scenario'!BF12*'Unit emission'!X11)*Efficiency!$G10+Transition!$C10*('RCP26 scenario'!BF12*'Unit emission'!X55)*Efficiency!$P10)/Lifetime!$C10</f>
        <v>0</v>
      </c>
      <c r="EO11" s="9">
        <f>(Transition!$D10*('RCP26 scenario'!BG12*'Unit emission'!Y11)*Efficiency!$G10+Transition!$C10*('RCP26 scenario'!BG12*'Unit emission'!Y55)*Efficiency!$P10)/Lifetime!$C10</f>
        <v>0</v>
      </c>
      <c r="EP11" s="9">
        <f>(Transition!$D10*('RCP26 scenario'!BH12*'Unit emission'!Z11)*Efficiency!$G10+Transition!$C10*('RCP26 scenario'!BH12*'Unit emission'!Z55)*Efficiency!$P10)/Lifetime!$C10</f>
        <v>0</v>
      </c>
      <c r="EQ11" s="9">
        <f>(Transition!$D10*('RCP26 scenario'!BI12*'Unit emission'!AA11)*Efficiency!$G10+Transition!$C10*('RCP26 scenario'!BI12*'Unit emission'!AA55)*Efficiency!$P10)/Lifetime!$C10</f>
        <v>0</v>
      </c>
      <c r="ER11" s="9">
        <f>(Transition!$D10*('RCP26 scenario'!BJ12*'Unit emission'!AB11)*Efficiency!$G10+Transition!$C10*('RCP26 scenario'!BJ12*'Unit emission'!AB55)*Efficiency!$P10)/Lifetime!$C10</f>
        <v>0</v>
      </c>
      <c r="ES11" s="9">
        <f>(Transition!$D10*('RCP26 scenario'!BK12*'Unit emission'!AC11)*Efficiency!$G10+Transition!$C10*('RCP26 scenario'!BK12*'Unit emission'!AC55)*Efficiency!$P10)/Lifetime!$C10</f>
        <v>0</v>
      </c>
      <c r="ET11" s="9">
        <f>(Transition!$D10*('RCP26 scenario'!BL12*'Unit emission'!AD11)*Efficiency!$G10+Transition!$C10*('RCP26 scenario'!BL12*'Unit emission'!AD55)*Efficiency!$P10)/Lifetime!$C10</f>
        <v>0</v>
      </c>
      <c r="EU11" s="9">
        <f>(Transition!$D10*('RCP26 scenario'!BM12*'Unit emission'!AE11)*Efficiency!$G10+Transition!$C10*('RCP26 scenario'!BM12*'Unit emission'!AE55)*Efficiency!$P10)/Lifetime!$C10</f>
        <v>0</v>
      </c>
      <c r="EV11" s="9">
        <f>(Transition!$D10*('RCP26 scenario'!BN12*'Unit emission'!AF11)*Efficiency!$G10+Transition!$C10*('RCP26 scenario'!BN12*'Unit emission'!AF55)*Efficiency!$P10)/Lifetime!$C10</f>
        <v>0</v>
      </c>
      <c r="EW11" s="9">
        <f>(Transition!$D10*('RCP26 scenario'!BO12*'Unit emission'!AG11)*Efficiency!$G10+Transition!$C10*('RCP26 scenario'!BO12*'Unit emission'!AG55)*Efficiency!$P10)/Lifetime!$C10</f>
        <v>0</v>
      </c>
      <c r="EX11" s="9">
        <f>(Transition!$D10*('RCP26 scenario'!BP12*'Unit emission'!AH11)*Efficiency!$G10+Transition!$C10*('RCP26 scenario'!BP12*'Unit emission'!AH55)*Efficiency!$P10)/Lifetime!$C10</f>
        <v>0</v>
      </c>
      <c r="EY11" s="9">
        <f>(Transition!$D10*('RCP26 scenario'!BQ12*'Unit emission'!AI11)*Efficiency!$G10+Transition!$C10*('RCP26 scenario'!BQ12*'Unit emission'!AI55)*Efficiency!$P10)/Lifetime!$C10</f>
        <v>0</v>
      </c>
      <c r="EZ11" s="9">
        <f>(Transition!$D10*('RCP26 scenario'!BR12*'Unit emission'!AJ11)*Efficiency!$G10+Transition!$C10*('RCP26 scenario'!BR12*'Unit emission'!AJ55)*Efficiency!$P10)/Lifetime!$C10</f>
        <v>0</v>
      </c>
      <c r="FA11" s="9">
        <f>(Transition!$D10*('RCP26 scenario'!BS12*'Unit emission'!T11)*Efficiency!$G10+Transition!$C10*('RCP26 scenario'!BS12*'Unit emission'!T55)*Efficiency!$P10)/Lifetime!$C10</f>
        <v>0</v>
      </c>
      <c r="FB11" s="9">
        <f>(Transition!$D10*('RCP26 scenario'!BT12*'Unit emission'!U11)*Efficiency!$G10+Transition!$C10*('RCP26 scenario'!BT12*'Unit emission'!U55)*Efficiency!$P10)/Lifetime!$C10</f>
        <v>0</v>
      </c>
      <c r="FC11" s="9">
        <f>(Transition!$D10*('RCP26 scenario'!BU12*'Unit emission'!V11)*Efficiency!$G10+Transition!$C10*('RCP26 scenario'!BU12*'Unit emission'!V55)*Efficiency!$P10)/Lifetime!$C10</f>
        <v>0</v>
      </c>
      <c r="FD11" s="9">
        <f>(Transition!$D10*('RCP26 scenario'!BV12*'Unit emission'!W11)*Efficiency!$G10+Transition!$C10*('RCP26 scenario'!BV12*'Unit emission'!W55)*Efficiency!$P10)/Lifetime!$C10</f>
        <v>0</v>
      </c>
      <c r="FE11" s="9">
        <f>(Transition!$D10*('RCP26 scenario'!BW12*'Unit emission'!X11)*Efficiency!$G10+Transition!$C10*('RCP26 scenario'!BW12*'Unit emission'!X55)*Efficiency!$P10)/Lifetime!$C10</f>
        <v>0</v>
      </c>
      <c r="FF11" s="9">
        <f>(Transition!$D10*('RCP26 scenario'!BX12*'Unit emission'!Y11)*Efficiency!$G10+Transition!$C10*('RCP26 scenario'!BX12*'Unit emission'!Y55)*Efficiency!$P10)/Lifetime!$C10</f>
        <v>0</v>
      </c>
      <c r="FG11" s="9">
        <f>(Transition!$D10*('RCP26 scenario'!BY12*'Unit emission'!Z11)*Efficiency!$G10+Transition!$C10*('RCP26 scenario'!BY12*'Unit emission'!Z55)*Efficiency!$P10)/Lifetime!$C10</f>
        <v>0</v>
      </c>
      <c r="FH11" s="9">
        <f>(Transition!$D10*('RCP26 scenario'!BZ12*'Unit emission'!AA11)*Efficiency!$G10+Transition!$C10*('RCP26 scenario'!BZ12*'Unit emission'!AA55)*Efficiency!$P10)/Lifetime!$C10</f>
        <v>0</v>
      </c>
      <c r="FI11" s="9">
        <f>(Transition!$D10*('RCP26 scenario'!CA12*'Unit emission'!AB11)*Efficiency!$G10+Transition!$C10*('RCP26 scenario'!CA12*'Unit emission'!AB55)*Efficiency!$P10)/Lifetime!$C10</f>
        <v>0</v>
      </c>
      <c r="FJ11" s="9">
        <f>(Transition!$D10*('RCP26 scenario'!CB12*'Unit emission'!AC11)*Efficiency!$G10+Transition!$C10*('RCP26 scenario'!CB12*'Unit emission'!AC55)*Efficiency!$P10)/Lifetime!$C10</f>
        <v>0</v>
      </c>
      <c r="FK11" s="9">
        <f>(Transition!$D10*('RCP26 scenario'!CC12*'Unit emission'!AD11)*Efficiency!$G10+Transition!$C10*('RCP26 scenario'!CC12*'Unit emission'!AD55)*Efficiency!$P10)/Lifetime!$C10</f>
        <v>0</v>
      </c>
      <c r="FL11" s="9">
        <f>(Transition!$D10*('RCP26 scenario'!CD12*'Unit emission'!AE11)*Efficiency!$G10+Transition!$C10*('RCP26 scenario'!CD12*'Unit emission'!AE55)*Efficiency!$P10)/Lifetime!$C10</f>
        <v>0</v>
      </c>
      <c r="FM11" s="9">
        <f>(Transition!$D10*('RCP26 scenario'!CE12*'Unit emission'!AF11)*Efficiency!$G10+Transition!$C10*('RCP26 scenario'!CE12*'Unit emission'!AF55)*Efficiency!$P10)/Lifetime!$C10</f>
        <v>0</v>
      </c>
      <c r="FN11" s="9">
        <f>(Transition!$D10*('RCP26 scenario'!CF12*'Unit emission'!AG11)*Efficiency!$G10+Transition!$C10*('RCP26 scenario'!CF12*'Unit emission'!AG55)*Efficiency!$P10)/Lifetime!$C10</f>
        <v>0</v>
      </c>
      <c r="FO11" s="9">
        <f>(Transition!$D10*('RCP26 scenario'!CG12*'Unit emission'!AH11)*Efficiency!$G10+Transition!$C10*('RCP26 scenario'!CG12*'Unit emission'!AH55)*Efficiency!$P10)/Lifetime!$C10</f>
        <v>0</v>
      </c>
      <c r="FP11" s="9">
        <f>(Transition!$D10*('RCP26 scenario'!CH12*'Unit emission'!AI11)*Efficiency!$G10+Transition!$C10*('RCP26 scenario'!CH12*'Unit emission'!AI55)*Efficiency!$P10)/Lifetime!$C10</f>
        <v>0</v>
      </c>
      <c r="FS11">
        <v>2018</v>
      </c>
      <c r="FT11">
        <f>(Transition!$D10*('RCP19 scenario'!C12*'Unit emission'!AK11+'RCP19 scenario'!C100*'Unit emission'!AK143)*Efficiency!$G10+(Transition!$C10*('RCP19 scenario'!C12*'Unit emission'!AK55)+'RCP19 scenario'!C100*'Unit emission'!AK187)*Efficiency!$P10)/Lifetime!$C10</f>
        <v>0</v>
      </c>
      <c r="FU11">
        <f>(Transition!$D10*('RCP19 scenario'!D12*'Unit emission'!AL11+'RCP19 scenario'!D100*'Unit emission'!AL143)*Efficiency!$G10+(Transition!$C10*('RCP19 scenario'!D12*'Unit emission'!AL55)+'RCP19 scenario'!D100*'Unit emission'!AL187)*Efficiency!$P10)/Lifetime!$C10</f>
        <v>0</v>
      </c>
      <c r="FV11">
        <f>(Transition!$D10*('RCP19 scenario'!E12*'Unit emission'!AM11+'RCP19 scenario'!E100*'Unit emission'!AM143)*Efficiency!$G10+(Transition!$C10*('RCP19 scenario'!E12*'Unit emission'!AM55)+'RCP19 scenario'!E100*'Unit emission'!AM187)*Efficiency!$P10)/Lifetime!$C10</f>
        <v>0</v>
      </c>
      <c r="FW11">
        <f>(Transition!$D10*('RCP19 scenario'!F12*'Unit emission'!AN11+'RCP19 scenario'!F100*'Unit emission'!AN143)*Efficiency!$G10+(Transition!$C10*('RCP19 scenario'!F12*'Unit emission'!AN55)+'RCP19 scenario'!F100*'Unit emission'!AN187)*Efficiency!$P10)/Lifetime!$C10</f>
        <v>0</v>
      </c>
      <c r="FX11">
        <f>(Transition!$D10*('RCP19 scenario'!G12*'Unit emission'!AO11+'RCP19 scenario'!G100*'Unit emission'!AO143)*Efficiency!$G10+(Transition!$C10*('RCP19 scenario'!G12*'Unit emission'!AO55)+'RCP19 scenario'!G100*'Unit emission'!AO187)*Efficiency!$P10)/Lifetime!$C10</f>
        <v>0</v>
      </c>
      <c r="FY11">
        <f>(Transition!$D10*('RCP19 scenario'!H12*'Unit emission'!AP11+'RCP19 scenario'!H100*'Unit emission'!AP143)*Efficiency!$G10+(Transition!$C10*('RCP19 scenario'!H12*'Unit emission'!AP55)+'RCP19 scenario'!H100*'Unit emission'!AP187)*Efficiency!$P10)/Lifetime!$C10</f>
        <v>0</v>
      </c>
      <c r="FZ11">
        <f>(Transition!$D10*('RCP19 scenario'!I12*'Unit emission'!AQ11+'RCP19 scenario'!I100*'Unit emission'!AQ143)*Efficiency!$G10+(Transition!$C10*('RCP19 scenario'!I12*'Unit emission'!AQ55)+'RCP19 scenario'!I100*'Unit emission'!AQ187)*Efficiency!$P10)/Lifetime!$C10</f>
        <v>0</v>
      </c>
      <c r="GA11">
        <f>(Transition!$D10*('RCP19 scenario'!J12*'Unit emission'!AR11+'RCP19 scenario'!J100*'Unit emission'!AR143)*Efficiency!$G10+(Transition!$C10*('RCP19 scenario'!J12*'Unit emission'!AR55)+'RCP19 scenario'!J100*'Unit emission'!AR187)*Efficiency!$P10)/Lifetime!$C10</f>
        <v>0</v>
      </c>
      <c r="GB11">
        <f>(Transition!$D10*('RCP19 scenario'!K12*'Unit emission'!AS11+'RCP19 scenario'!K100*'Unit emission'!AS143)*Efficiency!$G10+(Transition!$C10*('RCP19 scenario'!K12*'Unit emission'!AS55)+'RCP19 scenario'!K100*'Unit emission'!AS187)*Efficiency!$P10)/Lifetime!$C10</f>
        <v>0</v>
      </c>
      <c r="GC11">
        <f>(Transition!$D10*('RCP19 scenario'!L12*'Unit emission'!AT11+'RCP19 scenario'!L100*'Unit emission'!AT143)*Efficiency!$G10+(Transition!$C10*('RCP19 scenario'!L12*'Unit emission'!AT55)+'RCP19 scenario'!L100*'Unit emission'!AT187)*Efficiency!$P10)/Lifetime!$C10</f>
        <v>0</v>
      </c>
      <c r="GD11">
        <f>(Transition!$D10*('RCP19 scenario'!M12*'Unit emission'!AU11+'RCP19 scenario'!M100*'Unit emission'!AU143)*Efficiency!$G10+(Transition!$C10*('RCP19 scenario'!M12*'Unit emission'!AU55)+'RCP19 scenario'!M100*'Unit emission'!AU187)*Efficiency!$P10)/Lifetime!$C10</f>
        <v>0</v>
      </c>
      <c r="GE11">
        <f>(Transition!$D10*('RCP19 scenario'!N12*'Unit emission'!AV11+'RCP19 scenario'!N100*'Unit emission'!AV143)*Efficiency!$G10+(Transition!$C10*('RCP19 scenario'!N12*'Unit emission'!AV55)+'RCP19 scenario'!N100*'Unit emission'!AV187)*Efficiency!$P10)/Lifetime!$C10</f>
        <v>0</v>
      </c>
      <c r="GF11">
        <f>(Transition!$D10*('RCP19 scenario'!O12*'Unit emission'!AW11+'RCP19 scenario'!O100*'Unit emission'!AW143)*Efficiency!$G10+(Transition!$C10*('RCP19 scenario'!O12*'Unit emission'!AW55)+'RCP19 scenario'!O100*'Unit emission'!AW187)*Efficiency!$P10)/Lifetime!$C10</f>
        <v>0</v>
      </c>
      <c r="GG11">
        <f>(Transition!$D10*('RCP19 scenario'!P12*'Unit emission'!AX11+'RCP19 scenario'!P100*'Unit emission'!AX143)*Efficiency!$G10+(Transition!$C10*('RCP19 scenario'!P12*'Unit emission'!AX55)+'RCP19 scenario'!P100*'Unit emission'!AX187)*Efficiency!$P10)/Lifetime!$C10</f>
        <v>0</v>
      </c>
      <c r="GH11">
        <f>(Transition!$D10*('RCP19 scenario'!Q12*'Unit emission'!AY11+'RCP19 scenario'!Q100*'Unit emission'!AY143)*Efficiency!$G10+(Transition!$C10*('RCP19 scenario'!Q12*'Unit emission'!AY55)+'RCP19 scenario'!Q100*'Unit emission'!AY187)*Efficiency!$P10)/Lifetime!$C10</f>
        <v>0</v>
      </c>
      <c r="GI11">
        <f>(Transition!$D10*('RCP19 scenario'!R12*'Unit emission'!AZ11+'RCP19 scenario'!R100*'Unit emission'!AZ143)*Efficiency!$G10+(Transition!$C10*('RCP19 scenario'!R12*'Unit emission'!AZ55)+'RCP19 scenario'!R100*'Unit emission'!AZ187)*Efficiency!$P10)/Lifetime!$C10</f>
        <v>0</v>
      </c>
      <c r="GJ11">
        <f>(Transition!$D10*('RCP19 scenario'!S12*'Unit emission'!BA11)*Efficiency!$G10+Transition!$C10*('RCP19 scenario'!S12*'Unit emission'!BA55)*Efficiency!$P10)/Lifetime!$C10</f>
        <v>0</v>
      </c>
      <c r="GK11">
        <f>(Transition!$D10*('RCP19 scenario'!T12*'Unit emission'!AK11+'RCP19 scenario'!T100*'Unit emission'!AK143)*Efficiency!$G10+(Transition!$C10*('RCP19 scenario'!T12*'Unit emission'!AK55)+'RCP19 scenario'!T100*'Unit emission'!AK187)*Efficiency!$P10)/Lifetime!$C10</f>
        <v>0</v>
      </c>
      <c r="GL11">
        <f>(Transition!$D10*('RCP19 scenario'!U12*'Unit emission'!AL11+'RCP19 scenario'!U100*'Unit emission'!AL143)*Efficiency!$G10+(Transition!$C10*('RCP19 scenario'!U12*'Unit emission'!AL55)+'RCP19 scenario'!U100*'Unit emission'!AL187)*Efficiency!$P10)/Lifetime!$C10</f>
        <v>0</v>
      </c>
      <c r="GM11">
        <f>(Transition!$D10*('RCP19 scenario'!V12*'Unit emission'!AM11+'RCP19 scenario'!V100*'Unit emission'!AM143)*Efficiency!$G10+(Transition!$C10*('RCP19 scenario'!V12*'Unit emission'!AM55)+'RCP19 scenario'!V100*'Unit emission'!AM187)*Efficiency!$P10)/Lifetime!$C10</f>
        <v>0</v>
      </c>
      <c r="GN11">
        <f>(Transition!$D10*('RCP19 scenario'!W12*'Unit emission'!AN11+'RCP19 scenario'!W100*'Unit emission'!AN143)*Efficiency!$G10+(Transition!$C10*('RCP19 scenario'!W12*'Unit emission'!AN55)+'RCP19 scenario'!W100*'Unit emission'!AN187)*Efficiency!$P10)/Lifetime!$C10</f>
        <v>0</v>
      </c>
      <c r="GO11">
        <f>(Transition!$D10*('RCP19 scenario'!X12*'Unit emission'!AO11+'RCP19 scenario'!X100*'Unit emission'!AO143)*Efficiency!$G10+(Transition!$C10*('RCP19 scenario'!X12*'Unit emission'!AO55)+'RCP19 scenario'!X100*'Unit emission'!AO187)*Efficiency!$P10)/Lifetime!$C10</f>
        <v>0</v>
      </c>
      <c r="GP11">
        <f>(Transition!$D10*('RCP19 scenario'!Y12*'Unit emission'!AP11+'RCP19 scenario'!Y100*'Unit emission'!AP143)*Efficiency!$G10+(Transition!$C10*('RCP19 scenario'!Y12*'Unit emission'!AP55)+'RCP19 scenario'!Y100*'Unit emission'!AP187)*Efficiency!$P10)/Lifetime!$C10</f>
        <v>0</v>
      </c>
      <c r="GQ11">
        <f>(Transition!$D10*('RCP19 scenario'!Z12*'Unit emission'!AQ11+'RCP19 scenario'!Z100*'Unit emission'!AQ143)*Efficiency!$G10+(Transition!$C10*('RCP19 scenario'!Z12*'Unit emission'!AQ55)+'RCP19 scenario'!Z100*'Unit emission'!AQ187)*Efficiency!$P10)/Lifetime!$C10</f>
        <v>0</v>
      </c>
      <c r="GR11">
        <f>(Transition!$D10*('RCP19 scenario'!AA12*'Unit emission'!AR11+'RCP19 scenario'!AA100*'Unit emission'!AR143)*Efficiency!$G10+(Transition!$C10*('RCP19 scenario'!AA12*'Unit emission'!AR55)+'RCP19 scenario'!AA100*'Unit emission'!AR187)*Efficiency!$P10)/Lifetime!$C10</f>
        <v>0</v>
      </c>
      <c r="GS11">
        <f>(Transition!$D10*('RCP19 scenario'!AB12*'Unit emission'!AS11+'RCP19 scenario'!AB100*'Unit emission'!AS143)*Efficiency!$G10+(Transition!$C10*('RCP19 scenario'!AB12*'Unit emission'!AS55)+'RCP19 scenario'!AB100*'Unit emission'!AS187)*Efficiency!$P10)/Lifetime!$C10</f>
        <v>0</v>
      </c>
      <c r="GT11">
        <f>(Transition!$D10*('RCP19 scenario'!AC12*'Unit emission'!AT11+'RCP19 scenario'!AC100*'Unit emission'!AT143)*Efficiency!$G10+(Transition!$C10*('RCP19 scenario'!AC12*'Unit emission'!AT55)+'RCP19 scenario'!AC100*'Unit emission'!AT187)*Efficiency!$P10)/Lifetime!$C10</f>
        <v>0</v>
      </c>
      <c r="GU11">
        <f>(Transition!$D10*('RCP19 scenario'!AD12*'Unit emission'!AU11+'RCP19 scenario'!AD100*'Unit emission'!AU143)*Efficiency!$G10+(Transition!$C10*('RCP19 scenario'!AD12*'Unit emission'!AU55)+'RCP19 scenario'!AD100*'Unit emission'!AU187)*Efficiency!$P10)/Lifetime!$C10</f>
        <v>0</v>
      </c>
      <c r="GV11">
        <f>(Transition!$D10*('RCP19 scenario'!AE12*'Unit emission'!AV11+'RCP19 scenario'!AE100*'Unit emission'!AV143)*Efficiency!$G10+(Transition!$C10*('RCP19 scenario'!AE12*'Unit emission'!AV55)+'RCP19 scenario'!AE100*'Unit emission'!AV187)*Efficiency!$P10)/Lifetime!$C10</f>
        <v>0</v>
      </c>
      <c r="GW11">
        <f>(Transition!$D10*('RCP19 scenario'!AF12*'Unit emission'!AW11+'RCP19 scenario'!AF100*'Unit emission'!AW143)*Efficiency!$G10+(Transition!$C10*('RCP19 scenario'!AF12*'Unit emission'!AW55)+'RCP19 scenario'!AF100*'Unit emission'!AW187)*Efficiency!$P10)/Lifetime!$C10</f>
        <v>0</v>
      </c>
      <c r="GX11">
        <f>(Transition!$D10*('RCP19 scenario'!AG12*'Unit emission'!AX11+'RCP19 scenario'!AG100*'Unit emission'!AX143)*Efficiency!$G10+(Transition!$C10*('RCP19 scenario'!AG12*'Unit emission'!AX55)+'RCP19 scenario'!AG100*'Unit emission'!AX187)*Efficiency!$P10)/Lifetime!$C10</f>
        <v>0</v>
      </c>
      <c r="GY11">
        <f>(Transition!$D10*('RCP19 scenario'!AH12*'Unit emission'!AY11+'RCP19 scenario'!AH100*'Unit emission'!AY143)*Efficiency!$G10+(Transition!$C10*('RCP19 scenario'!AH12*'Unit emission'!AY55)+'RCP19 scenario'!AH100*'Unit emission'!AY187)*Efficiency!$P10)/Lifetime!$C10</f>
        <v>0</v>
      </c>
      <c r="GZ11">
        <f>(Transition!$D10*('RCP19 scenario'!AI12*'Unit emission'!AZ11+'RCP19 scenario'!AI100*'Unit emission'!AZ143)*Efficiency!$G10+(Transition!$C10*('RCP19 scenario'!AI12*'Unit emission'!AZ55)+'RCP19 scenario'!AI100*'Unit emission'!AZ187)*Efficiency!$P10)/Lifetime!$C10</f>
        <v>0</v>
      </c>
      <c r="HA11">
        <f>(Transition!$D10*('RCP19 scenario'!AJ12*'Unit emission'!BA11)*Efficiency!$G10+Transition!$C10*('RCP19 scenario'!AJ12*'Unit emission'!BA55)*Efficiency!$P10)/Lifetime!$C10</f>
        <v>0</v>
      </c>
      <c r="HB11">
        <f>(Transition!$D10*('RCP19 scenario'!AK12*'Unit emission'!AK11+'RCP19 scenario'!AK100*'Unit emission'!AK143)*Efficiency!$G10+(Transition!$C10*('RCP19 scenario'!AK12*'Unit emission'!AK55)+'RCP19 scenario'!AK100*'Unit emission'!AK187)*Efficiency!$P10)/Lifetime!$C10</f>
        <v>0</v>
      </c>
      <c r="HC11">
        <f>(Transition!$D10*('RCP19 scenario'!AL12*'Unit emission'!AL11+'RCP19 scenario'!AL100*'Unit emission'!AL143)*Efficiency!$G10+(Transition!$C10*('RCP19 scenario'!AL12*'Unit emission'!AL55)+'RCP19 scenario'!AL100*'Unit emission'!AL187)*Efficiency!$P10)/Lifetime!$C10</f>
        <v>0</v>
      </c>
      <c r="HD11">
        <f>(Transition!$D10*('RCP19 scenario'!AM12*'Unit emission'!AM11+'RCP19 scenario'!AM100*'Unit emission'!AM143)*Efficiency!$G10+(Transition!$C10*('RCP19 scenario'!AM12*'Unit emission'!AM55)+'RCP19 scenario'!AM100*'Unit emission'!AM187)*Efficiency!$P10)/Lifetime!$C10</f>
        <v>0</v>
      </c>
      <c r="HE11">
        <f>(Transition!$D10*('RCP19 scenario'!AN12*'Unit emission'!AN11+'RCP19 scenario'!AN100*'Unit emission'!AN143)*Efficiency!$G10+(Transition!$C10*('RCP19 scenario'!AN12*'Unit emission'!AN55)+'RCP19 scenario'!AN100*'Unit emission'!AN187)*Efficiency!$P10)/Lifetime!$C10</f>
        <v>0</v>
      </c>
      <c r="HF11">
        <f>(Transition!$D10*('RCP19 scenario'!AO12*'Unit emission'!AO11+'RCP19 scenario'!AO100*'Unit emission'!AO143)*Efficiency!$G10+(Transition!$C10*('RCP19 scenario'!AO12*'Unit emission'!AO55)+'RCP19 scenario'!AO100*'Unit emission'!AO187)*Efficiency!$P10)/Lifetime!$C10</f>
        <v>0</v>
      </c>
      <c r="HG11">
        <f>(Transition!$D10*('RCP19 scenario'!AP12*'Unit emission'!AP11+'RCP19 scenario'!AP100*'Unit emission'!AP143)*Efficiency!$G10+(Transition!$C10*('RCP19 scenario'!AP12*'Unit emission'!AP55)+'RCP19 scenario'!AP100*'Unit emission'!AP187)*Efficiency!$P10)/Lifetime!$C10</f>
        <v>0</v>
      </c>
      <c r="HH11">
        <f>(Transition!$D10*('RCP19 scenario'!AQ12*'Unit emission'!AQ11+'RCP19 scenario'!AQ100*'Unit emission'!AQ143)*Efficiency!$G10+(Transition!$C10*('RCP19 scenario'!AQ12*'Unit emission'!AQ55)+'RCP19 scenario'!AQ100*'Unit emission'!AQ187)*Efficiency!$P10)/Lifetime!$C10</f>
        <v>0</v>
      </c>
      <c r="HI11">
        <f>(Transition!$D10*('RCP19 scenario'!AR12*'Unit emission'!AR11+'RCP19 scenario'!AR100*'Unit emission'!AR143)*Efficiency!$G10+(Transition!$C10*('RCP19 scenario'!AR12*'Unit emission'!AR55)+'RCP19 scenario'!AR100*'Unit emission'!AR187)*Efficiency!$P10)/Lifetime!$C10</f>
        <v>0</v>
      </c>
      <c r="HJ11">
        <f>(Transition!$D10*('RCP19 scenario'!AS12*'Unit emission'!AS11+'RCP19 scenario'!AS100*'Unit emission'!AS143)*Efficiency!$G10+(Transition!$C10*('RCP19 scenario'!AS12*'Unit emission'!AS55)+'RCP19 scenario'!AS100*'Unit emission'!AS187)*Efficiency!$P10)/Lifetime!$C10</f>
        <v>0</v>
      </c>
      <c r="HK11">
        <f>(Transition!$D10*('RCP19 scenario'!AT12*'Unit emission'!AT11+'RCP19 scenario'!AT100*'Unit emission'!AT143)*Efficiency!$G10+(Transition!$C10*('RCP19 scenario'!AT12*'Unit emission'!AT55)+'RCP19 scenario'!AT100*'Unit emission'!AT187)*Efficiency!$P10)/Lifetime!$C10</f>
        <v>0</v>
      </c>
      <c r="HL11">
        <f>(Transition!$D10*('RCP19 scenario'!AU12*'Unit emission'!AU11+'RCP19 scenario'!AU100*'Unit emission'!AU143)*Efficiency!$G10+(Transition!$C10*('RCP19 scenario'!AU12*'Unit emission'!AU55)+'RCP19 scenario'!AU100*'Unit emission'!AU187)*Efficiency!$P10)/Lifetime!$C10</f>
        <v>0</v>
      </c>
      <c r="HM11">
        <f>(Transition!$D10*('RCP19 scenario'!AV12*'Unit emission'!AV11+'RCP19 scenario'!AV100*'Unit emission'!AV143)*Efficiency!$G10+(Transition!$C10*('RCP19 scenario'!AV12*'Unit emission'!AV55)+'RCP19 scenario'!AV100*'Unit emission'!AV187)*Efficiency!$P10)/Lifetime!$C10</f>
        <v>0</v>
      </c>
      <c r="HN11">
        <f>(Transition!$D10*('RCP19 scenario'!AW12*'Unit emission'!AW11+'RCP19 scenario'!AW100*'Unit emission'!AW143)*Efficiency!$G10+(Transition!$C10*('RCP19 scenario'!AW12*'Unit emission'!AW55)+'RCP19 scenario'!AW100*'Unit emission'!AW187)*Efficiency!$P10)/Lifetime!$C10</f>
        <v>0</v>
      </c>
      <c r="HO11">
        <f>(Transition!$D10*('RCP19 scenario'!AX12*'Unit emission'!AX11+'RCP19 scenario'!AX100*'Unit emission'!AX143)*Efficiency!$G10+(Transition!$C10*('RCP19 scenario'!AX12*'Unit emission'!AX55)+'RCP19 scenario'!AX100*'Unit emission'!AX187)*Efficiency!$P10)/Lifetime!$C10</f>
        <v>0</v>
      </c>
      <c r="HP11">
        <f>(Transition!$D10*('RCP19 scenario'!AY12*'Unit emission'!AY11+'RCP19 scenario'!AY100*'Unit emission'!AY143)*Efficiency!$G10+(Transition!$C10*('RCP19 scenario'!AY12*'Unit emission'!AY55)+'RCP19 scenario'!AY100*'Unit emission'!AY187)*Efficiency!$P10)/Lifetime!$C10</f>
        <v>0</v>
      </c>
      <c r="HQ11">
        <f>(Transition!$D10*('RCP19 scenario'!AZ12*'Unit emission'!AZ11+'RCP19 scenario'!AZ100*'Unit emission'!AZ143)*Efficiency!$G10+(Transition!$C10*('RCP19 scenario'!AZ12*'Unit emission'!AZ55)+'RCP19 scenario'!AZ100*'Unit emission'!AZ187)*Efficiency!$P10)/Lifetime!$C10</f>
        <v>0</v>
      </c>
      <c r="HR11">
        <f>(Transition!$D10*('RCP19 scenario'!BA12*'Unit emission'!BA11)*Efficiency!$G10+Transition!$C10*('RCP19 scenario'!BA12*'Unit emission'!BA55)*Efficiency!$P10)/Lifetime!$C10</f>
        <v>0</v>
      </c>
      <c r="HS11" s="9">
        <f>(Transition!$D10*('RCP19 scenario'!BB12*'Unit emission'!AK11)*Efficiency!$G10+Transition!$C10*('RCP19 scenario'!BB12*'Unit emission'!AK55)*Efficiency!$P10)/Lifetime!$C10</f>
        <v>0</v>
      </c>
      <c r="HT11" s="9">
        <f>(Transition!$D10*('RCP19 scenario'!BC12*'Unit emission'!AL11)*Efficiency!$G10+Transition!$C10*('RCP19 scenario'!BC12*'Unit emission'!AL55)*Efficiency!$P10)/Lifetime!$C10</f>
        <v>0</v>
      </c>
      <c r="HU11" s="9">
        <f>(Transition!$D10*('RCP19 scenario'!BD12*'Unit emission'!AM11)*Efficiency!$G10+Transition!$C10*('RCP19 scenario'!BD12*'Unit emission'!AM55)*Efficiency!$P10)/Lifetime!$C10</f>
        <v>0</v>
      </c>
      <c r="HV11" s="9">
        <f>(Transition!$D10*('RCP19 scenario'!BE12*'Unit emission'!AN11)*Efficiency!$G10+Transition!$C10*('RCP19 scenario'!BE12*'Unit emission'!AN55)*Efficiency!$P10)/Lifetime!$C10</f>
        <v>0</v>
      </c>
      <c r="HW11" s="9">
        <f>(Transition!$D10*('RCP19 scenario'!BF12*'Unit emission'!AO11)*Efficiency!$G10+Transition!$C10*('RCP19 scenario'!BF12*'Unit emission'!AO55)*Efficiency!$P10)/Lifetime!$C10</f>
        <v>0</v>
      </c>
      <c r="HX11" s="9">
        <f>(Transition!$D10*('RCP19 scenario'!BG12*'Unit emission'!AP11)*Efficiency!$G10+Transition!$C10*('RCP19 scenario'!BG12*'Unit emission'!AP55)*Efficiency!$P10)/Lifetime!$C10</f>
        <v>0</v>
      </c>
      <c r="HY11" s="9">
        <f>(Transition!$D10*('RCP19 scenario'!BH12*'Unit emission'!AQ11)*Efficiency!$G10+Transition!$C10*('RCP19 scenario'!BH12*'Unit emission'!AQ55)*Efficiency!$P10)/Lifetime!$C10</f>
        <v>0</v>
      </c>
      <c r="HZ11" s="9">
        <f>(Transition!$D10*('RCP19 scenario'!BI12*'Unit emission'!AR11)*Efficiency!$G10+Transition!$C10*('RCP19 scenario'!BI12*'Unit emission'!AR55)*Efficiency!$P10)/Lifetime!$C10</f>
        <v>0</v>
      </c>
      <c r="IA11" s="9">
        <f>(Transition!$D10*('RCP19 scenario'!BJ12*'Unit emission'!AS11)*Efficiency!$G10+Transition!$C10*('RCP19 scenario'!BJ12*'Unit emission'!AS55)*Efficiency!$P10)/Lifetime!$C10</f>
        <v>0</v>
      </c>
      <c r="IB11" s="9">
        <f>(Transition!$D10*('RCP19 scenario'!BK12*'Unit emission'!AT11)*Efficiency!$G10+Transition!$C10*('RCP19 scenario'!BK12*'Unit emission'!AT55)*Efficiency!$P10)/Lifetime!$C10</f>
        <v>0</v>
      </c>
      <c r="IC11" s="9">
        <f>(Transition!$D10*('RCP19 scenario'!BL12*'Unit emission'!AU11)*Efficiency!$G10+Transition!$C10*('RCP19 scenario'!BL12*'Unit emission'!AU55)*Efficiency!$P10)/Lifetime!$C10</f>
        <v>0</v>
      </c>
      <c r="ID11" s="9">
        <f>(Transition!$D10*('RCP19 scenario'!BM12*'Unit emission'!AV11)*Efficiency!$G10+Transition!$C10*('RCP19 scenario'!BM12*'Unit emission'!AV55)*Efficiency!$P10)/Lifetime!$C10</f>
        <v>0</v>
      </c>
      <c r="IE11" s="9">
        <f>(Transition!$D10*('RCP19 scenario'!BN12*'Unit emission'!AW11)*Efficiency!$G10+Transition!$C10*('RCP19 scenario'!BN12*'Unit emission'!AW55)*Efficiency!$P10)/Lifetime!$C10</f>
        <v>0</v>
      </c>
      <c r="IF11" s="9">
        <f>(Transition!$D10*('RCP19 scenario'!BO12*'Unit emission'!AX11)*Efficiency!$G10+Transition!$C10*('RCP19 scenario'!BO12*'Unit emission'!AX55)*Efficiency!$P10)/Lifetime!$C10</f>
        <v>0</v>
      </c>
      <c r="IG11" s="9">
        <f>(Transition!$D10*('RCP19 scenario'!BP12*'Unit emission'!AY11)*Efficiency!$G10+Transition!$C10*('RCP19 scenario'!BP12*'Unit emission'!AY55)*Efficiency!$P10)/Lifetime!$C10</f>
        <v>0</v>
      </c>
      <c r="IH11" s="9">
        <f>(Transition!$D10*('RCP19 scenario'!BQ12*'Unit emission'!AZ11)*Efficiency!$G10+Transition!$C10*('RCP19 scenario'!BQ12*'Unit emission'!AZ55)*Efficiency!$P10)/Lifetime!$C10</f>
        <v>0</v>
      </c>
      <c r="II11" s="9">
        <f>(Transition!$D10*('RCP19 scenario'!BR12*'Unit emission'!BA11)*Efficiency!$G10+Transition!$C10*('RCP19 scenario'!BR12*'Unit emission'!BA55)*Efficiency!$P10)/Lifetime!$C10</f>
        <v>0</v>
      </c>
      <c r="IJ11" s="9">
        <f>(Transition!$D10*('RCP19 scenario'!BS12*'Unit emission'!AK11)*Efficiency!$G10+Transition!$C10*('RCP19 scenario'!BS12*'Unit emission'!AK55)*Efficiency!$P10)/Lifetime!$C10</f>
        <v>0</v>
      </c>
      <c r="IK11" s="9">
        <f>(Transition!$D10*('RCP19 scenario'!BT12*'Unit emission'!AL11)*Efficiency!$G10+Transition!$C10*('RCP19 scenario'!BT12*'Unit emission'!AL55)*Efficiency!$P10)/Lifetime!$C10</f>
        <v>0</v>
      </c>
      <c r="IL11" s="9">
        <f>(Transition!$D10*('RCP19 scenario'!BU12*'Unit emission'!AM11)*Efficiency!$G10+Transition!$C10*('RCP19 scenario'!BU12*'Unit emission'!AM55)*Efficiency!$P10)/Lifetime!$C10</f>
        <v>0</v>
      </c>
      <c r="IM11" s="9">
        <f>(Transition!$D10*('RCP19 scenario'!BV12*'Unit emission'!AN11)*Efficiency!$G10+Transition!$C10*('RCP19 scenario'!BV12*'Unit emission'!AN55)*Efficiency!$P10)/Lifetime!$C10</f>
        <v>0</v>
      </c>
      <c r="IN11" s="9">
        <f>(Transition!$D10*('RCP19 scenario'!BW12*'Unit emission'!AO11)*Efficiency!$G10+Transition!$C10*('RCP19 scenario'!BW12*'Unit emission'!AO55)*Efficiency!$P10)/Lifetime!$C10</f>
        <v>0</v>
      </c>
      <c r="IO11" s="9">
        <f>(Transition!$D10*('RCP19 scenario'!BX12*'Unit emission'!AP11)*Efficiency!$G10+Transition!$C10*('RCP19 scenario'!BX12*'Unit emission'!AP55)*Efficiency!$P10)/Lifetime!$C10</f>
        <v>0</v>
      </c>
      <c r="IP11" s="9">
        <f>(Transition!$D10*('RCP19 scenario'!BY12*'Unit emission'!AQ11)*Efficiency!$G10+Transition!$C10*('RCP19 scenario'!BY12*'Unit emission'!AQ55)*Efficiency!$P10)/Lifetime!$C10</f>
        <v>0</v>
      </c>
      <c r="IQ11" s="9">
        <f>(Transition!$D10*('RCP19 scenario'!BZ12*'Unit emission'!AR11)*Efficiency!$G10+Transition!$C10*('RCP19 scenario'!BZ12*'Unit emission'!AR55)*Efficiency!$P10)/Lifetime!$C10</f>
        <v>0</v>
      </c>
      <c r="IR11" s="9">
        <f>(Transition!$D10*('RCP19 scenario'!CA12*'Unit emission'!AS11)*Efficiency!$G10+Transition!$C10*('RCP19 scenario'!CA12*'Unit emission'!AS55)*Efficiency!$P10)/Lifetime!$C10</f>
        <v>0</v>
      </c>
      <c r="IS11" s="9">
        <f>(Transition!$D10*('RCP19 scenario'!CB12*'Unit emission'!AT11)*Efficiency!$G10+Transition!$C10*('RCP19 scenario'!CB12*'Unit emission'!AT55)*Efficiency!$P10)/Lifetime!$C10</f>
        <v>0</v>
      </c>
      <c r="IT11" s="9">
        <f>(Transition!$D10*('RCP19 scenario'!CC12*'Unit emission'!AU11)*Efficiency!$G10+Transition!$C10*('RCP19 scenario'!CC12*'Unit emission'!AU55)*Efficiency!$P10)/Lifetime!$C10</f>
        <v>0</v>
      </c>
      <c r="IU11" s="9">
        <f>(Transition!$D10*('RCP19 scenario'!CD12*'Unit emission'!AV11)*Efficiency!$G10+Transition!$C10*('RCP19 scenario'!CD12*'Unit emission'!AV55)*Efficiency!$P10)/Lifetime!$C10</f>
        <v>0</v>
      </c>
      <c r="IV11" s="9">
        <f>(Transition!$D10*('RCP19 scenario'!CE12*'Unit emission'!AW11)*Efficiency!$G10+Transition!$C10*('RCP19 scenario'!CE12*'Unit emission'!AW55)*Efficiency!$P10)/Lifetime!$C10</f>
        <v>0</v>
      </c>
      <c r="IW11" s="9">
        <f>(Transition!$D10*('RCP19 scenario'!CF12*'Unit emission'!AX11)*Efficiency!$G10+Transition!$C10*('RCP19 scenario'!CF12*'Unit emission'!AX55)*Efficiency!$P10)/Lifetime!$C10</f>
        <v>0</v>
      </c>
      <c r="IX11" s="9">
        <f>(Transition!$D10*('RCP19 scenario'!CG12*'Unit emission'!AY11)*Efficiency!$G10+Transition!$C10*('RCP19 scenario'!CG12*'Unit emission'!AY55)*Efficiency!$P10)/Lifetime!$C10</f>
        <v>0</v>
      </c>
      <c r="IY11" s="9">
        <f>(Transition!$D10*('RCP19 scenario'!CH12*'Unit emission'!AZ11)*Efficiency!$G10+Transition!$C10*('RCP19 scenario'!CH12*'Unit emission'!AZ55)*Efficiency!$P10)/Lifetime!$C10</f>
        <v>0</v>
      </c>
    </row>
    <row r="12" spans="1:259" x14ac:dyDescent="0.25">
      <c r="A12">
        <v>2019</v>
      </c>
      <c r="B12">
        <f>(Transition!$D11*('Base-scenario'!C13*'Unit emission'!C12)*Efficiency!$G11+(Transition!$C11*('Base-scenario'!C13*'Unit emission'!C56)+'Base-scenario'!C101*'Unit emission'!C188)*Efficiency!$P11)/Lifetime!$C11</f>
        <v>0</v>
      </c>
      <c r="C12">
        <f>(Transition!$D11*('Base-scenario'!D13*'Unit emission'!D12)*Efficiency!$G11+(Transition!$C11*('Base-scenario'!D13*'Unit emission'!D56)+'Base-scenario'!D101*'Unit emission'!D188)*Efficiency!$P11)/Lifetime!$C11</f>
        <v>0</v>
      </c>
      <c r="D12">
        <f>(Transition!$D11*('Base-scenario'!E13*'Unit emission'!E12)*Efficiency!$G11+(Transition!$C11*('Base-scenario'!E13*'Unit emission'!E56)+'Base-scenario'!E101*'Unit emission'!E188)*Efficiency!$P11)/Lifetime!$C11</f>
        <v>0</v>
      </c>
      <c r="E12">
        <f>(Transition!$D11*('Base-scenario'!F13*'Unit emission'!F12)*Efficiency!$G11+(Transition!$C11*('Base-scenario'!F13*'Unit emission'!F56)+'Base-scenario'!F101*'Unit emission'!F188)*Efficiency!$P11)/Lifetime!$C11</f>
        <v>0</v>
      </c>
      <c r="F12">
        <f>(Transition!$D11*('Base-scenario'!G13*'Unit emission'!G12)*Efficiency!$G11+(Transition!$C11*('Base-scenario'!G13*'Unit emission'!G56)+'Base-scenario'!G101*'Unit emission'!G188)*Efficiency!$P11)/Lifetime!$C11</f>
        <v>0</v>
      </c>
      <c r="G12">
        <f>(Transition!$D11*('Base-scenario'!H13*'Unit emission'!H12)*Efficiency!$G11+(Transition!$C11*('Base-scenario'!H13*'Unit emission'!H56)+'Base-scenario'!H101*'Unit emission'!H188)*Efficiency!$P11)/Lifetime!$C11</f>
        <v>0</v>
      </c>
      <c r="H12">
        <f>(Transition!$D11*('Base-scenario'!I13*'Unit emission'!I12)*Efficiency!$G11+(Transition!$C11*('Base-scenario'!I13*'Unit emission'!I56)+'Base-scenario'!I101*'Unit emission'!I188)*Efficiency!$P11)/Lifetime!$C11</f>
        <v>0</v>
      </c>
      <c r="I12">
        <f>(Transition!$D11*('Base-scenario'!J13*'Unit emission'!J12)*Efficiency!$G11+(Transition!$C11*('Base-scenario'!J13*'Unit emission'!J56)+'Base-scenario'!J101*'Unit emission'!J188)*Efficiency!$P11)/Lifetime!$C11</f>
        <v>0</v>
      </c>
      <c r="J12">
        <f>(Transition!$D11*('Base-scenario'!K13*'Unit emission'!K12)*Efficiency!$G11+(Transition!$C11*('Base-scenario'!K13*'Unit emission'!K56)+'Base-scenario'!K101*'Unit emission'!K188)*Efficiency!$P11)/Lifetime!$C11</f>
        <v>0</v>
      </c>
      <c r="K12">
        <f>(Transition!$D11*('Base-scenario'!L13*'Unit emission'!L12)*Efficiency!$G11+(Transition!$C11*('Base-scenario'!L13*'Unit emission'!L56)+'Base-scenario'!L101*'Unit emission'!L188)*Efficiency!$P11)/Lifetime!$C11</f>
        <v>0</v>
      </c>
      <c r="L12">
        <f>(Transition!$D11*('Base-scenario'!M13*'Unit emission'!M12)*Efficiency!$G11+(Transition!$C11*('Base-scenario'!M13*'Unit emission'!M56)+'Base-scenario'!M101*'Unit emission'!M188)*Efficiency!$P11)/Lifetime!$C11</f>
        <v>0</v>
      </c>
      <c r="M12">
        <f>(Transition!$D11*('Base-scenario'!N13*'Unit emission'!N12)*Efficiency!$G11+(Transition!$C11*('Base-scenario'!N13*'Unit emission'!N56)+'Base-scenario'!N101*'Unit emission'!N188)*Efficiency!$P11)/Lifetime!$C11</f>
        <v>0</v>
      </c>
      <c r="N12">
        <f>(Transition!$D11*('Base-scenario'!O13*'Unit emission'!O12)*Efficiency!$G11+(Transition!$C11*('Base-scenario'!O13*'Unit emission'!O56)+'Base-scenario'!O101*'Unit emission'!O188)*Efficiency!$P11)/Lifetime!$C11</f>
        <v>0</v>
      </c>
      <c r="O12">
        <f>(Transition!$D11*('Base-scenario'!P13*'Unit emission'!P12)*Efficiency!$G11+(Transition!$C11*('Base-scenario'!P13*'Unit emission'!P56)+'Base-scenario'!P101*'Unit emission'!P188)*Efficiency!$P11)/Lifetime!$C11</f>
        <v>0</v>
      </c>
      <c r="P12">
        <f>(Transition!$D11*('Base-scenario'!Q13*'Unit emission'!Q12)*Efficiency!$G11+(Transition!$C11*('Base-scenario'!Q13*'Unit emission'!Q56)+'Base-scenario'!Q101*'Unit emission'!Q188)*Efficiency!$P11)/Lifetime!$C11</f>
        <v>0</v>
      </c>
      <c r="Q12">
        <f>(Transition!$D11*('Base-scenario'!R13*'Unit emission'!R12)*Efficiency!$G11+(Transition!$C11*('Base-scenario'!R13*'Unit emission'!R56)+'Base-scenario'!R101*'Unit emission'!R188)*Efficiency!$P11)/Lifetime!$C11</f>
        <v>0</v>
      </c>
      <c r="R12">
        <f>(Transition!$D11*('Base-scenario'!S13*'Unit emission'!S12)*Efficiency!$G11+Transition!$C11*('Base-scenario'!S13*'Unit emission'!S56)*Efficiency!$P11)/Lifetime!$C11</f>
        <v>0</v>
      </c>
      <c r="S12">
        <f>(Transition!$D11*('Base-scenario'!T13*'Unit emission'!C12)*Efficiency!$G11+(Transition!$C11*('Base-scenario'!T13*'Unit emission'!C56)+'Base-scenario'!T101*'Unit emission'!C188)*Efficiency!$P11)/Lifetime!$C11</f>
        <v>0</v>
      </c>
      <c r="T12">
        <f>(Transition!$D11*('Base-scenario'!U13*'Unit emission'!D12)*Efficiency!$G11+(Transition!$C11*('Base-scenario'!U13*'Unit emission'!D56)+'Base-scenario'!U101*'Unit emission'!D188)*Efficiency!$P11)/Lifetime!$C11</f>
        <v>0</v>
      </c>
      <c r="U12">
        <f>(Transition!$D11*('Base-scenario'!V13*'Unit emission'!E12)*Efficiency!$G11+(Transition!$C11*('Base-scenario'!V13*'Unit emission'!E56)+'Base-scenario'!V101*'Unit emission'!E188)*Efficiency!$P11)/Lifetime!$C11</f>
        <v>0</v>
      </c>
      <c r="V12">
        <f>(Transition!$D11*('Base-scenario'!W13*'Unit emission'!F12)*Efficiency!$G11+(Transition!$C11*('Base-scenario'!W13*'Unit emission'!F56)+'Base-scenario'!W101*'Unit emission'!F188)*Efficiency!$P11)/Lifetime!$C11</f>
        <v>0</v>
      </c>
      <c r="W12">
        <f>(Transition!$D11*('Base-scenario'!X13*'Unit emission'!G12)*Efficiency!$G11+(Transition!$C11*('Base-scenario'!X13*'Unit emission'!G56)+'Base-scenario'!X101*'Unit emission'!G188)*Efficiency!$P11)/Lifetime!$C11</f>
        <v>0</v>
      </c>
      <c r="X12">
        <f>(Transition!$D11*('Base-scenario'!Y13*'Unit emission'!H12)*Efficiency!$G11+(Transition!$C11*('Base-scenario'!Y13*'Unit emission'!H56)+'Base-scenario'!Y101*'Unit emission'!H188)*Efficiency!$P11)/Lifetime!$C11</f>
        <v>0</v>
      </c>
      <c r="Y12">
        <f>(Transition!$D11*('Base-scenario'!Z13*'Unit emission'!I12)*Efficiency!$G11+(Transition!$C11*('Base-scenario'!Z13*'Unit emission'!I56)+'Base-scenario'!Z101*'Unit emission'!I188)*Efficiency!$P11)/Lifetime!$C11</f>
        <v>0</v>
      </c>
      <c r="Z12">
        <f>(Transition!$D11*('Base-scenario'!AA13*'Unit emission'!J12)*Efficiency!$G11+(Transition!$C11*('Base-scenario'!AA13*'Unit emission'!J56)+'Base-scenario'!AA101*'Unit emission'!J188)*Efficiency!$P11)/Lifetime!$C11</f>
        <v>0</v>
      </c>
      <c r="AA12">
        <f>(Transition!$D11*('Base-scenario'!AB13*'Unit emission'!K12)*Efficiency!$G11+(Transition!$C11*('Base-scenario'!AB13*'Unit emission'!K56)+'Base-scenario'!AB101*'Unit emission'!K188)*Efficiency!$P11)/Lifetime!$C11</f>
        <v>0</v>
      </c>
      <c r="AB12">
        <f>(Transition!$D11*('Base-scenario'!AC13*'Unit emission'!L12)*Efficiency!$G11+(Transition!$C11*('Base-scenario'!AC13*'Unit emission'!L56)+'Base-scenario'!AC101*'Unit emission'!L188)*Efficiency!$P11)/Lifetime!$C11</f>
        <v>0</v>
      </c>
      <c r="AC12">
        <f>(Transition!$D11*('Base-scenario'!AD13*'Unit emission'!M12)*Efficiency!$G11+(Transition!$C11*('Base-scenario'!AD13*'Unit emission'!M56)+'Base-scenario'!AD101*'Unit emission'!M188)*Efficiency!$P11)/Lifetime!$C11</f>
        <v>0</v>
      </c>
      <c r="AD12">
        <f>(Transition!$D11*('Base-scenario'!AE13*'Unit emission'!N12)*Efficiency!$G11+(Transition!$C11*('Base-scenario'!AE13*'Unit emission'!N56)+'Base-scenario'!AE101*'Unit emission'!N188)*Efficiency!$P11)/Lifetime!$C11</f>
        <v>0</v>
      </c>
      <c r="AE12">
        <f>(Transition!$D11*('Base-scenario'!AF13*'Unit emission'!O12)*Efficiency!$G11+(Transition!$C11*('Base-scenario'!AF13*'Unit emission'!O56)+'Base-scenario'!AF101*'Unit emission'!O188)*Efficiency!$P11)/Lifetime!$C11</f>
        <v>0</v>
      </c>
      <c r="AF12">
        <f>(Transition!$D11*('Base-scenario'!AG13*'Unit emission'!P12)*Efficiency!$G11+(Transition!$C11*('Base-scenario'!AG13*'Unit emission'!P56)+'Base-scenario'!AG101*'Unit emission'!P188)*Efficiency!$P11)/Lifetime!$C11</f>
        <v>0</v>
      </c>
      <c r="AG12">
        <f>(Transition!$D11*('Base-scenario'!AH13*'Unit emission'!Q12)*Efficiency!$G11+(Transition!$C11*('Base-scenario'!AH13*'Unit emission'!Q56)+'Base-scenario'!AH101*'Unit emission'!Q188)*Efficiency!$P11)/Lifetime!$C11</f>
        <v>0</v>
      </c>
      <c r="AH12">
        <f>(Transition!$D11*('Base-scenario'!AI13*'Unit emission'!R12)*Efficiency!$G11+(Transition!$C11*('Base-scenario'!AI13*'Unit emission'!R56)+'Base-scenario'!AI101*'Unit emission'!R188)*Efficiency!$P11)/Lifetime!$C11</f>
        <v>0</v>
      </c>
      <c r="AI12">
        <f>(Transition!$D11*('Base-scenario'!AJ13*'Unit emission'!S12)*Efficiency!$G11+Transition!$C11*('Base-scenario'!AJ13*'Unit emission'!S56)*Efficiency!$P11)/Lifetime!$C11</f>
        <v>0</v>
      </c>
      <c r="AJ12">
        <f>(Transition!$D11*('Base-scenario'!AK13*'Unit emission'!C12+'Base-scenario'!AK101*'Unit emission'!C144)*Efficiency!$G11+(Transition!$C11*('Base-scenario'!AK13*'Unit emission'!C56)+'Base-scenario'!AK101*'Unit emission'!C188)*Efficiency!$P11)/Lifetime!$C11</f>
        <v>0</v>
      </c>
      <c r="AK12">
        <f>(Transition!$D11*('Base-scenario'!AL13*'Unit emission'!D12+'Base-scenario'!AL101*'Unit emission'!D144)*Efficiency!$G11+(Transition!$C11*('Base-scenario'!AL13*'Unit emission'!D56)+'Base-scenario'!AL101*'Unit emission'!D188)*Efficiency!$P11)/Lifetime!$C11</f>
        <v>0</v>
      </c>
      <c r="AL12">
        <f>(Transition!$D11*('Base-scenario'!AM13*'Unit emission'!E12+'Base-scenario'!AM101*'Unit emission'!E144)*Efficiency!$G11+(Transition!$C11*('Base-scenario'!AM13*'Unit emission'!E56)+'Base-scenario'!AM101*'Unit emission'!E188)*Efficiency!$P11)/Lifetime!$C11</f>
        <v>0</v>
      </c>
      <c r="AM12">
        <f>(Transition!$D11*('Base-scenario'!AN13*'Unit emission'!F12+'Base-scenario'!AN101*'Unit emission'!F144)*Efficiency!$G11+(Transition!$C11*('Base-scenario'!AN13*'Unit emission'!F56)+'Base-scenario'!AN101*'Unit emission'!F188)*Efficiency!$P11)/Lifetime!$C11</f>
        <v>0</v>
      </c>
      <c r="AN12">
        <f>(Transition!$D11*('Base-scenario'!AO13*'Unit emission'!G12+'Base-scenario'!AO101*'Unit emission'!G144)*Efficiency!$G11+(Transition!$C11*('Base-scenario'!AO13*'Unit emission'!G56)+'Base-scenario'!AO101*'Unit emission'!G188)*Efficiency!$P11)/Lifetime!$C11</f>
        <v>0</v>
      </c>
      <c r="AO12">
        <f>(Transition!$D11*('Base-scenario'!AP13*'Unit emission'!H12+'Base-scenario'!AP101*'Unit emission'!H144)*Efficiency!$G11+(Transition!$C11*('Base-scenario'!AP13*'Unit emission'!H56)+'Base-scenario'!AP101*'Unit emission'!H188)*Efficiency!$P11)/Lifetime!$C11</f>
        <v>0</v>
      </c>
      <c r="AP12">
        <f>(Transition!$D11*('Base-scenario'!AQ13*'Unit emission'!I12+'Base-scenario'!AQ101*'Unit emission'!I144)*Efficiency!$G11+(Transition!$C11*('Base-scenario'!AQ13*'Unit emission'!I56)+'Base-scenario'!AQ101*'Unit emission'!I188)*Efficiency!$P11)/Lifetime!$C11</f>
        <v>0</v>
      </c>
      <c r="AQ12">
        <f>(Transition!$D11*('Base-scenario'!AR13*'Unit emission'!J12+'Base-scenario'!AR101*'Unit emission'!J144)*Efficiency!$G11+(Transition!$C11*('Base-scenario'!AR13*'Unit emission'!J56)+'Base-scenario'!AR101*'Unit emission'!J188)*Efficiency!$P11)/Lifetime!$C11</f>
        <v>0</v>
      </c>
      <c r="AR12">
        <f>(Transition!$D11*('Base-scenario'!AS13*'Unit emission'!K12+'Base-scenario'!AS101*'Unit emission'!K144)*Efficiency!$G11+(Transition!$C11*('Base-scenario'!AS13*'Unit emission'!K56)+'Base-scenario'!AS101*'Unit emission'!K188)*Efficiency!$P11)/Lifetime!$C11</f>
        <v>0</v>
      </c>
      <c r="AS12">
        <f>(Transition!$D11*('Base-scenario'!AT13*'Unit emission'!L12+'Base-scenario'!AT101*'Unit emission'!L144)*Efficiency!$G11+(Transition!$C11*('Base-scenario'!AT13*'Unit emission'!L56)+'Base-scenario'!AT101*'Unit emission'!L188)*Efficiency!$P11)/Lifetime!$C11</f>
        <v>0</v>
      </c>
      <c r="AT12">
        <f>(Transition!$D11*('Base-scenario'!AU13*'Unit emission'!M12+'Base-scenario'!AU101*'Unit emission'!M144)*Efficiency!$G11+(Transition!$C11*('Base-scenario'!AU13*'Unit emission'!M56)+'Base-scenario'!AU101*'Unit emission'!M188)*Efficiency!$P11)/Lifetime!$C11</f>
        <v>0</v>
      </c>
      <c r="AU12">
        <f>(Transition!$D11*('Base-scenario'!AV13*'Unit emission'!N12+'Base-scenario'!AV101*'Unit emission'!N144)*Efficiency!$G11+(Transition!$C11*('Base-scenario'!AV13*'Unit emission'!N56)+'Base-scenario'!AV101*'Unit emission'!N188)*Efficiency!$P11)/Lifetime!$C11</f>
        <v>0</v>
      </c>
      <c r="AV12">
        <f>(Transition!$D11*('Base-scenario'!AW13*'Unit emission'!O12+'Base-scenario'!AW101*'Unit emission'!O144)*Efficiency!$G11+(Transition!$C11*('Base-scenario'!AW13*'Unit emission'!O56)+'Base-scenario'!AW101*'Unit emission'!O188)*Efficiency!$P11)/Lifetime!$C11</f>
        <v>0</v>
      </c>
      <c r="AW12">
        <f>(Transition!$D11*('Base-scenario'!AX13*'Unit emission'!P12+'Base-scenario'!AX101*'Unit emission'!P144)*Efficiency!$G11+(Transition!$C11*('Base-scenario'!AX13*'Unit emission'!P56)+'Base-scenario'!AX101*'Unit emission'!P188)*Efficiency!$P11)/Lifetime!$C11</f>
        <v>0</v>
      </c>
      <c r="AX12">
        <f>(Transition!$D11*('Base-scenario'!AY13*'Unit emission'!Q12+'Base-scenario'!AY101*'Unit emission'!Q144)*Efficiency!$G11+(Transition!$C11*('Base-scenario'!AY13*'Unit emission'!Q56)+'Base-scenario'!AY101*'Unit emission'!Q188)*Efficiency!$P11)/Lifetime!$C11</f>
        <v>0</v>
      </c>
      <c r="AY12">
        <f>(Transition!$D11*('Base-scenario'!AZ13*'Unit emission'!R12+'Base-scenario'!AZ101*'Unit emission'!R144)*Efficiency!$G11+(Transition!$C11*('Base-scenario'!AZ13*'Unit emission'!R56)+'Base-scenario'!AZ101*'Unit emission'!R188)*Efficiency!$P11)/Lifetime!$C11</f>
        <v>0</v>
      </c>
      <c r="AZ12">
        <f>(Transition!$D11*('Base-scenario'!BA13*'Unit emission'!S12)*Efficiency!$G11+Transition!$C11*('Base-scenario'!BA13*'Unit emission'!S56)*Efficiency!$P11)/Lifetime!$C11</f>
        <v>0</v>
      </c>
      <c r="BA12" s="9">
        <f>(Transition!$D11*('Base-scenario'!BB13*'Unit emission'!C12)*Efficiency!$G11+Transition!$C11*('Base-scenario'!BB13*'Unit emission'!C56)*Efficiency!$P11)/Lifetime!$C11</f>
        <v>0</v>
      </c>
      <c r="BB12" s="9">
        <f>(Transition!$D11*('Base-scenario'!BC13*'Unit emission'!D12)*Efficiency!$G11+Transition!$C11*('Base-scenario'!BC13*'Unit emission'!D56)*Efficiency!$P11)/Lifetime!$C11</f>
        <v>0</v>
      </c>
      <c r="BC12" s="9">
        <f>(Transition!$D11*('Base-scenario'!BD13*'Unit emission'!E12)*Efficiency!$G11+Transition!$C11*('Base-scenario'!BD13*'Unit emission'!E56)*Efficiency!$P11)/Lifetime!$C11</f>
        <v>0</v>
      </c>
      <c r="BD12" s="9">
        <f>(Transition!$D11*('Base-scenario'!BE13*'Unit emission'!F12)*Efficiency!$G11+Transition!$C11*('Base-scenario'!BE13*'Unit emission'!F56)*Efficiency!$P11)/Lifetime!$C11</f>
        <v>0</v>
      </c>
      <c r="BE12" s="9">
        <f>(Transition!$D11*('Base-scenario'!BF13*'Unit emission'!G12)*Efficiency!$G11+Transition!$C11*('Base-scenario'!BF13*'Unit emission'!G56)*Efficiency!$P11)/Lifetime!$C11</f>
        <v>0</v>
      </c>
      <c r="BF12" s="9">
        <f>(Transition!$D11*('Base-scenario'!BG13*'Unit emission'!H12)*Efficiency!$G11+Transition!$C11*('Base-scenario'!BG13*'Unit emission'!H56)*Efficiency!$P11)/Lifetime!$C11</f>
        <v>0</v>
      </c>
      <c r="BG12" s="9">
        <f>(Transition!$D11*('Base-scenario'!BH13*'Unit emission'!I12)*Efficiency!$G11+Transition!$C11*('Base-scenario'!BH13*'Unit emission'!I56)*Efficiency!$P11)/Lifetime!$C11</f>
        <v>0</v>
      </c>
      <c r="BH12" s="9">
        <f>(Transition!$D11*('Base-scenario'!BI13*'Unit emission'!J12)*Efficiency!$G11+Transition!$C11*('Base-scenario'!BI13*'Unit emission'!J56)*Efficiency!$P11)/Lifetime!$C11</f>
        <v>0</v>
      </c>
      <c r="BI12" s="9">
        <f>(Transition!$D11*('Base-scenario'!BJ13*'Unit emission'!K12)*Efficiency!$G11+Transition!$C11*('Base-scenario'!BJ13*'Unit emission'!K56)*Efficiency!$P11)/Lifetime!$C11</f>
        <v>0</v>
      </c>
      <c r="BJ12" s="9">
        <f>(Transition!$D11*('Base-scenario'!BK13*'Unit emission'!L12)*Efficiency!$G11+Transition!$C11*('Base-scenario'!BK13*'Unit emission'!L56)*Efficiency!$P11)/Lifetime!$C11</f>
        <v>0</v>
      </c>
      <c r="BK12" s="9">
        <f>(Transition!$D11*('Base-scenario'!BL13*'Unit emission'!M12)*Efficiency!$G11+Transition!$C11*('Base-scenario'!BL13*'Unit emission'!M56)*Efficiency!$P11)/Lifetime!$C11</f>
        <v>0</v>
      </c>
      <c r="BL12" s="9">
        <f>(Transition!$D11*('Base-scenario'!BM13*'Unit emission'!N12)*Efficiency!$G11+Transition!$C11*('Base-scenario'!BM13*'Unit emission'!N56)*Efficiency!$P11)/Lifetime!$C11</f>
        <v>0</v>
      </c>
      <c r="BM12" s="9">
        <f>(Transition!$D11*('Base-scenario'!BN13*'Unit emission'!O12)*Efficiency!$G11+Transition!$C11*('Base-scenario'!BN13*'Unit emission'!O56)*Efficiency!$P11)/Lifetime!$C11</f>
        <v>0</v>
      </c>
      <c r="BN12" s="9">
        <f>(Transition!$D11*('Base-scenario'!BO13*'Unit emission'!P12)*Efficiency!$G11+Transition!$C11*('Base-scenario'!BO13*'Unit emission'!P56)*Efficiency!$P11)/Lifetime!$C11</f>
        <v>0</v>
      </c>
      <c r="BO12" s="9">
        <f>(Transition!$D11*('Base-scenario'!BP13*'Unit emission'!Q12)*Efficiency!$G11+Transition!$C11*('Base-scenario'!BP13*'Unit emission'!Q56)*Efficiency!$P11)/Lifetime!$C11</f>
        <v>0</v>
      </c>
      <c r="BP12" s="9">
        <f>(Transition!$D11*('Base-scenario'!BQ13*'Unit emission'!R12)*Efficiency!$G11+Transition!$C11*('Base-scenario'!BQ13*'Unit emission'!R56)*Efficiency!$P11)/Lifetime!$C11</f>
        <v>0</v>
      </c>
      <c r="BQ12" s="9">
        <f>(Transition!$D11*('Base-scenario'!BR13*'Unit emission'!S12)*Efficiency!$G11+Transition!$C11*('Base-scenario'!BR13*'Unit emission'!S56)*Efficiency!$P11)/Lifetime!$C11</f>
        <v>0</v>
      </c>
      <c r="BR12" s="9">
        <f>(Transition!$D11*('Base-scenario'!BS13*'Unit emission'!C12)*Efficiency!$G11+Transition!$C11*('Base-scenario'!BS13*'Unit emission'!C56)*Efficiency!$P11)/Lifetime!$C11</f>
        <v>0</v>
      </c>
      <c r="BS12" s="9">
        <f>(Transition!$D11*('Base-scenario'!BT13*'Unit emission'!D12)*Efficiency!$G11+Transition!$C11*('Base-scenario'!BT13*'Unit emission'!D56)*Efficiency!$P11)/Lifetime!$C11</f>
        <v>0</v>
      </c>
      <c r="BT12" s="9">
        <f>(Transition!$D11*('Base-scenario'!BU13*'Unit emission'!E12)*Efficiency!$G11+Transition!$C11*('Base-scenario'!BU13*'Unit emission'!E56)*Efficiency!$P11)/Lifetime!$C11</f>
        <v>0</v>
      </c>
      <c r="BU12" s="9">
        <f>(Transition!$D11*('Base-scenario'!BV13*'Unit emission'!F12)*Efficiency!$G11+Transition!$C11*('Base-scenario'!BV13*'Unit emission'!F56)*Efficiency!$P11)/Lifetime!$C11</f>
        <v>0</v>
      </c>
      <c r="BV12" s="9">
        <f>(Transition!$D11*('Base-scenario'!BW13*'Unit emission'!G12)*Efficiency!$G11+Transition!$C11*('Base-scenario'!BW13*'Unit emission'!G56)*Efficiency!$P11)/Lifetime!$C11</f>
        <v>0</v>
      </c>
      <c r="BW12" s="9">
        <f>(Transition!$D11*('Base-scenario'!BX13*'Unit emission'!H12)*Efficiency!$G11+Transition!$C11*('Base-scenario'!BX13*'Unit emission'!H56)*Efficiency!$P11)/Lifetime!$C11</f>
        <v>0</v>
      </c>
      <c r="BX12" s="9">
        <f>(Transition!$D11*('Base-scenario'!BY13*'Unit emission'!I12)*Efficiency!$G11+Transition!$C11*('Base-scenario'!BY13*'Unit emission'!I56)*Efficiency!$P11)/Lifetime!$C11</f>
        <v>0</v>
      </c>
      <c r="BY12" s="9">
        <f>(Transition!$D11*('Base-scenario'!BZ13*'Unit emission'!J12)*Efficiency!$G11+Transition!$C11*('Base-scenario'!BZ13*'Unit emission'!J56)*Efficiency!$P11)/Lifetime!$C11</f>
        <v>0</v>
      </c>
      <c r="BZ12" s="9">
        <f>(Transition!$D11*('Base-scenario'!CA13*'Unit emission'!K12)*Efficiency!$G11+Transition!$C11*('Base-scenario'!CA13*'Unit emission'!K56)*Efficiency!$P11)/Lifetime!$C11</f>
        <v>0</v>
      </c>
      <c r="CA12" s="9">
        <f>(Transition!$D11*('Base-scenario'!CB13*'Unit emission'!L12)*Efficiency!$G11+Transition!$C11*('Base-scenario'!CB13*'Unit emission'!L56)*Efficiency!$P11)/Lifetime!$C11</f>
        <v>0</v>
      </c>
      <c r="CB12" s="9">
        <f>(Transition!$D11*('Base-scenario'!CC13*'Unit emission'!M12)*Efficiency!$G11+Transition!$C11*('Base-scenario'!CC13*'Unit emission'!M56)*Efficiency!$P11)/Lifetime!$C11</f>
        <v>0</v>
      </c>
      <c r="CC12" s="9">
        <f>(Transition!$D11*('Base-scenario'!CD13*'Unit emission'!N12)*Efficiency!$G11+Transition!$C11*('Base-scenario'!CD13*'Unit emission'!N56)*Efficiency!$P11)/Lifetime!$C11</f>
        <v>0</v>
      </c>
      <c r="CD12" s="9">
        <f>(Transition!$D11*('Base-scenario'!CE13*'Unit emission'!O12)*Efficiency!$G11+Transition!$C11*('Base-scenario'!CE13*'Unit emission'!O56)*Efficiency!$P11)/Lifetime!$C11</f>
        <v>0</v>
      </c>
      <c r="CE12" s="9">
        <f>(Transition!$D11*('Base-scenario'!CF13*'Unit emission'!P12)*Efficiency!$G11+Transition!$C11*('Base-scenario'!CF13*'Unit emission'!P56)*Efficiency!$P11)/Lifetime!$C11</f>
        <v>0</v>
      </c>
      <c r="CF12" s="9">
        <f>(Transition!$D11*('Base-scenario'!CG13*'Unit emission'!Q12)*Efficiency!$G11+Transition!$C11*('Base-scenario'!CG13*'Unit emission'!Q56)*Efficiency!$P11)/Lifetime!$C11</f>
        <v>0</v>
      </c>
      <c r="CG12" s="9">
        <f>(Transition!$D11*('Base-scenario'!CH13*'Unit emission'!R12)*Efficiency!$G11+Transition!$C11*('Base-scenario'!CH13*'Unit emission'!R56)*Efficiency!$P11)/Lifetime!$C11</f>
        <v>0</v>
      </c>
      <c r="CJ12">
        <v>2019</v>
      </c>
      <c r="CK12">
        <f>(Transition!$D11*('RCP26 scenario'!C13*'Unit emission'!T12+'RCP26 scenario'!C101*'Unit emission'!T144)*Efficiency!$G11+(Transition!$C11*('RCP26 scenario'!C13*'Unit emission'!T56)+'RCP26 scenario'!C101*'Unit emission'!T188)*Efficiency!$P11)/Lifetime!$C11</f>
        <v>0</v>
      </c>
      <c r="CL12">
        <f>(Transition!$D11*('RCP26 scenario'!D13*'Unit emission'!U12+'RCP26 scenario'!D101*'Unit emission'!U144)*Efficiency!$G11+(Transition!$C11*('RCP26 scenario'!D13*'Unit emission'!U56)+'RCP26 scenario'!D101*'Unit emission'!U188)*Efficiency!$P11)/Lifetime!$C11</f>
        <v>0</v>
      </c>
      <c r="CM12">
        <f>(Transition!$D11*('RCP26 scenario'!E13*'Unit emission'!V12+'RCP26 scenario'!E101*'Unit emission'!V144)*Efficiency!$G11+(Transition!$C11*('RCP26 scenario'!E13*'Unit emission'!V56)+'RCP26 scenario'!E101*'Unit emission'!V188)*Efficiency!$P11)/Lifetime!$C11</f>
        <v>0</v>
      </c>
      <c r="CN12">
        <f>(Transition!$D11*('RCP26 scenario'!F13*'Unit emission'!W12+'RCP26 scenario'!F101*'Unit emission'!W144)*Efficiency!$G11+(Transition!$C11*('RCP26 scenario'!F13*'Unit emission'!W56)+'RCP26 scenario'!F101*'Unit emission'!W188)*Efficiency!$P11)/Lifetime!$C11</f>
        <v>0</v>
      </c>
      <c r="CO12">
        <f>(Transition!$D11*('RCP26 scenario'!G13*'Unit emission'!X12+'RCP26 scenario'!G101*'Unit emission'!X144)*Efficiency!$G11+(Transition!$C11*('RCP26 scenario'!G13*'Unit emission'!X56)+'RCP26 scenario'!G101*'Unit emission'!X188)*Efficiency!$P11)/Lifetime!$C11</f>
        <v>0</v>
      </c>
      <c r="CP12">
        <f>(Transition!$D11*('RCP26 scenario'!H13*'Unit emission'!Y12+'RCP26 scenario'!H101*'Unit emission'!Y144)*Efficiency!$G11+(Transition!$C11*('RCP26 scenario'!H13*'Unit emission'!Y56)+'RCP26 scenario'!H101*'Unit emission'!Y188)*Efficiency!$P11)/Lifetime!$C11</f>
        <v>0</v>
      </c>
      <c r="CQ12">
        <f>(Transition!$D11*('RCP26 scenario'!I13*'Unit emission'!Z12+'RCP26 scenario'!I101*'Unit emission'!Z144)*Efficiency!$G11+(Transition!$C11*('RCP26 scenario'!I13*'Unit emission'!Z56)+'RCP26 scenario'!I101*'Unit emission'!Z188)*Efficiency!$P11)/Lifetime!$C11</f>
        <v>0</v>
      </c>
      <c r="CR12">
        <f>(Transition!$D11*('RCP26 scenario'!J13*'Unit emission'!AA12+'RCP26 scenario'!J101*'Unit emission'!AA144)*Efficiency!$G11+(Transition!$C11*('RCP26 scenario'!J13*'Unit emission'!AA56)+'RCP26 scenario'!J101*'Unit emission'!AA188)*Efficiency!$P11)/Lifetime!$C11</f>
        <v>0</v>
      </c>
      <c r="CS12">
        <f>(Transition!$D11*('RCP26 scenario'!K13*'Unit emission'!AB12+'RCP26 scenario'!K101*'Unit emission'!AB144)*Efficiency!$G11+(Transition!$C11*('RCP26 scenario'!K13*'Unit emission'!AB56)+'RCP26 scenario'!K101*'Unit emission'!AB188)*Efficiency!$P11)/Lifetime!$C11</f>
        <v>0</v>
      </c>
      <c r="CT12">
        <f>(Transition!$D11*('RCP26 scenario'!L13*'Unit emission'!AC12+'RCP26 scenario'!L101*'Unit emission'!AC144)*Efficiency!$G11+(Transition!$C11*('RCP26 scenario'!L13*'Unit emission'!AC56)+'RCP26 scenario'!L101*'Unit emission'!AC188)*Efficiency!$P11)/Lifetime!$C11</f>
        <v>0</v>
      </c>
      <c r="CU12">
        <f>(Transition!$D11*('RCP26 scenario'!M13*'Unit emission'!AD12+'RCP26 scenario'!M101*'Unit emission'!AD144)*Efficiency!$G11+(Transition!$C11*('RCP26 scenario'!M13*'Unit emission'!AD56)+'RCP26 scenario'!M101*'Unit emission'!AD188)*Efficiency!$P11)/Lifetime!$C11</f>
        <v>0</v>
      </c>
      <c r="CV12">
        <f>(Transition!$D11*('RCP26 scenario'!N13*'Unit emission'!AE12+'RCP26 scenario'!N101*'Unit emission'!AE144)*Efficiency!$G11+(Transition!$C11*('RCP26 scenario'!N13*'Unit emission'!AE56)+'RCP26 scenario'!N101*'Unit emission'!AE188)*Efficiency!$P11)/Lifetime!$C11</f>
        <v>0</v>
      </c>
      <c r="CW12">
        <f>(Transition!$D11*('RCP26 scenario'!O13*'Unit emission'!AF12+'RCP26 scenario'!O101*'Unit emission'!AF144)*Efficiency!$G11+(Transition!$C11*('RCP26 scenario'!O13*'Unit emission'!AF56)+'RCP26 scenario'!O101*'Unit emission'!AF188)*Efficiency!$P11)/Lifetime!$C11</f>
        <v>0</v>
      </c>
      <c r="CX12">
        <f>(Transition!$D11*('RCP26 scenario'!P13*'Unit emission'!AG12+'RCP26 scenario'!P101*'Unit emission'!AG144)*Efficiency!$G11+(Transition!$C11*('RCP26 scenario'!P13*'Unit emission'!AG56)+'RCP26 scenario'!P101*'Unit emission'!AG188)*Efficiency!$P11)/Lifetime!$C11</f>
        <v>0</v>
      </c>
      <c r="CY12">
        <f>(Transition!$D11*('RCP26 scenario'!Q13*'Unit emission'!AH12+'RCP26 scenario'!Q101*'Unit emission'!AH144)*Efficiency!$G11+(Transition!$C11*('RCP26 scenario'!Q13*'Unit emission'!AH56)+'RCP26 scenario'!Q101*'Unit emission'!AH188)*Efficiency!$P11)/Lifetime!$C11</f>
        <v>0</v>
      </c>
      <c r="CZ12">
        <f>(Transition!$D11*('RCP26 scenario'!R13*'Unit emission'!AI12+'RCP26 scenario'!R101*'Unit emission'!AI144)*Efficiency!$G11+(Transition!$C11*('RCP26 scenario'!R13*'Unit emission'!AI56)+'RCP26 scenario'!R101*'Unit emission'!AI188)*Efficiency!$P11)/Lifetime!$C11</f>
        <v>0</v>
      </c>
      <c r="DA12">
        <f>(Transition!$D11*('RCP26 scenario'!S13*'Unit emission'!AJ12)*Efficiency!$G11+Transition!$C11*('RCP26 scenario'!S13*'Unit emission'!AJ56)*Efficiency!$P11)/Lifetime!$C11</f>
        <v>0</v>
      </c>
      <c r="DB12">
        <f>(Transition!$D11*('RCP26 scenario'!T13*'Unit emission'!T12+'RCP26 scenario'!T101*'Unit emission'!T144)*Efficiency!$G11+(Transition!$C11*('RCP26 scenario'!T13*'Unit emission'!T56)+'RCP26 scenario'!T101*'Unit emission'!T188)*Efficiency!$P11)/Lifetime!$C11</f>
        <v>0</v>
      </c>
      <c r="DC12">
        <f>(Transition!$D11*('RCP26 scenario'!U13*'Unit emission'!U12+'RCP26 scenario'!U101*'Unit emission'!U144)*Efficiency!$G11+(Transition!$C11*('RCP26 scenario'!U13*'Unit emission'!U56)+'RCP26 scenario'!U101*'Unit emission'!U188)*Efficiency!$P11)/Lifetime!$C11</f>
        <v>0</v>
      </c>
      <c r="DD12">
        <f>(Transition!$D11*('RCP26 scenario'!V13*'Unit emission'!V12+'RCP26 scenario'!V101*'Unit emission'!V144)*Efficiency!$G11+(Transition!$C11*('RCP26 scenario'!V13*'Unit emission'!V56)+'RCP26 scenario'!V101*'Unit emission'!V188)*Efficiency!$P11)/Lifetime!$C11</f>
        <v>0</v>
      </c>
      <c r="DE12">
        <f>(Transition!$D11*('RCP26 scenario'!W13*'Unit emission'!W12+'RCP26 scenario'!W101*'Unit emission'!W144)*Efficiency!$G11+(Transition!$C11*('RCP26 scenario'!W13*'Unit emission'!W56)+'RCP26 scenario'!W101*'Unit emission'!W188)*Efficiency!$P11)/Lifetime!$C11</f>
        <v>0</v>
      </c>
      <c r="DF12">
        <f>(Transition!$D11*('RCP26 scenario'!X13*'Unit emission'!X12+'RCP26 scenario'!X101*'Unit emission'!X144)*Efficiency!$G11+(Transition!$C11*('RCP26 scenario'!X13*'Unit emission'!X56)+'RCP26 scenario'!X101*'Unit emission'!X188)*Efficiency!$P11)/Lifetime!$C11</f>
        <v>0</v>
      </c>
      <c r="DG12">
        <f>(Transition!$D11*('RCP26 scenario'!Y13*'Unit emission'!Y12+'RCP26 scenario'!Y101*'Unit emission'!Y144)*Efficiency!$G11+(Transition!$C11*('RCP26 scenario'!Y13*'Unit emission'!Y56)+'RCP26 scenario'!Y101*'Unit emission'!Y188)*Efficiency!$P11)/Lifetime!$C11</f>
        <v>0</v>
      </c>
      <c r="DH12">
        <f>(Transition!$D11*('RCP26 scenario'!Z13*'Unit emission'!Z12+'RCP26 scenario'!Z101*'Unit emission'!Z144)*Efficiency!$G11+(Transition!$C11*('RCP26 scenario'!Z13*'Unit emission'!Z56)+'RCP26 scenario'!Z101*'Unit emission'!Z188)*Efficiency!$P11)/Lifetime!$C11</f>
        <v>0</v>
      </c>
      <c r="DI12">
        <f>(Transition!$D11*('RCP26 scenario'!AA13*'Unit emission'!AA12+'RCP26 scenario'!AA101*'Unit emission'!AA144)*Efficiency!$G11+(Transition!$C11*('RCP26 scenario'!AA13*'Unit emission'!AA56)+'RCP26 scenario'!AA101*'Unit emission'!AA188)*Efficiency!$P11)/Lifetime!$C11</f>
        <v>0</v>
      </c>
      <c r="DJ12">
        <f>(Transition!$D11*('RCP26 scenario'!AB13*'Unit emission'!AB12+'RCP26 scenario'!AB101*'Unit emission'!AB144)*Efficiency!$G11+(Transition!$C11*('RCP26 scenario'!AB13*'Unit emission'!AB56)+'RCP26 scenario'!AB101*'Unit emission'!AB188)*Efficiency!$P11)/Lifetime!$C11</f>
        <v>0</v>
      </c>
      <c r="DK12">
        <f>(Transition!$D11*('RCP26 scenario'!AC13*'Unit emission'!AC12+'RCP26 scenario'!AC101*'Unit emission'!AC144)*Efficiency!$G11+(Transition!$C11*('RCP26 scenario'!AC13*'Unit emission'!AC56)+'RCP26 scenario'!AC101*'Unit emission'!AC188)*Efficiency!$P11)/Lifetime!$C11</f>
        <v>0</v>
      </c>
      <c r="DL12">
        <f>(Transition!$D11*('RCP26 scenario'!AD13*'Unit emission'!AD12+'RCP26 scenario'!AD101*'Unit emission'!AD144)*Efficiency!$G11+(Transition!$C11*('RCP26 scenario'!AD13*'Unit emission'!AD56)+'RCP26 scenario'!AD101*'Unit emission'!AD188)*Efficiency!$P11)/Lifetime!$C11</f>
        <v>0</v>
      </c>
      <c r="DM12">
        <f>(Transition!$D11*('RCP26 scenario'!AE13*'Unit emission'!AE12+'RCP26 scenario'!AE101*'Unit emission'!AE144)*Efficiency!$G11+(Transition!$C11*('RCP26 scenario'!AE13*'Unit emission'!AE56)+'RCP26 scenario'!AE101*'Unit emission'!AE188)*Efficiency!$P11)/Lifetime!$C11</f>
        <v>0</v>
      </c>
      <c r="DN12">
        <f>(Transition!$D11*('RCP26 scenario'!AF13*'Unit emission'!AF12+'RCP26 scenario'!AF101*'Unit emission'!AF144)*Efficiency!$G11+(Transition!$C11*('RCP26 scenario'!AF13*'Unit emission'!AF56)+'RCP26 scenario'!AF101*'Unit emission'!AF188)*Efficiency!$P11)/Lifetime!$C11</f>
        <v>0</v>
      </c>
      <c r="DO12">
        <f>(Transition!$D11*('RCP26 scenario'!AG13*'Unit emission'!AG12+'RCP26 scenario'!AG101*'Unit emission'!AG144)*Efficiency!$G11+(Transition!$C11*('RCP26 scenario'!AG13*'Unit emission'!AG56)+'RCP26 scenario'!AG101*'Unit emission'!AG188)*Efficiency!$P11)/Lifetime!$C11</f>
        <v>0</v>
      </c>
      <c r="DP12">
        <f>(Transition!$D11*('RCP26 scenario'!AH13*'Unit emission'!AH12+'RCP26 scenario'!AH101*'Unit emission'!AH144)*Efficiency!$G11+(Transition!$C11*('RCP26 scenario'!AH13*'Unit emission'!AH56)+'RCP26 scenario'!AH101*'Unit emission'!AH188)*Efficiency!$P11)/Lifetime!$C11</f>
        <v>0</v>
      </c>
      <c r="DQ12">
        <f>(Transition!$D11*('RCP26 scenario'!AI13*'Unit emission'!AI12+'RCP26 scenario'!AI101*'Unit emission'!AI144)*Efficiency!$G11+(Transition!$C11*('RCP26 scenario'!AI13*'Unit emission'!AI56)+'RCP26 scenario'!AI101*'Unit emission'!AI188)*Efficiency!$P11)/Lifetime!$C11</f>
        <v>0</v>
      </c>
      <c r="DR12">
        <f>(Transition!$D11*('RCP26 scenario'!AJ13*'Unit emission'!AJ12)*Efficiency!$G11+Transition!$C11*('RCP26 scenario'!AJ13*'Unit emission'!AJ56)*Efficiency!$P11)/Lifetime!$C11</f>
        <v>0</v>
      </c>
      <c r="DS12">
        <f>(Transition!$D11*('RCP26 scenario'!AK13*'Unit emission'!T12+'RCP26 scenario'!AK101*'Unit emission'!T144)*Efficiency!$G11+(Transition!$C11*('RCP26 scenario'!AK13*'Unit emission'!T56)+'RCP26 scenario'!AK101*'Unit emission'!T188)*Efficiency!$P11)/Lifetime!$C11</f>
        <v>0</v>
      </c>
      <c r="DT12">
        <f>(Transition!$D11*('RCP26 scenario'!AL13*'Unit emission'!U12+'RCP26 scenario'!AL101*'Unit emission'!U144)*Efficiency!$G11+(Transition!$C11*('RCP26 scenario'!AL13*'Unit emission'!U56)+'RCP26 scenario'!AL101*'Unit emission'!U188)*Efficiency!$P11)/Lifetime!$C11</f>
        <v>0</v>
      </c>
      <c r="DU12">
        <f>(Transition!$D11*('RCP26 scenario'!AM13*'Unit emission'!V12+'RCP26 scenario'!AM101*'Unit emission'!V144)*Efficiency!$G11+(Transition!$C11*('RCP26 scenario'!AM13*'Unit emission'!V56)+'RCP26 scenario'!AM101*'Unit emission'!V188)*Efficiency!$P11)/Lifetime!$C11</f>
        <v>0</v>
      </c>
      <c r="DV12">
        <f>(Transition!$D11*('RCP26 scenario'!AN13*'Unit emission'!W12+'RCP26 scenario'!AN101*'Unit emission'!W144)*Efficiency!$G11+(Transition!$C11*('RCP26 scenario'!AN13*'Unit emission'!W56)+'RCP26 scenario'!AN101*'Unit emission'!W188)*Efficiency!$P11)/Lifetime!$C11</f>
        <v>0</v>
      </c>
      <c r="DW12">
        <f>(Transition!$D11*('RCP26 scenario'!AO13*'Unit emission'!X12+'RCP26 scenario'!AO101*'Unit emission'!X144)*Efficiency!$G11+(Transition!$C11*('RCP26 scenario'!AO13*'Unit emission'!X56)+'RCP26 scenario'!AO101*'Unit emission'!X188)*Efficiency!$P11)/Lifetime!$C11</f>
        <v>0</v>
      </c>
      <c r="DX12">
        <f>(Transition!$D11*('RCP26 scenario'!AP13*'Unit emission'!Y12+'RCP26 scenario'!AP101*'Unit emission'!Y144)*Efficiency!$G11+(Transition!$C11*('RCP26 scenario'!AP13*'Unit emission'!Y56)+'RCP26 scenario'!AP101*'Unit emission'!Y188)*Efficiency!$P11)/Lifetime!$C11</f>
        <v>0</v>
      </c>
      <c r="DY12">
        <f>(Transition!$D11*('RCP26 scenario'!AQ13*'Unit emission'!Z12+'RCP26 scenario'!AQ101*'Unit emission'!Z144)*Efficiency!$G11+(Transition!$C11*('RCP26 scenario'!AQ13*'Unit emission'!Z56)+'RCP26 scenario'!AQ101*'Unit emission'!Z188)*Efficiency!$P11)/Lifetime!$C11</f>
        <v>0</v>
      </c>
      <c r="DZ12">
        <f>(Transition!$D11*('RCP26 scenario'!AR13*'Unit emission'!AA12+'RCP26 scenario'!AR101*'Unit emission'!AA144)*Efficiency!$G11+(Transition!$C11*('RCP26 scenario'!AR13*'Unit emission'!AA56)+'RCP26 scenario'!AR101*'Unit emission'!AA188)*Efficiency!$P11)/Lifetime!$C11</f>
        <v>0</v>
      </c>
      <c r="EA12">
        <f>(Transition!$D11*('RCP26 scenario'!AS13*'Unit emission'!AB12+'RCP26 scenario'!AS101*'Unit emission'!AB144)*Efficiency!$G11+(Transition!$C11*('RCP26 scenario'!AS13*'Unit emission'!AB56)+'RCP26 scenario'!AS101*'Unit emission'!AB188)*Efficiency!$P11)/Lifetime!$C11</f>
        <v>0</v>
      </c>
      <c r="EB12">
        <f>(Transition!$D11*('RCP26 scenario'!AT13*'Unit emission'!AC12+'RCP26 scenario'!AT101*'Unit emission'!AC144)*Efficiency!$G11+(Transition!$C11*('RCP26 scenario'!AT13*'Unit emission'!AC56)+'RCP26 scenario'!AT101*'Unit emission'!AC188)*Efficiency!$P11)/Lifetime!$C11</f>
        <v>0</v>
      </c>
      <c r="EC12">
        <f>(Transition!$D11*('RCP26 scenario'!AU13*'Unit emission'!AD12+'RCP26 scenario'!AU101*'Unit emission'!AD144)*Efficiency!$G11+(Transition!$C11*('RCP26 scenario'!AU13*'Unit emission'!AD56)+'RCP26 scenario'!AU101*'Unit emission'!AD188)*Efficiency!$P11)/Lifetime!$C11</f>
        <v>0</v>
      </c>
      <c r="ED12">
        <f>(Transition!$D11*('RCP26 scenario'!AV13*'Unit emission'!AE12+'RCP26 scenario'!AV101*'Unit emission'!AE144)*Efficiency!$G11+(Transition!$C11*('RCP26 scenario'!AV13*'Unit emission'!AE56)+'RCP26 scenario'!AV101*'Unit emission'!AE188)*Efficiency!$P11)/Lifetime!$C11</f>
        <v>0</v>
      </c>
      <c r="EE12">
        <f>(Transition!$D11*('RCP26 scenario'!AW13*'Unit emission'!AF12+'RCP26 scenario'!AW101*'Unit emission'!AF144)*Efficiency!$G11+(Transition!$C11*('RCP26 scenario'!AW13*'Unit emission'!AF56)+'RCP26 scenario'!AW101*'Unit emission'!AF188)*Efficiency!$P11)/Lifetime!$C11</f>
        <v>0</v>
      </c>
      <c r="EF12">
        <f>(Transition!$D11*('RCP26 scenario'!AX13*'Unit emission'!AG12+'RCP26 scenario'!AX101*'Unit emission'!AG144)*Efficiency!$G11+(Transition!$C11*('RCP26 scenario'!AX13*'Unit emission'!AG56)+'RCP26 scenario'!AX101*'Unit emission'!AG188)*Efficiency!$P11)/Lifetime!$C11</f>
        <v>0</v>
      </c>
      <c r="EG12">
        <f>(Transition!$D11*('RCP26 scenario'!AY13*'Unit emission'!AH12+'RCP26 scenario'!AY101*'Unit emission'!AH144)*Efficiency!$G11+(Transition!$C11*('RCP26 scenario'!AY13*'Unit emission'!AH56)+'RCP26 scenario'!AY101*'Unit emission'!AH188)*Efficiency!$P11)/Lifetime!$C11</f>
        <v>0</v>
      </c>
      <c r="EH12">
        <f>(Transition!$D11*('RCP26 scenario'!AZ13*'Unit emission'!AI12+'RCP26 scenario'!AZ101*'Unit emission'!AI144)*Efficiency!$G11+(Transition!$C11*('RCP26 scenario'!AZ13*'Unit emission'!AI56)+'RCP26 scenario'!AZ101*'Unit emission'!AI188)*Efficiency!$P11)/Lifetime!$C11</f>
        <v>0</v>
      </c>
      <c r="EI12">
        <f>(Transition!$D11*('RCP26 scenario'!BA13*'Unit emission'!AJ12)*Efficiency!$G11+Transition!$C11*('RCP26 scenario'!BA13*'Unit emission'!AJ56)*Efficiency!$P11)/Lifetime!$C11</f>
        <v>0</v>
      </c>
      <c r="EJ12" s="9">
        <f>(Transition!$D11*('RCP26 scenario'!BB13*'Unit emission'!T12)*Efficiency!$G11+Transition!$C11*('RCP26 scenario'!BB13*'Unit emission'!T56)*Efficiency!$P11)/Lifetime!$C11</f>
        <v>0</v>
      </c>
      <c r="EK12" s="9">
        <f>(Transition!$D11*('RCP26 scenario'!BC13*'Unit emission'!U12)*Efficiency!$G11+Transition!$C11*('RCP26 scenario'!BC13*'Unit emission'!U56)*Efficiency!$P11)/Lifetime!$C11</f>
        <v>0</v>
      </c>
      <c r="EL12" s="9">
        <f>(Transition!$D11*('RCP26 scenario'!BD13*'Unit emission'!V12)*Efficiency!$G11+Transition!$C11*('RCP26 scenario'!BD13*'Unit emission'!V56)*Efficiency!$P11)/Lifetime!$C11</f>
        <v>0</v>
      </c>
      <c r="EM12" s="9">
        <f>(Transition!$D11*('RCP26 scenario'!BE13*'Unit emission'!W12)*Efficiency!$G11+Transition!$C11*('RCP26 scenario'!BE13*'Unit emission'!W56)*Efficiency!$P11)/Lifetime!$C11</f>
        <v>0</v>
      </c>
      <c r="EN12" s="9">
        <f>(Transition!$D11*('RCP26 scenario'!BF13*'Unit emission'!X12)*Efficiency!$G11+Transition!$C11*('RCP26 scenario'!BF13*'Unit emission'!X56)*Efficiency!$P11)/Lifetime!$C11</f>
        <v>0</v>
      </c>
      <c r="EO12" s="9">
        <f>(Transition!$D11*('RCP26 scenario'!BG13*'Unit emission'!Y12)*Efficiency!$G11+Transition!$C11*('RCP26 scenario'!BG13*'Unit emission'!Y56)*Efficiency!$P11)/Lifetime!$C11</f>
        <v>0</v>
      </c>
      <c r="EP12" s="9">
        <f>(Transition!$D11*('RCP26 scenario'!BH13*'Unit emission'!Z12)*Efficiency!$G11+Transition!$C11*('RCP26 scenario'!BH13*'Unit emission'!Z56)*Efficiency!$P11)/Lifetime!$C11</f>
        <v>0</v>
      </c>
      <c r="EQ12" s="9">
        <f>(Transition!$D11*('RCP26 scenario'!BI13*'Unit emission'!AA12)*Efficiency!$G11+Transition!$C11*('RCP26 scenario'!BI13*'Unit emission'!AA56)*Efficiency!$P11)/Lifetime!$C11</f>
        <v>0</v>
      </c>
      <c r="ER12" s="9">
        <f>(Transition!$D11*('RCP26 scenario'!BJ13*'Unit emission'!AB12)*Efficiency!$G11+Transition!$C11*('RCP26 scenario'!BJ13*'Unit emission'!AB56)*Efficiency!$P11)/Lifetime!$C11</f>
        <v>0</v>
      </c>
      <c r="ES12" s="9">
        <f>(Transition!$D11*('RCP26 scenario'!BK13*'Unit emission'!AC12)*Efficiency!$G11+Transition!$C11*('RCP26 scenario'!BK13*'Unit emission'!AC56)*Efficiency!$P11)/Lifetime!$C11</f>
        <v>0</v>
      </c>
      <c r="ET12" s="9">
        <f>(Transition!$D11*('RCP26 scenario'!BL13*'Unit emission'!AD12)*Efficiency!$G11+Transition!$C11*('RCP26 scenario'!BL13*'Unit emission'!AD56)*Efficiency!$P11)/Lifetime!$C11</f>
        <v>0</v>
      </c>
      <c r="EU12" s="9">
        <f>(Transition!$D11*('RCP26 scenario'!BM13*'Unit emission'!AE12)*Efficiency!$G11+Transition!$C11*('RCP26 scenario'!BM13*'Unit emission'!AE56)*Efficiency!$P11)/Lifetime!$C11</f>
        <v>0</v>
      </c>
      <c r="EV12" s="9">
        <f>(Transition!$D11*('RCP26 scenario'!BN13*'Unit emission'!AF12)*Efficiency!$G11+Transition!$C11*('RCP26 scenario'!BN13*'Unit emission'!AF56)*Efficiency!$P11)/Lifetime!$C11</f>
        <v>0</v>
      </c>
      <c r="EW12" s="9">
        <f>(Transition!$D11*('RCP26 scenario'!BO13*'Unit emission'!AG12)*Efficiency!$G11+Transition!$C11*('RCP26 scenario'!BO13*'Unit emission'!AG56)*Efficiency!$P11)/Lifetime!$C11</f>
        <v>0</v>
      </c>
      <c r="EX12" s="9">
        <f>(Transition!$D11*('RCP26 scenario'!BP13*'Unit emission'!AH12)*Efficiency!$G11+Transition!$C11*('RCP26 scenario'!BP13*'Unit emission'!AH56)*Efficiency!$P11)/Lifetime!$C11</f>
        <v>0</v>
      </c>
      <c r="EY12" s="9">
        <f>(Transition!$D11*('RCP26 scenario'!BQ13*'Unit emission'!AI12)*Efficiency!$G11+Transition!$C11*('RCP26 scenario'!BQ13*'Unit emission'!AI56)*Efficiency!$P11)/Lifetime!$C11</f>
        <v>0</v>
      </c>
      <c r="EZ12" s="9">
        <f>(Transition!$D11*('RCP26 scenario'!BR13*'Unit emission'!AJ12)*Efficiency!$G11+Transition!$C11*('RCP26 scenario'!BR13*'Unit emission'!AJ56)*Efficiency!$P11)/Lifetime!$C11</f>
        <v>0</v>
      </c>
      <c r="FA12" s="9">
        <f>(Transition!$D11*('RCP26 scenario'!BS13*'Unit emission'!T12)*Efficiency!$G11+Transition!$C11*('RCP26 scenario'!BS13*'Unit emission'!T56)*Efficiency!$P11)/Lifetime!$C11</f>
        <v>0</v>
      </c>
      <c r="FB12" s="9">
        <f>(Transition!$D11*('RCP26 scenario'!BT13*'Unit emission'!U12)*Efficiency!$G11+Transition!$C11*('RCP26 scenario'!BT13*'Unit emission'!U56)*Efficiency!$P11)/Lifetime!$C11</f>
        <v>0</v>
      </c>
      <c r="FC12" s="9">
        <f>(Transition!$D11*('RCP26 scenario'!BU13*'Unit emission'!V12)*Efficiency!$G11+Transition!$C11*('RCP26 scenario'!BU13*'Unit emission'!V56)*Efficiency!$P11)/Lifetime!$C11</f>
        <v>0</v>
      </c>
      <c r="FD12" s="9">
        <f>(Transition!$D11*('RCP26 scenario'!BV13*'Unit emission'!W12)*Efficiency!$G11+Transition!$C11*('RCP26 scenario'!BV13*'Unit emission'!W56)*Efficiency!$P11)/Lifetime!$C11</f>
        <v>0</v>
      </c>
      <c r="FE12" s="9">
        <f>(Transition!$D11*('RCP26 scenario'!BW13*'Unit emission'!X12)*Efficiency!$G11+Transition!$C11*('RCP26 scenario'!BW13*'Unit emission'!X56)*Efficiency!$P11)/Lifetime!$C11</f>
        <v>0</v>
      </c>
      <c r="FF12" s="9">
        <f>(Transition!$D11*('RCP26 scenario'!BX13*'Unit emission'!Y12)*Efficiency!$G11+Transition!$C11*('RCP26 scenario'!BX13*'Unit emission'!Y56)*Efficiency!$P11)/Lifetime!$C11</f>
        <v>0</v>
      </c>
      <c r="FG12" s="9">
        <f>(Transition!$D11*('RCP26 scenario'!BY13*'Unit emission'!Z12)*Efficiency!$G11+Transition!$C11*('RCP26 scenario'!BY13*'Unit emission'!Z56)*Efficiency!$P11)/Lifetime!$C11</f>
        <v>0</v>
      </c>
      <c r="FH12" s="9">
        <f>(Transition!$D11*('RCP26 scenario'!BZ13*'Unit emission'!AA12)*Efficiency!$G11+Transition!$C11*('RCP26 scenario'!BZ13*'Unit emission'!AA56)*Efficiency!$P11)/Lifetime!$C11</f>
        <v>0</v>
      </c>
      <c r="FI12" s="9">
        <f>(Transition!$D11*('RCP26 scenario'!CA13*'Unit emission'!AB12)*Efficiency!$G11+Transition!$C11*('RCP26 scenario'!CA13*'Unit emission'!AB56)*Efficiency!$P11)/Lifetime!$C11</f>
        <v>0</v>
      </c>
      <c r="FJ12" s="9">
        <f>(Transition!$D11*('RCP26 scenario'!CB13*'Unit emission'!AC12)*Efficiency!$G11+Transition!$C11*('RCP26 scenario'!CB13*'Unit emission'!AC56)*Efficiency!$P11)/Lifetime!$C11</f>
        <v>0</v>
      </c>
      <c r="FK12" s="9">
        <f>(Transition!$D11*('RCP26 scenario'!CC13*'Unit emission'!AD12)*Efficiency!$G11+Transition!$C11*('RCP26 scenario'!CC13*'Unit emission'!AD56)*Efficiency!$P11)/Lifetime!$C11</f>
        <v>0</v>
      </c>
      <c r="FL12" s="9">
        <f>(Transition!$D11*('RCP26 scenario'!CD13*'Unit emission'!AE12)*Efficiency!$G11+Transition!$C11*('RCP26 scenario'!CD13*'Unit emission'!AE56)*Efficiency!$P11)/Lifetime!$C11</f>
        <v>0</v>
      </c>
      <c r="FM12" s="9">
        <f>(Transition!$D11*('RCP26 scenario'!CE13*'Unit emission'!AF12)*Efficiency!$G11+Transition!$C11*('RCP26 scenario'!CE13*'Unit emission'!AF56)*Efficiency!$P11)/Lifetime!$C11</f>
        <v>0</v>
      </c>
      <c r="FN12" s="9">
        <f>(Transition!$D11*('RCP26 scenario'!CF13*'Unit emission'!AG12)*Efficiency!$G11+Transition!$C11*('RCP26 scenario'!CF13*'Unit emission'!AG56)*Efficiency!$P11)/Lifetime!$C11</f>
        <v>0</v>
      </c>
      <c r="FO12" s="9">
        <f>(Transition!$D11*('RCP26 scenario'!CG13*'Unit emission'!AH12)*Efficiency!$G11+Transition!$C11*('RCP26 scenario'!CG13*'Unit emission'!AH56)*Efficiency!$P11)/Lifetime!$C11</f>
        <v>0</v>
      </c>
      <c r="FP12" s="9">
        <f>(Transition!$D11*('RCP26 scenario'!CH13*'Unit emission'!AI12)*Efficiency!$G11+Transition!$C11*('RCP26 scenario'!CH13*'Unit emission'!AI56)*Efficiency!$P11)/Lifetime!$C11</f>
        <v>0</v>
      </c>
      <c r="FS12">
        <v>2019</v>
      </c>
      <c r="FT12">
        <f>(Transition!$D11*('RCP19 scenario'!C13*'Unit emission'!AK12+'RCP19 scenario'!C101*'Unit emission'!AK144)*Efficiency!$G11+(Transition!$C11*('RCP19 scenario'!C13*'Unit emission'!AK56)+'RCP19 scenario'!C101*'Unit emission'!AK188)*Efficiency!$P11)/Lifetime!$C11</f>
        <v>0</v>
      </c>
      <c r="FU12">
        <f>(Transition!$D11*('RCP19 scenario'!D13*'Unit emission'!AL12+'RCP19 scenario'!D101*'Unit emission'!AL144)*Efficiency!$G11+(Transition!$C11*('RCP19 scenario'!D13*'Unit emission'!AL56)+'RCP19 scenario'!D101*'Unit emission'!AL188)*Efficiency!$P11)/Lifetime!$C11</f>
        <v>0</v>
      </c>
      <c r="FV12">
        <f>(Transition!$D11*('RCP19 scenario'!E13*'Unit emission'!AM12+'RCP19 scenario'!E101*'Unit emission'!AM144)*Efficiency!$G11+(Transition!$C11*('RCP19 scenario'!E13*'Unit emission'!AM56)+'RCP19 scenario'!E101*'Unit emission'!AM188)*Efficiency!$P11)/Lifetime!$C11</f>
        <v>0</v>
      </c>
      <c r="FW12">
        <f>(Transition!$D11*('RCP19 scenario'!F13*'Unit emission'!AN12+'RCP19 scenario'!F101*'Unit emission'!AN144)*Efficiency!$G11+(Transition!$C11*('RCP19 scenario'!F13*'Unit emission'!AN56)+'RCP19 scenario'!F101*'Unit emission'!AN188)*Efficiency!$P11)/Lifetime!$C11</f>
        <v>0</v>
      </c>
      <c r="FX12">
        <f>(Transition!$D11*('RCP19 scenario'!G13*'Unit emission'!AO12+'RCP19 scenario'!G101*'Unit emission'!AO144)*Efficiency!$G11+(Transition!$C11*('RCP19 scenario'!G13*'Unit emission'!AO56)+'RCP19 scenario'!G101*'Unit emission'!AO188)*Efficiency!$P11)/Lifetime!$C11</f>
        <v>0</v>
      </c>
      <c r="FY12">
        <f>(Transition!$D11*('RCP19 scenario'!H13*'Unit emission'!AP12+'RCP19 scenario'!H101*'Unit emission'!AP144)*Efficiency!$G11+(Transition!$C11*('RCP19 scenario'!H13*'Unit emission'!AP56)+'RCP19 scenario'!H101*'Unit emission'!AP188)*Efficiency!$P11)/Lifetime!$C11</f>
        <v>0</v>
      </c>
      <c r="FZ12">
        <f>(Transition!$D11*('RCP19 scenario'!I13*'Unit emission'!AQ12+'RCP19 scenario'!I101*'Unit emission'!AQ144)*Efficiency!$G11+(Transition!$C11*('RCP19 scenario'!I13*'Unit emission'!AQ56)+'RCP19 scenario'!I101*'Unit emission'!AQ188)*Efficiency!$P11)/Lifetime!$C11</f>
        <v>0</v>
      </c>
      <c r="GA12">
        <f>(Transition!$D11*('RCP19 scenario'!J13*'Unit emission'!AR12+'RCP19 scenario'!J101*'Unit emission'!AR144)*Efficiency!$G11+(Transition!$C11*('RCP19 scenario'!J13*'Unit emission'!AR56)+'RCP19 scenario'!J101*'Unit emission'!AR188)*Efficiency!$P11)/Lifetime!$C11</f>
        <v>0</v>
      </c>
      <c r="GB12">
        <f>(Transition!$D11*('RCP19 scenario'!K13*'Unit emission'!AS12+'RCP19 scenario'!K101*'Unit emission'!AS144)*Efficiency!$G11+(Transition!$C11*('RCP19 scenario'!K13*'Unit emission'!AS56)+'RCP19 scenario'!K101*'Unit emission'!AS188)*Efficiency!$P11)/Lifetime!$C11</f>
        <v>0</v>
      </c>
      <c r="GC12">
        <f>(Transition!$D11*('RCP19 scenario'!L13*'Unit emission'!AT12+'RCP19 scenario'!L101*'Unit emission'!AT144)*Efficiency!$G11+(Transition!$C11*('RCP19 scenario'!L13*'Unit emission'!AT56)+'RCP19 scenario'!L101*'Unit emission'!AT188)*Efficiency!$P11)/Lifetime!$C11</f>
        <v>0</v>
      </c>
      <c r="GD12">
        <f>(Transition!$D11*('RCP19 scenario'!M13*'Unit emission'!AU12+'RCP19 scenario'!M101*'Unit emission'!AU144)*Efficiency!$G11+(Transition!$C11*('RCP19 scenario'!M13*'Unit emission'!AU56)+'RCP19 scenario'!M101*'Unit emission'!AU188)*Efficiency!$P11)/Lifetime!$C11</f>
        <v>0</v>
      </c>
      <c r="GE12">
        <f>(Transition!$D11*('RCP19 scenario'!N13*'Unit emission'!AV12+'RCP19 scenario'!N101*'Unit emission'!AV144)*Efficiency!$G11+(Transition!$C11*('RCP19 scenario'!N13*'Unit emission'!AV56)+'RCP19 scenario'!N101*'Unit emission'!AV188)*Efficiency!$P11)/Lifetime!$C11</f>
        <v>0</v>
      </c>
      <c r="GF12">
        <f>(Transition!$D11*('RCP19 scenario'!O13*'Unit emission'!AW12+'RCP19 scenario'!O101*'Unit emission'!AW144)*Efficiency!$G11+(Transition!$C11*('RCP19 scenario'!O13*'Unit emission'!AW56)+'RCP19 scenario'!O101*'Unit emission'!AW188)*Efficiency!$P11)/Lifetime!$C11</f>
        <v>0</v>
      </c>
      <c r="GG12">
        <f>(Transition!$D11*('RCP19 scenario'!P13*'Unit emission'!AX12+'RCP19 scenario'!P101*'Unit emission'!AX144)*Efficiency!$G11+(Transition!$C11*('RCP19 scenario'!P13*'Unit emission'!AX56)+'RCP19 scenario'!P101*'Unit emission'!AX188)*Efficiency!$P11)/Lifetime!$C11</f>
        <v>0</v>
      </c>
      <c r="GH12">
        <f>(Transition!$D11*('RCP19 scenario'!Q13*'Unit emission'!AY12+'RCP19 scenario'!Q101*'Unit emission'!AY144)*Efficiency!$G11+(Transition!$C11*('RCP19 scenario'!Q13*'Unit emission'!AY56)+'RCP19 scenario'!Q101*'Unit emission'!AY188)*Efficiency!$P11)/Lifetime!$C11</f>
        <v>0</v>
      </c>
      <c r="GI12">
        <f>(Transition!$D11*('RCP19 scenario'!R13*'Unit emission'!AZ12+'RCP19 scenario'!R101*'Unit emission'!AZ144)*Efficiency!$G11+(Transition!$C11*('RCP19 scenario'!R13*'Unit emission'!AZ56)+'RCP19 scenario'!R101*'Unit emission'!AZ188)*Efficiency!$P11)/Lifetime!$C11</f>
        <v>0</v>
      </c>
      <c r="GJ12">
        <f>(Transition!$D11*('RCP19 scenario'!S13*'Unit emission'!BA12)*Efficiency!$G11+Transition!$C11*('RCP19 scenario'!S13*'Unit emission'!BA56)*Efficiency!$P11)/Lifetime!$C11</f>
        <v>0</v>
      </c>
      <c r="GK12">
        <f>(Transition!$D11*('RCP19 scenario'!T13*'Unit emission'!AK12+'RCP19 scenario'!T101*'Unit emission'!AK144)*Efficiency!$G11+(Transition!$C11*('RCP19 scenario'!T13*'Unit emission'!AK56)+'RCP19 scenario'!T101*'Unit emission'!AK188)*Efficiency!$P11)/Lifetime!$C11</f>
        <v>0</v>
      </c>
      <c r="GL12">
        <f>(Transition!$D11*('RCP19 scenario'!U13*'Unit emission'!AL12+'RCP19 scenario'!U101*'Unit emission'!AL144)*Efficiency!$G11+(Transition!$C11*('RCP19 scenario'!U13*'Unit emission'!AL56)+'RCP19 scenario'!U101*'Unit emission'!AL188)*Efficiency!$P11)/Lifetime!$C11</f>
        <v>0</v>
      </c>
      <c r="GM12">
        <f>(Transition!$D11*('RCP19 scenario'!V13*'Unit emission'!AM12+'RCP19 scenario'!V101*'Unit emission'!AM144)*Efficiency!$G11+(Transition!$C11*('RCP19 scenario'!V13*'Unit emission'!AM56)+'RCP19 scenario'!V101*'Unit emission'!AM188)*Efficiency!$P11)/Lifetime!$C11</f>
        <v>0</v>
      </c>
      <c r="GN12">
        <f>(Transition!$D11*('RCP19 scenario'!W13*'Unit emission'!AN12+'RCP19 scenario'!W101*'Unit emission'!AN144)*Efficiency!$G11+(Transition!$C11*('RCP19 scenario'!W13*'Unit emission'!AN56)+'RCP19 scenario'!W101*'Unit emission'!AN188)*Efficiency!$P11)/Lifetime!$C11</f>
        <v>0</v>
      </c>
      <c r="GO12">
        <f>(Transition!$D11*('RCP19 scenario'!X13*'Unit emission'!AO12+'RCP19 scenario'!X101*'Unit emission'!AO144)*Efficiency!$G11+(Transition!$C11*('RCP19 scenario'!X13*'Unit emission'!AO56)+'RCP19 scenario'!X101*'Unit emission'!AO188)*Efficiency!$P11)/Lifetime!$C11</f>
        <v>0</v>
      </c>
      <c r="GP12">
        <f>(Transition!$D11*('RCP19 scenario'!Y13*'Unit emission'!AP12+'RCP19 scenario'!Y101*'Unit emission'!AP144)*Efficiency!$G11+(Transition!$C11*('RCP19 scenario'!Y13*'Unit emission'!AP56)+'RCP19 scenario'!Y101*'Unit emission'!AP188)*Efficiency!$P11)/Lifetime!$C11</f>
        <v>0</v>
      </c>
      <c r="GQ12">
        <f>(Transition!$D11*('RCP19 scenario'!Z13*'Unit emission'!AQ12+'RCP19 scenario'!Z101*'Unit emission'!AQ144)*Efficiency!$G11+(Transition!$C11*('RCP19 scenario'!Z13*'Unit emission'!AQ56)+'RCP19 scenario'!Z101*'Unit emission'!AQ188)*Efficiency!$P11)/Lifetime!$C11</f>
        <v>0</v>
      </c>
      <c r="GR12">
        <f>(Transition!$D11*('RCP19 scenario'!AA13*'Unit emission'!AR12+'RCP19 scenario'!AA101*'Unit emission'!AR144)*Efficiency!$G11+(Transition!$C11*('RCP19 scenario'!AA13*'Unit emission'!AR56)+'RCP19 scenario'!AA101*'Unit emission'!AR188)*Efficiency!$P11)/Lifetime!$C11</f>
        <v>0</v>
      </c>
      <c r="GS12">
        <f>(Transition!$D11*('RCP19 scenario'!AB13*'Unit emission'!AS12+'RCP19 scenario'!AB101*'Unit emission'!AS144)*Efficiency!$G11+(Transition!$C11*('RCP19 scenario'!AB13*'Unit emission'!AS56)+'RCP19 scenario'!AB101*'Unit emission'!AS188)*Efficiency!$P11)/Lifetime!$C11</f>
        <v>0</v>
      </c>
      <c r="GT12">
        <f>(Transition!$D11*('RCP19 scenario'!AC13*'Unit emission'!AT12+'RCP19 scenario'!AC101*'Unit emission'!AT144)*Efficiency!$G11+(Transition!$C11*('RCP19 scenario'!AC13*'Unit emission'!AT56)+'RCP19 scenario'!AC101*'Unit emission'!AT188)*Efficiency!$P11)/Lifetime!$C11</f>
        <v>0</v>
      </c>
      <c r="GU12">
        <f>(Transition!$D11*('RCP19 scenario'!AD13*'Unit emission'!AU12+'RCP19 scenario'!AD101*'Unit emission'!AU144)*Efficiency!$G11+(Transition!$C11*('RCP19 scenario'!AD13*'Unit emission'!AU56)+'RCP19 scenario'!AD101*'Unit emission'!AU188)*Efficiency!$P11)/Lifetime!$C11</f>
        <v>0</v>
      </c>
      <c r="GV12">
        <f>(Transition!$D11*('RCP19 scenario'!AE13*'Unit emission'!AV12+'RCP19 scenario'!AE101*'Unit emission'!AV144)*Efficiency!$G11+(Transition!$C11*('RCP19 scenario'!AE13*'Unit emission'!AV56)+'RCP19 scenario'!AE101*'Unit emission'!AV188)*Efficiency!$P11)/Lifetime!$C11</f>
        <v>0</v>
      </c>
      <c r="GW12">
        <f>(Transition!$D11*('RCP19 scenario'!AF13*'Unit emission'!AW12+'RCP19 scenario'!AF101*'Unit emission'!AW144)*Efficiency!$G11+(Transition!$C11*('RCP19 scenario'!AF13*'Unit emission'!AW56)+'RCP19 scenario'!AF101*'Unit emission'!AW188)*Efficiency!$P11)/Lifetime!$C11</f>
        <v>0</v>
      </c>
      <c r="GX12">
        <f>(Transition!$D11*('RCP19 scenario'!AG13*'Unit emission'!AX12+'RCP19 scenario'!AG101*'Unit emission'!AX144)*Efficiency!$G11+(Transition!$C11*('RCP19 scenario'!AG13*'Unit emission'!AX56)+'RCP19 scenario'!AG101*'Unit emission'!AX188)*Efficiency!$P11)/Lifetime!$C11</f>
        <v>0</v>
      </c>
      <c r="GY12">
        <f>(Transition!$D11*('RCP19 scenario'!AH13*'Unit emission'!AY12+'RCP19 scenario'!AH101*'Unit emission'!AY144)*Efficiency!$G11+(Transition!$C11*('RCP19 scenario'!AH13*'Unit emission'!AY56)+'RCP19 scenario'!AH101*'Unit emission'!AY188)*Efficiency!$P11)/Lifetime!$C11</f>
        <v>0</v>
      </c>
      <c r="GZ12">
        <f>(Transition!$D11*('RCP19 scenario'!AI13*'Unit emission'!AZ12+'RCP19 scenario'!AI101*'Unit emission'!AZ144)*Efficiency!$G11+(Transition!$C11*('RCP19 scenario'!AI13*'Unit emission'!AZ56)+'RCP19 scenario'!AI101*'Unit emission'!AZ188)*Efficiency!$P11)/Lifetime!$C11</f>
        <v>0</v>
      </c>
      <c r="HA12">
        <f>(Transition!$D11*('RCP19 scenario'!AJ13*'Unit emission'!BA12)*Efficiency!$G11+Transition!$C11*('RCP19 scenario'!AJ13*'Unit emission'!BA56)*Efficiency!$P11)/Lifetime!$C11</f>
        <v>0</v>
      </c>
      <c r="HB12">
        <f>(Transition!$D11*('RCP19 scenario'!AK13*'Unit emission'!AK12+'RCP19 scenario'!AK101*'Unit emission'!AK144)*Efficiency!$G11+(Transition!$C11*('RCP19 scenario'!AK13*'Unit emission'!AK56)+'RCP19 scenario'!AK101*'Unit emission'!AK188)*Efficiency!$P11)/Lifetime!$C11</f>
        <v>0</v>
      </c>
      <c r="HC12">
        <f>(Transition!$D11*('RCP19 scenario'!AL13*'Unit emission'!AL12+'RCP19 scenario'!AL101*'Unit emission'!AL144)*Efficiency!$G11+(Transition!$C11*('RCP19 scenario'!AL13*'Unit emission'!AL56)+'RCP19 scenario'!AL101*'Unit emission'!AL188)*Efficiency!$P11)/Lifetime!$C11</f>
        <v>0</v>
      </c>
      <c r="HD12">
        <f>(Transition!$D11*('RCP19 scenario'!AM13*'Unit emission'!AM12+'RCP19 scenario'!AM101*'Unit emission'!AM144)*Efficiency!$G11+(Transition!$C11*('RCP19 scenario'!AM13*'Unit emission'!AM56)+'RCP19 scenario'!AM101*'Unit emission'!AM188)*Efficiency!$P11)/Lifetime!$C11</f>
        <v>0</v>
      </c>
      <c r="HE12">
        <f>(Transition!$D11*('RCP19 scenario'!AN13*'Unit emission'!AN12+'RCP19 scenario'!AN101*'Unit emission'!AN144)*Efficiency!$G11+(Transition!$C11*('RCP19 scenario'!AN13*'Unit emission'!AN56)+'RCP19 scenario'!AN101*'Unit emission'!AN188)*Efficiency!$P11)/Lifetime!$C11</f>
        <v>0</v>
      </c>
      <c r="HF12">
        <f>(Transition!$D11*('RCP19 scenario'!AO13*'Unit emission'!AO12+'RCP19 scenario'!AO101*'Unit emission'!AO144)*Efficiency!$G11+(Transition!$C11*('RCP19 scenario'!AO13*'Unit emission'!AO56)+'RCP19 scenario'!AO101*'Unit emission'!AO188)*Efficiency!$P11)/Lifetime!$C11</f>
        <v>0</v>
      </c>
      <c r="HG12">
        <f>(Transition!$D11*('RCP19 scenario'!AP13*'Unit emission'!AP12+'RCP19 scenario'!AP101*'Unit emission'!AP144)*Efficiency!$G11+(Transition!$C11*('RCP19 scenario'!AP13*'Unit emission'!AP56)+'RCP19 scenario'!AP101*'Unit emission'!AP188)*Efficiency!$P11)/Lifetime!$C11</f>
        <v>0</v>
      </c>
      <c r="HH12">
        <f>(Transition!$D11*('RCP19 scenario'!AQ13*'Unit emission'!AQ12+'RCP19 scenario'!AQ101*'Unit emission'!AQ144)*Efficiency!$G11+(Transition!$C11*('RCP19 scenario'!AQ13*'Unit emission'!AQ56)+'RCP19 scenario'!AQ101*'Unit emission'!AQ188)*Efficiency!$P11)/Lifetime!$C11</f>
        <v>0</v>
      </c>
      <c r="HI12">
        <f>(Transition!$D11*('RCP19 scenario'!AR13*'Unit emission'!AR12+'RCP19 scenario'!AR101*'Unit emission'!AR144)*Efficiency!$G11+(Transition!$C11*('RCP19 scenario'!AR13*'Unit emission'!AR56)+'RCP19 scenario'!AR101*'Unit emission'!AR188)*Efficiency!$P11)/Lifetime!$C11</f>
        <v>0</v>
      </c>
      <c r="HJ12">
        <f>(Transition!$D11*('RCP19 scenario'!AS13*'Unit emission'!AS12+'RCP19 scenario'!AS101*'Unit emission'!AS144)*Efficiency!$G11+(Transition!$C11*('RCP19 scenario'!AS13*'Unit emission'!AS56)+'RCP19 scenario'!AS101*'Unit emission'!AS188)*Efficiency!$P11)/Lifetime!$C11</f>
        <v>0</v>
      </c>
      <c r="HK12">
        <f>(Transition!$D11*('RCP19 scenario'!AT13*'Unit emission'!AT12+'RCP19 scenario'!AT101*'Unit emission'!AT144)*Efficiency!$G11+(Transition!$C11*('RCP19 scenario'!AT13*'Unit emission'!AT56)+'RCP19 scenario'!AT101*'Unit emission'!AT188)*Efficiency!$P11)/Lifetime!$C11</f>
        <v>0</v>
      </c>
      <c r="HL12">
        <f>(Transition!$D11*('RCP19 scenario'!AU13*'Unit emission'!AU12+'RCP19 scenario'!AU101*'Unit emission'!AU144)*Efficiency!$G11+(Transition!$C11*('RCP19 scenario'!AU13*'Unit emission'!AU56)+'RCP19 scenario'!AU101*'Unit emission'!AU188)*Efficiency!$P11)/Lifetime!$C11</f>
        <v>0</v>
      </c>
      <c r="HM12">
        <f>(Transition!$D11*('RCP19 scenario'!AV13*'Unit emission'!AV12+'RCP19 scenario'!AV101*'Unit emission'!AV144)*Efficiency!$G11+(Transition!$C11*('RCP19 scenario'!AV13*'Unit emission'!AV56)+'RCP19 scenario'!AV101*'Unit emission'!AV188)*Efficiency!$P11)/Lifetime!$C11</f>
        <v>0</v>
      </c>
      <c r="HN12">
        <f>(Transition!$D11*('RCP19 scenario'!AW13*'Unit emission'!AW12+'RCP19 scenario'!AW101*'Unit emission'!AW144)*Efficiency!$G11+(Transition!$C11*('RCP19 scenario'!AW13*'Unit emission'!AW56)+'RCP19 scenario'!AW101*'Unit emission'!AW188)*Efficiency!$P11)/Lifetime!$C11</f>
        <v>0</v>
      </c>
      <c r="HO12">
        <f>(Transition!$D11*('RCP19 scenario'!AX13*'Unit emission'!AX12+'RCP19 scenario'!AX101*'Unit emission'!AX144)*Efficiency!$G11+(Transition!$C11*('RCP19 scenario'!AX13*'Unit emission'!AX56)+'RCP19 scenario'!AX101*'Unit emission'!AX188)*Efficiency!$P11)/Lifetime!$C11</f>
        <v>0</v>
      </c>
      <c r="HP12">
        <f>(Transition!$D11*('RCP19 scenario'!AY13*'Unit emission'!AY12+'RCP19 scenario'!AY101*'Unit emission'!AY144)*Efficiency!$G11+(Transition!$C11*('RCP19 scenario'!AY13*'Unit emission'!AY56)+'RCP19 scenario'!AY101*'Unit emission'!AY188)*Efficiency!$P11)/Lifetime!$C11</f>
        <v>0</v>
      </c>
      <c r="HQ12">
        <f>(Transition!$D11*('RCP19 scenario'!AZ13*'Unit emission'!AZ12+'RCP19 scenario'!AZ101*'Unit emission'!AZ144)*Efficiency!$G11+(Transition!$C11*('RCP19 scenario'!AZ13*'Unit emission'!AZ56)+'RCP19 scenario'!AZ101*'Unit emission'!AZ188)*Efficiency!$P11)/Lifetime!$C11</f>
        <v>0</v>
      </c>
      <c r="HR12">
        <f>(Transition!$D11*('RCP19 scenario'!BA13*'Unit emission'!BA12)*Efficiency!$G11+Transition!$C11*('RCP19 scenario'!BA13*'Unit emission'!BA56)*Efficiency!$P11)/Lifetime!$C11</f>
        <v>0</v>
      </c>
      <c r="HS12" s="9">
        <f>(Transition!$D11*('RCP19 scenario'!BB13*'Unit emission'!AK12)*Efficiency!$G11+Transition!$C11*('RCP19 scenario'!BB13*'Unit emission'!AK56)*Efficiency!$P11)/Lifetime!$C11</f>
        <v>0</v>
      </c>
      <c r="HT12" s="9">
        <f>(Transition!$D11*('RCP19 scenario'!BC13*'Unit emission'!AL12)*Efficiency!$G11+Transition!$C11*('RCP19 scenario'!BC13*'Unit emission'!AL56)*Efficiency!$P11)/Lifetime!$C11</f>
        <v>0</v>
      </c>
      <c r="HU12" s="9">
        <f>(Transition!$D11*('RCP19 scenario'!BD13*'Unit emission'!AM12)*Efficiency!$G11+Transition!$C11*('RCP19 scenario'!BD13*'Unit emission'!AM56)*Efficiency!$P11)/Lifetime!$C11</f>
        <v>0</v>
      </c>
      <c r="HV12" s="9">
        <f>(Transition!$D11*('RCP19 scenario'!BE13*'Unit emission'!AN12)*Efficiency!$G11+Transition!$C11*('RCP19 scenario'!BE13*'Unit emission'!AN56)*Efficiency!$P11)/Lifetime!$C11</f>
        <v>0</v>
      </c>
      <c r="HW12" s="9">
        <f>(Transition!$D11*('RCP19 scenario'!BF13*'Unit emission'!AO12)*Efficiency!$G11+Transition!$C11*('RCP19 scenario'!BF13*'Unit emission'!AO56)*Efficiency!$P11)/Lifetime!$C11</f>
        <v>0</v>
      </c>
      <c r="HX12" s="9">
        <f>(Transition!$D11*('RCP19 scenario'!BG13*'Unit emission'!AP12)*Efficiency!$G11+Transition!$C11*('RCP19 scenario'!BG13*'Unit emission'!AP56)*Efficiency!$P11)/Lifetime!$C11</f>
        <v>0</v>
      </c>
      <c r="HY12" s="9">
        <f>(Transition!$D11*('RCP19 scenario'!BH13*'Unit emission'!AQ12)*Efficiency!$G11+Transition!$C11*('RCP19 scenario'!BH13*'Unit emission'!AQ56)*Efficiency!$P11)/Lifetime!$C11</f>
        <v>0</v>
      </c>
      <c r="HZ12" s="9">
        <f>(Transition!$D11*('RCP19 scenario'!BI13*'Unit emission'!AR12)*Efficiency!$G11+Transition!$C11*('RCP19 scenario'!BI13*'Unit emission'!AR56)*Efficiency!$P11)/Lifetime!$C11</f>
        <v>0</v>
      </c>
      <c r="IA12" s="9">
        <f>(Transition!$D11*('RCP19 scenario'!BJ13*'Unit emission'!AS12)*Efficiency!$G11+Transition!$C11*('RCP19 scenario'!BJ13*'Unit emission'!AS56)*Efficiency!$P11)/Lifetime!$C11</f>
        <v>0</v>
      </c>
      <c r="IB12" s="9">
        <f>(Transition!$D11*('RCP19 scenario'!BK13*'Unit emission'!AT12)*Efficiency!$G11+Transition!$C11*('RCP19 scenario'!BK13*'Unit emission'!AT56)*Efficiency!$P11)/Lifetime!$C11</f>
        <v>0</v>
      </c>
      <c r="IC12" s="9">
        <f>(Transition!$D11*('RCP19 scenario'!BL13*'Unit emission'!AU12)*Efficiency!$G11+Transition!$C11*('RCP19 scenario'!BL13*'Unit emission'!AU56)*Efficiency!$P11)/Lifetime!$C11</f>
        <v>0</v>
      </c>
      <c r="ID12" s="9">
        <f>(Transition!$D11*('RCP19 scenario'!BM13*'Unit emission'!AV12)*Efficiency!$G11+Transition!$C11*('RCP19 scenario'!BM13*'Unit emission'!AV56)*Efficiency!$P11)/Lifetime!$C11</f>
        <v>0</v>
      </c>
      <c r="IE12" s="9">
        <f>(Transition!$D11*('RCP19 scenario'!BN13*'Unit emission'!AW12)*Efficiency!$G11+Transition!$C11*('RCP19 scenario'!BN13*'Unit emission'!AW56)*Efficiency!$P11)/Lifetime!$C11</f>
        <v>0</v>
      </c>
      <c r="IF12" s="9">
        <f>(Transition!$D11*('RCP19 scenario'!BO13*'Unit emission'!AX12)*Efficiency!$G11+Transition!$C11*('RCP19 scenario'!BO13*'Unit emission'!AX56)*Efficiency!$P11)/Lifetime!$C11</f>
        <v>0</v>
      </c>
      <c r="IG12" s="9">
        <f>(Transition!$D11*('RCP19 scenario'!BP13*'Unit emission'!AY12)*Efficiency!$G11+Transition!$C11*('RCP19 scenario'!BP13*'Unit emission'!AY56)*Efficiency!$P11)/Lifetime!$C11</f>
        <v>0</v>
      </c>
      <c r="IH12" s="9">
        <f>(Transition!$D11*('RCP19 scenario'!BQ13*'Unit emission'!AZ12)*Efficiency!$G11+Transition!$C11*('RCP19 scenario'!BQ13*'Unit emission'!AZ56)*Efficiency!$P11)/Lifetime!$C11</f>
        <v>0</v>
      </c>
      <c r="II12" s="9">
        <f>(Transition!$D11*('RCP19 scenario'!BR13*'Unit emission'!BA12)*Efficiency!$G11+Transition!$C11*('RCP19 scenario'!BR13*'Unit emission'!BA56)*Efficiency!$P11)/Lifetime!$C11</f>
        <v>0</v>
      </c>
      <c r="IJ12" s="9">
        <f>(Transition!$D11*('RCP19 scenario'!BS13*'Unit emission'!AK12)*Efficiency!$G11+Transition!$C11*('RCP19 scenario'!BS13*'Unit emission'!AK56)*Efficiency!$P11)/Lifetime!$C11</f>
        <v>0</v>
      </c>
      <c r="IK12" s="9">
        <f>(Transition!$D11*('RCP19 scenario'!BT13*'Unit emission'!AL12)*Efficiency!$G11+Transition!$C11*('RCP19 scenario'!BT13*'Unit emission'!AL56)*Efficiency!$P11)/Lifetime!$C11</f>
        <v>0</v>
      </c>
      <c r="IL12" s="9">
        <f>(Transition!$D11*('RCP19 scenario'!BU13*'Unit emission'!AM12)*Efficiency!$G11+Transition!$C11*('RCP19 scenario'!BU13*'Unit emission'!AM56)*Efficiency!$P11)/Lifetime!$C11</f>
        <v>0</v>
      </c>
      <c r="IM12" s="9">
        <f>(Transition!$D11*('RCP19 scenario'!BV13*'Unit emission'!AN12)*Efficiency!$G11+Transition!$C11*('RCP19 scenario'!BV13*'Unit emission'!AN56)*Efficiency!$P11)/Lifetime!$C11</f>
        <v>0</v>
      </c>
      <c r="IN12" s="9">
        <f>(Transition!$D11*('RCP19 scenario'!BW13*'Unit emission'!AO12)*Efficiency!$G11+Transition!$C11*('RCP19 scenario'!BW13*'Unit emission'!AO56)*Efficiency!$P11)/Lifetime!$C11</f>
        <v>0</v>
      </c>
      <c r="IO12" s="9">
        <f>(Transition!$D11*('RCP19 scenario'!BX13*'Unit emission'!AP12)*Efficiency!$G11+Transition!$C11*('RCP19 scenario'!BX13*'Unit emission'!AP56)*Efficiency!$P11)/Lifetime!$C11</f>
        <v>0</v>
      </c>
      <c r="IP12" s="9">
        <f>(Transition!$D11*('RCP19 scenario'!BY13*'Unit emission'!AQ12)*Efficiency!$G11+Transition!$C11*('RCP19 scenario'!BY13*'Unit emission'!AQ56)*Efficiency!$P11)/Lifetime!$C11</f>
        <v>0</v>
      </c>
      <c r="IQ12" s="9">
        <f>(Transition!$D11*('RCP19 scenario'!BZ13*'Unit emission'!AR12)*Efficiency!$G11+Transition!$C11*('RCP19 scenario'!BZ13*'Unit emission'!AR56)*Efficiency!$P11)/Lifetime!$C11</f>
        <v>0</v>
      </c>
      <c r="IR12" s="9">
        <f>(Transition!$D11*('RCP19 scenario'!CA13*'Unit emission'!AS12)*Efficiency!$G11+Transition!$C11*('RCP19 scenario'!CA13*'Unit emission'!AS56)*Efficiency!$P11)/Lifetime!$C11</f>
        <v>0</v>
      </c>
      <c r="IS12" s="9">
        <f>(Transition!$D11*('RCP19 scenario'!CB13*'Unit emission'!AT12)*Efficiency!$G11+Transition!$C11*('RCP19 scenario'!CB13*'Unit emission'!AT56)*Efficiency!$P11)/Lifetime!$C11</f>
        <v>0</v>
      </c>
      <c r="IT12" s="9">
        <f>(Transition!$D11*('RCP19 scenario'!CC13*'Unit emission'!AU12)*Efficiency!$G11+Transition!$C11*('RCP19 scenario'!CC13*'Unit emission'!AU56)*Efficiency!$P11)/Lifetime!$C11</f>
        <v>0</v>
      </c>
      <c r="IU12" s="9">
        <f>(Transition!$D11*('RCP19 scenario'!CD13*'Unit emission'!AV12)*Efficiency!$G11+Transition!$C11*('RCP19 scenario'!CD13*'Unit emission'!AV56)*Efficiency!$P11)/Lifetime!$C11</f>
        <v>0</v>
      </c>
      <c r="IV12" s="9">
        <f>(Transition!$D11*('RCP19 scenario'!CE13*'Unit emission'!AW12)*Efficiency!$G11+Transition!$C11*('RCP19 scenario'!CE13*'Unit emission'!AW56)*Efficiency!$P11)/Lifetime!$C11</f>
        <v>0</v>
      </c>
      <c r="IW12" s="9">
        <f>(Transition!$D11*('RCP19 scenario'!CF13*'Unit emission'!AX12)*Efficiency!$G11+Transition!$C11*('RCP19 scenario'!CF13*'Unit emission'!AX56)*Efficiency!$P11)/Lifetime!$C11</f>
        <v>0</v>
      </c>
      <c r="IX12" s="9">
        <f>(Transition!$D11*('RCP19 scenario'!CG13*'Unit emission'!AY12)*Efficiency!$G11+Transition!$C11*('RCP19 scenario'!CG13*'Unit emission'!AY56)*Efficiency!$P11)/Lifetime!$C11</f>
        <v>0</v>
      </c>
      <c r="IY12" s="9">
        <f>(Transition!$D11*('RCP19 scenario'!CH13*'Unit emission'!AZ12)*Efficiency!$G11+Transition!$C11*('RCP19 scenario'!CH13*'Unit emission'!AZ56)*Efficiency!$P11)/Lifetime!$C11</f>
        <v>0</v>
      </c>
    </row>
    <row r="13" spans="1:259" x14ac:dyDescent="0.25">
      <c r="A13">
        <v>2020</v>
      </c>
      <c r="B13">
        <f>(Transition!$D12*('Base-scenario'!C14*'Unit emission'!C13)*Efficiency!$G12+(Transition!$C12*('Base-scenario'!C14*'Unit emission'!C57)+'Base-scenario'!C102*'Unit emission'!C189)*Efficiency!$P12)/Lifetime!$C12</f>
        <v>0</v>
      </c>
      <c r="C13">
        <f>(Transition!$D12*('Base-scenario'!D14*'Unit emission'!D13)*Efficiency!$G12+(Transition!$C12*('Base-scenario'!D14*'Unit emission'!D57)+'Base-scenario'!D102*'Unit emission'!D189)*Efficiency!$P12)/Lifetime!$C12</f>
        <v>0</v>
      </c>
      <c r="D13">
        <f>(Transition!$D12*('Base-scenario'!E14*'Unit emission'!E13)*Efficiency!$G12+(Transition!$C12*('Base-scenario'!E14*'Unit emission'!E57)+'Base-scenario'!E102*'Unit emission'!E189)*Efficiency!$P12)/Lifetime!$C12</f>
        <v>0</v>
      </c>
      <c r="E13">
        <f>(Transition!$D12*('Base-scenario'!F14*'Unit emission'!F13)*Efficiency!$G12+(Transition!$C12*('Base-scenario'!F14*'Unit emission'!F57)+'Base-scenario'!F102*'Unit emission'!F189)*Efficiency!$P12)/Lifetime!$C12</f>
        <v>0</v>
      </c>
      <c r="F13">
        <f>(Transition!$D12*('Base-scenario'!G14*'Unit emission'!G13)*Efficiency!$G12+(Transition!$C12*('Base-scenario'!G14*'Unit emission'!G57)+'Base-scenario'!G102*'Unit emission'!G189)*Efficiency!$P12)/Lifetime!$C12</f>
        <v>0</v>
      </c>
      <c r="G13">
        <f>(Transition!$D12*('Base-scenario'!H14*'Unit emission'!H13)*Efficiency!$G12+(Transition!$C12*('Base-scenario'!H14*'Unit emission'!H57)+'Base-scenario'!H102*'Unit emission'!H189)*Efficiency!$P12)/Lifetime!$C12</f>
        <v>0</v>
      </c>
      <c r="H13">
        <f>(Transition!$D12*('Base-scenario'!I14*'Unit emission'!I13)*Efficiency!$G12+(Transition!$C12*('Base-scenario'!I14*'Unit emission'!I57)+'Base-scenario'!I102*'Unit emission'!I189)*Efficiency!$P12)/Lifetime!$C12</f>
        <v>0</v>
      </c>
      <c r="I13">
        <f>(Transition!$D12*('Base-scenario'!J14*'Unit emission'!J13)*Efficiency!$G12+(Transition!$C12*('Base-scenario'!J14*'Unit emission'!J57)+'Base-scenario'!J102*'Unit emission'!J189)*Efficiency!$P12)/Lifetime!$C12</f>
        <v>0</v>
      </c>
      <c r="J13">
        <f>(Transition!$D12*('Base-scenario'!K14*'Unit emission'!K13)*Efficiency!$G12+(Transition!$C12*('Base-scenario'!K14*'Unit emission'!K57)+'Base-scenario'!K102*'Unit emission'!K189)*Efficiency!$P12)/Lifetime!$C12</f>
        <v>0</v>
      </c>
      <c r="K13">
        <f>(Transition!$D12*('Base-scenario'!L14*'Unit emission'!L13)*Efficiency!$G12+(Transition!$C12*('Base-scenario'!L14*'Unit emission'!L57)+'Base-scenario'!L102*'Unit emission'!L189)*Efficiency!$P12)/Lifetime!$C12</f>
        <v>0</v>
      </c>
      <c r="L13">
        <f>(Transition!$D12*('Base-scenario'!M14*'Unit emission'!M13)*Efficiency!$G12+(Transition!$C12*('Base-scenario'!M14*'Unit emission'!M57)+'Base-scenario'!M102*'Unit emission'!M189)*Efficiency!$P12)/Lifetime!$C12</f>
        <v>0</v>
      </c>
      <c r="M13">
        <f>(Transition!$D12*('Base-scenario'!N14*'Unit emission'!N13)*Efficiency!$G12+(Transition!$C12*('Base-scenario'!N14*'Unit emission'!N57)+'Base-scenario'!N102*'Unit emission'!N189)*Efficiency!$P12)/Lifetime!$C12</f>
        <v>0</v>
      </c>
      <c r="N13">
        <f>(Transition!$D12*('Base-scenario'!O14*'Unit emission'!O13)*Efficiency!$G12+(Transition!$C12*('Base-scenario'!O14*'Unit emission'!O57)+'Base-scenario'!O102*'Unit emission'!O189)*Efficiency!$P12)/Lifetime!$C12</f>
        <v>0</v>
      </c>
      <c r="O13">
        <f>(Transition!$D12*('Base-scenario'!P14*'Unit emission'!P13)*Efficiency!$G12+(Transition!$C12*('Base-scenario'!P14*'Unit emission'!P57)+'Base-scenario'!P102*'Unit emission'!P189)*Efficiency!$P12)/Lifetime!$C12</f>
        <v>0</v>
      </c>
      <c r="P13">
        <f>(Transition!$D12*('Base-scenario'!Q14*'Unit emission'!Q13)*Efficiency!$G12+(Transition!$C12*('Base-scenario'!Q14*'Unit emission'!Q57)+'Base-scenario'!Q102*'Unit emission'!Q189)*Efficiency!$P12)/Lifetime!$C12</f>
        <v>0</v>
      </c>
      <c r="Q13">
        <f>(Transition!$D12*('Base-scenario'!R14*'Unit emission'!R13)*Efficiency!$G12+(Transition!$C12*('Base-scenario'!R14*'Unit emission'!R57)+'Base-scenario'!R102*'Unit emission'!R189)*Efficiency!$P12)/Lifetime!$C12</f>
        <v>0</v>
      </c>
      <c r="R13">
        <f>(Transition!$D12*('Base-scenario'!S14*'Unit emission'!S13)*Efficiency!$G12+Transition!$C12*('Base-scenario'!S14*'Unit emission'!S57)*Efficiency!$P12)/Lifetime!$C12</f>
        <v>0</v>
      </c>
      <c r="S13">
        <f>(Transition!$D12*('Base-scenario'!T14*'Unit emission'!C13)*Efficiency!$G12+(Transition!$C12*('Base-scenario'!T14*'Unit emission'!C57)+'Base-scenario'!T102*'Unit emission'!C189)*Efficiency!$P12)/Lifetime!$C12</f>
        <v>0</v>
      </c>
      <c r="T13">
        <f>(Transition!$D12*('Base-scenario'!U14*'Unit emission'!D13)*Efficiency!$G12+(Transition!$C12*('Base-scenario'!U14*'Unit emission'!D57)+'Base-scenario'!U102*'Unit emission'!D189)*Efficiency!$P12)/Lifetime!$C12</f>
        <v>0</v>
      </c>
      <c r="U13">
        <f>(Transition!$D12*('Base-scenario'!V14*'Unit emission'!E13)*Efficiency!$G12+(Transition!$C12*('Base-scenario'!V14*'Unit emission'!E57)+'Base-scenario'!V102*'Unit emission'!E189)*Efficiency!$P12)/Lifetime!$C12</f>
        <v>0</v>
      </c>
      <c r="V13">
        <f>(Transition!$D12*('Base-scenario'!W14*'Unit emission'!F13)*Efficiency!$G12+(Transition!$C12*('Base-scenario'!W14*'Unit emission'!F57)+'Base-scenario'!W102*'Unit emission'!F189)*Efficiency!$P12)/Lifetime!$C12</f>
        <v>0</v>
      </c>
      <c r="W13">
        <f>(Transition!$D12*('Base-scenario'!X14*'Unit emission'!G13)*Efficiency!$G12+(Transition!$C12*('Base-scenario'!X14*'Unit emission'!G57)+'Base-scenario'!X102*'Unit emission'!G189)*Efficiency!$P12)/Lifetime!$C12</f>
        <v>0</v>
      </c>
      <c r="X13">
        <f>(Transition!$D12*('Base-scenario'!Y14*'Unit emission'!H13)*Efficiency!$G12+(Transition!$C12*('Base-scenario'!Y14*'Unit emission'!H57)+'Base-scenario'!Y102*'Unit emission'!H189)*Efficiency!$P12)/Lifetime!$C12</f>
        <v>0</v>
      </c>
      <c r="Y13">
        <f>(Transition!$D12*('Base-scenario'!Z14*'Unit emission'!I13)*Efficiency!$G12+(Transition!$C12*('Base-scenario'!Z14*'Unit emission'!I57)+'Base-scenario'!Z102*'Unit emission'!I189)*Efficiency!$P12)/Lifetime!$C12</f>
        <v>0</v>
      </c>
      <c r="Z13">
        <f>(Transition!$D12*('Base-scenario'!AA14*'Unit emission'!J13)*Efficiency!$G12+(Transition!$C12*('Base-scenario'!AA14*'Unit emission'!J57)+'Base-scenario'!AA102*'Unit emission'!J189)*Efficiency!$P12)/Lifetime!$C12</f>
        <v>0</v>
      </c>
      <c r="AA13">
        <f>(Transition!$D12*('Base-scenario'!AB14*'Unit emission'!K13)*Efficiency!$G12+(Transition!$C12*('Base-scenario'!AB14*'Unit emission'!K57)+'Base-scenario'!AB102*'Unit emission'!K189)*Efficiency!$P12)/Lifetime!$C12</f>
        <v>0</v>
      </c>
      <c r="AB13">
        <f>(Transition!$D12*('Base-scenario'!AC14*'Unit emission'!L13)*Efficiency!$G12+(Transition!$C12*('Base-scenario'!AC14*'Unit emission'!L57)+'Base-scenario'!AC102*'Unit emission'!L189)*Efficiency!$P12)/Lifetime!$C12</f>
        <v>0</v>
      </c>
      <c r="AC13">
        <f>(Transition!$D12*('Base-scenario'!AD14*'Unit emission'!M13)*Efficiency!$G12+(Transition!$C12*('Base-scenario'!AD14*'Unit emission'!M57)+'Base-scenario'!AD102*'Unit emission'!M189)*Efficiency!$P12)/Lifetime!$C12</f>
        <v>0</v>
      </c>
      <c r="AD13">
        <f>(Transition!$D12*('Base-scenario'!AE14*'Unit emission'!N13)*Efficiency!$G12+(Transition!$C12*('Base-scenario'!AE14*'Unit emission'!N57)+'Base-scenario'!AE102*'Unit emission'!N189)*Efficiency!$P12)/Lifetime!$C12</f>
        <v>0</v>
      </c>
      <c r="AE13">
        <f>(Transition!$D12*('Base-scenario'!AF14*'Unit emission'!O13)*Efficiency!$G12+(Transition!$C12*('Base-scenario'!AF14*'Unit emission'!O57)+'Base-scenario'!AF102*'Unit emission'!O189)*Efficiency!$P12)/Lifetime!$C12</f>
        <v>0</v>
      </c>
      <c r="AF13">
        <f>(Transition!$D12*('Base-scenario'!AG14*'Unit emission'!P13)*Efficiency!$G12+(Transition!$C12*('Base-scenario'!AG14*'Unit emission'!P57)+'Base-scenario'!AG102*'Unit emission'!P189)*Efficiency!$P12)/Lifetime!$C12</f>
        <v>0</v>
      </c>
      <c r="AG13">
        <f>(Transition!$D12*('Base-scenario'!AH14*'Unit emission'!Q13)*Efficiency!$G12+(Transition!$C12*('Base-scenario'!AH14*'Unit emission'!Q57)+'Base-scenario'!AH102*'Unit emission'!Q189)*Efficiency!$P12)/Lifetime!$C12</f>
        <v>0</v>
      </c>
      <c r="AH13">
        <f>(Transition!$D12*('Base-scenario'!AI14*'Unit emission'!R13)*Efficiency!$G12+(Transition!$C12*('Base-scenario'!AI14*'Unit emission'!R57)+'Base-scenario'!AI102*'Unit emission'!R189)*Efficiency!$P12)/Lifetime!$C12</f>
        <v>0</v>
      </c>
      <c r="AI13">
        <f>(Transition!$D12*('Base-scenario'!AJ14*'Unit emission'!S13)*Efficiency!$G12+Transition!$C12*('Base-scenario'!AJ14*'Unit emission'!S57)*Efficiency!$P12)/Lifetime!$C12</f>
        <v>0</v>
      </c>
      <c r="AJ13">
        <f>(Transition!$D12*('Base-scenario'!AK14*'Unit emission'!C13+'Base-scenario'!AK102*'Unit emission'!C145)*Efficiency!$G12+(Transition!$C12*('Base-scenario'!AK14*'Unit emission'!C57)+'Base-scenario'!AK102*'Unit emission'!C189)*Efficiency!$P12)/Lifetime!$C12</f>
        <v>0</v>
      </c>
      <c r="AK13">
        <f>(Transition!$D12*('Base-scenario'!AL14*'Unit emission'!D13+'Base-scenario'!AL102*'Unit emission'!D145)*Efficiency!$G12+(Transition!$C12*('Base-scenario'!AL14*'Unit emission'!D57)+'Base-scenario'!AL102*'Unit emission'!D189)*Efficiency!$P12)/Lifetime!$C12</f>
        <v>0</v>
      </c>
      <c r="AL13">
        <f>(Transition!$D12*('Base-scenario'!AM14*'Unit emission'!E13+'Base-scenario'!AM102*'Unit emission'!E145)*Efficiency!$G12+(Transition!$C12*('Base-scenario'!AM14*'Unit emission'!E57)+'Base-scenario'!AM102*'Unit emission'!E189)*Efficiency!$P12)/Lifetime!$C12</f>
        <v>0</v>
      </c>
      <c r="AM13">
        <f>(Transition!$D12*('Base-scenario'!AN14*'Unit emission'!F13+'Base-scenario'!AN102*'Unit emission'!F145)*Efficiency!$G12+(Transition!$C12*('Base-scenario'!AN14*'Unit emission'!F57)+'Base-scenario'!AN102*'Unit emission'!F189)*Efficiency!$P12)/Lifetime!$C12</f>
        <v>0</v>
      </c>
      <c r="AN13">
        <f>(Transition!$D12*('Base-scenario'!AO14*'Unit emission'!G13+'Base-scenario'!AO102*'Unit emission'!G145)*Efficiency!$G12+(Transition!$C12*('Base-scenario'!AO14*'Unit emission'!G57)+'Base-scenario'!AO102*'Unit emission'!G189)*Efficiency!$P12)/Lifetime!$C12</f>
        <v>0</v>
      </c>
      <c r="AO13">
        <f>(Transition!$D12*('Base-scenario'!AP14*'Unit emission'!H13+'Base-scenario'!AP102*'Unit emission'!H145)*Efficiency!$G12+(Transition!$C12*('Base-scenario'!AP14*'Unit emission'!H57)+'Base-scenario'!AP102*'Unit emission'!H189)*Efficiency!$P12)/Lifetime!$C12</f>
        <v>0</v>
      </c>
      <c r="AP13">
        <f>(Transition!$D12*('Base-scenario'!AQ14*'Unit emission'!I13+'Base-scenario'!AQ102*'Unit emission'!I145)*Efficiency!$G12+(Transition!$C12*('Base-scenario'!AQ14*'Unit emission'!I57)+'Base-scenario'!AQ102*'Unit emission'!I189)*Efficiency!$P12)/Lifetime!$C12</f>
        <v>0</v>
      </c>
      <c r="AQ13">
        <f>(Transition!$D12*('Base-scenario'!AR14*'Unit emission'!J13+'Base-scenario'!AR102*'Unit emission'!J145)*Efficiency!$G12+(Transition!$C12*('Base-scenario'!AR14*'Unit emission'!J57)+'Base-scenario'!AR102*'Unit emission'!J189)*Efficiency!$P12)/Lifetime!$C12</f>
        <v>0</v>
      </c>
      <c r="AR13">
        <f>(Transition!$D12*('Base-scenario'!AS14*'Unit emission'!K13+'Base-scenario'!AS102*'Unit emission'!K145)*Efficiency!$G12+(Transition!$C12*('Base-scenario'!AS14*'Unit emission'!K57)+'Base-scenario'!AS102*'Unit emission'!K189)*Efficiency!$P12)/Lifetime!$C12</f>
        <v>0</v>
      </c>
      <c r="AS13">
        <f>(Transition!$D12*('Base-scenario'!AT14*'Unit emission'!L13+'Base-scenario'!AT102*'Unit emission'!L145)*Efficiency!$G12+(Transition!$C12*('Base-scenario'!AT14*'Unit emission'!L57)+'Base-scenario'!AT102*'Unit emission'!L189)*Efficiency!$P12)/Lifetime!$C12</f>
        <v>0</v>
      </c>
      <c r="AT13">
        <f>(Transition!$D12*('Base-scenario'!AU14*'Unit emission'!M13+'Base-scenario'!AU102*'Unit emission'!M145)*Efficiency!$G12+(Transition!$C12*('Base-scenario'!AU14*'Unit emission'!M57)+'Base-scenario'!AU102*'Unit emission'!M189)*Efficiency!$P12)/Lifetime!$C12</f>
        <v>0</v>
      </c>
      <c r="AU13">
        <f>(Transition!$D12*('Base-scenario'!AV14*'Unit emission'!N13+'Base-scenario'!AV102*'Unit emission'!N145)*Efficiency!$G12+(Transition!$C12*('Base-scenario'!AV14*'Unit emission'!N57)+'Base-scenario'!AV102*'Unit emission'!N189)*Efficiency!$P12)/Lifetime!$C12</f>
        <v>0</v>
      </c>
      <c r="AV13">
        <f>(Transition!$D12*('Base-scenario'!AW14*'Unit emission'!O13+'Base-scenario'!AW102*'Unit emission'!O145)*Efficiency!$G12+(Transition!$C12*('Base-scenario'!AW14*'Unit emission'!O57)+'Base-scenario'!AW102*'Unit emission'!O189)*Efficiency!$P12)/Lifetime!$C12</f>
        <v>0</v>
      </c>
      <c r="AW13">
        <f>(Transition!$D12*('Base-scenario'!AX14*'Unit emission'!P13+'Base-scenario'!AX102*'Unit emission'!P145)*Efficiency!$G12+(Transition!$C12*('Base-scenario'!AX14*'Unit emission'!P57)+'Base-scenario'!AX102*'Unit emission'!P189)*Efficiency!$P12)/Lifetime!$C12</f>
        <v>0</v>
      </c>
      <c r="AX13">
        <f>(Transition!$D12*('Base-scenario'!AY14*'Unit emission'!Q13+'Base-scenario'!AY102*'Unit emission'!Q145)*Efficiency!$G12+(Transition!$C12*('Base-scenario'!AY14*'Unit emission'!Q57)+'Base-scenario'!AY102*'Unit emission'!Q189)*Efficiency!$P12)/Lifetime!$C12</f>
        <v>0</v>
      </c>
      <c r="AY13">
        <f>(Transition!$D12*('Base-scenario'!AZ14*'Unit emission'!R13+'Base-scenario'!AZ102*'Unit emission'!R145)*Efficiency!$G12+(Transition!$C12*('Base-scenario'!AZ14*'Unit emission'!R57)+'Base-scenario'!AZ102*'Unit emission'!R189)*Efficiency!$P12)/Lifetime!$C12</f>
        <v>0</v>
      </c>
      <c r="AZ13">
        <f>(Transition!$D12*('Base-scenario'!BA14*'Unit emission'!S13)*Efficiency!$G12+Transition!$C12*('Base-scenario'!BA14*'Unit emission'!S57)*Efficiency!$P12)/Lifetime!$C12</f>
        <v>0</v>
      </c>
      <c r="BA13" s="9">
        <f>(Transition!$D12*('Base-scenario'!BB14*'Unit emission'!C13)*Efficiency!$G12+Transition!$C12*('Base-scenario'!BB14*'Unit emission'!C57)*Efficiency!$P12)/Lifetime!$C12</f>
        <v>0</v>
      </c>
      <c r="BB13" s="9">
        <f>(Transition!$D12*('Base-scenario'!BC14*'Unit emission'!D13)*Efficiency!$G12+Transition!$C12*('Base-scenario'!BC14*'Unit emission'!D57)*Efficiency!$P12)/Lifetime!$C12</f>
        <v>0</v>
      </c>
      <c r="BC13" s="9">
        <f>(Transition!$D12*('Base-scenario'!BD14*'Unit emission'!E13)*Efficiency!$G12+Transition!$C12*('Base-scenario'!BD14*'Unit emission'!E57)*Efficiency!$P12)/Lifetime!$C12</f>
        <v>0</v>
      </c>
      <c r="BD13" s="9">
        <f>(Transition!$D12*('Base-scenario'!BE14*'Unit emission'!F13)*Efficiency!$G12+Transition!$C12*('Base-scenario'!BE14*'Unit emission'!F57)*Efficiency!$P12)/Lifetime!$C12</f>
        <v>0</v>
      </c>
      <c r="BE13" s="9">
        <f>(Transition!$D12*('Base-scenario'!BF14*'Unit emission'!G13)*Efficiency!$G12+Transition!$C12*('Base-scenario'!BF14*'Unit emission'!G57)*Efficiency!$P12)/Lifetime!$C12</f>
        <v>0</v>
      </c>
      <c r="BF13" s="9">
        <f>(Transition!$D12*('Base-scenario'!BG14*'Unit emission'!H13)*Efficiency!$G12+Transition!$C12*('Base-scenario'!BG14*'Unit emission'!H57)*Efficiency!$P12)/Lifetime!$C12</f>
        <v>0</v>
      </c>
      <c r="BG13" s="9">
        <f>(Transition!$D12*('Base-scenario'!BH14*'Unit emission'!I13)*Efficiency!$G12+Transition!$C12*('Base-scenario'!BH14*'Unit emission'!I57)*Efficiency!$P12)/Lifetime!$C12</f>
        <v>0</v>
      </c>
      <c r="BH13" s="9">
        <f>(Transition!$D12*('Base-scenario'!BI14*'Unit emission'!J13)*Efficiency!$G12+Transition!$C12*('Base-scenario'!BI14*'Unit emission'!J57)*Efficiency!$P12)/Lifetime!$C12</f>
        <v>0</v>
      </c>
      <c r="BI13" s="9">
        <f>(Transition!$D12*('Base-scenario'!BJ14*'Unit emission'!K13)*Efficiency!$G12+Transition!$C12*('Base-scenario'!BJ14*'Unit emission'!K57)*Efficiency!$P12)/Lifetime!$C12</f>
        <v>0</v>
      </c>
      <c r="BJ13" s="9">
        <f>(Transition!$D12*('Base-scenario'!BK14*'Unit emission'!L13)*Efficiency!$G12+Transition!$C12*('Base-scenario'!BK14*'Unit emission'!L57)*Efficiency!$P12)/Lifetime!$C12</f>
        <v>0</v>
      </c>
      <c r="BK13" s="9">
        <f>(Transition!$D12*('Base-scenario'!BL14*'Unit emission'!M13)*Efficiency!$G12+Transition!$C12*('Base-scenario'!BL14*'Unit emission'!M57)*Efficiency!$P12)/Lifetime!$C12</f>
        <v>0</v>
      </c>
      <c r="BL13" s="9">
        <f>(Transition!$D12*('Base-scenario'!BM14*'Unit emission'!N13)*Efficiency!$G12+Transition!$C12*('Base-scenario'!BM14*'Unit emission'!N57)*Efficiency!$P12)/Lifetime!$C12</f>
        <v>0</v>
      </c>
      <c r="BM13" s="9">
        <f>(Transition!$D12*('Base-scenario'!BN14*'Unit emission'!O13)*Efficiency!$G12+Transition!$C12*('Base-scenario'!BN14*'Unit emission'!O57)*Efficiency!$P12)/Lifetime!$C12</f>
        <v>0</v>
      </c>
      <c r="BN13" s="9">
        <f>(Transition!$D12*('Base-scenario'!BO14*'Unit emission'!P13)*Efficiency!$G12+Transition!$C12*('Base-scenario'!BO14*'Unit emission'!P57)*Efficiency!$P12)/Lifetime!$C12</f>
        <v>0</v>
      </c>
      <c r="BO13" s="9">
        <f>(Transition!$D12*('Base-scenario'!BP14*'Unit emission'!Q13)*Efficiency!$G12+Transition!$C12*('Base-scenario'!BP14*'Unit emission'!Q57)*Efficiency!$P12)/Lifetime!$C12</f>
        <v>0</v>
      </c>
      <c r="BP13" s="9">
        <f>(Transition!$D12*('Base-scenario'!BQ14*'Unit emission'!R13)*Efficiency!$G12+Transition!$C12*('Base-scenario'!BQ14*'Unit emission'!R57)*Efficiency!$P12)/Lifetime!$C12</f>
        <v>0</v>
      </c>
      <c r="BQ13" s="9">
        <f>(Transition!$D12*('Base-scenario'!BR14*'Unit emission'!S13)*Efficiency!$G12+Transition!$C12*('Base-scenario'!BR14*'Unit emission'!S57)*Efficiency!$P12)/Lifetime!$C12</f>
        <v>0</v>
      </c>
      <c r="BR13" s="9">
        <f>(Transition!$D12*('Base-scenario'!BS14*'Unit emission'!C13)*Efficiency!$G12+Transition!$C12*('Base-scenario'!BS14*'Unit emission'!C57)*Efficiency!$P12)/Lifetime!$C12</f>
        <v>0</v>
      </c>
      <c r="BS13" s="9">
        <f>(Transition!$D12*('Base-scenario'!BT14*'Unit emission'!D13)*Efficiency!$G12+Transition!$C12*('Base-scenario'!BT14*'Unit emission'!D57)*Efficiency!$P12)/Lifetime!$C12</f>
        <v>0</v>
      </c>
      <c r="BT13" s="9">
        <f>(Transition!$D12*('Base-scenario'!BU14*'Unit emission'!E13)*Efficiency!$G12+Transition!$C12*('Base-scenario'!BU14*'Unit emission'!E57)*Efficiency!$P12)/Lifetime!$C12</f>
        <v>0</v>
      </c>
      <c r="BU13" s="9">
        <f>(Transition!$D12*('Base-scenario'!BV14*'Unit emission'!F13)*Efficiency!$G12+Transition!$C12*('Base-scenario'!BV14*'Unit emission'!F57)*Efficiency!$P12)/Lifetime!$C12</f>
        <v>0</v>
      </c>
      <c r="BV13" s="9">
        <f>(Transition!$D12*('Base-scenario'!BW14*'Unit emission'!G13)*Efficiency!$G12+Transition!$C12*('Base-scenario'!BW14*'Unit emission'!G57)*Efficiency!$P12)/Lifetime!$C12</f>
        <v>0</v>
      </c>
      <c r="BW13" s="9">
        <f>(Transition!$D12*('Base-scenario'!BX14*'Unit emission'!H13)*Efficiency!$G12+Transition!$C12*('Base-scenario'!BX14*'Unit emission'!H57)*Efficiency!$P12)/Lifetime!$C12</f>
        <v>0</v>
      </c>
      <c r="BX13" s="9">
        <f>(Transition!$D12*('Base-scenario'!BY14*'Unit emission'!I13)*Efficiency!$G12+Transition!$C12*('Base-scenario'!BY14*'Unit emission'!I57)*Efficiency!$P12)/Lifetime!$C12</f>
        <v>0</v>
      </c>
      <c r="BY13" s="9">
        <f>(Transition!$D12*('Base-scenario'!BZ14*'Unit emission'!J13)*Efficiency!$G12+Transition!$C12*('Base-scenario'!BZ14*'Unit emission'!J57)*Efficiency!$P12)/Lifetime!$C12</f>
        <v>0</v>
      </c>
      <c r="BZ13" s="9">
        <f>(Transition!$D12*('Base-scenario'!CA14*'Unit emission'!K13)*Efficiency!$G12+Transition!$C12*('Base-scenario'!CA14*'Unit emission'!K57)*Efficiency!$P12)/Lifetime!$C12</f>
        <v>0</v>
      </c>
      <c r="CA13" s="9">
        <f>(Transition!$D12*('Base-scenario'!CB14*'Unit emission'!L13)*Efficiency!$G12+Transition!$C12*('Base-scenario'!CB14*'Unit emission'!L57)*Efficiency!$P12)/Lifetime!$C12</f>
        <v>0</v>
      </c>
      <c r="CB13" s="9">
        <f>(Transition!$D12*('Base-scenario'!CC14*'Unit emission'!M13)*Efficiency!$G12+Transition!$C12*('Base-scenario'!CC14*'Unit emission'!M57)*Efficiency!$P12)/Lifetime!$C12</f>
        <v>0</v>
      </c>
      <c r="CC13" s="9">
        <f>(Transition!$D12*('Base-scenario'!CD14*'Unit emission'!N13)*Efficiency!$G12+Transition!$C12*('Base-scenario'!CD14*'Unit emission'!N57)*Efficiency!$P12)/Lifetime!$C12</f>
        <v>0</v>
      </c>
      <c r="CD13" s="9">
        <f>(Transition!$D12*('Base-scenario'!CE14*'Unit emission'!O13)*Efficiency!$G12+Transition!$C12*('Base-scenario'!CE14*'Unit emission'!O57)*Efficiency!$P12)/Lifetime!$C12</f>
        <v>0</v>
      </c>
      <c r="CE13" s="9">
        <f>(Transition!$D12*('Base-scenario'!CF14*'Unit emission'!P13)*Efficiency!$G12+Transition!$C12*('Base-scenario'!CF14*'Unit emission'!P57)*Efficiency!$P12)/Lifetime!$C12</f>
        <v>0</v>
      </c>
      <c r="CF13" s="9">
        <f>(Transition!$D12*('Base-scenario'!CG14*'Unit emission'!Q13)*Efficiency!$G12+Transition!$C12*('Base-scenario'!CG14*'Unit emission'!Q57)*Efficiency!$P12)/Lifetime!$C12</f>
        <v>0</v>
      </c>
      <c r="CG13" s="9">
        <f>(Transition!$D12*('Base-scenario'!CH14*'Unit emission'!R13)*Efficiency!$G12+Transition!$C12*('Base-scenario'!CH14*'Unit emission'!R57)*Efficiency!$P12)/Lifetime!$C12</f>
        <v>0</v>
      </c>
      <c r="CJ13">
        <v>2020</v>
      </c>
      <c r="CK13">
        <f>(Transition!$D12*('RCP26 scenario'!C14*'Unit emission'!T13+'RCP26 scenario'!C102*'Unit emission'!T145)*Efficiency!$G12+(Transition!$C12*('RCP26 scenario'!C14*'Unit emission'!T57)+'RCP26 scenario'!C102*'Unit emission'!T189)*Efficiency!$P12)/Lifetime!$C12</f>
        <v>0</v>
      </c>
      <c r="CL13">
        <f>(Transition!$D12*('RCP26 scenario'!D14*'Unit emission'!U13+'RCP26 scenario'!D102*'Unit emission'!U145)*Efficiency!$G12+(Transition!$C12*('RCP26 scenario'!D14*'Unit emission'!U57)+'RCP26 scenario'!D102*'Unit emission'!U189)*Efficiency!$P12)/Lifetime!$C12</f>
        <v>0</v>
      </c>
      <c r="CM13">
        <f>(Transition!$D12*('RCP26 scenario'!E14*'Unit emission'!V13+'RCP26 scenario'!E102*'Unit emission'!V145)*Efficiency!$G12+(Transition!$C12*('RCP26 scenario'!E14*'Unit emission'!V57)+'RCP26 scenario'!E102*'Unit emission'!V189)*Efficiency!$P12)/Lifetime!$C12</f>
        <v>0</v>
      </c>
      <c r="CN13">
        <f>(Transition!$D12*('RCP26 scenario'!F14*'Unit emission'!W13+'RCP26 scenario'!F102*'Unit emission'!W145)*Efficiency!$G12+(Transition!$C12*('RCP26 scenario'!F14*'Unit emission'!W57)+'RCP26 scenario'!F102*'Unit emission'!W189)*Efficiency!$P12)/Lifetime!$C12</f>
        <v>0</v>
      </c>
      <c r="CO13">
        <f>(Transition!$D12*('RCP26 scenario'!G14*'Unit emission'!X13+'RCP26 scenario'!G102*'Unit emission'!X145)*Efficiency!$G12+(Transition!$C12*('RCP26 scenario'!G14*'Unit emission'!X57)+'RCP26 scenario'!G102*'Unit emission'!X189)*Efficiency!$P12)/Lifetime!$C12</f>
        <v>0</v>
      </c>
      <c r="CP13">
        <f>(Transition!$D12*('RCP26 scenario'!H14*'Unit emission'!Y13+'RCP26 scenario'!H102*'Unit emission'!Y145)*Efficiency!$G12+(Transition!$C12*('RCP26 scenario'!H14*'Unit emission'!Y57)+'RCP26 scenario'!H102*'Unit emission'!Y189)*Efficiency!$P12)/Lifetime!$C12</f>
        <v>0</v>
      </c>
      <c r="CQ13">
        <f>(Transition!$D12*('RCP26 scenario'!I14*'Unit emission'!Z13+'RCP26 scenario'!I102*'Unit emission'!Z145)*Efficiency!$G12+(Transition!$C12*('RCP26 scenario'!I14*'Unit emission'!Z57)+'RCP26 scenario'!I102*'Unit emission'!Z189)*Efficiency!$P12)/Lifetime!$C12</f>
        <v>0</v>
      </c>
      <c r="CR13">
        <f>(Transition!$D12*('RCP26 scenario'!J14*'Unit emission'!AA13+'RCP26 scenario'!J102*'Unit emission'!AA145)*Efficiency!$G12+(Transition!$C12*('RCP26 scenario'!J14*'Unit emission'!AA57)+'RCP26 scenario'!J102*'Unit emission'!AA189)*Efficiency!$P12)/Lifetime!$C12</f>
        <v>0</v>
      </c>
      <c r="CS13">
        <f>(Transition!$D12*('RCP26 scenario'!K14*'Unit emission'!AB13+'RCP26 scenario'!K102*'Unit emission'!AB145)*Efficiency!$G12+(Transition!$C12*('RCP26 scenario'!K14*'Unit emission'!AB57)+'RCP26 scenario'!K102*'Unit emission'!AB189)*Efficiency!$P12)/Lifetime!$C12</f>
        <v>0</v>
      </c>
      <c r="CT13">
        <f>(Transition!$D12*('RCP26 scenario'!L14*'Unit emission'!AC13+'RCP26 scenario'!L102*'Unit emission'!AC145)*Efficiency!$G12+(Transition!$C12*('RCP26 scenario'!L14*'Unit emission'!AC57)+'RCP26 scenario'!L102*'Unit emission'!AC189)*Efficiency!$P12)/Lifetime!$C12</f>
        <v>0</v>
      </c>
      <c r="CU13">
        <f>(Transition!$D12*('RCP26 scenario'!M14*'Unit emission'!AD13+'RCP26 scenario'!M102*'Unit emission'!AD145)*Efficiency!$G12+(Transition!$C12*('RCP26 scenario'!M14*'Unit emission'!AD57)+'RCP26 scenario'!M102*'Unit emission'!AD189)*Efficiency!$P12)/Lifetime!$C12</f>
        <v>0</v>
      </c>
      <c r="CV13">
        <f>(Transition!$D12*('RCP26 scenario'!N14*'Unit emission'!AE13+'RCP26 scenario'!N102*'Unit emission'!AE145)*Efficiency!$G12+(Transition!$C12*('RCP26 scenario'!N14*'Unit emission'!AE57)+'RCP26 scenario'!N102*'Unit emission'!AE189)*Efficiency!$P12)/Lifetime!$C12</f>
        <v>0</v>
      </c>
      <c r="CW13">
        <f>(Transition!$D12*('RCP26 scenario'!O14*'Unit emission'!AF13+'RCP26 scenario'!O102*'Unit emission'!AF145)*Efficiency!$G12+(Transition!$C12*('RCP26 scenario'!O14*'Unit emission'!AF57)+'RCP26 scenario'!O102*'Unit emission'!AF189)*Efficiency!$P12)/Lifetime!$C12</f>
        <v>0</v>
      </c>
      <c r="CX13">
        <f>(Transition!$D12*('RCP26 scenario'!P14*'Unit emission'!AG13+'RCP26 scenario'!P102*'Unit emission'!AG145)*Efficiency!$G12+(Transition!$C12*('RCP26 scenario'!P14*'Unit emission'!AG57)+'RCP26 scenario'!P102*'Unit emission'!AG189)*Efficiency!$P12)/Lifetime!$C12</f>
        <v>0</v>
      </c>
      <c r="CY13">
        <f>(Transition!$D12*('RCP26 scenario'!Q14*'Unit emission'!AH13+'RCP26 scenario'!Q102*'Unit emission'!AH145)*Efficiency!$G12+(Transition!$C12*('RCP26 scenario'!Q14*'Unit emission'!AH57)+'RCP26 scenario'!Q102*'Unit emission'!AH189)*Efficiency!$P12)/Lifetime!$C12</f>
        <v>0</v>
      </c>
      <c r="CZ13">
        <f>(Transition!$D12*('RCP26 scenario'!R14*'Unit emission'!AI13+'RCP26 scenario'!R102*'Unit emission'!AI145)*Efficiency!$G12+(Transition!$C12*('RCP26 scenario'!R14*'Unit emission'!AI57)+'RCP26 scenario'!R102*'Unit emission'!AI189)*Efficiency!$P12)/Lifetime!$C12</f>
        <v>0</v>
      </c>
      <c r="DA13">
        <f>(Transition!$D12*('RCP26 scenario'!S14*'Unit emission'!AJ13)*Efficiency!$G12+Transition!$C12*('RCP26 scenario'!S14*'Unit emission'!AJ57)*Efficiency!$P12)/Lifetime!$C12</f>
        <v>0</v>
      </c>
      <c r="DB13">
        <f>(Transition!$D12*('RCP26 scenario'!T14*'Unit emission'!T13+'RCP26 scenario'!T102*'Unit emission'!T145)*Efficiency!$G12+(Transition!$C12*('RCP26 scenario'!T14*'Unit emission'!T57)+'RCP26 scenario'!T102*'Unit emission'!T189)*Efficiency!$P12)/Lifetime!$C12</f>
        <v>0</v>
      </c>
      <c r="DC13">
        <f>(Transition!$D12*('RCP26 scenario'!U14*'Unit emission'!U13+'RCP26 scenario'!U102*'Unit emission'!U145)*Efficiency!$G12+(Transition!$C12*('RCP26 scenario'!U14*'Unit emission'!U57)+'RCP26 scenario'!U102*'Unit emission'!U189)*Efficiency!$P12)/Lifetime!$C12</f>
        <v>0</v>
      </c>
      <c r="DD13">
        <f>(Transition!$D12*('RCP26 scenario'!V14*'Unit emission'!V13+'RCP26 scenario'!V102*'Unit emission'!V145)*Efficiency!$G12+(Transition!$C12*('RCP26 scenario'!V14*'Unit emission'!V57)+'RCP26 scenario'!V102*'Unit emission'!V189)*Efficiency!$P12)/Lifetime!$C12</f>
        <v>0</v>
      </c>
      <c r="DE13">
        <f>(Transition!$D12*('RCP26 scenario'!W14*'Unit emission'!W13+'RCP26 scenario'!W102*'Unit emission'!W145)*Efficiency!$G12+(Transition!$C12*('RCP26 scenario'!W14*'Unit emission'!W57)+'RCP26 scenario'!W102*'Unit emission'!W189)*Efficiency!$P12)/Lifetime!$C12</f>
        <v>0</v>
      </c>
      <c r="DF13">
        <f>(Transition!$D12*('RCP26 scenario'!X14*'Unit emission'!X13+'RCP26 scenario'!X102*'Unit emission'!X145)*Efficiency!$G12+(Transition!$C12*('RCP26 scenario'!X14*'Unit emission'!X57)+'RCP26 scenario'!X102*'Unit emission'!X189)*Efficiency!$P12)/Lifetime!$C12</f>
        <v>0</v>
      </c>
      <c r="DG13">
        <f>(Transition!$D12*('RCP26 scenario'!Y14*'Unit emission'!Y13+'RCP26 scenario'!Y102*'Unit emission'!Y145)*Efficiency!$G12+(Transition!$C12*('RCP26 scenario'!Y14*'Unit emission'!Y57)+'RCP26 scenario'!Y102*'Unit emission'!Y189)*Efficiency!$P12)/Lifetime!$C12</f>
        <v>0</v>
      </c>
      <c r="DH13">
        <f>(Transition!$D12*('RCP26 scenario'!Z14*'Unit emission'!Z13+'RCP26 scenario'!Z102*'Unit emission'!Z145)*Efficiency!$G12+(Transition!$C12*('RCP26 scenario'!Z14*'Unit emission'!Z57)+'RCP26 scenario'!Z102*'Unit emission'!Z189)*Efficiency!$P12)/Lifetime!$C12</f>
        <v>0</v>
      </c>
      <c r="DI13">
        <f>(Transition!$D12*('RCP26 scenario'!AA14*'Unit emission'!AA13+'RCP26 scenario'!AA102*'Unit emission'!AA145)*Efficiency!$G12+(Transition!$C12*('RCP26 scenario'!AA14*'Unit emission'!AA57)+'RCP26 scenario'!AA102*'Unit emission'!AA189)*Efficiency!$P12)/Lifetime!$C12</f>
        <v>0</v>
      </c>
      <c r="DJ13">
        <f>(Transition!$D12*('RCP26 scenario'!AB14*'Unit emission'!AB13+'RCP26 scenario'!AB102*'Unit emission'!AB145)*Efficiency!$G12+(Transition!$C12*('RCP26 scenario'!AB14*'Unit emission'!AB57)+'RCP26 scenario'!AB102*'Unit emission'!AB189)*Efficiency!$P12)/Lifetime!$C12</f>
        <v>0</v>
      </c>
      <c r="DK13">
        <f>(Transition!$D12*('RCP26 scenario'!AC14*'Unit emission'!AC13+'RCP26 scenario'!AC102*'Unit emission'!AC145)*Efficiency!$G12+(Transition!$C12*('RCP26 scenario'!AC14*'Unit emission'!AC57)+'RCP26 scenario'!AC102*'Unit emission'!AC189)*Efficiency!$P12)/Lifetime!$C12</f>
        <v>0</v>
      </c>
      <c r="DL13">
        <f>(Transition!$D12*('RCP26 scenario'!AD14*'Unit emission'!AD13+'RCP26 scenario'!AD102*'Unit emission'!AD145)*Efficiency!$G12+(Transition!$C12*('RCP26 scenario'!AD14*'Unit emission'!AD57)+'RCP26 scenario'!AD102*'Unit emission'!AD189)*Efficiency!$P12)/Lifetime!$C12</f>
        <v>0</v>
      </c>
      <c r="DM13">
        <f>(Transition!$D12*('RCP26 scenario'!AE14*'Unit emission'!AE13+'RCP26 scenario'!AE102*'Unit emission'!AE145)*Efficiency!$G12+(Transition!$C12*('RCP26 scenario'!AE14*'Unit emission'!AE57)+'RCP26 scenario'!AE102*'Unit emission'!AE189)*Efficiency!$P12)/Lifetime!$C12</f>
        <v>0</v>
      </c>
      <c r="DN13">
        <f>(Transition!$D12*('RCP26 scenario'!AF14*'Unit emission'!AF13+'RCP26 scenario'!AF102*'Unit emission'!AF145)*Efficiency!$G12+(Transition!$C12*('RCP26 scenario'!AF14*'Unit emission'!AF57)+'RCP26 scenario'!AF102*'Unit emission'!AF189)*Efficiency!$P12)/Lifetime!$C12</f>
        <v>0</v>
      </c>
      <c r="DO13">
        <f>(Transition!$D12*('RCP26 scenario'!AG14*'Unit emission'!AG13+'RCP26 scenario'!AG102*'Unit emission'!AG145)*Efficiency!$G12+(Transition!$C12*('RCP26 scenario'!AG14*'Unit emission'!AG57)+'RCP26 scenario'!AG102*'Unit emission'!AG189)*Efficiency!$P12)/Lifetime!$C12</f>
        <v>0</v>
      </c>
      <c r="DP13">
        <f>(Transition!$D12*('RCP26 scenario'!AH14*'Unit emission'!AH13+'RCP26 scenario'!AH102*'Unit emission'!AH145)*Efficiency!$G12+(Transition!$C12*('RCP26 scenario'!AH14*'Unit emission'!AH57)+'RCP26 scenario'!AH102*'Unit emission'!AH189)*Efficiency!$P12)/Lifetime!$C12</f>
        <v>0</v>
      </c>
      <c r="DQ13">
        <f>(Transition!$D12*('RCP26 scenario'!AI14*'Unit emission'!AI13+'RCP26 scenario'!AI102*'Unit emission'!AI145)*Efficiency!$G12+(Transition!$C12*('RCP26 scenario'!AI14*'Unit emission'!AI57)+'RCP26 scenario'!AI102*'Unit emission'!AI189)*Efficiency!$P12)/Lifetime!$C12</f>
        <v>0</v>
      </c>
      <c r="DR13">
        <f>(Transition!$D12*('RCP26 scenario'!AJ14*'Unit emission'!AJ13)*Efficiency!$G12+Transition!$C12*('RCP26 scenario'!AJ14*'Unit emission'!AJ57)*Efficiency!$P12)/Lifetime!$C12</f>
        <v>0</v>
      </c>
      <c r="DS13">
        <f>(Transition!$D12*('RCP26 scenario'!AK14*'Unit emission'!T13+'RCP26 scenario'!AK102*'Unit emission'!T145)*Efficiency!$G12+(Transition!$C12*('RCP26 scenario'!AK14*'Unit emission'!T57)+'RCP26 scenario'!AK102*'Unit emission'!T189)*Efficiency!$P12)/Lifetime!$C12</f>
        <v>0</v>
      </c>
      <c r="DT13">
        <f>(Transition!$D12*('RCP26 scenario'!AL14*'Unit emission'!U13+'RCP26 scenario'!AL102*'Unit emission'!U145)*Efficiency!$G12+(Transition!$C12*('RCP26 scenario'!AL14*'Unit emission'!U57)+'RCP26 scenario'!AL102*'Unit emission'!U189)*Efficiency!$P12)/Lifetime!$C12</f>
        <v>0</v>
      </c>
      <c r="DU13">
        <f>(Transition!$D12*('RCP26 scenario'!AM14*'Unit emission'!V13+'RCP26 scenario'!AM102*'Unit emission'!V145)*Efficiency!$G12+(Transition!$C12*('RCP26 scenario'!AM14*'Unit emission'!V57)+'RCP26 scenario'!AM102*'Unit emission'!V189)*Efficiency!$P12)/Lifetime!$C12</f>
        <v>0</v>
      </c>
      <c r="DV13">
        <f>(Transition!$D12*('RCP26 scenario'!AN14*'Unit emission'!W13+'RCP26 scenario'!AN102*'Unit emission'!W145)*Efficiency!$G12+(Transition!$C12*('RCP26 scenario'!AN14*'Unit emission'!W57)+'RCP26 scenario'!AN102*'Unit emission'!W189)*Efficiency!$P12)/Lifetime!$C12</f>
        <v>0</v>
      </c>
      <c r="DW13">
        <f>(Transition!$D12*('RCP26 scenario'!AO14*'Unit emission'!X13+'RCP26 scenario'!AO102*'Unit emission'!X145)*Efficiency!$G12+(Transition!$C12*('RCP26 scenario'!AO14*'Unit emission'!X57)+'RCP26 scenario'!AO102*'Unit emission'!X189)*Efficiency!$P12)/Lifetime!$C12</f>
        <v>0</v>
      </c>
      <c r="DX13">
        <f>(Transition!$D12*('RCP26 scenario'!AP14*'Unit emission'!Y13+'RCP26 scenario'!AP102*'Unit emission'!Y145)*Efficiency!$G12+(Transition!$C12*('RCP26 scenario'!AP14*'Unit emission'!Y57)+'RCP26 scenario'!AP102*'Unit emission'!Y189)*Efficiency!$P12)/Lifetime!$C12</f>
        <v>0</v>
      </c>
      <c r="DY13">
        <f>(Transition!$D12*('RCP26 scenario'!AQ14*'Unit emission'!Z13+'RCP26 scenario'!AQ102*'Unit emission'!Z145)*Efficiency!$G12+(Transition!$C12*('RCP26 scenario'!AQ14*'Unit emission'!Z57)+'RCP26 scenario'!AQ102*'Unit emission'!Z189)*Efficiency!$P12)/Lifetime!$C12</f>
        <v>0</v>
      </c>
      <c r="DZ13">
        <f>(Transition!$D12*('RCP26 scenario'!AR14*'Unit emission'!AA13+'RCP26 scenario'!AR102*'Unit emission'!AA145)*Efficiency!$G12+(Transition!$C12*('RCP26 scenario'!AR14*'Unit emission'!AA57)+'RCP26 scenario'!AR102*'Unit emission'!AA189)*Efficiency!$P12)/Lifetime!$C12</f>
        <v>0</v>
      </c>
      <c r="EA13">
        <f>(Transition!$D12*('RCP26 scenario'!AS14*'Unit emission'!AB13+'RCP26 scenario'!AS102*'Unit emission'!AB145)*Efficiency!$G12+(Transition!$C12*('RCP26 scenario'!AS14*'Unit emission'!AB57)+'RCP26 scenario'!AS102*'Unit emission'!AB189)*Efficiency!$P12)/Lifetime!$C12</f>
        <v>0</v>
      </c>
      <c r="EB13">
        <f>(Transition!$D12*('RCP26 scenario'!AT14*'Unit emission'!AC13+'RCP26 scenario'!AT102*'Unit emission'!AC145)*Efficiency!$G12+(Transition!$C12*('RCP26 scenario'!AT14*'Unit emission'!AC57)+'RCP26 scenario'!AT102*'Unit emission'!AC189)*Efficiency!$P12)/Lifetime!$C12</f>
        <v>0</v>
      </c>
      <c r="EC13">
        <f>(Transition!$D12*('RCP26 scenario'!AU14*'Unit emission'!AD13+'RCP26 scenario'!AU102*'Unit emission'!AD145)*Efficiency!$G12+(Transition!$C12*('RCP26 scenario'!AU14*'Unit emission'!AD57)+'RCP26 scenario'!AU102*'Unit emission'!AD189)*Efficiency!$P12)/Lifetime!$C12</f>
        <v>0</v>
      </c>
      <c r="ED13">
        <f>(Transition!$D12*('RCP26 scenario'!AV14*'Unit emission'!AE13+'RCP26 scenario'!AV102*'Unit emission'!AE145)*Efficiency!$G12+(Transition!$C12*('RCP26 scenario'!AV14*'Unit emission'!AE57)+'RCP26 scenario'!AV102*'Unit emission'!AE189)*Efficiency!$P12)/Lifetime!$C12</f>
        <v>0</v>
      </c>
      <c r="EE13">
        <f>(Transition!$D12*('RCP26 scenario'!AW14*'Unit emission'!AF13+'RCP26 scenario'!AW102*'Unit emission'!AF145)*Efficiency!$G12+(Transition!$C12*('RCP26 scenario'!AW14*'Unit emission'!AF57)+'RCP26 scenario'!AW102*'Unit emission'!AF189)*Efficiency!$P12)/Lifetime!$C12</f>
        <v>0</v>
      </c>
      <c r="EF13">
        <f>(Transition!$D12*('RCP26 scenario'!AX14*'Unit emission'!AG13+'RCP26 scenario'!AX102*'Unit emission'!AG145)*Efficiency!$G12+(Transition!$C12*('RCP26 scenario'!AX14*'Unit emission'!AG57)+'RCP26 scenario'!AX102*'Unit emission'!AG189)*Efficiency!$P12)/Lifetime!$C12</f>
        <v>0</v>
      </c>
      <c r="EG13">
        <f>(Transition!$D12*('RCP26 scenario'!AY14*'Unit emission'!AH13+'RCP26 scenario'!AY102*'Unit emission'!AH145)*Efficiency!$G12+(Transition!$C12*('RCP26 scenario'!AY14*'Unit emission'!AH57)+'RCP26 scenario'!AY102*'Unit emission'!AH189)*Efficiency!$P12)/Lifetime!$C12</f>
        <v>0</v>
      </c>
      <c r="EH13">
        <f>(Transition!$D12*('RCP26 scenario'!AZ14*'Unit emission'!AI13+'RCP26 scenario'!AZ102*'Unit emission'!AI145)*Efficiency!$G12+(Transition!$C12*('RCP26 scenario'!AZ14*'Unit emission'!AI57)+'RCP26 scenario'!AZ102*'Unit emission'!AI189)*Efficiency!$P12)/Lifetime!$C12</f>
        <v>0</v>
      </c>
      <c r="EI13">
        <f>(Transition!$D12*('RCP26 scenario'!BA14*'Unit emission'!AJ13)*Efficiency!$G12+Transition!$C12*('RCP26 scenario'!BA14*'Unit emission'!AJ57)*Efficiency!$P12)/Lifetime!$C12</f>
        <v>0</v>
      </c>
      <c r="EJ13" s="9">
        <f>(Transition!$D12*('RCP26 scenario'!BB14*'Unit emission'!T13)*Efficiency!$G12+Transition!$C12*('RCP26 scenario'!BB14*'Unit emission'!T57)*Efficiency!$P12)/Lifetime!$C12</f>
        <v>0</v>
      </c>
      <c r="EK13" s="9">
        <f>(Transition!$D12*('RCP26 scenario'!BC14*'Unit emission'!U13)*Efficiency!$G12+Transition!$C12*('RCP26 scenario'!BC14*'Unit emission'!U57)*Efficiency!$P12)/Lifetime!$C12</f>
        <v>0</v>
      </c>
      <c r="EL13" s="9">
        <f>(Transition!$D12*('RCP26 scenario'!BD14*'Unit emission'!V13)*Efficiency!$G12+Transition!$C12*('RCP26 scenario'!BD14*'Unit emission'!V57)*Efficiency!$P12)/Lifetime!$C12</f>
        <v>0</v>
      </c>
      <c r="EM13" s="9">
        <f>(Transition!$D12*('RCP26 scenario'!BE14*'Unit emission'!W13)*Efficiency!$G12+Transition!$C12*('RCP26 scenario'!BE14*'Unit emission'!W57)*Efficiency!$P12)/Lifetime!$C12</f>
        <v>0</v>
      </c>
      <c r="EN13" s="9">
        <f>(Transition!$D12*('RCP26 scenario'!BF14*'Unit emission'!X13)*Efficiency!$G12+Transition!$C12*('RCP26 scenario'!BF14*'Unit emission'!X57)*Efficiency!$P12)/Lifetime!$C12</f>
        <v>0</v>
      </c>
      <c r="EO13" s="9">
        <f>(Transition!$D12*('RCP26 scenario'!BG14*'Unit emission'!Y13)*Efficiency!$G12+Transition!$C12*('RCP26 scenario'!BG14*'Unit emission'!Y57)*Efficiency!$P12)/Lifetime!$C12</f>
        <v>0</v>
      </c>
      <c r="EP13" s="9">
        <f>(Transition!$D12*('RCP26 scenario'!BH14*'Unit emission'!Z13)*Efficiency!$G12+Transition!$C12*('RCP26 scenario'!BH14*'Unit emission'!Z57)*Efficiency!$P12)/Lifetime!$C12</f>
        <v>0</v>
      </c>
      <c r="EQ13" s="9">
        <f>(Transition!$D12*('RCP26 scenario'!BI14*'Unit emission'!AA13)*Efficiency!$G12+Transition!$C12*('RCP26 scenario'!BI14*'Unit emission'!AA57)*Efficiency!$P12)/Lifetime!$C12</f>
        <v>0</v>
      </c>
      <c r="ER13" s="9">
        <f>(Transition!$D12*('RCP26 scenario'!BJ14*'Unit emission'!AB13)*Efficiency!$G12+Transition!$C12*('RCP26 scenario'!BJ14*'Unit emission'!AB57)*Efficiency!$P12)/Lifetime!$C12</f>
        <v>0</v>
      </c>
      <c r="ES13" s="9">
        <f>(Transition!$D12*('RCP26 scenario'!BK14*'Unit emission'!AC13)*Efficiency!$G12+Transition!$C12*('RCP26 scenario'!BK14*'Unit emission'!AC57)*Efficiency!$P12)/Lifetime!$C12</f>
        <v>0</v>
      </c>
      <c r="ET13" s="9">
        <f>(Transition!$D12*('RCP26 scenario'!BL14*'Unit emission'!AD13)*Efficiency!$G12+Transition!$C12*('RCP26 scenario'!BL14*'Unit emission'!AD57)*Efficiency!$P12)/Lifetime!$C12</f>
        <v>0</v>
      </c>
      <c r="EU13" s="9">
        <f>(Transition!$D12*('RCP26 scenario'!BM14*'Unit emission'!AE13)*Efficiency!$G12+Transition!$C12*('RCP26 scenario'!BM14*'Unit emission'!AE57)*Efficiency!$P12)/Lifetime!$C12</f>
        <v>0</v>
      </c>
      <c r="EV13" s="9">
        <f>(Transition!$D12*('RCP26 scenario'!BN14*'Unit emission'!AF13)*Efficiency!$G12+Transition!$C12*('RCP26 scenario'!BN14*'Unit emission'!AF57)*Efficiency!$P12)/Lifetime!$C12</f>
        <v>0</v>
      </c>
      <c r="EW13" s="9">
        <f>(Transition!$D12*('RCP26 scenario'!BO14*'Unit emission'!AG13)*Efficiency!$G12+Transition!$C12*('RCP26 scenario'!BO14*'Unit emission'!AG57)*Efficiency!$P12)/Lifetime!$C12</f>
        <v>0</v>
      </c>
      <c r="EX13" s="9">
        <f>(Transition!$D12*('RCP26 scenario'!BP14*'Unit emission'!AH13)*Efficiency!$G12+Transition!$C12*('RCP26 scenario'!BP14*'Unit emission'!AH57)*Efficiency!$P12)/Lifetime!$C12</f>
        <v>0</v>
      </c>
      <c r="EY13" s="9">
        <f>(Transition!$D12*('RCP26 scenario'!BQ14*'Unit emission'!AI13)*Efficiency!$G12+Transition!$C12*('RCP26 scenario'!BQ14*'Unit emission'!AI57)*Efficiency!$P12)/Lifetime!$C12</f>
        <v>0</v>
      </c>
      <c r="EZ13" s="9">
        <f>(Transition!$D12*('RCP26 scenario'!BR14*'Unit emission'!AJ13)*Efficiency!$G12+Transition!$C12*('RCP26 scenario'!BR14*'Unit emission'!AJ57)*Efficiency!$P12)/Lifetime!$C12</f>
        <v>0</v>
      </c>
      <c r="FA13" s="9">
        <f>(Transition!$D12*('RCP26 scenario'!BS14*'Unit emission'!T13)*Efficiency!$G12+Transition!$C12*('RCP26 scenario'!BS14*'Unit emission'!T57)*Efficiency!$P12)/Lifetime!$C12</f>
        <v>0</v>
      </c>
      <c r="FB13" s="9">
        <f>(Transition!$D12*('RCP26 scenario'!BT14*'Unit emission'!U13)*Efficiency!$G12+Transition!$C12*('RCP26 scenario'!BT14*'Unit emission'!U57)*Efficiency!$P12)/Lifetime!$C12</f>
        <v>0</v>
      </c>
      <c r="FC13" s="9">
        <f>(Transition!$D12*('RCP26 scenario'!BU14*'Unit emission'!V13)*Efficiency!$G12+Transition!$C12*('RCP26 scenario'!BU14*'Unit emission'!V57)*Efficiency!$P12)/Lifetime!$C12</f>
        <v>0</v>
      </c>
      <c r="FD13" s="9">
        <f>(Transition!$D12*('RCP26 scenario'!BV14*'Unit emission'!W13)*Efficiency!$G12+Transition!$C12*('RCP26 scenario'!BV14*'Unit emission'!W57)*Efficiency!$P12)/Lifetime!$C12</f>
        <v>0</v>
      </c>
      <c r="FE13" s="9">
        <f>(Transition!$D12*('RCP26 scenario'!BW14*'Unit emission'!X13)*Efficiency!$G12+Transition!$C12*('RCP26 scenario'!BW14*'Unit emission'!X57)*Efficiency!$P12)/Lifetime!$C12</f>
        <v>0</v>
      </c>
      <c r="FF13" s="9">
        <f>(Transition!$D12*('RCP26 scenario'!BX14*'Unit emission'!Y13)*Efficiency!$G12+Transition!$C12*('RCP26 scenario'!BX14*'Unit emission'!Y57)*Efficiency!$P12)/Lifetime!$C12</f>
        <v>0</v>
      </c>
      <c r="FG13" s="9">
        <f>(Transition!$D12*('RCP26 scenario'!BY14*'Unit emission'!Z13)*Efficiency!$G12+Transition!$C12*('RCP26 scenario'!BY14*'Unit emission'!Z57)*Efficiency!$P12)/Lifetime!$C12</f>
        <v>0</v>
      </c>
      <c r="FH13" s="9">
        <f>(Transition!$D12*('RCP26 scenario'!BZ14*'Unit emission'!AA13)*Efficiency!$G12+Transition!$C12*('RCP26 scenario'!BZ14*'Unit emission'!AA57)*Efficiency!$P12)/Lifetime!$C12</f>
        <v>0</v>
      </c>
      <c r="FI13" s="9">
        <f>(Transition!$D12*('RCP26 scenario'!CA14*'Unit emission'!AB13)*Efficiency!$G12+Transition!$C12*('RCP26 scenario'!CA14*'Unit emission'!AB57)*Efficiency!$P12)/Lifetime!$C12</f>
        <v>0</v>
      </c>
      <c r="FJ13" s="9">
        <f>(Transition!$D12*('RCP26 scenario'!CB14*'Unit emission'!AC13)*Efficiency!$G12+Transition!$C12*('RCP26 scenario'!CB14*'Unit emission'!AC57)*Efficiency!$P12)/Lifetime!$C12</f>
        <v>0</v>
      </c>
      <c r="FK13" s="9">
        <f>(Transition!$D12*('RCP26 scenario'!CC14*'Unit emission'!AD13)*Efficiency!$G12+Transition!$C12*('RCP26 scenario'!CC14*'Unit emission'!AD57)*Efficiency!$P12)/Lifetime!$C12</f>
        <v>0</v>
      </c>
      <c r="FL13" s="9">
        <f>(Transition!$D12*('RCP26 scenario'!CD14*'Unit emission'!AE13)*Efficiency!$G12+Transition!$C12*('RCP26 scenario'!CD14*'Unit emission'!AE57)*Efficiency!$P12)/Lifetime!$C12</f>
        <v>0</v>
      </c>
      <c r="FM13" s="9">
        <f>(Transition!$D12*('RCP26 scenario'!CE14*'Unit emission'!AF13)*Efficiency!$G12+Transition!$C12*('RCP26 scenario'!CE14*'Unit emission'!AF57)*Efficiency!$P12)/Lifetime!$C12</f>
        <v>0</v>
      </c>
      <c r="FN13" s="9">
        <f>(Transition!$D12*('RCP26 scenario'!CF14*'Unit emission'!AG13)*Efficiency!$G12+Transition!$C12*('RCP26 scenario'!CF14*'Unit emission'!AG57)*Efficiency!$P12)/Lifetime!$C12</f>
        <v>0</v>
      </c>
      <c r="FO13" s="9">
        <f>(Transition!$D12*('RCP26 scenario'!CG14*'Unit emission'!AH13)*Efficiency!$G12+Transition!$C12*('RCP26 scenario'!CG14*'Unit emission'!AH57)*Efficiency!$P12)/Lifetime!$C12</f>
        <v>0</v>
      </c>
      <c r="FP13" s="9">
        <f>(Transition!$D12*('RCP26 scenario'!CH14*'Unit emission'!AI13)*Efficiency!$G12+Transition!$C12*('RCP26 scenario'!CH14*'Unit emission'!AI57)*Efficiency!$P12)/Lifetime!$C12</f>
        <v>0</v>
      </c>
      <c r="FS13">
        <v>2020</v>
      </c>
      <c r="FT13">
        <f>(Transition!$D12*('RCP19 scenario'!C14*'Unit emission'!AK13+'RCP19 scenario'!C102*'Unit emission'!AK145)*Efficiency!$G12+(Transition!$C12*('RCP19 scenario'!C14*'Unit emission'!AK57)+'RCP19 scenario'!C102*'Unit emission'!AK189)*Efficiency!$P12)/Lifetime!$C12</f>
        <v>0</v>
      </c>
      <c r="FU13">
        <f>(Transition!$D12*('RCP19 scenario'!D14*'Unit emission'!AL13+'RCP19 scenario'!D102*'Unit emission'!AL145)*Efficiency!$G12+(Transition!$C12*('RCP19 scenario'!D14*'Unit emission'!AL57)+'RCP19 scenario'!D102*'Unit emission'!AL189)*Efficiency!$P12)/Lifetime!$C12</f>
        <v>0</v>
      </c>
      <c r="FV13">
        <f>(Transition!$D12*('RCP19 scenario'!E14*'Unit emission'!AM13+'RCP19 scenario'!E102*'Unit emission'!AM145)*Efficiency!$G12+(Transition!$C12*('RCP19 scenario'!E14*'Unit emission'!AM57)+'RCP19 scenario'!E102*'Unit emission'!AM189)*Efficiency!$P12)/Lifetime!$C12</f>
        <v>0</v>
      </c>
      <c r="FW13">
        <f>(Transition!$D12*('RCP19 scenario'!F14*'Unit emission'!AN13+'RCP19 scenario'!F102*'Unit emission'!AN145)*Efficiency!$G12+(Transition!$C12*('RCP19 scenario'!F14*'Unit emission'!AN57)+'RCP19 scenario'!F102*'Unit emission'!AN189)*Efficiency!$P12)/Lifetime!$C12</f>
        <v>0</v>
      </c>
      <c r="FX13">
        <f>(Transition!$D12*('RCP19 scenario'!G14*'Unit emission'!AO13+'RCP19 scenario'!G102*'Unit emission'!AO145)*Efficiency!$G12+(Transition!$C12*('RCP19 scenario'!G14*'Unit emission'!AO57)+'RCP19 scenario'!G102*'Unit emission'!AO189)*Efficiency!$P12)/Lifetime!$C12</f>
        <v>0</v>
      </c>
      <c r="FY13">
        <f>(Transition!$D12*('RCP19 scenario'!H14*'Unit emission'!AP13+'RCP19 scenario'!H102*'Unit emission'!AP145)*Efficiency!$G12+(Transition!$C12*('RCP19 scenario'!H14*'Unit emission'!AP57)+'RCP19 scenario'!H102*'Unit emission'!AP189)*Efficiency!$P12)/Lifetime!$C12</f>
        <v>0</v>
      </c>
      <c r="FZ13">
        <f>(Transition!$D12*('RCP19 scenario'!I14*'Unit emission'!AQ13+'RCP19 scenario'!I102*'Unit emission'!AQ145)*Efficiency!$G12+(Transition!$C12*('RCP19 scenario'!I14*'Unit emission'!AQ57)+'RCP19 scenario'!I102*'Unit emission'!AQ189)*Efficiency!$P12)/Lifetime!$C12</f>
        <v>0</v>
      </c>
      <c r="GA13">
        <f>(Transition!$D12*('RCP19 scenario'!J14*'Unit emission'!AR13+'RCP19 scenario'!J102*'Unit emission'!AR145)*Efficiency!$G12+(Transition!$C12*('RCP19 scenario'!J14*'Unit emission'!AR57)+'RCP19 scenario'!J102*'Unit emission'!AR189)*Efficiency!$P12)/Lifetime!$C12</f>
        <v>0</v>
      </c>
      <c r="GB13">
        <f>(Transition!$D12*('RCP19 scenario'!K14*'Unit emission'!AS13+'RCP19 scenario'!K102*'Unit emission'!AS145)*Efficiency!$G12+(Transition!$C12*('RCP19 scenario'!K14*'Unit emission'!AS57)+'RCP19 scenario'!K102*'Unit emission'!AS189)*Efficiency!$P12)/Lifetime!$C12</f>
        <v>0</v>
      </c>
      <c r="GC13">
        <f>(Transition!$D12*('RCP19 scenario'!L14*'Unit emission'!AT13+'RCP19 scenario'!L102*'Unit emission'!AT145)*Efficiency!$G12+(Transition!$C12*('RCP19 scenario'!L14*'Unit emission'!AT57)+'RCP19 scenario'!L102*'Unit emission'!AT189)*Efficiency!$P12)/Lifetime!$C12</f>
        <v>0</v>
      </c>
      <c r="GD13">
        <f>(Transition!$D12*('RCP19 scenario'!M14*'Unit emission'!AU13+'RCP19 scenario'!M102*'Unit emission'!AU145)*Efficiency!$G12+(Transition!$C12*('RCP19 scenario'!M14*'Unit emission'!AU57)+'RCP19 scenario'!M102*'Unit emission'!AU189)*Efficiency!$P12)/Lifetime!$C12</f>
        <v>0</v>
      </c>
      <c r="GE13">
        <f>(Transition!$D12*('RCP19 scenario'!N14*'Unit emission'!AV13+'RCP19 scenario'!N102*'Unit emission'!AV145)*Efficiency!$G12+(Transition!$C12*('RCP19 scenario'!N14*'Unit emission'!AV57)+'RCP19 scenario'!N102*'Unit emission'!AV189)*Efficiency!$P12)/Lifetime!$C12</f>
        <v>0</v>
      </c>
      <c r="GF13">
        <f>(Transition!$D12*('RCP19 scenario'!O14*'Unit emission'!AW13+'RCP19 scenario'!O102*'Unit emission'!AW145)*Efficiency!$G12+(Transition!$C12*('RCP19 scenario'!O14*'Unit emission'!AW57)+'RCP19 scenario'!O102*'Unit emission'!AW189)*Efficiency!$P12)/Lifetime!$C12</f>
        <v>0</v>
      </c>
      <c r="GG13">
        <f>(Transition!$D12*('RCP19 scenario'!P14*'Unit emission'!AX13+'RCP19 scenario'!P102*'Unit emission'!AX145)*Efficiency!$G12+(Transition!$C12*('RCP19 scenario'!P14*'Unit emission'!AX57)+'RCP19 scenario'!P102*'Unit emission'!AX189)*Efficiency!$P12)/Lifetime!$C12</f>
        <v>0</v>
      </c>
      <c r="GH13">
        <f>(Transition!$D12*('RCP19 scenario'!Q14*'Unit emission'!AY13+'RCP19 scenario'!Q102*'Unit emission'!AY145)*Efficiency!$G12+(Transition!$C12*('RCP19 scenario'!Q14*'Unit emission'!AY57)+'RCP19 scenario'!Q102*'Unit emission'!AY189)*Efficiency!$P12)/Lifetime!$C12</f>
        <v>0</v>
      </c>
      <c r="GI13">
        <f>(Transition!$D12*('RCP19 scenario'!R14*'Unit emission'!AZ13+'RCP19 scenario'!R102*'Unit emission'!AZ145)*Efficiency!$G12+(Transition!$C12*('RCP19 scenario'!R14*'Unit emission'!AZ57)+'RCP19 scenario'!R102*'Unit emission'!AZ189)*Efficiency!$P12)/Lifetime!$C12</f>
        <v>0</v>
      </c>
      <c r="GJ13">
        <f>(Transition!$D12*('RCP19 scenario'!S14*'Unit emission'!BA13)*Efficiency!$G12+Transition!$C12*('RCP19 scenario'!S14*'Unit emission'!BA57)*Efficiency!$P12)/Lifetime!$C12</f>
        <v>0</v>
      </c>
      <c r="GK13">
        <f>(Transition!$D12*('RCP19 scenario'!T14*'Unit emission'!AK13+'RCP19 scenario'!T102*'Unit emission'!AK145)*Efficiency!$G12+(Transition!$C12*('RCP19 scenario'!T14*'Unit emission'!AK57)+'RCP19 scenario'!T102*'Unit emission'!AK189)*Efficiency!$P12)/Lifetime!$C12</f>
        <v>0</v>
      </c>
      <c r="GL13">
        <f>(Transition!$D12*('RCP19 scenario'!U14*'Unit emission'!AL13+'RCP19 scenario'!U102*'Unit emission'!AL145)*Efficiency!$G12+(Transition!$C12*('RCP19 scenario'!U14*'Unit emission'!AL57)+'RCP19 scenario'!U102*'Unit emission'!AL189)*Efficiency!$P12)/Lifetime!$C12</f>
        <v>0</v>
      </c>
      <c r="GM13">
        <f>(Transition!$D12*('RCP19 scenario'!V14*'Unit emission'!AM13+'RCP19 scenario'!V102*'Unit emission'!AM145)*Efficiency!$G12+(Transition!$C12*('RCP19 scenario'!V14*'Unit emission'!AM57)+'RCP19 scenario'!V102*'Unit emission'!AM189)*Efficiency!$P12)/Lifetime!$C12</f>
        <v>0</v>
      </c>
      <c r="GN13">
        <f>(Transition!$D12*('RCP19 scenario'!W14*'Unit emission'!AN13+'RCP19 scenario'!W102*'Unit emission'!AN145)*Efficiency!$G12+(Transition!$C12*('RCP19 scenario'!W14*'Unit emission'!AN57)+'RCP19 scenario'!W102*'Unit emission'!AN189)*Efficiency!$P12)/Lifetime!$C12</f>
        <v>0</v>
      </c>
      <c r="GO13">
        <f>(Transition!$D12*('RCP19 scenario'!X14*'Unit emission'!AO13+'RCP19 scenario'!X102*'Unit emission'!AO145)*Efficiency!$G12+(Transition!$C12*('RCP19 scenario'!X14*'Unit emission'!AO57)+'RCP19 scenario'!X102*'Unit emission'!AO189)*Efficiency!$P12)/Lifetime!$C12</f>
        <v>0</v>
      </c>
      <c r="GP13">
        <f>(Transition!$D12*('RCP19 scenario'!Y14*'Unit emission'!AP13+'RCP19 scenario'!Y102*'Unit emission'!AP145)*Efficiency!$G12+(Transition!$C12*('RCP19 scenario'!Y14*'Unit emission'!AP57)+'RCP19 scenario'!Y102*'Unit emission'!AP189)*Efficiency!$P12)/Lifetime!$C12</f>
        <v>0</v>
      </c>
      <c r="GQ13">
        <f>(Transition!$D12*('RCP19 scenario'!Z14*'Unit emission'!AQ13+'RCP19 scenario'!Z102*'Unit emission'!AQ145)*Efficiency!$G12+(Transition!$C12*('RCP19 scenario'!Z14*'Unit emission'!AQ57)+'RCP19 scenario'!Z102*'Unit emission'!AQ189)*Efficiency!$P12)/Lifetime!$C12</f>
        <v>0</v>
      </c>
      <c r="GR13">
        <f>(Transition!$D12*('RCP19 scenario'!AA14*'Unit emission'!AR13+'RCP19 scenario'!AA102*'Unit emission'!AR145)*Efficiency!$G12+(Transition!$C12*('RCP19 scenario'!AA14*'Unit emission'!AR57)+'RCP19 scenario'!AA102*'Unit emission'!AR189)*Efficiency!$P12)/Lifetime!$C12</f>
        <v>0</v>
      </c>
      <c r="GS13">
        <f>(Transition!$D12*('RCP19 scenario'!AB14*'Unit emission'!AS13+'RCP19 scenario'!AB102*'Unit emission'!AS145)*Efficiency!$G12+(Transition!$C12*('RCP19 scenario'!AB14*'Unit emission'!AS57)+'RCP19 scenario'!AB102*'Unit emission'!AS189)*Efficiency!$P12)/Lifetime!$C12</f>
        <v>0</v>
      </c>
      <c r="GT13">
        <f>(Transition!$D12*('RCP19 scenario'!AC14*'Unit emission'!AT13+'RCP19 scenario'!AC102*'Unit emission'!AT145)*Efficiency!$G12+(Transition!$C12*('RCP19 scenario'!AC14*'Unit emission'!AT57)+'RCP19 scenario'!AC102*'Unit emission'!AT189)*Efficiency!$P12)/Lifetime!$C12</f>
        <v>0</v>
      </c>
      <c r="GU13">
        <f>(Transition!$D12*('RCP19 scenario'!AD14*'Unit emission'!AU13+'RCP19 scenario'!AD102*'Unit emission'!AU145)*Efficiency!$G12+(Transition!$C12*('RCP19 scenario'!AD14*'Unit emission'!AU57)+'RCP19 scenario'!AD102*'Unit emission'!AU189)*Efficiency!$P12)/Lifetime!$C12</f>
        <v>0</v>
      </c>
      <c r="GV13">
        <f>(Transition!$D12*('RCP19 scenario'!AE14*'Unit emission'!AV13+'RCP19 scenario'!AE102*'Unit emission'!AV145)*Efficiency!$G12+(Transition!$C12*('RCP19 scenario'!AE14*'Unit emission'!AV57)+'RCP19 scenario'!AE102*'Unit emission'!AV189)*Efficiency!$P12)/Lifetime!$C12</f>
        <v>0</v>
      </c>
      <c r="GW13">
        <f>(Transition!$D12*('RCP19 scenario'!AF14*'Unit emission'!AW13+'RCP19 scenario'!AF102*'Unit emission'!AW145)*Efficiency!$G12+(Transition!$C12*('RCP19 scenario'!AF14*'Unit emission'!AW57)+'RCP19 scenario'!AF102*'Unit emission'!AW189)*Efficiency!$P12)/Lifetime!$C12</f>
        <v>0</v>
      </c>
      <c r="GX13">
        <f>(Transition!$D12*('RCP19 scenario'!AG14*'Unit emission'!AX13+'RCP19 scenario'!AG102*'Unit emission'!AX145)*Efficiency!$G12+(Transition!$C12*('RCP19 scenario'!AG14*'Unit emission'!AX57)+'RCP19 scenario'!AG102*'Unit emission'!AX189)*Efficiency!$P12)/Lifetime!$C12</f>
        <v>0</v>
      </c>
      <c r="GY13">
        <f>(Transition!$D12*('RCP19 scenario'!AH14*'Unit emission'!AY13+'RCP19 scenario'!AH102*'Unit emission'!AY145)*Efficiency!$G12+(Transition!$C12*('RCP19 scenario'!AH14*'Unit emission'!AY57)+'RCP19 scenario'!AH102*'Unit emission'!AY189)*Efficiency!$P12)/Lifetime!$C12</f>
        <v>0</v>
      </c>
      <c r="GZ13">
        <f>(Transition!$D12*('RCP19 scenario'!AI14*'Unit emission'!AZ13+'RCP19 scenario'!AI102*'Unit emission'!AZ145)*Efficiency!$G12+(Transition!$C12*('RCP19 scenario'!AI14*'Unit emission'!AZ57)+'RCP19 scenario'!AI102*'Unit emission'!AZ189)*Efficiency!$P12)/Lifetime!$C12</f>
        <v>0</v>
      </c>
      <c r="HA13">
        <f>(Transition!$D12*('RCP19 scenario'!AJ14*'Unit emission'!BA13)*Efficiency!$G12+Transition!$C12*('RCP19 scenario'!AJ14*'Unit emission'!BA57)*Efficiency!$P12)/Lifetime!$C12</f>
        <v>0</v>
      </c>
      <c r="HB13">
        <f>(Transition!$D12*('RCP19 scenario'!AK14*'Unit emission'!AK13+'RCP19 scenario'!AK102*'Unit emission'!AK145)*Efficiency!$G12+(Transition!$C12*('RCP19 scenario'!AK14*'Unit emission'!AK57)+'RCP19 scenario'!AK102*'Unit emission'!AK189)*Efficiency!$P12)/Lifetime!$C12</f>
        <v>0</v>
      </c>
      <c r="HC13">
        <f>(Transition!$D12*('RCP19 scenario'!AL14*'Unit emission'!AL13+'RCP19 scenario'!AL102*'Unit emission'!AL145)*Efficiency!$G12+(Transition!$C12*('RCP19 scenario'!AL14*'Unit emission'!AL57)+'RCP19 scenario'!AL102*'Unit emission'!AL189)*Efficiency!$P12)/Lifetime!$C12</f>
        <v>0</v>
      </c>
      <c r="HD13">
        <f>(Transition!$D12*('RCP19 scenario'!AM14*'Unit emission'!AM13+'RCP19 scenario'!AM102*'Unit emission'!AM145)*Efficiency!$G12+(Transition!$C12*('RCP19 scenario'!AM14*'Unit emission'!AM57)+'RCP19 scenario'!AM102*'Unit emission'!AM189)*Efficiency!$P12)/Lifetime!$C12</f>
        <v>0</v>
      </c>
      <c r="HE13">
        <f>(Transition!$D12*('RCP19 scenario'!AN14*'Unit emission'!AN13+'RCP19 scenario'!AN102*'Unit emission'!AN145)*Efficiency!$G12+(Transition!$C12*('RCP19 scenario'!AN14*'Unit emission'!AN57)+'RCP19 scenario'!AN102*'Unit emission'!AN189)*Efficiency!$P12)/Lifetime!$C12</f>
        <v>0</v>
      </c>
      <c r="HF13">
        <f>(Transition!$D12*('RCP19 scenario'!AO14*'Unit emission'!AO13+'RCP19 scenario'!AO102*'Unit emission'!AO145)*Efficiency!$G12+(Transition!$C12*('RCP19 scenario'!AO14*'Unit emission'!AO57)+'RCP19 scenario'!AO102*'Unit emission'!AO189)*Efficiency!$P12)/Lifetime!$C12</f>
        <v>0</v>
      </c>
      <c r="HG13">
        <f>(Transition!$D12*('RCP19 scenario'!AP14*'Unit emission'!AP13+'RCP19 scenario'!AP102*'Unit emission'!AP145)*Efficiency!$G12+(Transition!$C12*('RCP19 scenario'!AP14*'Unit emission'!AP57)+'RCP19 scenario'!AP102*'Unit emission'!AP189)*Efficiency!$P12)/Lifetime!$C12</f>
        <v>0</v>
      </c>
      <c r="HH13">
        <f>(Transition!$D12*('RCP19 scenario'!AQ14*'Unit emission'!AQ13+'RCP19 scenario'!AQ102*'Unit emission'!AQ145)*Efficiency!$G12+(Transition!$C12*('RCP19 scenario'!AQ14*'Unit emission'!AQ57)+'RCP19 scenario'!AQ102*'Unit emission'!AQ189)*Efficiency!$P12)/Lifetime!$C12</f>
        <v>0</v>
      </c>
      <c r="HI13">
        <f>(Transition!$D12*('RCP19 scenario'!AR14*'Unit emission'!AR13+'RCP19 scenario'!AR102*'Unit emission'!AR145)*Efficiency!$G12+(Transition!$C12*('RCP19 scenario'!AR14*'Unit emission'!AR57)+'RCP19 scenario'!AR102*'Unit emission'!AR189)*Efficiency!$P12)/Lifetime!$C12</f>
        <v>0</v>
      </c>
      <c r="HJ13">
        <f>(Transition!$D12*('RCP19 scenario'!AS14*'Unit emission'!AS13+'RCP19 scenario'!AS102*'Unit emission'!AS145)*Efficiency!$G12+(Transition!$C12*('RCP19 scenario'!AS14*'Unit emission'!AS57)+'RCP19 scenario'!AS102*'Unit emission'!AS189)*Efficiency!$P12)/Lifetime!$C12</f>
        <v>0</v>
      </c>
      <c r="HK13">
        <f>(Transition!$D12*('RCP19 scenario'!AT14*'Unit emission'!AT13+'RCP19 scenario'!AT102*'Unit emission'!AT145)*Efficiency!$G12+(Transition!$C12*('RCP19 scenario'!AT14*'Unit emission'!AT57)+'RCP19 scenario'!AT102*'Unit emission'!AT189)*Efficiency!$P12)/Lifetime!$C12</f>
        <v>0</v>
      </c>
      <c r="HL13">
        <f>(Transition!$D12*('RCP19 scenario'!AU14*'Unit emission'!AU13+'RCP19 scenario'!AU102*'Unit emission'!AU145)*Efficiency!$G12+(Transition!$C12*('RCP19 scenario'!AU14*'Unit emission'!AU57)+'RCP19 scenario'!AU102*'Unit emission'!AU189)*Efficiency!$P12)/Lifetime!$C12</f>
        <v>0</v>
      </c>
      <c r="HM13">
        <f>(Transition!$D12*('RCP19 scenario'!AV14*'Unit emission'!AV13+'RCP19 scenario'!AV102*'Unit emission'!AV145)*Efficiency!$G12+(Transition!$C12*('RCP19 scenario'!AV14*'Unit emission'!AV57)+'RCP19 scenario'!AV102*'Unit emission'!AV189)*Efficiency!$P12)/Lifetime!$C12</f>
        <v>0</v>
      </c>
      <c r="HN13">
        <f>(Transition!$D12*('RCP19 scenario'!AW14*'Unit emission'!AW13+'RCP19 scenario'!AW102*'Unit emission'!AW145)*Efficiency!$G12+(Transition!$C12*('RCP19 scenario'!AW14*'Unit emission'!AW57)+'RCP19 scenario'!AW102*'Unit emission'!AW189)*Efficiency!$P12)/Lifetime!$C12</f>
        <v>0</v>
      </c>
      <c r="HO13">
        <f>(Transition!$D12*('RCP19 scenario'!AX14*'Unit emission'!AX13+'RCP19 scenario'!AX102*'Unit emission'!AX145)*Efficiency!$G12+(Transition!$C12*('RCP19 scenario'!AX14*'Unit emission'!AX57)+'RCP19 scenario'!AX102*'Unit emission'!AX189)*Efficiency!$P12)/Lifetime!$C12</f>
        <v>0</v>
      </c>
      <c r="HP13">
        <f>(Transition!$D12*('RCP19 scenario'!AY14*'Unit emission'!AY13+'RCP19 scenario'!AY102*'Unit emission'!AY145)*Efficiency!$G12+(Transition!$C12*('RCP19 scenario'!AY14*'Unit emission'!AY57)+'RCP19 scenario'!AY102*'Unit emission'!AY189)*Efficiency!$P12)/Lifetime!$C12</f>
        <v>0</v>
      </c>
      <c r="HQ13">
        <f>(Transition!$D12*('RCP19 scenario'!AZ14*'Unit emission'!AZ13+'RCP19 scenario'!AZ102*'Unit emission'!AZ145)*Efficiency!$G12+(Transition!$C12*('RCP19 scenario'!AZ14*'Unit emission'!AZ57)+'RCP19 scenario'!AZ102*'Unit emission'!AZ189)*Efficiency!$P12)/Lifetime!$C12</f>
        <v>0</v>
      </c>
      <c r="HR13">
        <f>(Transition!$D12*('RCP19 scenario'!BA14*'Unit emission'!BA13)*Efficiency!$G12+Transition!$C12*('RCP19 scenario'!BA14*'Unit emission'!BA57)*Efficiency!$P12)/Lifetime!$C12</f>
        <v>0</v>
      </c>
      <c r="HS13" s="9">
        <f>(Transition!$D12*('RCP19 scenario'!BB14*'Unit emission'!AK13)*Efficiency!$G12+Transition!$C12*('RCP19 scenario'!BB14*'Unit emission'!AK57)*Efficiency!$P12)/Lifetime!$C12</f>
        <v>0</v>
      </c>
      <c r="HT13" s="9">
        <f>(Transition!$D12*('RCP19 scenario'!BC14*'Unit emission'!AL13)*Efficiency!$G12+Transition!$C12*('RCP19 scenario'!BC14*'Unit emission'!AL57)*Efficiency!$P12)/Lifetime!$C12</f>
        <v>0</v>
      </c>
      <c r="HU13" s="9">
        <f>(Transition!$D12*('RCP19 scenario'!BD14*'Unit emission'!AM13)*Efficiency!$G12+Transition!$C12*('RCP19 scenario'!BD14*'Unit emission'!AM57)*Efficiency!$P12)/Lifetime!$C12</f>
        <v>0</v>
      </c>
      <c r="HV13" s="9">
        <f>(Transition!$D12*('RCP19 scenario'!BE14*'Unit emission'!AN13)*Efficiency!$G12+Transition!$C12*('RCP19 scenario'!BE14*'Unit emission'!AN57)*Efficiency!$P12)/Lifetime!$C12</f>
        <v>0</v>
      </c>
      <c r="HW13" s="9">
        <f>(Transition!$D12*('RCP19 scenario'!BF14*'Unit emission'!AO13)*Efficiency!$G12+Transition!$C12*('RCP19 scenario'!BF14*'Unit emission'!AO57)*Efficiency!$P12)/Lifetime!$C12</f>
        <v>0</v>
      </c>
      <c r="HX13" s="9">
        <f>(Transition!$D12*('RCP19 scenario'!BG14*'Unit emission'!AP13)*Efficiency!$G12+Transition!$C12*('RCP19 scenario'!BG14*'Unit emission'!AP57)*Efficiency!$P12)/Lifetime!$C12</f>
        <v>0</v>
      </c>
      <c r="HY13" s="9">
        <f>(Transition!$D12*('RCP19 scenario'!BH14*'Unit emission'!AQ13)*Efficiency!$G12+Transition!$C12*('RCP19 scenario'!BH14*'Unit emission'!AQ57)*Efficiency!$P12)/Lifetime!$C12</f>
        <v>0</v>
      </c>
      <c r="HZ13" s="9">
        <f>(Transition!$D12*('RCP19 scenario'!BI14*'Unit emission'!AR13)*Efficiency!$G12+Transition!$C12*('RCP19 scenario'!BI14*'Unit emission'!AR57)*Efficiency!$P12)/Lifetime!$C12</f>
        <v>0</v>
      </c>
      <c r="IA13" s="9">
        <f>(Transition!$D12*('RCP19 scenario'!BJ14*'Unit emission'!AS13)*Efficiency!$G12+Transition!$C12*('RCP19 scenario'!BJ14*'Unit emission'!AS57)*Efficiency!$P12)/Lifetime!$C12</f>
        <v>0</v>
      </c>
      <c r="IB13" s="9">
        <f>(Transition!$D12*('RCP19 scenario'!BK14*'Unit emission'!AT13)*Efficiency!$G12+Transition!$C12*('RCP19 scenario'!BK14*'Unit emission'!AT57)*Efficiency!$P12)/Lifetime!$C12</f>
        <v>0</v>
      </c>
      <c r="IC13" s="9">
        <f>(Transition!$D12*('RCP19 scenario'!BL14*'Unit emission'!AU13)*Efficiency!$G12+Transition!$C12*('RCP19 scenario'!BL14*'Unit emission'!AU57)*Efficiency!$P12)/Lifetime!$C12</f>
        <v>0</v>
      </c>
      <c r="ID13" s="9">
        <f>(Transition!$D12*('RCP19 scenario'!BM14*'Unit emission'!AV13)*Efficiency!$G12+Transition!$C12*('RCP19 scenario'!BM14*'Unit emission'!AV57)*Efficiency!$P12)/Lifetime!$C12</f>
        <v>0</v>
      </c>
      <c r="IE13" s="9">
        <f>(Transition!$D12*('RCP19 scenario'!BN14*'Unit emission'!AW13)*Efficiency!$G12+Transition!$C12*('RCP19 scenario'!BN14*'Unit emission'!AW57)*Efficiency!$P12)/Lifetime!$C12</f>
        <v>0</v>
      </c>
      <c r="IF13" s="9">
        <f>(Transition!$D12*('RCP19 scenario'!BO14*'Unit emission'!AX13)*Efficiency!$G12+Transition!$C12*('RCP19 scenario'!BO14*'Unit emission'!AX57)*Efficiency!$P12)/Lifetime!$C12</f>
        <v>0</v>
      </c>
      <c r="IG13" s="9">
        <f>(Transition!$D12*('RCP19 scenario'!BP14*'Unit emission'!AY13)*Efficiency!$G12+Transition!$C12*('RCP19 scenario'!BP14*'Unit emission'!AY57)*Efficiency!$P12)/Lifetime!$C12</f>
        <v>0</v>
      </c>
      <c r="IH13" s="9">
        <f>(Transition!$D12*('RCP19 scenario'!BQ14*'Unit emission'!AZ13)*Efficiency!$G12+Transition!$C12*('RCP19 scenario'!BQ14*'Unit emission'!AZ57)*Efficiency!$P12)/Lifetime!$C12</f>
        <v>0</v>
      </c>
      <c r="II13" s="9">
        <f>(Transition!$D12*('RCP19 scenario'!BR14*'Unit emission'!BA13)*Efficiency!$G12+Transition!$C12*('RCP19 scenario'!BR14*'Unit emission'!BA57)*Efficiency!$P12)/Lifetime!$C12</f>
        <v>0</v>
      </c>
      <c r="IJ13" s="9">
        <f>(Transition!$D12*('RCP19 scenario'!BS14*'Unit emission'!AK13)*Efficiency!$G12+Transition!$C12*('RCP19 scenario'!BS14*'Unit emission'!AK57)*Efficiency!$P12)/Lifetime!$C12</f>
        <v>0</v>
      </c>
      <c r="IK13" s="9">
        <f>(Transition!$D12*('RCP19 scenario'!BT14*'Unit emission'!AL13)*Efficiency!$G12+Transition!$C12*('RCP19 scenario'!BT14*'Unit emission'!AL57)*Efficiency!$P12)/Lifetime!$C12</f>
        <v>0</v>
      </c>
      <c r="IL13" s="9">
        <f>(Transition!$D12*('RCP19 scenario'!BU14*'Unit emission'!AM13)*Efficiency!$G12+Transition!$C12*('RCP19 scenario'!BU14*'Unit emission'!AM57)*Efficiency!$P12)/Lifetime!$C12</f>
        <v>0</v>
      </c>
      <c r="IM13" s="9">
        <f>(Transition!$D12*('RCP19 scenario'!BV14*'Unit emission'!AN13)*Efficiency!$G12+Transition!$C12*('RCP19 scenario'!BV14*'Unit emission'!AN57)*Efficiency!$P12)/Lifetime!$C12</f>
        <v>0</v>
      </c>
      <c r="IN13" s="9">
        <f>(Transition!$D12*('RCP19 scenario'!BW14*'Unit emission'!AO13)*Efficiency!$G12+Transition!$C12*('RCP19 scenario'!BW14*'Unit emission'!AO57)*Efficiency!$P12)/Lifetime!$C12</f>
        <v>0</v>
      </c>
      <c r="IO13" s="9">
        <f>(Transition!$D12*('RCP19 scenario'!BX14*'Unit emission'!AP13)*Efficiency!$G12+Transition!$C12*('RCP19 scenario'!BX14*'Unit emission'!AP57)*Efficiency!$P12)/Lifetime!$C12</f>
        <v>0</v>
      </c>
      <c r="IP13" s="9">
        <f>(Transition!$D12*('RCP19 scenario'!BY14*'Unit emission'!AQ13)*Efficiency!$G12+Transition!$C12*('RCP19 scenario'!BY14*'Unit emission'!AQ57)*Efficiency!$P12)/Lifetime!$C12</f>
        <v>0</v>
      </c>
      <c r="IQ13" s="9">
        <f>(Transition!$D12*('RCP19 scenario'!BZ14*'Unit emission'!AR13)*Efficiency!$G12+Transition!$C12*('RCP19 scenario'!BZ14*'Unit emission'!AR57)*Efficiency!$P12)/Lifetime!$C12</f>
        <v>0</v>
      </c>
      <c r="IR13" s="9">
        <f>(Transition!$D12*('RCP19 scenario'!CA14*'Unit emission'!AS13)*Efficiency!$G12+Transition!$C12*('RCP19 scenario'!CA14*'Unit emission'!AS57)*Efficiency!$P12)/Lifetime!$C12</f>
        <v>0</v>
      </c>
      <c r="IS13" s="9">
        <f>(Transition!$D12*('RCP19 scenario'!CB14*'Unit emission'!AT13)*Efficiency!$G12+Transition!$C12*('RCP19 scenario'!CB14*'Unit emission'!AT57)*Efficiency!$P12)/Lifetime!$C12</f>
        <v>0</v>
      </c>
      <c r="IT13" s="9">
        <f>(Transition!$D12*('RCP19 scenario'!CC14*'Unit emission'!AU13)*Efficiency!$G12+Transition!$C12*('RCP19 scenario'!CC14*'Unit emission'!AU57)*Efficiency!$P12)/Lifetime!$C12</f>
        <v>0</v>
      </c>
      <c r="IU13" s="9">
        <f>(Transition!$D12*('RCP19 scenario'!CD14*'Unit emission'!AV13)*Efficiency!$G12+Transition!$C12*('RCP19 scenario'!CD14*'Unit emission'!AV57)*Efficiency!$P12)/Lifetime!$C12</f>
        <v>0</v>
      </c>
      <c r="IV13" s="9">
        <f>(Transition!$D12*('RCP19 scenario'!CE14*'Unit emission'!AW13)*Efficiency!$G12+Transition!$C12*('RCP19 scenario'!CE14*'Unit emission'!AW57)*Efficiency!$P12)/Lifetime!$C12</f>
        <v>0</v>
      </c>
      <c r="IW13" s="9">
        <f>(Transition!$D12*('RCP19 scenario'!CF14*'Unit emission'!AX13)*Efficiency!$G12+Transition!$C12*('RCP19 scenario'!CF14*'Unit emission'!AX57)*Efficiency!$P12)/Lifetime!$C12</f>
        <v>0</v>
      </c>
      <c r="IX13" s="9">
        <f>(Transition!$D12*('RCP19 scenario'!CG14*'Unit emission'!AY13)*Efficiency!$G12+Transition!$C12*('RCP19 scenario'!CG14*'Unit emission'!AY57)*Efficiency!$P12)/Lifetime!$C12</f>
        <v>0</v>
      </c>
      <c r="IY13" s="9">
        <f>(Transition!$D12*('RCP19 scenario'!CH14*'Unit emission'!AZ13)*Efficiency!$G12+Transition!$C12*('RCP19 scenario'!CH14*'Unit emission'!AZ57)*Efficiency!$P12)/Lifetime!$C12</f>
        <v>0</v>
      </c>
    </row>
    <row r="14" spans="1:259" x14ac:dyDescent="0.25">
      <c r="A14">
        <v>2021</v>
      </c>
      <c r="B14">
        <f>(Transition!$D13*('Base-scenario'!C15*'Unit emission'!C14)*Efficiency!$G13+(Transition!$C13*('Base-scenario'!C15*'Unit emission'!C58)+'Base-scenario'!C103*'Unit emission'!C190)*Efficiency!$P13)/Lifetime!$C13</f>
        <v>0</v>
      </c>
      <c r="C14">
        <f>(Transition!$D13*('Base-scenario'!D15*'Unit emission'!D14)*Efficiency!$G13+(Transition!$C13*('Base-scenario'!D15*'Unit emission'!D58)+'Base-scenario'!D103*'Unit emission'!D190)*Efficiency!$P13)/Lifetime!$C13</f>
        <v>0</v>
      </c>
      <c r="D14">
        <f>(Transition!$D13*('Base-scenario'!E15*'Unit emission'!E14)*Efficiency!$G13+(Transition!$C13*('Base-scenario'!E15*'Unit emission'!E58)+'Base-scenario'!E103*'Unit emission'!E190)*Efficiency!$P13)/Lifetime!$C13</f>
        <v>0</v>
      </c>
      <c r="E14">
        <f>(Transition!$D13*('Base-scenario'!F15*'Unit emission'!F14)*Efficiency!$G13+(Transition!$C13*('Base-scenario'!F15*'Unit emission'!F58)+'Base-scenario'!F103*'Unit emission'!F190)*Efficiency!$P13)/Lifetime!$C13</f>
        <v>0</v>
      </c>
      <c r="F14">
        <f>(Transition!$D13*('Base-scenario'!G15*'Unit emission'!G14)*Efficiency!$G13+(Transition!$C13*('Base-scenario'!G15*'Unit emission'!G58)+'Base-scenario'!G103*'Unit emission'!G190)*Efficiency!$P13)/Lifetime!$C13</f>
        <v>0</v>
      </c>
      <c r="G14">
        <f>(Transition!$D13*('Base-scenario'!H15*'Unit emission'!H14)*Efficiency!$G13+(Transition!$C13*('Base-scenario'!H15*'Unit emission'!H58)+'Base-scenario'!H103*'Unit emission'!H190)*Efficiency!$P13)/Lifetime!$C13</f>
        <v>0</v>
      </c>
      <c r="H14">
        <f>(Transition!$D13*('Base-scenario'!I15*'Unit emission'!I14)*Efficiency!$G13+(Transition!$C13*('Base-scenario'!I15*'Unit emission'!I58)+'Base-scenario'!I103*'Unit emission'!I190)*Efficiency!$P13)/Lifetime!$C13</f>
        <v>0</v>
      </c>
      <c r="I14">
        <f>(Transition!$D13*('Base-scenario'!J15*'Unit emission'!J14)*Efficiency!$G13+(Transition!$C13*('Base-scenario'!J15*'Unit emission'!J58)+'Base-scenario'!J103*'Unit emission'!J190)*Efficiency!$P13)/Lifetime!$C13</f>
        <v>0</v>
      </c>
      <c r="J14">
        <f>(Transition!$D13*('Base-scenario'!K15*'Unit emission'!K14)*Efficiency!$G13+(Transition!$C13*('Base-scenario'!K15*'Unit emission'!K58)+'Base-scenario'!K103*'Unit emission'!K190)*Efficiency!$P13)/Lifetime!$C13</f>
        <v>0</v>
      </c>
      <c r="K14">
        <f>(Transition!$D13*('Base-scenario'!L15*'Unit emission'!L14)*Efficiency!$G13+(Transition!$C13*('Base-scenario'!L15*'Unit emission'!L58)+'Base-scenario'!L103*'Unit emission'!L190)*Efficiency!$P13)/Lifetime!$C13</f>
        <v>0</v>
      </c>
      <c r="L14">
        <f>(Transition!$D13*('Base-scenario'!M15*'Unit emission'!M14)*Efficiency!$G13+(Transition!$C13*('Base-scenario'!M15*'Unit emission'!M58)+'Base-scenario'!M103*'Unit emission'!M190)*Efficiency!$P13)/Lifetime!$C13</f>
        <v>0</v>
      </c>
      <c r="M14">
        <f>(Transition!$D13*('Base-scenario'!N15*'Unit emission'!N14)*Efficiency!$G13+(Transition!$C13*('Base-scenario'!N15*'Unit emission'!N58)+'Base-scenario'!N103*'Unit emission'!N190)*Efficiency!$P13)/Lifetime!$C13</f>
        <v>0</v>
      </c>
      <c r="N14">
        <f>(Transition!$D13*('Base-scenario'!O15*'Unit emission'!O14)*Efficiency!$G13+(Transition!$C13*('Base-scenario'!O15*'Unit emission'!O58)+'Base-scenario'!O103*'Unit emission'!O190)*Efficiency!$P13)/Lifetime!$C13</f>
        <v>0</v>
      </c>
      <c r="O14">
        <f>(Transition!$D13*('Base-scenario'!P15*'Unit emission'!P14)*Efficiency!$G13+(Transition!$C13*('Base-scenario'!P15*'Unit emission'!P58)+'Base-scenario'!P103*'Unit emission'!P190)*Efficiency!$P13)/Lifetime!$C13</f>
        <v>0</v>
      </c>
      <c r="P14">
        <f>(Transition!$D13*('Base-scenario'!Q15*'Unit emission'!Q14)*Efficiency!$G13+(Transition!$C13*('Base-scenario'!Q15*'Unit emission'!Q58)+'Base-scenario'!Q103*'Unit emission'!Q190)*Efficiency!$P13)/Lifetime!$C13</f>
        <v>0</v>
      </c>
      <c r="Q14">
        <f>(Transition!$D13*('Base-scenario'!R15*'Unit emission'!R14)*Efficiency!$G13+(Transition!$C13*('Base-scenario'!R15*'Unit emission'!R58)+'Base-scenario'!R103*'Unit emission'!R190)*Efficiency!$P13)/Lifetime!$C13</f>
        <v>0</v>
      </c>
      <c r="R14">
        <f>(Transition!$D13*('Base-scenario'!S15*'Unit emission'!S14)*Efficiency!$G13+Transition!$C13*('Base-scenario'!S15*'Unit emission'!S58)*Efficiency!$P13)/Lifetime!$C13</f>
        <v>0</v>
      </c>
      <c r="S14">
        <f>(Transition!$D13*('Base-scenario'!T15*'Unit emission'!C14)*Efficiency!$G13+(Transition!$C13*('Base-scenario'!T15*'Unit emission'!C58)+'Base-scenario'!T103*'Unit emission'!C190)*Efficiency!$P13)/Lifetime!$C13</f>
        <v>0</v>
      </c>
      <c r="T14">
        <f>(Transition!$D13*('Base-scenario'!U15*'Unit emission'!D14)*Efficiency!$G13+(Transition!$C13*('Base-scenario'!U15*'Unit emission'!D58)+'Base-scenario'!U103*'Unit emission'!D190)*Efficiency!$P13)/Lifetime!$C13</f>
        <v>0</v>
      </c>
      <c r="U14">
        <f>(Transition!$D13*('Base-scenario'!V15*'Unit emission'!E14)*Efficiency!$G13+(Transition!$C13*('Base-scenario'!V15*'Unit emission'!E58)+'Base-scenario'!V103*'Unit emission'!E190)*Efficiency!$P13)/Lifetime!$C13</f>
        <v>0</v>
      </c>
      <c r="V14">
        <f>(Transition!$D13*('Base-scenario'!W15*'Unit emission'!F14)*Efficiency!$G13+(Transition!$C13*('Base-scenario'!W15*'Unit emission'!F58)+'Base-scenario'!W103*'Unit emission'!F190)*Efficiency!$P13)/Lifetime!$C13</f>
        <v>0</v>
      </c>
      <c r="W14">
        <f>(Transition!$D13*('Base-scenario'!X15*'Unit emission'!G14)*Efficiency!$G13+(Transition!$C13*('Base-scenario'!X15*'Unit emission'!G58)+'Base-scenario'!X103*'Unit emission'!G190)*Efficiency!$P13)/Lifetime!$C13</f>
        <v>0</v>
      </c>
      <c r="X14">
        <f>(Transition!$D13*('Base-scenario'!Y15*'Unit emission'!H14)*Efficiency!$G13+(Transition!$C13*('Base-scenario'!Y15*'Unit emission'!H58)+'Base-scenario'!Y103*'Unit emission'!H190)*Efficiency!$P13)/Lifetime!$C13</f>
        <v>0</v>
      </c>
      <c r="Y14">
        <f>(Transition!$D13*('Base-scenario'!Z15*'Unit emission'!I14)*Efficiency!$G13+(Transition!$C13*('Base-scenario'!Z15*'Unit emission'!I58)+'Base-scenario'!Z103*'Unit emission'!I190)*Efficiency!$P13)/Lifetime!$C13</f>
        <v>0</v>
      </c>
      <c r="Z14">
        <f>(Transition!$D13*('Base-scenario'!AA15*'Unit emission'!J14)*Efficiency!$G13+(Transition!$C13*('Base-scenario'!AA15*'Unit emission'!J58)+'Base-scenario'!AA103*'Unit emission'!J190)*Efficiency!$P13)/Lifetime!$C13</f>
        <v>0</v>
      </c>
      <c r="AA14">
        <f>(Transition!$D13*('Base-scenario'!AB15*'Unit emission'!K14)*Efficiency!$G13+(Transition!$C13*('Base-scenario'!AB15*'Unit emission'!K58)+'Base-scenario'!AB103*'Unit emission'!K190)*Efficiency!$P13)/Lifetime!$C13</f>
        <v>0</v>
      </c>
      <c r="AB14">
        <f>(Transition!$D13*('Base-scenario'!AC15*'Unit emission'!L14)*Efficiency!$G13+(Transition!$C13*('Base-scenario'!AC15*'Unit emission'!L58)+'Base-scenario'!AC103*'Unit emission'!L190)*Efficiency!$P13)/Lifetime!$C13</f>
        <v>0</v>
      </c>
      <c r="AC14">
        <f>(Transition!$D13*('Base-scenario'!AD15*'Unit emission'!M14)*Efficiency!$G13+(Transition!$C13*('Base-scenario'!AD15*'Unit emission'!M58)+'Base-scenario'!AD103*'Unit emission'!M190)*Efficiency!$P13)/Lifetime!$C13</f>
        <v>0</v>
      </c>
      <c r="AD14">
        <f>(Transition!$D13*('Base-scenario'!AE15*'Unit emission'!N14)*Efficiency!$G13+(Transition!$C13*('Base-scenario'!AE15*'Unit emission'!N58)+'Base-scenario'!AE103*'Unit emission'!N190)*Efficiency!$P13)/Lifetime!$C13</f>
        <v>0</v>
      </c>
      <c r="AE14">
        <f>(Transition!$D13*('Base-scenario'!AF15*'Unit emission'!O14)*Efficiency!$G13+(Transition!$C13*('Base-scenario'!AF15*'Unit emission'!O58)+'Base-scenario'!AF103*'Unit emission'!O190)*Efficiency!$P13)/Lifetime!$C13</f>
        <v>0</v>
      </c>
      <c r="AF14">
        <f>(Transition!$D13*('Base-scenario'!AG15*'Unit emission'!P14)*Efficiency!$G13+(Transition!$C13*('Base-scenario'!AG15*'Unit emission'!P58)+'Base-scenario'!AG103*'Unit emission'!P190)*Efficiency!$P13)/Lifetime!$C13</f>
        <v>0</v>
      </c>
      <c r="AG14">
        <f>(Transition!$D13*('Base-scenario'!AH15*'Unit emission'!Q14)*Efficiency!$G13+(Transition!$C13*('Base-scenario'!AH15*'Unit emission'!Q58)+'Base-scenario'!AH103*'Unit emission'!Q190)*Efficiency!$P13)/Lifetime!$C13</f>
        <v>0</v>
      </c>
      <c r="AH14">
        <f>(Transition!$D13*('Base-scenario'!AI15*'Unit emission'!R14)*Efficiency!$G13+(Transition!$C13*('Base-scenario'!AI15*'Unit emission'!R58)+'Base-scenario'!AI103*'Unit emission'!R190)*Efficiency!$P13)/Lifetime!$C13</f>
        <v>0</v>
      </c>
      <c r="AI14">
        <f>(Transition!$D13*('Base-scenario'!AJ15*'Unit emission'!S14)*Efficiency!$G13+Transition!$C13*('Base-scenario'!AJ15*'Unit emission'!S58)*Efficiency!$P13)/Lifetime!$C13</f>
        <v>0</v>
      </c>
      <c r="AJ14">
        <f>(Transition!$D13*('Base-scenario'!AK15*'Unit emission'!C14+'Base-scenario'!AK103*'Unit emission'!C146)*Efficiency!$G13+(Transition!$C13*('Base-scenario'!AK15*'Unit emission'!C58)+'Base-scenario'!AK103*'Unit emission'!C190)*Efficiency!$P13)/Lifetime!$C13</f>
        <v>0</v>
      </c>
      <c r="AK14">
        <f>(Transition!$D13*('Base-scenario'!AL15*'Unit emission'!D14+'Base-scenario'!AL103*'Unit emission'!D146)*Efficiency!$G13+(Transition!$C13*('Base-scenario'!AL15*'Unit emission'!D58)+'Base-scenario'!AL103*'Unit emission'!D190)*Efficiency!$P13)/Lifetime!$C13</f>
        <v>0</v>
      </c>
      <c r="AL14">
        <f>(Transition!$D13*('Base-scenario'!AM15*'Unit emission'!E14+'Base-scenario'!AM103*'Unit emission'!E146)*Efficiency!$G13+(Transition!$C13*('Base-scenario'!AM15*'Unit emission'!E58)+'Base-scenario'!AM103*'Unit emission'!E190)*Efficiency!$P13)/Lifetime!$C13</f>
        <v>0</v>
      </c>
      <c r="AM14">
        <f>(Transition!$D13*('Base-scenario'!AN15*'Unit emission'!F14+'Base-scenario'!AN103*'Unit emission'!F146)*Efficiency!$G13+(Transition!$C13*('Base-scenario'!AN15*'Unit emission'!F58)+'Base-scenario'!AN103*'Unit emission'!F190)*Efficiency!$P13)/Lifetime!$C13</f>
        <v>0</v>
      </c>
      <c r="AN14">
        <f>(Transition!$D13*('Base-scenario'!AO15*'Unit emission'!G14+'Base-scenario'!AO103*'Unit emission'!G146)*Efficiency!$G13+(Transition!$C13*('Base-scenario'!AO15*'Unit emission'!G58)+'Base-scenario'!AO103*'Unit emission'!G190)*Efficiency!$P13)/Lifetime!$C13</f>
        <v>0</v>
      </c>
      <c r="AO14">
        <f>(Transition!$D13*('Base-scenario'!AP15*'Unit emission'!H14+'Base-scenario'!AP103*'Unit emission'!H146)*Efficiency!$G13+(Transition!$C13*('Base-scenario'!AP15*'Unit emission'!H58)+'Base-scenario'!AP103*'Unit emission'!H190)*Efficiency!$P13)/Lifetime!$C13</f>
        <v>0</v>
      </c>
      <c r="AP14">
        <f>(Transition!$D13*('Base-scenario'!AQ15*'Unit emission'!I14+'Base-scenario'!AQ103*'Unit emission'!I146)*Efficiency!$G13+(Transition!$C13*('Base-scenario'!AQ15*'Unit emission'!I58)+'Base-scenario'!AQ103*'Unit emission'!I190)*Efficiency!$P13)/Lifetime!$C13</f>
        <v>0</v>
      </c>
      <c r="AQ14">
        <f>(Transition!$D13*('Base-scenario'!AR15*'Unit emission'!J14+'Base-scenario'!AR103*'Unit emission'!J146)*Efficiency!$G13+(Transition!$C13*('Base-scenario'!AR15*'Unit emission'!J58)+'Base-scenario'!AR103*'Unit emission'!J190)*Efficiency!$P13)/Lifetime!$C13</f>
        <v>0</v>
      </c>
      <c r="AR14">
        <f>(Transition!$D13*('Base-scenario'!AS15*'Unit emission'!K14+'Base-scenario'!AS103*'Unit emission'!K146)*Efficiency!$G13+(Transition!$C13*('Base-scenario'!AS15*'Unit emission'!K58)+'Base-scenario'!AS103*'Unit emission'!K190)*Efficiency!$P13)/Lifetime!$C13</f>
        <v>0</v>
      </c>
      <c r="AS14">
        <f>(Transition!$D13*('Base-scenario'!AT15*'Unit emission'!L14+'Base-scenario'!AT103*'Unit emission'!L146)*Efficiency!$G13+(Transition!$C13*('Base-scenario'!AT15*'Unit emission'!L58)+'Base-scenario'!AT103*'Unit emission'!L190)*Efficiency!$P13)/Lifetime!$C13</f>
        <v>0</v>
      </c>
      <c r="AT14">
        <f>(Transition!$D13*('Base-scenario'!AU15*'Unit emission'!M14+'Base-scenario'!AU103*'Unit emission'!M146)*Efficiency!$G13+(Transition!$C13*('Base-scenario'!AU15*'Unit emission'!M58)+'Base-scenario'!AU103*'Unit emission'!M190)*Efficiency!$P13)/Lifetime!$C13</f>
        <v>0</v>
      </c>
      <c r="AU14">
        <f>(Transition!$D13*('Base-scenario'!AV15*'Unit emission'!N14+'Base-scenario'!AV103*'Unit emission'!N146)*Efficiency!$G13+(Transition!$C13*('Base-scenario'!AV15*'Unit emission'!N58)+'Base-scenario'!AV103*'Unit emission'!N190)*Efficiency!$P13)/Lifetime!$C13</f>
        <v>0</v>
      </c>
      <c r="AV14">
        <f>(Transition!$D13*('Base-scenario'!AW15*'Unit emission'!O14+'Base-scenario'!AW103*'Unit emission'!O146)*Efficiency!$G13+(Transition!$C13*('Base-scenario'!AW15*'Unit emission'!O58)+'Base-scenario'!AW103*'Unit emission'!O190)*Efficiency!$P13)/Lifetime!$C13</f>
        <v>0</v>
      </c>
      <c r="AW14">
        <f>(Transition!$D13*('Base-scenario'!AX15*'Unit emission'!P14+'Base-scenario'!AX103*'Unit emission'!P146)*Efficiency!$G13+(Transition!$C13*('Base-scenario'!AX15*'Unit emission'!P58)+'Base-scenario'!AX103*'Unit emission'!P190)*Efficiency!$P13)/Lifetime!$C13</f>
        <v>0</v>
      </c>
      <c r="AX14">
        <f>(Transition!$D13*('Base-scenario'!AY15*'Unit emission'!Q14+'Base-scenario'!AY103*'Unit emission'!Q146)*Efficiency!$G13+(Transition!$C13*('Base-scenario'!AY15*'Unit emission'!Q58)+'Base-scenario'!AY103*'Unit emission'!Q190)*Efficiency!$P13)/Lifetime!$C13</f>
        <v>0</v>
      </c>
      <c r="AY14">
        <f>(Transition!$D13*('Base-scenario'!AZ15*'Unit emission'!R14+'Base-scenario'!AZ103*'Unit emission'!R146)*Efficiency!$G13+(Transition!$C13*('Base-scenario'!AZ15*'Unit emission'!R58)+'Base-scenario'!AZ103*'Unit emission'!R190)*Efficiency!$P13)/Lifetime!$C13</f>
        <v>0</v>
      </c>
      <c r="AZ14">
        <f>(Transition!$D13*('Base-scenario'!BA15*'Unit emission'!S14)*Efficiency!$G13+Transition!$C13*('Base-scenario'!BA15*'Unit emission'!S58)*Efficiency!$P13)/Lifetime!$C13</f>
        <v>0</v>
      </c>
      <c r="BA14" s="9">
        <f>(Transition!$D13*('Base-scenario'!BB15*'Unit emission'!C14)*Efficiency!$G13+Transition!$C13*('Base-scenario'!BB15*'Unit emission'!C58)*Efficiency!$P13)/Lifetime!$C13</f>
        <v>0</v>
      </c>
      <c r="BB14" s="9">
        <f>(Transition!$D13*('Base-scenario'!BC15*'Unit emission'!D14)*Efficiency!$G13+Transition!$C13*('Base-scenario'!BC15*'Unit emission'!D58)*Efficiency!$P13)/Lifetime!$C13</f>
        <v>0</v>
      </c>
      <c r="BC14" s="9">
        <f>(Transition!$D13*('Base-scenario'!BD15*'Unit emission'!E14)*Efficiency!$G13+Transition!$C13*('Base-scenario'!BD15*'Unit emission'!E58)*Efficiency!$P13)/Lifetime!$C13</f>
        <v>0</v>
      </c>
      <c r="BD14" s="9">
        <f>(Transition!$D13*('Base-scenario'!BE15*'Unit emission'!F14)*Efficiency!$G13+Transition!$C13*('Base-scenario'!BE15*'Unit emission'!F58)*Efficiency!$P13)/Lifetime!$C13</f>
        <v>0</v>
      </c>
      <c r="BE14" s="9">
        <f>(Transition!$D13*('Base-scenario'!BF15*'Unit emission'!G14)*Efficiency!$G13+Transition!$C13*('Base-scenario'!BF15*'Unit emission'!G58)*Efficiency!$P13)/Lifetime!$C13</f>
        <v>0</v>
      </c>
      <c r="BF14" s="9">
        <f>(Transition!$D13*('Base-scenario'!BG15*'Unit emission'!H14)*Efficiency!$G13+Transition!$C13*('Base-scenario'!BG15*'Unit emission'!H58)*Efficiency!$P13)/Lifetime!$C13</f>
        <v>0</v>
      </c>
      <c r="BG14" s="9">
        <f>(Transition!$D13*('Base-scenario'!BH15*'Unit emission'!I14)*Efficiency!$G13+Transition!$C13*('Base-scenario'!BH15*'Unit emission'!I58)*Efficiency!$P13)/Lifetime!$C13</f>
        <v>0</v>
      </c>
      <c r="BH14" s="9">
        <f>(Transition!$D13*('Base-scenario'!BI15*'Unit emission'!J14)*Efficiency!$G13+Transition!$C13*('Base-scenario'!BI15*'Unit emission'!J58)*Efficiency!$P13)/Lifetime!$C13</f>
        <v>0</v>
      </c>
      <c r="BI14" s="9">
        <f>(Transition!$D13*('Base-scenario'!BJ15*'Unit emission'!K14)*Efficiency!$G13+Transition!$C13*('Base-scenario'!BJ15*'Unit emission'!K58)*Efficiency!$P13)/Lifetime!$C13</f>
        <v>0</v>
      </c>
      <c r="BJ14" s="9">
        <f>(Transition!$D13*('Base-scenario'!BK15*'Unit emission'!L14)*Efficiency!$G13+Transition!$C13*('Base-scenario'!BK15*'Unit emission'!L58)*Efficiency!$P13)/Lifetime!$C13</f>
        <v>0</v>
      </c>
      <c r="BK14" s="9">
        <f>(Transition!$D13*('Base-scenario'!BL15*'Unit emission'!M14)*Efficiency!$G13+Transition!$C13*('Base-scenario'!BL15*'Unit emission'!M58)*Efficiency!$P13)/Lifetime!$C13</f>
        <v>0</v>
      </c>
      <c r="BL14" s="9">
        <f>(Transition!$D13*('Base-scenario'!BM15*'Unit emission'!N14)*Efficiency!$G13+Transition!$C13*('Base-scenario'!BM15*'Unit emission'!N58)*Efficiency!$P13)/Lifetime!$C13</f>
        <v>0</v>
      </c>
      <c r="BM14" s="9">
        <f>(Transition!$D13*('Base-scenario'!BN15*'Unit emission'!O14)*Efficiency!$G13+Transition!$C13*('Base-scenario'!BN15*'Unit emission'!O58)*Efficiency!$P13)/Lifetime!$C13</f>
        <v>0</v>
      </c>
      <c r="BN14" s="9">
        <f>(Transition!$D13*('Base-scenario'!BO15*'Unit emission'!P14)*Efficiency!$G13+Transition!$C13*('Base-scenario'!BO15*'Unit emission'!P58)*Efficiency!$P13)/Lifetime!$C13</f>
        <v>0</v>
      </c>
      <c r="BO14" s="9">
        <f>(Transition!$D13*('Base-scenario'!BP15*'Unit emission'!Q14)*Efficiency!$G13+Transition!$C13*('Base-scenario'!BP15*'Unit emission'!Q58)*Efficiency!$P13)/Lifetime!$C13</f>
        <v>0</v>
      </c>
      <c r="BP14" s="9">
        <f>(Transition!$D13*('Base-scenario'!BQ15*'Unit emission'!R14)*Efficiency!$G13+Transition!$C13*('Base-scenario'!BQ15*'Unit emission'!R58)*Efficiency!$P13)/Lifetime!$C13</f>
        <v>0</v>
      </c>
      <c r="BQ14" s="9">
        <f>(Transition!$D13*('Base-scenario'!BR15*'Unit emission'!S14)*Efficiency!$G13+Transition!$C13*('Base-scenario'!BR15*'Unit emission'!S58)*Efficiency!$P13)/Lifetime!$C13</f>
        <v>0</v>
      </c>
      <c r="BR14" s="9">
        <f>(Transition!$D13*('Base-scenario'!BS15*'Unit emission'!C14)*Efficiency!$G13+Transition!$C13*('Base-scenario'!BS15*'Unit emission'!C58)*Efficiency!$P13)/Lifetime!$C13</f>
        <v>0</v>
      </c>
      <c r="BS14" s="9">
        <f>(Transition!$D13*('Base-scenario'!BT15*'Unit emission'!D14)*Efficiency!$G13+Transition!$C13*('Base-scenario'!BT15*'Unit emission'!D58)*Efficiency!$P13)/Lifetime!$C13</f>
        <v>0</v>
      </c>
      <c r="BT14" s="9">
        <f>(Transition!$D13*('Base-scenario'!BU15*'Unit emission'!E14)*Efficiency!$G13+Transition!$C13*('Base-scenario'!BU15*'Unit emission'!E58)*Efficiency!$P13)/Lifetime!$C13</f>
        <v>0</v>
      </c>
      <c r="BU14" s="9">
        <f>(Transition!$D13*('Base-scenario'!BV15*'Unit emission'!F14)*Efficiency!$G13+Transition!$C13*('Base-scenario'!BV15*'Unit emission'!F58)*Efficiency!$P13)/Lifetime!$C13</f>
        <v>0</v>
      </c>
      <c r="BV14" s="9">
        <f>(Transition!$D13*('Base-scenario'!BW15*'Unit emission'!G14)*Efficiency!$G13+Transition!$C13*('Base-scenario'!BW15*'Unit emission'!G58)*Efficiency!$P13)/Lifetime!$C13</f>
        <v>0</v>
      </c>
      <c r="BW14" s="9">
        <f>(Transition!$D13*('Base-scenario'!BX15*'Unit emission'!H14)*Efficiency!$G13+Transition!$C13*('Base-scenario'!BX15*'Unit emission'!H58)*Efficiency!$P13)/Lifetime!$C13</f>
        <v>0</v>
      </c>
      <c r="BX14" s="9">
        <f>(Transition!$D13*('Base-scenario'!BY15*'Unit emission'!I14)*Efficiency!$G13+Transition!$C13*('Base-scenario'!BY15*'Unit emission'!I58)*Efficiency!$P13)/Lifetime!$C13</f>
        <v>0</v>
      </c>
      <c r="BY14" s="9">
        <f>(Transition!$D13*('Base-scenario'!BZ15*'Unit emission'!J14)*Efficiency!$G13+Transition!$C13*('Base-scenario'!BZ15*'Unit emission'!J58)*Efficiency!$P13)/Lifetime!$C13</f>
        <v>0</v>
      </c>
      <c r="BZ14" s="9">
        <f>(Transition!$D13*('Base-scenario'!CA15*'Unit emission'!K14)*Efficiency!$G13+Transition!$C13*('Base-scenario'!CA15*'Unit emission'!K58)*Efficiency!$P13)/Lifetime!$C13</f>
        <v>0</v>
      </c>
      <c r="CA14" s="9">
        <f>(Transition!$D13*('Base-scenario'!CB15*'Unit emission'!L14)*Efficiency!$G13+Transition!$C13*('Base-scenario'!CB15*'Unit emission'!L58)*Efficiency!$P13)/Lifetime!$C13</f>
        <v>0</v>
      </c>
      <c r="CB14" s="9">
        <f>(Transition!$D13*('Base-scenario'!CC15*'Unit emission'!M14)*Efficiency!$G13+Transition!$C13*('Base-scenario'!CC15*'Unit emission'!M58)*Efficiency!$P13)/Lifetime!$C13</f>
        <v>0</v>
      </c>
      <c r="CC14" s="9">
        <f>(Transition!$D13*('Base-scenario'!CD15*'Unit emission'!N14)*Efficiency!$G13+Transition!$C13*('Base-scenario'!CD15*'Unit emission'!N58)*Efficiency!$P13)/Lifetime!$C13</f>
        <v>0</v>
      </c>
      <c r="CD14" s="9">
        <f>(Transition!$D13*('Base-scenario'!CE15*'Unit emission'!O14)*Efficiency!$G13+Transition!$C13*('Base-scenario'!CE15*'Unit emission'!O58)*Efficiency!$P13)/Lifetime!$C13</f>
        <v>0</v>
      </c>
      <c r="CE14" s="9">
        <f>(Transition!$D13*('Base-scenario'!CF15*'Unit emission'!P14)*Efficiency!$G13+Transition!$C13*('Base-scenario'!CF15*'Unit emission'!P58)*Efficiency!$P13)/Lifetime!$C13</f>
        <v>0</v>
      </c>
      <c r="CF14" s="9">
        <f>(Transition!$D13*('Base-scenario'!CG15*'Unit emission'!Q14)*Efficiency!$G13+Transition!$C13*('Base-scenario'!CG15*'Unit emission'!Q58)*Efficiency!$P13)/Lifetime!$C13</f>
        <v>0</v>
      </c>
      <c r="CG14" s="9">
        <f>(Transition!$D13*('Base-scenario'!CH15*'Unit emission'!R14)*Efficiency!$G13+Transition!$C13*('Base-scenario'!CH15*'Unit emission'!R58)*Efficiency!$P13)/Lifetime!$C13</f>
        <v>0</v>
      </c>
      <c r="CJ14">
        <v>2021</v>
      </c>
      <c r="CK14">
        <f>(Transition!$D13*('RCP26 scenario'!C15*'Unit emission'!T14+'RCP26 scenario'!C103*'Unit emission'!T146)*Efficiency!$G13+(Transition!$C13*('RCP26 scenario'!C15*'Unit emission'!T58)+'RCP26 scenario'!C103*'Unit emission'!T190)*Efficiency!$P13)/Lifetime!$C13</f>
        <v>0</v>
      </c>
      <c r="CL14">
        <f>(Transition!$D13*('RCP26 scenario'!D15*'Unit emission'!U14+'RCP26 scenario'!D103*'Unit emission'!U146)*Efficiency!$G13+(Transition!$C13*('RCP26 scenario'!D15*'Unit emission'!U58)+'RCP26 scenario'!D103*'Unit emission'!U190)*Efficiency!$P13)/Lifetime!$C13</f>
        <v>0</v>
      </c>
      <c r="CM14">
        <f>(Transition!$D13*('RCP26 scenario'!E15*'Unit emission'!V14+'RCP26 scenario'!E103*'Unit emission'!V146)*Efficiency!$G13+(Transition!$C13*('RCP26 scenario'!E15*'Unit emission'!V58)+'RCP26 scenario'!E103*'Unit emission'!V190)*Efficiency!$P13)/Lifetime!$C13</f>
        <v>0</v>
      </c>
      <c r="CN14">
        <f>(Transition!$D13*('RCP26 scenario'!F15*'Unit emission'!W14+'RCP26 scenario'!F103*'Unit emission'!W146)*Efficiency!$G13+(Transition!$C13*('RCP26 scenario'!F15*'Unit emission'!W58)+'RCP26 scenario'!F103*'Unit emission'!W190)*Efficiency!$P13)/Lifetime!$C13</f>
        <v>0</v>
      </c>
      <c r="CO14">
        <f>(Transition!$D13*('RCP26 scenario'!G15*'Unit emission'!X14+'RCP26 scenario'!G103*'Unit emission'!X146)*Efficiency!$G13+(Transition!$C13*('RCP26 scenario'!G15*'Unit emission'!X58)+'RCP26 scenario'!G103*'Unit emission'!X190)*Efficiency!$P13)/Lifetime!$C13</f>
        <v>0</v>
      </c>
      <c r="CP14">
        <f>(Transition!$D13*('RCP26 scenario'!H15*'Unit emission'!Y14+'RCP26 scenario'!H103*'Unit emission'!Y146)*Efficiency!$G13+(Transition!$C13*('RCP26 scenario'!H15*'Unit emission'!Y58)+'RCP26 scenario'!H103*'Unit emission'!Y190)*Efficiency!$P13)/Lifetime!$C13</f>
        <v>0</v>
      </c>
      <c r="CQ14">
        <f>(Transition!$D13*('RCP26 scenario'!I15*'Unit emission'!Z14+'RCP26 scenario'!I103*'Unit emission'!Z146)*Efficiency!$G13+(Transition!$C13*('RCP26 scenario'!I15*'Unit emission'!Z58)+'RCP26 scenario'!I103*'Unit emission'!Z190)*Efficiency!$P13)/Lifetime!$C13</f>
        <v>0</v>
      </c>
      <c r="CR14">
        <f>(Transition!$D13*('RCP26 scenario'!J15*'Unit emission'!AA14+'RCP26 scenario'!J103*'Unit emission'!AA146)*Efficiency!$G13+(Transition!$C13*('RCP26 scenario'!J15*'Unit emission'!AA58)+'RCP26 scenario'!J103*'Unit emission'!AA190)*Efficiency!$P13)/Lifetime!$C13</f>
        <v>0</v>
      </c>
      <c r="CS14">
        <f>(Transition!$D13*('RCP26 scenario'!K15*'Unit emission'!AB14+'RCP26 scenario'!K103*'Unit emission'!AB146)*Efficiency!$G13+(Transition!$C13*('RCP26 scenario'!K15*'Unit emission'!AB58)+'RCP26 scenario'!K103*'Unit emission'!AB190)*Efficiency!$P13)/Lifetime!$C13</f>
        <v>0</v>
      </c>
      <c r="CT14">
        <f>(Transition!$D13*('RCP26 scenario'!L15*'Unit emission'!AC14+'RCP26 scenario'!L103*'Unit emission'!AC146)*Efficiency!$G13+(Transition!$C13*('RCP26 scenario'!L15*'Unit emission'!AC58)+'RCP26 scenario'!L103*'Unit emission'!AC190)*Efficiency!$P13)/Lifetime!$C13</f>
        <v>0</v>
      </c>
      <c r="CU14">
        <f>(Transition!$D13*('RCP26 scenario'!M15*'Unit emission'!AD14+'RCP26 scenario'!M103*'Unit emission'!AD146)*Efficiency!$G13+(Transition!$C13*('RCP26 scenario'!M15*'Unit emission'!AD58)+'RCP26 scenario'!M103*'Unit emission'!AD190)*Efficiency!$P13)/Lifetime!$C13</f>
        <v>0</v>
      </c>
      <c r="CV14">
        <f>(Transition!$D13*('RCP26 scenario'!N15*'Unit emission'!AE14+'RCP26 scenario'!N103*'Unit emission'!AE146)*Efficiency!$G13+(Transition!$C13*('RCP26 scenario'!N15*'Unit emission'!AE58)+'RCP26 scenario'!N103*'Unit emission'!AE190)*Efficiency!$P13)/Lifetime!$C13</f>
        <v>0</v>
      </c>
      <c r="CW14">
        <f>(Transition!$D13*('RCP26 scenario'!O15*'Unit emission'!AF14+'RCP26 scenario'!O103*'Unit emission'!AF146)*Efficiency!$G13+(Transition!$C13*('RCP26 scenario'!O15*'Unit emission'!AF58)+'RCP26 scenario'!O103*'Unit emission'!AF190)*Efficiency!$P13)/Lifetime!$C13</f>
        <v>0</v>
      </c>
      <c r="CX14">
        <f>(Transition!$D13*('RCP26 scenario'!P15*'Unit emission'!AG14+'RCP26 scenario'!P103*'Unit emission'!AG146)*Efficiency!$G13+(Transition!$C13*('RCP26 scenario'!P15*'Unit emission'!AG58)+'RCP26 scenario'!P103*'Unit emission'!AG190)*Efficiency!$P13)/Lifetime!$C13</f>
        <v>0</v>
      </c>
      <c r="CY14">
        <f>(Transition!$D13*('RCP26 scenario'!Q15*'Unit emission'!AH14+'RCP26 scenario'!Q103*'Unit emission'!AH146)*Efficiency!$G13+(Transition!$C13*('RCP26 scenario'!Q15*'Unit emission'!AH58)+'RCP26 scenario'!Q103*'Unit emission'!AH190)*Efficiency!$P13)/Lifetime!$C13</f>
        <v>0</v>
      </c>
      <c r="CZ14">
        <f>(Transition!$D13*('RCP26 scenario'!R15*'Unit emission'!AI14+'RCP26 scenario'!R103*'Unit emission'!AI146)*Efficiency!$G13+(Transition!$C13*('RCP26 scenario'!R15*'Unit emission'!AI58)+'RCP26 scenario'!R103*'Unit emission'!AI190)*Efficiency!$P13)/Lifetime!$C13</f>
        <v>0</v>
      </c>
      <c r="DA14">
        <f>(Transition!$D13*('RCP26 scenario'!S15*'Unit emission'!AJ14)*Efficiency!$G13+Transition!$C13*('RCP26 scenario'!S15*'Unit emission'!AJ58)*Efficiency!$P13)/Lifetime!$C13</f>
        <v>0</v>
      </c>
      <c r="DB14">
        <f>(Transition!$D13*('RCP26 scenario'!T15*'Unit emission'!T14+'RCP26 scenario'!T103*'Unit emission'!T146)*Efficiency!$G13+(Transition!$C13*('RCP26 scenario'!T15*'Unit emission'!T58)+'RCP26 scenario'!T103*'Unit emission'!T190)*Efficiency!$P13)/Lifetime!$C13</f>
        <v>0</v>
      </c>
      <c r="DC14">
        <f>(Transition!$D13*('RCP26 scenario'!U15*'Unit emission'!U14+'RCP26 scenario'!U103*'Unit emission'!U146)*Efficiency!$G13+(Transition!$C13*('RCP26 scenario'!U15*'Unit emission'!U58)+'RCP26 scenario'!U103*'Unit emission'!U190)*Efficiency!$P13)/Lifetime!$C13</f>
        <v>0</v>
      </c>
      <c r="DD14">
        <f>(Transition!$D13*('RCP26 scenario'!V15*'Unit emission'!V14+'RCP26 scenario'!V103*'Unit emission'!V146)*Efficiency!$G13+(Transition!$C13*('RCP26 scenario'!V15*'Unit emission'!V58)+'RCP26 scenario'!V103*'Unit emission'!V190)*Efficiency!$P13)/Lifetime!$C13</f>
        <v>0</v>
      </c>
      <c r="DE14">
        <f>(Transition!$D13*('RCP26 scenario'!W15*'Unit emission'!W14+'RCP26 scenario'!W103*'Unit emission'!W146)*Efficiency!$G13+(Transition!$C13*('RCP26 scenario'!W15*'Unit emission'!W58)+'RCP26 scenario'!W103*'Unit emission'!W190)*Efficiency!$P13)/Lifetime!$C13</f>
        <v>0</v>
      </c>
      <c r="DF14">
        <f>(Transition!$D13*('RCP26 scenario'!X15*'Unit emission'!X14+'RCP26 scenario'!X103*'Unit emission'!X146)*Efficiency!$G13+(Transition!$C13*('RCP26 scenario'!X15*'Unit emission'!X58)+'RCP26 scenario'!X103*'Unit emission'!X190)*Efficiency!$P13)/Lifetime!$C13</f>
        <v>0</v>
      </c>
      <c r="DG14">
        <f>(Transition!$D13*('RCP26 scenario'!Y15*'Unit emission'!Y14+'RCP26 scenario'!Y103*'Unit emission'!Y146)*Efficiency!$G13+(Transition!$C13*('RCP26 scenario'!Y15*'Unit emission'!Y58)+'RCP26 scenario'!Y103*'Unit emission'!Y190)*Efficiency!$P13)/Lifetime!$C13</f>
        <v>0</v>
      </c>
      <c r="DH14">
        <f>(Transition!$D13*('RCP26 scenario'!Z15*'Unit emission'!Z14+'RCP26 scenario'!Z103*'Unit emission'!Z146)*Efficiency!$G13+(Transition!$C13*('RCP26 scenario'!Z15*'Unit emission'!Z58)+'RCP26 scenario'!Z103*'Unit emission'!Z190)*Efficiency!$P13)/Lifetime!$C13</f>
        <v>0</v>
      </c>
      <c r="DI14">
        <f>(Transition!$D13*('RCP26 scenario'!AA15*'Unit emission'!AA14+'RCP26 scenario'!AA103*'Unit emission'!AA146)*Efficiency!$G13+(Transition!$C13*('RCP26 scenario'!AA15*'Unit emission'!AA58)+'RCP26 scenario'!AA103*'Unit emission'!AA190)*Efficiency!$P13)/Lifetime!$C13</f>
        <v>0</v>
      </c>
      <c r="DJ14">
        <f>(Transition!$D13*('RCP26 scenario'!AB15*'Unit emission'!AB14+'RCP26 scenario'!AB103*'Unit emission'!AB146)*Efficiency!$G13+(Transition!$C13*('RCP26 scenario'!AB15*'Unit emission'!AB58)+'RCP26 scenario'!AB103*'Unit emission'!AB190)*Efficiency!$P13)/Lifetime!$C13</f>
        <v>0</v>
      </c>
      <c r="DK14">
        <f>(Transition!$D13*('RCP26 scenario'!AC15*'Unit emission'!AC14+'RCP26 scenario'!AC103*'Unit emission'!AC146)*Efficiency!$G13+(Transition!$C13*('RCP26 scenario'!AC15*'Unit emission'!AC58)+'RCP26 scenario'!AC103*'Unit emission'!AC190)*Efficiency!$P13)/Lifetime!$C13</f>
        <v>0</v>
      </c>
      <c r="DL14">
        <f>(Transition!$D13*('RCP26 scenario'!AD15*'Unit emission'!AD14+'RCP26 scenario'!AD103*'Unit emission'!AD146)*Efficiency!$G13+(Transition!$C13*('RCP26 scenario'!AD15*'Unit emission'!AD58)+'RCP26 scenario'!AD103*'Unit emission'!AD190)*Efficiency!$P13)/Lifetime!$C13</f>
        <v>0</v>
      </c>
      <c r="DM14">
        <f>(Transition!$D13*('RCP26 scenario'!AE15*'Unit emission'!AE14+'RCP26 scenario'!AE103*'Unit emission'!AE146)*Efficiency!$G13+(Transition!$C13*('RCP26 scenario'!AE15*'Unit emission'!AE58)+'RCP26 scenario'!AE103*'Unit emission'!AE190)*Efficiency!$P13)/Lifetime!$C13</f>
        <v>0</v>
      </c>
      <c r="DN14">
        <f>(Transition!$D13*('RCP26 scenario'!AF15*'Unit emission'!AF14+'RCP26 scenario'!AF103*'Unit emission'!AF146)*Efficiency!$G13+(Transition!$C13*('RCP26 scenario'!AF15*'Unit emission'!AF58)+'RCP26 scenario'!AF103*'Unit emission'!AF190)*Efficiency!$P13)/Lifetime!$C13</f>
        <v>0</v>
      </c>
      <c r="DO14">
        <f>(Transition!$D13*('RCP26 scenario'!AG15*'Unit emission'!AG14+'RCP26 scenario'!AG103*'Unit emission'!AG146)*Efficiency!$G13+(Transition!$C13*('RCP26 scenario'!AG15*'Unit emission'!AG58)+'RCP26 scenario'!AG103*'Unit emission'!AG190)*Efficiency!$P13)/Lifetime!$C13</f>
        <v>0</v>
      </c>
      <c r="DP14">
        <f>(Transition!$D13*('RCP26 scenario'!AH15*'Unit emission'!AH14+'RCP26 scenario'!AH103*'Unit emission'!AH146)*Efficiency!$G13+(Transition!$C13*('RCP26 scenario'!AH15*'Unit emission'!AH58)+'RCP26 scenario'!AH103*'Unit emission'!AH190)*Efficiency!$P13)/Lifetime!$C13</f>
        <v>0</v>
      </c>
      <c r="DQ14">
        <f>(Transition!$D13*('RCP26 scenario'!AI15*'Unit emission'!AI14+'RCP26 scenario'!AI103*'Unit emission'!AI146)*Efficiency!$G13+(Transition!$C13*('RCP26 scenario'!AI15*'Unit emission'!AI58)+'RCP26 scenario'!AI103*'Unit emission'!AI190)*Efficiency!$P13)/Lifetime!$C13</f>
        <v>0</v>
      </c>
      <c r="DR14">
        <f>(Transition!$D13*('RCP26 scenario'!AJ15*'Unit emission'!AJ14)*Efficiency!$G13+Transition!$C13*('RCP26 scenario'!AJ15*'Unit emission'!AJ58)*Efficiency!$P13)/Lifetime!$C13</f>
        <v>0</v>
      </c>
      <c r="DS14">
        <f>(Transition!$D13*('RCP26 scenario'!AK15*'Unit emission'!T14+'RCP26 scenario'!AK103*'Unit emission'!T146)*Efficiency!$G13+(Transition!$C13*('RCP26 scenario'!AK15*'Unit emission'!T58)+'RCP26 scenario'!AK103*'Unit emission'!T190)*Efficiency!$P13)/Lifetime!$C13</f>
        <v>0</v>
      </c>
      <c r="DT14">
        <f>(Transition!$D13*('RCP26 scenario'!AL15*'Unit emission'!U14+'RCP26 scenario'!AL103*'Unit emission'!U146)*Efficiency!$G13+(Transition!$C13*('RCP26 scenario'!AL15*'Unit emission'!U58)+'RCP26 scenario'!AL103*'Unit emission'!U190)*Efficiency!$P13)/Lifetime!$C13</f>
        <v>0</v>
      </c>
      <c r="DU14">
        <f>(Transition!$D13*('RCP26 scenario'!AM15*'Unit emission'!V14+'RCP26 scenario'!AM103*'Unit emission'!V146)*Efficiency!$G13+(Transition!$C13*('RCP26 scenario'!AM15*'Unit emission'!V58)+'RCP26 scenario'!AM103*'Unit emission'!V190)*Efficiency!$P13)/Lifetime!$C13</f>
        <v>0</v>
      </c>
      <c r="DV14">
        <f>(Transition!$D13*('RCP26 scenario'!AN15*'Unit emission'!W14+'RCP26 scenario'!AN103*'Unit emission'!W146)*Efficiency!$G13+(Transition!$C13*('RCP26 scenario'!AN15*'Unit emission'!W58)+'RCP26 scenario'!AN103*'Unit emission'!W190)*Efficiency!$P13)/Lifetime!$C13</f>
        <v>0</v>
      </c>
      <c r="DW14">
        <f>(Transition!$D13*('RCP26 scenario'!AO15*'Unit emission'!X14+'RCP26 scenario'!AO103*'Unit emission'!X146)*Efficiency!$G13+(Transition!$C13*('RCP26 scenario'!AO15*'Unit emission'!X58)+'RCP26 scenario'!AO103*'Unit emission'!X190)*Efficiency!$P13)/Lifetime!$C13</f>
        <v>0</v>
      </c>
      <c r="DX14">
        <f>(Transition!$D13*('RCP26 scenario'!AP15*'Unit emission'!Y14+'RCP26 scenario'!AP103*'Unit emission'!Y146)*Efficiency!$G13+(Transition!$C13*('RCP26 scenario'!AP15*'Unit emission'!Y58)+'RCP26 scenario'!AP103*'Unit emission'!Y190)*Efficiency!$P13)/Lifetime!$C13</f>
        <v>0</v>
      </c>
      <c r="DY14">
        <f>(Transition!$D13*('RCP26 scenario'!AQ15*'Unit emission'!Z14+'RCP26 scenario'!AQ103*'Unit emission'!Z146)*Efficiency!$G13+(Transition!$C13*('RCP26 scenario'!AQ15*'Unit emission'!Z58)+'RCP26 scenario'!AQ103*'Unit emission'!Z190)*Efficiency!$P13)/Lifetime!$C13</f>
        <v>0</v>
      </c>
      <c r="DZ14">
        <f>(Transition!$D13*('RCP26 scenario'!AR15*'Unit emission'!AA14+'RCP26 scenario'!AR103*'Unit emission'!AA146)*Efficiency!$G13+(Transition!$C13*('RCP26 scenario'!AR15*'Unit emission'!AA58)+'RCP26 scenario'!AR103*'Unit emission'!AA190)*Efficiency!$P13)/Lifetime!$C13</f>
        <v>0</v>
      </c>
      <c r="EA14">
        <f>(Transition!$D13*('RCP26 scenario'!AS15*'Unit emission'!AB14+'RCP26 scenario'!AS103*'Unit emission'!AB146)*Efficiency!$G13+(Transition!$C13*('RCP26 scenario'!AS15*'Unit emission'!AB58)+'RCP26 scenario'!AS103*'Unit emission'!AB190)*Efficiency!$P13)/Lifetime!$C13</f>
        <v>0</v>
      </c>
      <c r="EB14">
        <f>(Transition!$D13*('RCP26 scenario'!AT15*'Unit emission'!AC14+'RCP26 scenario'!AT103*'Unit emission'!AC146)*Efficiency!$G13+(Transition!$C13*('RCP26 scenario'!AT15*'Unit emission'!AC58)+'RCP26 scenario'!AT103*'Unit emission'!AC190)*Efficiency!$P13)/Lifetime!$C13</f>
        <v>0</v>
      </c>
      <c r="EC14">
        <f>(Transition!$D13*('RCP26 scenario'!AU15*'Unit emission'!AD14+'RCP26 scenario'!AU103*'Unit emission'!AD146)*Efficiency!$G13+(Transition!$C13*('RCP26 scenario'!AU15*'Unit emission'!AD58)+'RCP26 scenario'!AU103*'Unit emission'!AD190)*Efficiency!$P13)/Lifetime!$C13</f>
        <v>0</v>
      </c>
      <c r="ED14">
        <f>(Transition!$D13*('RCP26 scenario'!AV15*'Unit emission'!AE14+'RCP26 scenario'!AV103*'Unit emission'!AE146)*Efficiency!$G13+(Transition!$C13*('RCP26 scenario'!AV15*'Unit emission'!AE58)+'RCP26 scenario'!AV103*'Unit emission'!AE190)*Efficiency!$P13)/Lifetime!$C13</f>
        <v>0</v>
      </c>
      <c r="EE14">
        <f>(Transition!$D13*('RCP26 scenario'!AW15*'Unit emission'!AF14+'RCP26 scenario'!AW103*'Unit emission'!AF146)*Efficiency!$G13+(Transition!$C13*('RCP26 scenario'!AW15*'Unit emission'!AF58)+'RCP26 scenario'!AW103*'Unit emission'!AF190)*Efficiency!$P13)/Lifetime!$C13</f>
        <v>0</v>
      </c>
      <c r="EF14">
        <f>(Transition!$D13*('RCP26 scenario'!AX15*'Unit emission'!AG14+'RCP26 scenario'!AX103*'Unit emission'!AG146)*Efficiency!$G13+(Transition!$C13*('RCP26 scenario'!AX15*'Unit emission'!AG58)+'RCP26 scenario'!AX103*'Unit emission'!AG190)*Efficiency!$P13)/Lifetime!$C13</f>
        <v>0</v>
      </c>
      <c r="EG14">
        <f>(Transition!$D13*('RCP26 scenario'!AY15*'Unit emission'!AH14+'RCP26 scenario'!AY103*'Unit emission'!AH146)*Efficiency!$G13+(Transition!$C13*('RCP26 scenario'!AY15*'Unit emission'!AH58)+'RCP26 scenario'!AY103*'Unit emission'!AH190)*Efficiency!$P13)/Lifetime!$C13</f>
        <v>0</v>
      </c>
      <c r="EH14">
        <f>(Transition!$D13*('RCP26 scenario'!AZ15*'Unit emission'!AI14+'RCP26 scenario'!AZ103*'Unit emission'!AI146)*Efficiency!$G13+(Transition!$C13*('RCP26 scenario'!AZ15*'Unit emission'!AI58)+'RCP26 scenario'!AZ103*'Unit emission'!AI190)*Efficiency!$P13)/Lifetime!$C13</f>
        <v>0</v>
      </c>
      <c r="EI14">
        <f>(Transition!$D13*('RCP26 scenario'!BA15*'Unit emission'!AJ14)*Efficiency!$G13+Transition!$C13*('RCP26 scenario'!BA15*'Unit emission'!AJ58)*Efficiency!$P13)/Lifetime!$C13</f>
        <v>0</v>
      </c>
      <c r="EJ14" s="9">
        <f>(Transition!$D13*('RCP26 scenario'!BB15*'Unit emission'!T14)*Efficiency!$G13+Transition!$C13*('RCP26 scenario'!BB15*'Unit emission'!T58)*Efficiency!$P13)/Lifetime!$C13</f>
        <v>0</v>
      </c>
      <c r="EK14" s="9">
        <f>(Transition!$D13*('RCP26 scenario'!BC15*'Unit emission'!U14)*Efficiency!$G13+Transition!$C13*('RCP26 scenario'!BC15*'Unit emission'!U58)*Efficiency!$P13)/Lifetime!$C13</f>
        <v>0</v>
      </c>
      <c r="EL14" s="9">
        <f>(Transition!$D13*('RCP26 scenario'!BD15*'Unit emission'!V14)*Efficiency!$G13+Transition!$C13*('RCP26 scenario'!BD15*'Unit emission'!V58)*Efficiency!$P13)/Lifetime!$C13</f>
        <v>0</v>
      </c>
      <c r="EM14" s="9">
        <f>(Transition!$D13*('RCP26 scenario'!BE15*'Unit emission'!W14)*Efficiency!$G13+Transition!$C13*('RCP26 scenario'!BE15*'Unit emission'!W58)*Efficiency!$P13)/Lifetime!$C13</f>
        <v>0</v>
      </c>
      <c r="EN14" s="9">
        <f>(Transition!$D13*('RCP26 scenario'!BF15*'Unit emission'!X14)*Efficiency!$G13+Transition!$C13*('RCP26 scenario'!BF15*'Unit emission'!X58)*Efficiency!$P13)/Lifetime!$C13</f>
        <v>0</v>
      </c>
      <c r="EO14" s="9">
        <f>(Transition!$D13*('RCP26 scenario'!BG15*'Unit emission'!Y14)*Efficiency!$G13+Transition!$C13*('RCP26 scenario'!BG15*'Unit emission'!Y58)*Efficiency!$P13)/Lifetime!$C13</f>
        <v>0</v>
      </c>
      <c r="EP14" s="9">
        <f>(Transition!$D13*('RCP26 scenario'!BH15*'Unit emission'!Z14)*Efficiency!$G13+Transition!$C13*('RCP26 scenario'!BH15*'Unit emission'!Z58)*Efficiency!$P13)/Lifetime!$C13</f>
        <v>0</v>
      </c>
      <c r="EQ14" s="9">
        <f>(Transition!$D13*('RCP26 scenario'!BI15*'Unit emission'!AA14)*Efficiency!$G13+Transition!$C13*('RCP26 scenario'!BI15*'Unit emission'!AA58)*Efficiency!$P13)/Lifetime!$C13</f>
        <v>0</v>
      </c>
      <c r="ER14" s="9">
        <f>(Transition!$D13*('RCP26 scenario'!BJ15*'Unit emission'!AB14)*Efficiency!$G13+Transition!$C13*('RCP26 scenario'!BJ15*'Unit emission'!AB58)*Efficiency!$P13)/Lifetime!$C13</f>
        <v>0</v>
      </c>
      <c r="ES14" s="9">
        <f>(Transition!$D13*('RCP26 scenario'!BK15*'Unit emission'!AC14)*Efficiency!$G13+Transition!$C13*('RCP26 scenario'!BK15*'Unit emission'!AC58)*Efficiency!$P13)/Lifetime!$C13</f>
        <v>0</v>
      </c>
      <c r="ET14" s="9">
        <f>(Transition!$D13*('RCP26 scenario'!BL15*'Unit emission'!AD14)*Efficiency!$G13+Transition!$C13*('RCP26 scenario'!BL15*'Unit emission'!AD58)*Efficiency!$P13)/Lifetime!$C13</f>
        <v>0</v>
      </c>
      <c r="EU14" s="9">
        <f>(Transition!$D13*('RCP26 scenario'!BM15*'Unit emission'!AE14)*Efficiency!$G13+Transition!$C13*('RCP26 scenario'!BM15*'Unit emission'!AE58)*Efficiency!$P13)/Lifetime!$C13</f>
        <v>0</v>
      </c>
      <c r="EV14" s="9">
        <f>(Transition!$D13*('RCP26 scenario'!BN15*'Unit emission'!AF14)*Efficiency!$G13+Transition!$C13*('RCP26 scenario'!BN15*'Unit emission'!AF58)*Efficiency!$P13)/Lifetime!$C13</f>
        <v>0</v>
      </c>
      <c r="EW14" s="9">
        <f>(Transition!$D13*('RCP26 scenario'!BO15*'Unit emission'!AG14)*Efficiency!$G13+Transition!$C13*('RCP26 scenario'!BO15*'Unit emission'!AG58)*Efficiency!$P13)/Lifetime!$C13</f>
        <v>0</v>
      </c>
      <c r="EX14" s="9">
        <f>(Transition!$D13*('RCP26 scenario'!BP15*'Unit emission'!AH14)*Efficiency!$G13+Transition!$C13*('RCP26 scenario'!BP15*'Unit emission'!AH58)*Efficiency!$P13)/Lifetime!$C13</f>
        <v>0</v>
      </c>
      <c r="EY14" s="9">
        <f>(Transition!$D13*('RCP26 scenario'!BQ15*'Unit emission'!AI14)*Efficiency!$G13+Transition!$C13*('RCP26 scenario'!BQ15*'Unit emission'!AI58)*Efficiency!$P13)/Lifetime!$C13</f>
        <v>0</v>
      </c>
      <c r="EZ14" s="9">
        <f>(Transition!$D13*('RCP26 scenario'!BR15*'Unit emission'!AJ14)*Efficiency!$G13+Transition!$C13*('RCP26 scenario'!BR15*'Unit emission'!AJ58)*Efficiency!$P13)/Lifetime!$C13</f>
        <v>0</v>
      </c>
      <c r="FA14" s="9">
        <f>(Transition!$D13*('RCP26 scenario'!BS15*'Unit emission'!T14)*Efficiency!$G13+Transition!$C13*('RCP26 scenario'!BS15*'Unit emission'!T58)*Efficiency!$P13)/Lifetime!$C13</f>
        <v>0</v>
      </c>
      <c r="FB14" s="9">
        <f>(Transition!$D13*('RCP26 scenario'!BT15*'Unit emission'!U14)*Efficiency!$G13+Transition!$C13*('RCP26 scenario'!BT15*'Unit emission'!U58)*Efficiency!$P13)/Lifetime!$C13</f>
        <v>0</v>
      </c>
      <c r="FC14" s="9">
        <f>(Transition!$D13*('RCP26 scenario'!BU15*'Unit emission'!V14)*Efficiency!$G13+Transition!$C13*('RCP26 scenario'!BU15*'Unit emission'!V58)*Efficiency!$P13)/Lifetime!$C13</f>
        <v>0</v>
      </c>
      <c r="FD14" s="9">
        <f>(Transition!$D13*('RCP26 scenario'!BV15*'Unit emission'!W14)*Efficiency!$G13+Transition!$C13*('RCP26 scenario'!BV15*'Unit emission'!W58)*Efficiency!$P13)/Lifetime!$C13</f>
        <v>0</v>
      </c>
      <c r="FE14" s="9">
        <f>(Transition!$D13*('RCP26 scenario'!BW15*'Unit emission'!X14)*Efficiency!$G13+Transition!$C13*('RCP26 scenario'!BW15*'Unit emission'!X58)*Efficiency!$P13)/Lifetime!$C13</f>
        <v>0</v>
      </c>
      <c r="FF14" s="9">
        <f>(Transition!$D13*('RCP26 scenario'!BX15*'Unit emission'!Y14)*Efficiency!$G13+Transition!$C13*('RCP26 scenario'!BX15*'Unit emission'!Y58)*Efficiency!$P13)/Lifetime!$C13</f>
        <v>0</v>
      </c>
      <c r="FG14" s="9">
        <f>(Transition!$D13*('RCP26 scenario'!BY15*'Unit emission'!Z14)*Efficiency!$G13+Transition!$C13*('RCP26 scenario'!BY15*'Unit emission'!Z58)*Efficiency!$P13)/Lifetime!$C13</f>
        <v>0</v>
      </c>
      <c r="FH14" s="9">
        <f>(Transition!$D13*('RCP26 scenario'!BZ15*'Unit emission'!AA14)*Efficiency!$G13+Transition!$C13*('RCP26 scenario'!BZ15*'Unit emission'!AA58)*Efficiency!$P13)/Lifetime!$C13</f>
        <v>0</v>
      </c>
      <c r="FI14" s="9">
        <f>(Transition!$D13*('RCP26 scenario'!CA15*'Unit emission'!AB14)*Efficiency!$G13+Transition!$C13*('RCP26 scenario'!CA15*'Unit emission'!AB58)*Efficiency!$P13)/Lifetime!$C13</f>
        <v>0</v>
      </c>
      <c r="FJ14" s="9">
        <f>(Transition!$D13*('RCP26 scenario'!CB15*'Unit emission'!AC14)*Efficiency!$G13+Transition!$C13*('RCP26 scenario'!CB15*'Unit emission'!AC58)*Efficiency!$P13)/Lifetime!$C13</f>
        <v>0</v>
      </c>
      <c r="FK14" s="9">
        <f>(Transition!$D13*('RCP26 scenario'!CC15*'Unit emission'!AD14)*Efficiency!$G13+Transition!$C13*('RCP26 scenario'!CC15*'Unit emission'!AD58)*Efficiency!$P13)/Lifetime!$C13</f>
        <v>0</v>
      </c>
      <c r="FL14" s="9">
        <f>(Transition!$D13*('RCP26 scenario'!CD15*'Unit emission'!AE14)*Efficiency!$G13+Transition!$C13*('RCP26 scenario'!CD15*'Unit emission'!AE58)*Efficiency!$P13)/Lifetime!$C13</f>
        <v>0</v>
      </c>
      <c r="FM14" s="9">
        <f>(Transition!$D13*('RCP26 scenario'!CE15*'Unit emission'!AF14)*Efficiency!$G13+Transition!$C13*('RCP26 scenario'!CE15*'Unit emission'!AF58)*Efficiency!$P13)/Lifetime!$C13</f>
        <v>0</v>
      </c>
      <c r="FN14" s="9">
        <f>(Transition!$D13*('RCP26 scenario'!CF15*'Unit emission'!AG14)*Efficiency!$G13+Transition!$C13*('RCP26 scenario'!CF15*'Unit emission'!AG58)*Efficiency!$P13)/Lifetime!$C13</f>
        <v>0</v>
      </c>
      <c r="FO14" s="9">
        <f>(Transition!$D13*('RCP26 scenario'!CG15*'Unit emission'!AH14)*Efficiency!$G13+Transition!$C13*('RCP26 scenario'!CG15*'Unit emission'!AH58)*Efficiency!$P13)/Lifetime!$C13</f>
        <v>0</v>
      </c>
      <c r="FP14" s="9">
        <f>(Transition!$D13*('RCP26 scenario'!CH15*'Unit emission'!AI14)*Efficiency!$G13+Transition!$C13*('RCP26 scenario'!CH15*'Unit emission'!AI58)*Efficiency!$P13)/Lifetime!$C13</f>
        <v>0</v>
      </c>
      <c r="FS14">
        <v>2021</v>
      </c>
      <c r="FT14">
        <f>(Transition!$D13*('RCP19 scenario'!C15*'Unit emission'!AK14+'RCP19 scenario'!C103*'Unit emission'!AK146)*Efficiency!$G13+(Transition!$C13*('RCP19 scenario'!C15*'Unit emission'!AK58)+'RCP19 scenario'!C103*'Unit emission'!AK190)*Efficiency!$P13)/Lifetime!$C13</f>
        <v>0</v>
      </c>
      <c r="FU14">
        <f>(Transition!$D13*('RCP19 scenario'!D15*'Unit emission'!AL14+'RCP19 scenario'!D103*'Unit emission'!AL146)*Efficiency!$G13+(Transition!$C13*('RCP19 scenario'!D15*'Unit emission'!AL58)+'RCP19 scenario'!D103*'Unit emission'!AL190)*Efficiency!$P13)/Lifetime!$C13</f>
        <v>0</v>
      </c>
      <c r="FV14">
        <f>(Transition!$D13*('RCP19 scenario'!E15*'Unit emission'!AM14+'RCP19 scenario'!E103*'Unit emission'!AM146)*Efficiency!$G13+(Transition!$C13*('RCP19 scenario'!E15*'Unit emission'!AM58)+'RCP19 scenario'!E103*'Unit emission'!AM190)*Efficiency!$P13)/Lifetime!$C13</f>
        <v>0</v>
      </c>
      <c r="FW14">
        <f>(Transition!$D13*('RCP19 scenario'!F15*'Unit emission'!AN14+'RCP19 scenario'!F103*'Unit emission'!AN146)*Efficiency!$G13+(Transition!$C13*('RCP19 scenario'!F15*'Unit emission'!AN58)+'RCP19 scenario'!F103*'Unit emission'!AN190)*Efficiency!$P13)/Lifetime!$C13</f>
        <v>0</v>
      </c>
      <c r="FX14">
        <f>(Transition!$D13*('RCP19 scenario'!G15*'Unit emission'!AO14+'RCP19 scenario'!G103*'Unit emission'!AO146)*Efficiency!$G13+(Transition!$C13*('RCP19 scenario'!G15*'Unit emission'!AO58)+'RCP19 scenario'!G103*'Unit emission'!AO190)*Efficiency!$P13)/Lifetime!$C13</f>
        <v>0</v>
      </c>
      <c r="FY14">
        <f>(Transition!$D13*('RCP19 scenario'!H15*'Unit emission'!AP14+'RCP19 scenario'!H103*'Unit emission'!AP146)*Efficiency!$G13+(Transition!$C13*('RCP19 scenario'!H15*'Unit emission'!AP58)+'RCP19 scenario'!H103*'Unit emission'!AP190)*Efficiency!$P13)/Lifetime!$C13</f>
        <v>0</v>
      </c>
      <c r="FZ14">
        <f>(Transition!$D13*('RCP19 scenario'!I15*'Unit emission'!AQ14+'RCP19 scenario'!I103*'Unit emission'!AQ146)*Efficiency!$G13+(Transition!$C13*('RCP19 scenario'!I15*'Unit emission'!AQ58)+'RCP19 scenario'!I103*'Unit emission'!AQ190)*Efficiency!$P13)/Lifetime!$C13</f>
        <v>0</v>
      </c>
      <c r="GA14">
        <f>(Transition!$D13*('RCP19 scenario'!J15*'Unit emission'!AR14+'RCP19 scenario'!J103*'Unit emission'!AR146)*Efficiency!$G13+(Transition!$C13*('RCP19 scenario'!J15*'Unit emission'!AR58)+'RCP19 scenario'!J103*'Unit emission'!AR190)*Efficiency!$P13)/Lifetime!$C13</f>
        <v>0</v>
      </c>
      <c r="GB14">
        <f>(Transition!$D13*('RCP19 scenario'!K15*'Unit emission'!AS14+'RCP19 scenario'!K103*'Unit emission'!AS146)*Efficiency!$G13+(Transition!$C13*('RCP19 scenario'!K15*'Unit emission'!AS58)+'RCP19 scenario'!K103*'Unit emission'!AS190)*Efficiency!$P13)/Lifetime!$C13</f>
        <v>0</v>
      </c>
      <c r="GC14">
        <f>(Transition!$D13*('RCP19 scenario'!L15*'Unit emission'!AT14+'RCP19 scenario'!L103*'Unit emission'!AT146)*Efficiency!$G13+(Transition!$C13*('RCP19 scenario'!L15*'Unit emission'!AT58)+'RCP19 scenario'!L103*'Unit emission'!AT190)*Efficiency!$P13)/Lifetime!$C13</f>
        <v>0</v>
      </c>
      <c r="GD14">
        <f>(Transition!$D13*('RCP19 scenario'!M15*'Unit emission'!AU14+'RCP19 scenario'!M103*'Unit emission'!AU146)*Efficiency!$G13+(Transition!$C13*('RCP19 scenario'!M15*'Unit emission'!AU58)+'RCP19 scenario'!M103*'Unit emission'!AU190)*Efficiency!$P13)/Lifetime!$C13</f>
        <v>0</v>
      </c>
      <c r="GE14">
        <f>(Transition!$D13*('RCP19 scenario'!N15*'Unit emission'!AV14+'RCP19 scenario'!N103*'Unit emission'!AV146)*Efficiency!$G13+(Transition!$C13*('RCP19 scenario'!N15*'Unit emission'!AV58)+'RCP19 scenario'!N103*'Unit emission'!AV190)*Efficiency!$P13)/Lifetime!$C13</f>
        <v>0</v>
      </c>
      <c r="GF14">
        <f>(Transition!$D13*('RCP19 scenario'!O15*'Unit emission'!AW14+'RCP19 scenario'!O103*'Unit emission'!AW146)*Efficiency!$G13+(Transition!$C13*('RCP19 scenario'!O15*'Unit emission'!AW58)+'RCP19 scenario'!O103*'Unit emission'!AW190)*Efficiency!$P13)/Lifetime!$C13</f>
        <v>0</v>
      </c>
      <c r="GG14">
        <f>(Transition!$D13*('RCP19 scenario'!P15*'Unit emission'!AX14+'RCP19 scenario'!P103*'Unit emission'!AX146)*Efficiency!$G13+(Transition!$C13*('RCP19 scenario'!P15*'Unit emission'!AX58)+'RCP19 scenario'!P103*'Unit emission'!AX190)*Efficiency!$P13)/Lifetime!$C13</f>
        <v>0</v>
      </c>
      <c r="GH14">
        <f>(Transition!$D13*('RCP19 scenario'!Q15*'Unit emission'!AY14+'RCP19 scenario'!Q103*'Unit emission'!AY146)*Efficiency!$G13+(Transition!$C13*('RCP19 scenario'!Q15*'Unit emission'!AY58)+'RCP19 scenario'!Q103*'Unit emission'!AY190)*Efficiency!$P13)/Lifetime!$C13</f>
        <v>0</v>
      </c>
      <c r="GI14">
        <f>(Transition!$D13*('RCP19 scenario'!R15*'Unit emission'!AZ14+'RCP19 scenario'!R103*'Unit emission'!AZ146)*Efficiency!$G13+(Transition!$C13*('RCP19 scenario'!R15*'Unit emission'!AZ58)+'RCP19 scenario'!R103*'Unit emission'!AZ190)*Efficiency!$P13)/Lifetime!$C13</f>
        <v>0</v>
      </c>
      <c r="GJ14">
        <f>(Transition!$D13*('RCP19 scenario'!S15*'Unit emission'!BA14)*Efficiency!$G13+Transition!$C13*('RCP19 scenario'!S15*'Unit emission'!BA58)*Efficiency!$P13)/Lifetime!$C13</f>
        <v>0</v>
      </c>
      <c r="GK14">
        <f>(Transition!$D13*('RCP19 scenario'!T15*'Unit emission'!AK14+'RCP19 scenario'!T103*'Unit emission'!AK146)*Efficiency!$G13+(Transition!$C13*('RCP19 scenario'!T15*'Unit emission'!AK58)+'RCP19 scenario'!T103*'Unit emission'!AK190)*Efficiency!$P13)/Lifetime!$C13</f>
        <v>0</v>
      </c>
      <c r="GL14">
        <f>(Transition!$D13*('RCP19 scenario'!U15*'Unit emission'!AL14+'RCP19 scenario'!U103*'Unit emission'!AL146)*Efficiency!$G13+(Transition!$C13*('RCP19 scenario'!U15*'Unit emission'!AL58)+'RCP19 scenario'!U103*'Unit emission'!AL190)*Efficiency!$P13)/Lifetime!$C13</f>
        <v>0</v>
      </c>
      <c r="GM14">
        <f>(Transition!$D13*('RCP19 scenario'!V15*'Unit emission'!AM14+'RCP19 scenario'!V103*'Unit emission'!AM146)*Efficiency!$G13+(Transition!$C13*('RCP19 scenario'!V15*'Unit emission'!AM58)+'RCP19 scenario'!V103*'Unit emission'!AM190)*Efficiency!$P13)/Lifetime!$C13</f>
        <v>0</v>
      </c>
      <c r="GN14">
        <f>(Transition!$D13*('RCP19 scenario'!W15*'Unit emission'!AN14+'RCP19 scenario'!W103*'Unit emission'!AN146)*Efficiency!$G13+(Transition!$C13*('RCP19 scenario'!W15*'Unit emission'!AN58)+'RCP19 scenario'!W103*'Unit emission'!AN190)*Efficiency!$P13)/Lifetime!$C13</f>
        <v>0</v>
      </c>
      <c r="GO14">
        <f>(Transition!$D13*('RCP19 scenario'!X15*'Unit emission'!AO14+'RCP19 scenario'!X103*'Unit emission'!AO146)*Efficiency!$G13+(Transition!$C13*('RCP19 scenario'!X15*'Unit emission'!AO58)+'RCP19 scenario'!X103*'Unit emission'!AO190)*Efficiency!$P13)/Lifetime!$C13</f>
        <v>0</v>
      </c>
      <c r="GP14">
        <f>(Transition!$D13*('RCP19 scenario'!Y15*'Unit emission'!AP14+'RCP19 scenario'!Y103*'Unit emission'!AP146)*Efficiency!$G13+(Transition!$C13*('RCP19 scenario'!Y15*'Unit emission'!AP58)+'RCP19 scenario'!Y103*'Unit emission'!AP190)*Efficiency!$P13)/Lifetime!$C13</f>
        <v>0</v>
      </c>
      <c r="GQ14">
        <f>(Transition!$D13*('RCP19 scenario'!Z15*'Unit emission'!AQ14+'RCP19 scenario'!Z103*'Unit emission'!AQ146)*Efficiency!$G13+(Transition!$C13*('RCP19 scenario'!Z15*'Unit emission'!AQ58)+'RCP19 scenario'!Z103*'Unit emission'!AQ190)*Efficiency!$P13)/Lifetime!$C13</f>
        <v>0</v>
      </c>
      <c r="GR14">
        <f>(Transition!$D13*('RCP19 scenario'!AA15*'Unit emission'!AR14+'RCP19 scenario'!AA103*'Unit emission'!AR146)*Efficiency!$G13+(Transition!$C13*('RCP19 scenario'!AA15*'Unit emission'!AR58)+'RCP19 scenario'!AA103*'Unit emission'!AR190)*Efficiency!$P13)/Lifetime!$C13</f>
        <v>0</v>
      </c>
      <c r="GS14">
        <f>(Transition!$D13*('RCP19 scenario'!AB15*'Unit emission'!AS14+'RCP19 scenario'!AB103*'Unit emission'!AS146)*Efficiency!$G13+(Transition!$C13*('RCP19 scenario'!AB15*'Unit emission'!AS58)+'RCP19 scenario'!AB103*'Unit emission'!AS190)*Efficiency!$P13)/Lifetime!$C13</f>
        <v>0</v>
      </c>
      <c r="GT14">
        <f>(Transition!$D13*('RCP19 scenario'!AC15*'Unit emission'!AT14+'RCP19 scenario'!AC103*'Unit emission'!AT146)*Efficiency!$G13+(Transition!$C13*('RCP19 scenario'!AC15*'Unit emission'!AT58)+'RCP19 scenario'!AC103*'Unit emission'!AT190)*Efficiency!$P13)/Lifetime!$C13</f>
        <v>0</v>
      </c>
      <c r="GU14">
        <f>(Transition!$D13*('RCP19 scenario'!AD15*'Unit emission'!AU14+'RCP19 scenario'!AD103*'Unit emission'!AU146)*Efficiency!$G13+(Transition!$C13*('RCP19 scenario'!AD15*'Unit emission'!AU58)+'RCP19 scenario'!AD103*'Unit emission'!AU190)*Efficiency!$P13)/Lifetime!$C13</f>
        <v>0</v>
      </c>
      <c r="GV14">
        <f>(Transition!$D13*('RCP19 scenario'!AE15*'Unit emission'!AV14+'RCP19 scenario'!AE103*'Unit emission'!AV146)*Efficiency!$G13+(Transition!$C13*('RCP19 scenario'!AE15*'Unit emission'!AV58)+'RCP19 scenario'!AE103*'Unit emission'!AV190)*Efficiency!$P13)/Lifetime!$C13</f>
        <v>0</v>
      </c>
      <c r="GW14">
        <f>(Transition!$D13*('RCP19 scenario'!AF15*'Unit emission'!AW14+'RCP19 scenario'!AF103*'Unit emission'!AW146)*Efficiency!$G13+(Transition!$C13*('RCP19 scenario'!AF15*'Unit emission'!AW58)+'RCP19 scenario'!AF103*'Unit emission'!AW190)*Efficiency!$P13)/Lifetime!$C13</f>
        <v>0</v>
      </c>
      <c r="GX14">
        <f>(Transition!$D13*('RCP19 scenario'!AG15*'Unit emission'!AX14+'RCP19 scenario'!AG103*'Unit emission'!AX146)*Efficiency!$G13+(Transition!$C13*('RCP19 scenario'!AG15*'Unit emission'!AX58)+'RCP19 scenario'!AG103*'Unit emission'!AX190)*Efficiency!$P13)/Lifetime!$C13</f>
        <v>0</v>
      </c>
      <c r="GY14">
        <f>(Transition!$D13*('RCP19 scenario'!AH15*'Unit emission'!AY14+'RCP19 scenario'!AH103*'Unit emission'!AY146)*Efficiency!$G13+(Transition!$C13*('RCP19 scenario'!AH15*'Unit emission'!AY58)+'RCP19 scenario'!AH103*'Unit emission'!AY190)*Efficiency!$P13)/Lifetime!$C13</f>
        <v>0</v>
      </c>
      <c r="GZ14">
        <f>(Transition!$D13*('RCP19 scenario'!AI15*'Unit emission'!AZ14+'RCP19 scenario'!AI103*'Unit emission'!AZ146)*Efficiency!$G13+(Transition!$C13*('RCP19 scenario'!AI15*'Unit emission'!AZ58)+'RCP19 scenario'!AI103*'Unit emission'!AZ190)*Efficiency!$P13)/Lifetime!$C13</f>
        <v>0</v>
      </c>
      <c r="HA14">
        <f>(Transition!$D13*('RCP19 scenario'!AJ15*'Unit emission'!BA14)*Efficiency!$G13+Transition!$C13*('RCP19 scenario'!AJ15*'Unit emission'!BA58)*Efficiency!$P13)/Lifetime!$C13</f>
        <v>0</v>
      </c>
      <c r="HB14">
        <f>(Transition!$D13*('RCP19 scenario'!AK15*'Unit emission'!AK14+'RCP19 scenario'!AK103*'Unit emission'!AK146)*Efficiency!$G13+(Transition!$C13*('RCP19 scenario'!AK15*'Unit emission'!AK58)+'RCP19 scenario'!AK103*'Unit emission'!AK190)*Efficiency!$P13)/Lifetime!$C13</f>
        <v>0</v>
      </c>
      <c r="HC14">
        <f>(Transition!$D13*('RCP19 scenario'!AL15*'Unit emission'!AL14+'RCP19 scenario'!AL103*'Unit emission'!AL146)*Efficiency!$G13+(Transition!$C13*('RCP19 scenario'!AL15*'Unit emission'!AL58)+'RCP19 scenario'!AL103*'Unit emission'!AL190)*Efficiency!$P13)/Lifetime!$C13</f>
        <v>0</v>
      </c>
      <c r="HD14">
        <f>(Transition!$D13*('RCP19 scenario'!AM15*'Unit emission'!AM14+'RCP19 scenario'!AM103*'Unit emission'!AM146)*Efficiency!$G13+(Transition!$C13*('RCP19 scenario'!AM15*'Unit emission'!AM58)+'RCP19 scenario'!AM103*'Unit emission'!AM190)*Efficiency!$P13)/Lifetime!$C13</f>
        <v>0</v>
      </c>
      <c r="HE14">
        <f>(Transition!$D13*('RCP19 scenario'!AN15*'Unit emission'!AN14+'RCP19 scenario'!AN103*'Unit emission'!AN146)*Efficiency!$G13+(Transition!$C13*('RCP19 scenario'!AN15*'Unit emission'!AN58)+'RCP19 scenario'!AN103*'Unit emission'!AN190)*Efficiency!$P13)/Lifetime!$C13</f>
        <v>0</v>
      </c>
      <c r="HF14">
        <f>(Transition!$D13*('RCP19 scenario'!AO15*'Unit emission'!AO14+'RCP19 scenario'!AO103*'Unit emission'!AO146)*Efficiency!$G13+(Transition!$C13*('RCP19 scenario'!AO15*'Unit emission'!AO58)+'RCP19 scenario'!AO103*'Unit emission'!AO190)*Efficiency!$P13)/Lifetime!$C13</f>
        <v>0</v>
      </c>
      <c r="HG14">
        <f>(Transition!$D13*('RCP19 scenario'!AP15*'Unit emission'!AP14+'RCP19 scenario'!AP103*'Unit emission'!AP146)*Efficiency!$G13+(Transition!$C13*('RCP19 scenario'!AP15*'Unit emission'!AP58)+'RCP19 scenario'!AP103*'Unit emission'!AP190)*Efficiency!$P13)/Lifetime!$C13</f>
        <v>0</v>
      </c>
      <c r="HH14">
        <f>(Transition!$D13*('RCP19 scenario'!AQ15*'Unit emission'!AQ14+'RCP19 scenario'!AQ103*'Unit emission'!AQ146)*Efficiency!$G13+(Transition!$C13*('RCP19 scenario'!AQ15*'Unit emission'!AQ58)+'RCP19 scenario'!AQ103*'Unit emission'!AQ190)*Efficiency!$P13)/Lifetime!$C13</f>
        <v>0</v>
      </c>
      <c r="HI14">
        <f>(Transition!$D13*('RCP19 scenario'!AR15*'Unit emission'!AR14+'RCP19 scenario'!AR103*'Unit emission'!AR146)*Efficiency!$G13+(Transition!$C13*('RCP19 scenario'!AR15*'Unit emission'!AR58)+'RCP19 scenario'!AR103*'Unit emission'!AR190)*Efficiency!$P13)/Lifetime!$C13</f>
        <v>0</v>
      </c>
      <c r="HJ14">
        <f>(Transition!$D13*('RCP19 scenario'!AS15*'Unit emission'!AS14+'RCP19 scenario'!AS103*'Unit emission'!AS146)*Efficiency!$G13+(Transition!$C13*('RCP19 scenario'!AS15*'Unit emission'!AS58)+'RCP19 scenario'!AS103*'Unit emission'!AS190)*Efficiency!$P13)/Lifetime!$C13</f>
        <v>0</v>
      </c>
      <c r="HK14">
        <f>(Transition!$D13*('RCP19 scenario'!AT15*'Unit emission'!AT14+'RCP19 scenario'!AT103*'Unit emission'!AT146)*Efficiency!$G13+(Transition!$C13*('RCP19 scenario'!AT15*'Unit emission'!AT58)+'RCP19 scenario'!AT103*'Unit emission'!AT190)*Efficiency!$P13)/Lifetime!$C13</f>
        <v>0</v>
      </c>
      <c r="HL14">
        <f>(Transition!$D13*('RCP19 scenario'!AU15*'Unit emission'!AU14+'RCP19 scenario'!AU103*'Unit emission'!AU146)*Efficiency!$G13+(Transition!$C13*('RCP19 scenario'!AU15*'Unit emission'!AU58)+'RCP19 scenario'!AU103*'Unit emission'!AU190)*Efficiency!$P13)/Lifetime!$C13</f>
        <v>0</v>
      </c>
      <c r="HM14">
        <f>(Transition!$D13*('RCP19 scenario'!AV15*'Unit emission'!AV14+'RCP19 scenario'!AV103*'Unit emission'!AV146)*Efficiency!$G13+(Transition!$C13*('RCP19 scenario'!AV15*'Unit emission'!AV58)+'RCP19 scenario'!AV103*'Unit emission'!AV190)*Efficiency!$P13)/Lifetime!$C13</f>
        <v>0</v>
      </c>
      <c r="HN14">
        <f>(Transition!$D13*('RCP19 scenario'!AW15*'Unit emission'!AW14+'RCP19 scenario'!AW103*'Unit emission'!AW146)*Efficiency!$G13+(Transition!$C13*('RCP19 scenario'!AW15*'Unit emission'!AW58)+'RCP19 scenario'!AW103*'Unit emission'!AW190)*Efficiency!$P13)/Lifetime!$C13</f>
        <v>0</v>
      </c>
      <c r="HO14">
        <f>(Transition!$D13*('RCP19 scenario'!AX15*'Unit emission'!AX14+'RCP19 scenario'!AX103*'Unit emission'!AX146)*Efficiency!$G13+(Transition!$C13*('RCP19 scenario'!AX15*'Unit emission'!AX58)+'RCP19 scenario'!AX103*'Unit emission'!AX190)*Efficiency!$P13)/Lifetime!$C13</f>
        <v>0</v>
      </c>
      <c r="HP14">
        <f>(Transition!$D13*('RCP19 scenario'!AY15*'Unit emission'!AY14+'RCP19 scenario'!AY103*'Unit emission'!AY146)*Efficiency!$G13+(Transition!$C13*('RCP19 scenario'!AY15*'Unit emission'!AY58)+'RCP19 scenario'!AY103*'Unit emission'!AY190)*Efficiency!$P13)/Lifetime!$C13</f>
        <v>0</v>
      </c>
      <c r="HQ14">
        <f>(Transition!$D13*('RCP19 scenario'!AZ15*'Unit emission'!AZ14+'RCP19 scenario'!AZ103*'Unit emission'!AZ146)*Efficiency!$G13+(Transition!$C13*('RCP19 scenario'!AZ15*'Unit emission'!AZ58)+'RCP19 scenario'!AZ103*'Unit emission'!AZ190)*Efficiency!$P13)/Lifetime!$C13</f>
        <v>0</v>
      </c>
      <c r="HR14">
        <f>(Transition!$D13*('RCP19 scenario'!BA15*'Unit emission'!BA14)*Efficiency!$G13+Transition!$C13*('RCP19 scenario'!BA15*'Unit emission'!BA58)*Efficiency!$P13)/Lifetime!$C13</f>
        <v>0</v>
      </c>
      <c r="HS14" s="9">
        <f>(Transition!$D13*('RCP19 scenario'!BB15*'Unit emission'!AK14)*Efficiency!$G13+Transition!$C13*('RCP19 scenario'!BB15*'Unit emission'!AK58)*Efficiency!$P13)/Lifetime!$C13</f>
        <v>0</v>
      </c>
      <c r="HT14" s="9">
        <f>(Transition!$D13*('RCP19 scenario'!BC15*'Unit emission'!AL14)*Efficiency!$G13+Transition!$C13*('RCP19 scenario'!BC15*'Unit emission'!AL58)*Efficiency!$P13)/Lifetime!$C13</f>
        <v>0</v>
      </c>
      <c r="HU14" s="9">
        <f>(Transition!$D13*('RCP19 scenario'!BD15*'Unit emission'!AM14)*Efficiency!$G13+Transition!$C13*('RCP19 scenario'!BD15*'Unit emission'!AM58)*Efficiency!$P13)/Lifetime!$C13</f>
        <v>0</v>
      </c>
      <c r="HV14" s="9">
        <f>(Transition!$D13*('RCP19 scenario'!BE15*'Unit emission'!AN14)*Efficiency!$G13+Transition!$C13*('RCP19 scenario'!BE15*'Unit emission'!AN58)*Efficiency!$P13)/Lifetime!$C13</f>
        <v>0</v>
      </c>
      <c r="HW14" s="9">
        <f>(Transition!$D13*('RCP19 scenario'!BF15*'Unit emission'!AO14)*Efficiency!$G13+Transition!$C13*('RCP19 scenario'!BF15*'Unit emission'!AO58)*Efficiency!$P13)/Lifetime!$C13</f>
        <v>0</v>
      </c>
      <c r="HX14" s="9">
        <f>(Transition!$D13*('RCP19 scenario'!BG15*'Unit emission'!AP14)*Efficiency!$G13+Transition!$C13*('RCP19 scenario'!BG15*'Unit emission'!AP58)*Efficiency!$P13)/Lifetime!$C13</f>
        <v>0</v>
      </c>
      <c r="HY14" s="9">
        <f>(Transition!$D13*('RCP19 scenario'!BH15*'Unit emission'!AQ14)*Efficiency!$G13+Transition!$C13*('RCP19 scenario'!BH15*'Unit emission'!AQ58)*Efficiency!$P13)/Lifetime!$C13</f>
        <v>0</v>
      </c>
      <c r="HZ14" s="9">
        <f>(Transition!$D13*('RCP19 scenario'!BI15*'Unit emission'!AR14)*Efficiency!$G13+Transition!$C13*('RCP19 scenario'!BI15*'Unit emission'!AR58)*Efficiency!$P13)/Lifetime!$C13</f>
        <v>0</v>
      </c>
      <c r="IA14" s="9">
        <f>(Transition!$D13*('RCP19 scenario'!BJ15*'Unit emission'!AS14)*Efficiency!$G13+Transition!$C13*('RCP19 scenario'!BJ15*'Unit emission'!AS58)*Efficiency!$P13)/Lifetime!$C13</f>
        <v>0</v>
      </c>
      <c r="IB14" s="9">
        <f>(Transition!$D13*('RCP19 scenario'!BK15*'Unit emission'!AT14)*Efficiency!$G13+Transition!$C13*('RCP19 scenario'!BK15*'Unit emission'!AT58)*Efficiency!$P13)/Lifetime!$C13</f>
        <v>0</v>
      </c>
      <c r="IC14" s="9">
        <f>(Transition!$D13*('RCP19 scenario'!BL15*'Unit emission'!AU14)*Efficiency!$G13+Transition!$C13*('RCP19 scenario'!BL15*'Unit emission'!AU58)*Efficiency!$P13)/Lifetime!$C13</f>
        <v>0</v>
      </c>
      <c r="ID14" s="9">
        <f>(Transition!$D13*('RCP19 scenario'!BM15*'Unit emission'!AV14)*Efficiency!$G13+Transition!$C13*('RCP19 scenario'!BM15*'Unit emission'!AV58)*Efficiency!$P13)/Lifetime!$C13</f>
        <v>0</v>
      </c>
      <c r="IE14" s="9">
        <f>(Transition!$D13*('RCP19 scenario'!BN15*'Unit emission'!AW14)*Efficiency!$G13+Transition!$C13*('RCP19 scenario'!BN15*'Unit emission'!AW58)*Efficiency!$P13)/Lifetime!$C13</f>
        <v>0</v>
      </c>
      <c r="IF14" s="9">
        <f>(Transition!$D13*('RCP19 scenario'!BO15*'Unit emission'!AX14)*Efficiency!$G13+Transition!$C13*('RCP19 scenario'!BO15*'Unit emission'!AX58)*Efficiency!$P13)/Lifetime!$C13</f>
        <v>0</v>
      </c>
      <c r="IG14" s="9">
        <f>(Transition!$D13*('RCP19 scenario'!BP15*'Unit emission'!AY14)*Efficiency!$G13+Transition!$C13*('RCP19 scenario'!BP15*'Unit emission'!AY58)*Efficiency!$P13)/Lifetime!$C13</f>
        <v>0</v>
      </c>
      <c r="IH14" s="9">
        <f>(Transition!$D13*('RCP19 scenario'!BQ15*'Unit emission'!AZ14)*Efficiency!$G13+Transition!$C13*('RCP19 scenario'!BQ15*'Unit emission'!AZ58)*Efficiency!$P13)/Lifetime!$C13</f>
        <v>0</v>
      </c>
      <c r="II14" s="9">
        <f>(Transition!$D13*('RCP19 scenario'!BR15*'Unit emission'!BA14)*Efficiency!$G13+Transition!$C13*('RCP19 scenario'!BR15*'Unit emission'!BA58)*Efficiency!$P13)/Lifetime!$C13</f>
        <v>0</v>
      </c>
      <c r="IJ14" s="9">
        <f>(Transition!$D13*('RCP19 scenario'!BS15*'Unit emission'!AK14)*Efficiency!$G13+Transition!$C13*('RCP19 scenario'!BS15*'Unit emission'!AK58)*Efficiency!$P13)/Lifetime!$C13</f>
        <v>0</v>
      </c>
      <c r="IK14" s="9">
        <f>(Transition!$D13*('RCP19 scenario'!BT15*'Unit emission'!AL14)*Efficiency!$G13+Transition!$C13*('RCP19 scenario'!BT15*'Unit emission'!AL58)*Efficiency!$P13)/Lifetime!$C13</f>
        <v>0</v>
      </c>
      <c r="IL14" s="9">
        <f>(Transition!$D13*('RCP19 scenario'!BU15*'Unit emission'!AM14)*Efficiency!$G13+Transition!$C13*('RCP19 scenario'!BU15*'Unit emission'!AM58)*Efficiency!$P13)/Lifetime!$C13</f>
        <v>0</v>
      </c>
      <c r="IM14" s="9">
        <f>(Transition!$D13*('RCP19 scenario'!BV15*'Unit emission'!AN14)*Efficiency!$G13+Transition!$C13*('RCP19 scenario'!BV15*'Unit emission'!AN58)*Efficiency!$P13)/Lifetime!$C13</f>
        <v>0</v>
      </c>
      <c r="IN14" s="9">
        <f>(Transition!$D13*('RCP19 scenario'!BW15*'Unit emission'!AO14)*Efficiency!$G13+Transition!$C13*('RCP19 scenario'!BW15*'Unit emission'!AO58)*Efficiency!$P13)/Lifetime!$C13</f>
        <v>0</v>
      </c>
      <c r="IO14" s="9">
        <f>(Transition!$D13*('RCP19 scenario'!BX15*'Unit emission'!AP14)*Efficiency!$G13+Transition!$C13*('RCP19 scenario'!BX15*'Unit emission'!AP58)*Efficiency!$P13)/Lifetime!$C13</f>
        <v>0</v>
      </c>
      <c r="IP14" s="9">
        <f>(Transition!$D13*('RCP19 scenario'!BY15*'Unit emission'!AQ14)*Efficiency!$G13+Transition!$C13*('RCP19 scenario'!BY15*'Unit emission'!AQ58)*Efficiency!$P13)/Lifetime!$C13</f>
        <v>0</v>
      </c>
      <c r="IQ14" s="9">
        <f>(Transition!$D13*('RCP19 scenario'!BZ15*'Unit emission'!AR14)*Efficiency!$G13+Transition!$C13*('RCP19 scenario'!BZ15*'Unit emission'!AR58)*Efficiency!$P13)/Lifetime!$C13</f>
        <v>0</v>
      </c>
      <c r="IR14" s="9">
        <f>(Transition!$D13*('RCP19 scenario'!CA15*'Unit emission'!AS14)*Efficiency!$G13+Transition!$C13*('RCP19 scenario'!CA15*'Unit emission'!AS58)*Efficiency!$P13)/Lifetime!$C13</f>
        <v>0</v>
      </c>
      <c r="IS14" s="9">
        <f>(Transition!$D13*('RCP19 scenario'!CB15*'Unit emission'!AT14)*Efficiency!$G13+Transition!$C13*('RCP19 scenario'!CB15*'Unit emission'!AT58)*Efficiency!$P13)/Lifetime!$C13</f>
        <v>0</v>
      </c>
      <c r="IT14" s="9">
        <f>(Transition!$D13*('RCP19 scenario'!CC15*'Unit emission'!AU14)*Efficiency!$G13+Transition!$C13*('RCP19 scenario'!CC15*'Unit emission'!AU58)*Efficiency!$P13)/Lifetime!$C13</f>
        <v>0</v>
      </c>
      <c r="IU14" s="9">
        <f>(Transition!$D13*('RCP19 scenario'!CD15*'Unit emission'!AV14)*Efficiency!$G13+Transition!$C13*('RCP19 scenario'!CD15*'Unit emission'!AV58)*Efficiency!$P13)/Lifetime!$C13</f>
        <v>0</v>
      </c>
      <c r="IV14" s="9">
        <f>(Transition!$D13*('RCP19 scenario'!CE15*'Unit emission'!AW14)*Efficiency!$G13+Transition!$C13*('RCP19 scenario'!CE15*'Unit emission'!AW58)*Efficiency!$P13)/Lifetime!$C13</f>
        <v>0</v>
      </c>
      <c r="IW14" s="9">
        <f>(Transition!$D13*('RCP19 scenario'!CF15*'Unit emission'!AX14)*Efficiency!$G13+Transition!$C13*('RCP19 scenario'!CF15*'Unit emission'!AX58)*Efficiency!$P13)/Lifetime!$C13</f>
        <v>0</v>
      </c>
      <c r="IX14" s="9">
        <f>(Transition!$D13*('RCP19 scenario'!CG15*'Unit emission'!AY14)*Efficiency!$G13+Transition!$C13*('RCP19 scenario'!CG15*'Unit emission'!AY58)*Efficiency!$P13)/Lifetime!$C13</f>
        <v>0</v>
      </c>
      <c r="IY14" s="9">
        <f>(Transition!$D13*('RCP19 scenario'!CH15*'Unit emission'!AZ14)*Efficiency!$G13+Transition!$C13*('RCP19 scenario'!CH15*'Unit emission'!AZ58)*Efficiency!$P13)/Lifetime!$C13</f>
        <v>0</v>
      </c>
    </row>
    <row r="15" spans="1:259" x14ac:dyDescent="0.25">
      <c r="A15">
        <v>2022</v>
      </c>
      <c r="B15">
        <f>(Transition!$D14*('Base-scenario'!C16*'Unit emission'!C15)*Efficiency!$G14+(Transition!$C14*('Base-scenario'!C16*'Unit emission'!C59)+'Base-scenario'!C104*'Unit emission'!C191)*Efficiency!$P14)/Lifetime!$C14</f>
        <v>0</v>
      </c>
      <c r="C15">
        <f>(Transition!$D14*('Base-scenario'!D16*'Unit emission'!D15)*Efficiency!$G14+(Transition!$C14*('Base-scenario'!D16*'Unit emission'!D59)+'Base-scenario'!D104*'Unit emission'!D191)*Efficiency!$P14)/Lifetime!$C14</f>
        <v>0</v>
      </c>
      <c r="D15">
        <f>(Transition!$D14*('Base-scenario'!E16*'Unit emission'!E15)*Efficiency!$G14+(Transition!$C14*('Base-scenario'!E16*'Unit emission'!E59)+'Base-scenario'!E104*'Unit emission'!E191)*Efficiency!$P14)/Lifetime!$C14</f>
        <v>0</v>
      </c>
      <c r="E15">
        <f>(Transition!$D14*('Base-scenario'!F16*'Unit emission'!F15)*Efficiency!$G14+(Transition!$C14*('Base-scenario'!F16*'Unit emission'!F59)+'Base-scenario'!F104*'Unit emission'!F191)*Efficiency!$P14)/Lifetime!$C14</f>
        <v>0</v>
      </c>
      <c r="F15">
        <f>(Transition!$D14*('Base-scenario'!G16*'Unit emission'!G15)*Efficiency!$G14+(Transition!$C14*('Base-scenario'!G16*'Unit emission'!G59)+'Base-scenario'!G104*'Unit emission'!G191)*Efficiency!$P14)/Lifetime!$C14</f>
        <v>0</v>
      </c>
      <c r="G15">
        <f>(Transition!$D14*('Base-scenario'!H16*'Unit emission'!H15)*Efficiency!$G14+(Transition!$C14*('Base-scenario'!H16*'Unit emission'!H59)+'Base-scenario'!H104*'Unit emission'!H191)*Efficiency!$P14)/Lifetime!$C14</f>
        <v>0</v>
      </c>
      <c r="H15">
        <f>(Transition!$D14*('Base-scenario'!I16*'Unit emission'!I15)*Efficiency!$G14+(Transition!$C14*('Base-scenario'!I16*'Unit emission'!I59)+'Base-scenario'!I104*'Unit emission'!I191)*Efficiency!$P14)/Lifetime!$C14</f>
        <v>0</v>
      </c>
      <c r="I15">
        <f>(Transition!$D14*('Base-scenario'!J16*'Unit emission'!J15)*Efficiency!$G14+(Transition!$C14*('Base-scenario'!J16*'Unit emission'!J59)+'Base-scenario'!J104*'Unit emission'!J191)*Efficiency!$P14)/Lifetime!$C14</f>
        <v>0</v>
      </c>
      <c r="J15">
        <f>(Transition!$D14*('Base-scenario'!K16*'Unit emission'!K15)*Efficiency!$G14+(Transition!$C14*('Base-scenario'!K16*'Unit emission'!K59)+'Base-scenario'!K104*'Unit emission'!K191)*Efficiency!$P14)/Lifetime!$C14</f>
        <v>0</v>
      </c>
      <c r="K15">
        <f>(Transition!$D14*('Base-scenario'!L16*'Unit emission'!L15)*Efficiency!$G14+(Transition!$C14*('Base-scenario'!L16*'Unit emission'!L59)+'Base-scenario'!L104*'Unit emission'!L191)*Efficiency!$P14)/Lifetime!$C14</f>
        <v>0</v>
      </c>
      <c r="L15">
        <f>(Transition!$D14*('Base-scenario'!M16*'Unit emission'!M15)*Efficiency!$G14+(Transition!$C14*('Base-scenario'!M16*'Unit emission'!M59)+'Base-scenario'!M104*'Unit emission'!M191)*Efficiency!$P14)/Lifetime!$C14</f>
        <v>0</v>
      </c>
      <c r="M15">
        <f>(Transition!$D14*('Base-scenario'!N16*'Unit emission'!N15)*Efficiency!$G14+(Transition!$C14*('Base-scenario'!N16*'Unit emission'!N59)+'Base-scenario'!N104*'Unit emission'!N191)*Efficiency!$P14)/Lifetime!$C14</f>
        <v>0</v>
      </c>
      <c r="N15">
        <f>(Transition!$D14*('Base-scenario'!O16*'Unit emission'!O15)*Efficiency!$G14+(Transition!$C14*('Base-scenario'!O16*'Unit emission'!O59)+'Base-scenario'!O104*'Unit emission'!O191)*Efficiency!$P14)/Lifetime!$C14</f>
        <v>0</v>
      </c>
      <c r="O15">
        <f>(Transition!$D14*('Base-scenario'!P16*'Unit emission'!P15)*Efficiency!$G14+(Transition!$C14*('Base-scenario'!P16*'Unit emission'!P59)+'Base-scenario'!P104*'Unit emission'!P191)*Efficiency!$P14)/Lifetime!$C14</f>
        <v>0</v>
      </c>
      <c r="P15">
        <f>(Transition!$D14*('Base-scenario'!Q16*'Unit emission'!Q15)*Efficiency!$G14+(Transition!$C14*('Base-scenario'!Q16*'Unit emission'!Q59)+'Base-scenario'!Q104*'Unit emission'!Q191)*Efficiency!$P14)/Lifetime!$C14</f>
        <v>0</v>
      </c>
      <c r="Q15">
        <f>(Transition!$D14*('Base-scenario'!R16*'Unit emission'!R15)*Efficiency!$G14+(Transition!$C14*('Base-scenario'!R16*'Unit emission'!R59)+'Base-scenario'!R104*'Unit emission'!R191)*Efficiency!$P14)/Lifetime!$C14</f>
        <v>0</v>
      </c>
      <c r="R15">
        <f>(Transition!$D14*('Base-scenario'!S16*'Unit emission'!S15)*Efficiency!$G14+Transition!$C14*('Base-scenario'!S16*'Unit emission'!S59)*Efficiency!$P14)/Lifetime!$C14</f>
        <v>0</v>
      </c>
      <c r="S15">
        <f>(Transition!$D14*('Base-scenario'!T16*'Unit emission'!C15)*Efficiency!$G14+(Transition!$C14*('Base-scenario'!T16*'Unit emission'!C59)+'Base-scenario'!T104*'Unit emission'!C191)*Efficiency!$P14)/Lifetime!$C14</f>
        <v>0</v>
      </c>
      <c r="T15">
        <f>(Transition!$D14*('Base-scenario'!U16*'Unit emission'!D15)*Efficiency!$G14+(Transition!$C14*('Base-scenario'!U16*'Unit emission'!D59)+'Base-scenario'!U104*'Unit emission'!D191)*Efficiency!$P14)/Lifetime!$C14</f>
        <v>0</v>
      </c>
      <c r="U15">
        <f>(Transition!$D14*('Base-scenario'!V16*'Unit emission'!E15)*Efficiency!$G14+(Transition!$C14*('Base-scenario'!V16*'Unit emission'!E59)+'Base-scenario'!V104*'Unit emission'!E191)*Efficiency!$P14)/Lifetime!$C14</f>
        <v>0</v>
      </c>
      <c r="V15">
        <f>(Transition!$D14*('Base-scenario'!W16*'Unit emission'!F15)*Efficiency!$G14+(Transition!$C14*('Base-scenario'!W16*'Unit emission'!F59)+'Base-scenario'!W104*'Unit emission'!F191)*Efficiency!$P14)/Lifetime!$C14</f>
        <v>0</v>
      </c>
      <c r="W15">
        <f>(Transition!$D14*('Base-scenario'!X16*'Unit emission'!G15)*Efficiency!$G14+(Transition!$C14*('Base-scenario'!X16*'Unit emission'!G59)+'Base-scenario'!X104*'Unit emission'!G191)*Efficiency!$P14)/Lifetime!$C14</f>
        <v>0</v>
      </c>
      <c r="X15">
        <f>(Transition!$D14*('Base-scenario'!Y16*'Unit emission'!H15)*Efficiency!$G14+(Transition!$C14*('Base-scenario'!Y16*'Unit emission'!H59)+'Base-scenario'!Y104*'Unit emission'!H191)*Efficiency!$P14)/Lifetime!$C14</f>
        <v>0</v>
      </c>
      <c r="Y15">
        <f>(Transition!$D14*('Base-scenario'!Z16*'Unit emission'!I15)*Efficiency!$G14+(Transition!$C14*('Base-scenario'!Z16*'Unit emission'!I59)+'Base-scenario'!Z104*'Unit emission'!I191)*Efficiency!$P14)/Lifetime!$C14</f>
        <v>0</v>
      </c>
      <c r="Z15">
        <f>(Transition!$D14*('Base-scenario'!AA16*'Unit emission'!J15)*Efficiency!$G14+(Transition!$C14*('Base-scenario'!AA16*'Unit emission'!J59)+'Base-scenario'!AA104*'Unit emission'!J191)*Efficiency!$P14)/Lifetime!$C14</f>
        <v>0</v>
      </c>
      <c r="AA15">
        <f>(Transition!$D14*('Base-scenario'!AB16*'Unit emission'!K15)*Efficiency!$G14+(Transition!$C14*('Base-scenario'!AB16*'Unit emission'!K59)+'Base-scenario'!AB104*'Unit emission'!K191)*Efficiency!$P14)/Lifetime!$C14</f>
        <v>0</v>
      </c>
      <c r="AB15">
        <f>(Transition!$D14*('Base-scenario'!AC16*'Unit emission'!L15)*Efficiency!$G14+(Transition!$C14*('Base-scenario'!AC16*'Unit emission'!L59)+'Base-scenario'!AC104*'Unit emission'!L191)*Efficiency!$P14)/Lifetime!$C14</f>
        <v>0</v>
      </c>
      <c r="AC15">
        <f>(Transition!$D14*('Base-scenario'!AD16*'Unit emission'!M15)*Efficiency!$G14+(Transition!$C14*('Base-scenario'!AD16*'Unit emission'!M59)+'Base-scenario'!AD104*'Unit emission'!M191)*Efficiency!$P14)/Lifetime!$C14</f>
        <v>0</v>
      </c>
      <c r="AD15">
        <f>(Transition!$D14*('Base-scenario'!AE16*'Unit emission'!N15)*Efficiency!$G14+(Transition!$C14*('Base-scenario'!AE16*'Unit emission'!N59)+'Base-scenario'!AE104*'Unit emission'!N191)*Efficiency!$P14)/Lifetime!$C14</f>
        <v>0</v>
      </c>
      <c r="AE15">
        <f>(Transition!$D14*('Base-scenario'!AF16*'Unit emission'!O15)*Efficiency!$G14+(Transition!$C14*('Base-scenario'!AF16*'Unit emission'!O59)+'Base-scenario'!AF104*'Unit emission'!O191)*Efficiency!$P14)/Lifetime!$C14</f>
        <v>0</v>
      </c>
      <c r="AF15">
        <f>(Transition!$D14*('Base-scenario'!AG16*'Unit emission'!P15)*Efficiency!$G14+(Transition!$C14*('Base-scenario'!AG16*'Unit emission'!P59)+'Base-scenario'!AG104*'Unit emission'!P191)*Efficiency!$P14)/Lifetime!$C14</f>
        <v>0</v>
      </c>
      <c r="AG15">
        <f>(Transition!$D14*('Base-scenario'!AH16*'Unit emission'!Q15)*Efficiency!$G14+(Transition!$C14*('Base-scenario'!AH16*'Unit emission'!Q59)+'Base-scenario'!AH104*'Unit emission'!Q191)*Efficiency!$P14)/Lifetime!$C14</f>
        <v>0</v>
      </c>
      <c r="AH15">
        <f>(Transition!$D14*('Base-scenario'!AI16*'Unit emission'!R15)*Efficiency!$G14+(Transition!$C14*('Base-scenario'!AI16*'Unit emission'!R59)+'Base-scenario'!AI104*'Unit emission'!R191)*Efficiency!$P14)/Lifetime!$C14</f>
        <v>0</v>
      </c>
      <c r="AI15">
        <f>(Transition!$D14*('Base-scenario'!AJ16*'Unit emission'!S15)*Efficiency!$G14+Transition!$C14*('Base-scenario'!AJ16*'Unit emission'!S59)*Efficiency!$P14)/Lifetime!$C14</f>
        <v>0</v>
      </c>
      <c r="AJ15">
        <f>(Transition!$D14*('Base-scenario'!AK16*'Unit emission'!C15+'Base-scenario'!AK104*'Unit emission'!C147)*Efficiency!$G14+(Transition!$C14*('Base-scenario'!AK16*'Unit emission'!C59)+'Base-scenario'!AK104*'Unit emission'!C191)*Efficiency!$P14)/Lifetime!$C14</f>
        <v>0</v>
      </c>
      <c r="AK15">
        <f>(Transition!$D14*('Base-scenario'!AL16*'Unit emission'!D15+'Base-scenario'!AL104*'Unit emission'!D147)*Efficiency!$G14+(Transition!$C14*('Base-scenario'!AL16*'Unit emission'!D59)+'Base-scenario'!AL104*'Unit emission'!D191)*Efficiency!$P14)/Lifetime!$C14</f>
        <v>0</v>
      </c>
      <c r="AL15">
        <f>(Transition!$D14*('Base-scenario'!AM16*'Unit emission'!E15+'Base-scenario'!AM104*'Unit emission'!E147)*Efficiency!$G14+(Transition!$C14*('Base-scenario'!AM16*'Unit emission'!E59)+'Base-scenario'!AM104*'Unit emission'!E191)*Efficiency!$P14)/Lifetime!$C14</f>
        <v>0</v>
      </c>
      <c r="AM15">
        <f>(Transition!$D14*('Base-scenario'!AN16*'Unit emission'!F15+'Base-scenario'!AN104*'Unit emission'!F147)*Efficiency!$G14+(Transition!$C14*('Base-scenario'!AN16*'Unit emission'!F59)+'Base-scenario'!AN104*'Unit emission'!F191)*Efficiency!$P14)/Lifetime!$C14</f>
        <v>0</v>
      </c>
      <c r="AN15">
        <f>(Transition!$D14*('Base-scenario'!AO16*'Unit emission'!G15+'Base-scenario'!AO104*'Unit emission'!G147)*Efficiency!$G14+(Transition!$C14*('Base-scenario'!AO16*'Unit emission'!G59)+'Base-scenario'!AO104*'Unit emission'!G191)*Efficiency!$P14)/Lifetime!$C14</f>
        <v>0</v>
      </c>
      <c r="AO15">
        <f>(Transition!$D14*('Base-scenario'!AP16*'Unit emission'!H15+'Base-scenario'!AP104*'Unit emission'!H147)*Efficiency!$G14+(Transition!$C14*('Base-scenario'!AP16*'Unit emission'!H59)+'Base-scenario'!AP104*'Unit emission'!H191)*Efficiency!$P14)/Lifetime!$C14</f>
        <v>0</v>
      </c>
      <c r="AP15">
        <f>(Transition!$D14*('Base-scenario'!AQ16*'Unit emission'!I15+'Base-scenario'!AQ104*'Unit emission'!I147)*Efficiency!$G14+(Transition!$C14*('Base-scenario'!AQ16*'Unit emission'!I59)+'Base-scenario'!AQ104*'Unit emission'!I191)*Efficiency!$P14)/Lifetime!$C14</f>
        <v>0</v>
      </c>
      <c r="AQ15">
        <f>(Transition!$D14*('Base-scenario'!AR16*'Unit emission'!J15+'Base-scenario'!AR104*'Unit emission'!J147)*Efficiency!$G14+(Transition!$C14*('Base-scenario'!AR16*'Unit emission'!J59)+'Base-scenario'!AR104*'Unit emission'!J191)*Efficiency!$P14)/Lifetime!$C14</f>
        <v>0</v>
      </c>
      <c r="AR15">
        <f>(Transition!$D14*('Base-scenario'!AS16*'Unit emission'!K15+'Base-scenario'!AS104*'Unit emission'!K147)*Efficiency!$G14+(Transition!$C14*('Base-scenario'!AS16*'Unit emission'!K59)+'Base-scenario'!AS104*'Unit emission'!K191)*Efficiency!$P14)/Lifetime!$C14</f>
        <v>0</v>
      </c>
      <c r="AS15">
        <f>(Transition!$D14*('Base-scenario'!AT16*'Unit emission'!L15+'Base-scenario'!AT104*'Unit emission'!L147)*Efficiency!$G14+(Transition!$C14*('Base-scenario'!AT16*'Unit emission'!L59)+'Base-scenario'!AT104*'Unit emission'!L191)*Efficiency!$P14)/Lifetime!$C14</f>
        <v>0</v>
      </c>
      <c r="AT15">
        <f>(Transition!$D14*('Base-scenario'!AU16*'Unit emission'!M15+'Base-scenario'!AU104*'Unit emission'!M147)*Efficiency!$G14+(Transition!$C14*('Base-scenario'!AU16*'Unit emission'!M59)+'Base-scenario'!AU104*'Unit emission'!M191)*Efficiency!$P14)/Lifetime!$C14</f>
        <v>0</v>
      </c>
      <c r="AU15">
        <f>(Transition!$D14*('Base-scenario'!AV16*'Unit emission'!N15+'Base-scenario'!AV104*'Unit emission'!N147)*Efficiency!$G14+(Transition!$C14*('Base-scenario'!AV16*'Unit emission'!N59)+'Base-scenario'!AV104*'Unit emission'!N191)*Efficiency!$P14)/Lifetime!$C14</f>
        <v>0</v>
      </c>
      <c r="AV15">
        <f>(Transition!$D14*('Base-scenario'!AW16*'Unit emission'!O15+'Base-scenario'!AW104*'Unit emission'!O147)*Efficiency!$G14+(Transition!$C14*('Base-scenario'!AW16*'Unit emission'!O59)+'Base-scenario'!AW104*'Unit emission'!O191)*Efficiency!$P14)/Lifetime!$C14</f>
        <v>0</v>
      </c>
      <c r="AW15">
        <f>(Transition!$D14*('Base-scenario'!AX16*'Unit emission'!P15+'Base-scenario'!AX104*'Unit emission'!P147)*Efficiency!$G14+(Transition!$C14*('Base-scenario'!AX16*'Unit emission'!P59)+'Base-scenario'!AX104*'Unit emission'!P191)*Efficiency!$P14)/Lifetime!$C14</f>
        <v>0</v>
      </c>
      <c r="AX15">
        <f>(Transition!$D14*('Base-scenario'!AY16*'Unit emission'!Q15+'Base-scenario'!AY104*'Unit emission'!Q147)*Efficiency!$G14+(Transition!$C14*('Base-scenario'!AY16*'Unit emission'!Q59)+'Base-scenario'!AY104*'Unit emission'!Q191)*Efficiency!$P14)/Lifetime!$C14</f>
        <v>0</v>
      </c>
      <c r="AY15">
        <f>(Transition!$D14*('Base-scenario'!AZ16*'Unit emission'!R15+'Base-scenario'!AZ104*'Unit emission'!R147)*Efficiency!$G14+(Transition!$C14*('Base-scenario'!AZ16*'Unit emission'!R59)+'Base-scenario'!AZ104*'Unit emission'!R191)*Efficiency!$P14)/Lifetime!$C14</f>
        <v>0</v>
      </c>
      <c r="AZ15">
        <f>(Transition!$D14*('Base-scenario'!BA16*'Unit emission'!S15)*Efficiency!$G14+Transition!$C14*('Base-scenario'!BA16*'Unit emission'!S59)*Efficiency!$P14)/Lifetime!$C14</f>
        <v>0</v>
      </c>
      <c r="BA15" s="9">
        <f>(Transition!$D14*('Base-scenario'!BB16*'Unit emission'!C15)*Efficiency!$G14+Transition!$C14*('Base-scenario'!BB16*'Unit emission'!C59)*Efficiency!$P14)/Lifetime!$C14</f>
        <v>0</v>
      </c>
      <c r="BB15" s="9">
        <f>(Transition!$D14*('Base-scenario'!BC16*'Unit emission'!D15)*Efficiency!$G14+Transition!$C14*('Base-scenario'!BC16*'Unit emission'!D59)*Efficiency!$P14)/Lifetime!$C14</f>
        <v>0</v>
      </c>
      <c r="BC15" s="9">
        <f>(Transition!$D14*('Base-scenario'!BD16*'Unit emission'!E15)*Efficiency!$G14+Transition!$C14*('Base-scenario'!BD16*'Unit emission'!E59)*Efficiency!$P14)/Lifetime!$C14</f>
        <v>0</v>
      </c>
      <c r="BD15" s="9">
        <f>(Transition!$D14*('Base-scenario'!BE16*'Unit emission'!F15)*Efficiency!$G14+Transition!$C14*('Base-scenario'!BE16*'Unit emission'!F59)*Efficiency!$P14)/Lifetime!$C14</f>
        <v>0</v>
      </c>
      <c r="BE15" s="9">
        <f>(Transition!$D14*('Base-scenario'!BF16*'Unit emission'!G15)*Efficiency!$G14+Transition!$C14*('Base-scenario'!BF16*'Unit emission'!G59)*Efficiency!$P14)/Lifetime!$C14</f>
        <v>0</v>
      </c>
      <c r="BF15" s="9">
        <f>(Transition!$D14*('Base-scenario'!BG16*'Unit emission'!H15)*Efficiency!$G14+Transition!$C14*('Base-scenario'!BG16*'Unit emission'!H59)*Efficiency!$P14)/Lifetime!$C14</f>
        <v>0</v>
      </c>
      <c r="BG15" s="9">
        <f>(Transition!$D14*('Base-scenario'!BH16*'Unit emission'!I15)*Efficiency!$G14+Transition!$C14*('Base-scenario'!BH16*'Unit emission'!I59)*Efficiency!$P14)/Lifetime!$C14</f>
        <v>0</v>
      </c>
      <c r="BH15" s="9">
        <f>(Transition!$D14*('Base-scenario'!BI16*'Unit emission'!J15)*Efficiency!$G14+Transition!$C14*('Base-scenario'!BI16*'Unit emission'!J59)*Efficiency!$P14)/Lifetime!$C14</f>
        <v>0</v>
      </c>
      <c r="BI15" s="9">
        <f>(Transition!$D14*('Base-scenario'!BJ16*'Unit emission'!K15)*Efficiency!$G14+Transition!$C14*('Base-scenario'!BJ16*'Unit emission'!K59)*Efficiency!$P14)/Lifetime!$C14</f>
        <v>0</v>
      </c>
      <c r="BJ15" s="9">
        <f>(Transition!$D14*('Base-scenario'!BK16*'Unit emission'!L15)*Efficiency!$G14+Transition!$C14*('Base-scenario'!BK16*'Unit emission'!L59)*Efficiency!$P14)/Lifetime!$C14</f>
        <v>0</v>
      </c>
      <c r="BK15" s="9">
        <f>(Transition!$D14*('Base-scenario'!BL16*'Unit emission'!M15)*Efficiency!$G14+Transition!$C14*('Base-scenario'!BL16*'Unit emission'!M59)*Efficiency!$P14)/Lifetime!$C14</f>
        <v>0</v>
      </c>
      <c r="BL15" s="9">
        <f>(Transition!$D14*('Base-scenario'!BM16*'Unit emission'!N15)*Efficiency!$G14+Transition!$C14*('Base-scenario'!BM16*'Unit emission'!N59)*Efficiency!$P14)/Lifetime!$C14</f>
        <v>0</v>
      </c>
      <c r="BM15" s="9">
        <f>(Transition!$D14*('Base-scenario'!BN16*'Unit emission'!O15)*Efficiency!$G14+Transition!$C14*('Base-scenario'!BN16*'Unit emission'!O59)*Efficiency!$P14)/Lifetime!$C14</f>
        <v>0</v>
      </c>
      <c r="BN15" s="9">
        <f>(Transition!$D14*('Base-scenario'!BO16*'Unit emission'!P15)*Efficiency!$G14+Transition!$C14*('Base-scenario'!BO16*'Unit emission'!P59)*Efficiency!$P14)/Lifetime!$C14</f>
        <v>0</v>
      </c>
      <c r="BO15" s="9">
        <f>(Transition!$D14*('Base-scenario'!BP16*'Unit emission'!Q15)*Efficiency!$G14+Transition!$C14*('Base-scenario'!BP16*'Unit emission'!Q59)*Efficiency!$P14)/Lifetime!$C14</f>
        <v>0</v>
      </c>
      <c r="BP15" s="9">
        <f>(Transition!$D14*('Base-scenario'!BQ16*'Unit emission'!R15)*Efficiency!$G14+Transition!$C14*('Base-scenario'!BQ16*'Unit emission'!R59)*Efficiency!$P14)/Lifetime!$C14</f>
        <v>0</v>
      </c>
      <c r="BQ15" s="9">
        <f>(Transition!$D14*('Base-scenario'!BR16*'Unit emission'!S15)*Efficiency!$G14+Transition!$C14*('Base-scenario'!BR16*'Unit emission'!S59)*Efficiency!$P14)/Lifetime!$C14</f>
        <v>0</v>
      </c>
      <c r="BR15" s="9">
        <f>(Transition!$D14*('Base-scenario'!BS16*'Unit emission'!C15)*Efficiency!$G14+Transition!$C14*('Base-scenario'!BS16*'Unit emission'!C59)*Efficiency!$P14)/Lifetime!$C14</f>
        <v>0</v>
      </c>
      <c r="BS15" s="9">
        <f>(Transition!$D14*('Base-scenario'!BT16*'Unit emission'!D15)*Efficiency!$G14+Transition!$C14*('Base-scenario'!BT16*'Unit emission'!D59)*Efficiency!$P14)/Lifetime!$C14</f>
        <v>0</v>
      </c>
      <c r="BT15" s="9">
        <f>(Transition!$D14*('Base-scenario'!BU16*'Unit emission'!E15)*Efficiency!$G14+Transition!$C14*('Base-scenario'!BU16*'Unit emission'!E59)*Efficiency!$P14)/Lifetime!$C14</f>
        <v>0</v>
      </c>
      <c r="BU15" s="9">
        <f>(Transition!$D14*('Base-scenario'!BV16*'Unit emission'!F15)*Efficiency!$G14+Transition!$C14*('Base-scenario'!BV16*'Unit emission'!F59)*Efficiency!$P14)/Lifetime!$C14</f>
        <v>0</v>
      </c>
      <c r="BV15" s="9">
        <f>(Transition!$D14*('Base-scenario'!BW16*'Unit emission'!G15)*Efficiency!$G14+Transition!$C14*('Base-scenario'!BW16*'Unit emission'!G59)*Efficiency!$P14)/Lifetime!$C14</f>
        <v>0</v>
      </c>
      <c r="BW15" s="9">
        <f>(Transition!$D14*('Base-scenario'!BX16*'Unit emission'!H15)*Efficiency!$G14+Transition!$C14*('Base-scenario'!BX16*'Unit emission'!H59)*Efficiency!$P14)/Lifetime!$C14</f>
        <v>0</v>
      </c>
      <c r="BX15" s="9">
        <f>(Transition!$D14*('Base-scenario'!BY16*'Unit emission'!I15)*Efficiency!$G14+Transition!$C14*('Base-scenario'!BY16*'Unit emission'!I59)*Efficiency!$P14)/Lifetime!$C14</f>
        <v>0</v>
      </c>
      <c r="BY15" s="9">
        <f>(Transition!$D14*('Base-scenario'!BZ16*'Unit emission'!J15)*Efficiency!$G14+Transition!$C14*('Base-scenario'!BZ16*'Unit emission'!J59)*Efficiency!$P14)/Lifetime!$C14</f>
        <v>0</v>
      </c>
      <c r="BZ15" s="9">
        <f>(Transition!$D14*('Base-scenario'!CA16*'Unit emission'!K15)*Efficiency!$G14+Transition!$C14*('Base-scenario'!CA16*'Unit emission'!K59)*Efficiency!$P14)/Lifetime!$C14</f>
        <v>0</v>
      </c>
      <c r="CA15" s="9">
        <f>(Transition!$D14*('Base-scenario'!CB16*'Unit emission'!L15)*Efficiency!$G14+Transition!$C14*('Base-scenario'!CB16*'Unit emission'!L59)*Efficiency!$P14)/Lifetime!$C14</f>
        <v>0</v>
      </c>
      <c r="CB15" s="9">
        <f>(Transition!$D14*('Base-scenario'!CC16*'Unit emission'!M15)*Efficiency!$G14+Transition!$C14*('Base-scenario'!CC16*'Unit emission'!M59)*Efficiency!$P14)/Lifetime!$C14</f>
        <v>0</v>
      </c>
      <c r="CC15" s="9">
        <f>(Transition!$D14*('Base-scenario'!CD16*'Unit emission'!N15)*Efficiency!$G14+Transition!$C14*('Base-scenario'!CD16*'Unit emission'!N59)*Efficiency!$P14)/Lifetime!$C14</f>
        <v>0</v>
      </c>
      <c r="CD15" s="9">
        <f>(Transition!$D14*('Base-scenario'!CE16*'Unit emission'!O15)*Efficiency!$G14+Transition!$C14*('Base-scenario'!CE16*'Unit emission'!O59)*Efficiency!$P14)/Lifetime!$C14</f>
        <v>0</v>
      </c>
      <c r="CE15" s="9">
        <f>(Transition!$D14*('Base-scenario'!CF16*'Unit emission'!P15)*Efficiency!$G14+Transition!$C14*('Base-scenario'!CF16*'Unit emission'!P59)*Efficiency!$P14)/Lifetime!$C14</f>
        <v>0</v>
      </c>
      <c r="CF15" s="9">
        <f>(Transition!$D14*('Base-scenario'!CG16*'Unit emission'!Q15)*Efficiency!$G14+Transition!$C14*('Base-scenario'!CG16*'Unit emission'!Q59)*Efficiency!$P14)/Lifetime!$C14</f>
        <v>0</v>
      </c>
      <c r="CG15" s="9">
        <f>(Transition!$D14*('Base-scenario'!CH16*'Unit emission'!R15)*Efficiency!$G14+Transition!$C14*('Base-scenario'!CH16*'Unit emission'!R59)*Efficiency!$P14)/Lifetime!$C14</f>
        <v>0</v>
      </c>
      <c r="CJ15">
        <v>2022</v>
      </c>
      <c r="CK15">
        <f>(Transition!$D14*('RCP26 scenario'!C16*'Unit emission'!T15+'RCP26 scenario'!C104*'Unit emission'!T147)*Efficiency!$G14+(Transition!$C14*('RCP26 scenario'!C16*'Unit emission'!T59)+'RCP26 scenario'!C104*'Unit emission'!T191)*Efficiency!$P14)/Lifetime!$C14</f>
        <v>0</v>
      </c>
      <c r="CL15">
        <f>(Transition!$D14*('RCP26 scenario'!D16*'Unit emission'!U15+'RCP26 scenario'!D104*'Unit emission'!U147)*Efficiency!$G14+(Transition!$C14*('RCP26 scenario'!D16*'Unit emission'!U59)+'RCP26 scenario'!D104*'Unit emission'!U191)*Efficiency!$P14)/Lifetime!$C14</f>
        <v>0</v>
      </c>
      <c r="CM15">
        <f>(Transition!$D14*('RCP26 scenario'!E16*'Unit emission'!V15+'RCP26 scenario'!E104*'Unit emission'!V147)*Efficiency!$G14+(Transition!$C14*('RCP26 scenario'!E16*'Unit emission'!V59)+'RCP26 scenario'!E104*'Unit emission'!V191)*Efficiency!$P14)/Lifetime!$C14</f>
        <v>0</v>
      </c>
      <c r="CN15">
        <f>(Transition!$D14*('RCP26 scenario'!F16*'Unit emission'!W15+'RCP26 scenario'!F104*'Unit emission'!W147)*Efficiency!$G14+(Transition!$C14*('RCP26 scenario'!F16*'Unit emission'!W59)+'RCP26 scenario'!F104*'Unit emission'!W191)*Efficiency!$P14)/Lifetime!$C14</f>
        <v>0</v>
      </c>
      <c r="CO15">
        <f>(Transition!$D14*('RCP26 scenario'!G16*'Unit emission'!X15+'RCP26 scenario'!G104*'Unit emission'!X147)*Efficiency!$G14+(Transition!$C14*('RCP26 scenario'!G16*'Unit emission'!X59)+'RCP26 scenario'!G104*'Unit emission'!X191)*Efficiency!$P14)/Lifetime!$C14</f>
        <v>0</v>
      </c>
      <c r="CP15">
        <f>(Transition!$D14*('RCP26 scenario'!H16*'Unit emission'!Y15+'RCP26 scenario'!H104*'Unit emission'!Y147)*Efficiency!$G14+(Transition!$C14*('RCP26 scenario'!H16*'Unit emission'!Y59)+'RCP26 scenario'!H104*'Unit emission'!Y191)*Efficiency!$P14)/Lifetime!$C14</f>
        <v>0</v>
      </c>
      <c r="CQ15">
        <f>(Transition!$D14*('RCP26 scenario'!I16*'Unit emission'!Z15+'RCP26 scenario'!I104*'Unit emission'!Z147)*Efficiency!$G14+(Transition!$C14*('RCP26 scenario'!I16*'Unit emission'!Z59)+'RCP26 scenario'!I104*'Unit emission'!Z191)*Efficiency!$P14)/Lifetime!$C14</f>
        <v>0</v>
      </c>
      <c r="CR15">
        <f>(Transition!$D14*('RCP26 scenario'!J16*'Unit emission'!AA15+'RCP26 scenario'!J104*'Unit emission'!AA147)*Efficiency!$G14+(Transition!$C14*('RCP26 scenario'!J16*'Unit emission'!AA59)+'RCP26 scenario'!J104*'Unit emission'!AA191)*Efficiency!$P14)/Lifetime!$C14</f>
        <v>0</v>
      </c>
      <c r="CS15">
        <f>(Transition!$D14*('RCP26 scenario'!K16*'Unit emission'!AB15+'RCP26 scenario'!K104*'Unit emission'!AB147)*Efficiency!$G14+(Transition!$C14*('RCP26 scenario'!K16*'Unit emission'!AB59)+'RCP26 scenario'!K104*'Unit emission'!AB191)*Efficiency!$P14)/Lifetime!$C14</f>
        <v>0</v>
      </c>
      <c r="CT15">
        <f>(Transition!$D14*('RCP26 scenario'!L16*'Unit emission'!AC15+'RCP26 scenario'!L104*'Unit emission'!AC147)*Efficiency!$G14+(Transition!$C14*('RCP26 scenario'!L16*'Unit emission'!AC59)+'RCP26 scenario'!L104*'Unit emission'!AC191)*Efficiency!$P14)/Lifetime!$C14</f>
        <v>0</v>
      </c>
      <c r="CU15">
        <f>(Transition!$D14*('RCP26 scenario'!M16*'Unit emission'!AD15+'RCP26 scenario'!M104*'Unit emission'!AD147)*Efficiency!$G14+(Transition!$C14*('RCP26 scenario'!M16*'Unit emission'!AD59)+'RCP26 scenario'!M104*'Unit emission'!AD191)*Efficiency!$P14)/Lifetime!$C14</f>
        <v>0</v>
      </c>
      <c r="CV15">
        <f>(Transition!$D14*('RCP26 scenario'!N16*'Unit emission'!AE15+'RCP26 scenario'!N104*'Unit emission'!AE147)*Efficiency!$G14+(Transition!$C14*('RCP26 scenario'!N16*'Unit emission'!AE59)+'RCP26 scenario'!N104*'Unit emission'!AE191)*Efficiency!$P14)/Lifetime!$C14</f>
        <v>0</v>
      </c>
      <c r="CW15">
        <f>(Transition!$D14*('RCP26 scenario'!O16*'Unit emission'!AF15+'RCP26 scenario'!O104*'Unit emission'!AF147)*Efficiency!$G14+(Transition!$C14*('RCP26 scenario'!O16*'Unit emission'!AF59)+'RCP26 scenario'!O104*'Unit emission'!AF191)*Efficiency!$P14)/Lifetime!$C14</f>
        <v>0</v>
      </c>
      <c r="CX15">
        <f>(Transition!$D14*('RCP26 scenario'!P16*'Unit emission'!AG15+'RCP26 scenario'!P104*'Unit emission'!AG147)*Efficiency!$G14+(Transition!$C14*('RCP26 scenario'!P16*'Unit emission'!AG59)+'RCP26 scenario'!P104*'Unit emission'!AG191)*Efficiency!$P14)/Lifetime!$C14</f>
        <v>0</v>
      </c>
      <c r="CY15">
        <f>(Transition!$D14*('RCP26 scenario'!Q16*'Unit emission'!AH15+'RCP26 scenario'!Q104*'Unit emission'!AH147)*Efficiency!$G14+(Transition!$C14*('RCP26 scenario'!Q16*'Unit emission'!AH59)+'RCP26 scenario'!Q104*'Unit emission'!AH191)*Efficiency!$P14)/Lifetime!$C14</f>
        <v>0</v>
      </c>
      <c r="CZ15">
        <f>(Transition!$D14*('RCP26 scenario'!R16*'Unit emission'!AI15+'RCP26 scenario'!R104*'Unit emission'!AI147)*Efficiency!$G14+(Transition!$C14*('RCP26 scenario'!R16*'Unit emission'!AI59)+'RCP26 scenario'!R104*'Unit emission'!AI191)*Efficiency!$P14)/Lifetime!$C14</f>
        <v>0</v>
      </c>
      <c r="DA15">
        <f>(Transition!$D14*('RCP26 scenario'!S16*'Unit emission'!AJ15)*Efficiency!$G14+Transition!$C14*('RCP26 scenario'!S16*'Unit emission'!AJ59)*Efficiency!$P14)/Lifetime!$C14</f>
        <v>0</v>
      </c>
      <c r="DB15">
        <f>(Transition!$D14*('RCP26 scenario'!T16*'Unit emission'!T15+'RCP26 scenario'!T104*'Unit emission'!T147)*Efficiency!$G14+(Transition!$C14*('RCP26 scenario'!T16*'Unit emission'!T59)+'RCP26 scenario'!T104*'Unit emission'!T191)*Efficiency!$P14)/Lifetime!$C14</f>
        <v>0</v>
      </c>
      <c r="DC15">
        <f>(Transition!$D14*('RCP26 scenario'!U16*'Unit emission'!U15+'RCP26 scenario'!U104*'Unit emission'!U147)*Efficiency!$G14+(Transition!$C14*('RCP26 scenario'!U16*'Unit emission'!U59)+'RCP26 scenario'!U104*'Unit emission'!U191)*Efficiency!$P14)/Lifetime!$C14</f>
        <v>0</v>
      </c>
      <c r="DD15">
        <f>(Transition!$D14*('RCP26 scenario'!V16*'Unit emission'!V15+'RCP26 scenario'!V104*'Unit emission'!V147)*Efficiency!$G14+(Transition!$C14*('RCP26 scenario'!V16*'Unit emission'!V59)+'RCP26 scenario'!V104*'Unit emission'!V191)*Efficiency!$P14)/Lifetime!$C14</f>
        <v>0</v>
      </c>
      <c r="DE15">
        <f>(Transition!$D14*('RCP26 scenario'!W16*'Unit emission'!W15+'RCP26 scenario'!W104*'Unit emission'!W147)*Efficiency!$G14+(Transition!$C14*('RCP26 scenario'!W16*'Unit emission'!W59)+'RCP26 scenario'!W104*'Unit emission'!W191)*Efficiency!$P14)/Lifetime!$C14</f>
        <v>0</v>
      </c>
      <c r="DF15">
        <f>(Transition!$D14*('RCP26 scenario'!X16*'Unit emission'!X15+'RCP26 scenario'!X104*'Unit emission'!X147)*Efficiency!$G14+(Transition!$C14*('RCP26 scenario'!X16*'Unit emission'!X59)+'RCP26 scenario'!X104*'Unit emission'!X191)*Efficiency!$P14)/Lifetime!$C14</f>
        <v>0</v>
      </c>
      <c r="DG15">
        <f>(Transition!$D14*('RCP26 scenario'!Y16*'Unit emission'!Y15+'RCP26 scenario'!Y104*'Unit emission'!Y147)*Efficiency!$G14+(Transition!$C14*('RCP26 scenario'!Y16*'Unit emission'!Y59)+'RCP26 scenario'!Y104*'Unit emission'!Y191)*Efficiency!$P14)/Lifetime!$C14</f>
        <v>0</v>
      </c>
      <c r="DH15">
        <f>(Transition!$D14*('RCP26 scenario'!Z16*'Unit emission'!Z15+'RCP26 scenario'!Z104*'Unit emission'!Z147)*Efficiency!$G14+(Transition!$C14*('RCP26 scenario'!Z16*'Unit emission'!Z59)+'RCP26 scenario'!Z104*'Unit emission'!Z191)*Efficiency!$P14)/Lifetime!$C14</f>
        <v>0</v>
      </c>
      <c r="DI15">
        <f>(Transition!$D14*('RCP26 scenario'!AA16*'Unit emission'!AA15+'RCP26 scenario'!AA104*'Unit emission'!AA147)*Efficiency!$G14+(Transition!$C14*('RCP26 scenario'!AA16*'Unit emission'!AA59)+'RCP26 scenario'!AA104*'Unit emission'!AA191)*Efficiency!$P14)/Lifetime!$C14</f>
        <v>0</v>
      </c>
      <c r="DJ15">
        <f>(Transition!$D14*('RCP26 scenario'!AB16*'Unit emission'!AB15+'RCP26 scenario'!AB104*'Unit emission'!AB147)*Efficiency!$G14+(Transition!$C14*('RCP26 scenario'!AB16*'Unit emission'!AB59)+'RCP26 scenario'!AB104*'Unit emission'!AB191)*Efficiency!$P14)/Lifetime!$C14</f>
        <v>0</v>
      </c>
      <c r="DK15">
        <f>(Transition!$D14*('RCP26 scenario'!AC16*'Unit emission'!AC15+'RCP26 scenario'!AC104*'Unit emission'!AC147)*Efficiency!$G14+(Transition!$C14*('RCP26 scenario'!AC16*'Unit emission'!AC59)+'RCP26 scenario'!AC104*'Unit emission'!AC191)*Efficiency!$P14)/Lifetime!$C14</f>
        <v>0</v>
      </c>
      <c r="DL15">
        <f>(Transition!$D14*('RCP26 scenario'!AD16*'Unit emission'!AD15+'RCP26 scenario'!AD104*'Unit emission'!AD147)*Efficiency!$G14+(Transition!$C14*('RCP26 scenario'!AD16*'Unit emission'!AD59)+'RCP26 scenario'!AD104*'Unit emission'!AD191)*Efficiency!$P14)/Lifetime!$C14</f>
        <v>0</v>
      </c>
      <c r="DM15">
        <f>(Transition!$D14*('RCP26 scenario'!AE16*'Unit emission'!AE15+'RCP26 scenario'!AE104*'Unit emission'!AE147)*Efficiency!$G14+(Transition!$C14*('RCP26 scenario'!AE16*'Unit emission'!AE59)+'RCP26 scenario'!AE104*'Unit emission'!AE191)*Efficiency!$P14)/Lifetime!$C14</f>
        <v>0</v>
      </c>
      <c r="DN15">
        <f>(Transition!$D14*('RCP26 scenario'!AF16*'Unit emission'!AF15+'RCP26 scenario'!AF104*'Unit emission'!AF147)*Efficiency!$G14+(Transition!$C14*('RCP26 scenario'!AF16*'Unit emission'!AF59)+'RCP26 scenario'!AF104*'Unit emission'!AF191)*Efficiency!$P14)/Lifetime!$C14</f>
        <v>0</v>
      </c>
      <c r="DO15">
        <f>(Transition!$D14*('RCP26 scenario'!AG16*'Unit emission'!AG15+'RCP26 scenario'!AG104*'Unit emission'!AG147)*Efficiency!$G14+(Transition!$C14*('RCP26 scenario'!AG16*'Unit emission'!AG59)+'RCP26 scenario'!AG104*'Unit emission'!AG191)*Efficiency!$P14)/Lifetime!$C14</f>
        <v>0</v>
      </c>
      <c r="DP15">
        <f>(Transition!$D14*('RCP26 scenario'!AH16*'Unit emission'!AH15+'RCP26 scenario'!AH104*'Unit emission'!AH147)*Efficiency!$G14+(Transition!$C14*('RCP26 scenario'!AH16*'Unit emission'!AH59)+'RCP26 scenario'!AH104*'Unit emission'!AH191)*Efficiency!$P14)/Lifetime!$C14</f>
        <v>0</v>
      </c>
      <c r="DQ15">
        <f>(Transition!$D14*('RCP26 scenario'!AI16*'Unit emission'!AI15+'RCP26 scenario'!AI104*'Unit emission'!AI147)*Efficiency!$G14+(Transition!$C14*('RCP26 scenario'!AI16*'Unit emission'!AI59)+'RCP26 scenario'!AI104*'Unit emission'!AI191)*Efficiency!$P14)/Lifetime!$C14</f>
        <v>0</v>
      </c>
      <c r="DR15">
        <f>(Transition!$D14*('RCP26 scenario'!AJ16*'Unit emission'!AJ15)*Efficiency!$G14+Transition!$C14*('RCP26 scenario'!AJ16*'Unit emission'!AJ59)*Efficiency!$P14)/Lifetime!$C14</f>
        <v>0</v>
      </c>
      <c r="DS15">
        <f>(Transition!$D14*('RCP26 scenario'!AK16*'Unit emission'!T15+'RCP26 scenario'!AK104*'Unit emission'!T147)*Efficiency!$G14+(Transition!$C14*('RCP26 scenario'!AK16*'Unit emission'!T59)+'RCP26 scenario'!AK104*'Unit emission'!T191)*Efficiency!$P14)/Lifetime!$C14</f>
        <v>0</v>
      </c>
      <c r="DT15">
        <f>(Transition!$D14*('RCP26 scenario'!AL16*'Unit emission'!U15+'RCP26 scenario'!AL104*'Unit emission'!U147)*Efficiency!$G14+(Transition!$C14*('RCP26 scenario'!AL16*'Unit emission'!U59)+'RCP26 scenario'!AL104*'Unit emission'!U191)*Efficiency!$P14)/Lifetime!$C14</f>
        <v>0</v>
      </c>
      <c r="DU15">
        <f>(Transition!$D14*('RCP26 scenario'!AM16*'Unit emission'!V15+'RCP26 scenario'!AM104*'Unit emission'!V147)*Efficiency!$G14+(Transition!$C14*('RCP26 scenario'!AM16*'Unit emission'!V59)+'RCP26 scenario'!AM104*'Unit emission'!V191)*Efficiency!$P14)/Lifetime!$C14</f>
        <v>0</v>
      </c>
      <c r="DV15">
        <f>(Transition!$D14*('RCP26 scenario'!AN16*'Unit emission'!W15+'RCP26 scenario'!AN104*'Unit emission'!W147)*Efficiency!$G14+(Transition!$C14*('RCP26 scenario'!AN16*'Unit emission'!W59)+'RCP26 scenario'!AN104*'Unit emission'!W191)*Efficiency!$P14)/Lifetime!$C14</f>
        <v>0</v>
      </c>
      <c r="DW15">
        <f>(Transition!$D14*('RCP26 scenario'!AO16*'Unit emission'!X15+'RCP26 scenario'!AO104*'Unit emission'!X147)*Efficiency!$G14+(Transition!$C14*('RCP26 scenario'!AO16*'Unit emission'!X59)+'RCP26 scenario'!AO104*'Unit emission'!X191)*Efficiency!$P14)/Lifetime!$C14</f>
        <v>0</v>
      </c>
      <c r="DX15">
        <f>(Transition!$D14*('RCP26 scenario'!AP16*'Unit emission'!Y15+'RCP26 scenario'!AP104*'Unit emission'!Y147)*Efficiency!$G14+(Transition!$C14*('RCP26 scenario'!AP16*'Unit emission'!Y59)+'RCP26 scenario'!AP104*'Unit emission'!Y191)*Efficiency!$P14)/Lifetime!$C14</f>
        <v>0</v>
      </c>
      <c r="DY15">
        <f>(Transition!$D14*('RCP26 scenario'!AQ16*'Unit emission'!Z15+'RCP26 scenario'!AQ104*'Unit emission'!Z147)*Efficiency!$G14+(Transition!$C14*('RCP26 scenario'!AQ16*'Unit emission'!Z59)+'RCP26 scenario'!AQ104*'Unit emission'!Z191)*Efficiency!$P14)/Lifetime!$C14</f>
        <v>0</v>
      </c>
      <c r="DZ15">
        <f>(Transition!$D14*('RCP26 scenario'!AR16*'Unit emission'!AA15+'RCP26 scenario'!AR104*'Unit emission'!AA147)*Efficiency!$G14+(Transition!$C14*('RCP26 scenario'!AR16*'Unit emission'!AA59)+'RCP26 scenario'!AR104*'Unit emission'!AA191)*Efficiency!$P14)/Lifetime!$C14</f>
        <v>0</v>
      </c>
      <c r="EA15">
        <f>(Transition!$D14*('RCP26 scenario'!AS16*'Unit emission'!AB15+'RCP26 scenario'!AS104*'Unit emission'!AB147)*Efficiency!$G14+(Transition!$C14*('RCP26 scenario'!AS16*'Unit emission'!AB59)+'RCP26 scenario'!AS104*'Unit emission'!AB191)*Efficiency!$P14)/Lifetime!$C14</f>
        <v>0</v>
      </c>
      <c r="EB15">
        <f>(Transition!$D14*('RCP26 scenario'!AT16*'Unit emission'!AC15+'RCP26 scenario'!AT104*'Unit emission'!AC147)*Efficiency!$G14+(Transition!$C14*('RCP26 scenario'!AT16*'Unit emission'!AC59)+'RCP26 scenario'!AT104*'Unit emission'!AC191)*Efficiency!$P14)/Lifetime!$C14</f>
        <v>0</v>
      </c>
      <c r="EC15">
        <f>(Transition!$D14*('RCP26 scenario'!AU16*'Unit emission'!AD15+'RCP26 scenario'!AU104*'Unit emission'!AD147)*Efficiency!$G14+(Transition!$C14*('RCP26 scenario'!AU16*'Unit emission'!AD59)+'RCP26 scenario'!AU104*'Unit emission'!AD191)*Efficiency!$P14)/Lifetime!$C14</f>
        <v>0</v>
      </c>
      <c r="ED15">
        <f>(Transition!$D14*('RCP26 scenario'!AV16*'Unit emission'!AE15+'RCP26 scenario'!AV104*'Unit emission'!AE147)*Efficiency!$G14+(Transition!$C14*('RCP26 scenario'!AV16*'Unit emission'!AE59)+'RCP26 scenario'!AV104*'Unit emission'!AE191)*Efficiency!$P14)/Lifetime!$C14</f>
        <v>0</v>
      </c>
      <c r="EE15">
        <f>(Transition!$D14*('RCP26 scenario'!AW16*'Unit emission'!AF15+'RCP26 scenario'!AW104*'Unit emission'!AF147)*Efficiency!$G14+(Transition!$C14*('RCP26 scenario'!AW16*'Unit emission'!AF59)+'RCP26 scenario'!AW104*'Unit emission'!AF191)*Efficiency!$P14)/Lifetime!$C14</f>
        <v>0</v>
      </c>
      <c r="EF15">
        <f>(Transition!$D14*('RCP26 scenario'!AX16*'Unit emission'!AG15+'RCP26 scenario'!AX104*'Unit emission'!AG147)*Efficiency!$G14+(Transition!$C14*('RCP26 scenario'!AX16*'Unit emission'!AG59)+'RCP26 scenario'!AX104*'Unit emission'!AG191)*Efficiency!$P14)/Lifetime!$C14</f>
        <v>0</v>
      </c>
      <c r="EG15">
        <f>(Transition!$D14*('RCP26 scenario'!AY16*'Unit emission'!AH15+'RCP26 scenario'!AY104*'Unit emission'!AH147)*Efficiency!$G14+(Transition!$C14*('RCP26 scenario'!AY16*'Unit emission'!AH59)+'RCP26 scenario'!AY104*'Unit emission'!AH191)*Efficiency!$P14)/Lifetime!$C14</f>
        <v>0</v>
      </c>
      <c r="EH15">
        <f>(Transition!$D14*('RCP26 scenario'!AZ16*'Unit emission'!AI15+'RCP26 scenario'!AZ104*'Unit emission'!AI147)*Efficiency!$G14+(Transition!$C14*('RCP26 scenario'!AZ16*'Unit emission'!AI59)+'RCP26 scenario'!AZ104*'Unit emission'!AI191)*Efficiency!$P14)/Lifetime!$C14</f>
        <v>0</v>
      </c>
      <c r="EI15">
        <f>(Transition!$D14*('RCP26 scenario'!BA16*'Unit emission'!AJ15)*Efficiency!$G14+Transition!$C14*('RCP26 scenario'!BA16*'Unit emission'!AJ59)*Efficiency!$P14)/Lifetime!$C14</f>
        <v>0</v>
      </c>
      <c r="EJ15" s="9">
        <f>(Transition!$D14*('RCP26 scenario'!BB16*'Unit emission'!T15)*Efficiency!$G14+Transition!$C14*('RCP26 scenario'!BB16*'Unit emission'!T59)*Efficiency!$P14)/Lifetime!$C14</f>
        <v>0</v>
      </c>
      <c r="EK15" s="9">
        <f>(Transition!$D14*('RCP26 scenario'!BC16*'Unit emission'!U15)*Efficiency!$G14+Transition!$C14*('RCP26 scenario'!BC16*'Unit emission'!U59)*Efficiency!$P14)/Lifetime!$C14</f>
        <v>0</v>
      </c>
      <c r="EL15" s="9">
        <f>(Transition!$D14*('RCP26 scenario'!BD16*'Unit emission'!V15)*Efficiency!$G14+Transition!$C14*('RCP26 scenario'!BD16*'Unit emission'!V59)*Efficiency!$P14)/Lifetime!$C14</f>
        <v>0</v>
      </c>
      <c r="EM15" s="9">
        <f>(Transition!$D14*('RCP26 scenario'!BE16*'Unit emission'!W15)*Efficiency!$G14+Transition!$C14*('RCP26 scenario'!BE16*'Unit emission'!W59)*Efficiency!$P14)/Lifetime!$C14</f>
        <v>0</v>
      </c>
      <c r="EN15" s="9">
        <f>(Transition!$D14*('RCP26 scenario'!BF16*'Unit emission'!X15)*Efficiency!$G14+Transition!$C14*('RCP26 scenario'!BF16*'Unit emission'!X59)*Efficiency!$P14)/Lifetime!$C14</f>
        <v>0</v>
      </c>
      <c r="EO15" s="9">
        <f>(Transition!$D14*('RCP26 scenario'!BG16*'Unit emission'!Y15)*Efficiency!$G14+Transition!$C14*('RCP26 scenario'!BG16*'Unit emission'!Y59)*Efficiency!$P14)/Lifetime!$C14</f>
        <v>0</v>
      </c>
      <c r="EP15" s="9">
        <f>(Transition!$D14*('RCP26 scenario'!BH16*'Unit emission'!Z15)*Efficiency!$G14+Transition!$C14*('RCP26 scenario'!BH16*'Unit emission'!Z59)*Efficiency!$P14)/Lifetime!$C14</f>
        <v>0</v>
      </c>
      <c r="EQ15" s="9">
        <f>(Transition!$D14*('RCP26 scenario'!BI16*'Unit emission'!AA15)*Efficiency!$G14+Transition!$C14*('RCP26 scenario'!BI16*'Unit emission'!AA59)*Efficiency!$P14)/Lifetime!$C14</f>
        <v>0</v>
      </c>
      <c r="ER15" s="9">
        <f>(Transition!$D14*('RCP26 scenario'!BJ16*'Unit emission'!AB15)*Efficiency!$G14+Transition!$C14*('RCP26 scenario'!BJ16*'Unit emission'!AB59)*Efficiency!$P14)/Lifetime!$C14</f>
        <v>0</v>
      </c>
      <c r="ES15" s="9">
        <f>(Transition!$D14*('RCP26 scenario'!BK16*'Unit emission'!AC15)*Efficiency!$G14+Transition!$C14*('RCP26 scenario'!BK16*'Unit emission'!AC59)*Efficiency!$P14)/Lifetime!$C14</f>
        <v>0</v>
      </c>
      <c r="ET15" s="9">
        <f>(Transition!$D14*('RCP26 scenario'!BL16*'Unit emission'!AD15)*Efficiency!$G14+Transition!$C14*('RCP26 scenario'!BL16*'Unit emission'!AD59)*Efficiency!$P14)/Lifetime!$C14</f>
        <v>0</v>
      </c>
      <c r="EU15" s="9">
        <f>(Transition!$D14*('RCP26 scenario'!BM16*'Unit emission'!AE15)*Efficiency!$G14+Transition!$C14*('RCP26 scenario'!BM16*'Unit emission'!AE59)*Efficiency!$P14)/Lifetime!$C14</f>
        <v>0</v>
      </c>
      <c r="EV15" s="9">
        <f>(Transition!$D14*('RCP26 scenario'!BN16*'Unit emission'!AF15)*Efficiency!$G14+Transition!$C14*('RCP26 scenario'!BN16*'Unit emission'!AF59)*Efficiency!$P14)/Lifetime!$C14</f>
        <v>0</v>
      </c>
      <c r="EW15" s="9">
        <f>(Transition!$D14*('RCP26 scenario'!BO16*'Unit emission'!AG15)*Efficiency!$G14+Transition!$C14*('RCP26 scenario'!BO16*'Unit emission'!AG59)*Efficiency!$P14)/Lifetime!$C14</f>
        <v>0</v>
      </c>
      <c r="EX15" s="9">
        <f>(Transition!$D14*('RCP26 scenario'!BP16*'Unit emission'!AH15)*Efficiency!$G14+Transition!$C14*('RCP26 scenario'!BP16*'Unit emission'!AH59)*Efficiency!$P14)/Lifetime!$C14</f>
        <v>0</v>
      </c>
      <c r="EY15" s="9">
        <f>(Transition!$D14*('RCP26 scenario'!BQ16*'Unit emission'!AI15)*Efficiency!$G14+Transition!$C14*('RCP26 scenario'!BQ16*'Unit emission'!AI59)*Efficiency!$P14)/Lifetime!$C14</f>
        <v>0</v>
      </c>
      <c r="EZ15" s="9">
        <f>(Transition!$D14*('RCP26 scenario'!BR16*'Unit emission'!AJ15)*Efficiency!$G14+Transition!$C14*('RCP26 scenario'!BR16*'Unit emission'!AJ59)*Efficiency!$P14)/Lifetime!$C14</f>
        <v>0</v>
      </c>
      <c r="FA15" s="9">
        <f>(Transition!$D14*('RCP26 scenario'!BS16*'Unit emission'!T15)*Efficiency!$G14+Transition!$C14*('RCP26 scenario'!BS16*'Unit emission'!T59)*Efficiency!$P14)/Lifetime!$C14</f>
        <v>0</v>
      </c>
      <c r="FB15" s="9">
        <f>(Transition!$D14*('RCP26 scenario'!BT16*'Unit emission'!U15)*Efficiency!$G14+Transition!$C14*('RCP26 scenario'!BT16*'Unit emission'!U59)*Efficiency!$P14)/Lifetime!$C14</f>
        <v>0</v>
      </c>
      <c r="FC15" s="9">
        <f>(Transition!$D14*('RCP26 scenario'!BU16*'Unit emission'!V15)*Efficiency!$G14+Transition!$C14*('RCP26 scenario'!BU16*'Unit emission'!V59)*Efficiency!$P14)/Lifetime!$C14</f>
        <v>0</v>
      </c>
      <c r="FD15" s="9">
        <f>(Transition!$D14*('RCP26 scenario'!BV16*'Unit emission'!W15)*Efficiency!$G14+Transition!$C14*('RCP26 scenario'!BV16*'Unit emission'!W59)*Efficiency!$P14)/Lifetime!$C14</f>
        <v>0</v>
      </c>
      <c r="FE15" s="9">
        <f>(Transition!$D14*('RCP26 scenario'!BW16*'Unit emission'!X15)*Efficiency!$G14+Transition!$C14*('RCP26 scenario'!BW16*'Unit emission'!X59)*Efficiency!$P14)/Lifetime!$C14</f>
        <v>0</v>
      </c>
      <c r="FF15" s="9">
        <f>(Transition!$D14*('RCP26 scenario'!BX16*'Unit emission'!Y15)*Efficiency!$G14+Transition!$C14*('RCP26 scenario'!BX16*'Unit emission'!Y59)*Efficiency!$P14)/Lifetime!$C14</f>
        <v>0</v>
      </c>
      <c r="FG15" s="9">
        <f>(Transition!$D14*('RCP26 scenario'!BY16*'Unit emission'!Z15)*Efficiency!$G14+Transition!$C14*('RCP26 scenario'!BY16*'Unit emission'!Z59)*Efficiency!$P14)/Lifetime!$C14</f>
        <v>0</v>
      </c>
      <c r="FH15" s="9">
        <f>(Transition!$D14*('RCP26 scenario'!BZ16*'Unit emission'!AA15)*Efficiency!$G14+Transition!$C14*('RCP26 scenario'!BZ16*'Unit emission'!AA59)*Efficiency!$P14)/Lifetime!$C14</f>
        <v>0</v>
      </c>
      <c r="FI15" s="9">
        <f>(Transition!$D14*('RCP26 scenario'!CA16*'Unit emission'!AB15)*Efficiency!$G14+Transition!$C14*('RCP26 scenario'!CA16*'Unit emission'!AB59)*Efficiency!$P14)/Lifetime!$C14</f>
        <v>0</v>
      </c>
      <c r="FJ15" s="9">
        <f>(Transition!$D14*('RCP26 scenario'!CB16*'Unit emission'!AC15)*Efficiency!$G14+Transition!$C14*('RCP26 scenario'!CB16*'Unit emission'!AC59)*Efficiency!$P14)/Lifetime!$C14</f>
        <v>0</v>
      </c>
      <c r="FK15" s="9">
        <f>(Transition!$D14*('RCP26 scenario'!CC16*'Unit emission'!AD15)*Efficiency!$G14+Transition!$C14*('RCP26 scenario'!CC16*'Unit emission'!AD59)*Efficiency!$P14)/Lifetime!$C14</f>
        <v>0</v>
      </c>
      <c r="FL15" s="9">
        <f>(Transition!$D14*('RCP26 scenario'!CD16*'Unit emission'!AE15)*Efficiency!$G14+Transition!$C14*('RCP26 scenario'!CD16*'Unit emission'!AE59)*Efficiency!$P14)/Lifetime!$C14</f>
        <v>0</v>
      </c>
      <c r="FM15" s="9">
        <f>(Transition!$D14*('RCP26 scenario'!CE16*'Unit emission'!AF15)*Efficiency!$G14+Transition!$C14*('RCP26 scenario'!CE16*'Unit emission'!AF59)*Efficiency!$P14)/Lifetime!$C14</f>
        <v>0</v>
      </c>
      <c r="FN15" s="9">
        <f>(Transition!$D14*('RCP26 scenario'!CF16*'Unit emission'!AG15)*Efficiency!$G14+Transition!$C14*('RCP26 scenario'!CF16*'Unit emission'!AG59)*Efficiency!$P14)/Lifetime!$C14</f>
        <v>0</v>
      </c>
      <c r="FO15" s="9">
        <f>(Transition!$D14*('RCP26 scenario'!CG16*'Unit emission'!AH15)*Efficiency!$G14+Transition!$C14*('RCP26 scenario'!CG16*'Unit emission'!AH59)*Efficiency!$P14)/Lifetime!$C14</f>
        <v>0</v>
      </c>
      <c r="FP15" s="9">
        <f>(Transition!$D14*('RCP26 scenario'!CH16*'Unit emission'!AI15)*Efficiency!$G14+Transition!$C14*('RCP26 scenario'!CH16*'Unit emission'!AI59)*Efficiency!$P14)/Lifetime!$C14</f>
        <v>0</v>
      </c>
      <c r="FS15">
        <v>2022</v>
      </c>
      <c r="FT15">
        <f>(Transition!$D14*('RCP19 scenario'!C16*'Unit emission'!AK15+'RCP19 scenario'!C104*'Unit emission'!AK147)*Efficiency!$G14+(Transition!$C14*('RCP19 scenario'!C16*'Unit emission'!AK59)+'RCP19 scenario'!C104*'Unit emission'!AK191)*Efficiency!$P14)/Lifetime!$C14</f>
        <v>0</v>
      </c>
      <c r="FU15">
        <f>(Transition!$D14*('RCP19 scenario'!D16*'Unit emission'!AL15+'RCP19 scenario'!D104*'Unit emission'!AL147)*Efficiency!$G14+(Transition!$C14*('RCP19 scenario'!D16*'Unit emission'!AL59)+'RCP19 scenario'!D104*'Unit emission'!AL191)*Efficiency!$P14)/Lifetime!$C14</f>
        <v>0</v>
      </c>
      <c r="FV15">
        <f>(Transition!$D14*('RCP19 scenario'!E16*'Unit emission'!AM15+'RCP19 scenario'!E104*'Unit emission'!AM147)*Efficiency!$G14+(Transition!$C14*('RCP19 scenario'!E16*'Unit emission'!AM59)+'RCP19 scenario'!E104*'Unit emission'!AM191)*Efficiency!$P14)/Lifetime!$C14</f>
        <v>0</v>
      </c>
      <c r="FW15">
        <f>(Transition!$D14*('RCP19 scenario'!F16*'Unit emission'!AN15+'RCP19 scenario'!F104*'Unit emission'!AN147)*Efficiency!$G14+(Transition!$C14*('RCP19 scenario'!F16*'Unit emission'!AN59)+'RCP19 scenario'!F104*'Unit emission'!AN191)*Efficiency!$P14)/Lifetime!$C14</f>
        <v>0</v>
      </c>
      <c r="FX15">
        <f>(Transition!$D14*('RCP19 scenario'!G16*'Unit emission'!AO15+'RCP19 scenario'!G104*'Unit emission'!AO147)*Efficiency!$G14+(Transition!$C14*('RCP19 scenario'!G16*'Unit emission'!AO59)+'RCP19 scenario'!G104*'Unit emission'!AO191)*Efficiency!$P14)/Lifetime!$C14</f>
        <v>0</v>
      </c>
      <c r="FY15">
        <f>(Transition!$D14*('RCP19 scenario'!H16*'Unit emission'!AP15+'RCP19 scenario'!H104*'Unit emission'!AP147)*Efficiency!$G14+(Transition!$C14*('RCP19 scenario'!H16*'Unit emission'!AP59)+'RCP19 scenario'!H104*'Unit emission'!AP191)*Efficiency!$P14)/Lifetime!$C14</f>
        <v>0</v>
      </c>
      <c r="FZ15">
        <f>(Transition!$D14*('RCP19 scenario'!I16*'Unit emission'!AQ15+'RCP19 scenario'!I104*'Unit emission'!AQ147)*Efficiency!$G14+(Transition!$C14*('RCP19 scenario'!I16*'Unit emission'!AQ59)+'RCP19 scenario'!I104*'Unit emission'!AQ191)*Efficiency!$P14)/Lifetime!$C14</f>
        <v>0</v>
      </c>
      <c r="GA15">
        <f>(Transition!$D14*('RCP19 scenario'!J16*'Unit emission'!AR15+'RCP19 scenario'!J104*'Unit emission'!AR147)*Efficiency!$G14+(Transition!$C14*('RCP19 scenario'!J16*'Unit emission'!AR59)+'RCP19 scenario'!J104*'Unit emission'!AR191)*Efficiency!$P14)/Lifetime!$C14</f>
        <v>0</v>
      </c>
      <c r="GB15">
        <f>(Transition!$D14*('RCP19 scenario'!K16*'Unit emission'!AS15+'RCP19 scenario'!K104*'Unit emission'!AS147)*Efficiency!$G14+(Transition!$C14*('RCP19 scenario'!K16*'Unit emission'!AS59)+'RCP19 scenario'!K104*'Unit emission'!AS191)*Efficiency!$P14)/Lifetime!$C14</f>
        <v>0</v>
      </c>
      <c r="GC15">
        <f>(Transition!$D14*('RCP19 scenario'!L16*'Unit emission'!AT15+'RCP19 scenario'!L104*'Unit emission'!AT147)*Efficiency!$G14+(Transition!$C14*('RCP19 scenario'!L16*'Unit emission'!AT59)+'RCP19 scenario'!L104*'Unit emission'!AT191)*Efficiency!$P14)/Lifetime!$C14</f>
        <v>0</v>
      </c>
      <c r="GD15">
        <f>(Transition!$D14*('RCP19 scenario'!M16*'Unit emission'!AU15+'RCP19 scenario'!M104*'Unit emission'!AU147)*Efficiency!$G14+(Transition!$C14*('RCP19 scenario'!M16*'Unit emission'!AU59)+'RCP19 scenario'!M104*'Unit emission'!AU191)*Efficiency!$P14)/Lifetime!$C14</f>
        <v>0</v>
      </c>
      <c r="GE15">
        <f>(Transition!$D14*('RCP19 scenario'!N16*'Unit emission'!AV15+'RCP19 scenario'!N104*'Unit emission'!AV147)*Efficiency!$G14+(Transition!$C14*('RCP19 scenario'!N16*'Unit emission'!AV59)+'RCP19 scenario'!N104*'Unit emission'!AV191)*Efficiency!$P14)/Lifetime!$C14</f>
        <v>0</v>
      </c>
      <c r="GF15">
        <f>(Transition!$D14*('RCP19 scenario'!O16*'Unit emission'!AW15+'RCP19 scenario'!O104*'Unit emission'!AW147)*Efficiency!$G14+(Transition!$C14*('RCP19 scenario'!O16*'Unit emission'!AW59)+'RCP19 scenario'!O104*'Unit emission'!AW191)*Efficiency!$P14)/Lifetime!$C14</f>
        <v>0</v>
      </c>
      <c r="GG15">
        <f>(Transition!$D14*('RCP19 scenario'!P16*'Unit emission'!AX15+'RCP19 scenario'!P104*'Unit emission'!AX147)*Efficiency!$G14+(Transition!$C14*('RCP19 scenario'!P16*'Unit emission'!AX59)+'RCP19 scenario'!P104*'Unit emission'!AX191)*Efficiency!$P14)/Lifetime!$C14</f>
        <v>0</v>
      </c>
      <c r="GH15">
        <f>(Transition!$D14*('RCP19 scenario'!Q16*'Unit emission'!AY15+'RCP19 scenario'!Q104*'Unit emission'!AY147)*Efficiency!$G14+(Transition!$C14*('RCP19 scenario'!Q16*'Unit emission'!AY59)+'RCP19 scenario'!Q104*'Unit emission'!AY191)*Efficiency!$P14)/Lifetime!$C14</f>
        <v>0</v>
      </c>
      <c r="GI15">
        <f>(Transition!$D14*('RCP19 scenario'!R16*'Unit emission'!AZ15+'RCP19 scenario'!R104*'Unit emission'!AZ147)*Efficiency!$G14+(Transition!$C14*('RCP19 scenario'!R16*'Unit emission'!AZ59)+'RCP19 scenario'!R104*'Unit emission'!AZ191)*Efficiency!$P14)/Lifetime!$C14</f>
        <v>0</v>
      </c>
      <c r="GJ15">
        <f>(Transition!$D14*('RCP19 scenario'!S16*'Unit emission'!BA15)*Efficiency!$G14+Transition!$C14*('RCP19 scenario'!S16*'Unit emission'!BA59)*Efficiency!$P14)/Lifetime!$C14</f>
        <v>0</v>
      </c>
      <c r="GK15">
        <f>(Transition!$D14*('RCP19 scenario'!T16*'Unit emission'!AK15+'RCP19 scenario'!T104*'Unit emission'!AK147)*Efficiency!$G14+(Transition!$C14*('RCP19 scenario'!T16*'Unit emission'!AK59)+'RCP19 scenario'!T104*'Unit emission'!AK191)*Efficiency!$P14)/Lifetime!$C14</f>
        <v>0</v>
      </c>
      <c r="GL15">
        <f>(Transition!$D14*('RCP19 scenario'!U16*'Unit emission'!AL15+'RCP19 scenario'!U104*'Unit emission'!AL147)*Efficiency!$G14+(Transition!$C14*('RCP19 scenario'!U16*'Unit emission'!AL59)+'RCP19 scenario'!U104*'Unit emission'!AL191)*Efficiency!$P14)/Lifetime!$C14</f>
        <v>0</v>
      </c>
      <c r="GM15">
        <f>(Transition!$D14*('RCP19 scenario'!V16*'Unit emission'!AM15+'RCP19 scenario'!V104*'Unit emission'!AM147)*Efficiency!$G14+(Transition!$C14*('RCP19 scenario'!V16*'Unit emission'!AM59)+'RCP19 scenario'!V104*'Unit emission'!AM191)*Efficiency!$P14)/Lifetime!$C14</f>
        <v>0</v>
      </c>
      <c r="GN15">
        <f>(Transition!$D14*('RCP19 scenario'!W16*'Unit emission'!AN15+'RCP19 scenario'!W104*'Unit emission'!AN147)*Efficiency!$G14+(Transition!$C14*('RCP19 scenario'!W16*'Unit emission'!AN59)+'RCP19 scenario'!W104*'Unit emission'!AN191)*Efficiency!$P14)/Lifetime!$C14</f>
        <v>0</v>
      </c>
      <c r="GO15">
        <f>(Transition!$D14*('RCP19 scenario'!X16*'Unit emission'!AO15+'RCP19 scenario'!X104*'Unit emission'!AO147)*Efficiency!$G14+(Transition!$C14*('RCP19 scenario'!X16*'Unit emission'!AO59)+'RCP19 scenario'!X104*'Unit emission'!AO191)*Efficiency!$P14)/Lifetime!$C14</f>
        <v>0</v>
      </c>
      <c r="GP15">
        <f>(Transition!$D14*('RCP19 scenario'!Y16*'Unit emission'!AP15+'RCP19 scenario'!Y104*'Unit emission'!AP147)*Efficiency!$G14+(Transition!$C14*('RCP19 scenario'!Y16*'Unit emission'!AP59)+'RCP19 scenario'!Y104*'Unit emission'!AP191)*Efficiency!$P14)/Lifetime!$C14</f>
        <v>0</v>
      </c>
      <c r="GQ15">
        <f>(Transition!$D14*('RCP19 scenario'!Z16*'Unit emission'!AQ15+'RCP19 scenario'!Z104*'Unit emission'!AQ147)*Efficiency!$G14+(Transition!$C14*('RCP19 scenario'!Z16*'Unit emission'!AQ59)+'RCP19 scenario'!Z104*'Unit emission'!AQ191)*Efficiency!$P14)/Lifetime!$C14</f>
        <v>0</v>
      </c>
      <c r="GR15">
        <f>(Transition!$D14*('RCP19 scenario'!AA16*'Unit emission'!AR15+'RCP19 scenario'!AA104*'Unit emission'!AR147)*Efficiency!$G14+(Transition!$C14*('RCP19 scenario'!AA16*'Unit emission'!AR59)+'RCP19 scenario'!AA104*'Unit emission'!AR191)*Efficiency!$P14)/Lifetime!$C14</f>
        <v>0</v>
      </c>
      <c r="GS15">
        <f>(Transition!$D14*('RCP19 scenario'!AB16*'Unit emission'!AS15+'RCP19 scenario'!AB104*'Unit emission'!AS147)*Efficiency!$G14+(Transition!$C14*('RCP19 scenario'!AB16*'Unit emission'!AS59)+'RCP19 scenario'!AB104*'Unit emission'!AS191)*Efficiency!$P14)/Lifetime!$C14</f>
        <v>0</v>
      </c>
      <c r="GT15">
        <f>(Transition!$D14*('RCP19 scenario'!AC16*'Unit emission'!AT15+'RCP19 scenario'!AC104*'Unit emission'!AT147)*Efficiency!$G14+(Transition!$C14*('RCP19 scenario'!AC16*'Unit emission'!AT59)+'RCP19 scenario'!AC104*'Unit emission'!AT191)*Efficiency!$P14)/Lifetime!$C14</f>
        <v>0</v>
      </c>
      <c r="GU15">
        <f>(Transition!$D14*('RCP19 scenario'!AD16*'Unit emission'!AU15+'RCP19 scenario'!AD104*'Unit emission'!AU147)*Efficiency!$G14+(Transition!$C14*('RCP19 scenario'!AD16*'Unit emission'!AU59)+'RCP19 scenario'!AD104*'Unit emission'!AU191)*Efficiency!$P14)/Lifetime!$C14</f>
        <v>0</v>
      </c>
      <c r="GV15">
        <f>(Transition!$D14*('RCP19 scenario'!AE16*'Unit emission'!AV15+'RCP19 scenario'!AE104*'Unit emission'!AV147)*Efficiency!$G14+(Transition!$C14*('RCP19 scenario'!AE16*'Unit emission'!AV59)+'RCP19 scenario'!AE104*'Unit emission'!AV191)*Efficiency!$P14)/Lifetime!$C14</f>
        <v>0</v>
      </c>
      <c r="GW15">
        <f>(Transition!$D14*('RCP19 scenario'!AF16*'Unit emission'!AW15+'RCP19 scenario'!AF104*'Unit emission'!AW147)*Efficiency!$G14+(Transition!$C14*('RCP19 scenario'!AF16*'Unit emission'!AW59)+'RCP19 scenario'!AF104*'Unit emission'!AW191)*Efficiency!$P14)/Lifetime!$C14</f>
        <v>0</v>
      </c>
      <c r="GX15">
        <f>(Transition!$D14*('RCP19 scenario'!AG16*'Unit emission'!AX15+'RCP19 scenario'!AG104*'Unit emission'!AX147)*Efficiency!$G14+(Transition!$C14*('RCP19 scenario'!AG16*'Unit emission'!AX59)+'RCP19 scenario'!AG104*'Unit emission'!AX191)*Efficiency!$P14)/Lifetime!$C14</f>
        <v>0</v>
      </c>
      <c r="GY15">
        <f>(Transition!$D14*('RCP19 scenario'!AH16*'Unit emission'!AY15+'RCP19 scenario'!AH104*'Unit emission'!AY147)*Efficiency!$G14+(Transition!$C14*('RCP19 scenario'!AH16*'Unit emission'!AY59)+'RCP19 scenario'!AH104*'Unit emission'!AY191)*Efficiency!$P14)/Lifetime!$C14</f>
        <v>0</v>
      </c>
      <c r="GZ15">
        <f>(Transition!$D14*('RCP19 scenario'!AI16*'Unit emission'!AZ15+'RCP19 scenario'!AI104*'Unit emission'!AZ147)*Efficiency!$G14+(Transition!$C14*('RCP19 scenario'!AI16*'Unit emission'!AZ59)+'RCP19 scenario'!AI104*'Unit emission'!AZ191)*Efficiency!$P14)/Lifetime!$C14</f>
        <v>0</v>
      </c>
      <c r="HA15">
        <f>(Transition!$D14*('RCP19 scenario'!AJ16*'Unit emission'!BA15)*Efficiency!$G14+Transition!$C14*('RCP19 scenario'!AJ16*'Unit emission'!BA59)*Efficiency!$P14)/Lifetime!$C14</f>
        <v>0</v>
      </c>
      <c r="HB15">
        <f>(Transition!$D14*('RCP19 scenario'!AK16*'Unit emission'!AK15+'RCP19 scenario'!AK104*'Unit emission'!AK147)*Efficiency!$G14+(Transition!$C14*('RCP19 scenario'!AK16*'Unit emission'!AK59)+'RCP19 scenario'!AK104*'Unit emission'!AK191)*Efficiency!$P14)/Lifetime!$C14</f>
        <v>0</v>
      </c>
      <c r="HC15">
        <f>(Transition!$D14*('RCP19 scenario'!AL16*'Unit emission'!AL15+'RCP19 scenario'!AL104*'Unit emission'!AL147)*Efficiency!$G14+(Transition!$C14*('RCP19 scenario'!AL16*'Unit emission'!AL59)+'RCP19 scenario'!AL104*'Unit emission'!AL191)*Efficiency!$P14)/Lifetime!$C14</f>
        <v>0</v>
      </c>
      <c r="HD15">
        <f>(Transition!$D14*('RCP19 scenario'!AM16*'Unit emission'!AM15+'RCP19 scenario'!AM104*'Unit emission'!AM147)*Efficiency!$G14+(Transition!$C14*('RCP19 scenario'!AM16*'Unit emission'!AM59)+'RCP19 scenario'!AM104*'Unit emission'!AM191)*Efficiency!$P14)/Lifetime!$C14</f>
        <v>0</v>
      </c>
      <c r="HE15">
        <f>(Transition!$D14*('RCP19 scenario'!AN16*'Unit emission'!AN15+'RCP19 scenario'!AN104*'Unit emission'!AN147)*Efficiency!$G14+(Transition!$C14*('RCP19 scenario'!AN16*'Unit emission'!AN59)+'RCP19 scenario'!AN104*'Unit emission'!AN191)*Efficiency!$P14)/Lifetime!$C14</f>
        <v>0</v>
      </c>
      <c r="HF15">
        <f>(Transition!$D14*('RCP19 scenario'!AO16*'Unit emission'!AO15+'RCP19 scenario'!AO104*'Unit emission'!AO147)*Efficiency!$G14+(Transition!$C14*('RCP19 scenario'!AO16*'Unit emission'!AO59)+'RCP19 scenario'!AO104*'Unit emission'!AO191)*Efficiency!$P14)/Lifetime!$C14</f>
        <v>0</v>
      </c>
      <c r="HG15">
        <f>(Transition!$D14*('RCP19 scenario'!AP16*'Unit emission'!AP15+'RCP19 scenario'!AP104*'Unit emission'!AP147)*Efficiency!$G14+(Transition!$C14*('RCP19 scenario'!AP16*'Unit emission'!AP59)+'RCP19 scenario'!AP104*'Unit emission'!AP191)*Efficiency!$P14)/Lifetime!$C14</f>
        <v>0</v>
      </c>
      <c r="HH15">
        <f>(Transition!$D14*('RCP19 scenario'!AQ16*'Unit emission'!AQ15+'RCP19 scenario'!AQ104*'Unit emission'!AQ147)*Efficiency!$G14+(Transition!$C14*('RCP19 scenario'!AQ16*'Unit emission'!AQ59)+'RCP19 scenario'!AQ104*'Unit emission'!AQ191)*Efficiency!$P14)/Lifetime!$C14</f>
        <v>0</v>
      </c>
      <c r="HI15">
        <f>(Transition!$D14*('RCP19 scenario'!AR16*'Unit emission'!AR15+'RCP19 scenario'!AR104*'Unit emission'!AR147)*Efficiency!$G14+(Transition!$C14*('RCP19 scenario'!AR16*'Unit emission'!AR59)+'RCP19 scenario'!AR104*'Unit emission'!AR191)*Efficiency!$P14)/Lifetime!$C14</f>
        <v>0</v>
      </c>
      <c r="HJ15">
        <f>(Transition!$D14*('RCP19 scenario'!AS16*'Unit emission'!AS15+'RCP19 scenario'!AS104*'Unit emission'!AS147)*Efficiency!$G14+(Transition!$C14*('RCP19 scenario'!AS16*'Unit emission'!AS59)+'RCP19 scenario'!AS104*'Unit emission'!AS191)*Efficiency!$P14)/Lifetime!$C14</f>
        <v>0</v>
      </c>
      <c r="HK15">
        <f>(Transition!$D14*('RCP19 scenario'!AT16*'Unit emission'!AT15+'RCP19 scenario'!AT104*'Unit emission'!AT147)*Efficiency!$G14+(Transition!$C14*('RCP19 scenario'!AT16*'Unit emission'!AT59)+'RCP19 scenario'!AT104*'Unit emission'!AT191)*Efficiency!$P14)/Lifetime!$C14</f>
        <v>0</v>
      </c>
      <c r="HL15">
        <f>(Transition!$D14*('RCP19 scenario'!AU16*'Unit emission'!AU15+'RCP19 scenario'!AU104*'Unit emission'!AU147)*Efficiency!$G14+(Transition!$C14*('RCP19 scenario'!AU16*'Unit emission'!AU59)+'RCP19 scenario'!AU104*'Unit emission'!AU191)*Efficiency!$P14)/Lifetime!$C14</f>
        <v>0</v>
      </c>
      <c r="HM15">
        <f>(Transition!$D14*('RCP19 scenario'!AV16*'Unit emission'!AV15+'RCP19 scenario'!AV104*'Unit emission'!AV147)*Efficiency!$G14+(Transition!$C14*('RCP19 scenario'!AV16*'Unit emission'!AV59)+'RCP19 scenario'!AV104*'Unit emission'!AV191)*Efficiency!$P14)/Lifetime!$C14</f>
        <v>0</v>
      </c>
      <c r="HN15">
        <f>(Transition!$D14*('RCP19 scenario'!AW16*'Unit emission'!AW15+'RCP19 scenario'!AW104*'Unit emission'!AW147)*Efficiency!$G14+(Transition!$C14*('RCP19 scenario'!AW16*'Unit emission'!AW59)+'RCP19 scenario'!AW104*'Unit emission'!AW191)*Efficiency!$P14)/Lifetime!$C14</f>
        <v>0</v>
      </c>
      <c r="HO15">
        <f>(Transition!$D14*('RCP19 scenario'!AX16*'Unit emission'!AX15+'RCP19 scenario'!AX104*'Unit emission'!AX147)*Efficiency!$G14+(Transition!$C14*('RCP19 scenario'!AX16*'Unit emission'!AX59)+'RCP19 scenario'!AX104*'Unit emission'!AX191)*Efficiency!$P14)/Lifetime!$C14</f>
        <v>0</v>
      </c>
      <c r="HP15">
        <f>(Transition!$D14*('RCP19 scenario'!AY16*'Unit emission'!AY15+'RCP19 scenario'!AY104*'Unit emission'!AY147)*Efficiency!$G14+(Transition!$C14*('RCP19 scenario'!AY16*'Unit emission'!AY59)+'RCP19 scenario'!AY104*'Unit emission'!AY191)*Efficiency!$P14)/Lifetime!$C14</f>
        <v>0</v>
      </c>
      <c r="HQ15">
        <f>(Transition!$D14*('RCP19 scenario'!AZ16*'Unit emission'!AZ15+'RCP19 scenario'!AZ104*'Unit emission'!AZ147)*Efficiency!$G14+(Transition!$C14*('RCP19 scenario'!AZ16*'Unit emission'!AZ59)+'RCP19 scenario'!AZ104*'Unit emission'!AZ191)*Efficiency!$P14)/Lifetime!$C14</f>
        <v>0</v>
      </c>
      <c r="HR15">
        <f>(Transition!$D14*('RCP19 scenario'!BA16*'Unit emission'!BA15)*Efficiency!$G14+Transition!$C14*('RCP19 scenario'!BA16*'Unit emission'!BA59)*Efficiency!$P14)/Lifetime!$C14</f>
        <v>0</v>
      </c>
      <c r="HS15" s="9">
        <f>(Transition!$D14*('RCP19 scenario'!BB16*'Unit emission'!AK15)*Efficiency!$G14+Transition!$C14*('RCP19 scenario'!BB16*'Unit emission'!AK59)*Efficiency!$P14)/Lifetime!$C14</f>
        <v>0</v>
      </c>
      <c r="HT15" s="9">
        <f>(Transition!$D14*('RCP19 scenario'!BC16*'Unit emission'!AL15)*Efficiency!$G14+Transition!$C14*('RCP19 scenario'!BC16*'Unit emission'!AL59)*Efficiency!$P14)/Lifetime!$C14</f>
        <v>0</v>
      </c>
      <c r="HU15" s="9">
        <f>(Transition!$D14*('RCP19 scenario'!BD16*'Unit emission'!AM15)*Efficiency!$G14+Transition!$C14*('RCP19 scenario'!BD16*'Unit emission'!AM59)*Efficiency!$P14)/Lifetime!$C14</f>
        <v>0</v>
      </c>
      <c r="HV15" s="9">
        <f>(Transition!$D14*('RCP19 scenario'!BE16*'Unit emission'!AN15)*Efficiency!$G14+Transition!$C14*('RCP19 scenario'!BE16*'Unit emission'!AN59)*Efficiency!$P14)/Lifetime!$C14</f>
        <v>0</v>
      </c>
      <c r="HW15" s="9">
        <f>(Transition!$D14*('RCP19 scenario'!BF16*'Unit emission'!AO15)*Efficiency!$G14+Transition!$C14*('RCP19 scenario'!BF16*'Unit emission'!AO59)*Efficiency!$P14)/Lifetime!$C14</f>
        <v>0</v>
      </c>
      <c r="HX15" s="9">
        <f>(Transition!$D14*('RCP19 scenario'!BG16*'Unit emission'!AP15)*Efficiency!$G14+Transition!$C14*('RCP19 scenario'!BG16*'Unit emission'!AP59)*Efficiency!$P14)/Lifetime!$C14</f>
        <v>0</v>
      </c>
      <c r="HY15" s="9">
        <f>(Transition!$D14*('RCP19 scenario'!BH16*'Unit emission'!AQ15)*Efficiency!$G14+Transition!$C14*('RCP19 scenario'!BH16*'Unit emission'!AQ59)*Efficiency!$P14)/Lifetime!$C14</f>
        <v>0</v>
      </c>
      <c r="HZ15" s="9">
        <f>(Transition!$D14*('RCP19 scenario'!BI16*'Unit emission'!AR15)*Efficiency!$G14+Transition!$C14*('RCP19 scenario'!BI16*'Unit emission'!AR59)*Efficiency!$P14)/Lifetime!$C14</f>
        <v>0</v>
      </c>
      <c r="IA15" s="9">
        <f>(Transition!$D14*('RCP19 scenario'!BJ16*'Unit emission'!AS15)*Efficiency!$G14+Transition!$C14*('RCP19 scenario'!BJ16*'Unit emission'!AS59)*Efficiency!$P14)/Lifetime!$C14</f>
        <v>0</v>
      </c>
      <c r="IB15" s="9">
        <f>(Transition!$D14*('RCP19 scenario'!BK16*'Unit emission'!AT15)*Efficiency!$G14+Transition!$C14*('RCP19 scenario'!BK16*'Unit emission'!AT59)*Efficiency!$P14)/Lifetime!$C14</f>
        <v>0</v>
      </c>
      <c r="IC15" s="9">
        <f>(Transition!$D14*('RCP19 scenario'!BL16*'Unit emission'!AU15)*Efficiency!$G14+Transition!$C14*('RCP19 scenario'!BL16*'Unit emission'!AU59)*Efficiency!$P14)/Lifetime!$C14</f>
        <v>0</v>
      </c>
      <c r="ID15" s="9">
        <f>(Transition!$D14*('RCP19 scenario'!BM16*'Unit emission'!AV15)*Efficiency!$G14+Transition!$C14*('RCP19 scenario'!BM16*'Unit emission'!AV59)*Efficiency!$P14)/Lifetime!$C14</f>
        <v>0</v>
      </c>
      <c r="IE15" s="9">
        <f>(Transition!$D14*('RCP19 scenario'!BN16*'Unit emission'!AW15)*Efficiency!$G14+Transition!$C14*('RCP19 scenario'!BN16*'Unit emission'!AW59)*Efficiency!$P14)/Lifetime!$C14</f>
        <v>0</v>
      </c>
      <c r="IF15" s="9">
        <f>(Transition!$D14*('RCP19 scenario'!BO16*'Unit emission'!AX15)*Efficiency!$G14+Transition!$C14*('RCP19 scenario'!BO16*'Unit emission'!AX59)*Efficiency!$P14)/Lifetime!$C14</f>
        <v>0</v>
      </c>
      <c r="IG15" s="9">
        <f>(Transition!$D14*('RCP19 scenario'!BP16*'Unit emission'!AY15)*Efficiency!$G14+Transition!$C14*('RCP19 scenario'!BP16*'Unit emission'!AY59)*Efficiency!$P14)/Lifetime!$C14</f>
        <v>0</v>
      </c>
      <c r="IH15" s="9">
        <f>(Transition!$D14*('RCP19 scenario'!BQ16*'Unit emission'!AZ15)*Efficiency!$G14+Transition!$C14*('RCP19 scenario'!BQ16*'Unit emission'!AZ59)*Efficiency!$P14)/Lifetime!$C14</f>
        <v>0</v>
      </c>
      <c r="II15" s="9">
        <f>(Transition!$D14*('RCP19 scenario'!BR16*'Unit emission'!BA15)*Efficiency!$G14+Transition!$C14*('RCP19 scenario'!BR16*'Unit emission'!BA59)*Efficiency!$P14)/Lifetime!$C14</f>
        <v>0</v>
      </c>
      <c r="IJ15" s="9">
        <f>(Transition!$D14*('RCP19 scenario'!BS16*'Unit emission'!AK15)*Efficiency!$G14+Transition!$C14*('RCP19 scenario'!BS16*'Unit emission'!AK59)*Efficiency!$P14)/Lifetime!$C14</f>
        <v>0</v>
      </c>
      <c r="IK15" s="9">
        <f>(Transition!$D14*('RCP19 scenario'!BT16*'Unit emission'!AL15)*Efficiency!$G14+Transition!$C14*('RCP19 scenario'!BT16*'Unit emission'!AL59)*Efficiency!$P14)/Lifetime!$C14</f>
        <v>0</v>
      </c>
      <c r="IL15" s="9">
        <f>(Transition!$D14*('RCP19 scenario'!BU16*'Unit emission'!AM15)*Efficiency!$G14+Transition!$C14*('RCP19 scenario'!BU16*'Unit emission'!AM59)*Efficiency!$P14)/Lifetime!$C14</f>
        <v>0</v>
      </c>
      <c r="IM15" s="9">
        <f>(Transition!$D14*('RCP19 scenario'!BV16*'Unit emission'!AN15)*Efficiency!$G14+Transition!$C14*('RCP19 scenario'!BV16*'Unit emission'!AN59)*Efficiency!$P14)/Lifetime!$C14</f>
        <v>0</v>
      </c>
      <c r="IN15" s="9">
        <f>(Transition!$D14*('RCP19 scenario'!BW16*'Unit emission'!AO15)*Efficiency!$G14+Transition!$C14*('RCP19 scenario'!BW16*'Unit emission'!AO59)*Efficiency!$P14)/Lifetime!$C14</f>
        <v>0</v>
      </c>
      <c r="IO15" s="9">
        <f>(Transition!$D14*('RCP19 scenario'!BX16*'Unit emission'!AP15)*Efficiency!$G14+Transition!$C14*('RCP19 scenario'!BX16*'Unit emission'!AP59)*Efficiency!$P14)/Lifetime!$C14</f>
        <v>0</v>
      </c>
      <c r="IP15" s="9">
        <f>(Transition!$D14*('RCP19 scenario'!BY16*'Unit emission'!AQ15)*Efficiency!$G14+Transition!$C14*('RCP19 scenario'!BY16*'Unit emission'!AQ59)*Efficiency!$P14)/Lifetime!$C14</f>
        <v>0</v>
      </c>
      <c r="IQ15" s="9">
        <f>(Transition!$D14*('RCP19 scenario'!BZ16*'Unit emission'!AR15)*Efficiency!$G14+Transition!$C14*('RCP19 scenario'!BZ16*'Unit emission'!AR59)*Efficiency!$P14)/Lifetime!$C14</f>
        <v>0</v>
      </c>
      <c r="IR15" s="9">
        <f>(Transition!$D14*('RCP19 scenario'!CA16*'Unit emission'!AS15)*Efficiency!$G14+Transition!$C14*('RCP19 scenario'!CA16*'Unit emission'!AS59)*Efficiency!$P14)/Lifetime!$C14</f>
        <v>0</v>
      </c>
      <c r="IS15" s="9">
        <f>(Transition!$D14*('RCP19 scenario'!CB16*'Unit emission'!AT15)*Efficiency!$G14+Transition!$C14*('RCP19 scenario'!CB16*'Unit emission'!AT59)*Efficiency!$P14)/Lifetime!$C14</f>
        <v>0</v>
      </c>
      <c r="IT15" s="9">
        <f>(Transition!$D14*('RCP19 scenario'!CC16*'Unit emission'!AU15)*Efficiency!$G14+Transition!$C14*('RCP19 scenario'!CC16*'Unit emission'!AU59)*Efficiency!$P14)/Lifetime!$C14</f>
        <v>0</v>
      </c>
      <c r="IU15" s="9">
        <f>(Transition!$D14*('RCP19 scenario'!CD16*'Unit emission'!AV15)*Efficiency!$G14+Transition!$C14*('RCP19 scenario'!CD16*'Unit emission'!AV59)*Efficiency!$P14)/Lifetime!$C14</f>
        <v>0</v>
      </c>
      <c r="IV15" s="9">
        <f>(Transition!$D14*('RCP19 scenario'!CE16*'Unit emission'!AW15)*Efficiency!$G14+Transition!$C14*('RCP19 scenario'!CE16*'Unit emission'!AW59)*Efficiency!$P14)/Lifetime!$C14</f>
        <v>0</v>
      </c>
      <c r="IW15" s="9">
        <f>(Transition!$D14*('RCP19 scenario'!CF16*'Unit emission'!AX15)*Efficiency!$G14+Transition!$C14*('RCP19 scenario'!CF16*'Unit emission'!AX59)*Efficiency!$P14)/Lifetime!$C14</f>
        <v>0</v>
      </c>
      <c r="IX15" s="9">
        <f>(Transition!$D14*('RCP19 scenario'!CG16*'Unit emission'!AY15)*Efficiency!$G14+Transition!$C14*('RCP19 scenario'!CG16*'Unit emission'!AY59)*Efficiency!$P14)/Lifetime!$C14</f>
        <v>0</v>
      </c>
      <c r="IY15" s="9">
        <f>(Transition!$D14*('RCP19 scenario'!CH16*'Unit emission'!AZ15)*Efficiency!$G14+Transition!$C14*('RCP19 scenario'!CH16*'Unit emission'!AZ59)*Efficiency!$P14)/Lifetime!$C14</f>
        <v>0</v>
      </c>
    </row>
    <row r="16" spans="1:259" x14ac:dyDescent="0.25">
      <c r="A16">
        <v>2023</v>
      </c>
      <c r="B16">
        <f>(Transition!$D15*('Base-scenario'!C17*'Unit emission'!C16)*Efficiency!$G15+(Transition!$C15*('Base-scenario'!C17*'Unit emission'!C60)+'Base-scenario'!C105*'Unit emission'!C192)*Efficiency!$P15)/Lifetime!$C15</f>
        <v>0</v>
      </c>
      <c r="C16">
        <f>(Transition!$D15*('Base-scenario'!D17*'Unit emission'!D16)*Efficiency!$G15+(Transition!$C15*('Base-scenario'!D17*'Unit emission'!D60)+'Base-scenario'!D105*'Unit emission'!D192)*Efficiency!$P15)/Lifetime!$C15</f>
        <v>0</v>
      </c>
      <c r="D16">
        <f>(Transition!$D15*('Base-scenario'!E17*'Unit emission'!E16)*Efficiency!$G15+(Transition!$C15*('Base-scenario'!E17*'Unit emission'!E60)+'Base-scenario'!E105*'Unit emission'!E192)*Efficiency!$P15)/Lifetime!$C15</f>
        <v>0</v>
      </c>
      <c r="E16">
        <f>(Transition!$D15*('Base-scenario'!F17*'Unit emission'!F16)*Efficiency!$G15+(Transition!$C15*('Base-scenario'!F17*'Unit emission'!F60)+'Base-scenario'!F105*'Unit emission'!F192)*Efficiency!$P15)/Lifetime!$C15</f>
        <v>0</v>
      </c>
      <c r="F16">
        <f>(Transition!$D15*('Base-scenario'!G17*'Unit emission'!G16)*Efficiency!$G15+(Transition!$C15*('Base-scenario'!G17*'Unit emission'!G60)+'Base-scenario'!G105*'Unit emission'!G192)*Efficiency!$P15)/Lifetime!$C15</f>
        <v>0</v>
      </c>
      <c r="G16">
        <f>(Transition!$D15*('Base-scenario'!H17*'Unit emission'!H16)*Efficiency!$G15+(Transition!$C15*('Base-scenario'!H17*'Unit emission'!H60)+'Base-scenario'!H105*'Unit emission'!H192)*Efficiency!$P15)/Lifetime!$C15</f>
        <v>0</v>
      </c>
      <c r="H16">
        <f>(Transition!$D15*('Base-scenario'!I17*'Unit emission'!I16)*Efficiency!$G15+(Transition!$C15*('Base-scenario'!I17*'Unit emission'!I60)+'Base-scenario'!I105*'Unit emission'!I192)*Efficiency!$P15)/Lifetime!$C15</f>
        <v>0</v>
      </c>
      <c r="I16">
        <f>(Transition!$D15*('Base-scenario'!J17*'Unit emission'!J16)*Efficiency!$G15+(Transition!$C15*('Base-scenario'!J17*'Unit emission'!J60)+'Base-scenario'!J105*'Unit emission'!J192)*Efficiency!$P15)/Lifetime!$C15</f>
        <v>0</v>
      </c>
      <c r="J16">
        <f>(Transition!$D15*('Base-scenario'!K17*'Unit emission'!K16)*Efficiency!$G15+(Transition!$C15*('Base-scenario'!K17*'Unit emission'!K60)+'Base-scenario'!K105*'Unit emission'!K192)*Efficiency!$P15)/Lifetime!$C15</f>
        <v>0</v>
      </c>
      <c r="K16">
        <f>(Transition!$D15*('Base-scenario'!L17*'Unit emission'!L16)*Efficiency!$G15+(Transition!$C15*('Base-scenario'!L17*'Unit emission'!L60)+'Base-scenario'!L105*'Unit emission'!L192)*Efficiency!$P15)/Lifetime!$C15</f>
        <v>0</v>
      </c>
      <c r="L16">
        <f>(Transition!$D15*('Base-scenario'!M17*'Unit emission'!M16)*Efficiency!$G15+(Transition!$C15*('Base-scenario'!M17*'Unit emission'!M60)+'Base-scenario'!M105*'Unit emission'!M192)*Efficiency!$P15)/Lifetime!$C15</f>
        <v>0</v>
      </c>
      <c r="M16">
        <f>(Transition!$D15*('Base-scenario'!N17*'Unit emission'!N16)*Efficiency!$G15+(Transition!$C15*('Base-scenario'!N17*'Unit emission'!N60)+'Base-scenario'!N105*'Unit emission'!N192)*Efficiency!$P15)/Lifetime!$C15</f>
        <v>0</v>
      </c>
      <c r="N16">
        <f>(Transition!$D15*('Base-scenario'!O17*'Unit emission'!O16)*Efficiency!$G15+(Transition!$C15*('Base-scenario'!O17*'Unit emission'!O60)+'Base-scenario'!O105*'Unit emission'!O192)*Efficiency!$P15)/Lifetime!$C15</f>
        <v>0</v>
      </c>
      <c r="O16">
        <f>(Transition!$D15*('Base-scenario'!P17*'Unit emission'!P16)*Efficiency!$G15+(Transition!$C15*('Base-scenario'!P17*'Unit emission'!P60)+'Base-scenario'!P105*'Unit emission'!P192)*Efficiency!$P15)/Lifetime!$C15</f>
        <v>0</v>
      </c>
      <c r="P16">
        <f>(Transition!$D15*('Base-scenario'!Q17*'Unit emission'!Q16)*Efficiency!$G15+(Transition!$C15*('Base-scenario'!Q17*'Unit emission'!Q60)+'Base-scenario'!Q105*'Unit emission'!Q192)*Efficiency!$P15)/Lifetime!$C15</f>
        <v>0</v>
      </c>
      <c r="Q16">
        <f>(Transition!$D15*('Base-scenario'!R17*'Unit emission'!R16)*Efficiency!$G15+(Transition!$C15*('Base-scenario'!R17*'Unit emission'!R60)+'Base-scenario'!R105*'Unit emission'!R192)*Efficiency!$P15)/Lifetime!$C15</f>
        <v>0</v>
      </c>
      <c r="R16">
        <f>(Transition!$D15*('Base-scenario'!S17*'Unit emission'!S16)*Efficiency!$G15+Transition!$C15*('Base-scenario'!S17*'Unit emission'!S60)*Efficiency!$P15)/Lifetime!$C15</f>
        <v>0</v>
      </c>
      <c r="S16">
        <f>(Transition!$D15*('Base-scenario'!T17*'Unit emission'!C16)*Efficiency!$G15+(Transition!$C15*('Base-scenario'!T17*'Unit emission'!C60)+'Base-scenario'!T105*'Unit emission'!C192)*Efficiency!$P15)/Lifetime!$C15</f>
        <v>0</v>
      </c>
      <c r="T16">
        <f>(Transition!$D15*('Base-scenario'!U17*'Unit emission'!D16)*Efficiency!$G15+(Transition!$C15*('Base-scenario'!U17*'Unit emission'!D60)+'Base-scenario'!U105*'Unit emission'!D192)*Efficiency!$P15)/Lifetime!$C15</f>
        <v>0</v>
      </c>
      <c r="U16">
        <f>(Transition!$D15*('Base-scenario'!V17*'Unit emission'!E16)*Efficiency!$G15+(Transition!$C15*('Base-scenario'!V17*'Unit emission'!E60)+'Base-scenario'!V105*'Unit emission'!E192)*Efficiency!$P15)/Lifetime!$C15</f>
        <v>0</v>
      </c>
      <c r="V16">
        <f>(Transition!$D15*('Base-scenario'!W17*'Unit emission'!F16)*Efficiency!$G15+(Transition!$C15*('Base-scenario'!W17*'Unit emission'!F60)+'Base-scenario'!W105*'Unit emission'!F192)*Efficiency!$P15)/Lifetime!$C15</f>
        <v>0</v>
      </c>
      <c r="W16">
        <f>(Transition!$D15*('Base-scenario'!X17*'Unit emission'!G16)*Efficiency!$G15+(Transition!$C15*('Base-scenario'!X17*'Unit emission'!G60)+'Base-scenario'!X105*'Unit emission'!G192)*Efficiency!$P15)/Lifetime!$C15</f>
        <v>0</v>
      </c>
      <c r="X16">
        <f>(Transition!$D15*('Base-scenario'!Y17*'Unit emission'!H16)*Efficiency!$G15+(Transition!$C15*('Base-scenario'!Y17*'Unit emission'!H60)+'Base-scenario'!Y105*'Unit emission'!H192)*Efficiency!$P15)/Lifetime!$C15</f>
        <v>0</v>
      </c>
      <c r="Y16">
        <f>(Transition!$D15*('Base-scenario'!Z17*'Unit emission'!I16)*Efficiency!$G15+(Transition!$C15*('Base-scenario'!Z17*'Unit emission'!I60)+'Base-scenario'!Z105*'Unit emission'!I192)*Efficiency!$P15)/Lifetime!$C15</f>
        <v>0</v>
      </c>
      <c r="Z16">
        <f>(Transition!$D15*('Base-scenario'!AA17*'Unit emission'!J16)*Efficiency!$G15+(Transition!$C15*('Base-scenario'!AA17*'Unit emission'!J60)+'Base-scenario'!AA105*'Unit emission'!J192)*Efficiency!$P15)/Lifetime!$C15</f>
        <v>0</v>
      </c>
      <c r="AA16">
        <f>(Transition!$D15*('Base-scenario'!AB17*'Unit emission'!K16)*Efficiency!$G15+(Transition!$C15*('Base-scenario'!AB17*'Unit emission'!K60)+'Base-scenario'!AB105*'Unit emission'!K192)*Efficiency!$P15)/Lifetime!$C15</f>
        <v>0</v>
      </c>
      <c r="AB16">
        <f>(Transition!$D15*('Base-scenario'!AC17*'Unit emission'!L16)*Efficiency!$G15+(Transition!$C15*('Base-scenario'!AC17*'Unit emission'!L60)+'Base-scenario'!AC105*'Unit emission'!L192)*Efficiency!$P15)/Lifetime!$C15</f>
        <v>0</v>
      </c>
      <c r="AC16">
        <f>(Transition!$D15*('Base-scenario'!AD17*'Unit emission'!M16)*Efficiency!$G15+(Transition!$C15*('Base-scenario'!AD17*'Unit emission'!M60)+'Base-scenario'!AD105*'Unit emission'!M192)*Efficiency!$P15)/Lifetime!$C15</f>
        <v>0</v>
      </c>
      <c r="AD16">
        <f>(Transition!$D15*('Base-scenario'!AE17*'Unit emission'!N16)*Efficiency!$G15+(Transition!$C15*('Base-scenario'!AE17*'Unit emission'!N60)+'Base-scenario'!AE105*'Unit emission'!N192)*Efficiency!$P15)/Lifetime!$C15</f>
        <v>0</v>
      </c>
      <c r="AE16">
        <f>(Transition!$D15*('Base-scenario'!AF17*'Unit emission'!O16)*Efficiency!$G15+(Transition!$C15*('Base-scenario'!AF17*'Unit emission'!O60)+'Base-scenario'!AF105*'Unit emission'!O192)*Efficiency!$P15)/Lifetime!$C15</f>
        <v>0</v>
      </c>
      <c r="AF16">
        <f>(Transition!$D15*('Base-scenario'!AG17*'Unit emission'!P16)*Efficiency!$G15+(Transition!$C15*('Base-scenario'!AG17*'Unit emission'!P60)+'Base-scenario'!AG105*'Unit emission'!P192)*Efficiency!$P15)/Lifetime!$C15</f>
        <v>0</v>
      </c>
      <c r="AG16">
        <f>(Transition!$D15*('Base-scenario'!AH17*'Unit emission'!Q16)*Efficiency!$G15+(Transition!$C15*('Base-scenario'!AH17*'Unit emission'!Q60)+'Base-scenario'!AH105*'Unit emission'!Q192)*Efficiency!$P15)/Lifetime!$C15</f>
        <v>0</v>
      </c>
      <c r="AH16">
        <f>(Transition!$D15*('Base-scenario'!AI17*'Unit emission'!R16)*Efficiency!$G15+(Transition!$C15*('Base-scenario'!AI17*'Unit emission'!R60)+'Base-scenario'!AI105*'Unit emission'!R192)*Efficiency!$P15)/Lifetime!$C15</f>
        <v>0</v>
      </c>
      <c r="AI16">
        <f>(Transition!$D15*('Base-scenario'!AJ17*'Unit emission'!S16)*Efficiency!$G15+Transition!$C15*('Base-scenario'!AJ17*'Unit emission'!S60)*Efficiency!$P15)/Lifetime!$C15</f>
        <v>0</v>
      </c>
      <c r="AJ16">
        <f>(Transition!$D15*('Base-scenario'!AK17*'Unit emission'!C16+'Base-scenario'!AK105*'Unit emission'!C148)*Efficiency!$G15+(Transition!$C15*('Base-scenario'!AK17*'Unit emission'!C60)+'Base-scenario'!AK105*'Unit emission'!C192)*Efficiency!$P15)/Lifetime!$C15</f>
        <v>0</v>
      </c>
      <c r="AK16">
        <f>(Transition!$D15*('Base-scenario'!AL17*'Unit emission'!D16+'Base-scenario'!AL105*'Unit emission'!D148)*Efficiency!$G15+(Transition!$C15*('Base-scenario'!AL17*'Unit emission'!D60)+'Base-scenario'!AL105*'Unit emission'!D192)*Efficiency!$P15)/Lifetime!$C15</f>
        <v>0</v>
      </c>
      <c r="AL16">
        <f>(Transition!$D15*('Base-scenario'!AM17*'Unit emission'!E16+'Base-scenario'!AM105*'Unit emission'!E148)*Efficiency!$G15+(Transition!$C15*('Base-scenario'!AM17*'Unit emission'!E60)+'Base-scenario'!AM105*'Unit emission'!E192)*Efficiency!$P15)/Lifetime!$C15</f>
        <v>0</v>
      </c>
      <c r="AM16">
        <f>(Transition!$D15*('Base-scenario'!AN17*'Unit emission'!F16+'Base-scenario'!AN105*'Unit emission'!F148)*Efficiency!$G15+(Transition!$C15*('Base-scenario'!AN17*'Unit emission'!F60)+'Base-scenario'!AN105*'Unit emission'!F192)*Efficiency!$P15)/Lifetime!$C15</f>
        <v>0</v>
      </c>
      <c r="AN16">
        <f>(Transition!$D15*('Base-scenario'!AO17*'Unit emission'!G16+'Base-scenario'!AO105*'Unit emission'!G148)*Efficiency!$G15+(Transition!$C15*('Base-scenario'!AO17*'Unit emission'!G60)+'Base-scenario'!AO105*'Unit emission'!G192)*Efficiency!$P15)/Lifetime!$C15</f>
        <v>0</v>
      </c>
      <c r="AO16">
        <f>(Transition!$D15*('Base-scenario'!AP17*'Unit emission'!H16+'Base-scenario'!AP105*'Unit emission'!H148)*Efficiency!$G15+(Transition!$C15*('Base-scenario'!AP17*'Unit emission'!H60)+'Base-scenario'!AP105*'Unit emission'!H192)*Efficiency!$P15)/Lifetime!$C15</f>
        <v>0</v>
      </c>
      <c r="AP16">
        <f>(Transition!$D15*('Base-scenario'!AQ17*'Unit emission'!I16+'Base-scenario'!AQ105*'Unit emission'!I148)*Efficiency!$G15+(Transition!$C15*('Base-scenario'!AQ17*'Unit emission'!I60)+'Base-scenario'!AQ105*'Unit emission'!I192)*Efficiency!$P15)/Lifetime!$C15</f>
        <v>0</v>
      </c>
      <c r="AQ16">
        <f>(Transition!$D15*('Base-scenario'!AR17*'Unit emission'!J16+'Base-scenario'!AR105*'Unit emission'!J148)*Efficiency!$G15+(Transition!$C15*('Base-scenario'!AR17*'Unit emission'!J60)+'Base-scenario'!AR105*'Unit emission'!J192)*Efficiency!$P15)/Lifetime!$C15</f>
        <v>0</v>
      </c>
      <c r="AR16">
        <f>(Transition!$D15*('Base-scenario'!AS17*'Unit emission'!K16+'Base-scenario'!AS105*'Unit emission'!K148)*Efficiency!$G15+(Transition!$C15*('Base-scenario'!AS17*'Unit emission'!K60)+'Base-scenario'!AS105*'Unit emission'!K192)*Efficiency!$P15)/Lifetime!$C15</f>
        <v>0</v>
      </c>
      <c r="AS16">
        <f>(Transition!$D15*('Base-scenario'!AT17*'Unit emission'!L16+'Base-scenario'!AT105*'Unit emission'!L148)*Efficiency!$G15+(Transition!$C15*('Base-scenario'!AT17*'Unit emission'!L60)+'Base-scenario'!AT105*'Unit emission'!L192)*Efficiency!$P15)/Lifetime!$C15</f>
        <v>0</v>
      </c>
      <c r="AT16">
        <f>(Transition!$D15*('Base-scenario'!AU17*'Unit emission'!M16+'Base-scenario'!AU105*'Unit emission'!M148)*Efficiency!$G15+(Transition!$C15*('Base-scenario'!AU17*'Unit emission'!M60)+'Base-scenario'!AU105*'Unit emission'!M192)*Efficiency!$P15)/Lifetime!$C15</f>
        <v>0</v>
      </c>
      <c r="AU16">
        <f>(Transition!$D15*('Base-scenario'!AV17*'Unit emission'!N16+'Base-scenario'!AV105*'Unit emission'!N148)*Efficiency!$G15+(Transition!$C15*('Base-scenario'!AV17*'Unit emission'!N60)+'Base-scenario'!AV105*'Unit emission'!N192)*Efficiency!$P15)/Lifetime!$C15</f>
        <v>0</v>
      </c>
      <c r="AV16">
        <f>(Transition!$D15*('Base-scenario'!AW17*'Unit emission'!O16+'Base-scenario'!AW105*'Unit emission'!O148)*Efficiency!$G15+(Transition!$C15*('Base-scenario'!AW17*'Unit emission'!O60)+'Base-scenario'!AW105*'Unit emission'!O192)*Efficiency!$P15)/Lifetime!$C15</f>
        <v>0</v>
      </c>
      <c r="AW16">
        <f>(Transition!$D15*('Base-scenario'!AX17*'Unit emission'!P16+'Base-scenario'!AX105*'Unit emission'!P148)*Efficiency!$G15+(Transition!$C15*('Base-scenario'!AX17*'Unit emission'!P60)+'Base-scenario'!AX105*'Unit emission'!P192)*Efficiency!$P15)/Lifetime!$C15</f>
        <v>0</v>
      </c>
      <c r="AX16">
        <f>(Transition!$D15*('Base-scenario'!AY17*'Unit emission'!Q16+'Base-scenario'!AY105*'Unit emission'!Q148)*Efficiency!$G15+(Transition!$C15*('Base-scenario'!AY17*'Unit emission'!Q60)+'Base-scenario'!AY105*'Unit emission'!Q192)*Efficiency!$P15)/Lifetime!$C15</f>
        <v>0</v>
      </c>
      <c r="AY16">
        <f>(Transition!$D15*('Base-scenario'!AZ17*'Unit emission'!R16+'Base-scenario'!AZ105*'Unit emission'!R148)*Efficiency!$G15+(Transition!$C15*('Base-scenario'!AZ17*'Unit emission'!R60)+'Base-scenario'!AZ105*'Unit emission'!R192)*Efficiency!$P15)/Lifetime!$C15</f>
        <v>0</v>
      </c>
      <c r="AZ16">
        <f>(Transition!$D15*('Base-scenario'!BA17*'Unit emission'!S16)*Efficiency!$G15+Transition!$C15*('Base-scenario'!BA17*'Unit emission'!S60)*Efficiency!$P15)/Lifetime!$C15</f>
        <v>0</v>
      </c>
      <c r="BA16" s="9">
        <f>(Transition!$D15*('Base-scenario'!BB17*'Unit emission'!C16)*Efficiency!$G15+Transition!$C15*('Base-scenario'!BB17*'Unit emission'!C60)*Efficiency!$P15)/Lifetime!$C15</f>
        <v>0</v>
      </c>
      <c r="BB16" s="9">
        <f>(Transition!$D15*('Base-scenario'!BC17*'Unit emission'!D16)*Efficiency!$G15+Transition!$C15*('Base-scenario'!BC17*'Unit emission'!D60)*Efficiency!$P15)/Lifetime!$C15</f>
        <v>0</v>
      </c>
      <c r="BC16" s="9">
        <f>(Transition!$D15*('Base-scenario'!BD17*'Unit emission'!E16)*Efficiency!$G15+Transition!$C15*('Base-scenario'!BD17*'Unit emission'!E60)*Efficiency!$P15)/Lifetime!$C15</f>
        <v>0</v>
      </c>
      <c r="BD16" s="9">
        <f>(Transition!$D15*('Base-scenario'!BE17*'Unit emission'!F16)*Efficiency!$G15+Transition!$C15*('Base-scenario'!BE17*'Unit emission'!F60)*Efficiency!$P15)/Lifetime!$C15</f>
        <v>0</v>
      </c>
      <c r="BE16" s="9">
        <f>(Transition!$D15*('Base-scenario'!BF17*'Unit emission'!G16)*Efficiency!$G15+Transition!$C15*('Base-scenario'!BF17*'Unit emission'!G60)*Efficiency!$P15)/Lifetime!$C15</f>
        <v>0</v>
      </c>
      <c r="BF16" s="9">
        <f>(Transition!$D15*('Base-scenario'!BG17*'Unit emission'!H16)*Efficiency!$G15+Transition!$C15*('Base-scenario'!BG17*'Unit emission'!H60)*Efficiency!$P15)/Lifetime!$C15</f>
        <v>0</v>
      </c>
      <c r="BG16" s="9">
        <f>(Transition!$D15*('Base-scenario'!BH17*'Unit emission'!I16)*Efficiency!$G15+Transition!$C15*('Base-scenario'!BH17*'Unit emission'!I60)*Efficiency!$P15)/Lifetime!$C15</f>
        <v>0</v>
      </c>
      <c r="BH16" s="9">
        <f>(Transition!$D15*('Base-scenario'!BI17*'Unit emission'!J16)*Efficiency!$G15+Transition!$C15*('Base-scenario'!BI17*'Unit emission'!J60)*Efficiency!$P15)/Lifetime!$C15</f>
        <v>0</v>
      </c>
      <c r="BI16" s="9">
        <f>(Transition!$D15*('Base-scenario'!BJ17*'Unit emission'!K16)*Efficiency!$G15+Transition!$C15*('Base-scenario'!BJ17*'Unit emission'!K60)*Efficiency!$P15)/Lifetime!$C15</f>
        <v>0</v>
      </c>
      <c r="BJ16" s="9">
        <f>(Transition!$D15*('Base-scenario'!BK17*'Unit emission'!L16)*Efficiency!$G15+Transition!$C15*('Base-scenario'!BK17*'Unit emission'!L60)*Efficiency!$P15)/Lifetime!$C15</f>
        <v>0</v>
      </c>
      <c r="BK16" s="9">
        <f>(Transition!$D15*('Base-scenario'!BL17*'Unit emission'!M16)*Efficiency!$G15+Transition!$C15*('Base-scenario'!BL17*'Unit emission'!M60)*Efficiency!$P15)/Lifetime!$C15</f>
        <v>0</v>
      </c>
      <c r="BL16" s="9">
        <f>(Transition!$D15*('Base-scenario'!BM17*'Unit emission'!N16)*Efficiency!$G15+Transition!$C15*('Base-scenario'!BM17*'Unit emission'!N60)*Efficiency!$P15)/Lifetime!$C15</f>
        <v>0</v>
      </c>
      <c r="BM16" s="9">
        <f>(Transition!$D15*('Base-scenario'!BN17*'Unit emission'!O16)*Efficiency!$G15+Transition!$C15*('Base-scenario'!BN17*'Unit emission'!O60)*Efficiency!$P15)/Lifetime!$C15</f>
        <v>0</v>
      </c>
      <c r="BN16" s="9">
        <f>(Transition!$D15*('Base-scenario'!BO17*'Unit emission'!P16)*Efficiency!$G15+Transition!$C15*('Base-scenario'!BO17*'Unit emission'!P60)*Efficiency!$P15)/Lifetime!$C15</f>
        <v>0</v>
      </c>
      <c r="BO16" s="9">
        <f>(Transition!$D15*('Base-scenario'!BP17*'Unit emission'!Q16)*Efficiency!$G15+Transition!$C15*('Base-scenario'!BP17*'Unit emission'!Q60)*Efficiency!$P15)/Lifetime!$C15</f>
        <v>0</v>
      </c>
      <c r="BP16" s="9">
        <f>(Transition!$D15*('Base-scenario'!BQ17*'Unit emission'!R16)*Efficiency!$G15+Transition!$C15*('Base-scenario'!BQ17*'Unit emission'!R60)*Efficiency!$P15)/Lifetime!$C15</f>
        <v>0</v>
      </c>
      <c r="BQ16" s="9">
        <f>(Transition!$D15*('Base-scenario'!BR17*'Unit emission'!S16)*Efficiency!$G15+Transition!$C15*('Base-scenario'!BR17*'Unit emission'!S60)*Efficiency!$P15)/Lifetime!$C15</f>
        <v>0</v>
      </c>
      <c r="BR16" s="9">
        <f>(Transition!$D15*('Base-scenario'!BS17*'Unit emission'!C16)*Efficiency!$G15+Transition!$C15*('Base-scenario'!BS17*'Unit emission'!C60)*Efficiency!$P15)/Lifetime!$C15</f>
        <v>0</v>
      </c>
      <c r="BS16" s="9">
        <f>(Transition!$D15*('Base-scenario'!BT17*'Unit emission'!D16)*Efficiency!$G15+Transition!$C15*('Base-scenario'!BT17*'Unit emission'!D60)*Efficiency!$P15)/Lifetime!$C15</f>
        <v>0</v>
      </c>
      <c r="BT16" s="9">
        <f>(Transition!$D15*('Base-scenario'!BU17*'Unit emission'!E16)*Efficiency!$G15+Transition!$C15*('Base-scenario'!BU17*'Unit emission'!E60)*Efficiency!$P15)/Lifetime!$C15</f>
        <v>0</v>
      </c>
      <c r="BU16" s="9">
        <f>(Transition!$D15*('Base-scenario'!BV17*'Unit emission'!F16)*Efficiency!$G15+Transition!$C15*('Base-scenario'!BV17*'Unit emission'!F60)*Efficiency!$P15)/Lifetime!$C15</f>
        <v>0</v>
      </c>
      <c r="BV16" s="9">
        <f>(Transition!$D15*('Base-scenario'!BW17*'Unit emission'!G16)*Efficiency!$G15+Transition!$C15*('Base-scenario'!BW17*'Unit emission'!G60)*Efficiency!$P15)/Lifetime!$C15</f>
        <v>0</v>
      </c>
      <c r="BW16" s="9">
        <f>(Transition!$D15*('Base-scenario'!BX17*'Unit emission'!H16)*Efficiency!$G15+Transition!$C15*('Base-scenario'!BX17*'Unit emission'!H60)*Efficiency!$P15)/Lifetime!$C15</f>
        <v>0</v>
      </c>
      <c r="BX16" s="9">
        <f>(Transition!$D15*('Base-scenario'!BY17*'Unit emission'!I16)*Efficiency!$G15+Transition!$C15*('Base-scenario'!BY17*'Unit emission'!I60)*Efficiency!$P15)/Lifetime!$C15</f>
        <v>0</v>
      </c>
      <c r="BY16" s="9">
        <f>(Transition!$D15*('Base-scenario'!BZ17*'Unit emission'!J16)*Efficiency!$G15+Transition!$C15*('Base-scenario'!BZ17*'Unit emission'!J60)*Efficiency!$P15)/Lifetime!$C15</f>
        <v>0</v>
      </c>
      <c r="BZ16" s="9">
        <f>(Transition!$D15*('Base-scenario'!CA17*'Unit emission'!K16)*Efficiency!$G15+Transition!$C15*('Base-scenario'!CA17*'Unit emission'!K60)*Efficiency!$P15)/Lifetime!$C15</f>
        <v>0</v>
      </c>
      <c r="CA16" s="9">
        <f>(Transition!$D15*('Base-scenario'!CB17*'Unit emission'!L16)*Efficiency!$G15+Transition!$C15*('Base-scenario'!CB17*'Unit emission'!L60)*Efficiency!$P15)/Lifetime!$C15</f>
        <v>0</v>
      </c>
      <c r="CB16" s="9">
        <f>(Transition!$D15*('Base-scenario'!CC17*'Unit emission'!M16)*Efficiency!$G15+Transition!$C15*('Base-scenario'!CC17*'Unit emission'!M60)*Efficiency!$P15)/Lifetime!$C15</f>
        <v>0</v>
      </c>
      <c r="CC16" s="9">
        <f>(Transition!$D15*('Base-scenario'!CD17*'Unit emission'!N16)*Efficiency!$G15+Transition!$C15*('Base-scenario'!CD17*'Unit emission'!N60)*Efficiency!$P15)/Lifetime!$C15</f>
        <v>0</v>
      </c>
      <c r="CD16" s="9">
        <f>(Transition!$D15*('Base-scenario'!CE17*'Unit emission'!O16)*Efficiency!$G15+Transition!$C15*('Base-scenario'!CE17*'Unit emission'!O60)*Efficiency!$P15)/Lifetime!$C15</f>
        <v>0</v>
      </c>
      <c r="CE16" s="9">
        <f>(Transition!$D15*('Base-scenario'!CF17*'Unit emission'!P16)*Efficiency!$G15+Transition!$C15*('Base-scenario'!CF17*'Unit emission'!P60)*Efficiency!$P15)/Lifetime!$C15</f>
        <v>0</v>
      </c>
      <c r="CF16" s="9">
        <f>(Transition!$D15*('Base-scenario'!CG17*'Unit emission'!Q16)*Efficiency!$G15+Transition!$C15*('Base-scenario'!CG17*'Unit emission'!Q60)*Efficiency!$P15)/Lifetime!$C15</f>
        <v>0</v>
      </c>
      <c r="CG16" s="9">
        <f>(Transition!$D15*('Base-scenario'!CH17*'Unit emission'!R16)*Efficiency!$G15+Transition!$C15*('Base-scenario'!CH17*'Unit emission'!R60)*Efficiency!$P15)/Lifetime!$C15</f>
        <v>0</v>
      </c>
      <c r="CJ16">
        <v>2023</v>
      </c>
      <c r="CK16">
        <f>(Transition!$D15*('RCP26 scenario'!C17*'Unit emission'!T16+'RCP26 scenario'!C105*'Unit emission'!T148)*Efficiency!$G15+(Transition!$C15*('RCP26 scenario'!C17*'Unit emission'!T60)+'RCP26 scenario'!C105*'Unit emission'!T192)*Efficiency!$P15)/Lifetime!$C15</f>
        <v>0</v>
      </c>
      <c r="CL16">
        <f>(Transition!$D15*('RCP26 scenario'!D17*'Unit emission'!U16+'RCP26 scenario'!D105*'Unit emission'!U148)*Efficiency!$G15+(Transition!$C15*('RCP26 scenario'!D17*'Unit emission'!U60)+'RCP26 scenario'!D105*'Unit emission'!U192)*Efficiency!$P15)/Lifetime!$C15</f>
        <v>0</v>
      </c>
      <c r="CM16">
        <f>(Transition!$D15*('RCP26 scenario'!E17*'Unit emission'!V16+'RCP26 scenario'!E105*'Unit emission'!V148)*Efficiency!$G15+(Transition!$C15*('RCP26 scenario'!E17*'Unit emission'!V60)+'RCP26 scenario'!E105*'Unit emission'!V192)*Efficiency!$P15)/Lifetime!$C15</f>
        <v>0</v>
      </c>
      <c r="CN16">
        <f>(Transition!$D15*('RCP26 scenario'!F17*'Unit emission'!W16+'RCP26 scenario'!F105*'Unit emission'!W148)*Efficiency!$G15+(Transition!$C15*('RCP26 scenario'!F17*'Unit emission'!W60)+'RCP26 scenario'!F105*'Unit emission'!W192)*Efficiency!$P15)/Lifetime!$C15</f>
        <v>0</v>
      </c>
      <c r="CO16">
        <f>(Transition!$D15*('RCP26 scenario'!G17*'Unit emission'!X16+'RCP26 scenario'!G105*'Unit emission'!X148)*Efficiency!$G15+(Transition!$C15*('RCP26 scenario'!G17*'Unit emission'!X60)+'RCP26 scenario'!G105*'Unit emission'!X192)*Efficiency!$P15)/Lifetime!$C15</f>
        <v>0</v>
      </c>
      <c r="CP16">
        <f>(Transition!$D15*('RCP26 scenario'!H17*'Unit emission'!Y16+'RCP26 scenario'!H105*'Unit emission'!Y148)*Efficiency!$G15+(Transition!$C15*('RCP26 scenario'!H17*'Unit emission'!Y60)+'RCP26 scenario'!H105*'Unit emission'!Y192)*Efficiency!$P15)/Lifetime!$C15</f>
        <v>0</v>
      </c>
      <c r="CQ16">
        <f>(Transition!$D15*('RCP26 scenario'!I17*'Unit emission'!Z16+'RCP26 scenario'!I105*'Unit emission'!Z148)*Efficiency!$G15+(Transition!$C15*('RCP26 scenario'!I17*'Unit emission'!Z60)+'RCP26 scenario'!I105*'Unit emission'!Z192)*Efficiency!$P15)/Lifetime!$C15</f>
        <v>0</v>
      </c>
      <c r="CR16">
        <f>(Transition!$D15*('RCP26 scenario'!J17*'Unit emission'!AA16+'RCP26 scenario'!J105*'Unit emission'!AA148)*Efficiency!$G15+(Transition!$C15*('RCP26 scenario'!J17*'Unit emission'!AA60)+'RCP26 scenario'!J105*'Unit emission'!AA192)*Efficiency!$P15)/Lifetime!$C15</f>
        <v>0</v>
      </c>
      <c r="CS16">
        <f>(Transition!$D15*('RCP26 scenario'!K17*'Unit emission'!AB16+'RCP26 scenario'!K105*'Unit emission'!AB148)*Efficiency!$G15+(Transition!$C15*('RCP26 scenario'!K17*'Unit emission'!AB60)+'RCP26 scenario'!K105*'Unit emission'!AB192)*Efficiency!$P15)/Lifetime!$C15</f>
        <v>0</v>
      </c>
      <c r="CT16">
        <f>(Transition!$D15*('RCP26 scenario'!L17*'Unit emission'!AC16+'RCP26 scenario'!L105*'Unit emission'!AC148)*Efficiency!$G15+(Transition!$C15*('RCP26 scenario'!L17*'Unit emission'!AC60)+'RCP26 scenario'!L105*'Unit emission'!AC192)*Efficiency!$P15)/Lifetime!$C15</f>
        <v>0</v>
      </c>
      <c r="CU16">
        <f>(Transition!$D15*('RCP26 scenario'!M17*'Unit emission'!AD16+'RCP26 scenario'!M105*'Unit emission'!AD148)*Efficiency!$G15+(Transition!$C15*('RCP26 scenario'!M17*'Unit emission'!AD60)+'RCP26 scenario'!M105*'Unit emission'!AD192)*Efficiency!$P15)/Lifetime!$C15</f>
        <v>0</v>
      </c>
      <c r="CV16">
        <f>(Transition!$D15*('RCP26 scenario'!N17*'Unit emission'!AE16+'RCP26 scenario'!N105*'Unit emission'!AE148)*Efficiency!$G15+(Transition!$C15*('RCP26 scenario'!N17*'Unit emission'!AE60)+'RCP26 scenario'!N105*'Unit emission'!AE192)*Efficiency!$P15)/Lifetime!$C15</f>
        <v>0</v>
      </c>
      <c r="CW16">
        <f>(Transition!$D15*('RCP26 scenario'!O17*'Unit emission'!AF16+'RCP26 scenario'!O105*'Unit emission'!AF148)*Efficiency!$G15+(Transition!$C15*('RCP26 scenario'!O17*'Unit emission'!AF60)+'RCP26 scenario'!O105*'Unit emission'!AF192)*Efficiency!$P15)/Lifetime!$C15</f>
        <v>0</v>
      </c>
      <c r="CX16">
        <f>(Transition!$D15*('RCP26 scenario'!P17*'Unit emission'!AG16+'RCP26 scenario'!P105*'Unit emission'!AG148)*Efficiency!$G15+(Transition!$C15*('RCP26 scenario'!P17*'Unit emission'!AG60)+'RCP26 scenario'!P105*'Unit emission'!AG192)*Efficiency!$P15)/Lifetime!$C15</f>
        <v>0</v>
      </c>
      <c r="CY16">
        <f>(Transition!$D15*('RCP26 scenario'!Q17*'Unit emission'!AH16+'RCP26 scenario'!Q105*'Unit emission'!AH148)*Efficiency!$G15+(Transition!$C15*('RCP26 scenario'!Q17*'Unit emission'!AH60)+'RCP26 scenario'!Q105*'Unit emission'!AH192)*Efficiency!$P15)/Lifetime!$C15</f>
        <v>0</v>
      </c>
      <c r="CZ16">
        <f>(Transition!$D15*('RCP26 scenario'!R17*'Unit emission'!AI16+'RCP26 scenario'!R105*'Unit emission'!AI148)*Efficiency!$G15+(Transition!$C15*('RCP26 scenario'!R17*'Unit emission'!AI60)+'RCP26 scenario'!R105*'Unit emission'!AI192)*Efficiency!$P15)/Lifetime!$C15</f>
        <v>0</v>
      </c>
      <c r="DA16">
        <f>(Transition!$D15*('RCP26 scenario'!S17*'Unit emission'!AJ16)*Efficiency!$G15+Transition!$C15*('RCP26 scenario'!S17*'Unit emission'!AJ60)*Efficiency!$P15)/Lifetime!$C15</f>
        <v>0</v>
      </c>
      <c r="DB16">
        <f>(Transition!$D15*('RCP26 scenario'!T17*'Unit emission'!T16+'RCP26 scenario'!T105*'Unit emission'!T148)*Efficiency!$G15+(Transition!$C15*('RCP26 scenario'!T17*'Unit emission'!T60)+'RCP26 scenario'!T105*'Unit emission'!T192)*Efficiency!$P15)/Lifetime!$C15</f>
        <v>0</v>
      </c>
      <c r="DC16">
        <f>(Transition!$D15*('RCP26 scenario'!U17*'Unit emission'!U16+'RCP26 scenario'!U105*'Unit emission'!U148)*Efficiency!$G15+(Transition!$C15*('RCP26 scenario'!U17*'Unit emission'!U60)+'RCP26 scenario'!U105*'Unit emission'!U192)*Efficiency!$P15)/Lifetime!$C15</f>
        <v>0</v>
      </c>
      <c r="DD16">
        <f>(Transition!$D15*('RCP26 scenario'!V17*'Unit emission'!V16+'RCP26 scenario'!V105*'Unit emission'!V148)*Efficiency!$G15+(Transition!$C15*('RCP26 scenario'!V17*'Unit emission'!V60)+'RCP26 scenario'!V105*'Unit emission'!V192)*Efficiency!$P15)/Lifetime!$C15</f>
        <v>0</v>
      </c>
      <c r="DE16">
        <f>(Transition!$D15*('RCP26 scenario'!W17*'Unit emission'!W16+'RCP26 scenario'!W105*'Unit emission'!W148)*Efficiency!$G15+(Transition!$C15*('RCP26 scenario'!W17*'Unit emission'!W60)+'RCP26 scenario'!W105*'Unit emission'!W192)*Efficiency!$P15)/Lifetime!$C15</f>
        <v>0</v>
      </c>
      <c r="DF16">
        <f>(Transition!$D15*('RCP26 scenario'!X17*'Unit emission'!X16+'RCP26 scenario'!X105*'Unit emission'!X148)*Efficiency!$G15+(Transition!$C15*('RCP26 scenario'!X17*'Unit emission'!X60)+'RCP26 scenario'!X105*'Unit emission'!X192)*Efficiency!$P15)/Lifetime!$C15</f>
        <v>0</v>
      </c>
      <c r="DG16">
        <f>(Transition!$D15*('RCP26 scenario'!Y17*'Unit emission'!Y16+'RCP26 scenario'!Y105*'Unit emission'!Y148)*Efficiency!$G15+(Transition!$C15*('RCP26 scenario'!Y17*'Unit emission'!Y60)+'RCP26 scenario'!Y105*'Unit emission'!Y192)*Efficiency!$P15)/Lifetime!$C15</f>
        <v>0</v>
      </c>
      <c r="DH16">
        <f>(Transition!$D15*('RCP26 scenario'!Z17*'Unit emission'!Z16+'RCP26 scenario'!Z105*'Unit emission'!Z148)*Efficiency!$G15+(Transition!$C15*('RCP26 scenario'!Z17*'Unit emission'!Z60)+'RCP26 scenario'!Z105*'Unit emission'!Z192)*Efficiency!$P15)/Lifetime!$C15</f>
        <v>0</v>
      </c>
      <c r="DI16">
        <f>(Transition!$D15*('RCP26 scenario'!AA17*'Unit emission'!AA16+'RCP26 scenario'!AA105*'Unit emission'!AA148)*Efficiency!$G15+(Transition!$C15*('RCP26 scenario'!AA17*'Unit emission'!AA60)+'RCP26 scenario'!AA105*'Unit emission'!AA192)*Efficiency!$P15)/Lifetime!$C15</f>
        <v>0</v>
      </c>
      <c r="DJ16">
        <f>(Transition!$D15*('RCP26 scenario'!AB17*'Unit emission'!AB16+'RCP26 scenario'!AB105*'Unit emission'!AB148)*Efficiency!$G15+(Transition!$C15*('RCP26 scenario'!AB17*'Unit emission'!AB60)+'RCP26 scenario'!AB105*'Unit emission'!AB192)*Efficiency!$P15)/Lifetime!$C15</f>
        <v>0</v>
      </c>
      <c r="DK16">
        <f>(Transition!$D15*('RCP26 scenario'!AC17*'Unit emission'!AC16+'RCP26 scenario'!AC105*'Unit emission'!AC148)*Efficiency!$G15+(Transition!$C15*('RCP26 scenario'!AC17*'Unit emission'!AC60)+'RCP26 scenario'!AC105*'Unit emission'!AC192)*Efficiency!$P15)/Lifetime!$C15</f>
        <v>0</v>
      </c>
      <c r="DL16">
        <f>(Transition!$D15*('RCP26 scenario'!AD17*'Unit emission'!AD16+'RCP26 scenario'!AD105*'Unit emission'!AD148)*Efficiency!$G15+(Transition!$C15*('RCP26 scenario'!AD17*'Unit emission'!AD60)+'RCP26 scenario'!AD105*'Unit emission'!AD192)*Efficiency!$P15)/Lifetime!$C15</f>
        <v>0</v>
      </c>
      <c r="DM16">
        <f>(Transition!$D15*('RCP26 scenario'!AE17*'Unit emission'!AE16+'RCP26 scenario'!AE105*'Unit emission'!AE148)*Efficiency!$G15+(Transition!$C15*('RCP26 scenario'!AE17*'Unit emission'!AE60)+'RCP26 scenario'!AE105*'Unit emission'!AE192)*Efficiency!$P15)/Lifetime!$C15</f>
        <v>0</v>
      </c>
      <c r="DN16">
        <f>(Transition!$D15*('RCP26 scenario'!AF17*'Unit emission'!AF16+'RCP26 scenario'!AF105*'Unit emission'!AF148)*Efficiency!$G15+(Transition!$C15*('RCP26 scenario'!AF17*'Unit emission'!AF60)+'RCP26 scenario'!AF105*'Unit emission'!AF192)*Efficiency!$P15)/Lifetime!$C15</f>
        <v>0</v>
      </c>
      <c r="DO16">
        <f>(Transition!$D15*('RCP26 scenario'!AG17*'Unit emission'!AG16+'RCP26 scenario'!AG105*'Unit emission'!AG148)*Efficiency!$G15+(Transition!$C15*('RCP26 scenario'!AG17*'Unit emission'!AG60)+'RCP26 scenario'!AG105*'Unit emission'!AG192)*Efficiency!$P15)/Lifetime!$C15</f>
        <v>0</v>
      </c>
      <c r="DP16">
        <f>(Transition!$D15*('RCP26 scenario'!AH17*'Unit emission'!AH16+'RCP26 scenario'!AH105*'Unit emission'!AH148)*Efficiency!$G15+(Transition!$C15*('RCP26 scenario'!AH17*'Unit emission'!AH60)+'RCP26 scenario'!AH105*'Unit emission'!AH192)*Efficiency!$P15)/Lifetime!$C15</f>
        <v>0</v>
      </c>
      <c r="DQ16">
        <f>(Transition!$D15*('RCP26 scenario'!AI17*'Unit emission'!AI16+'RCP26 scenario'!AI105*'Unit emission'!AI148)*Efficiency!$G15+(Transition!$C15*('RCP26 scenario'!AI17*'Unit emission'!AI60)+'RCP26 scenario'!AI105*'Unit emission'!AI192)*Efficiency!$P15)/Lifetime!$C15</f>
        <v>0</v>
      </c>
      <c r="DR16">
        <f>(Transition!$D15*('RCP26 scenario'!AJ17*'Unit emission'!AJ16)*Efficiency!$G15+Transition!$C15*('RCP26 scenario'!AJ17*'Unit emission'!AJ60)*Efficiency!$P15)/Lifetime!$C15</f>
        <v>0</v>
      </c>
      <c r="DS16">
        <f>(Transition!$D15*('RCP26 scenario'!AK17*'Unit emission'!T16+'RCP26 scenario'!AK105*'Unit emission'!T148)*Efficiency!$G15+(Transition!$C15*('RCP26 scenario'!AK17*'Unit emission'!T60)+'RCP26 scenario'!AK105*'Unit emission'!T192)*Efficiency!$P15)/Lifetime!$C15</f>
        <v>0</v>
      </c>
      <c r="DT16">
        <f>(Transition!$D15*('RCP26 scenario'!AL17*'Unit emission'!U16+'RCP26 scenario'!AL105*'Unit emission'!U148)*Efficiency!$G15+(Transition!$C15*('RCP26 scenario'!AL17*'Unit emission'!U60)+'RCP26 scenario'!AL105*'Unit emission'!U192)*Efficiency!$P15)/Lifetime!$C15</f>
        <v>0</v>
      </c>
      <c r="DU16">
        <f>(Transition!$D15*('RCP26 scenario'!AM17*'Unit emission'!V16+'RCP26 scenario'!AM105*'Unit emission'!V148)*Efficiency!$G15+(Transition!$C15*('RCP26 scenario'!AM17*'Unit emission'!V60)+'RCP26 scenario'!AM105*'Unit emission'!V192)*Efficiency!$P15)/Lifetime!$C15</f>
        <v>0</v>
      </c>
      <c r="DV16">
        <f>(Transition!$D15*('RCP26 scenario'!AN17*'Unit emission'!W16+'RCP26 scenario'!AN105*'Unit emission'!W148)*Efficiency!$G15+(Transition!$C15*('RCP26 scenario'!AN17*'Unit emission'!W60)+'RCP26 scenario'!AN105*'Unit emission'!W192)*Efficiency!$P15)/Lifetime!$C15</f>
        <v>0</v>
      </c>
      <c r="DW16">
        <f>(Transition!$D15*('RCP26 scenario'!AO17*'Unit emission'!X16+'RCP26 scenario'!AO105*'Unit emission'!X148)*Efficiency!$G15+(Transition!$C15*('RCP26 scenario'!AO17*'Unit emission'!X60)+'RCP26 scenario'!AO105*'Unit emission'!X192)*Efficiency!$P15)/Lifetime!$C15</f>
        <v>0</v>
      </c>
      <c r="DX16">
        <f>(Transition!$D15*('RCP26 scenario'!AP17*'Unit emission'!Y16+'RCP26 scenario'!AP105*'Unit emission'!Y148)*Efficiency!$G15+(Transition!$C15*('RCP26 scenario'!AP17*'Unit emission'!Y60)+'RCP26 scenario'!AP105*'Unit emission'!Y192)*Efficiency!$P15)/Lifetime!$C15</f>
        <v>0</v>
      </c>
      <c r="DY16">
        <f>(Transition!$D15*('RCP26 scenario'!AQ17*'Unit emission'!Z16+'RCP26 scenario'!AQ105*'Unit emission'!Z148)*Efficiency!$G15+(Transition!$C15*('RCP26 scenario'!AQ17*'Unit emission'!Z60)+'RCP26 scenario'!AQ105*'Unit emission'!Z192)*Efficiency!$P15)/Lifetime!$C15</f>
        <v>0</v>
      </c>
      <c r="DZ16">
        <f>(Transition!$D15*('RCP26 scenario'!AR17*'Unit emission'!AA16+'RCP26 scenario'!AR105*'Unit emission'!AA148)*Efficiency!$G15+(Transition!$C15*('RCP26 scenario'!AR17*'Unit emission'!AA60)+'RCP26 scenario'!AR105*'Unit emission'!AA192)*Efficiency!$P15)/Lifetime!$C15</f>
        <v>0</v>
      </c>
      <c r="EA16">
        <f>(Transition!$D15*('RCP26 scenario'!AS17*'Unit emission'!AB16+'RCP26 scenario'!AS105*'Unit emission'!AB148)*Efficiency!$G15+(Transition!$C15*('RCP26 scenario'!AS17*'Unit emission'!AB60)+'RCP26 scenario'!AS105*'Unit emission'!AB192)*Efficiency!$P15)/Lifetime!$C15</f>
        <v>0</v>
      </c>
      <c r="EB16">
        <f>(Transition!$D15*('RCP26 scenario'!AT17*'Unit emission'!AC16+'RCP26 scenario'!AT105*'Unit emission'!AC148)*Efficiency!$G15+(Transition!$C15*('RCP26 scenario'!AT17*'Unit emission'!AC60)+'RCP26 scenario'!AT105*'Unit emission'!AC192)*Efficiency!$P15)/Lifetime!$C15</f>
        <v>0</v>
      </c>
      <c r="EC16">
        <f>(Transition!$D15*('RCP26 scenario'!AU17*'Unit emission'!AD16+'RCP26 scenario'!AU105*'Unit emission'!AD148)*Efficiency!$G15+(Transition!$C15*('RCP26 scenario'!AU17*'Unit emission'!AD60)+'RCP26 scenario'!AU105*'Unit emission'!AD192)*Efficiency!$P15)/Lifetime!$C15</f>
        <v>0</v>
      </c>
      <c r="ED16">
        <f>(Transition!$D15*('RCP26 scenario'!AV17*'Unit emission'!AE16+'RCP26 scenario'!AV105*'Unit emission'!AE148)*Efficiency!$G15+(Transition!$C15*('RCP26 scenario'!AV17*'Unit emission'!AE60)+'RCP26 scenario'!AV105*'Unit emission'!AE192)*Efficiency!$P15)/Lifetime!$C15</f>
        <v>0</v>
      </c>
      <c r="EE16">
        <f>(Transition!$D15*('RCP26 scenario'!AW17*'Unit emission'!AF16+'RCP26 scenario'!AW105*'Unit emission'!AF148)*Efficiency!$G15+(Transition!$C15*('RCP26 scenario'!AW17*'Unit emission'!AF60)+'RCP26 scenario'!AW105*'Unit emission'!AF192)*Efficiency!$P15)/Lifetime!$C15</f>
        <v>0</v>
      </c>
      <c r="EF16">
        <f>(Transition!$D15*('RCP26 scenario'!AX17*'Unit emission'!AG16+'RCP26 scenario'!AX105*'Unit emission'!AG148)*Efficiency!$G15+(Transition!$C15*('RCP26 scenario'!AX17*'Unit emission'!AG60)+'RCP26 scenario'!AX105*'Unit emission'!AG192)*Efficiency!$P15)/Lifetime!$C15</f>
        <v>0</v>
      </c>
      <c r="EG16">
        <f>(Transition!$D15*('RCP26 scenario'!AY17*'Unit emission'!AH16+'RCP26 scenario'!AY105*'Unit emission'!AH148)*Efficiency!$G15+(Transition!$C15*('RCP26 scenario'!AY17*'Unit emission'!AH60)+'RCP26 scenario'!AY105*'Unit emission'!AH192)*Efficiency!$P15)/Lifetime!$C15</f>
        <v>0</v>
      </c>
      <c r="EH16">
        <f>(Transition!$D15*('RCP26 scenario'!AZ17*'Unit emission'!AI16+'RCP26 scenario'!AZ105*'Unit emission'!AI148)*Efficiency!$G15+(Transition!$C15*('RCP26 scenario'!AZ17*'Unit emission'!AI60)+'RCP26 scenario'!AZ105*'Unit emission'!AI192)*Efficiency!$P15)/Lifetime!$C15</f>
        <v>0</v>
      </c>
      <c r="EI16">
        <f>(Transition!$D15*('RCP26 scenario'!BA17*'Unit emission'!AJ16)*Efficiency!$G15+Transition!$C15*('RCP26 scenario'!BA17*'Unit emission'!AJ60)*Efficiency!$P15)/Lifetime!$C15</f>
        <v>0</v>
      </c>
      <c r="EJ16" s="9">
        <f>(Transition!$D15*('RCP26 scenario'!BB17*'Unit emission'!T16)*Efficiency!$G15+Transition!$C15*('RCP26 scenario'!BB17*'Unit emission'!T60)*Efficiency!$P15)/Lifetime!$C15</f>
        <v>0</v>
      </c>
      <c r="EK16" s="9">
        <f>(Transition!$D15*('RCP26 scenario'!BC17*'Unit emission'!U16)*Efficiency!$G15+Transition!$C15*('RCP26 scenario'!BC17*'Unit emission'!U60)*Efficiency!$P15)/Lifetime!$C15</f>
        <v>0</v>
      </c>
      <c r="EL16" s="9">
        <f>(Transition!$D15*('RCP26 scenario'!BD17*'Unit emission'!V16)*Efficiency!$G15+Transition!$C15*('RCP26 scenario'!BD17*'Unit emission'!V60)*Efficiency!$P15)/Lifetime!$C15</f>
        <v>0</v>
      </c>
      <c r="EM16" s="9">
        <f>(Transition!$D15*('RCP26 scenario'!BE17*'Unit emission'!W16)*Efficiency!$G15+Transition!$C15*('RCP26 scenario'!BE17*'Unit emission'!W60)*Efficiency!$P15)/Lifetime!$C15</f>
        <v>0</v>
      </c>
      <c r="EN16" s="9">
        <f>(Transition!$D15*('RCP26 scenario'!BF17*'Unit emission'!X16)*Efficiency!$G15+Transition!$C15*('RCP26 scenario'!BF17*'Unit emission'!X60)*Efficiency!$P15)/Lifetime!$C15</f>
        <v>0</v>
      </c>
      <c r="EO16" s="9">
        <f>(Transition!$D15*('RCP26 scenario'!BG17*'Unit emission'!Y16)*Efficiency!$G15+Transition!$C15*('RCP26 scenario'!BG17*'Unit emission'!Y60)*Efficiency!$P15)/Lifetime!$C15</f>
        <v>0</v>
      </c>
      <c r="EP16" s="9">
        <f>(Transition!$D15*('RCP26 scenario'!BH17*'Unit emission'!Z16)*Efficiency!$G15+Transition!$C15*('RCP26 scenario'!BH17*'Unit emission'!Z60)*Efficiency!$P15)/Lifetime!$C15</f>
        <v>0</v>
      </c>
      <c r="EQ16" s="9">
        <f>(Transition!$D15*('RCP26 scenario'!BI17*'Unit emission'!AA16)*Efficiency!$G15+Transition!$C15*('RCP26 scenario'!BI17*'Unit emission'!AA60)*Efficiency!$P15)/Lifetime!$C15</f>
        <v>0</v>
      </c>
      <c r="ER16" s="9">
        <f>(Transition!$D15*('RCP26 scenario'!BJ17*'Unit emission'!AB16)*Efficiency!$G15+Transition!$C15*('RCP26 scenario'!BJ17*'Unit emission'!AB60)*Efficiency!$P15)/Lifetime!$C15</f>
        <v>0</v>
      </c>
      <c r="ES16" s="9">
        <f>(Transition!$D15*('RCP26 scenario'!BK17*'Unit emission'!AC16)*Efficiency!$G15+Transition!$C15*('RCP26 scenario'!BK17*'Unit emission'!AC60)*Efficiency!$P15)/Lifetime!$C15</f>
        <v>0</v>
      </c>
      <c r="ET16" s="9">
        <f>(Transition!$D15*('RCP26 scenario'!BL17*'Unit emission'!AD16)*Efficiency!$G15+Transition!$C15*('RCP26 scenario'!BL17*'Unit emission'!AD60)*Efficiency!$P15)/Lifetime!$C15</f>
        <v>0</v>
      </c>
      <c r="EU16" s="9">
        <f>(Transition!$D15*('RCP26 scenario'!BM17*'Unit emission'!AE16)*Efficiency!$G15+Transition!$C15*('RCP26 scenario'!BM17*'Unit emission'!AE60)*Efficiency!$P15)/Lifetime!$C15</f>
        <v>0</v>
      </c>
      <c r="EV16" s="9">
        <f>(Transition!$D15*('RCP26 scenario'!BN17*'Unit emission'!AF16)*Efficiency!$G15+Transition!$C15*('RCP26 scenario'!BN17*'Unit emission'!AF60)*Efficiency!$P15)/Lifetime!$C15</f>
        <v>0</v>
      </c>
      <c r="EW16" s="9">
        <f>(Transition!$D15*('RCP26 scenario'!BO17*'Unit emission'!AG16)*Efficiency!$G15+Transition!$C15*('RCP26 scenario'!BO17*'Unit emission'!AG60)*Efficiency!$P15)/Lifetime!$C15</f>
        <v>0</v>
      </c>
      <c r="EX16" s="9">
        <f>(Transition!$D15*('RCP26 scenario'!BP17*'Unit emission'!AH16)*Efficiency!$G15+Transition!$C15*('RCP26 scenario'!BP17*'Unit emission'!AH60)*Efficiency!$P15)/Lifetime!$C15</f>
        <v>0</v>
      </c>
      <c r="EY16" s="9">
        <f>(Transition!$D15*('RCP26 scenario'!BQ17*'Unit emission'!AI16)*Efficiency!$G15+Transition!$C15*('RCP26 scenario'!BQ17*'Unit emission'!AI60)*Efficiency!$P15)/Lifetime!$C15</f>
        <v>0</v>
      </c>
      <c r="EZ16" s="9">
        <f>(Transition!$D15*('RCP26 scenario'!BR17*'Unit emission'!AJ16)*Efficiency!$G15+Transition!$C15*('RCP26 scenario'!BR17*'Unit emission'!AJ60)*Efficiency!$P15)/Lifetime!$C15</f>
        <v>0</v>
      </c>
      <c r="FA16" s="9">
        <f>(Transition!$D15*('RCP26 scenario'!BS17*'Unit emission'!T16)*Efficiency!$G15+Transition!$C15*('RCP26 scenario'!BS17*'Unit emission'!T60)*Efficiency!$P15)/Lifetime!$C15</f>
        <v>0</v>
      </c>
      <c r="FB16" s="9">
        <f>(Transition!$D15*('RCP26 scenario'!BT17*'Unit emission'!U16)*Efficiency!$G15+Transition!$C15*('RCP26 scenario'!BT17*'Unit emission'!U60)*Efficiency!$P15)/Lifetime!$C15</f>
        <v>0</v>
      </c>
      <c r="FC16" s="9">
        <f>(Transition!$D15*('RCP26 scenario'!BU17*'Unit emission'!V16)*Efficiency!$G15+Transition!$C15*('RCP26 scenario'!BU17*'Unit emission'!V60)*Efficiency!$P15)/Lifetime!$C15</f>
        <v>0</v>
      </c>
      <c r="FD16" s="9">
        <f>(Transition!$D15*('RCP26 scenario'!BV17*'Unit emission'!W16)*Efficiency!$G15+Transition!$C15*('RCP26 scenario'!BV17*'Unit emission'!W60)*Efficiency!$P15)/Lifetime!$C15</f>
        <v>0</v>
      </c>
      <c r="FE16" s="9">
        <f>(Transition!$D15*('RCP26 scenario'!BW17*'Unit emission'!X16)*Efficiency!$G15+Transition!$C15*('RCP26 scenario'!BW17*'Unit emission'!X60)*Efficiency!$P15)/Lifetime!$C15</f>
        <v>0</v>
      </c>
      <c r="FF16" s="9">
        <f>(Transition!$D15*('RCP26 scenario'!BX17*'Unit emission'!Y16)*Efficiency!$G15+Transition!$C15*('RCP26 scenario'!BX17*'Unit emission'!Y60)*Efficiency!$P15)/Lifetime!$C15</f>
        <v>0</v>
      </c>
      <c r="FG16" s="9">
        <f>(Transition!$D15*('RCP26 scenario'!BY17*'Unit emission'!Z16)*Efficiency!$G15+Transition!$C15*('RCP26 scenario'!BY17*'Unit emission'!Z60)*Efficiency!$P15)/Lifetime!$C15</f>
        <v>0</v>
      </c>
      <c r="FH16" s="9">
        <f>(Transition!$D15*('RCP26 scenario'!BZ17*'Unit emission'!AA16)*Efficiency!$G15+Transition!$C15*('RCP26 scenario'!BZ17*'Unit emission'!AA60)*Efficiency!$P15)/Lifetime!$C15</f>
        <v>0</v>
      </c>
      <c r="FI16" s="9">
        <f>(Transition!$D15*('RCP26 scenario'!CA17*'Unit emission'!AB16)*Efficiency!$G15+Transition!$C15*('RCP26 scenario'!CA17*'Unit emission'!AB60)*Efficiency!$P15)/Lifetime!$C15</f>
        <v>0</v>
      </c>
      <c r="FJ16" s="9">
        <f>(Transition!$D15*('RCP26 scenario'!CB17*'Unit emission'!AC16)*Efficiency!$G15+Transition!$C15*('RCP26 scenario'!CB17*'Unit emission'!AC60)*Efficiency!$P15)/Lifetime!$C15</f>
        <v>0</v>
      </c>
      <c r="FK16" s="9">
        <f>(Transition!$D15*('RCP26 scenario'!CC17*'Unit emission'!AD16)*Efficiency!$G15+Transition!$C15*('RCP26 scenario'!CC17*'Unit emission'!AD60)*Efficiency!$P15)/Lifetime!$C15</f>
        <v>0</v>
      </c>
      <c r="FL16" s="9">
        <f>(Transition!$D15*('RCP26 scenario'!CD17*'Unit emission'!AE16)*Efficiency!$G15+Transition!$C15*('RCP26 scenario'!CD17*'Unit emission'!AE60)*Efficiency!$P15)/Lifetime!$C15</f>
        <v>0</v>
      </c>
      <c r="FM16" s="9">
        <f>(Transition!$D15*('RCP26 scenario'!CE17*'Unit emission'!AF16)*Efficiency!$G15+Transition!$C15*('RCP26 scenario'!CE17*'Unit emission'!AF60)*Efficiency!$P15)/Lifetime!$C15</f>
        <v>0</v>
      </c>
      <c r="FN16" s="9">
        <f>(Transition!$D15*('RCP26 scenario'!CF17*'Unit emission'!AG16)*Efficiency!$G15+Transition!$C15*('RCP26 scenario'!CF17*'Unit emission'!AG60)*Efficiency!$P15)/Lifetime!$C15</f>
        <v>0</v>
      </c>
      <c r="FO16" s="9">
        <f>(Transition!$D15*('RCP26 scenario'!CG17*'Unit emission'!AH16)*Efficiency!$G15+Transition!$C15*('RCP26 scenario'!CG17*'Unit emission'!AH60)*Efficiency!$P15)/Lifetime!$C15</f>
        <v>0</v>
      </c>
      <c r="FP16" s="9">
        <f>(Transition!$D15*('RCP26 scenario'!CH17*'Unit emission'!AI16)*Efficiency!$G15+Transition!$C15*('RCP26 scenario'!CH17*'Unit emission'!AI60)*Efficiency!$P15)/Lifetime!$C15</f>
        <v>0</v>
      </c>
      <c r="FS16">
        <v>2023</v>
      </c>
      <c r="FT16">
        <f>(Transition!$D15*('RCP19 scenario'!C17*'Unit emission'!AK16+'RCP19 scenario'!C105*'Unit emission'!AK148)*Efficiency!$G15+(Transition!$C15*('RCP19 scenario'!C17*'Unit emission'!AK60)+'RCP19 scenario'!C105*'Unit emission'!AK192)*Efficiency!$P15)/Lifetime!$C15</f>
        <v>0</v>
      </c>
      <c r="FU16">
        <f>(Transition!$D15*('RCP19 scenario'!D17*'Unit emission'!AL16+'RCP19 scenario'!D105*'Unit emission'!AL148)*Efficiency!$G15+(Transition!$C15*('RCP19 scenario'!D17*'Unit emission'!AL60)+'RCP19 scenario'!D105*'Unit emission'!AL192)*Efficiency!$P15)/Lifetime!$C15</f>
        <v>0</v>
      </c>
      <c r="FV16">
        <f>(Transition!$D15*('RCP19 scenario'!E17*'Unit emission'!AM16+'RCP19 scenario'!E105*'Unit emission'!AM148)*Efficiency!$G15+(Transition!$C15*('RCP19 scenario'!E17*'Unit emission'!AM60)+'RCP19 scenario'!E105*'Unit emission'!AM192)*Efficiency!$P15)/Lifetime!$C15</f>
        <v>0</v>
      </c>
      <c r="FW16">
        <f>(Transition!$D15*('RCP19 scenario'!F17*'Unit emission'!AN16+'RCP19 scenario'!F105*'Unit emission'!AN148)*Efficiency!$G15+(Transition!$C15*('RCP19 scenario'!F17*'Unit emission'!AN60)+'RCP19 scenario'!F105*'Unit emission'!AN192)*Efficiency!$P15)/Lifetime!$C15</f>
        <v>0</v>
      </c>
      <c r="FX16">
        <f>(Transition!$D15*('RCP19 scenario'!G17*'Unit emission'!AO16+'RCP19 scenario'!G105*'Unit emission'!AO148)*Efficiency!$G15+(Transition!$C15*('RCP19 scenario'!G17*'Unit emission'!AO60)+'RCP19 scenario'!G105*'Unit emission'!AO192)*Efficiency!$P15)/Lifetime!$C15</f>
        <v>0</v>
      </c>
      <c r="FY16">
        <f>(Transition!$D15*('RCP19 scenario'!H17*'Unit emission'!AP16+'RCP19 scenario'!H105*'Unit emission'!AP148)*Efficiency!$G15+(Transition!$C15*('RCP19 scenario'!H17*'Unit emission'!AP60)+'RCP19 scenario'!H105*'Unit emission'!AP192)*Efficiency!$P15)/Lifetime!$C15</f>
        <v>0</v>
      </c>
      <c r="FZ16">
        <f>(Transition!$D15*('RCP19 scenario'!I17*'Unit emission'!AQ16+'RCP19 scenario'!I105*'Unit emission'!AQ148)*Efficiency!$G15+(Transition!$C15*('RCP19 scenario'!I17*'Unit emission'!AQ60)+'RCP19 scenario'!I105*'Unit emission'!AQ192)*Efficiency!$P15)/Lifetime!$C15</f>
        <v>0</v>
      </c>
      <c r="GA16">
        <f>(Transition!$D15*('RCP19 scenario'!J17*'Unit emission'!AR16+'RCP19 scenario'!J105*'Unit emission'!AR148)*Efficiency!$G15+(Transition!$C15*('RCP19 scenario'!J17*'Unit emission'!AR60)+'RCP19 scenario'!J105*'Unit emission'!AR192)*Efficiency!$P15)/Lifetime!$C15</f>
        <v>0</v>
      </c>
      <c r="GB16">
        <f>(Transition!$D15*('RCP19 scenario'!K17*'Unit emission'!AS16+'RCP19 scenario'!K105*'Unit emission'!AS148)*Efficiency!$G15+(Transition!$C15*('RCP19 scenario'!K17*'Unit emission'!AS60)+'RCP19 scenario'!K105*'Unit emission'!AS192)*Efficiency!$P15)/Lifetime!$C15</f>
        <v>0</v>
      </c>
      <c r="GC16">
        <f>(Transition!$D15*('RCP19 scenario'!L17*'Unit emission'!AT16+'RCP19 scenario'!L105*'Unit emission'!AT148)*Efficiency!$G15+(Transition!$C15*('RCP19 scenario'!L17*'Unit emission'!AT60)+'RCP19 scenario'!L105*'Unit emission'!AT192)*Efficiency!$P15)/Lifetime!$C15</f>
        <v>0</v>
      </c>
      <c r="GD16">
        <f>(Transition!$D15*('RCP19 scenario'!M17*'Unit emission'!AU16+'RCP19 scenario'!M105*'Unit emission'!AU148)*Efficiency!$G15+(Transition!$C15*('RCP19 scenario'!M17*'Unit emission'!AU60)+'RCP19 scenario'!M105*'Unit emission'!AU192)*Efficiency!$P15)/Lifetime!$C15</f>
        <v>0</v>
      </c>
      <c r="GE16">
        <f>(Transition!$D15*('RCP19 scenario'!N17*'Unit emission'!AV16+'RCP19 scenario'!N105*'Unit emission'!AV148)*Efficiency!$G15+(Transition!$C15*('RCP19 scenario'!N17*'Unit emission'!AV60)+'RCP19 scenario'!N105*'Unit emission'!AV192)*Efficiency!$P15)/Lifetime!$C15</f>
        <v>0</v>
      </c>
      <c r="GF16">
        <f>(Transition!$D15*('RCP19 scenario'!O17*'Unit emission'!AW16+'RCP19 scenario'!O105*'Unit emission'!AW148)*Efficiency!$G15+(Transition!$C15*('RCP19 scenario'!O17*'Unit emission'!AW60)+'RCP19 scenario'!O105*'Unit emission'!AW192)*Efficiency!$P15)/Lifetime!$C15</f>
        <v>0</v>
      </c>
      <c r="GG16">
        <f>(Transition!$D15*('RCP19 scenario'!P17*'Unit emission'!AX16+'RCP19 scenario'!P105*'Unit emission'!AX148)*Efficiency!$G15+(Transition!$C15*('RCP19 scenario'!P17*'Unit emission'!AX60)+'RCP19 scenario'!P105*'Unit emission'!AX192)*Efficiency!$P15)/Lifetime!$C15</f>
        <v>0</v>
      </c>
      <c r="GH16">
        <f>(Transition!$D15*('RCP19 scenario'!Q17*'Unit emission'!AY16+'RCP19 scenario'!Q105*'Unit emission'!AY148)*Efficiency!$G15+(Transition!$C15*('RCP19 scenario'!Q17*'Unit emission'!AY60)+'RCP19 scenario'!Q105*'Unit emission'!AY192)*Efficiency!$P15)/Lifetime!$C15</f>
        <v>0</v>
      </c>
      <c r="GI16">
        <f>(Transition!$D15*('RCP19 scenario'!R17*'Unit emission'!AZ16+'RCP19 scenario'!R105*'Unit emission'!AZ148)*Efficiency!$G15+(Transition!$C15*('RCP19 scenario'!R17*'Unit emission'!AZ60)+'RCP19 scenario'!R105*'Unit emission'!AZ192)*Efficiency!$P15)/Lifetime!$C15</f>
        <v>0</v>
      </c>
      <c r="GJ16">
        <f>(Transition!$D15*('RCP19 scenario'!S17*'Unit emission'!BA16)*Efficiency!$G15+Transition!$C15*('RCP19 scenario'!S17*'Unit emission'!BA60)*Efficiency!$P15)/Lifetime!$C15</f>
        <v>0</v>
      </c>
      <c r="GK16">
        <f>(Transition!$D15*('RCP19 scenario'!T17*'Unit emission'!AK16+'RCP19 scenario'!T105*'Unit emission'!AK148)*Efficiency!$G15+(Transition!$C15*('RCP19 scenario'!T17*'Unit emission'!AK60)+'RCP19 scenario'!T105*'Unit emission'!AK192)*Efficiency!$P15)/Lifetime!$C15</f>
        <v>0</v>
      </c>
      <c r="GL16">
        <f>(Transition!$D15*('RCP19 scenario'!U17*'Unit emission'!AL16+'RCP19 scenario'!U105*'Unit emission'!AL148)*Efficiency!$G15+(Transition!$C15*('RCP19 scenario'!U17*'Unit emission'!AL60)+'RCP19 scenario'!U105*'Unit emission'!AL192)*Efficiency!$P15)/Lifetime!$C15</f>
        <v>0</v>
      </c>
      <c r="GM16">
        <f>(Transition!$D15*('RCP19 scenario'!V17*'Unit emission'!AM16+'RCP19 scenario'!V105*'Unit emission'!AM148)*Efficiency!$G15+(Transition!$C15*('RCP19 scenario'!V17*'Unit emission'!AM60)+'RCP19 scenario'!V105*'Unit emission'!AM192)*Efficiency!$P15)/Lifetime!$C15</f>
        <v>0</v>
      </c>
      <c r="GN16">
        <f>(Transition!$D15*('RCP19 scenario'!W17*'Unit emission'!AN16+'RCP19 scenario'!W105*'Unit emission'!AN148)*Efficiency!$G15+(Transition!$C15*('RCP19 scenario'!W17*'Unit emission'!AN60)+'RCP19 scenario'!W105*'Unit emission'!AN192)*Efficiency!$P15)/Lifetime!$C15</f>
        <v>0</v>
      </c>
      <c r="GO16">
        <f>(Transition!$D15*('RCP19 scenario'!X17*'Unit emission'!AO16+'RCP19 scenario'!X105*'Unit emission'!AO148)*Efficiency!$G15+(Transition!$C15*('RCP19 scenario'!X17*'Unit emission'!AO60)+'RCP19 scenario'!X105*'Unit emission'!AO192)*Efficiency!$P15)/Lifetime!$C15</f>
        <v>0</v>
      </c>
      <c r="GP16">
        <f>(Transition!$D15*('RCP19 scenario'!Y17*'Unit emission'!AP16+'RCP19 scenario'!Y105*'Unit emission'!AP148)*Efficiency!$G15+(Transition!$C15*('RCP19 scenario'!Y17*'Unit emission'!AP60)+'RCP19 scenario'!Y105*'Unit emission'!AP192)*Efficiency!$P15)/Lifetime!$C15</f>
        <v>0</v>
      </c>
      <c r="GQ16">
        <f>(Transition!$D15*('RCP19 scenario'!Z17*'Unit emission'!AQ16+'RCP19 scenario'!Z105*'Unit emission'!AQ148)*Efficiency!$G15+(Transition!$C15*('RCP19 scenario'!Z17*'Unit emission'!AQ60)+'RCP19 scenario'!Z105*'Unit emission'!AQ192)*Efficiency!$P15)/Lifetime!$C15</f>
        <v>0</v>
      </c>
      <c r="GR16">
        <f>(Transition!$D15*('RCP19 scenario'!AA17*'Unit emission'!AR16+'RCP19 scenario'!AA105*'Unit emission'!AR148)*Efficiency!$G15+(Transition!$C15*('RCP19 scenario'!AA17*'Unit emission'!AR60)+'RCP19 scenario'!AA105*'Unit emission'!AR192)*Efficiency!$P15)/Lifetime!$C15</f>
        <v>0</v>
      </c>
      <c r="GS16">
        <f>(Transition!$D15*('RCP19 scenario'!AB17*'Unit emission'!AS16+'RCP19 scenario'!AB105*'Unit emission'!AS148)*Efficiency!$G15+(Transition!$C15*('RCP19 scenario'!AB17*'Unit emission'!AS60)+'RCP19 scenario'!AB105*'Unit emission'!AS192)*Efficiency!$P15)/Lifetime!$C15</f>
        <v>0</v>
      </c>
      <c r="GT16">
        <f>(Transition!$D15*('RCP19 scenario'!AC17*'Unit emission'!AT16+'RCP19 scenario'!AC105*'Unit emission'!AT148)*Efficiency!$G15+(Transition!$C15*('RCP19 scenario'!AC17*'Unit emission'!AT60)+'RCP19 scenario'!AC105*'Unit emission'!AT192)*Efficiency!$P15)/Lifetime!$C15</f>
        <v>0</v>
      </c>
      <c r="GU16">
        <f>(Transition!$D15*('RCP19 scenario'!AD17*'Unit emission'!AU16+'RCP19 scenario'!AD105*'Unit emission'!AU148)*Efficiency!$G15+(Transition!$C15*('RCP19 scenario'!AD17*'Unit emission'!AU60)+'RCP19 scenario'!AD105*'Unit emission'!AU192)*Efficiency!$P15)/Lifetime!$C15</f>
        <v>0</v>
      </c>
      <c r="GV16">
        <f>(Transition!$D15*('RCP19 scenario'!AE17*'Unit emission'!AV16+'RCP19 scenario'!AE105*'Unit emission'!AV148)*Efficiency!$G15+(Transition!$C15*('RCP19 scenario'!AE17*'Unit emission'!AV60)+'RCP19 scenario'!AE105*'Unit emission'!AV192)*Efficiency!$P15)/Lifetime!$C15</f>
        <v>0</v>
      </c>
      <c r="GW16">
        <f>(Transition!$D15*('RCP19 scenario'!AF17*'Unit emission'!AW16+'RCP19 scenario'!AF105*'Unit emission'!AW148)*Efficiency!$G15+(Transition!$C15*('RCP19 scenario'!AF17*'Unit emission'!AW60)+'RCP19 scenario'!AF105*'Unit emission'!AW192)*Efficiency!$P15)/Lifetime!$C15</f>
        <v>0</v>
      </c>
      <c r="GX16">
        <f>(Transition!$D15*('RCP19 scenario'!AG17*'Unit emission'!AX16+'RCP19 scenario'!AG105*'Unit emission'!AX148)*Efficiency!$G15+(Transition!$C15*('RCP19 scenario'!AG17*'Unit emission'!AX60)+'RCP19 scenario'!AG105*'Unit emission'!AX192)*Efficiency!$P15)/Lifetime!$C15</f>
        <v>0</v>
      </c>
      <c r="GY16">
        <f>(Transition!$D15*('RCP19 scenario'!AH17*'Unit emission'!AY16+'RCP19 scenario'!AH105*'Unit emission'!AY148)*Efficiency!$G15+(Transition!$C15*('RCP19 scenario'!AH17*'Unit emission'!AY60)+'RCP19 scenario'!AH105*'Unit emission'!AY192)*Efficiency!$P15)/Lifetime!$C15</f>
        <v>0</v>
      </c>
      <c r="GZ16">
        <f>(Transition!$D15*('RCP19 scenario'!AI17*'Unit emission'!AZ16+'RCP19 scenario'!AI105*'Unit emission'!AZ148)*Efficiency!$G15+(Transition!$C15*('RCP19 scenario'!AI17*'Unit emission'!AZ60)+'RCP19 scenario'!AI105*'Unit emission'!AZ192)*Efficiency!$P15)/Lifetime!$C15</f>
        <v>0</v>
      </c>
      <c r="HA16">
        <f>(Transition!$D15*('RCP19 scenario'!AJ17*'Unit emission'!BA16)*Efficiency!$G15+Transition!$C15*('RCP19 scenario'!AJ17*'Unit emission'!BA60)*Efficiency!$P15)/Lifetime!$C15</f>
        <v>0</v>
      </c>
      <c r="HB16">
        <f>(Transition!$D15*('RCP19 scenario'!AK17*'Unit emission'!AK16+'RCP19 scenario'!AK105*'Unit emission'!AK148)*Efficiency!$G15+(Transition!$C15*('RCP19 scenario'!AK17*'Unit emission'!AK60)+'RCP19 scenario'!AK105*'Unit emission'!AK192)*Efficiency!$P15)/Lifetime!$C15</f>
        <v>0</v>
      </c>
      <c r="HC16">
        <f>(Transition!$D15*('RCP19 scenario'!AL17*'Unit emission'!AL16+'RCP19 scenario'!AL105*'Unit emission'!AL148)*Efficiency!$G15+(Transition!$C15*('RCP19 scenario'!AL17*'Unit emission'!AL60)+'RCP19 scenario'!AL105*'Unit emission'!AL192)*Efficiency!$P15)/Lifetime!$C15</f>
        <v>0</v>
      </c>
      <c r="HD16">
        <f>(Transition!$D15*('RCP19 scenario'!AM17*'Unit emission'!AM16+'RCP19 scenario'!AM105*'Unit emission'!AM148)*Efficiency!$G15+(Transition!$C15*('RCP19 scenario'!AM17*'Unit emission'!AM60)+'RCP19 scenario'!AM105*'Unit emission'!AM192)*Efficiency!$P15)/Lifetime!$C15</f>
        <v>0</v>
      </c>
      <c r="HE16">
        <f>(Transition!$D15*('RCP19 scenario'!AN17*'Unit emission'!AN16+'RCP19 scenario'!AN105*'Unit emission'!AN148)*Efficiency!$G15+(Transition!$C15*('RCP19 scenario'!AN17*'Unit emission'!AN60)+'RCP19 scenario'!AN105*'Unit emission'!AN192)*Efficiency!$P15)/Lifetime!$C15</f>
        <v>0</v>
      </c>
      <c r="HF16">
        <f>(Transition!$D15*('RCP19 scenario'!AO17*'Unit emission'!AO16+'RCP19 scenario'!AO105*'Unit emission'!AO148)*Efficiency!$G15+(Transition!$C15*('RCP19 scenario'!AO17*'Unit emission'!AO60)+'RCP19 scenario'!AO105*'Unit emission'!AO192)*Efficiency!$P15)/Lifetime!$C15</f>
        <v>0</v>
      </c>
      <c r="HG16">
        <f>(Transition!$D15*('RCP19 scenario'!AP17*'Unit emission'!AP16+'RCP19 scenario'!AP105*'Unit emission'!AP148)*Efficiency!$G15+(Transition!$C15*('RCP19 scenario'!AP17*'Unit emission'!AP60)+'RCP19 scenario'!AP105*'Unit emission'!AP192)*Efficiency!$P15)/Lifetime!$C15</f>
        <v>0</v>
      </c>
      <c r="HH16">
        <f>(Transition!$D15*('RCP19 scenario'!AQ17*'Unit emission'!AQ16+'RCP19 scenario'!AQ105*'Unit emission'!AQ148)*Efficiency!$G15+(Transition!$C15*('RCP19 scenario'!AQ17*'Unit emission'!AQ60)+'RCP19 scenario'!AQ105*'Unit emission'!AQ192)*Efficiency!$P15)/Lifetime!$C15</f>
        <v>0</v>
      </c>
      <c r="HI16">
        <f>(Transition!$D15*('RCP19 scenario'!AR17*'Unit emission'!AR16+'RCP19 scenario'!AR105*'Unit emission'!AR148)*Efficiency!$G15+(Transition!$C15*('RCP19 scenario'!AR17*'Unit emission'!AR60)+'RCP19 scenario'!AR105*'Unit emission'!AR192)*Efficiency!$P15)/Lifetime!$C15</f>
        <v>0</v>
      </c>
      <c r="HJ16">
        <f>(Transition!$D15*('RCP19 scenario'!AS17*'Unit emission'!AS16+'RCP19 scenario'!AS105*'Unit emission'!AS148)*Efficiency!$G15+(Transition!$C15*('RCP19 scenario'!AS17*'Unit emission'!AS60)+'RCP19 scenario'!AS105*'Unit emission'!AS192)*Efficiency!$P15)/Lifetime!$C15</f>
        <v>0</v>
      </c>
      <c r="HK16">
        <f>(Transition!$D15*('RCP19 scenario'!AT17*'Unit emission'!AT16+'RCP19 scenario'!AT105*'Unit emission'!AT148)*Efficiency!$G15+(Transition!$C15*('RCP19 scenario'!AT17*'Unit emission'!AT60)+'RCP19 scenario'!AT105*'Unit emission'!AT192)*Efficiency!$P15)/Lifetime!$C15</f>
        <v>0</v>
      </c>
      <c r="HL16">
        <f>(Transition!$D15*('RCP19 scenario'!AU17*'Unit emission'!AU16+'RCP19 scenario'!AU105*'Unit emission'!AU148)*Efficiency!$G15+(Transition!$C15*('RCP19 scenario'!AU17*'Unit emission'!AU60)+'RCP19 scenario'!AU105*'Unit emission'!AU192)*Efficiency!$P15)/Lifetime!$C15</f>
        <v>0</v>
      </c>
      <c r="HM16">
        <f>(Transition!$D15*('RCP19 scenario'!AV17*'Unit emission'!AV16+'RCP19 scenario'!AV105*'Unit emission'!AV148)*Efficiency!$G15+(Transition!$C15*('RCP19 scenario'!AV17*'Unit emission'!AV60)+'RCP19 scenario'!AV105*'Unit emission'!AV192)*Efficiency!$P15)/Lifetime!$C15</f>
        <v>0</v>
      </c>
      <c r="HN16">
        <f>(Transition!$D15*('RCP19 scenario'!AW17*'Unit emission'!AW16+'RCP19 scenario'!AW105*'Unit emission'!AW148)*Efficiency!$G15+(Transition!$C15*('RCP19 scenario'!AW17*'Unit emission'!AW60)+'RCP19 scenario'!AW105*'Unit emission'!AW192)*Efficiency!$P15)/Lifetime!$C15</f>
        <v>0</v>
      </c>
      <c r="HO16">
        <f>(Transition!$D15*('RCP19 scenario'!AX17*'Unit emission'!AX16+'RCP19 scenario'!AX105*'Unit emission'!AX148)*Efficiency!$G15+(Transition!$C15*('RCP19 scenario'!AX17*'Unit emission'!AX60)+'RCP19 scenario'!AX105*'Unit emission'!AX192)*Efficiency!$P15)/Lifetime!$C15</f>
        <v>0</v>
      </c>
      <c r="HP16">
        <f>(Transition!$D15*('RCP19 scenario'!AY17*'Unit emission'!AY16+'RCP19 scenario'!AY105*'Unit emission'!AY148)*Efficiency!$G15+(Transition!$C15*('RCP19 scenario'!AY17*'Unit emission'!AY60)+'RCP19 scenario'!AY105*'Unit emission'!AY192)*Efficiency!$P15)/Lifetime!$C15</f>
        <v>0</v>
      </c>
      <c r="HQ16">
        <f>(Transition!$D15*('RCP19 scenario'!AZ17*'Unit emission'!AZ16+'RCP19 scenario'!AZ105*'Unit emission'!AZ148)*Efficiency!$G15+(Transition!$C15*('RCP19 scenario'!AZ17*'Unit emission'!AZ60)+'RCP19 scenario'!AZ105*'Unit emission'!AZ192)*Efficiency!$P15)/Lifetime!$C15</f>
        <v>0</v>
      </c>
      <c r="HR16">
        <f>(Transition!$D15*('RCP19 scenario'!BA17*'Unit emission'!BA16)*Efficiency!$G15+Transition!$C15*('RCP19 scenario'!BA17*'Unit emission'!BA60)*Efficiency!$P15)/Lifetime!$C15</f>
        <v>0</v>
      </c>
      <c r="HS16" s="9">
        <f>(Transition!$D15*('RCP19 scenario'!BB17*'Unit emission'!AK16)*Efficiency!$G15+Transition!$C15*('RCP19 scenario'!BB17*'Unit emission'!AK60)*Efficiency!$P15)/Lifetime!$C15</f>
        <v>0</v>
      </c>
      <c r="HT16" s="9">
        <f>(Transition!$D15*('RCP19 scenario'!BC17*'Unit emission'!AL16)*Efficiency!$G15+Transition!$C15*('RCP19 scenario'!BC17*'Unit emission'!AL60)*Efficiency!$P15)/Lifetime!$C15</f>
        <v>0</v>
      </c>
      <c r="HU16" s="9">
        <f>(Transition!$D15*('RCP19 scenario'!BD17*'Unit emission'!AM16)*Efficiency!$G15+Transition!$C15*('RCP19 scenario'!BD17*'Unit emission'!AM60)*Efficiency!$P15)/Lifetime!$C15</f>
        <v>0</v>
      </c>
      <c r="HV16" s="9">
        <f>(Transition!$D15*('RCP19 scenario'!BE17*'Unit emission'!AN16)*Efficiency!$G15+Transition!$C15*('RCP19 scenario'!BE17*'Unit emission'!AN60)*Efficiency!$P15)/Lifetime!$C15</f>
        <v>0</v>
      </c>
      <c r="HW16" s="9">
        <f>(Transition!$D15*('RCP19 scenario'!BF17*'Unit emission'!AO16)*Efficiency!$G15+Transition!$C15*('RCP19 scenario'!BF17*'Unit emission'!AO60)*Efficiency!$P15)/Lifetime!$C15</f>
        <v>0</v>
      </c>
      <c r="HX16" s="9">
        <f>(Transition!$D15*('RCP19 scenario'!BG17*'Unit emission'!AP16)*Efficiency!$G15+Transition!$C15*('RCP19 scenario'!BG17*'Unit emission'!AP60)*Efficiency!$P15)/Lifetime!$C15</f>
        <v>0</v>
      </c>
      <c r="HY16" s="9">
        <f>(Transition!$D15*('RCP19 scenario'!BH17*'Unit emission'!AQ16)*Efficiency!$G15+Transition!$C15*('RCP19 scenario'!BH17*'Unit emission'!AQ60)*Efficiency!$P15)/Lifetime!$C15</f>
        <v>0</v>
      </c>
      <c r="HZ16" s="9">
        <f>(Transition!$D15*('RCP19 scenario'!BI17*'Unit emission'!AR16)*Efficiency!$G15+Transition!$C15*('RCP19 scenario'!BI17*'Unit emission'!AR60)*Efficiency!$P15)/Lifetime!$C15</f>
        <v>0</v>
      </c>
      <c r="IA16" s="9">
        <f>(Transition!$D15*('RCP19 scenario'!BJ17*'Unit emission'!AS16)*Efficiency!$G15+Transition!$C15*('RCP19 scenario'!BJ17*'Unit emission'!AS60)*Efficiency!$P15)/Lifetime!$C15</f>
        <v>0</v>
      </c>
      <c r="IB16" s="9">
        <f>(Transition!$D15*('RCP19 scenario'!BK17*'Unit emission'!AT16)*Efficiency!$G15+Transition!$C15*('RCP19 scenario'!BK17*'Unit emission'!AT60)*Efficiency!$P15)/Lifetime!$C15</f>
        <v>0</v>
      </c>
      <c r="IC16" s="9">
        <f>(Transition!$D15*('RCP19 scenario'!BL17*'Unit emission'!AU16)*Efficiency!$G15+Transition!$C15*('RCP19 scenario'!BL17*'Unit emission'!AU60)*Efficiency!$P15)/Lifetime!$C15</f>
        <v>0</v>
      </c>
      <c r="ID16" s="9">
        <f>(Transition!$D15*('RCP19 scenario'!BM17*'Unit emission'!AV16)*Efficiency!$G15+Transition!$C15*('RCP19 scenario'!BM17*'Unit emission'!AV60)*Efficiency!$P15)/Lifetime!$C15</f>
        <v>0</v>
      </c>
      <c r="IE16" s="9">
        <f>(Transition!$D15*('RCP19 scenario'!BN17*'Unit emission'!AW16)*Efficiency!$G15+Transition!$C15*('RCP19 scenario'!BN17*'Unit emission'!AW60)*Efficiency!$P15)/Lifetime!$C15</f>
        <v>0</v>
      </c>
      <c r="IF16" s="9">
        <f>(Transition!$D15*('RCP19 scenario'!BO17*'Unit emission'!AX16)*Efficiency!$G15+Transition!$C15*('RCP19 scenario'!BO17*'Unit emission'!AX60)*Efficiency!$P15)/Lifetime!$C15</f>
        <v>0</v>
      </c>
      <c r="IG16" s="9">
        <f>(Transition!$D15*('RCP19 scenario'!BP17*'Unit emission'!AY16)*Efficiency!$G15+Transition!$C15*('RCP19 scenario'!BP17*'Unit emission'!AY60)*Efficiency!$P15)/Lifetime!$C15</f>
        <v>0</v>
      </c>
      <c r="IH16" s="9">
        <f>(Transition!$D15*('RCP19 scenario'!BQ17*'Unit emission'!AZ16)*Efficiency!$G15+Transition!$C15*('RCP19 scenario'!BQ17*'Unit emission'!AZ60)*Efficiency!$P15)/Lifetime!$C15</f>
        <v>0</v>
      </c>
      <c r="II16" s="9">
        <f>(Transition!$D15*('RCP19 scenario'!BR17*'Unit emission'!BA16)*Efficiency!$G15+Transition!$C15*('RCP19 scenario'!BR17*'Unit emission'!BA60)*Efficiency!$P15)/Lifetime!$C15</f>
        <v>0</v>
      </c>
      <c r="IJ16" s="9">
        <f>(Transition!$D15*('RCP19 scenario'!BS17*'Unit emission'!AK16)*Efficiency!$G15+Transition!$C15*('RCP19 scenario'!BS17*'Unit emission'!AK60)*Efficiency!$P15)/Lifetime!$C15</f>
        <v>0</v>
      </c>
      <c r="IK16" s="9">
        <f>(Transition!$D15*('RCP19 scenario'!BT17*'Unit emission'!AL16)*Efficiency!$G15+Transition!$C15*('RCP19 scenario'!BT17*'Unit emission'!AL60)*Efficiency!$P15)/Lifetime!$C15</f>
        <v>0</v>
      </c>
      <c r="IL16" s="9">
        <f>(Transition!$D15*('RCP19 scenario'!BU17*'Unit emission'!AM16)*Efficiency!$G15+Transition!$C15*('RCP19 scenario'!BU17*'Unit emission'!AM60)*Efficiency!$P15)/Lifetime!$C15</f>
        <v>0</v>
      </c>
      <c r="IM16" s="9">
        <f>(Transition!$D15*('RCP19 scenario'!BV17*'Unit emission'!AN16)*Efficiency!$G15+Transition!$C15*('RCP19 scenario'!BV17*'Unit emission'!AN60)*Efficiency!$P15)/Lifetime!$C15</f>
        <v>0</v>
      </c>
      <c r="IN16" s="9">
        <f>(Transition!$D15*('RCP19 scenario'!BW17*'Unit emission'!AO16)*Efficiency!$G15+Transition!$C15*('RCP19 scenario'!BW17*'Unit emission'!AO60)*Efficiency!$P15)/Lifetime!$C15</f>
        <v>0</v>
      </c>
      <c r="IO16" s="9">
        <f>(Transition!$D15*('RCP19 scenario'!BX17*'Unit emission'!AP16)*Efficiency!$G15+Transition!$C15*('RCP19 scenario'!BX17*'Unit emission'!AP60)*Efficiency!$P15)/Lifetime!$C15</f>
        <v>0</v>
      </c>
      <c r="IP16" s="9">
        <f>(Transition!$D15*('RCP19 scenario'!BY17*'Unit emission'!AQ16)*Efficiency!$G15+Transition!$C15*('RCP19 scenario'!BY17*'Unit emission'!AQ60)*Efficiency!$P15)/Lifetime!$C15</f>
        <v>0</v>
      </c>
      <c r="IQ16" s="9">
        <f>(Transition!$D15*('RCP19 scenario'!BZ17*'Unit emission'!AR16)*Efficiency!$G15+Transition!$C15*('RCP19 scenario'!BZ17*'Unit emission'!AR60)*Efficiency!$P15)/Lifetime!$C15</f>
        <v>0</v>
      </c>
      <c r="IR16" s="9">
        <f>(Transition!$D15*('RCP19 scenario'!CA17*'Unit emission'!AS16)*Efficiency!$G15+Transition!$C15*('RCP19 scenario'!CA17*'Unit emission'!AS60)*Efficiency!$P15)/Lifetime!$C15</f>
        <v>0</v>
      </c>
      <c r="IS16" s="9">
        <f>(Transition!$D15*('RCP19 scenario'!CB17*'Unit emission'!AT16)*Efficiency!$G15+Transition!$C15*('RCP19 scenario'!CB17*'Unit emission'!AT60)*Efficiency!$P15)/Lifetime!$C15</f>
        <v>0</v>
      </c>
      <c r="IT16" s="9">
        <f>(Transition!$D15*('RCP19 scenario'!CC17*'Unit emission'!AU16)*Efficiency!$G15+Transition!$C15*('RCP19 scenario'!CC17*'Unit emission'!AU60)*Efficiency!$P15)/Lifetime!$C15</f>
        <v>0</v>
      </c>
      <c r="IU16" s="9">
        <f>(Transition!$D15*('RCP19 scenario'!CD17*'Unit emission'!AV16)*Efficiency!$G15+Transition!$C15*('RCP19 scenario'!CD17*'Unit emission'!AV60)*Efficiency!$P15)/Lifetime!$C15</f>
        <v>0</v>
      </c>
      <c r="IV16" s="9">
        <f>(Transition!$D15*('RCP19 scenario'!CE17*'Unit emission'!AW16)*Efficiency!$G15+Transition!$C15*('RCP19 scenario'!CE17*'Unit emission'!AW60)*Efficiency!$P15)/Lifetime!$C15</f>
        <v>0</v>
      </c>
      <c r="IW16" s="9">
        <f>(Transition!$D15*('RCP19 scenario'!CF17*'Unit emission'!AX16)*Efficiency!$G15+Transition!$C15*('RCP19 scenario'!CF17*'Unit emission'!AX60)*Efficiency!$P15)/Lifetime!$C15</f>
        <v>0</v>
      </c>
      <c r="IX16" s="9">
        <f>(Transition!$D15*('RCP19 scenario'!CG17*'Unit emission'!AY16)*Efficiency!$G15+Transition!$C15*('RCP19 scenario'!CG17*'Unit emission'!AY60)*Efficiency!$P15)/Lifetime!$C15</f>
        <v>0</v>
      </c>
      <c r="IY16" s="9">
        <f>(Transition!$D15*('RCP19 scenario'!CH17*'Unit emission'!AZ16)*Efficiency!$G15+Transition!$C15*('RCP19 scenario'!CH17*'Unit emission'!AZ60)*Efficiency!$P15)/Lifetime!$C15</f>
        <v>0</v>
      </c>
    </row>
    <row r="17" spans="1:259" x14ac:dyDescent="0.25">
      <c r="A17">
        <v>2024</v>
      </c>
      <c r="B17">
        <f>(Transition!$D16*('Base-scenario'!C18*'Unit emission'!C17)*Efficiency!$G16+(Transition!$C16*('Base-scenario'!C18*'Unit emission'!C61)+'Base-scenario'!C106*'Unit emission'!C193)*Efficiency!$P16)/Lifetime!$C16</f>
        <v>0</v>
      </c>
      <c r="C17">
        <f>(Transition!$D16*('Base-scenario'!D18*'Unit emission'!D17)*Efficiency!$G16+(Transition!$C16*('Base-scenario'!D18*'Unit emission'!D61)+'Base-scenario'!D106*'Unit emission'!D193)*Efficiency!$P16)/Lifetime!$C16</f>
        <v>0</v>
      </c>
      <c r="D17">
        <f>(Transition!$D16*('Base-scenario'!E18*'Unit emission'!E17)*Efficiency!$G16+(Transition!$C16*('Base-scenario'!E18*'Unit emission'!E61)+'Base-scenario'!E106*'Unit emission'!E193)*Efficiency!$P16)/Lifetime!$C16</f>
        <v>0</v>
      </c>
      <c r="E17">
        <f>(Transition!$D16*('Base-scenario'!F18*'Unit emission'!F17)*Efficiency!$G16+(Transition!$C16*('Base-scenario'!F18*'Unit emission'!F61)+'Base-scenario'!F106*'Unit emission'!F193)*Efficiency!$P16)/Lifetime!$C16</f>
        <v>0</v>
      </c>
      <c r="F17">
        <f>(Transition!$D16*('Base-scenario'!G18*'Unit emission'!G17)*Efficiency!$G16+(Transition!$C16*('Base-scenario'!G18*'Unit emission'!G61)+'Base-scenario'!G106*'Unit emission'!G193)*Efficiency!$P16)/Lifetime!$C16</f>
        <v>0</v>
      </c>
      <c r="G17">
        <f>(Transition!$D16*('Base-scenario'!H18*'Unit emission'!H17)*Efficiency!$G16+(Transition!$C16*('Base-scenario'!H18*'Unit emission'!H61)+'Base-scenario'!H106*'Unit emission'!H193)*Efficiency!$P16)/Lifetime!$C16</f>
        <v>0</v>
      </c>
      <c r="H17">
        <f>(Transition!$D16*('Base-scenario'!I18*'Unit emission'!I17)*Efficiency!$G16+(Transition!$C16*('Base-scenario'!I18*'Unit emission'!I61)+'Base-scenario'!I106*'Unit emission'!I193)*Efficiency!$P16)/Lifetime!$C16</f>
        <v>0</v>
      </c>
      <c r="I17">
        <f>(Transition!$D16*('Base-scenario'!J18*'Unit emission'!J17)*Efficiency!$G16+(Transition!$C16*('Base-scenario'!J18*'Unit emission'!J61)+'Base-scenario'!J106*'Unit emission'!J193)*Efficiency!$P16)/Lifetime!$C16</f>
        <v>0</v>
      </c>
      <c r="J17">
        <f>(Transition!$D16*('Base-scenario'!K18*'Unit emission'!K17)*Efficiency!$G16+(Transition!$C16*('Base-scenario'!K18*'Unit emission'!K61)+'Base-scenario'!K106*'Unit emission'!K193)*Efficiency!$P16)/Lifetime!$C16</f>
        <v>0</v>
      </c>
      <c r="K17">
        <f>(Transition!$D16*('Base-scenario'!L18*'Unit emission'!L17)*Efficiency!$G16+(Transition!$C16*('Base-scenario'!L18*'Unit emission'!L61)+'Base-scenario'!L106*'Unit emission'!L193)*Efficiency!$P16)/Lifetime!$C16</f>
        <v>0</v>
      </c>
      <c r="L17">
        <f>(Transition!$D16*('Base-scenario'!M18*'Unit emission'!M17)*Efficiency!$G16+(Transition!$C16*('Base-scenario'!M18*'Unit emission'!M61)+'Base-scenario'!M106*'Unit emission'!M193)*Efficiency!$P16)/Lifetime!$C16</f>
        <v>0</v>
      </c>
      <c r="M17">
        <f>(Transition!$D16*('Base-scenario'!N18*'Unit emission'!N17)*Efficiency!$G16+(Transition!$C16*('Base-scenario'!N18*'Unit emission'!N61)+'Base-scenario'!N106*'Unit emission'!N193)*Efficiency!$P16)/Lifetime!$C16</f>
        <v>0</v>
      </c>
      <c r="N17">
        <f>(Transition!$D16*('Base-scenario'!O18*'Unit emission'!O17)*Efficiency!$G16+(Transition!$C16*('Base-scenario'!O18*'Unit emission'!O61)+'Base-scenario'!O106*'Unit emission'!O193)*Efficiency!$P16)/Lifetime!$C16</f>
        <v>0</v>
      </c>
      <c r="O17">
        <f>(Transition!$D16*('Base-scenario'!P18*'Unit emission'!P17)*Efficiency!$G16+(Transition!$C16*('Base-scenario'!P18*'Unit emission'!P61)+'Base-scenario'!P106*'Unit emission'!P193)*Efficiency!$P16)/Lifetime!$C16</f>
        <v>0</v>
      </c>
      <c r="P17">
        <f>(Transition!$D16*('Base-scenario'!Q18*'Unit emission'!Q17)*Efficiency!$G16+(Transition!$C16*('Base-scenario'!Q18*'Unit emission'!Q61)+'Base-scenario'!Q106*'Unit emission'!Q193)*Efficiency!$P16)/Lifetime!$C16</f>
        <v>0</v>
      </c>
      <c r="Q17">
        <f>(Transition!$D16*('Base-scenario'!R18*'Unit emission'!R17)*Efficiency!$G16+(Transition!$C16*('Base-scenario'!R18*'Unit emission'!R61)+'Base-scenario'!R106*'Unit emission'!R193)*Efficiency!$P16)/Lifetime!$C16</f>
        <v>0</v>
      </c>
      <c r="R17">
        <f>(Transition!$D16*('Base-scenario'!S18*'Unit emission'!S17)*Efficiency!$G16+Transition!$C16*('Base-scenario'!S18*'Unit emission'!S61)*Efficiency!$P16)/Lifetime!$C16</f>
        <v>0</v>
      </c>
      <c r="S17">
        <f>(Transition!$D16*('Base-scenario'!T18*'Unit emission'!C17)*Efficiency!$G16+(Transition!$C16*('Base-scenario'!T18*'Unit emission'!C61)+'Base-scenario'!T106*'Unit emission'!C193)*Efficiency!$P16)/Lifetime!$C16</f>
        <v>0</v>
      </c>
      <c r="T17">
        <f>(Transition!$D16*('Base-scenario'!U18*'Unit emission'!D17)*Efficiency!$G16+(Transition!$C16*('Base-scenario'!U18*'Unit emission'!D61)+'Base-scenario'!U106*'Unit emission'!D193)*Efficiency!$P16)/Lifetime!$C16</f>
        <v>0</v>
      </c>
      <c r="U17">
        <f>(Transition!$D16*('Base-scenario'!V18*'Unit emission'!E17)*Efficiency!$G16+(Transition!$C16*('Base-scenario'!V18*'Unit emission'!E61)+'Base-scenario'!V106*'Unit emission'!E193)*Efficiency!$P16)/Lifetime!$C16</f>
        <v>0</v>
      </c>
      <c r="V17">
        <f>(Transition!$D16*('Base-scenario'!W18*'Unit emission'!F17)*Efficiency!$G16+(Transition!$C16*('Base-scenario'!W18*'Unit emission'!F61)+'Base-scenario'!W106*'Unit emission'!F193)*Efficiency!$P16)/Lifetime!$C16</f>
        <v>0</v>
      </c>
      <c r="W17">
        <f>(Transition!$D16*('Base-scenario'!X18*'Unit emission'!G17)*Efficiency!$G16+(Transition!$C16*('Base-scenario'!X18*'Unit emission'!G61)+'Base-scenario'!X106*'Unit emission'!G193)*Efficiency!$P16)/Lifetime!$C16</f>
        <v>0</v>
      </c>
      <c r="X17">
        <f>(Transition!$D16*('Base-scenario'!Y18*'Unit emission'!H17)*Efficiency!$G16+(Transition!$C16*('Base-scenario'!Y18*'Unit emission'!H61)+'Base-scenario'!Y106*'Unit emission'!H193)*Efficiency!$P16)/Lifetime!$C16</f>
        <v>0</v>
      </c>
      <c r="Y17">
        <f>(Transition!$D16*('Base-scenario'!Z18*'Unit emission'!I17)*Efficiency!$G16+(Transition!$C16*('Base-scenario'!Z18*'Unit emission'!I61)+'Base-scenario'!Z106*'Unit emission'!I193)*Efficiency!$P16)/Lifetime!$C16</f>
        <v>0</v>
      </c>
      <c r="Z17">
        <f>(Transition!$D16*('Base-scenario'!AA18*'Unit emission'!J17)*Efficiency!$G16+(Transition!$C16*('Base-scenario'!AA18*'Unit emission'!J61)+'Base-scenario'!AA106*'Unit emission'!J193)*Efficiency!$P16)/Lifetime!$C16</f>
        <v>0</v>
      </c>
      <c r="AA17">
        <f>(Transition!$D16*('Base-scenario'!AB18*'Unit emission'!K17)*Efficiency!$G16+(Transition!$C16*('Base-scenario'!AB18*'Unit emission'!K61)+'Base-scenario'!AB106*'Unit emission'!K193)*Efficiency!$P16)/Lifetime!$C16</f>
        <v>0</v>
      </c>
      <c r="AB17">
        <f>(Transition!$D16*('Base-scenario'!AC18*'Unit emission'!L17)*Efficiency!$G16+(Transition!$C16*('Base-scenario'!AC18*'Unit emission'!L61)+'Base-scenario'!AC106*'Unit emission'!L193)*Efficiency!$P16)/Lifetime!$C16</f>
        <v>0</v>
      </c>
      <c r="AC17">
        <f>(Transition!$D16*('Base-scenario'!AD18*'Unit emission'!M17)*Efficiency!$G16+(Transition!$C16*('Base-scenario'!AD18*'Unit emission'!M61)+'Base-scenario'!AD106*'Unit emission'!M193)*Efficiency!$P16)/Lifetime!$C16</f>
        <v>0</v>
      </c>
      <c r="AD17">
        <f>(Transition!$D16*('Base-scenario'!AE18*'Unit emission'!N17)*Efficiency!$G16+(Transition!$C16*('Base-scenario'!AE18*'Unit emission'!N61)+'Base-scenario'!AE106*'Unit emission'!N193)*Efficiency!$P16)/Lifetime!$C16</f>
        <v>0</v>
      </c>
      <c r="AE17">
        <f>(Transition!$D16*('Base-scenario'!AF18*'Unit emission'!O17)*Efficiency!$G16+(Transition!$C16*('Base-scenario'!AF18*'Unit emission'!O61)+'Base-scenario'!AF106*'Unit emission'!O193)*Efficiency!$P16)/Lifetime!$C16</f>
        <v>0</v>
      </c>
      <c r="AF17">
        <f>(Transition!$D16*('Base-scenario'!AG18*'Unit emission'!P17)*Efficiency!$G16+(Transition!$C16*('Base-scenario'!AG18*'Unit emission'!P61)+'Base-scenario'!AG106*'Unit emission'!P193)*Efficiency!$P16)/Lifetime!$C16</f>
        <v>0</v>
      </c>
      <c r="AG17">
        <f>(Transition!$D16*('Base-scenario'!AH18*'Unit emission'!Q17)*Efficiency!$G16+(Transition!$C16*('Base-scenario'!AH18*'Unit emission'!Q61)+'Base-scenario'!AH106*'Unit emission'!Q193)*Efficiency!$P16)/Lifetime!$C16</f>
        <v>0</v>
      </c>
      <c r="AH17">
        <f>(Transition!$D16*('Base-scenario'!AI18*'Unit emission'!R17)*Efficiency!$G16+(Transition!$C16*('Base-scenario'!AI18*'Unit emission'!R61)+'Base-scenario'!AI106*'Unit emission'!R193)*Efficiency!$P16)/Lifetime!$C16</f>
        <v>0</v>
      </c>
      <c r="AI17">
        <f>(Transition!$D16*('Base-scenario'!AJ18*'Unit emission'!S17)*Efficiency!$G16+Transition!$C16*('Base-scenario'!AJ18*'Unit emission'!S61)*Efficiency!$P16)/Lifetime!$C16</f>
        <v>0</v>
      </c>
      <c r="AJ17">
        <f>(Transition!$D16*('Base-scenario'!AK18*'Unit emission'!C17+'Base-scenario'!AK106*'Unit emission'!C149)*Efficiency!$G16+(Transition!$C16*('Base-scenario'!AK18*'Unit emission'!C61)+'Base-scenario'!AK106*'Unit emission'!C193)*Efficiency!$P16)/Lifetime!$C16</f>
        <v>0</v>
      </c>
      <c r="AK17">
        <f>(Transition!$D16*('Base-scenario'!AL18*'Unit emission'!D17+'Base-scenario'!AL106*'Unit emission'!D149)*Efficiency!$G16+(Transition!$C16*('Base-scenario'!AL18*'Unit emission'!D61)+'Base-scenario'!AL106*'Unit emission'!D193)*Efficiency!$P16)/Lifetime!$C16</f>
        <v>0</v>
      </c>
      <c r="AL17">
        <f>(Transition!$D16*('Base-scenario'!AM18*'Unit emission'!E17+'Base-scenario'!AM106*'Unit emission'!E149)*Efficiency!$G16+(Transition!$C16*('Base-scenario'!AM18*'Unit emission'!E61)+'Base-scenario'!AM106*'Unit emission'!E193)*Efficiency!$P16)/Lifetime!$C16</f>
        <v>0</v>
      </c>
      <c r="AM17">
        <f>(Transition!$D16*('Base-scenario'!AN18*'Unit emission'!F17+'Base-scenario'!AN106*'Unit emission'!F149)*Efficiency!$G16+(Transition!$C16*('Base-scenario'!AN18*'Unit emission'!F61)+'Base-scenario'!AN106*'Unit emission'!F193)*Efficiency!$P16)/Lifetime!$C16</f>
        <v>0</v>
      </c>
      <c r="AN17">
        <f>(Transition!$D16*('Base-scenario'!AO18*'Unit emission'!G17+'Base-scenario'!AO106*'Unit emission'!G149)*Efficiency!$G16+(Transition!$C16*('Base-scenario'!AO18*'Unit emission'!G61)+'Base-scenario'!AO106*'Unit emission'!G193)*Efficiency!$P16)/Lifetime!$C16</f>
        <v>0</v>
      </c>
      <c r="AO17">
        <f>(Transition!$D16*('Base-scenario'!AP18*'Unit emission'!H17+'Base-scenario'!AP106*'Unit emission'!H149)*Efficiency!$G16+(Transition!$C16*('Base-scenario'!AP18*'Unit emission'!H61)+'Base-scenario'!AP106*'Unit emission'!H193)*Efficiency!$P16)/Lifetime!$C16</f>
        <v>0</v>
      </c>
      <c r="AP17">
        <f>(Transition!$D16*('Base-scenario'!AQ18*'Unit emission'!I17+'Base-scenario'!AQ106*'Unit emission'!I149)*Efficiency!$G16+(Transition!$C16*('Base-scenario'!AQ18*'Unit emission'!I61)+'Base-scenario'!AQ106*'Unit emission'!I193)*Efficiency!$P16)/Lifetime!$C16</f>
        <v>0</v>
      </c>
      <c r="AQ17">
        <f>(Transition!$D16*('Base-scenario'!AR18*'Unit emission'!J17+'Base-scenario'!AR106*'Unit emission'!J149)*Efficiency!$G16+(Transition!$C16*('Base-scenario'!AR18*'Unit emission'!J61)+'Base-scenario'!AR106*'Unit emission'!J193)*Efficiency!$P16)/Lifetime!$C16</f>
        <v>0</v>
      </c>
      <c r="AR17">
        <f>(Transition!$D16*('Base-scenario'!AS18*'Unit emission'!K17+'Base-scenario'!AS106*'Unit emission'!K149)*Efficiency!$G16+(Transition!$C16*('Base-scenario'!AS18*'Unit emission'!K61)+'Base-scenario'!AS106*'Unit emission'!K193)*Efficiency!$P16)/Lifetime!$C16</f>
        <v>0</v>
      </c>
      <c r="AS17">
        <f>(Transition!$D16*('Base-scenario'!AT18*'Unit emission'!L17+'Base-scenario'!AT106*'Unit emission'!L149)*Efficiency!$G16+(Transition!$C16*('Base-scenario'!AT18*'Unit emission'!L61)+'Base-scenario'!AT106*'Unit emission'!L193)*Efficiency!$P16)/Lifetime!$C16</f>
        <v>0</v>
      </c>
      <c r="AT17">
        <f>(Transition!$D16*('Base-scenario'!AU18*'Unit emission'!M17+'Base-scenario'!AU106*'Unit emission'!M149)*Efficiency!$G16+(Transition!$C16*('Base-scenario'!AU18*'Unit emission'!M61)+'Base-scenario'!AU106*'Unit emission'!M193)*Efficiency!$P16)/Lifetime!$C16</f>
        <v>0</v>
      </c>
      <c r="AU17">
        <f>(Transition!$D16*('Base-scenario'!AV18*'Unit emission'!N17+'Base-scenario'!AV106*'Unit emission'!N149)*Efficiency!$G16+(Transition!$C16*('Base-scenario'!AV18*'Unit emission'!N61)+'Base-scenario'!AV106*'Unit emission'!N193)*Efficiency!$P16)/Lifetime!$C16</f>
        <v>0</v>
      </c>
      <c r="AV17">
        <f>(Transition!$D16*('Base-scenario'!AW18*'Unit emission'!O17+'Base-scenario'!AW106*'Unit emission'!O149)*Efficiency!$G16+(Transition!$C16*('Base-scenario'!AW18*'Unit emission'!O61)+'Base-scenario'!AW106*'Unit emission'!O193)*Efficiency!$P16)/Lifetime!$C16</f>
        <v>0</v>
      </c>
      <c r="AW17">
        <f>(Transition!$D16*('Base-scenario'!AX18*'Unit emission'!P17+'Base-scenario'!AX106*'Unit emission'!P149)*Efficiency!$G16+(Transition!$C16*('Base-scenario'!AX18*'Unit emission'!P61)+'Base-scenario'!AX106*'Unit emission'!P193)*Efficiency!$P16)/Lifetime!$C16</f>
        <v>0</v>
      </c>
      <c r="AX17">
        <f>(Transition!$D16*('Base-scenario'!AY18*'Unit emission'!Q17+'Base-scenario'!AY106*'Unit emission'!Q149)*Efficiency!$G16+(Transition!$C16*('Base-scenario'!AY18*'Unit emission'!Q61)+'Base-scenario'!AY106*'Unit emission'!Q193)*Efficiency!$P16)/Lifetime!$C16</f>
        <v>0</v>
      </c>
      <c r="AY17">
        <f>(Transition!$D16*('Base-scenario'!AZ18*'Unit emission'!R17+'Base-scenario'!AZ106*'Unit emission'!R149)*Efficiency!$G16+(Transition!$C16*('Base-scenario'!AZ18*'Unit emission'!R61)+'Base-scenario'!AZ106*'Unit emission'!R193)*Efficiency!$P16)/Lifetime!$C16</f>
        <v>0</v>
      </c>
      <c r="AZ17">
        <f>(Transition!$D16*('Base-scenario'!BA18*'Unit emission'!S17)*Efficiency!$G16+Transition!$C16*('Base-scenario'!BA18*'Unit emission'!S61)*Efficiency!$P16)/Lifetime!$C16</f>
        <v>0</v>
      </c>
      <c r="BA17" s="9">
        <f>(Transition!$D16*('Base-scenario'!BB18*'Unit emission'!C17)*Efficiency!$G16+Transition!$C16*('Base-scenario'!BB18*'Unit emission'!C61)*Efficiency!$P16)/Lifetime!$C16</f>
        <v>0</v>
      </c>
      <c r="BB17" s="9">
        <f>(Transition!$D16*('Base-scenario'!BC18*'Unit emission'!D17)*Efficiency!$G16+Transition!$C16*('Base-scenario'!BC18*'Unit emission'!D61)*Efficiency!$P16)/Lifetime!$C16</f>
        <v>0</v>
      </c>
      <c r="BC17" s="9">
        <f>(Transition!$D16*('Base-scenario'!BD18*'Unit emission'!E17)*Efficiency!$G16+Transition!$C16*('Base-scenario'!BD18*'Unit emission'!E61)*Efficiency!$P16)/Lifetime!$C16</f>
        <v>0</v>
      </c>
      <c r="BD17" s="9">
        <f>(Transition!$D16*('Base-scenario'!BE18*'Unit emission'!F17)*Efficiency!$G16+Transition!$C16*('Base-scenario'!BE18*'Unit emission'!F61)*Efficiency!$P16)/Lifetime!$C16</f>
        <v>0</v>
      </c>
      <c r="BE17" s="9">
        <f>(Transition!$D16*('Base-scenario'!BF18*'Unit emission'!G17)*Efficiency!$G16+Transition!$C16*('Base-scenario'!BF18*'Unit emission'!G61)*Efficiency!$P16)/Lifetime!$C16</f>
        <v>0</v>
      </c>
      <c r="BF17" s="9">
        <f>(Transition!$D16*('Base-scenario'!BG18*'Unit emission'!H17)*Efficiency!$G16+Transition!$C16*('Base-scenario'!BG18*'Unit emission'!H61)*Efficiency!$P16)/Lifetime!$C16</f>
        <v>0</v>
      </c>
      <c r="BG17" s="9">
        <f>(Transition!$D16*('Base-scenario'!BH18*'Unit emission'!I17)*Efficiency!$G16+Transition!$C16*('Base-scenario'!BH18*'Unit emission'!I61)*Efficiency!$P16)/Lifetime!$C16</f>
        <v>0</v>
      </c>
      <c r="BH17" s="9">
        <f>(Transition!$D16*('Base-scenario'!BI18*'Unit emission'!J17)*Efficiency!$G16+Transition!$C16*('Base-scenario'!BI18*'Unit emission'!J61)*Efficiency!$P16)/Lifetime!$C16</f>
        <v>0</v>
      </c>
      <c r="BI17" s="9">
        <f>(Transition!$D16*('Base-scenario'!BJ18*'Unit emission'!K17)*Efficiency!$G16+Transition!$C16*('Base-scenario'!BJ18*'Unit emission'!K61)*Efficiency!$P16)/Lifetime!$C16</f>
        <v>0</v>
      </c>
      <c r="BJ17" s="9">
        <f>(Transition!$D16*('Base-scenario'!BK18*'Unit emission'!L17)*Efficiency!$G16+Transition!$C16*('Base-scenario'!BK18*'Unit emission'!L61)*Efficiency!$P16)/Lifetime!$C16</f>
        <v>0</v>
      </c>
      <c r="BK17" s="9">
        <f>(Transition!$D16*('Base-scenario'!BL18*'Unit emission'!M17)*Efficiency!$G16+Transition!$C16*('Base-scenario'!BL18*'Unit emission'!M61)*Efficiency!$P16)/Lifetime!$C16</f>
        <v>0</v>
      </c>
      <c r="BL17" s="9">
        <f>(Transition!$D16*('Base-scenario'!BM18*'Unit emission'!N17)*Efficiency!$G16+Transition!$C16*('Base-scenario'!BM18*'Unit emission'!N61)*Efficiency!$P16)/Lifetime!$C16</f>
        <v>0</v>
      </c>
      <c r="BM17" s="9">
        <f>(Transition!$D16*('Base-scenario'!BN18*'Unit emission'!O17)*Efficiency!$G16+Transition!$C16*('Base-scenario'!BN18*'Unit emission'!O61)*Efficiency!$P16)/Lifetime!$C16</f>
        <v>0</v>
      </c>
      <c r="BN17" s="9">
        <f>(Transition!$D16*('Base-scenario'!BO18*'Unit emission'!P17)*Efficiency!$G16+Transition!$C16*('Base-scenario'!BO18*'Unit emission'!P61)*Efficiency!$P16)/Lifetime!$C16</f>
        <v>0</v>
      </c>
      <c r="BO17" s="9">
        <f>(Transition!$D16*('Base-scenario'!BP18*'Unit emission'!Q17)*Efficiency!$G16+Transition!$C16*('Base-scenario'!BP18*'Unit emission'!Q61)*Efficiency!$P16)/Lifetime!$C16</f>
        <v>0</v>
      </c>
      <c r="BP17" s="9">
        <f>(Transition!$D16*('Base-scenario'!BQ18*'Unit emission'!R17)*Efficiency!$G16+Transition!$C16*('Base-scenario'!BQ18*'Unit emission'!R61)*Efficiency!$P16)/Lifetime!$C16</f>
        <v>0</v>
      </c>
      <c r="BQ17" s="9">
        <f>(Transition!$D16*('Base-scenario'!BR18*'Unit emission'!S17)*Efficiency!$G16+Transition!$C16*('Base-scenario'!BR18*'Unit emission'!S61)*Efficiency!$P16)/Lifetime!$C16</f>
        <v>0</v>
      </c>
      <c r="BR17" s="9">
        <f>(Transition!$D16*('Base-scenario'!BS18*'Unit emission'!C17)*Efficiency!$G16+Transition!$C16*('Base-scenario'!BS18*'Unit emission'!C61)*Efficiency!$P16)/Lifetime!$C16</f>
        <v>0</v>
      </c>
      <c r="BS17" s="9">
        <f>(Transition!$D16*('Base-scenario'!BT18*'Unit emission'!D17)*Efficiency!$G16+Transition!$C16*('Base-scenario'!BT18*'Unit emission'!D61)*Efficiency!$P16)/Lifetime!$C16</f>
        <v>0</v>
      </c>
      <c r="BT17" s="9">
        <f>(Transition!$D16*('Base-scenario'!BU18*'Unit emission'!E17)*Efficiency!$G16+Transition!$C16*('Base-scenario'!BU18*'Unit emission'!E61)*Efficiency!$P16)/Lifetime!$C16</f>
        <v>0</v>
      </c>
      <c r="BU17" s="9">
        <f>(Transition!$D16*('Base-scenario'!BV18*'Unit emission'!F17)*Efficiency!$G16+Transition!$C16*('Base-scenario'!BV18*'Unit emission'!F61)*Efficiency!$P16)/Lifetime!$C16</f>
        <v>0</v>
      </c>
      <c r="BV17" s="9">
        <f>(Transition!$D16*('Base-scenario'!BW18*'Unit emission'!G17)*Efficiency!$G16+Transition!$C16*('Base-scenario'!BW18*'Unit emission'!G61)*Efficiency!$P16)/Lifetime!$C16</f>
        <v>0</v>
      </c>
      <c r="BW17" s="9">
        <f>(Transition!$D16*('Base-scenario'!BX18*'Unit emission'!H17)*Efficiency!$G16+Transition!$C16*('Base-scenario'!BX18*'Unit emission'!H61)*Efficiency!$P16)/Lifetime!$C16</f>
        <v>0</v>
      </c>
      <c r="BX17" s="9">
        <f>(Transition!$D16*('Base-scenario'!BY18*'Unit emission'!I17)*Efficiency!$G16+Transition!$C16*('Base-scenario'!BY18*'Unit emission'!I61)*Efficiency!$P16)/Lifetime!$C16</f>
        <v>0</v>
      </c>
      <c r="BY17" s="9">
        <f>(Transition!$D16*('Base-scenario'!BZ18*'Unit emission'!J17)*Efficiency!$G16+Transition!$C16*('Base-scenario'!BZ18*'Unit emission'!J61)*Efficiency!$P16)/Lifetime!$C16</f>
        <v>0</v>
      </c>
      <c r="BZ17" s="9">
        <f>(Transition!$D16*('Base-scenario'!CA18*'Unit emission'!K17)*Efficiency!$G16+Transition!$C16*('Base-scenario'!CA18*'Unit emission'!K61)*Efficiency!$P16)/Lifetime!$C16</f>
        <v>0</v>
      </c>
      <c r="CA17" s="9">
        <f>(Transition!$D16*('Base-scenario'!CB18*'Unit emission'!L17)*Efficiency!$G16+Transition!$C16*('Base-scenario'!CB18*'Unit emission'!L61)*Efficiency!$P16)/Lifetime!$C16</f>
        <v>0</v>
      </c>
      <c r="CB17" s="9">
        <f>(Transition!$D16*('Base-scenario'!CC18*'Unit emission'!M17)*Efficiency!$G16+Transition!$C16*('Base-scenario'!CC18*'Unit emission'!M61)*Efficiency!$P16)/Lifetime!$C16</f>
        <v>0</v>
      </c>
      <c r="CC17" s="9">
        <f>(Transition!$D16*('Base-scenario'!CD18*'Unit emission'!N17)*Efficiency!$G16+Transition!$C16*('Base-scenario'!CD18*'Unit emission'!N61)*Efficiency!$P16)/Lifetime!$C16</f>
        <v>0</v>
      </c>
      <c r="CD17" s="9">
        <f>(Transition!$D16*('Base-scenario'!CE18*'Unit emission'!O17)*Efficiency!$G16+Transition!$C16*('Base-scenario'!CE18*'Unit emission'!O61)*Efficiency!$P16)/Lifetime!$C16</f>
        <v>0</v>
      </c>
      <c r="CE17" s="9">
        <f>(Transition!$D16*('Base-scenario'!CF18*'Unit emission'!P17)*Efficiency!$G16+Transition!$C16*('Base-scenario'!CF18*'Unit emission'!P61)*Efficiency!$P16)/Lifetime!$C16</f>
        <v>0</v>
      </c>
      <c r="CF17" s="9">
        <f>(Transition!$D16*('Base-scenario'!CG18*'Unit emission'!Q17)*Efficiency!$G16+Transition!$C16*('Base-scenario'!CG18*'Unit emission'!Q61)*Efficiency!$P16)/Lifetime!$C16</f>
        <v>0</v>
      </c>
      <c r="CG17" s="9">
        <f>(Transition!$D16*('Base-scenario'!CH18*'Unit emission'!R17)*Efficiency!$G16+Transition!$C16*('Base-scenario'!CH18*'Unit emission'!R61)*Efficiency!$P16)/Lifetime!$C16</f>
        <v>0</v>
      </c>
      <c r="CJ17">
        <v>2024</v>
      </c>
      <c r="CK17">
        <f>(Transition!$D16*('RCP26 scenario'!C18*'Unit emission'!T17+'RCP26 scenario'!C106*'Unit emission'!T149)*Efficiency!$G16+(Transition!$C16*('RCP26 scenario'!C18*'Unit emission'!T61)+'RCP26 scenario'!C106*'Unit emission'!T193)*Efficiency!$P16)/Lifetime!$C16</f>
        <v>0</v>
      </c>
      <c r="CL17">
        <f>(Transition!$D16*('RCP26 scenario'!D18*'Unit emission'!U17+'RCP26 scenario'!D106*'Unit emission'!U149)*Efficiency!$G16+(Transition!$C16*('RCP26 scenario'!D18*'Unit emission'!U61)+'RCP26 scenario'!D106*'Unit emission'!U193)*Efficiency!$P16)/Lifetime!$C16</f>
        <v>0</v>
      </c>
      <c r="CM17">
        <f>(Transition!$D16*('RCP26 scenario'!E18*'Unit emission'!V17+'RCP26 scenario'!E106*'Unit emission'!V149)*Efficiency!$G16+(Transition!$C16*('RCP26 scenario'!E18*'Unit emission'!V61)+'RCP26 scenario'!E106*'Unit emission'!V193)*Efficiency!$P16)/Lifetime!$C16</f>
        <v>0</v>
      </c>
      <c r="CN17">
        <f>(Transition!$D16*('RCP26 scenario'!F18*'Unit emission'!W17+'RCP26 scenario'!F106*'Unit emission'!W149)*Efficiency!$G16+(Transition!$C16*('RCP26 scenario'!F18*'Unit emission'!W61)+'RCP26 scenario'!F106*'Unit emission'!W193)*Efficiency!$P16)/Lifetime!$C16</f>
        <v>0</v>
      </c>
      <c r="CO17">
        <f>(Transition!$D16*('RCP26 scenario'!G18*'Unit emission'!X17+'RCP26 scenario'!G106*'Unit emission'!X149)*Efficiency!$G16+(Transition!$C16*('RCP26 scenario'!G18*'Unit emission'!X61)+'RCP26 scenario'!G106*'Unit emission'!X193)*Efficiency!$P16)/Lifetime!$C16</f>
        <v>0</v>
      </c>
      <c r="CP17">
        <f>(Transition!$D16*('RCP26 scenario'!H18*'Unit emission'!Y17+'RCP26 scenario'!H106*'Unit emission'!Y149)*Efficiency!$G16+(Transition!$C16*('RCP26 scenario'!H18*'Unit emission'!Y61)+'RCP26 scenario'!H106*'Unit emission'!Y193)*Efficiency!$P16)/Lifetime!$C16</f>
        <v>0</v>
      </c>
      <c r="CQ17">
        <f>(Transition!$D16*('RCP26 scenario'!I18*'Unit emission'!Z17+'RCP26 scenario'!I106*'Unit emission'!Z149)*Efficiency!$G16+(Transition!$C16*('RCP26 scenario'!I18*'Unit emission'!Z61)+'RCP26 scenario'!I106*'Unit emission'!Z193)*Efficiency!$P16)/Lifetime!$C16</f>
        <v>0</v>
      </c>
      <c r="CR17">
        <f>(Transition!$D16*('RCP26 scenario'!J18*'Unit emission'!AA17+'RCP26 scenario'!J106*'Unit emission'!AA149)*Efficiency!$G16+(Transition!$C16*('RCP26 scenario'!J18*'Unit emission'!AA61)+'RCP26 scenario'!J106*'Unit emission'!AA193)*Efficiency!$P16)/Lifetime!$C16</f>
        <v>0</v>
      </c>
      <c r="CS17">
        <f>(Transition!$D16*('RCP26 scenario'!K18*'Unit emission'!AB17+'RCP26 scenario'!K106*'Unit emission'!AB149)*Efficiency!$G16+(Transition!$C16*('RCP26 scenario'!K18*'Unit emission'!AB61)+'RCP26 scenario'!K106*'Unit emission'!AB193)*Efficiency!$P16)/Lifetime!$C16</f>
        <v>0</v>
      </c>
      <c r="CT17">
        <f>(Transition!$D16*('RCP26 scenario'!L18*'Unit emission'!AC17+'RCP26 scenario'!L106*'Unit emission'!AC149)*Efficiency!$G16+(Transition!$C16*('RCP26 scenario'!L18*'Unit emission'!AC61)+'RCP26 scenario'!L106*'Unit emission'!AC193)*Efficiency!$P16)/Lifetime!$C16</f>
        <v>0</v>
      </c>
      <c r="CU17">
        <f>(Transition!$D16*('RCP26 scenario'!M18*'Unit emission'!AD17+'RCP26 scenario'!M106*'Unit emission'!AD149)*Efficiency!$G16+(Transition!$C16*('RCP26 scenario'!M18*'Unit emission'!AD61)+'RCP26 scenario'!M106*'Unit emission'!AD193)*Efficiency!$P16)/Lifetime!$C16</f>
        <v>0</v>
      </c>
      <c r="CV17">
        <f>(Transition!$D16*('RCP26 scenario'!N18*'Unit emission'!AE17+'RCP26 scenario'!N106*'Unit emission'!AE149)*Efficiency!$G16+(Transition!$C16*('RCP26 scenario'!N18*'Unit emission'!AE61)+'RCP26 scenario'!N106*'Unit emission'!AE193)*Efficiency!$P16)/Lifetime!$C16</f>
        <v>0</v>
      </c>
      <c r="CW17">
        <f>(Transition!$D16*('RCP26 scenario'!O18*'Unit emission'!AF17+'RCP26 scenario'!O106*'Unit emission'!AF149)*Efficiency!$G16+(Transition!$C16*('RCP26 scenario'!O18*'Unit emission'!AF61)+'RCP26 scenario'!O106*'Unit emission'!AF193)*Efficiency!$P16)/Lifetime!$C16</f>
        <v>0</v>
      </c>
      <c r="CX17">
        <f>(Transition!$D16*('RCP26 scenario'!P18*'Unit emission'!AG17+'RCP26 scenario'!P106*'Unit emission'!AG149)*Efficiency!$G16+(Transition!$C16*('RCP26 scenario'!P18*'Unit emission'!AG61)+'RCP26 scenario'!P106*'Unit emission'!AG193)*Efficiency!$P16)/Lifetime!$C16</f>
        <v>0</v>
      </c>
      <c r="CY17">
        <f>(Transition!$D16*('RCP26 scenario'!Q18*'Unit emission'!AH17+'RCP26 scenario'!Q106*'Unit emission'!AH149)*Efficiency!$G16+(Transition!$C16*('RCP26 scenario'!Q18*'Unit emission'!AH61)+'RCP26 scenario'!Q106*'Unit emission'!AH193)*Efficiency!$P16)/Lifetime!$C16</f>
        <v>0</v>
      </c>
      <c r="CZ17">
        <f>(Transition!$D16*('RCP26 scenario'!R18*'Unit emission'!AI17+'RCP26 scenario'!R106*'Unit emission'!AI149)*Efficiency!$G16+(Transition!$C16*('RCP26 scenario'!R18*'Unit emission'!AI61)+'RCP26 scenario'!R106*'Unit emission'!AI193)*Efficiency!$P16)/Lifetime!$C16</f>
        <v>0</v>
      </c>
      <c r="DA17">
        <f>(Transition!$D16*('RCP26 scenario'!S18*'Unit emission'!AJ17)*Efficiency!$G16+Transition!$C16*('RCP26 scenario'!S18*'Unit emission'!AJ61)*Efficiency!$P16)/Lifetime!$C16</f>
        <v>0</v>
      </c>
      <c r="DB17">
        <f>(Transition!$D16*('RCP26 scenario'!T18*'Unit emission'!T17+'RCP26 scenario'!T106*'Unit emission'!T149)*Efficiency!$G16+(Transition!$C16*('RCP26 scenario'!T18*'Unit emission'!T61)+'RCP26 scenario'!T106*'Unit emission'!T193)*Efficiency!$P16)/Lifetime!$C16</f>
        <v>0</v>
      </c>
      <c r="DC17">
        <f>(Transition!$D16*('RCP26 scenario'!U18*'Unit emission'!U17+'RCP26 scenario'!U106*'Unit emission'!U149)*Efficiency!$G16+(Transition!$C16*('RCP26 scenario'!U18*'Unit emission'!U61)+'RCP26 scenario'!U106*'Unit emission'!U193)*Efficiency!$P16)/Lifetime!$C16</f>
        <v>0</v>
      </c>
      <c r="DD17">
        <f>(Transition!$D16*('RCP26 scenario'!V18*'Unit emission'!V17+'RCP26 scenario'!V106*'Unit emission'!V149)*Efficiency!$G16+(Transition!$C16*('RCP26 scenario'!V18*'Unit emission'!V61)+'RCP26 scenario'!V106*'Unit emission'!V193)*Efficiency!$P16)/Lifetime!$C16</f>
        <v>0</v>
      </c>
      <c r="DE17">
        <f>(Transition!$D16*('RCP26 scenario'!W18*'Unit emission'!W17+'RCP26 scenario'!W106*'Unit emission'!W149)*Efficiency!$G16+(Transition!$C16*('RCP26 scenario'!W18*'Unit emission'!W61)+'RCP26 scenario'!W106*'Unit emission'!W193)*Efficiency!$P16)/Lifetime!$C16</f>
        <v>0</v>
      </c>
      <c r="DF17">
        <f>(Transition!$D16*('RCP26 scenario'!X18*'Unit emission'!X17+'RCP26 scenario'!X106*'Unit emission'!X149)*Efficiency!$G16+(Transition!$C16*('RCP26 scenario'!X18*'Unit emission'!X61)+'RCP26 scenario'!X106*'Unit emission'!X193)*Efficiency!$P16)/Lifetime!$C16</f>
        <v>0</v>
      </c>
      <c r="DG17">
        <f>(Transition!$D16*('RCP26 scenario'!Y18*'Unit emission'!Y17+'RCP26 scenario'!Y106*'Unit emission'!Y149)*Efficiency!$G16+(Transition!$C16*('RCP26 scenario'!Y18*'Unit emission'!Y61)+'RCP26 scenario'!Y106*'Unit emission'!Y193)*Efficiency!$P16)/Lifetime!$C16</f>
        <v>0</v>
      </c>
      <c r="DH17">
        <f>(Transition!$D16*('RCP26 scenario'!Z18*'Unit emission'!Z17+'RCP26 scenario'!Z106*'Unit emission'!Z149)*Efficiency!$G16+(Transition!$C16*('RCP26 scenario'!Z18*'Unit emission'!Z61)+'RCP26 scenario'!Z106*'Unit emission'!Z193)*Efficiency!$P16)/Lifetime!$C16</f>
        <v>0</v>
      </c>
      <c r="DI17">
        <f>(Transition!$D16*('RCP26 scenario'!AA18*'Unit emission'!AA17+'RCP26 scenario'!AA106*'Unit emission'!AA149)*Efficiency!$G16+(Transition!$C16*('RCP26 scenario'!AA18*'Unit emission'!AA61)+'RCP26 scenario'!AA106*'Unit emission'!AA193)*Efficiency!$P16)/Lifetime!$C16</f>
        <v>0</v>
      </c>
      <c r="DJ17">
        <f>(Transition!$D16*('RCP26 scenario'!AB18*'Unit emission'!AB17+'RCP26 scenario'!AB106*'Unit emission'!AB149)*Efficiency!$G16+(Transition!$C16*('RCP26 scenario'!AB18*'Unit emission'!AB61)+'RCP26 scenario'!AB106*'Unit emission'!AB193)*Efficiency!$P16)/Lifetime!$C16</f>
        <v>0</v>
      </c>
      <c r="DK17">
        <f>(Transition!$D16*('RCP26 scenario'!AC18*'Unit emission'!AC17+'RCP26 scenario'!AC106*'Unit emission'!AC149)*Efficiency!$G16+(Transition!$C16*('RCP26 scenario'!AC18*'Unit emission'!AC61)+'RCP26 scenario'!AC106*'Unit emission'!AC193)*Efficiency!$P16)/Lifetime!$C16</f>
        <v>0</v>
      </c>
      <c r="DL17">
        <f>(Transition!$D16*('RCP26 scenario'!AD18*'Unit emission'!AD17+'RCP26 scenario'!AD106*'Unit emission'!AD149)*Efficiency!$G16+(Transition!$C16*('RCP26 scenario'!AD18*'Unit emission'!AD61)+'RCP26 scenario'!AD106*'Unit emission'!AD193)*Efficiency!$P16)/Lifetime!$C16</f>
        <v>0</v>
      </c>
      <c r="DM17">
        <f>(Transition!$D16*('RCP26 scenario'!AE18*'Unit emission'!AE17+'RCP26 scenario'!AE106*'Unit emission'!AE149)*Efficiency!$G16+(Transition!$C16*('RCP26 scenario'!AE18*'Unit emission'!AE61)+'RCP26 scenario'!AE106*'Unit emission'!AE193)*Efficiency!$P16)/Lifetime!$C16</f>
        <v>0</v>
      </c>
      <c r="DN17">
        <f>(Transition!$D16*('RCP26 scenario'!AF18*'Unit emission'!AF17+'RCP26 scenario'!AF106*'Unit emission'!AF149)*Efficiency!$G16+(Transition!$C16*('RCP26 scenario'!AF18*'Unit emission'!AF61)+'RCP26 scenario'!AF106*'Unit emission'!AF193)*Efficiency!$P16)/Lifetime!$C16</f>
        <v>0</v>
      </c>
      <c r="DO17">
        <f>(Transition!$D16*('RCP26 scenario'!AG18*'Unit emission'!AG17+'RCP26 scenario'!AG106*'Unit emission'!AG149)*Efficiency!$G16+(Transition!$C16*('RCP26 scenario'!AG18*'Unit emission'!AG61)+'RCP26 scenario'!AG106*'Unit emission'!AG193)*Efficiency!$P16)/Lifetime!$C16</f>
        <v>0</v>
      </c>
      <c r="DP17">
        <f>(Transition!$D16*('RCP26 scenario'!AH18*'Unit emission'!AH17+'RCP26 scenario'!AH106*'Unit emission'!AH149)*Efficiency!$G16+(Transition!$C16*('RCP26 scenario'!AH18*'Unit emission'!AH61)+'RCP26 scenario'!AH106*'Unit emission'!AH193)*Efficiency!$P16)/Lifetime!$C16</f>
        <v>0</v>
      </c>
      <c r="DQ17">
        <f>(Transition!$D16*('RCP26 scenario'!AI18*'Unit emission'!AI17+'RCP26 scenario'!AI106*'Unit emission'!AI149)*Efficiency!$G16+(Transition!$C16*('RCP26 scenario'!AI18*'Unit emission'!AI61)+'RCP26 scenario'!AI106*'Unit emission'!AI193)*Efficiency!$P16)/Lifetime!$C16</f>
        <v>0</v>
      </c>
      <c r="DR17">
        <f>(Transition!$D16*('RCP26 scenario'!AJ18*'Unit emission'!AJ17)*Efficiency!$G16+Transition!$C16*('RCP26 scenario'!AJ18*'Unit emission'!AJ61)*Efficiency!$P16)/Lifetime!$C16</f>
        <v>0</v>
      </c>
      <c r="DS17">
        <f>(Transition!$D16*('RCP26 scenario'!AK18*'Unit emission'!T17+'RCP26 scenario'!AK106*'Unit emission'!T149)*Efficiency!$G16+(Transition!$C16*('RCP26 scenario'!AK18*'Unit emission'!T61)+'RCP26 scenario'!AK106*'Unit emission'!T193)*Efficiency!$P16)/Lifetime!$C16</f>
        <v>0</v>
      </c>
      <c r="DT17">
        <f>(Transition!$D16*('RCP26 scenario'!AL18*'Unit emission'!U17+'RCP26 scenario'!AL106*'Unit emission'!U149)*Efficiency!$G16+(Transition!$C16*('RCP26 scenario'!AL18*'Unit emission'!U61)+'RCP26 scenario'!AL106*'Unit emission'!U193)*Efficiency!$P16)/Lifetime!$C16</f>
        <v>0</v>
      </c>
      <c r="DU17">
        <f>(Transition!$D16*('RCP26 scenario'!AM18*'Unit emission'!V17+'RCP26 scenario'!AM106*'Unit emission'!V149)*Efficiency!$G16+(Transition!$C16*('RCP26 scenario'!AM18*'Unit emission'!V61)+'RCP26 scenario'!AM106*'Unit emission'!V193)*Efficiency!$P16)/Lifetime!$C16</f>
        <v>0</v>
      </c>
      <c r="DV17">
        <f>(Transition!$D16*('RCP26 scenario'!AN18*'Unit emission'!W17+'RCP26 scenario'!AN106*'Unit emission'!W149)*Efficiency!$G16+(Transition!$C16*('RCP26 scenario'!AN18*'Unit emission'!W61)+'RCP26 scenario'!AN106*'Unit emission'!W193)*Efficiency!$P16)/Lifetime!$C16</f>
        <v>0</v>
      </c>
      <c r="DW17">
        <f>(Transition!$D16*('RCP26 scenario'!AO18*'Unit emission'!X17+'RCP26 scenario'!AO106*'Unit emission'!X149)*Efficiency!$G16+(Transition!$C16*('RCP26 scenario'!AO18*'Unit emission'!X61)+'RCP26 scenario'!AO106*'Unit emission'!X193)*Efficiency!$P16)/Lifetime!$C16</f>
        <v>0</v>
      </c>
      <c r="DX17">
        <f>(Transition!$D16*('RCP26 scenario'!AP18*'Unit emission'!Y17+'RCP26 scenario'!AP106*'Unit emission'!Y149)*Efficiency!$G16+(Transition!$C16*('RCP26 scenario'!AP18*'Unit emission'!Y61)+'RCP26 scenario'!AP106*'Unit emission'!Y193)*Efficiency!$P16)/Lifetime!$C16</f>
        <v>0</v>
      </c>
      <c r="DY17">
        <f>(Transition!$D16*('RCP26 scenario'!AQ18*'Unit emission'!Z17+'RCP26 scenario'!AQ106*'Unit emission'!Z149)*Efficiency!$G16+(Transition!$C16*('RCP26 scenario'!AQ18*'Unit emission'!Z61)+'RCP26 scenario'!AQ106*'Unit emission'!Z193)*Efficiency!$P16)/Lifetime!$C16</f>
        <v>0</v>
      </c>
      <c r="DZ17">
        <f>(Transition!$D16*('RCP26 scenario'!AR18*'Unit emission'!AA17+'RCP26 scenario'!AR106*'Unit emission'!AA149)*Efficiency!$G16+(Transition!$C16*('RCP26 scenario'!AR18*'Unit emission'!AA61)+'RCP26 scenario'!AR106*'Unit emission'!AA193)*Efficiency!$P16)/Lifetime!$C16</f>
        <v>0</v>
      </c>
      <c r="EA17">
        <f>(Transition!$D16*('RCP26 scenario'!AS18*'Unit emission'!AB17+'RCP26 scenario'!AS106*'Unit emission'!AB149)*Efficiency!$G16+(Transition!$C16*('RCP26 scenario'!AS18*'Unit emission'!AB61)+'RCP26 scenario'!AS106*'Unit emission'!AB193)*Efficiency!$P16)/Lifetime!$C16</f>
        <v>0</v>
      </c>
      <c r="EB17">
        <f>(Transition!$D16*('RCP26 scenario'!AT18*'Unit emission'!AC17+'RCP26 scenario'!AT106*'Unit emission'!AC149)*Efficiency!$G16+(Transition!$C16*('RCP26 scenario'!AT18*'Unit emission'!AC61)+'RCP26 scenario'!AT106*'Unit emission'!AC193)*Efficiency!$P16)/Lifetime!$C16</f>
        <v>0</v>
      </c>
      <c r="EC17">
        <f>(Transition!$D16*('RCP26 scenario'!AU18*'Unit emission'!AD17+'RCP26 scenario'!AU106*'Unit emission'!AD149)*Efficiency!$G16+(Transition!$C16*('RCP26 scenario'!AU18*'Unit emission'!AD61)+'RCP26 scenario'!AU106*'Unit emission'!AD193)*Efficiency!$P16)/Lifetime!$C16</f>
        <v>0</v>
      </c>
      <c r="ED17">
        <f>(Transition!$D16*('RCP26 scenario'!AV18*'Unit emission'!AE17+'RCP26 scenario'!AV106*'Unit emission'!AE149)*Efficiency!$G16+(Transition!$C16*('RCP26 scenario'!AV18*'Unit emission'!AE61)+'RCP26 scenario'!AV106*'Unit emission'!AE193)*Efficiency!$P16)/Lifetime!$C16</f>
        <v>0</v>
      </c>
      <c r="EE17">
        <f>(Transition!$D16*('RCP26 scenario'!AW18*'Unit emission'!AF17+'RCP26 scenario'!AW106*'Unit emission'!AF149)*Efficiency!$G16+(Transition!$C16*('RCP26 scenario'!AW18*'Unit emission'!AF61)+'RCP26 scenario'!AW106*'Unit emission'!AF193)*Efficiency!$P16)/Lifetime!$C16</f>
        <v>0</v>
      </c>
      <c r="EF17">
        <f>(Transition!$D16*('RCP26 scenario'!AX18*'Unit emission'!AG17+'RCP26 scenario'!AX106*'Unit emission'!AG149)*Efficiency!$G16+(Transition!$C16*('RCP26 scenario'!AX18*'Unit emission'!AG61)+'RCP26 scenario'!AX106*'Unit emission'!AG193)*Efficiency!$P16)/Lifetime!$C16</f>
        <v>0</v>
      </c>
      <c r="EG17">
        <f>(Transition!$D16*('RCP26 scenario'!AY18*'Unit emission'!AH17+'RCP26 scenario'!AY106*'Unit emission'!AH149)*Efficiency!$G16+(Transition!$C16*('RCP26 scenario'!AY18*'Unit emission'!AH61)+'RCP26 scenario'!AY106*'Unit emission'!AH193)*Efficiency!$P16)/Lifetime!$C16</f>
        <v>0</v>
      </c>
      <c r="EH17">
        <f>(Transition!$D16*('RCP26 scenario'!AZ18*'Unit emission'!AI17+'RCP26 scenario'!AZ106*'Unit emission'!AI149)*Efficiency!$G16+(Transition!$C16*('RCP26 scenario'!AZ18*'Unit emission'!AI61)+'RCP26 scenario'!AZ106*'Unit emission'!AI193)*Efficiency!$P16)/Lifetime!$C16</f>
        <v>0</v>
      </c>
      <c r="EI17">
        <f>(Transition!$D16*('RCP26 scenario'!BA18*'Unit emission'!AJ17)*Efficiency!$G16+Transition!$C16*('RCP26 scenario'!BA18*'Unit emission'!AJ61)*Efficiency!$P16)/Lifetime!$C16</f>
        <v>0</v>
      </c>
      <c r="EJ17" s="9">
        <f>(Transition!$D16*('RCP26 scenario'!BB18*'Unit emission'!T17)*Efficiency!$G16+Transition!$C16*('RCP26 scenario'!BB18*'Unit emission'!T61)*Efficiency!$P16)/Lifetime!$C16</f>
        <v>0</v>
      </c>
      <c r="EK17" s="9">
        <f>(Transition!$D16*('RCP26 scenario'!BC18*'Unit emission'!U17)*Efficiency!$G16+Transition!$C16*('RCP26 scenario'!BC18*'Unit emission'!U61)*Efficiency!$P16)/Lifetime!$C16</f>
        <v>0</v>
      </c>
      <c r="EL17" s="9">
        <f>(Transition!$D16*('RCP26 scenario'!BD18*'Unit emission'!V17)*Efficiency!$G16+Transition!$C16*('RCP26 scenario'!BD18*'Unit emission'!V61)*Efficiency!$P16)/Lifetime!$C16</f>
        <v>0</v>
      </c>
      <c r="EM17" s="9">
        <f>(Transition!$D16*('RCP26 scenario'!BE18*'Unit emission'!W17)*Efficiency!$G16+Transition!$C16*('RCP26 scenario'!BE18*'Unit emission'!W61)*Efficiency!$P16)/Lifetime!$C16</f>
        <v>0</v>
      </c>
      <c r="EN17" s="9">
        <f>(Transition!$D16*('RCP26 scenario'!BF18*'Unit emission'!X17)*Efficiency!$G16+Transition!$C16*('RCP26 scenario'!BF18*'Unit emission'!X61)*Efficiency!$P16)/Lifetime!$C16</f>
        <v>0</v>
      </c>
      <c r="EO17" s="9">
        <f>(Transition!$D16*('RCP26 scenario'!BG18*'Unit emission'!Y17)*Efficiency!$G16+Transition!$C16*('RCP26 scenario'!BG18*'Unit emission'!Y61)*Efficiency!$P16)/Lifetime!$C16</f>
        <v>0</v>
      </c>
      <c r="EP17" s="9">
        <f>(Transition!$D16*('RCP26 scenario'!BH18*'Unit emission'!Z17)*Efficiency!$G16+Transition!$C16*('RCP26 scenario'!BH18*'Unit emission'!Z61)*Efficiency!$P16)/Lifetime!$C16</f>
        <v>0</v>
      </c>
      <c r="EQ17" s="9">
        <f>(Transition!$D16*('RCP26 scenario'!BI18*'Unit emission'!AA17)*Efficiency!$G16+Transition!$C16*('RCP26 scenario'!BI18*'Unit emission'!AA61)*Efficiency!$P16)/Lifetime!$C16</f>
        <v>0</v>
      </c>
      <c r="ER17" s="9">
        <f>(Transition!$D16*('RCP26 scenario'!BJ18*'Unit emission'!AB17)*Efficiency!$G16+Transition!$C16*('RCP26 scenario'!BJ18*'Unit emission'!AB61)*Efficiency!$P16)/Lifetime!$C16</f>
        <v>0</v>
      </c>
      <c r="ES17" s="9">
        <f>(Transition!$D16*('RCP26 scenario'!BK18*'Unit emission'!AC17)*Efficiency!$G16+Transition!$C16*('RCP26 scenario'!BK18*'Unit emission'!AC61)*Efficiency!$P16)/Lifetime!$C16</f>
        <v>0</v>
      </c>
      <c r="ET17" s="9">
        <f>(Transition!$D16*('RCP26 scenario'!BL18*'Unit emission'!AD17)*Efficiency!$G16+Transition!$C16*('RCP26 scenario'!BL18*'Unit emission'!AD61)*Efficiency!$P16)/Lifetime!$C16</f>
        <v>0</v>
      </c>
      <c r="EU17" s="9">
        <f>(Transition!$D16*('RCP26 scenario'!BM18*'Unit emission'!AE17)*Efficiency!$G16+Transition!$C16*('RCP26 scenario'!BM18*'Unit emission'!AE61)*Efficiency!$P16)/Lifetime!$C16</f>
        <v>0</v>
      </c>
      <c r="EV17" s="9">
        <f>(Transition!$D16*('RCP26 scenario'!BN18*'Unit emission'!AF17)*Efficiency!$G16+Transition!$C16*('RCP26 scenario'!BN18*'Unit emission'!AF61)*Efficiency!$P16)/Lifetime!$C16</f>
        <v>0</v>
      </c>
      <c r="EW17" s="9">
        <f>(Transition!$D16*('RCP26 scenario'!BO18*'Unit emission'!AG17)*Efficiency!$G16+Transition!$C16*('RCP26 scenario'!BO18*'Unit emission'!AG61)*Efficiency!$P16)/Lifetime!$C16</f>
        <v>0</v>
      </c>
      <c r="EX17" s="9">
        <f>(Transition!$D16*('RCP26 scenario'!BP18*'Unit emission'!AH17)*Efficiency!$G16+Transition!$C16*('RCP26 scenario'!BP18*'Unit emission'!AH61)*Efficiency!$P16)/Lifetime!$C16</f>
        <v>0</v>
      </c>
      <c r="EY17" s="9">
        <f>(Transition!$D16*('RCP26 scenario'!BQ18*'Unit emission'!AI17)*Efficiency!$G16+Transition!$C16*('RCP26 scenario'!BQ18*'Unit emission'!AI61)*Efficiency!$P16)/Lifetime!$C16</f>
        <v>0</v>
      </c>
      <c r="EZ17" s="9">
        <f>(Transition!$D16*('RCP26 scenario'!BR18*'Unit emission'!AJ17)*Efficiency!$G16+Transition!$C16*('RCP26 scenario'!BR18*'Unit emission'!AJ61)*Efficiency!$P16)/Lifetime!$C16</f>
        <v>0</v>
      </c>
      <c r="FA17" s="9">
        <f>(Transition!$D16*('RCP26 scenario'!BS18*'Unit emission'!T17)*Efficiency!$G16+Transition!$C16*('RCP26 scenario'!BS18*'Unit emission'!T61)*Efficiency!$P16)/Lifetime!$C16</f>
        <v>0</v>
      </c>
      <c r="FB17" s="9">
        <f>(Transition!$D16*('RCP26 scenario'!BT18*'Unit emission'!U17)*Efficiency!$G16+Transition!$C16*('RCP26 scenario'!BT18*'Unit emission'!U61)*Efficiency!$P16)/Lifetime!$C16</f>
        <v>0</v>
      </c>
      <c r="FC17" s="9">
        <f>(Transition!$D16*('RCP26 scenario'!BU18*'Unit emission'!V17)*Efficiency!$G16+Transition!$C16*('RCP26 scenario'!BU18*'Unit emission'!V61)*Efficiency!$P16)/Lifetime!$C16</f>
        <v>0</v>
      </c>
      <c r="FD17" s="9">
        <f>(Transition!$D16*('RCP26 scenario'!BV18*'Unit emission'!W17)*Efficiency!$G16+Transition!$C16*('RCP26 scenario'!BV18*'Unit emission'!W61)*Efficiency!$P16)/Lifetime!$C16</f>
        <v>0</v>
      </c>
      <c r="FE17" s="9">
        <f>(Transition!$D16*('RCP26 scenario'!BW18*'Unit emission'!X17)*Efficiency!$G16+Transition!$C16*('RCP26 scenario'!BW18*'Unit emission'!X61)*Efficiency!$P16)/Lifetime!$C16</f>
        <v>0</v>
      </c>
      <c r="FF17" s="9">
        <f>(Transition!$D16*('RCP26 scenario'!BX18*'Unit emission'!Y17)*Efficiency!$G16+Transition!$C16*('RCP26 scenario'!BX18*'Unit emission'!Y61)*Efficiency!$P16)/Lifetime!$C16</f>
        <v>0</v>
      </c>
      <c r="FG17" s="9">
        <f>(Transition!$D16*('RCP26 scenario'!BY18*'Unit emission'!Z17)*Efficiency!$G16+Transition!$C16*('RCP26 scenario'!BY18*'Unit emission'!Z61)*Efficiency!$P16)/Lifetime!$C16</f>
        <v>0</v>
      </c>
      <c r="FH17" s="9">
        <f>(Transition!$D16*('RCP26 scenario'!BZ18*'Unit emission'!AA17)*Efficiency!$G16+Transition!$C16*('RCP26 scenario'!BZ18*'Unit emission'!AA61)*Efficiency!$P16)/Lifetime!$C16</f>
        <v>0</v>
      </c>
      <c r="FI17" s="9">
        <f>(Transition!$D16*('RCP26 scenario'!CA18*'Unit emission'!AB17)*Efficiency!$G16+Transition!$C16*('RCP26 scenario'!CA18*'Unit emission'!AB61)*Efficiency!$P16)/Lifetime!$C16</f>
        <v>0</v>
      </c>
      <c r="FJ17" s="9">
        <f>(Transition!$D16*('RCP26 scenario'!CB18*'Unit emission'!AC17)*Efficiency!$G16+Transition!$C16*('RCP26 scenario'!CB18*'Unit emission'!AC61)*Efficiency!$P16)/Lifetime!$C16</f>
        <v>0</v>
      </c>
      <c r="FK17" s="9">
        <f>(Transition!$D16*('RCP26 scenario'!CC18*'Unit emission'!AD17)*Efficiency!$G16+Transition!$C16*('RCP26 scenario'!CC18*'Unit emission'!AD61)*Efficiency!$P16)/Lifetime!$C16</f>
        <v>0</v>
      </c>
      <c r="FL17" s="9">
        <f>(Transition!$D16*('RCP26 scenario'!CD18*'Unit emission'!AE17)*Efficiency!$G16+Transition!$C16*('RCP26 scenario'!CD18*'Unit emission'!AE61)*Efficiency!$P16)/Lifetime!$C16</f>
        <v>0</v>
      </c>
      <c r="FM17" s="9">
        <f>(Transition!$D16*('RCP26 scenario'!CE18*'Unit emission'!AF17)*Efficiency!$G16+Transition!$C16*('RCP26 scenario'!CE18*'Unit emission'!AF61)*Efficiency!$P16)/Lifetime!$C16</f>
        <v>0</v>
      </c>
      <c r="FN17" s="9">
        <f>(Transition!$D16*('RCP26 scenario'!CF18*'Unit emission'!AG17)*Efficiency!$G16+Transition!$C16*('RCP26 scenario'!CF18*'Unit emission'!AG61)*Efficiency!$P16)/Lifetime!$C16</f>
        <v>0</v>
      </c>
      <c r="FO17" s="9">
        <f>(Transition!$D16*('RCP26 scenario'!CG18*'Unit emission'!AH17)*Efficiency!$G16+Transition!$C16*('RCP26 scenario'!CG18*'Unit emission'!AH61)*Efficiency!$P16)/Lifetime!$C16</f>
        <v>0</v>
      </c>
      <c r="FP17" s="9">
        <f>(Transition!$D16*('RCP26 scenario'!CH18*'Unit emission'!AI17)*Efficiency!$G16+Transition!$C16*('RCP26 scenario'!CH18*'Unit emission'!AI61)*Efficiency!$P16)/Lifetime!$C16</f>
        <v>0</v>
      </c>
      <c r="FS17">
        <v>2024</v>
      </c>
      <c r="FT17">
        <f>(Transition!$D16*('RCP19 scenario'!C18*'Unit emission'!AK17+'RCP19 scenario'!C106*'Unit emission'!AK149)*Efficiency!$G16+(Transition!$C16*('RCP19 scenario'!C18*'Unit emission'!AK61)+'RCP19 scenario'!C106*'Unit emission'!AK193)*Efficiency!$P16)/Lifetime!$C16</f>
        <v>0</v>
      </c>
      <c r="FU17">
        <f>(Transition!$D16*('RCP19 scenario'!D18*'Unit emission'!AL17+'RCP19 scenario'!D106*'Unit emission'!AL149)*Efficiency!$G16+(Transition!$C16*('RCP19 scenario'!D18*'Unit emission'!AL61)+'RCP19 scenario'!D106*'Unit emission'!AL193)*Efficiency!$P16)/Lifetime!$C16</f>
        <v>0</v>
      </c>
      <c r="FV17">
        <f>(Transition!$D16*('RCP19 scenario'!E18*'Unit emission'!AM17+'RCP19 scenario'!E106*'Unit emission'!AM149)*Efficiency!$G16+(Transition!$C16*('RCP19 scenario'!E18*'Unit emission'!AM61)+'RCP19 scenario'!E106*'Unit emission'!AM193)*Efficiency!$P16)/Lifetime!$C16</f>
        <v>0</v>
      </c>
      <c r="FW17">
        <f>(Transition!$D16*('RCP19 scenario'!F18*'Unit emission'!AN17+'RCP19 scenario'!F106*'Unit emission'!AN149)*Efficiency!$G16+(Transition!$C16*('RCP19 scenario'!F18*'Unit emission'!AN61)+'RCP19 scenario'!F106*'Unit emission'!AN193)*Efficiency!$P16)/Lifetime!$C16</f>
        <v>0</v>
      </c>
      <c r="FX17">
        <f>(Transition!$D16*('RCP19 scenario'!G18*'Unit emission'!AO17+'RCP19 scenario'!G106*'Unit emission'!AO149)*Efficiency!$G16+(Transition!$C16*('RCP19 scenario'!G18*'Unit emission'!AO61)+'RCP19 scenario'!G106*'Unit emission'!AO193)*Efficiency!$P16)/Lifetime!$C16</f>
        <v>0</v>
      </c>
      <c r="FY17">
        <f>(Transition!$D16*('RCP19 scenario'!H18*'Unit emission'!AP17+'RCP19 scenario'!H106*'Unit emission'!AP149)*Efficiency!$G16+(Transition!$C16*('RCP19 scenario'!H18*'Unit emission'!AP61)+'RCP19 scenario'!H106*'Unit emission'!AP193)*Efficiency!$P16)/Lifetime!$C16</f>
        <v>0</v>
      </c>
      <c r="FZ17">
        <f>(Transition!$D16*('RCP19 scenario'!I18*'Unit emission'!AQ17+'RCP19 scenario'!I106*'Unit emission'!AQ149)*Efficiency!$G16+(Transition!$C16*('RCP19 scenario'!I18*'Unit emission'!AQ61)+'RCP19 scenario'!I106*'Unit emission'!AQ193)*Efficiency!$P16)/Lifetime!$C16</f>
        <v>0</v>
      </c>
      <c r="GA17">
        <f>(Transition!$D16*('RCP19 scenario'!J18*'Unit emission'!AR17+'RCP19 scenario'!J106*'Unit emission'!AR149)*Efficiency!$G16+(Transition!$C16*('RCP19 scenario'!J18*'Unit emission'!AR61)+'RCP19 scenario'!J106*'Unit emission'!AR193)*Efficiency!$P16)/Lifetime!$C16</f>
        <v>0</v>
      </c>
      <c r="GB17">
        <f>(Transition!$D16*('RCP19 scenario'!K18*'Unit emission'!AS17+'RCP19 scenario'!K106*'Unit emission'!AS149)*Efficiency!$G16+(Transition!$C16*('RCP19 scenario'!K18*'Unit emission'!AS61)+'RCP19 scenario'!K106*'Unit emission'!AS193)*Efficiency!$P16)/Lifetime!$C16</f>
        <v>0</v>
      </c>
      <c r="GC17">
        <f>(Transition!$D16*('RCP19 scenario'!L18*'Unit emission'!AT17+'RCP19 scenario'!L106*'Unit emission'!AT149)*Efficiency!$G16+(Transition!$C16*('RCP19 scenario'!L18*'Unit emission'!AT61)+'RCP19 scenario'!L106*'Unit emission'!AT193)*Efficiency!$P16)/Lifetime!$C16</f>
        <v>0</v>
      </c>
      <c r="GD17">
        <f>(Transition!$D16*('RCP19 scenario'!M18*'Unit emission'!AU17+'RCP19 scenario'!M106*'Unit emission'!AU149)*Efficiency!$G16+(Transition!$C16*('RCP19 scenario'!M18*'Unit emission'!AU61)+'RCP19 scenario'!M106*'Unit emission'!AU193)*Efficiency!$P16)/Lifetime!$C16</f>
        <v>0</v>
      </c>
      <c r="GE17">
        <f>(Transition!$D16*('RCP19 scenario'!N18*'Unit emission'!AV17+'RCP19 scenario'!N106*'Unit emission'!AV149)*Efficiency!$G16+(Transition!$C16*('RCP19 scenario'!N18*'Unit emission'!AV61)+'RCP19 scenario'!N106*'Unit emission'!AV193)*Efficiency!$P16)/Lifetime!$C16</f>
        <v>0</v>
      </c>
      <c r="GF17">
        <f>(Transition!$D16*('RCP19 scenario'!O18*'Unit emission'!AW17+'RCP19 scenario'!O106*'Unit emission'!AW149)*Efficiency!$G16+(Transition!$C16*('RCP19 scenario'!O18*'Unit emission'!AW61)+'RCP19 scenario'!O106*'Unit emission'!AW193)*Efficiency!$P16)/Lifetime!$C16</f>
        <v>0</v>
      </c>
      <c r="GG17">
        <f>(Transition!$D16*('RCP19 scenario'!P18*'Unit emission'!AX17+'RCP19 scenario'!P106*'Unit emission'!AX149)*Efficiency!$G16+(Transition!$C16*('RCP19 scenario'!P18*'Unit emission'!AX61)+'RCP19 scenario'!P106*'Unit emission'!AX193)*Efficiency!$P16)/Lifetime!$C16</f>
        <v>0</v>
      </c>
      <c r="GH17">
        <f>(Transition!$D16*('RCP19 scenario'!Q18*'Unit emission'!AY17+'RCP19 scenario'!Q106*'Unit emission'!AY149)*Efficiency!$G16+(Transition!$C16*('RCP19 scenario'!Q18*'Unit emission'!AY61)+'RCP19 scenario'!Q106*'Unit emission'!AY193)*Efficiency!$P16)/Lifetime!$C16</f>
        <v>0</v>
      </c>
      <c r="GI17">
        <f>(Transition!$D16*('RCP19 scenario'!R18*'Unit emission'!AZ17+'RCP19 scenario'!R106*'Unit emission'!AZ149)*Efficiency!$G16+(Transition!$C16*('RCP19 scenario'!R18*'Unit emission'!AZ61)+'RCP19 scenario'!R106*'Unit emission'!AZ193)*Efficiency!$P16)/Lifetime!$C16</f>
        <v>0</v>
      </c>
      <c r="GJ17">
        <f>(Transition!$D16*('RCP19 scenario'!S18*'Unit emission'!BA17)*Efficiency!$G16+Transition!$C16*('RCP19 scenario'!S18*'Unit emission'!BA61)*Efficiency!$P16)/Lifetime!$C16</f>
        <v>0</v>
      </c>
      <c r="GK17">
        <f>(Transition!$D16*('RCP19 scenario'!T18*'Unit emission'!AK17+'RCP19 scenario'!T106*'Unit emission'!AK149)*Efficiency!$G16+(Transition!$C16*('RCP19 scenario'!T18*'Unit emission'!AK61)+'RCP19 scenario'!T106*'Unit emission'!AK193)*Efficiency!$P16)/Lifetime!$C16</f>
        <v>0</v>
      </c>
      <c r="GL17">
        <f>(Transition!$D16*('RCP19 scenario'!U18*'Unit emission'!AL17+'RCP19 scenario'!U106*'Unit emission'!AL149)*Efficiency!$G16+(Transition!$C16*('RCP19 scenario'!U18*'Unit emission'!AL61)+'RCP19 scenario'!U106*'Unit emission'!AL193)*Efficiency!$P16)/Lifetime!$C16</f>
        <v>0</v>
      </c>
      <c r="GM17">
        <f>(Transition!$D16*('RCP19 scenario'!V18*'Unit emission'!AM17+'RCP19 scenario'!V106*'Unit emission'!AM149)*Efficiency!$G16+(Transition!$C16*('RCP19 scenario'!V18*'Unit emission'!AM61)+'RCP19 scenario'!V106*'Unit emission'!AM193)*Efficiency!$P16)/Lifetime!$C16</f>
        <v>0</v>
      </c>
      <c r="GN17">
        <f>(Transition!$D16*('RCP19 scenario'!W18*'Unit emission'!AN17+'RCP19 scenario'!W106*'Unit emission'!AN149)*Efficiency!$G16+(Transition!$C16*('RCP19 scenario'!W18*'Unit emission'!AN61)+'RCP19 scenario'!W106*'Unit emission'!AN193)*Efficiency!$P16)/Lifetime!$C16</f>
        <v>0</v>
      </c>
      <c r="GO17">
        <f>(Transition!$D16*('RCP19 scenario'!X18*'Unit emission'!AO17+'RCP19 scenario'!X106*'Unit emission'!AO149)*Efficiency!$G16+(Transition!$C16*('RCP19 scenario'!X18*'Unit emission'!AO61)+'RCP19 scenario'!X106*'Unit emission'!AO193)*Efficiency!$P16)/Lifetime!$C16</f>
        <v>0</v>
      </c>
      <c r="GP17">
        <f>(Transition!$D16*('RCP19 scenario'!Y18*'Unit emission'!AP17+'RCP19 scenario'!Y106*'Unit emission'!AP149)*Efficiency!$G16+(Transition!$C16*('RCP19 scenario'!Y18*'Unit emission'!AP61)+'RCP19 scenario'!Y106*'Unit emission'!AP193)*Efficiency!$P16)/Lifetime!$C16</f>
        <v>0</v>
      </c>
      <c r="GQ17">
        <f>(Transition!$D16*('RCP19 scenario'!Z18*'Unit emission'!AQ17+'RCP19 scenario'!Z106*'Unit emission'!AQ149)*Efficiency!$G16+(Transition!$C16*('RCP19 scenario'!Z18*'Unit emission'!AQ61)+'RCP19 scenario'!Z106*'Unit emission'!AQ193)*Efficiency!$P16)/Lifetime!$C16</f>
        <v>0</v>
      </c>
      <c r="GR17">
        <f>(Transition!$D16*('RCP19 scenario'!AA18*'Unit emission'!AR17+'RCP19 scenario'!AA106*'Unit emission'!AR149)*Efficiency!$G16+(Transition!$C16*('RCP19 scenario'!AA18*'Unit emission'!AR61)+'RCP19 scenario'!AA106*'Unit emission'!AR193)*Efficiency!$P16)/Lifetime!$C16</f>
        <v>0</v>
      </c>
      <c r="GS17">
        <f>(Transition!$D16*('RCP19 scenario'!AB18*'Unit emission'!AS17+'RCP19 scenario'!AB106*'Unit emission'!AS149)*Efficiency!$G16+(Transition!$C16*('RCP19 scenario'!AB18*'Unit emission'!AS61)+'RCP19 scenario'!AB106*'Unit emission'!AS193)*Efficiency!$P16)/Lifetime!$C16</f>
        <v>0</v>
      </c>
      <c r="GT17">
        <f>(Transition!$D16*('RCP19 scenario'!AC18*'Unit emission'!AT17+'RCP19 scenario'!AC106*'Unit emission'!AT149)*Efficiency!$G16+(Transition!$C16*('RCP19 scenario'!AC18*'Unit emission'!AT61)+'RCP19 scenario'!AC106*'Unit emission'!AT193)*Efficiency!$P16)/Lifetime!$C16</f>
        <v>0</v>
      </c>
      <c r="GU17">
        <f>(Transition!$D16*('RCP19 scenario'!AD18*'Unit emission'!AU17+'RCP19 scenario'!AD106*'Unit emission'!AU149)*Efficiency!$G16+(Transition!$C16*('RCP19 scenario'!AD18*'Unit emission'!AU61)+'RCP19 scenario'!AD106*'Unit emission'!AU193)*Efficiency!$P16)/Lifetime!$C16</f>
        <v>0</v>
      </c>
      <c r="GV17">
        <f>(Transition!$D16*('RCP19 scenario'!AE18*'Unit emission'!AV17+'RCP19 scenario'!AE106*'Unit emission'!AV149)*Efficiency!$G16+(Transition!$C16*('RCP19 scenario'!AE18*'Unit emission'!AV61)+'RCP19 scenario'!AE106*'Unit emission'!AV193)*Efficiency!$P16)/Lifetime!$C16</f>
        <v>0</v>
      </c>
      <c r="GW17">
        <f>(Transition!$D16*('RCP19 scenario'!AF18*'Unit emission'!AW17+'RCP19 scenario'!AF106*'Unit emission'!AW149)*Efficiency!$G16+(Transition!$C16*('RCP19 scenario'!AF18*'Unit emission'!AW61)+'RCP19 scenario'!AF106*'Unit emission'!AW193)*Efficiency!$P16)/Lifetime!$C16</f>
        <v>0</v>
      </c>
      <c r="GX17">
        <f>(Transition!$D16*('RCP19 scenario'!AG18*'Unit emission'!AX17+'RCP19 scenario'!AG106*'Unit emission'!AX149)*Efficiency!$G16+(Transition!$C16*('RCP19 scenario'!AG18*'Unit emission'!AX61)+'RCP19 scenario'!AG106*'Unit emission'!AX193)*Efficiency!$P16)/Lifetime!$C16</f>
        <v>0</v>
      </c>
      <c r="GY17">
        <f>(Transition!$D16*('RCP19 scenario'!AH18*'Unit emission'!AY17+'RCP19 scenario'!AH106*'Unit emission'!AY149)*Efficiency!$G16+(Transition!$C16*('RCP19 scenario'!AH18*'Unit emission'!AY61)+'RCP19 scenario'!AH106*'Unit emission'!AY193)*Efficiency!$P16)/Lifetime!$C16</f>
        <v>0</v>
      </c>
      <c r="GZ17">
        <f>(Transition!$D16*('RCP19 scenario'!AI18*'Unit emission'!AZ17+'RCP19 scenario'!AI106*'Unit emission'!AZ149)*Efficiency!$G16+(Transition!$C16*('RCP19 scenario'!AI18*'Unit emission'!AZ61)+'RCP19 scenario'!AI106*'Unit emission'!AZ193)*Efficiency!$P16)/Lifetime!$C16</f>
        <v>0</v>
      </c>
      <c r="HA17">
        <f>(Transition!$D16*('RCP19 scenario'!AJ18*'Unit emission'!BA17)*Efficiency!$G16+Transition!$C16*('RCP19 scenario'!AJ18*'Unit emission'!BA61)*Efficiency!$P16)/Lifetime!$C16</f>
        <v>0</v>
      </c>
      <c r="HB17">
        <f>(Transition!$D16*('RCP19 scenario'!AK18*'Unit emission'!AK17+'RCP19 scenario'!AK106*'Unit emission'!AK149)*Efficiency!$G16+(Transition!$C16*('RCP19 scenario'!AK18*'Unit emission'!AK61)+'RCP19 scenario'!AK106*'Unit emission'!AK193)*Efficiency!$P16)/Lifetime!$C16</f>
        <v>0</v>
      </c>
      <c r="HC17">
        <f>(Transition!$D16*('RCP19 scenario'!AL18*'Unit emission'!AL17+'RCP19 scenario'!AL106*'Unit emission'!AL149)*Efficiency!$G16+(Transition!$C16*('RCP19 scenario'!AL18*'Unit emission'!AL61)+'RCP19 scenario'!AL106*'Unit emission'!AL193)*Efficiency!$P16)/Lifetime!$C16</f>
        <v>0</v>
      </c>
      <c r="HD17">
        <f>(Transition!$D16*('RCP19 scenario'!AM18*'Unit emission'!AM17+'RCP19 scenario'!AM106*'Unit emission'!AM149)*Efficiency!$G16+(Transition!$C16*('RCP19 scenario'!AM18*'Unit emission'!AM61)+'RCP19 scenario'!AM106*'Unit emission'!AM193)*Efficiency!$P16)/Lifetime!$C16</f>
        <v>0</v>
      </c>
      <c r="HE17">
        <f>(Transition!$D16*('RCP19 scenario'!AN18*'Unit emission'!AN17+'RCP19 scenario'!AN106*'Unit emission'!AN149)*Efficiency!$G16+(Transition!$C16*('RCP19 scenario'!AN18*'Unit emission'!AN61)+'RCP19 scenario'!AN106*'Unit emission'!AN193)*Efficiency!$P16)/Lifetime!$C16</f>
        <v>0</v>
      </c>
      <c r="HF17">
        <f>(Transition!$D16*('RCP19 scenario'!AO18*'Unit emission'!AO17+'RCP19 scenario'!AO106*'Unit emission'!AO149)*Efficiency!$G16+(Transition!$C16*('RCP19 scenario'!AO18*'Unit emission'!AO61)+'RCP19 scenario'!AO106*'Unit emission'!AO193)*Efficiency!$P16)/Lifetime!$C16</f>
        <v>0</v>
      </c>
      <c r="HG17">
        <f>(Transition!$D16*('RCP19 scenario'!AP18*'Unit emission'!AP17+'RCP19 scenario'!AP106*'Unit emission'!AP149)*Efficiency!$G16+(Transition!$C16*('RCP19 scenario'!AP18*'Unit emission'!AP61)+'RCP19 scenario'!AP106*'Unit emission'!AP193)*Efficiency!$P16)/Lifetime!$C16</f>
        <v>0</v>
      </c>
      <c r="HH17">
        <f>(Transition!$D16*('RCP19 scenario'!AQ18*'Unit emission'!AQ17+'RCP19 scenario'!AQ106*'Unit emission'!AQ149)*Efficiency!$G16+(Transition!$C16*('RCP19 scenario'!AQ18*'Unit emission'!AQ61)+'RCP19 scenario'!AQ106*'Unit emission'!AQ193)*Efficiency!$P16)/Lifetime!$C16</f>
        <v>0</v>
      </c>
      <c r="HI17">
        <f>(Transition!$D16*('RCP19 scenario'!AR18*'Unit emission'!AR17+'RCP19 scenario'!AR106*'Unit emission'!AR149)*Efficiency!$G16+(Transition!$C16*('RCP19 scenario'!AR18*'Unit emission'!AR61)+'RCP19 scenario'!AR106*'Unit emission'!AR193)*Efficiency!$P16)/Lifetime!$C16</f>
        <v>0</v>
      </c>
      <c r="HJ17">
        <f>(Transition!$D16*('RCP19 scenario'!AS18*'Unit emission'!AS17+'RCP19 scenario'!AS106*'Unit emission'!AS149)*Efficiency!$G16+(Transition!$C16*('RCP19 scenario'!AS18*'Unit emission'!AS61)+'RCP19 scenario'!AS106*'Unit emission'!AS193)*Efficiency!$P16)/Lifetime!$C16</f>
        <v>0</v>
      </c>
      <c r="HK17">
        <f>(Transition!$D16*('RCP19 scenario'!AT18*'Unit emission'!AT17+'RCP19 scenario'!AT106*'Unit emission'!AT149)*Efficiency!$G16+(Transition!$C16*('RCP19 scenario'!AT18*'Unit emission'!AT61)+'RCP19 scenario'!AT106*'Unit emission'!AT193)*Efficiency!$P16)/Lifetime!$C16</f>
        <v>0</v>
      </c>
      <c r="HL17">
        <f>(Transition!$D16*('RCP19 scenario'!AU18*'Unit emission'!AU17+'RCP19 scenario'!AU106*'Unit emission'!AU149)*Efficiency!$G16+(Transition!$C16*('RCP19 scenario'!AU18*'Unit emission'!AU61)+'RCP19 scenario'!AU106*'Unit emission'!AU193)*Efficiency!$P16)/Lifetime!$C16</f>
        <v>0</v>
      </c>
      <c r="HM17">
        <f>(Transition!$D16*('RCP19 scenario'!AV18*'Unit emission'!AV17+'RCP19 scenario'!AV106*'Unit emission'!AV149)*Efficiency!$G16+(Transition!$C16*('RCP19 scenario'!AV18*'Unit emission'!AV61)+'RCP19 scenario'!AV106*'Unit emission'!AV193)*Efficiency!$P16)/Lifetime!$C16</f>
        <v>0</v>
      </c>
      <c r="HN17">
        <f>(Transition!$D16*('RCP19 scenario'!AW18*'Unit emission'!AW17+'RCP19 scenario'!AW106*'Unit emission'!AW149)*Efficiency!$G16+(Transition!$C16*('RCP19 scenario'!AW18*'Unit emission'!AW61)+'RCP19 scenario'!AW106*'Unit emission'!AW193)*Efficiency!$P16)/Lifetime!$C16</f>
        <v>0</v>
      </c>
      <c r="HO17">
        <f>(Transition!$D16*('RCP19 scenario'!AX18*'Unit emission'!AX17+'RCP19 scenario'!AX106*'Unit emission'!AX149)*Efficiency!$G16+(Transition!$C16*('RCP19 scenario'!AX18*'Unit emission'!AX61)+'RCP19 scenario'!AX106*'Unit emission'!AX193)*Efficiency!$P16)/Lifetime!$C16</f>
        <v>0</v>
      </c>
      <c r="HP17">
        <f>(Transition!$D16*('RCP19 scenario'!AY18*'Unit emission'!AY17+'RCP19 scenario'!AY106*'Unit emission'!AY149)*Efficiency!$G16+(Transition!$C16*('RCP19 scenario'!AY18*'Unit emission'!AY61)+'RCP19 scenario'!AY106*'Unit emission'!AY193)*Efficiency!$P16)/Lifetime!$C16</f>
        <v>0</v>
      </c>
      <c r="HQ17">
        <f>(Transition!$D16*('RCP19 scenario'!AZ18*'Unit emission'!AZ17+'RCP19 scenario'!AZ106*'Unit emission'!AZ149)*Efficiency!$G16+(Transition!$C16*('RCP19 scenario'!AZ18*'Unit emission'!AZ61)+'RCP19 scenario'!AZ106*'Unit emission'!AZ193)*Efficiency!$P16)/Lifetime!$C16</f>
        <v>0</v>
      </c>
      <c r="HR17">
        <f>(Transition!$D16*('RCP19 scenario'!BA18*'Unit emission'!BA17)*Efficiency!$G16+Transition!$C16*('RCP19 scenario'!BA18*'Unit emission'!BA61)*Efficiency!$P16)/Lifetime!$C16</f>
        <v>0</v>
      </c>
      <c r="HS17" s="9">
        <f>(Transition!$D16*('RCP19 scenario'!BB18*'Unit emission'!AK17)*Efficiency!$G16+Transition!$C16*('RCP19 scenario'!BB18*'Unit emission'!AK61)*Efficiency!$P16)/Lifetime!$C16</f>
        <v>0</v>
      </c>
      <c r="HT17" s="9">
        <f>(Transition!$D16*('RCP19 scenario'!BC18*'Unit emission'!AL17)*Efficiency!$G16+Transition!$C16*('RCP19 scenario'!BC18*'Unit emission'!AL61)*Efficiency!$P16)/Lifetime!$C16</f>
        <v>0</v>
      </c>
      <c r="HU17" s="9">
        <f>(Transition!$D16*('RCP19 scenario'!BD18*'Unit emission'!AM17)*Efficiency!$G16+Transition!$C16*('RCP19 scenario'!BD18*'Unit emission'!AM61)*Efficiency!$P16)/Lifetime!$C16</f>
        <v>0</v>
      </c>
      <c r="HV17" s="9">
        <f>(Transition!$D16*('RCP19 scenario'!BE18*'Unit emission'!AN17)*Efficiency!$G16+Transition!$C16*('RCP19 scenario'!BE18*'Unit emission'!AN61)*Efficiency!$P16)/Lifetime!$C16</f>
        <v>0</v>
      </c>
      <c r="HW17" s="9">
        <f>(Transition!$D16*('RCP19 scenario'!BF18*'Unit emission'!AO17)*Efficiency!$G16+Transition!$C16*('RCP19 scenario'!BF18*'Unit emission'!AO61)*Efficiency!$P16)/Lifetime!$C16</f>
        <v>0</v>
      </c>
      <c r="HX17" s="9">
        <f>(Transition!$D16*('RCP19 scenario'!BG18*'Unit emission'!AP17)*Efficiency!$G16+Transition!$C16*('RCP19 scenario'!BG18*'Unit emission'!AP61)*Efficiency!$P16)/Lifetime!$C16</f>
        <v>0</v>
      </c>
      <c r="HY17" s="9">
        <f>(Transition!$D16*('RCP19 scenario'!BH18*'Unit emission'!AQ17)*Efficiency!$G16+Transition!$C16*('RCP19 scenario'!BH18*'Unit emission'!AQ61)*Efficiency!$P16)/Lifetime!$C16</f>
        <v>0</v>
      </c>
      <c r="HZ17" s="9">
        <f>(Transition!$D16*('RCP19 scenario'!BI18*'Unit emission'!AR17)*Efficiency!$G16+Transition!$C16*('RCP19 scenario'!BI18*'Unit emission'!AR61)*Efficiency!$P16)/Lifetime!$C16</f>
        <v>0</v>
      </c>
      <c r="IA17" s="9">
        <f>(Transition!$D16*('RCP19 scenario'!BJ18*'Unit emission'!AS17)*Efficiency!$G16+Transition!$C16*('RCP19 scenario'!BJ18*'Unit emission'!AS61)*Efficiency!$P16)/Lifetime!$C16</f>
        <v>0</v>
      </c>
      <c r="IB17" s="9">
        <f>(Transition!$D16*('RCP19 scenario'!BK18*'Unit emission'!AT17)*Efficiency!$G16+Transition!$C16*('RCP19 scenario'!BK18*'Unit emission'!AT61)*Efficiency!$P16)/Lifetime!$C16</f>
        <v>0</v>
      </c>
      <c r="IC17" s="9">
        <f>(Transition!$D16*('RCP19 scenario'!BL18*'Unit emission'!AU17)*Efficiency!$G16+Transition!$C16*('RCP19 scenario'!BL18*'Unit emission'!AU61)*Efficiency!$P16)/Lifetime!$C16</f>
        <v>0</v>
      </c>
      <c r="ID17" s="9">
        <f>(Transition!$D16*('RCP19 scenario'!BM18*'Unit emission'!AV17)*Efficiency!$G16+Transition!$C16*('RCP19 scenario'!BM18*'Unit emission'!AV61)*Efficiency!$P16)/Lifetime!$C16</f>
        <v>0</v>
      </c>
      <c r="IE17" s="9">
        <f>(Transition!$D16*('RCP19 scenario'!BN18*'Unit emission'!AW17)*Efficiency!$G16+Transition!$C16*('RCP19 scenario'!BN18*'Unit emission'!AW61)*Efficiency!$P16)/Lifetime!$C16</f>
        <v>0</v>
      </c>
      <c r="IF17" s="9">
        <f>(Transition!$D16*('RCP19 scenario'!BO18*'Unit emission'!AX17)*Efficiency!$G16+Transition!$C16*('RCP19 scenario'!BO18*'Unit emission'!AX61)*Efficiency!$P16)/Lifetime!$C16</f>
        <v>0</v>
      </c>
      <c r="IG17" s="9">
        <f>(Transition!$D16*('RCP19 scenario'!BP18*'Unit emission'!AY17)*Efficiency!$G16+Transition!$C16*('RCP19 scenario'!BP18*'Unit emission'!AY61)*Efficiency!$P16)/Lifetime!$C16</f>
        <v>0</v>
      </c>
      <c r="IH17" s="9">
        <f>(Transition!$D16*('RCP19 scenario'!BQ18*'Unit emission'!AZ17)*Efficiency!$G16+Transition!$C16*('RCP19 scenario'!BQ18*'Unit emission'!AZ61)*Efficiency!$P16)/Lifetime!$C16</f>
        <v>0</v>
      </c>
      <c r="II17" s="9">
        <f>(Transition!$D16*('RCP19 scenario'!BR18*'Unit emission'!BA17)*Efficiency!$G16+Transition!$C16*('RCP19 scenario'!BR18*'Unit emission'!BA61)*Efficiency!$P16)/Lifetime!$C16</f>
        <v>0</v>
      </c>
      <c r="IJ17" s="9">
        <f>(Transition!$D16*('RCP19 scenario'!BS18*'Unit emission'!AK17)*Efficiency!$G16+Transition!$C16*('RCP19 scenario'!BS18*'Unit emission'!AK61)*Efficiency!$P16)/Lifetime!$C16</f>
        <v>0</v>
      </c>
      <c r="IK17" s="9">
        <f>(Transition!$D16*('RCP19 scenario'!BT18*'Unit emission'!AL17)*Efficiency!$G16+Transition!$C16*('RCP19 scenario'!BT18*'Unit emission'!AL61)*Efficiency!$P16)/Lifetime!$C16</f>
        <v>0</v>
      </c>
      <c r="IL17" s="9">
        <f>(Transition!$D16*('RCP19 scenario'!BU18*'Unit emission'!AM17)*Efficiency!$G16+Transition!$C16*('RCP19 scenario'!BU18*'Unit emission'!AM61)*Efficiency!$P16)/Lifetime!$C16</f>
        <v>0</v>
      </c>
      <c r="IM17" s="9">
        <f>(Transition!$D16*('RCP19 scenario'!BV18*'Unit emission'!AN17)*Efficiency!$G16+Transition!$C16*('RCP19 scenario'!BV18*'Unit emission'!AN61)*Efficiency!$P16)/Lifetime!$C16</f>
        <v>0</v>
      </c>
      <c r="IN17" s="9">
        <f>(Transition!$D16*('RCP19 scenario'!BW18*'Unit emission'!AO17)*Efficiency!$G16+Transition!$C16*('RCP19 scenario'!BW18*'Unit emission'!AO61)*Efficiency!$P16)/Lifetime!$C16</f>
        <v>0</v>
      </c>
      <c r="IO17" s="9">
        <f>(Transition!$D16*('RCP19 scenario'!BX18*'Unit emission'!AP17)*Efficiency!$G16+Transition!$C16*('RCP19 scenario'!BX18*'Unit emission'!AP61)*Efficiency!$P16)/Lifetime!$C16</f>
        <v>0</v>
      </c>
      <c r="IP17" s="9">
        <f>(Transition!$D16*('RCP19 scenario'!BY18*'Unit emission'!AQ17)*Efficiency!$G16+Transition!$C16*('RCP19 scenario'!BY18*'Unit emission'!AQ61)*Efficiency!$P16)/Lifetime!$C16</f>
        <v>0</v>
      </c>
      <c r="IQ17" s="9">
        <f>(Transition!$D16*('RCP19 scenario'!BZ18*'Unit emission'!AR17)*Efficiency!$G16+Transition!$C16*('RCP19 scenario'!BZ18*'Unit emission'!AR61)*Efficiency!$P16)/Lifetime!$C16</f>
        <v>0</v>
      </c>
      <c r="IR17" s="9">
        <f>(Transition!$D16*('RCP19 scenario'!CA18*'Unit emission'!AS17)*Efficiency!$G16+Transition!$C16*('RCP19 scenario'!CA18*'Unit emission'!AS61)*Efficiency!$P16)/Lifetime!$C16</f>
        <v>0</v>
      </c>
      <c r="IS17" s="9">
        <f>(Transition!$D16*('RCP19 scenario'!CB18*'Unit emission'!AT17)*Efficiency!$G16+Transition!$C16*('RCP19 scenario'!CB18*'Unit emission'!AT61)*Efficiency!$P16)/Lifetime!$C16</f>
        <v>0</v>
      </c>
      <c r="IT17" s="9">
        <f>(Transition!$D16*('RCP19 scenario'!CC18*'Unit emission'!AU17)*Efficiency!$G16+Transition!$C16*('RCP19 scenario'!CC18*'Unit emission'!AU61)*Efficiency!$P16)/Lifetime!$C16</f>
        <v>0</v>
      </c>
      <c r="IU17" s="9">
        <f>(Transition!$D16*('RCP19 scenario'!CD18*'Unit emission'!AV17)*Efficiency!$G16+Transition!$C16*('RCP19 scenario'!CD18*'Unit emission'!AV61)*Efficiency!$P16)/Lifetime!$C16</f>
        <v>0</v>
      </c>
      <c r="IV17" s="9">
        <f>(Transition!$D16*('RCP19 scenario'!CE18*'Unit emission'!AW17)*Efficiency!$G16+Transition!$C16*('RCP19 scenario'!CE18*'Unit emission'!AW61)*Efficiency!$P16)/Lifetime!$C16</f>
        <v>0</v>
      </c>
      <c r="IW17" s="9">
        <f>(Transition!$D16*('RCP19 scenario'!CF18*'Unit emission'!AX17)*Efficiency!$G16+Transition!$C16*('RCP19 scenario'!CF18*'Unit emission'!AX61)*Efficiency!$P16)/Lifetime!$C16</f>
        <v>0</v>
      </c>
      <c r="IX17" s="9">
        <f>(Transition!$D16*('RCP19 scenario'!CG18*'Unit emission'!AY17)*Efficiency!$G16+Transition!$C16*('RCP19 scenario'!CG18*'Unit emission'!AY61)*Efficiency!$P16)/Lifetime!$C16</f>
        <v>0</v>
      </c>
      <c r="IY17" s="9">
        <f>(Transition!$D16*('RCP19 scenario'!CH18*'Unit emission'!AZ17)*Efficiency!$G16+Transition!$C16*('RCP19 scenario'!CH18*'Unit emission'!AZ61)*Efficiency!$P16)/Lifetime!$C16</f>
        <v>0</v>
      </c>
    </row>
    <row r="18" spans="1:259" x14ac:dyDescent="0.25">
      <c r="A18">
        <v>2025</v>
      </c>
      <c r="B18">
        <f>(Transition!$D17*('Base-scenario'!C19*'Unit emission'!C18)*Efficiency!$G17+(Transition!$C17*('Base-scenario'!C19*'Unit emission'!C62)+'Base-scenario'!C107*'Unit emission'!C194)*Efficiency!$P17)/Lifetime!$C17</f>
        <v>0</v>
      </c>
      <c r="C18">
        <f>(Transition!$D17*('Base-scenario'!D19*'Unit emission'!D18)*Efficiency!$G17+(Transition!$C17*('Base-scenario'!D19*'Unit emission'!D62)+'Base-scenario'!D107*'Unit emission'!D194)*Efficiency!$P17)/Lifetime!$C17</f>
        <v>0</v>
      </c>
      <c r="D18">
        <f>(Transition!$D17*('Base-scenario'!E19*'Unit emission'!E18)*Efficiency!$G17+(Transition!$C17*('Base-scenario'!E19*'Unit emission'!E62)+'Base-scenario'!E107*'Unit emission'!E194)*Efficiency!$P17)/Lifetime!$C17</f>
        <v>0</v>
      </c>
      <c r="E18">
        <f>(Transition!$D17*('Base-scenario'!F19*'Unit emission'!F18)*Efficiency!$G17+(Transition!$C17*('Base-scenario'!F19*'Unit emission'!F62)+'Base-scenario'!F107*'Unit emission'!F194)*Efficiency!$P17)/Lifetime!$C17</f>
        <v>0</v>
      </c>
      <c r="F18">
        <f>(Transition!$D17*('Base-scenario'!G19*'Unit emission'!G18)*Efficiency!$G17+(Transition!$C17*('Base-scenario'!G19*'Unit emission'!G62)+'Base-scenario'!G107*'Unit emission'!G194)*Efficiency!$P17)/Lifetime!$C17</f>
        <v>0</v>
      </c>
      <c r="G18">
        <f>(Transition!$D17*('Base-scenario'!H19*'Unit emission'!H18)*Efficiency!$G17+(Transition!$C17*('Base-scenario'!H19*'Unit emission'!H62)+'Base-scenario'!H107*'Unit emission'!H194)*Efficiency!$P17)/Lifetime!$C17</f>
        <v>0</v>
      </c>
      <c r="H18">
        <f>(Transition!$D17*('Base-scenario'!I19*'Unit emission'!I18)*Efficiency!$G17+(Transition!$C17*('Base-scenario'!I19*'Unit emission'!I62)+'Base-scenario'!I107*'Unit emission'!I194)*Efficiency!$P17)/Lifetime!$C17</f>
        <v>0</v>
      </c>
      <c r="I18">
        <f>(Transition!$D17*('Base-scenario'!J19*'Unit emission'!J18)*Efficiency!$G17+(Transition!$C17*('Base-scenario'!J19*'Unit emission'!J62)+'Base-scenario'!J107*'Unit emission'!J194)*Efficiency!$P17)/Lifetime!$C17</f>
        <v>0</v>
      </c>
      <c r="J18">
        <f>(Transition!$D17*('Base-scenario'!K19*'Unit emission'!K18)*Efficiency!$G17+(Transition!$C17*('Base-scenario'!K19*'Unit emission'!K62)+'Base-scenario'!K107*'Unit emission'!K194)*Efficiency!$P17)/Lifetime!$C17</f>
        <v>0</v>
      </c>
      <c r="K18">
        <f>(Transition!$D17*('Base-scenario'!L19*'Unit emission'!L18)*Efficiency!$G17+(Transition!$C17*('Base-scenario'!L19*'Unit emission'!L62)+'Base-scenario'!L107*'Unit emission'!L194)*Efficiency!$P17)/Lifetime!$C17</f>
        <v>0</v>
      </c>
      <c r="L18">
        <f>(Transition!$D17*('Base-scenario'!M19*'Unit emission'!M18)*Efficiency!$G17+(Transition!$C17*('Base-scenario'!M19*'Unit emission'!M62)+'Base-scenario'!M107*'Unit emission'!M194)*Efficiency!$P17)/Lifetime!$C17</f>
        <v>0</v>
      </c>
      <c r="M18">
        <f>(Transition!$D17*('Base-scenario'!N19*'Unit emission'!N18)*Efficiency!$G17+(Transition!$C17*('Base-scenario'!N19*'Unit emission'!N62)+'Base-scenario'!N107*'Unit emission'!N194)*Efficiency!$P17)/Lifetime!$C17</f>
        <v>0</v>
      </c>
      <c r="N18">
        <f>(Transition!$D17*('Base-scenario'!O19*'Unit emission'!O18)*Efficiency!$G17+(Transition!$C17*('Base-scenario'!O19*'Unit emission'!O62)+'Base-scenario'!O107*'Unit emission'!O194)*Efficiency!$P17)/Lifetime!$C17</f>
        <v>0</v>
      </c>
      <c r="O18">
        <f>(Transition!$D17*('Base-scenario'!P19*'Unit emission'!P18)*Efficiency!$G17+(Transition!$C17*('Base-scenario'!P19*'Unit emission'!P62)+'Base-scenario'!P107*'Unit emission'!P194)*Efficiency!$P17)/Lifetime!$C17</f>
        <v>0</v>
      </c>
      <c r="P18">
        <f>(Transition!$D17*('Base-scenario'!Q19*'Unit emission'!Q18)*Efficiency!$G17+(Transition!$C17*('Base-scenario'!Q19*'Unit emission'!Q62)+'Base-scenario'!Q107*'Unit emission'!Q194)*Efficiency!$P17)/Lifetime!$C17</f>
        <v>0</v>
      </c>
      <c r="Q18">
        <f>(Transition!$D17*('Base-scenario'!R19*'Unit emission'!R18)*Efficiency!$G17+(Transition!$C17*('Base-scenario'!R19*'Unit emission'!R62)+'Base-scenario'!R107*'Unit emission'!R194)*Efficiency!$P17)/Lifetime!$C17</f>
        <v>0</v>
      </c>
      <c r="R18">
        <f>(Transition!$D17*('Base-scenario'!S19*'Unit emission'!S18)*Efficiency!$G17+Transition!$C17*('Base-scenario'!S19*'Unit emission'!S62)*Efficiency!$P17)/Lifetime!$C17</f>
        <v>0</v>
      </c>
      <c r="S18">
        <f>(Transition!$D17*('Base-scenario'!T19*'Unit emission'!C18)*Efficiency!$G17+(Transition!$C17*('Base-scenario'!T19*'Unit emission'!C62)+'Base-scenario'!T107*'Unit emission'!C194)*Efficiency!$P17)/Lifetime!$C17</f>
        <v>0</v>
      </c>
      <c r="T18">
        <f>(Transition!$D17*('Base-scenario'!U19*'Unit emission'!D18)*Efficiency!$G17+(Transition!$C17*('Base-scenario'!U19*'Unit emission'!D62)+'Base-scenario'!U107*'Unit emission'!D194)*Efficiency!$P17)/Lifetime!$C17</f>
        <v>0</v>
      </c>
      <c r="U18">
        <f>(Transition!$D17*('Base-scenario'!V19*'Unit emission'!E18)*Efficiency!$G17+(Transition!$C17*('Base-scenario'!V19*'Unit emission'!E62)+'Base-scenario'!V107*'Unit emission'!E194)*Efficiency!$P17)/Lifetime!$C17</f>
        <v>0</v>
      </c>
      <c r="V18">
        <f>(Transition!$D17*('Base-scenario'!W19*'Unit emission'!F18)*Efficiency!$G17+(Transition!$C17*('Base-scenario'!W19*'Unit emission'!F62)+'Base-scenario'!W107*'Unit emission'!F194)*Efficiency!$P17)/Lifetime!$C17</f>
        <v>0</v>
      </c>
      <c r="W18">
        <f>(Transition!$D17*('Base-scenario'!X19*'Unit emission'!G18)*Efficiency!$G17+(Transition!$C17*('Base-scenario'!X19*'Unit emission'!G62)+'Base-scenario'!X107*'Unit emission'!G194)*Efficiency!$P17)/Lifetime!$C17</f>
        <v>0</v>
      </c>
      <c r="X18">
        <f>(Transition!$D17*('Base-scenario'!Y19*'Unit emission'!H18)*Efficiency!$G17+(Transition!$C17*('Base-scenario'!Y19*'Unit emission'!H62)+'Base-scenario'!Y107*'Unit emission'!H194)*Efficiency!$P17)/Lifetime!$C17</f>
        <v>0</v>
      </c>
      <c r="Y18">
        <f>(Transition!$D17*('Base-scenario'!Z19*'Unit emission'!I18)*Efficiency!$G17+(Transition!$C17*('Base-scenario'!Z19*'Unit emission'!I62)+'Base-scenario'!Z107*'Unit emission'!I194)*Efficiency!$P17)/Lifetime!$C17</f>
        <v>0</v>
      </c>
      <c r="Z18">
        <f>(Transition!$D17*('Base-scenario'!AA19*'Unit emission'!J18)*Efficiency!$G17+(Transition!$C17*('Base-scenario'!AA19*'Unit emission'!J62)+'Base-scenario'!AA107*'Unit emission'!J194)*Efficiency!$P17)/Lifetime!$C17</f>
        <v>0</v>
      </c>
      <c r="AA18">
        <f>(Transition!$D17*('Base-scenario'!AB19*'Unit emission'!K18)*Efficiency!$G17+(Transition!$C17*('Base-scenario'!AB19*'Unit emission'!K62)+'Base-scenario'!AB107*'Unit emission'!K194)*Efficiency!$P17)/Lifetime!$C17</f>
        <v>0</v>
      </c>
      <c r="AB18">
        <f>(Transition!$D17*('Base-scenario'!AC19*'Unit emission'!L18)*Efficiency!$G17+(Transition!$C17*('Base-scenario'!AC19*'Unit emission'!L62)+'Base-scenario'!AC107*'Unit emission'!L194)*Efficiency!$P17)/Lifetime!$C17</f>
        <v>0</v>
      </c>
      <c r="AC18">
        <f>(Transition!$D17*('Base-scenario'!AD19*'Unit emission'!M18)*Efficiency!$G17+(Transition!$C17*('Base-scenario'!AD19*'Unit emission'!M62)+'Base-scenario'!AD107*'Unit emission'!M194)*Efficiency!$P17)/Lifetime!$C17</f>
        <v>0</v>
      </c>
      <c r="AD18">
        <f>(Transition!$D17*('Base-scenario'!AE19*'Unit emission'!N18)*Efficiency!$G17+(Transition!$C17*('Base-scenario'!AE19*'Unit emission'!N62)+'Base-scenario'!AE107*'Unit emission'!N194)*Efficiency!$P17)/Lifetime!$C17</f>
        <v>0</v>
      </c>
      <c r="AE18">
        <f>(Transition!$D17*('Base-scenario'!AF19*'Unit emission'!O18)*Efficiency!$G17+(Transition!$C17*('Base-scenario'!AF19*'Unit emission'!O62)+'Base-scenario'!AF107*'Unit emission'!O194)*Efficiency!$P17)/Lifetime!$C17</f>
        <v>0</v>
      </c>
      <c r="AF18">
        <f>(Transition!$D17*('Base-scenario'!AG19*'Unit emission'!P18)*Efficiency!$G17+(Transition!$C17*('Base-scenario'!AG19*'Unit emission'!P62)+'Base-scenario'!AG107*'Unit emission'!P194)*Efficiency!$P17)/Lifetime!$C17</f>
        <v>0</v>
      </c>
      <c r="AG18">
        <f>(Transition!$D17*('Base-scenario'!AH19*'Unit emission'!Q18)*Efficiency!$G17+(Transition!$C17*('Base-scenario'!AH19*'Unit emission'!Q62)+'Base-scenario'!AH107*'Unit emission'!Q194)*Efficiency!$P17)/Lifetime!$C17</f>
        <v>0</v>
      </c>
      <c r="AH18">
        <f>(Transition!$D17*('Base-scenario'!AI19*'Unit emission'!R18)*Efficiency!$G17+(Transition!$C17*('Base-scenario'!AI19*'Unit emission'!R62)+'Base-scenario'!AI107*'Unit emission'!R194)*Efficiency!$P17)/Lifetime!$C17</f>
        <v>0</v>
      </c>
      <c r="AI18">
        <f>(Transition!$D17*('Base-scenario'!AJ19*'Unit emission'!S18)*Efficiency!$G17+Transition!$C17*('Base-scenario'!AJ19*'Unit emission'!S62)*Efficiency!$P17)/Lifetime!$C17</f>
        <v>0</v>
      </c>
      <c r="AJ18">
        <f>(Transition!$D17*('Base-scenario'!AK19*'Unit emission'!C18+'Base-scenario'!AK107*'Unit emission'!C150)*Efficiency!$G17+(Transition!$C17*('Base-scenario'!AK19*'Unit emission'!C62)+'Base-scenario'!AK107*'Unit emission'!C194)*Efficiency!$P17)/Lifetime!$C17</f>
        <v>0</v>
      </c>
      <c r="AK18">
        <f>(Transition!$D17*('Base-scenario'!AL19*'Unit emission'!D18+'Base-scenario'!AL107*'Unit emission'!D150)*Efficiency!$G17+(Transition!$C17*('Base-scenario'!AL19*'Unit emission'!D62)+'Base-scenario'!AL107*'Unit emission'!D194)*Efficiency!$P17)/Lifetime!$C17</f>
        <v>0</v>
      </c>
      <c r="AL18">
        <f>(Transition!$D17*('Base-scenario'!AM19*'Unit emission'!E18+'Base-scenario'!AM107*'Unit emission'!E150)*Efficiency!$G17+(Transition!$C17*('Base-scenario'!AM19*'Unit emission'!E62)+'Base-scenario'!AM107*'Unit emission'!E194)*Efficiency!$P17)/Lifetime!$C17</f>
        <v>0</v>
      </c>
      <c r="AM18">
        <f>(Transition!$D17*('Base-scenario'!AN19*'Unit emission'!F18+'Base-scenario'!AN107*'Unit emission'!F150)*Efficiency!$G17+(Transition!$C17*('Base-scenario'!AN19*'Unit emission'!F62)+'Base-scenario'!AN107*'Unit emission'!F194)*Efficiency!$P17)/Lifetime!$C17</f>
        <v>0</v>
      </c>
      <c r="AN18">
        <f>(Transition!$D17*('Base-scenario'!AO19*'Unit emission'!G18+'Base-scenario'!AO107*'Unit emission'!G150)*Efficiency!$G17+(Transition!$C17*('Base-scenario'!AO19*'Unit emission'!G62)+'Base-scenario'!AO107*'Unit emission'!G194)*Efficiency!$P17)/Lifetime!$C17</f>
        <v>0</v>
      </c>
      <c r="AO18">
        <f>(Transition!$D17*('Base-scenario'!AP19*'Unit emission'!H18+'Base-scenario'!AP107*'Unit emission'!H150)*Efficiency!$G17+(Transition!$C17*('Base-scenario'!AP19*'Unit emission'!H62)+'Base-scenario'!AP107*'Unit emission'!H194)*Efficiency!$P17)/Lifetime!$C17</f>
        <v>0</v>
      </c>
      <c r="AP18">
        <f>(Transition!$D17*('Base-scenario'!AQ19*'Unit emission'!I18+'Base-scenario'!AQ107*'Unit emission'!I150)*Efficiency!$G17+(Transition!$C17*('Base-scenario'!AQ19*'Unit emission'!I62)+'Base-scenario'!AQ107*'Unit emission'!I194)*Efficiency!$P17)/Lifetime!$C17</f>
        <v>0</v>
      </c>
      <c r="AQ18">
        <f>(Transition!$D17*('Base-scenario'!AR19*'Unit emission'!J18+'Base-scenario'!AR107*'Unit emission'!J150)*Efficiency!$G17+(Transition!$C17*('Base-scenario'!AR19*'Unit emission'!J62)+'Base-scenario'!AR107*'Unit emission'!J194)*Efficiency!$P17)/Lifetime!$C17</f>
        <v>0</v>
      </c>
      <c r="AR18">
        <f>(Transition!$D17*('Base-scenario'!AS19*'Unit emission'!K18+'Base-scenario'!AS107*'Unit emission'!K150)*Efficiency!$G17+(Transition!$C17*('Base-scenario'!AS19*'Unit emission'!K62)+'Base-scenario'!AS107*'Unit emission'!K194)*Efficiency!$P17)/Lifetime!$C17</f>
        <v>0</v>
      </c>
      <c r="AS18">
        <f>(Transition!$D17*('Base-scenario'!AT19*'Unit emission'!L18+'Base-scenario'!AT107*'Unit emission'!L150)*Efficiency!$G17+(Transition!$C17*('Base-scenario'!AT19*'Unit emission'!L62)+'Base-scenario'!AT107*'Unit emission'!L194)*Efficiency!$P17)/Lifetime!$C17</f>
        <v>0</v>
      </c>
      <c r="AT18">
        <f>(Transition!$D17*('Base-scenario'!AU19*'Unit emission'!M18+'Base-scenario'!AU107*'Unit emission'!M150)*Efficiency!$G17+(Transition!$C17*('Base-scenario'!AU19*'Unit emission'!M62)+'Base-scenario'!AU107*'Unit emission'!M194)*Efficiency!$P17)/Lifetime!$C17</f>
        <v>0</v>
      </c>
      <c r="AU18">
        <f>(Transition!$D17*('Base-scenario'!AV19*'Unit emission'!N18+'Base-scenario'!AV107*'Unit emission'!N150)*Efficiency!$G17+(Transition!$C17*('Base-scenario'!AV19*'Unit emission'!N62)+'Base-scenario'!AV107*'Unit emission'!N194)*Efficiency!$P17)/Lifetime!$C17</f>
        <v>0</v>
      </c>
      <c r="AV18">
        <f>(Transition!$D17*('Base-scenario'!AW19*'Unit emission'!O18+'Base-scenario'!AW107*'Unit emission'!O150)*Efficiency!$G17+(Transition!$C17*('Base-scenario'!AW19*'Unit emission'!O62)+'Base-scenario'!AW107*'Unit emission'!O194)*Efficiency!$P17)/Lifetime!$C17</f>
        <v>0</v>
      </c>
      <c r="AW18">
        <f>(Transition!$D17*('Base-scenario'!AX19*'Unit emission'!P18+'Base-scenario'!AX107*'Unit emission'!P150)*Efficiency!$G17+(Transition!$C17*('Base-scenario'!AX19*'Unit emission'!P62)+'Base-scenario'!AX107*'Unit emission'!P194)*Efficiency!$P17)/Lifetime!$C17</f>
        <v>0</v>
      </c>
      <c r="AX18">
        <f>(Transition!$D17*('Base-scenario'!AY19*'Unit emission'!Q18+'Base-scenario'!AY107*'Unit emission'!Q150)*Efficiency!$G17+(Transition!$C17*('Base-scenario'!AY19*'Unit emission'!Q62)+'Base-scenario'!AY107*'Unit emission'!Q194)*Efficiency!$P17)/Lifetime!$C17</f>
        <v>0</v>
      </c>
      <c r="AY18">
        <f>(Transition!$D17*('Base-scenario'!AZ19*'Unit emission'!R18+'Base-scenario'!AZ107*'Unit emission'!R150)*Efficiency!$G17+(Transition!$C17*('Base-scenario'!AZ19*'Unit emission'!R62)+'Base-scenario'!AZ107*'Unit emission'!R194)*Efficiency!$P17)/Lifetime!$C17</f>
        <v>0</v>
      </c>
      <c r="AZ18">
        <f>(Transition!$D17*('Base-scenario'!BA19*'Unit emission'!S18)*Efficiency!$G17+Transition!$C17*('Base-scenario'!BA19*'Unit emission'!S62)*Efficiency!$P17)/Lifetime!$C17</f>
        <v>0</v>
      </c>
      <c r="BA18" s="9">
        <f>(Transition!$D17*('Base-scenario'!BB19*'Unit emission'!C18)*Efficiency!$G17+Transition!$C17*('Base-scenario'!BB19*'Unit emission'!C62)*Efficiency!$P17)/Lifetime!$C17</f>
        <v>0</v>
      </c>
      <c r="BB18" s="9">
        <f>(Transition!$D17*('Base-scenario'!BC19*'Unit emission'!D18)*Efficiency!$G17+Transition!$C17*('Base-scenario'!BC19*'Unit emission'!D62)*Efficiency!$P17)/Lifetime!$C17</f>
        <v>0</v>
      </c>
      <c r="BC18" s="9">
        <f>(Transition!$D17*('Base-scenario'!BD19*'Unit emission'!E18)*Efficiency!$G17+Transition!$C17*('Base-scenario'!BD19*'Unit emission'!E62)*Efficiency!$P17)/Lifetime!$C17</f>
        <v>0</v>
      </c>
      <c r="BD18" s="9">
        <f>(Transition!$D17*('Base-scenario'!BE19*'Unit emission'!F18)*Efficiency!$G17+Transition!$C17*('Base-scenario'!BE19*'Unit emission'!F62)*Efficiency!$P17)/Lifetime!$C17</f>
        <v>0</v>
      </c>
      <c r="BE18" s="9">
        <f>(Transition!$D17*('Base-scenario'!BF19*'Unit emission'!G18)*Efficiency!$G17+Transition!$C17*('Base-scenario'!BF19*'Unit emission'!G62)*Efficiency!$P17)/Lifetime!$C17</f>
        <v>0</v>
      </c>
      <c r="BF18" s="9">
        <f>(Transition!$D17*('Base-scenario'!BG19*'Unit emission'!H18)*Efficiency!$G17+Transition!$C17*('Base-scenario'!BG19*'Unit emission'!H62)*Efficiency!$P17)/Lifetime!$C17</f>
        <v>0</v>
      </c>
      <c r="BG18" s="9">
        <f>(Transition!$D17*('Base-scenario'!BH19*'Unit emission'!I18)*Efficiency!$G17+Transition!$C17*('Base-scenario'!BH19*'Unit emission'!I62)*Efficiency!$P17)/Lifetime!$C17</f>
        <v>0</v>
      </c>
      <c r="BH18" s="9">
        <f>(Transition!$D17*('Base-scenario'!BI19*'Unit emission'!J18)*Efficiency!$G17+Transition!$C17*('Base-scenario'!BI19*'Unit emission'!J62)*Efficiency!$P17)/Lifetime!$C17</f>
        <v>0</v>
      </c>
      <c r="BI18" s="9">
        <f>(Transition!$D17*('Base-scenario'!BJ19*'Unit emission'!K18)*Efficiency!$G17+Transition!$C17*('Base-scenario'!BJ19*'Unit emission'!K62)*Efficiency!$P17)/Lifetime!$C17</f>
        <v>0</v>
      </c>
      <c r="BJ18" s="9">
        <f>(Transition!$D17*('Base-scenario'!BK19*'Unit emission'!L18)*Efficiency!$G17+Transition!$C17*('Base-scenario'!BK19*'Unit emission'!L62)*Efficiency!$P17)/Lifetime!$C17</f>
        <v>0</v>
      </c>
      <c r="BK18" s="9">
        <f>(Transition!$D17*('Base-scenario'!BL19*'Unit emission'!M18)*Efficiency!$G17+Transition!$C17*('Base-scenario'!BL19*'Unit emission'!M62)*Efficiency!$P17)/Lifetime!$C17</f>
        <v>0</v>
      </c>
      <c r="BL18" s="9">
        <f>(Transition!$D17*('Base-scenario'!BM19*'Unit emission'!N18)*Efficiency!$G17+Transition!$C17*('Base-scenario'!BM19*'Unit emission'!N62)*Efficiency!$P17)/Lifetime!$C17</f>
        <v>0</v>
      </c>
      <c r="BM18" s="9">
        <f>(Transition!$D17*('Base-scenario'!BN19*'Unit emission'!O18)*Efficiency!$G17+Transition!$C17*('Base-scenario'!BN19*'Unit emission'!O62)*Efficiency!$P17)/Lifetime!$C17</f>
        <v>0</v>
      </c>
      <c r="BN18" s="9">
        <f>(Transition!$D17*('Base-scenario'!BO19*'Unit emission'!P18)*Efficiency!$G17+Transition!$C17*('Base-scenario'!BO19*'Unit emission'!P62)*Efficiency!$P17)/Lifetime!$C17</f>
        <v>0</v>
      </c>
      <c r="BO18" s="9">
        <f>(Transition!$D17*('Base-scenario'!BP19*'Unit emission'!Q18)*Efficiency!$G17+Transition!$C17*('Base-scenario'!BP19*'Unit emission'!Q62)*Efficiency!$P17)/Lifetime!$C17</f>
        <v>0</v>
      </c>
      <c r="BP18" s="9">
        <f>(Transition!$D17*('Base-scenario'!BQ19*'Unit emission'!R18)*Efficiency!$G17+Transition!$C17*('Base-scenario'!BQ19*'Unit emission'!R62)*Efficiency!$P17)/Lifetime!$C17</f>
        <v>0</v>
      </c>
      <c r="BQ18" s="9">
        <f>(Transition!$D17*('Base-scenario'!BR19*'Unit emission'!S18)*Efficiency!$G17+Transition!$C17*('Base-scenario'!BR19*'Unit emission'!S62)*Efficiency!$P17)/Lifetime!$C17</f>
        <v>0</v>
      </c>
      <c r="BR18" s="9">
        <f>(Transition!$D17*('Base-scenario'!BS19*'Unit emission'!C18)*Efficiency!$G17+Transition!$C17*('Base-scenario'!BS19*'Unit emission'!C62)*Efficiency!$P17)/Lifetime!$C17</f>
        <v>0</v>
      </c>
      <c r="BS18" s="9">
        <f>(Transition!$D17*('Base-scenario'!BT19*'Unit emission'!D18)*Efficiency!$G17+Transition!$C17*('Base-scenario'!BT19*'Unit emission'!D62)*Efficiency!$P17)/Lifetime!$C17</f>
        <v>0</v>
      </c>
      <c r="BT18" s="9">
        <f>(Transition!$D17*('Base-scenario'!BU19*'Unit emission'!E18)*Efficiency!$G17+Transition!$C17*('Base-scenario'!BU19*'Unit emission'!E62)*Efficiency!$P17)/Lifetime!$C17</f>
        <v>0</v>
      </c>
      <c r="BU18" s="9">
        <f>(Transition!$D17*('Base-scenario'!BV19*'Unit emission'!F18)*Efficiency!$G17+Transition!$C17*('Base-scenario'!BV19*'Unit emission'!F62)*Efficiency!$P17)/Lifetime!$C17</f>
        <v>0</v>
      </c>
      <c r="BV18" s="9">
        <f>(Transition!$D17*('Base-scenario'!BW19*'Unit emission'!G18)*Efficiency!$G17+Transition!$C17*('Base-scenario'!BW19*'Unit emission'!G62)*Efficiency!$P17)/Lifetime!$C17</f>
        <v>0</v>
      </c>
      <c r="BW18" s="9">
        <f>(Transition!$D17*('Base-scenario'!BX19*'Unit emission'!H18)*Efficiency!$G17+Transition!$C17*('Base-scenario'!BX19*'Unit emission'!H62)*Efficiency!$P17)/Lifetime!$C17</f>
        <v>0</v>
      </c>
      <c r="BX18" s="9">
        <f>(Transition!$D17*('Base-scenario'!BY19*'Unit emission'!I18)*Efficiency!$G17+Transition!$C17*('Base-scenario'!BY19*'Unit emission'!I62)*Efficiency!$P17)/Lifetime!$C17</f>
        <v>0</v>
      </c>
      <c r="BY18" s="9">
        <f>(Transition!$D17*('Base-scenario'!BZ19*'Unit emission'!J18)*Efficiency!$G17+Transition!$C17*('Base-scenario'!BZ19*'Unit emission'!J62)*Efficiency!$P17)/Lifetime!$C17</f>
        <v>0</v>
      </c>
      <c r="BZ18" s="9">
        <f>(Transition!$D17*('Base-scenario'!CA19*'Unit emission'!K18)*Efficiency!$G17+Transition!$C17*('Base-scenario'!CA19*'Unit emission'!K62)*Efficiency!$P17)/Lifetime!$C17</f>
        <v>0</v>
      </c>
      <c r="CA18" s="9">
        <f>(Transition!$D17*('Base-scenario'!CB19*'Unit emission'!L18)*Efficiency!$G17+Transition!$C17*('Base-scenario'!CB19*'Unit emission'!L62)*Efficiency!$P17)/Lifetime!$C17</f>
        <v>0</v>
      </c>
      <c r="CB18" s="9">
        <f>(Transition!$D17*('Base-scenario'!CC19*'Unit emission'!M18)*Efficiency!$G17+Transition!$C17*('Base-scenario'!CC19*'Unit emission'!M62)*Efficiency!$P17)/Lifetime!$C17</f>
        <v>0</v>
      </c>
      <c r="CC18" s="9">
        <f>(Transition!$D17*('Base-scenario'!CD19*'Unit emission'!N18)*Efficiency!$G17+Transition!$C17*('Base-scenario'!CD19*'Unit emission'!N62)*Efficiency!$P17)/Lifetime!$C17</f>
        <v>0</v>
      </c>
      <c r="CD18" s="9">
        <f>(Transition!$D17*('Base-scenario'!CE19*'Unit emission'!O18)*Efficiency!$G17+Transition!$C17*('Base-scenario'!CE19*'Unit emission'!O62)*Efficiency!$P17)/Lifetime!$C17</f>
        <v>0</v>
      </c>
      <c r="CE18" s="9">
        <f>(Transition!$D17*('Base-scenario'!CF19*'Unit emission'!P18)*Efficiency!$G17+Transition!$C17*('Base-scenario'!CF19*'Unit emission'!P62)*Efficiency!$P17)/Lifetime!$C17</f>
        <v>0</v>
      </c>
      <c r="CF18" s="9">
        <f>(Transition!$D17*('Base-scenario'!CG19*'Unit emission'!Q18)*Efficiency!$G17+Transition!$C17*('Base-scenario'!CG19*'Unit emission'!Q62)*Efficiency!$P17)/Lifetime!$C17</f>
        <v>0</v>
      </c>
      <c r="CG18" s="9">
        <f>(Transition!$D17*('Base-scenario'!CH19*'Unit emission'!R18)*Efficiency!$G17+Transition!$C17*('Base-scenario'!CH19*'Unit emission'!R62)*Efficiency!$P17)/Lifetime!$C17</f>
        <v>0</v>
      </c>
      <c r="CJ18">
        <v>2025</v>
      </c>
      <c r="CK18">
        <f>(Transition!$D17*('RCP26 scenario'!C19*'Unit emission'!T18+'RCP26 scenario'!C107*'Unit emission'!T150)*Efficiency!$G17+(Transition!$C17*('RCP26 scenario'!C19*'Unit emission'!T62)+'RCP26 scenario'!C107*'Unit emission'!T194)*Efficiency!$P17)/Lifetime!$C17</f>
        <v>0</v>
      </c>
      <c r="CL18">
        <f>(Transition!$D17*('RCP26 scenario'!D19*'Unit emission'!U18+'RCP26 scenario'!D107*'Unit emission'!U150)*Efficiency!$G17+(Transition!$C17*('RCP26 scenario'!D19*'Unit emission'!U62)+'RCP26 scenario'!D107*'Unit emission'!U194)*Efficiency!$P17)/Lifetime!$C17</f>
        <v>0</v>
      </c>
      <c r="CM18">
        <f>(Transition!$D17*('RCP26 scenario'!E19*'Unit emission'!V18+'RCP26 scenario'!E107*'Unit emission'!V150)*Efficiency!$G17+(Transition!$C17*('RCP26 scenario'!E19*'Unit emission'!V62)+'RCP26 scenario'!E107*'Unit emission'!V194)*Efficiency!$P17)/Lifetime!$C17</f>
        <v>0</v>
      </c>
      <c r="CN18">
        <f>(Transition!$D17*('RCP26 scenario'!F19*'Unit emission'!W18+'RCP26 scenario'!F107*'Unit emission'!W150)*Efficiency!$G17+(Transition!$C17*('RCP26 scenario'!F19*'Unit emission'!W62)+'RCP26 scenario'!F107*'Unit emission'!W194)*Efficiency!$P17)/Lifetime!$C17</f>
        <v>0</v>
      </c>
      <c r="CO18">
        <f>(Transition!$D17*('RCP26 scenario'!G19*'Unit emission'!X18+'RCP26 scenario'!G107*'Unit emission'!X150)*Efficiency!$G17+(Transition!$C17*('RCP26 scenario'!G19*'Unit emission'!X62)+'RCP26 scenario'!G107*'Unit emission'!X194)*Efficiency!$P17)/Lifetime!$C17</f>
        <v>0</v>
      </c>
      <c r="CP18">
        <f>(Transition!$D17*('RCP26 scenario'!H19*'Unit emission'!Y18+'RCP26 scenario'!H107*'Unit emission'!Y150)*Efficiency!$G17+(Transition!$C17*('RCP26 scenario'!H19*'Unit emission'!Y62)+'RCP26 scenario'!H107*'Unit emission'!Y194)*Efficiency!$P17)/Lifetime!$C17</f>
        <v>0</v>
      </c>
      <c r="CQ18">
        <f>(Transition!$D17*('RCP26 scenario'!I19*'Unit emission'!Z18+'RCP26 scenario'!I107*'Unit emission'!Z150)*Efficiency!$G17+(Transition!$C17*('RCP26 scenario'!I19*'Unit emission'!Z62)+'RCP26 scenario'!I107*'Unit emission'!Z194)*Efficiency!$P17)/Lifetime!$C17</f>
        <v>0</v>
      </c>
      <c r="CR18">
        <f>(Transition!$D17*('RCP26 scenario'!J19*'Unit emission'!AA18+'RCP26 scenario'!J107*'Unit emission'!AA150)*Efficiency!$G17+(Transition!$C17*('RCP26 scenario'!J19*'Unit emission'!AA62)+'RCP26 scenario'!J107*'Unit emission'!AA194)*Efficiency!$P17)/Lifetime!$C17</f>
        <v>0</v>
      </c>
      <c r="CS18">
        <f>(Transition!$D17*('RCP26 scenario'!K19*'Unit emission'!AB18+'RCP26 scenario'!K107*'Unit emission'!AB150)*Efficiency!$G17+(Transition!$C17*('RCP26 scenario'!K19*'Unit emission'!AB62)+'RCP26 scenario'!K107*'Unit emission'!AB194)*Efficiency!$P17)/Lifetime!$C17</f>
        <v>0</v>
      </c>
      <c r="CT18">
        <f>(Transition!$D17*('RCP26 scenario'!L19*'Unit emission'!AC18+'RCP26 scenario'!L107*'Unit emission'!AC150)*Efficiency!$G17+(Transition!$C17*('RCP26 scenario'!L19*'Unit emission'!AC62)+'RCP26 scenario'!L107*'Unit emission'!AC194)*Efficiency!$P17)/Lifetime!$C17</f>
        <v>0</v>
      </c>
      <c r="CU18">
        <f>(Transition!$D17*('RCP26 scenario'!M19*'Unit emission'!AD18+'RCP26 scenario'!M107*'Unit emission'!AD150)*Efficiency!$G17+(Transition!$C17*('RCP26 scenario'!M19*'Unit emission'!AD62)+'RCP26 scenario'!M107*'Unit emission'!AD194)*Efficiency!$P17)/Lifetime!$C17</f>
        <v>0</v>
      </c>
      <c r="CV18">
        <f>(Transition!$D17*('RCP26 scenario'!N19*'Unit emission'!AE18+'RCP26 scenario'!N107*'Unit emission'!AE150)*Efficiency!$G17+(Transition!$C17*('RCP26 scenario'!N19*'Unit emission'!AE62)+'RCP26 scenario'!N107*'Unit emission'!AE194)*Efficiency!$P17)/Lifetime!$C17</f>
        <v>0</v>
      </c>
      <c r="CW18">
        <f>(Transition!$D17*('RCP26 scenario'!O19*'Unit emission'!AF18+'RCP26 scenario'!O107*'Unit emission'!AF150)*Efficiency!$G17+(Transition!$C17*('RCP26 scenario'!O19*'Unit emission'!AF62)+'RCP26 scenario'!O107*'Unit emission'!AF194)*Efficiency!$P17)/Lifetime!$C17</f>
        <v>0</v>
      </c>
      <c r="CX18">
        <f>(Transition!$D17*('RCP26 scenario'!P19*'Unit emission'!AG18+'RCP26 scenario'!P107*'Unit emission'!AG150)*Efficiency!$G17+(Transition!$C17*('RCP26 scenario'!P19*'Unit emission'!AG62)+'RCP26 scenario'!P107*'Unit emission'!AG194)*Efficiency!$P17)/Lifetime!$C17</f>
        <v>0</v>
      </c>
      <c r="CY18">
        <f>(Transition!$D17*('RCP26 scenario'!Q19*'Unit emission'!AH18+'RCP26 scenario'!Q107*'Unit emission'!AH150)*Efficiency!$G17+(Transition!$C17*('RCP26 scenario'!Q19*'Unit emission'!AH62)+'RCP26 scenario'!Q107*'Unit emission'!AH194)*Efficiency!$P17)/Lifetime!$C17</f>
        <v>0</v>
      </c>
      <c r="CZ18">
        <f>(Transition!$D17*('RCP26 scenario'!R19*'Unit emission'!AI18+'RCP26 scenario'!R107*'Unit emission'!AI150)*Efficiency!$G17+(Transition!$C17*('RCP26 scenario'!R19*'Unit emission'!AI62)+'RCP26 scenario'!R107*'Unit emission'!AI194)*Efficiency!$P17)/Lifetime!$C17</f>
        <v>0</v>
      </c>
      <c r="DA18">
        <f>(Transition!$D17*('RCP26 scenario'!S19*'Unit emission'!AJ18)*Efficiency!$G17+Transition!$C17*('RCP26 scenario'!S19*'Unit emission'!AJ62)*Efficiency!$P17)/Lifetime!$C17</f>
        <v>0</v>
      </c>
      <c r="DB18">
        <f>(Transition!$D17*('RCP26 scenario'!T19*'Unit emission'!T18+'RCP26 scenario'!T107*'Unit emission'!T150)*Efficiency!$G17+(Transition!$C17*('RCP26 scenario'!T19*'Unit emission'!T62)+'RCP26 scenario'!T107*'Unit emission'!T194)*Efficiency!$P17)/Lifetime!$C17</f>
        <v>0</v>
      </c>
      <c r="DC18">
        <f>(Transition!$D17*('RCP26 scenario'!U19*'Unit emission'!U18+'RCP26 scenario'!U107*'Unit emission'!U150)*Efficiency!$G17+(Transition!$C17*('RCP26 scenario'!U19*'Unit emission'!U62)+'RCP26 scenario'!U107*'Unit emission'!U194)*Efficiency!$P17)/Lifetime!$C17</f>
        <v>0</v>
      </c>
      <c r="DD18">
        <f>(Transition!$D17*('RCP26 scenario'!V19*'Unit emission'!V18+'RCP26 scenario'!V107*'Unit emission'!V150)*Efficiency!$G17+(Transition!$C17*('RCP26 scenario'!V19*'Unit emission'!V62)+'RCP26 scenario'!V107*'Unit emission'!V194)*Efficiency!$P17)/Lifetime!$C17</f>
        <v>0</v>
      </c>
      <c r="DE18">
        <f>(Transition!$D17*('RCP26 scenario'!W19*'Unit emission'!W18+'RCP26 scenario'!W107*'Unit emission'!W150)*Efficiency!$G17+(Transition!$C17*('RCP26 scenario'!W19*'Unit emission'!W62)+'RCP26 scenario'!W107*'Unit emission'!W194)*Efficiency!$P17)/Lifetime!$C17</f>
        <v>0</v>
      </c>
      <c r="DF18">
        <f>(Transition!$D17*('RCP26 scenario'!X19*'Unit emission'!X18+'RCP26 scenario'!X107*'Unit emission'!X150)*Efficiency!$G17+(Transition!$C17*('RCP26 scenario'!X19*'Unit emission'!X62)+'RCP26 scenario'!X107*'Unit emission'!X194)*Efficiency!$P17)/Lifetime!$C17</f>
        <v>0</v>
      </c>
      <c r="DG18">
        <f>(Transition!$D17*('RCP26 scenario'!Y19*'Unit emission'!Y18+'RCP26 scenario'!Y107*'Unit emission'!Y150)*Efficiency!$G17+(Transition!$C17*('RCP26 scenario'!Y19*'Unit emission'!Y62)+'RCP26 scenario'!Y107*'Unit emission'!Y194)*Efficiency!$P17)/Lifetime!$C17</f>
        <v>0</v>
      </c>
      <c r="DH18">
        <f>(Transition!$D17*('RCP26 scenario'!Z19*'Unit emission'!Z18+'RCP26 scenario'!Z107*'Unit emission'!Z150)*Efficiency!$G17+(Transition!$C17*('RCP26 scenario'!Z19*'Unit emission'!Z62)+'RCP26 scenario'!Z107*'Unit emission'!Z194)*Efficiency!$P17)/Lifetime!$C17</f>
        <v>0</v>
      </c>
      <c r="DI18">
        <f>(Transition!$D17*('RCP26 scenario'!AA19*'Unit emission'!AA18+'RCP26 scenario'!AA107*'Unit emission'!AA150)*Efficiency!$G17+(Transition!$C17*('RCP26 scenario'!AA19*'Unit emission'!AA62)+'RCP26 scenario'!AA107*'Unit emission'!AA194)*Efficiency!$P17)/Lifetime!$C17</f>
        <v>0</v>
      </c>
      <c r="DJ18">
        <f>(Transition!$D17*('RCP26 scenario'!AB19*'Unit emission'!AB18+'RCP26 scenario'!AB107*'Unit emission'!AB150)*Efficiency!$G17+(Transition!$C17*('RCP26 scenario'!AB19*'Unit emission'!AB62)+'RCP26 scenario'!AB107*'Unit emission'!AB194)*Efficiency!$P17)/Lifetime!$C17</f>
        <v>0</v>
      </c>
      <c r="DK18">
        <f>(Transition!$D17*('RCP26 scenario'!AC19*'Unit emission'!AC18+'RCP26 scenario'!AC107*'Unit emission'!AC150)*Efficiency!$G17+(Transition!$C17*('RCP26 scenario'!AC19*'Unit emission'!AC62)+'RCP26 scenario'!AC107*'Unit emission'!AC194)*Efficiency!$P17)/Lifetime!$C17</f>
        <v>0</v>
      </c>
      <c r="DL18">
        <f>(Transition!$D17*('RCP26 scenario'!AD19*'Unit emission'!AD18+'RCP26 scenario'!AD107*'Unit emission'!AD150)*Efficiency!$G17+(Transition!$C17*('RCP26 scenario'!AD19*'Unit emission'!AD62)+'RCP26 scenario'!AD107*'Unit emission'!AD194)*Efficiency!$P17)/Lifetime!$C17</f>
        <v>0</v>
      </c>
      <c r="DM18">
        <f>(Transition!$D17*('RCP26 scenario'!AE19*'Unit emission'!AE18+'RCP26 scenario'!AE107*'Unit emission'!AE150)*Efficiency!$G17+(Transition!$C17*('RCP26 scenario'!AE19*'Unit emission'!AE62)+'RCP26 scenario'!AE107*'Unit emission'!AE194)*Efficiency!$P17)/Lifetime!$C17</f>
        <v>0</v>
      </c>
      <c r="DN18">
        <f>(Transition!$D17*('RCP26 scenario'!AF19*'Unit emission'!AF18+'RCP26 scenario'!AF107*'Unit emission'!AF150)*Efficiency!$G17+(Transition!$C17*('RCP26 scenario'!AF19*'Unit emission'!AF62)+'RCP26 scenario'!AF107*'Unit emission'!AF194)*Efficiency!$P17)/Lifetime!$C17</f>
        <v>0</v>
      </c>
      <c r="DO18">
        <f>(Transition!$D17*('RCP26 scenario'!AG19*'Unit emission'!AG18+'RCP26 scenario'!AG107*'Unit emission'!AG150)*Efficiency!$G17+(Transition!$C17*('RCP26 scenario'!AG19*'Unit emission'!AG62)+'RCP26 scenario'!AG107*'Unit emission'!AG194)*Efficiency!$P17)/Lifetime!$C17</f>
        <v>0</v>
      </c>
      <c r="DP18">
        <f>(Transition!$D17*('RCP26 scenario'!AH19*'Unit emission'!AH18+'RCP26 scenario'!AH107*'Unit emission'!AH150)*Efficiency!$G17+(Transition!$C17*('RCP26 scenario'!AH19*'Unit emission'!AH62)+'RCP26 scenario'!AH107*'Unit emission'!AH194)*Efficiency!$P17)/Lifetime!$C17</f>
        <v>0</v>
      </c>
      <c r="DQ18">
        <f>(Transition!$D17*('RCP26 scenario'!AI19*'Unit emission'!AI18+'RCP26 scenario'!AI107*'Unit emission'!AI150)*Efficiency!$G17+(Transition!$C17*('RCP26 scenario'!AI19*'Unit emission'!AI62)+'RCP26 scenario'!AI107*'Unit emission'!AI194)*Efficiency!$P17)/Lifetime!$C17</f>
        <v>0</v>
      </c>
      <c r="DR18">
        <f>(Transition!$D17*('RCP26 scenario'!AJ19*'Unit emission'!AJ18)*Efficiency!$G17+Transition!$C17*('RCP26 scenario'!AJ19*'Unit emission'!AJ62)*Efficiency!$P17)/Lifetime!$C17</f>
        <v>0</v>
      </c>
      <c r="DS18">
        <f>(Transition!$D17*('RCP26 scenario'!AK19*'Unit emission'!T18+'RCP26 scenario'!AK107*'Unit emission'!T150)*Efficiency!$G17+(Transition!$C17*('RCP26 scenario'!AK19*'Unit emission'!T62)+'RCP26 scenario'!AK107*'Unit emission'!T194)*Efficiency!$P17)/Lifetime!$C17</f>
        <v>0</v>
      </c>
      <c r="DT18">
        <f>(Transition!$D17*('RCP26 scenario'!AL19*'Unit emission'!U18+'RCP26 scenario'!AL107*'Unit emission'!U150)*Efficiency!$G17+(Transition!$C17*('RCP26 scenario'!AL19*'Unit emission'!U62)+'RCP26 scenario'!AL107*'Unit emission'!U194)*Efficiency!$P17)/Lifetime!$C17</f>
        <v>0</v>
      </c>
      <c r="DU18">
        <f>(Transition!$D17*('RCP26 scenario'!AM19*'Unit emission'!V18+'RCP26 scenario'!AM107*'Unit emission'!V150)*Efficiency!$G17+(Transition!$C17*('RCP26 scenario'!AM19*'Unit emission'!V62)+'RCP26 scenario'!AM107*'Unit emission'!V194)*Efficiency!$P17)/Lifetime!$C17</f>
        <v>0</v>
      </c>
      <c r="DV18">
        <f>(Transition!$D17*('RCP26 scenario'!AN19*'Unit emission'!W18+'RCP26 scenario'!AN107*'Unit emission'!W150)*Efficiency!$G17+(Transition!$C17*('RCP26 scenario'!AN19*'Unit emission'!W62)+'RCP26 scenario'!AN107*'Unit emission'!W194)*Efficiency!$P17)/Lifetime!$C17</f>
        <v>0</v>
      </c>
      <c r="DW18">
        <f>(Transition!$D17*('RCP26 scenario'!AO19*'Unit emission'!X18+'RCP26 scenario'!AO107*'Unit emission'!X150)*Efficiency!$G17+(Transition!$C17*('RCP26 scenario'!AO19*'Unit emission'!X62)+'RCP26 scenario'!AO107*'Unit emission'!X194)*Efficiency!$P17)/Lifetime!$C17</f>
        <v>0</v>
      </c>
      <c r="DX18">
        <f>(Transition!$D17*('RCP26 scenario'!AP19*'Unit emission'!Y18+'RCP26 scenario'!AP107*'Unit emission'!Y150)*Efficiency!$G17+(Transition!$C17*('RCP26 scenario'!AP19*'Unit emission'!Y62)+'RCP26 scenario'!AP107*'Unit emission'!Y194)*Efficiency!$P17)/Lifetime!$C17</f>
        <v>0</v>
      </c>
      <c r="DY18">
        <f>(Transition!$D17*('RCP26 scenario'!AQ19*'Unit emission'!Z18+'RCP26 scenario'!AQ107*'Unit emission'!Z150)*Efficiency!$G17+(Transition!$C17*('RCP26 scenario'!AQ19*'Unit emission'!Z62)+'RCP26 scenario'!AQ107*'Unit emission'!Z194)*Efficiency!$P17)/Lifetime!$C17</f>
        <v>0</v>
      </c>
      <c r="DZ18">
        <f>(Transition!$D17*('RCP26 scenario'!AR19*'Unit emission'!AA18+'RCP26 scenario'!AR107*'Unit emission'!AA150)*Efficiency!$G17+(Transition!$C17*('RCP26 scenario'!AR19*'Unit emission'!AA62)+'RCP26 scenario'!AR107*'Unit emission'!AA194)*Efficiency!$P17)/Lifetime!$C17</f>
        <v>0</v>
      </c>
      <c r="EA18">
        <f>(Transition!$D17*('RCP26 scenario'!AS19*'Unit emission'!AB18+'RCP26 scenario'!AS107*'Unit emission'!AB150)*Efficiency!$G17+(Transition!$C17*('RCP26 scenario'!AS19*'Unit emission'!AB62)+'RCP26 scenario'!AS107*'Unit emission'!AB194)*Efficiency!$P17)/Lifetime!$C17</f>
        <v>0</v>
      </c>
      <c r="EB18">
        <f>(Transition!$D17*('RCP26 scenario'!AT19*'Unit emission'!AC18+'RCP26 scenario'!AT107*'Unit emission'!AC150)*Efficiency!$G17+(Transition!$C17*('RCP26 scenario'!AT19*'Unit emission'!AC62)+'RCP26 scenario'!AT107*'Unit emission'!AC194)*Efficiency!$P17)/Lifetime!$C17</f>
        <v>0</v>
      </c>
      <c r="EC18">
        <f>(Transition!$D17*('RCP26 scenario'!AU19*'Unit emission'!AD18+'RCP26 scenario'!AU107*'Unit emission'!AD150)*Efficiency!$G17+(Transition!$C17*('RCP26 scenario'!AU19*'Unit emission'!AD62)+'RCP26 scenario'!AU107*'Unit emission'!AD194)*Efficiency!$P17)/Lifetime!$C17</f>
        <v>0</v>
      </c>
      <c r="ED18">
        <f>(Transition!$D17*('RCP26 scenario'!AV19*'Unit emission'!AE18+'RCP26 scenario'!AV107*'Unit emission'!AE150)*Efficiency!$G17+(Transition!$C17*('RCP26 scenario'!AV19*'Unit emission'!AE62)+'RCP26 scenario'!AV107*'Unit emission'!AE194)*Efficiency!$P17)/Lifetime!$C17</f>
        <v>0</v>
      </c>
      <c r="EE18">
        <f>(Transition!$D17*('RCP26 scenario'!AW19*'Unit emission'!AF18+'RCP26 scenario'!AW107*'Unit emission'!AF150)*Efficiency!$G17+(Transition!$C17*('RCP26 scenario'!AW19*'Unit emission'!AF62)+'RCP26 scenario'!AW107*'Unit emission'!AF194)*Efficiency!$P17)/Lifetime!$C17</f>
        <v>0</v>
      </c>
      <c r="EF18">
        <f>(Transition!$D17*('RCP26 scenario'!AX19*'Unit emission'!AG18+'RCP26 scenario'!AX107*'Unit emission'!AG150)*Efficiency!$G17+(Transition!$C17*('RCP26 scenario'!AX19*'Unit emission'!AG62)+'RCP26 scenario'!AX107*'Unit emission'!AG194)*Efficiency!$P17)/Lifetime!$C17</f>
        <v>0</v>
      </c>
      <c r="EG18">
        <f>(Transition!$D17*('RCP26 scenario'!AY19*'Unit emission'!AH18+'RCP26 scenario'!AY107*'Unit emission'!AH150)*Efficiency!$G17+(Transition!$C17*('RCP26 scenario'!AY19*'Unit emission'!AH62)+'RCP26 scenario'!AY107*'Unit emission'!AH194)*Efficiency!$P17)/Lifetime!$C17</f>
        <v>0</v>
      </c>
      <c r="EH18">
        <f>(Transition!$D17*('RCP26 scenario'!AZ19*'Unit emission'!AI18+'RCP26 scenario'!AZ107*'Unit emission'!AI150)*Efficiency!$G17+(Transition!$C17*('RCP26 scenario'!AZ19*'Unit emission'!AI62)+'RCP26 scenario'!AZ107*'Unit emission'!AI194)*Efficiency!$P17)/Lifetime!$C17</f>
        <v>0</v>
      </c>
      <c r="EI18">
        <f>(Transition!$D17*('RCP26 scenario'!BA19*'Unit emission'!AJ18)*Efficiency!$G17+Transition!$C17*('RCP26 scenario'!BA19*'Unit emission'!AJ62)*Efficiency!$P17)/Lifetime!$C17</f>
        <v>0</v>
      </c>
      <c r="EJ18" s="9">
        <f>(Transition!$D17*('RCP26 scenario'!BB19*'Unit emission'!T18)*Efficiency!$G17+Transition!$C17*('RCP26 scenario'!BB19*'Unit emission'!T62)*Efficiency!$P17)/Lifetime!$C17</f>
        <v>0</v>
      </c>
      <c r="EK18" s="9">
        <f>(Transition!$D17*('RCP26 scenario'!BC19*'Unit emission'!U18)*Efficiency!$G17+Transition!$C17*('RCP26 scenario'!BC19*'Unit emission'!U62)*Efficiency!$P17)/Lifetime!$C17</f>
        <v>0</v>
      </c>
      <c r="EL18" s="9">
        <f>(Transition!$D17*('RCP26 scenario'!BD19*'Unit emission'!V18)*Efficiency!$G17+Transition!$C17*('RCP26 scenario'!BD19*'Unit emission'!V62)*Efficiency!$P17)/Lifetime!$C17</f>
        <v>0</v>
      </c>
      <c r="EM18" s="9">
        <f>(Transition!$D17*('RCP26 scenario'!BE19*'Unit emission'!W18)*Efficiency!$G17+Transition!$C17*('RCP26 scenario'!BE19*'Unit emission'!W62)*Efficiency!$P17)/Lifetime!$C17</f>
        <v>0</v>
      </c>
      <c r="EN18" s="9">
        <f>(Transition!$D17*('RCP26 scenario'!BF19*'Unit emission'!X18)*Efficiency!$G17+Transition!$C17*('RCP26 scenario'!BF19*'Unit emission'!X62)*Efficiency!$P17)/Lifetime!$C17</f>
        <v>0</v>
      </c>
      <c r="EO18" s="9">
        <f>(Transition!$D17*('RCP26 scenario'!BG19*'Unit emission'!Y18)*Efficiency!$G17+Transition!$C17*('RCP26 scenario'!BG19*'Unit emission'!Y62)*Efficiency!$P17)/Lifetime!$C17</f>
        <v>0</v>
      </c>
      <c r="EP18" s="9">
        <f>(Transition!$D17*('RCP26 scenario'!BH19*'Unit emission'!Z18)*Efficiency!$G17+Transition!$C17*('RCP26 scenario'!BH19*'Unit emission'!Z62)*Efficiency!$P17)/Lifetime!$C17</f>
        <v>0</v>
      </c>
      <c r="EQ18" s="9">
        <f>(Transition!$D17*('RCP26 scenario'!BI19*'Unit emission'!AA18)*Efficiency!$G17+Transition!$C17*('RCP26 scenario'!BI19*'Unit emission'!AA62)*Efficiency!$P17)/Lifetime!$C17</f>
        <v>0</v>
      </c>
      <c r="ER18" s="9">
        <f>(Transition!$D17*('RCP26 scenario'!BJ19*'Unit emission'!AB18)*Efficiency!$G17+Transition!$C17*('RCP26 scenario'!BJ19*'Unit emission'!AB62)*Efficiency!$P17)/Lifetime!$C17</f>
        <v>0</v>
      </c>
      <c r="ES18" s="9">
        <f>(Transition!$D17*('RCP26 scenario'!BK19*'Unit emission'!AC18)*Efficiency!$G17+Transition!$C17*('RCP26 scenario'!BK19*'Unit emission'!AC62)*Efficiency!$P17)/Lifetime!$C17</f>
        <v>0</v>
      </c>
      <c r="ET18" s="9">
        <f>(Transition!$D17*('RCP26 scenario'!BL19*'Unit emission'!AD18)*Efficiency!$G17+Transition!$C17*('RCP26 scenario'!BL19*'Unit emission'!AD62)*Efficiency!$P17)/Lifetime!$C17</f>
        <v>0</v>
      </c>
      <c r="EU18" s="9">
        <f>(Transition!$D17*('RCP26 scenario'!BM19*'Unit emission'!AE18)*Efficiency!$G17+Transition!$C17*('RCP26 scenario'!BM19*'Unit emission'!AE62)*Efficiency!$P17)/Lifetime!$C17</f>
        <v>0</v>
      </c>
      <c r="EV18" s="9">
        <f>(Transition!$D17*('RCP26 scenario'!BN19*'Unit emission'!AF18)*Efficiency!$G17+Transition!$C17*('RCP26 scenario'!BN19*'Unit emission'!AF62)*Efficiency!$P17)/Lifetime!$C17</f>
        <v>0</v>
      </c>
      <c r="EW18" s="9">
        <f>(Transition!$D17*('RCP26 scenario'!BO19*'Unit emission'!AG18)*Efficiency!$G17+Transition!$C17*('RCP26 scenario'!BO19*'Unit emission'!AG62)*Efficiency!$P17)/Lifetime!$C17</f>
        <v>0</v>
      </c>
      <c r="EX18" s="9">
        <f>(Transition!$D17*('RCP26 scenario'!BP19*'Unit emission'!AH18)*Efficiency!$G17+Transition!$C17*('RCP26 scenario'!BP19*'Unit emission'!AH62)*Efficiency!$P17)/Lifetime!$C17</f>
        <v>0</v>
      </c>
      <c r="EY18" s="9">
        <f>(Transition!$D17*('RCP26 scenario'!BQ19*'Unit emission'!AI18)*Efficiency!$G17+Transition!$C17*('RCP26 scenario'!BQ19*'Unit emission'!AI62)*Efficiency!$P17)/Lifetime!$C17</f>
        <v>0</v>
      </c>
      <c r="EZ18" s="9">
        <f>(Transition!$D17*('RCP26 scenario'!BR19*'Unit emission'!AJ18)*Efficiency!$G17+Transition!$C17*('RCP26 scenario'!BR19*'Unit emission'!AJ62)*Efficiency!$P17)/Lifetime!$C17</f>
        <v>0</v>
      </c>
      <c r="FA18" s="9">
        <f>(Transition!$D17*('RCP26 scenario'!BS19*'Unit emission'!T18)*Efficiency!$G17+Transition!$C17*('RCP26 scenario'!BS19*'Unit emission'!T62)*Efficiency!$P17)/Lifetime!$C17</f>
        <v>0</v>
      </c>
      <c r="FB18" s="9">
        <f>(Transition!$D17*('RCP26 scenario'!BT19*'Unit emission'!U18)*Efficiency!$G17+Transition!$C17*('RCP26 scenario'!BT19*'Unit emission'!U62)*Efficiency!$P17)/Lifetime!$C17</f>
        <v>0</v>
      </c>
      <c r="FC18" s="9">
        <f>(Transition!$D17*('RCP26 scenario'!BU19*'Unit emission'!V18)*Efficiency!$G17+Transition!$C17*('RCP26 scenario'!BU19*'Unit emission'!V62)*Efficiency!$P17)/Lifetime!$C17</f>
        <v>0</v>
      </c>
      <c r="FD18" s="9">
        <f>(Transition!$D17*('RCP26 scenario'!BV19*'Unit emission'!W18)*Efficiency!$G17+Transition!$C17*('RCP26 scenario'!BV19*'Unit emission'!W62)*Efficiency!$P17)/Lifetime!$C17</f>
        <v>0</v>
      </c>
      <c r="FE18" s="9">
        <f>(Transition!$D17*('RCP26 scenario'!BW19*'Unit emission'!X18)*Efficiency!$G17+Transition!$C17*('RCP26 scenario'!BW19*'Unit emission'!X62)*Efficiency!$P17)/Lifetime!$C17</f>
        <v>0</v>
      </c>
      <c r="FF18" s="9">
        <f>(Transition!$D17*('RCP26 scenario'!BX19*'Unit emission'!Y18)*Efficiency!$G17+Transition!$C17*('RCP26 scenario'!BX19*'Unit emission'!Y62)*Efficiency!$P17)/Lifetime!$C17</f>
        <v>0</v>
      </c>
      <c r="FG18" s="9">
        <f>(Transition!$D17*('RCP26 scenario'!BY19*'Unit emission'!Z18)*Efficiency!$G17+Transition!$C17*('RCP26 scenario'!BY19*'Unit emission'!Z62)*Efficiency!$P17)/Lifetime!$C17</f>
        <v>0</v>
      </c>
      <c r="FH18" s="9">
        <f>(Transition!$D17*('RCP26 scenario'!BZ19*'Unit emission'!AA18)*Efficiency!$G17+Transition!$C17*('RCP26 scenario'!BZ19*'Unit emission'!AA62)*Efficiency!$P17)/Lifetime!$C17</f>
        <v>0</v>
      </c>
      <c r="FI18" s="9">
        <f>(Transition!$D17*('RCP26 scenario'!CA19*'Unit emission'!AB18)*Efficiency!$G17+Transition!$C17*('RCP26 scenario'!CA19*'Unit emission'!AB62)*Efficiency!$P17)/Lifetime!$C17</f>
        <v>0</v>
      </c>
      <c r="FJ18" s="9">
        <f>(Transition!$D17*('RCP26 scenario'!CB19*'Unit emission'!AC18)*Efficiency!$G17+Transition!$C17*('RCP26 scenario'!CB19*'Unit emission'!AC62)*Efficiency!$P17)/Lifetime!$C17</f>
        <v>0</v>
      </c>
      <c r="FK18" s="9">
        <f>(Transition!$D17*('RCP26 scenario'!CC19*'Unit emission'!AD18)*Efficiency!$G17+Transition!$C17*('RCP26 scenario'!CC19*'Unit emission'!AD62)*Efficiency!$P17)/Lifetime!$C17</f>
        <v>0</v>
      </c>
      <c r="FL18" s="9">
        <f>(Transition!$D17*('RCP26 scenario'!CD19*'Unit emission'!AE18)*Efficiency!$G17+Transition!$C17*('RCP26 scenario'!CD19*'Unit emission'!AE62)*Efficiency!$P17)/Lifetime!$C17</f>
        <v>0</v>
      </c>
      <c r="FM18" s="9">
        <f>(Transition!$D17*('RCP26 scenario'!CE19*'Unit emission'!AF18)*Efficiency!$G17+Transition!$C17*('RCP26 scenario'!CE19*'Unit emission'!AF62)*Efficiency!$P17)/Lifetime!$C17</f>
        <v>0</v>
      </c>
      <c r="FN18" s="9">
        <f>(Transition!$D17*('RCP26 scenario'!CF19*'Unit emission'!AG18)*Efficiency!$G17+Transition!$C17*('RCP26 scenario'!CF19*'Unit emission'!AG62)*Efficiency!$P17)/Lifetime!$C17</f>
        <v>0</v>
      </c>
      <c r="FO18" s="9">
        <f>(Transition!$D17*('RCP26 scenario'!CG19*'Unit emission'!AH18)*Efficiency!$G17+Transition!$C17*('RCP26 scenario'!CG19*'Unit emission'!AH62)*Efficiency!$P17)/Lifetime!$C17</f>
        <v>0</v>
      </c>
      <c r="FP18" s="9">
        <f>(Transition!$D17*('RCP26 scenario'!CH19*'Unit emission'!AI18)*Efficiency!$G17+Transition!$C17*('RCP26 scenario'!CH19*'Unit emission'!AI62)*Efficiency!$P17)/Lifetime!$C17</f>
        <v>0</v>
      </c>
      <c r="FS18">
        <v>2025</v>
      </c>
      <c r="FT18">
        <f>(Transition!$D17*('RCP19 scenario'!C19*'Unit emission'!AK18+'RCP19 scenario'!C107*'Unit emission'!AK150)*Efficiency!$G17+(Transition!$C17*('RCP19 scenario'!C19*'Unit emission'!AK62)+'RCP19 scenario'!C107*'Unit emission'!AK194)*Efficiency!$P17)/Lifetime!$C17</f>
        <v>0</v>
      </c>
      <c r="FU18">
        <f>(Transition!$D17*('RCP19 scenario'!D19*'Unit emission'!AL18+'RCP19 scenario'!D107*'Unit emission'!AL150)*Efficiency!$G17+(Transition!$C17*('RCP19 scenario'!D19*'Unit emission'!AL62)+'RCP19 scenario'!D107*'Unit emission'!AL194)*Efficiency!$P17)/Lifetime!$C17</f>
        <v>0</v>
      </c>
      <c r="FV18">
        <f>(Transition!$D17*('RCP19 scenario'!E19*'Unit emission'!AM18+'RCP19 scenario'!E107*'Unit emission'!AM150)*Efficiency!$G17+(Transition!$C17*('RCP19 scenario'!E19*'Unit emission'!AM62)+'RCP19 scenario'!E107*'Unit emission'!AM194)*Efficiency!$P17)/Lifetime!$C17</f>
        <v>0</v>
      </c>
      <c r="FW18">
        <f>(Transition!$D17*('RCP19 scenario'!F19*'Unit emission'!AN18+'RCP19 scenario'!F107*'Unit emission'!AN150)*Efficiency!$G17+(Transition!$C17*('RCP19 scenario'!F19*'Unit emission'!AN62)+'RCP19 scenario'!F107*'Unit emission'!AN194)*Efficiency!$P17)/Lifetime!$C17</f>
        <v>0</v>
      </c>
      <c r="FX18">
        <f>(Transition!$D17*('RCP19 scenario'!G19*'Unit emission'!AO18+'RCP19 scenario'!G107*'Unit emission'!AO150)*Efficiency!$G17+(Transition!$C17*('RCP19 scenario'!G19*'Unit emission'!AO62)+'RCP19 scenario'!G107*'Unit emission'!AO194)*Efficiency!$P17)/Lifetime!$C17</f>
        <v>0</v>
      </c>
      <c r="FY18">
        <f>(Transition!$D17*('RCP19 scenario'!H19*'Unit emission'!AP18+'RCP19 scenario'!H107*'Unit emission'!AP150)*Efficiency!$G17+(Transition!$C17*('RCP19 scenario'!H19*'Unit emission'!AP62)+'RCP19 scenario'!H107*'Unit emission'!AP194)*Efficiency!$P17)/Lifetime!$C17</f>
        <v>0</v>
      </c>
      <c r="FZ18">
        <f>(Transition!$D17*('RCP19 scenario'!I19*'Unit emission'!AQ18+'RCP19 scenario'!I107*'Unit emission'!AQ150)*Efficiency!$G17+(Transition!$C17*('RCP19 scenario'!I19*'Unit emission'!AQ62)+'RCP19 scenario'!I107*'Unit emission'!AQ194)*Efficiency!$P17)/Lifetime!$C17</f>
        <v>0</v>
      </c>
      <c r="GA18">
        <f>(Transition!$D17*('RCP19 scenario'!J19*'Unit emission'!AR18+'RCP19 scenario'!J107*'Unit emission'!AR150)*Efficiency!$G17+(Transition!$C17*('RCP19 scenario'!J19*'Unit emission'!AR62)+'RCP19 scenario'!J107*'Unit emission'!AR194)*Efficiency!$P17)/Lifetime!$C17</f>
        <v>0</v>
      </c>
      <c r="GB18">
        <f>(Transition!$D17*('RCP19 scenario'!K19*'Unit emission'!AS18+'RCP19 scenario'!K107*'Unit emission'!AS150)*Efficiency!$G17+(Transition!$C17*('RCP19 scenario'!K19*'Unit emission'!AS62)+'RCP19 scenario'!K107*'Unit emission'!AS194)*Efficiency!$P17)/Lifetime!$C17</f>
        <v>0</v>
      </c>
      <c r="GC18">
        <f>(Transition!$D17*('RCP19 scenario'!L19*'Unit emission'!AT18+'RCP19 scenario'!L107*'Unit emission'!AT150)*Efficiency!$G17+(Transition!$C17*('RCP19 scenario'!L19*'Unit emission'!AT62)+'RCP19 scenario'!L107*'Unit emission'!AT194)*Efficiency!$P17)/Lifetime!$C17</f>
        <v>0</v>
      </c>
      <c r="GD18">
        <f>(Transition!$D17*('RCP19 scenario'!M19*'Unit emission'!AU18+'RCP19 scenario'!M107*'Unit emission'!AU150)*Efficiency!$G17+(Transition!$C17*('RCP19 scenario'!M19*'Unit emission'!AU62)+'RCP19 scenario'!M107*'Unit emission'!AU194)*Efficiency!$P17)/Lifetime!$C17</f>
        <v>0</v>
      </c>
      <c r="GE18">
        <f>(Transition!$D17*('RCP19 scenario'!N19*'Unit emission'!AV18+'RCP19 scenario'!N107*'Unit emission'!AV150)*Efficiency!$G17+(Transition!$C17*('RCP19 scenario'!N19*'Unit emission'!AV62)+'RCP19 scenario'!N107*'Unit emission'!AV194)*Efficiency!$P17)/Lifetime!$C17</f>
        <v>0</v>
      </c>
      <c r="GF18">
        <f>(Transition!$D17*('RCP19 scenario'!O19*'Unit emission'!AW18+'RCP19 scenario'!O107*'Unit emission'!AW150)*Efficiency!$G17+(Transition!$C17*('RCP19 scenario'!O19*'Unit emission'!AW62)+'RCP19 scenario'!O107*'Unit emission'!AW194)*Efficiency!$P17)/Lifetime!$C17</f>
        <v>0</v>
      </c>
      <c r="GG18">
        <f>(Transition!$D17*('RCP19 scenario'!P19*'Unit emission'!AX18+'RCP19 scenario'!P107*'Unit emission'!AX150)*Efficiency!$G17+(Transition!$C17*('RCP19 scenario'!P19*'Unit emission'!AX62)+'RCP19 scenario'!P107*'Unit emission'!AX194)*Efficiency!$P17)/Lifetime!$C17</f>
        <v>0</v>
      </c>
      <c r="GH18">
        <f>(Transition!$D17*('RCP19 scenario'!Q19*'Unit emission'!AY18+'RCP19 scenario'!Q107*'Unit emission'!AY150)*Efficiency!$G17+(Transition!$C17*('RCP19 scenario'!Q19*'Unit emission'!AY62)+'RCP19 scenario'!Q107*'Unit emission'!AY194)*Efficiency!$P17)/Lifetime!$C17</f>
        <v>0</v>
      </c>
      <c r="GI18">
        <f>(Transition!$D17*('RCP19 scenario'!R19*'Unit emission'!AZ18+'RCP19 scenario'!R107*'Unit emission'!AZ150)*Efficiency!$G17+(Transition!$C17*('RCP19 scenario'!R19*'Unit emission'!AZ62)+'RCP19 scenario'!R107*'Unit emission'!AZ194)*Efficiency!$P17)/Lifetime!$C17</f>
        <v>0</v>
      </c>
      <c r="GJ18">
        <f>(Transition!$D17*('RCP19 scenario'!S19*'Unit emission'!BA18)*Efficiency!$G17+Transition!$C17*('RCP19 scenario'!S19*'Unit emission'!BA62)*Efficiency!$P17)/Lifetime!$C17</f>
        <v>0</v>
      </c>
      <c r="GK18">
        <f>(Transition!$D17*('RCP19 scenario'!T19*'Unit emission'!AK18+'RCP19 scenario'!T107*'Unit emission'!AK150)*Efficiency!$G17+(Transition!$C17*('RCP19 scenario'!T19*'Unit emission'!AK62)+'RCP19 scenario'!T107*'Unit emission'!AK194)*Efficiency!$P17)/Lifetime!$C17</f>
        <v>0</v>
      </c>
      <c r="GL18">
        <f>(Transition!$D17*('RCP19 scenario'!U19*'Unit emission'!AL18+'RCP19 scenario'!U107*'Unit emission'!AL150)*Efficiency!$G17+(Transition!$C17*('RCP19 scenario'!U19*'Unit emission'!AL62)+'RCP19 scenario'!U107*'Unit emission'!AL194)*Efficiency!$P17)/Lifetime!$C17</f>
        <v>0</v>
      </c>
      <c r="GM18">
        <f>(Transition!$D17*('RCP19 scenario'!V19*'Unit emission'!AM18+'RCP19 scenario'!V107*'Unit emission'!AM150)*Efficiency!$G17+(Transition!$C17*('RCP19 scenario'!V19*'Unit emission'!AM62)+'RCP19 scenario'!V107*'Unit emission'!AM194)*Efficiency!$P17)/Lifetime!$C17</f>
        <v>0</v>
      </c>
      <c r="GN18">
        <f>(Transition!$D17*('RCP19 scenario'!W19*'Unit emission'!AN18+'RCP19 scenario'!W107*'Unit emission'!AN150)*Efficiency!$G17+(Transition!$C17*('RCP19 scenario'!W19*'Unit emission'!AN62)+'RCP19 scenario'!W107*'Unit emission'!AN194)*Efficiency!$P17)/Lifetime!$C17</f>
        <v>0</v>
      </c>
      <c r="GO18">
        <f>(Transition!$D17*('RCP19 scenario'!X19*'Unit emission'!AO18+'RCP19 scenario'!X107*'Unit emission'!AO150)*Efficiency!$G17+(Transition!$C17*('RCP19 scenario'!X19*'Unit emission'!AO62)+'RCP19 scenario'!X107*'Unit emission'!AO194)*Efficiency!$P17)/Lifetime!$C17</f>
        <v>0</v>
      </c>
      <c r="GP18">
        <f>(Transition!$D17*('RCP19 scenario'!Y19*'Unit emission'!AP18+'RCP19 scenario'!Y107*'Unit emission'!AP150)*Efficiency!$G17+(Transition!$C17*('RCP19 scenario'!Y19*'Unit emission'!AP62)+'RCP19 scenario'!Y107*'Unit emission'!AP194)*Efficiency!$P17)/Lifetime!$C17</f>
        <v>0</v>
      </c>
      <c r="GQ18">
        <f>(Transition!$D17*('RCP19 scenario'!Z19*'Unit emission'!AQ18+'RCP19 scenario'!Z107*'Unit emission'!AQ150)*Efficiency!$G17+(Transition!$C17*('RCP19 scenario'!Z19*'Unit emission'!AQ62)+'RCP19 scenario'!Z107*'Unit emission'!AQ194)*Efficiency!$P17)/Lifetime!$C17</f>
        <v>0</v>
      </c>
      <c r="GR18">
        <f>(Transition!$D17*('RCP19 scenario'!AA19*'Unit emission'!AR18+'RCP19 scenario'!AA107*'Unit emission'!AR150)*Efficiency!$G17+(Transition!$C17*('RCP19 scenario'!AA19*'Unit emission'!AR62)+'RCP19 scenario'!AA107*'Unit emission'!AR194)*Efficiency!$P17)/Lifetime!$C17</f>
        <v>0</v>
      </c>
      <c r="GS18">
        <f>(Transition!$D17*('RCP19 scenario'!AB19*'Unit emission'!AS18+'RCP19 scenario'!AB107*'Unit emission'!AS150)*Efficiency!$G17+(Transition!$C17*('RCP19 scenario'!AB19*'Unit emission'!AS62)+'RCP19 scenario'!AB107*'Unit emission'!AS194)*Efficiency!$P17)/Lifetime!$C17</f>
        <v>0</v>
      </c>
      <c r="GT18">
        <f>(Transition!$D17*('RCP19 scenario'!AC19*'Unit emission'!AT18+'RCP19 scenario'!AC107*'Unit emission'!AT150)*Efficiency!$G17+(Transition!$C17*('RCP19 scenario'!AC19*'Unit emission'!AT62)+'RCP19 scenario'!AC107*'Unit emission'!AT194)*Efficiency!$P17)/Lifetime!$C17</f>
        <v>0</v>
      </c>
      <c r="GU18">
        <f>(Transition!$D17*('RCP19 scenario'!AD19*'Unit emission'!AU18+'RCP19 scenario'!AD107*'Unit emission'!AU150)*Efficiency!$G17+(Transition!$C17*('RCP19 scenario'!AD19*'Unit emission'!AU62)+'RCP19 scenario'!AD107*'Unit emission'!AU194)*Efficiency!$P17)/Lifetime!$C17</f>
        <v>0</v>
      </c>
      <c r="GV18">
        <f>(Transition!$D17*('RCP19 scenario'!AE19*'Unit emission'!AV18+'RCP19 scenario'!AE107*'Unit emission'!AV150)*Efficiency!$G17+(Transition!$C17*('RCP19 scenario'!AE19*'Unit emission'!AV62)+'RCP19 scenario'!AE107*'Unit emission'!AV194)*Efficiency!$P17)/Lifetime!$C17</f>
        <v>0</v>
      </c>
      <c r="GW18">
        <f>(Transition!$D17*('RCP19 scenario'!AF19*'Unit emission'!AW18+'RCP19 scenario'!AF107*'Unit emission'!AW150)*Efficiency!$G17+(Transition!$C17*('RCP19 scenario'!AF19*'Unit emission'!AW62)+'RCP19 scenario'!AF107*'Unit emission'!AW194)*Efficiency!$P17)/Lifetime!$C17</f>
        <v>0</v>
      </c>
      <c r="GX18">
        <f>(Transition!$D17*('RCP19 scenario'!AG19*'Unit emission'!AX18+'RCP19 scenario'!AG107*'Unit emission'!AX150)*Efficiency!$G17+(Transition!$C17*('RCP19 scenario'!AG19*'Unit emission'!AX62)+'RCP19 scenario'!AG107*'Unit emission'!AX194)*Efficiency!$P17)/Lifetime!$C17</f>
        <v>0</v>
      </c>
      <c r="GY18">
        <f>(Transition!$D17*('RCP19 scenario'!AH19*'Unit emission'!AY18+'RCP19 scenario'!AH107*'Unit emission'!AY150)*Efficiency!$G17+(Transition!$C17*('RCP19 scenario'!AH19*'Unit emission'!AY62)+'RCP19 scenario'!AH107*'Unit emission'!AY194)*Efficiency!$P17)/Lifetime!$C17</f>
        <v>0</v>
      </c>
      <c r="GZ18">
        <f>(Transition!$D17*('RCP19 scenario'!AI19*'Unit emission'!AZ18+'RCP19 scenario'!AI107*'Unit emission'!AZ150)*Efficiency!$G17+(Transition!$C17*('RCP19 scenario'!AI19*'Unit emission'!AZ62)+'RCP19 scenario'!AI107*'Unit emission'!AZ194)*Efficiency!$P17)/Lifetime!$C17</f>
        <v>0</v>
      </c>
      <c r="HA18">
        <f>(Transition!$D17*('RCP19 scenario'!AJ19*'Unit emission'!BA18)*Efficiency!$G17+Transition!$C17*('RCP19 scenario'!AJ19*'Unit emission'!BA62)*Efficiency!$P17)/Lifetime!$C17</f>
        <v>0</v>
      </c>
      <c r="HB18">
        <f>(Transition!$D17*('RCP19 scenario'!AK19*'Unit emission'!AK18+'RCP19 scenario'!AK107*'Unit emission'!AK150)*Efficiency!$G17+(Transition!$C17*('RCP19 scenario'!AK19*'Unit emission'!AK62)+'RCP19 scenario'!AK107*'Unit emission'!AK194)*Efficiency!$P17)/Lifetime!$C17</f>
        <v>0</v>
      </c>
      <c r="HC18">
        <f>(Transition!$D17*('RCP19 scenario'!AL19*'Unit emission'!AL18+'RCP19 scenario'!AL107*'Unit emission'!AL150)*Efficiency!$G17+(Transition!$C17*('RCP19 scenario'!AL19*'Unit emission'!AL62)+'RCP19 scenario'!AL107*'Unit emission'!AL194)*Efficiency!$P17)/Lifetime!$C17</f>
        <v>0</v>
      </c>
      <c r="HD18">
        <f>(Transition!$D17*('RCP19 scenario'!AM19*'Unit emission'!AM18+'RCP19 scenario'!AM107*'Unit emission'!AM150)*Efficiency!$G17+(Transition!$C17*('RCP19 scenario'!AM19*'Unit emission'!AM62)+'RCP19 scenario'!AM107*'Unit emission'!AM194)*Efficiency!$P17)/Lifetime!$C17</f>
        <v>0</v>
      </c>
      <c r="HE18">
        <f>(Transition!$D17*('RCP19 scenario'!AN19*'Unit emission'!AN18+'RCP19 scenario'!AN107*'Unit emission'!AN150)*Efficiency!$G17+(Transition!$C17*('RCP19 scenario'!AN19*'Unit emission'!AN62)+'RCP19 scenario'!AN107*'Unit emission'!AN194)*Efficiency!$P17)/Lifetime!$C17</f>
        <v>0</v>
      </c>
      <c r="HF18">
        <f>(Transition!$D17*('RCP19 scenario'!AO19*'Unit emission'!AO18+'RCP19 scenario'!AO107*'Unit emission'!AO150)*Efficiency!$G17+(Transition!$C17*('RCP19 scenario'!AO19*'Unit emission'!AO62)+'RCP19 scenario'!AO107*'Unit emission'!AO194)*Efficiency!$P17)/Lifetime!$C17</f>
        <v>0</v>
      </c>
      <c r="HG18">
        <f>(Transition!$D17*('RCP19 scenario'!AP19*'Unit emission'!AP18+'RCP19 scenario'!AP107*'Unit emission'!AP150)*Efficiency!$G17+(Transition!$C17*('RCP19 scenario'!AP19*'Unit emission'!AP62)+'RCP19 scenario'!AP107*'Unit emission'!AP194)*Efficiency!$P17)/Lifetime!$C17</f>
        <v>0</v>
      </c>
      <c r="HH18">
        <f>(Transition!$D17*('RCP19 scenario'!AQ19*'Unit emission'!AQ18+'RCP19 scenario'!AQ107*'Unit emission'!AQ150)*Efficiency!$G17+(Transition!$C17*('RCP19 scenario'!AQ19*'Unit emission'!AQ62)+'RCP19 scenario'!AQ107*'Unit emission'!AQ194)*Efficiency!$P17)/Lifetime!$C17</f>
        <v>0</v>
      </c>
      <c r="HI18">
        <f>(Transition!$D17*('RCP19 scenario'!AR19*'Unit emission'!AR18+'RCP19 scenario'!AR107*'Unit emission'!AR150)*Efficiency!$G17+(Transition!$C17*('RCP19 scenario'!AR19*'Unit emission'!AR62)+'RCP19 scenario'!AR107*'Unit emission'!AR194)*Efficiency!$P17)/Lifetime!$C17</f>
        <v>0</v>
      </c>
      <c r="HJ18">
        <f>(Transition!$D17*('RCP19 scenario'!AS19*'Unit emission'!AS18+'RCP19 scenario'!AS107*'Unit emission'!AS150)*Efficiency!$G17+(Transition!$C17*('RCP19 scenario'!AS19*'Unit emission'!AS62)+'RCP19 scenario'!AS107*'Unit emission'!AS194)*Efficiency!$P17)/Lifetime!$C17</f>
        <v>0</v>
      </c>
      <c r="HK18">
        <f>(Transition!$D17*('RCP19 scenario'!AT19*'Unit emission'!AT18+'RCP19 scenario'!AT107*'Unit emission'!AT150)*Efficiency!$G17+(Transition!$C17*('RCP19 scenario'!AT19*'Unit emission'!AT62)+'RCP19 scenario'!AT107*'Unit emission'!AT194)*Efficiency!$P17)/Lifetime!$C17</f>
        <v>0</v>
      </c>
      <c r="HL18">
        <f>(Transition!$D17*('RCP19 scenario'!AU19*'Unit emission'!AU18+'RCP19 scenario'!AU107*'Unit emission'!AU150)*Efficiency!$G17+(Transition!$C17*('RCP19 scenario'!AU19*'Unit emission'!AU62)+'RCP19 scenario'!AU107*'Unit emission'!AU194)*Efficiency!$P17)/Lifetime!$C17</f>
        <v>0</v>
      </c>
      <c r="HM18">
        <f>(Transition!$D17*('RCP19 scenario'!AV19*'Unit emission'!AV18+'RCP19 scenario'!AV107*'Unit emission'!AV150)*Efficiency!$G17+(Transition!$C17*('RCP19 scenario'!AV19*'Unit emission'!AV62)+'RCP19 scenario'!AV107*'Unit emission'!AV194)*Efficiency!$P17)/Lifetime!$C17</f>
        <v>0</v>
      </c>
      <c r="HN18">
        <f>(Transition!$D17*('RCP19 scenario'!AW19*'Unit emission'!AW18+'RCP19 scenario'!AW107*'Unit emission'!AW150)*Efficiency!$G17+(Transition!$C17*('RCP19 scenario'!AW19*'Unit emission'!AW62)+'RCP19 scenario'!AW107*'Unit emission'!AW194)*Efficiency!$P17)/Lifetime!$C17</f>
        <v>0</v>
      </c>
      <c r="HO18">
        <f>(Transition!$D17*('RCP19 scenario'!AX19*'Unit emission'!AX18+'RCP19 scenario'!AX107*'Unit emission'!AX150)*Efficiency!$G17+(Transition!$C17*('RCP19 scenario'!AX19*'Unit emission'!AX62)+'RCP19 scenario'!AX107*'Unit emission'!AX194)*Efficiency!$P17)/Lifetime!$C17</f>
        <v>0</v>
      </c>
      <c r="HP18">
        <f>(Transition!$D17*('RCP19 scenario'!AY19*'Unit emission'!AY18+'RCP19 scenario'!AY107*'Unit emission'!AY150)*Efficiency!$G17+(Transition!$C17*('RCP19 scenario'!AY19*'Unit emission'!AY62)+'RCP19 scenario'!AY107*'Unit emission'!AY194)*Efficiency!$P17)/Lifetime!$C17</f>
        <v>0</v>
      </c>
      <c r="HQ18">
        <f>(Transition!$D17*('RCP19 scenario'!AZ19*'Unit emission'!AZ18+'RCP19 scenario'!AZ107*'Unit emission'!AZ150)*Efficiency!$G17+(Transition!$C17*('RCP19 scenario'!AZ19*'Unit emission'!AZ62)+'RCP19 scenario'!AZ107*'Unit emission'!AZ194)*Efficiency!$P17)/Lifetime!$C17</f>
        <v>0</v>
      </c>
      <c r="HR18">
        <f>(Transition!$D17*('RCP19 scenario'!BA19*'Unit emission'!BA18)*Efficiency!$G17+Transition!$C17*('RCP19 scenario'!BA19*'Unit emission'!BA62)*Efficiency!$P17)/Lifetime!$C17</f>
        <v>0</v>
      </c>
      <c r="HS18" s="9">
        <f>(Transition!$D17*('RCP19 scenario'!BB19*'Unit emission'!AK18)*Efficiency!$G17+Transition!$C17*('RCP19 scenario'!BB19*'Unit emission'!AK62)*Efficiency!$P17)/Lifetime!$C17</f>
        <v>0</v>
      </c>
      <c r="HT18" s="9">
        <f>(Transition!$D17*('RCP19 scenario'!BC19*'Unit emission'!AL18)*Efficiency!$G17+Transition!$C17*('RCP19 scenario'!BC19*'Unit emission'!AL62)*Efficiency!$P17)/Lifetime!$C17</f>
        <v>0</v>
      </c>
      <c r="HU18" s="9">
        <f>(Transition!$D17*('RCP19 scenario'!BD19*'Unit emission'!AM18)*Efficiency!$G17+Transition!$C17*('RCP19 scenario'!BD19*'Unit emission'!AM62)*Efficiency!$P17)/Lifetime!$C17</f>
        <v>0</v>
      </c>
      <c r="HV18" s="9">
        <f>(Transition!$D17*('RCP19 scenario'!BE19*'Unit emission'!AN18)*Efficiency!$G17+Transition!$C17*('RCP19 scenario'!BE19*'Unit emission'!AN62)*Efficiency!$P17)/Lifetime!$C17</f>
        <v>0</v>
      </c>
      <c r="HW18" s="9">
        <f>(Transition!$D17*('RCP19 scenario'!BF19*'Unit emission'!AO18)*Efficiency!$G17+Transition!$C17*('RCP19 scenario'!BF19*'Unit emission'!AO62)*Efficiency!$P17)/Lifetime!$C17</f>
        <v>0</v>
      </c>
      <c r="HX18" s="9">
        <f>(Transition!$D17*('RCP19 scenario'!BG19*'Unit emission'!AP18)*Efficiency!$G17+Transition!$C17*('RCP19 scenario'!BG19*'Unit emission'!AP62)*Efficiency!$P17)/Lifetime!$C17</f>
        <v>0</v>
      </c>
      <c r="HY18" s="9">
        <f>(Transition!$D17*('RCP19 scenario'!BH19*'Unit emission'!AQ18)*Efficiency!$G17+Transition!$C17*('RCP19 scenario'!BH19*'Unit emission'!AQ62)*Efficiency!$P17)/Lifetime!$C17</f>
        <v>0</v>
      </c>
      <c r="HZ18" s="9">
        <f>(Transition!$D17*('RCP19 scenario'!BI19*'Unit emission'!AR18)*Efficiency!$G17+Transition!$C17*('RCP19 scenario'!BI19*'Unit emission'!AR62)*Efficiency!$P17)/Lifetime!$C17</f>
        <v>0</v>
      </c>
      <c r="IA18" s="9">
        <f>(Transition!$D17*('RCP19 scenario'!BJ19*'Unit emission'!AS18)*Efficiency!$G17+Transition!$C17*('RCP19 scenario'!BJ19*'Unit emission'!AS62)*Efficiency!$P17)/Lifetime!$C17</f>
        <v>0</v>
      </c>
      <c r="IB18" s="9">
        <f>(Transition!$D17*('RCP19 scenario'!BK19*'Unit emission'!AT18)*Efficiency!$G17+Transition!$C17*('RCP19 scenario'!BK19*'Unit emission'!AT62)*Efficiency!$P17)/Lifetime!$C17</f>
        <v>0</v>
      </c>
      <c r="IC18" s="9">
        <f>(Transition!$D17*('RCP19 scenario'!BL19*'Unit emission'!AU18)*Efficiency!$G17+Transition!$C17*('RCP19 scenario'!BL19*'Unit emission'!AU62)*Efficiency!$P17)/Lifetime!$C17</f>
        <v>0</v>
      </c>
      <c r="ID18" s="9">
        <f>(Transition!$D17*('RCP19 scenario'!BM19*'Unit emission'!AV18)*Efficiency!$G17+Transition!$C17*('RCP19 scenario'!BM19*'Unit emission'!AV62)*Efficiency!$P17)/Lifetime!$C17</f>
        <v>0</v>
      </c>
      <c r="IE18" s="9">
        <f>(Transition!$D17*('RCP19 scenario'!BN19*'Unit emission'!AW18)*Efficiency!$G17+Transition!$C17*('RCP19 scenario'!BN19*'Unit emission'!AW62)*Efficiency!$P17)/Lifetime!$C17</f>
        <v>0</v>
      </c>
      <c r="IF18" s="9">
        <f>(Transition!$D17*('RCP19 scenario'!BO19*'Unit emission'!AX18)*Efficiency!$G17+Transition!$C17*('RCP19 scenario'!BO19*'Unit emission'!AX62)*Efficiency!$P17)/Lifetime!$C17</f>
        <v>0</v>
      </c>
      <c r="IG18" s="9">
        <f>(Transition!$D17*('RCP19 scenario'!BP19*'Unit emission'!AY18)*Efficiency!$G17+Transition!$C17*('RCP19 scenario'!BP19*'Unit emission'!AY62)*Efficiency!$P17)/Lifetime!$C17</f>
        <v>0</v>
      </c>
      <c r="IH18" s="9">
        <f>(Transition!$D17*('RCP19 scenario'!BQ19*'Unit emission'!AZ18)*Efficiency!$G17+Transition!$C17*('RCP19 scenario'!BQ19*'Unit emission'!AZ62)*Efficiency!$P17)/Lifetime!$C17</f>
        <v>0</v>
      </c>
      <c r="II18" s="9">
        <f>(Transition!$D17*('RCP19 scenario'!BR19*'Unit emission'!BA18)*Efficiency!$G17+Transition!$C17*('RCP19 scenario'!BR19*'Unit emission'!BA62)*Efficiency!$P17)/Lifetime!$C17</f>
        <v>0</v>
      </c>
      <c r="IJ18" s="9">
        <f>(Transition!$D17*('RCP19 scenario'!BS19*'Unit emission'!AK18)*Efficiency!$G17+Transition!$C17*('RCP19 scenario'!BS19*'Unit emission'!AK62)*Efficiency!$P17)/Lifetime!$C17</f>
        <v>0</v>
      </c>
      <c r="IK18" s="9">
        <f>(Transition!$D17*('RCP19 scenario'!BT19*'Unit emission'!AL18)*Efficiency!$G17+Transition!$C17*('RCP19 scenario'!BT19*'Unit emission'!AL62)*Efficiency!$P17)/Lifetime!$C17</f>
        <v>0</v>
      </c>
      <c r="IL18" s="9">
        <f>(Transition!$D17*('RCP19 scenario'!BU19*'Unit emission'!AM18)*Efficiency!$G17+Transition!$C17*('RCP19 scenario'!BU19*'Unit emission'!AM62)*Efficiency!$P17)/Lifetime!$C17</f>
        <v>0</v>
      </c>
      <c r="IM18" s="9">
        <f>(Transition!$D17*('RCP19 scenario'!BV19*'Unit emission'!AN18)*Efficiency!$G17+Transition!$C17*('RCP19 scenario'!BV19*'Unit emission'!AN62)*Efficiency!$P17)/Lifetime!$C17</f>
        <v>0</v>
      </c>
      <c r="IN18" s="9">
        <f>(Transition!$D17*('RCP19 scenario'!BW19*'Unit emission'!AO18)*Efficiency!$G17+Transition!$C17*('RCP19 scenario'!BW19*'Unit emission'!AO62)*Efficiency!$P17)/Lifetime!$C17</f>
        <v>0</v>
      </c>
      <c r="IO18" s="9">
        <f>(Transition!$D17*('RCP19 scenario'!BX19*'Unit emission'!AP18)*Efficiency!$G17+Transition!$C17*('RCP19 scenario'!BX19*'Unit emission'!AP62)*Efficiency!$P17)/Lifetime!$C17</f>
        <v>0</v>
      </c>
      <c r="IP18" s="9">
        <f>(Transition!$D17*('RCP19 scenario'!BY19*'Unit emission'!AQ18)*Efficiency!$G17+Transition!$C17*('RCP19 scenario'!BY19*'Unit emission'!AQ62)*Efficiency!$P17)/Lifetime!$C17</f>
        <v>0</v>
      </c>
      <c r="IQ18" s="9">
        <f>(Transition!$D17*('RCP19 scenario'!BZ19*'Unit emission'!AR18)*Efficiency!$G17+Transition!$C17*('RCP19 scenario'!BZ19*'Unit emission'!AR62)*Efficiency!$P17)/Lifetime!$C17</f>
        <v>0</v>
      </c>
      <c r="IR18" s="9">
        <f>(Transition!$D17*('RCP19 scenario'!CA19*'Unit emission'!AS18)*Efficiency!$G17+Transition!$C17*('RCP19 scenario'!CA19*'Unit emission'!AS62)*Efficiency!$P17)/Lifetime!$C17</f>
        <v>0</v>
      </c>
      <c r="IS18" s="9">
        <f>(Transition!$D17*('RCP19 scenario'!CB19*'Unit emission'!AT18)*Efficiency!$G17+Transition!$C17*('RCP19 scenario'!CB19*'Unit emission'!AT62)*Efficiency!$P17)/Lifetime!$C17</f>
        <v>0</v>
      </c>
      <c r="IT18" s="9">
        <f>(Transition!$D17*('RCP19 scenario'!CC19*'Unit emission'!AU18)*Efficiency!$G17+Transition!$C17*('RCP19 scenario'!CC19*'Unit emission'!AU62)*Efficiency!$P17)/Lifetime!$C17</f>
        <v>0</v>
      </c>
      <c r="IU18" s="9">
        <f>(Transition!$D17*('RCP19 scenario'!CD19*'Unit emission'!AV18)*Efficiency!$G17+Transition!$C17*('RCP19 scenario'!CD19*'Unit emission'!AV62)*Efficiency!$P17)/Lifetime!$C17</f>
        <v>0</v>
      </c>
      <c r="IV18" s="9">
        <f>(Transition!$D17*('RCP19 scenario'!CE19*'Unit emission'!AW18)*Efficiency!$G17+Transition!$C17*('RCP19 scenario'!CE19*'Unit emission'!AW62)*Efficiency!$P17)/Lifetime!$C17</f>
        <v>0</v>
      </c>
      <c r="IW18" s="9">
        <f>(Transition!$D17*('RCP19 scenario'!CF19*'Unit emission'!AX18)*Efficiency!$G17+Transition!$C17*('RCP19 scenario'!CF19*'Unit emission'!AX62)*Efficiency!$P17)/Lifetime!$C17</f>
        <v>0</v>
      </c>
      <c r="IX18" s="9">
        <f>(Transition!$D17*('RCP19 scenario'!CG19*'Unit emission'!AY18)*Efficiency!$G17+Transition!$C17*('RCP19 scenario'!CG19*'Unit emission'!AY62)*Efficiency!$P17)/Lifetime!$C17</f>
        <v>0</v>
      </c>
      <c r="IY18" s="9">
        <f>(Transition!$D17*('RCP19 scenario'!CH19*'Unit emission'!AZ18)*Efficiency!$G17+Transition!$C17*('RCP19 scenario'!CH19*'Unit emission'!AZ62)*Efficiency!$P17)/Lifetime!$C17</f>
        <v>0</v>
      </c>
    </row>
    <row r="19" spans="1:259" x14ac:dyDescent="0.25">
      <c r="A19">
        <v>2026</v>
      </c>
      <c r="B19">
        <f>(Transition!$D18*('Base-scenario'!C20*'Unit emission'!C19)*Efficiency!$G18+(Transition!$C18*('Base-scenario'!C20*'Unit emission'!C63)+'Base-scenario'!C108*'Unit emission'!C195)*Efficiency!$P18)/Lifetime!$C18</f>
        <v>0</v>
      </c>
      <c r="C19">
        <f>(Transition!$D18*('Base-scenario'!D20*'Unit emission'!D19)*Efficiency!$G18+(Transition!$C18*('Base-scenario'!D20*'Unit emission'!D63)+'Base-scenario'!D108*'Unit emission'!D195)*Efficiency!$P18)/Lifetime!$C18</f>
        <v>0</v>
      </c>
      <c r="D19">
        <f>(Transition!$D18*('Base-scenario'!E20*'Unit emission'!E19)*Efficiency!$G18+(Transition!$C18*('Base-scenario'!E20*'Unit emission'!E63)+'Base-scenario'!E108*'Unit emission'!E195)*Efficiency!$P18)/Lifetime!$C18</f>
        <v>0</v>
      </c>
      <c r="E19">
        <f>(Transition!$D18*('Base-scenario'!F20*'Unit emission'!F19)*Efficiency!$G18+(Transition!$C18*('Base-scenario'!F20*'Unit emission'!F63)+'Base-scenario'!F108*'Unit emission'!F195)*Efficiency!$P18)/Lifetime!$C18</f>
        <v>0</v>
      </c>
      <c r="F19">
        <f>(Transition!$D18*('Base-scenario'!G20*'Unit emission'!G19)*Efficiency!$G18+(Transition!$C18*('Base-scenario'!G20*'Unit emission'!G63)+'Base-scenario'!G108*'Unit emission'!G195)*Efficiency!$P18)/Lifetime!$C18</f>
        <v>0</v>
      </c>
      <c r="G19">
        <f>(Transition!$D18*('Base-scenario'!H20*'Unit emission'!H19)*Efficiency!$G18+(Transition!$C18*('Base-scenario'!H20*'Unit emission'!H63)+'Base-scenario'!H108*'Unit emission'!H195)*Efficiency!$P18)/Lifetime!$C18</f>
        <v>0</v>
      </c>
      <c r="H19">
        <f>(Transition!$D18*('Base-scenario'!I20*'Unit emission'!I19)*Efficiency!$G18+(Transition!$C18*('Base-scenario'!I20*'Unit emission'!I63)+'Base-scenario'!I108*'Unit emission'!I195)*Efficiency!$P18)/Lifetime!$C18</f>
        <v>0</v>
      </c>
      <c r="I19">
        <f>(Transition!$D18*('Base-scenario'!J20*'Unit emission'!J19)*Efficiency!$G18+(Transition!$C18*('Base-scenario'!J20*'Unit emission'!J63)+'Base-scenario'!J108*'Unit emission'!J195)*Efficiency!$P18)/Lifetime!$C18</f>
        <v>0</v>
      </c>
      <c r="J19">
        <f>(Transition!$D18*('Base-scenario'!K20*'Unit emission'!K19)*Efficiency!$G18+(Transition!$C18*('Base-scenario'!K20*'Unit emission'!K63)+'Base-scenario'!K108*'Unit emission'!K195)*Efficiency!$P18)/Lifetime!$C18</f>
        <v>0</v>
      </c>
      <c r="K19">
        <f>(Transition!$D18*('Base-scenario'!L20*'Unit emission'!L19)*Efficiency!$G18+(Transition!$C18*('Base-scenario'!L20*'Unit emission'!L63)+'Base-scenario'!L108*'Unit emission'!L195)*Efficiency!$P18)/Lifetime!$C18</f>
        <v>0</v>
      </c>
      <c r="L19">
        <f>(Transition!$D18*('Base-scenario'!M20*'Unit emission'!M19)*Efficiency!$G18+(Transition!$C18*('Base-scenario'!M20*'Unit emission'!M63)+'Base-scenario'!M108*'Unit emission'!M195)*Efficiency!$P18)/Lifetime!$C18</f>
        <v>0</v>
      </c>
      <c r="M19">
        <f>(Transition!$D18*('Base-scenario'!N20*'Unit emission'!N19)*Efficiency!$G18+(Transition!$C18*('Base-scenario'!N20*'Unit emission'!N63)+'Base-scenario'!N108*'Unit emission'!N195)*Efficiency!$P18)/Lifetime!$C18</f>
        <v>0</v>
      </c>
      <c r="N19">
        <f>(Transition!$D18*('Base-scenario'!O20*'Unit emission'!O19)*Efficiency!$G18+(Transition!$C18*('Base-scenario'!O20*'Unit emission'!O63)+'Base-scenario'!O108*'Unit emission'!O195)*Efficiency!$P18)/Lifetime!$C18</f>
        <v>0</v>
      </c>
      <c r="O19">
        <f>(Transition!$D18*('Base-scenario'!P20*'Unit emission'!P19)*Efficiency!$G18+(Transition!$C18*('Base-scenario'!P20*'Unit emission'!P63)+'Base-scenario'!P108*'Unit emission'!P195)*Efficiency!$P18)/Lifetime!$C18</f>
        <v>0</v>
      </c>
      <c r="P19">
        <f>(Transition!$D18*('Base-scenario'!Q20*'Unit emission'!Q19)*Efficiency!$G18+(Transition!$C18*('Base-scenario'!Q20*'Unit emission'!Q63)+'Base-scenario'!Q108*'Unit emission'!Q195)*Efficiency!$P18)/Lifetime!$C18</f>
        <v>0</v>
      </c>
      <c r="Q19">
        <f>(Transition!$D18*('Base-scenario'!R20*'Unit emission'!R19)*Efficiency!$G18+(Transition!$C18*('Base-scenario'!R20*'Unit emission'!R63)+'Base-scenario'!R108*'Unit emission'!R195)*Efficiency!$P18)/Lifetime!$C18</f>
        <v>0</v>
      </c>
      <c r="R19">
        <f>(Transition!$D18*('Base-scenario'!S20*'Unit emission'!S19)*Efficiency!$G18+Transition!$C18*('Base-scenario'!S20*'Unit emission'!S63)*Efficiency!$P18)/Lifetime!$C18</f>
        <v>0</v>
      </c>
      <c r="S19">
        <f>(Transition!$D18*('Base-scenario'!T20*'Unit emission'!C19)*Efficiency!$G18+(Transition!$C18*('Base-scenario'!T20*'Unit emission'!C63)+'Base-scenario'!T108*'Unit emission'!C195)*Efficiency!$P18)/Lifetime!$C18</f>
        <v>0</v>
      </c>
      <c r="T19">
        <f>(Transition!$D18*('Base-scenario'!U20*'Unit emission'!D19)*Efficiency!$G18+(Transition!$C18*('Base-scenario'!U20*'Unit emission'!D63)+'Base-scenario'!U108*'Unit emission'!D195)*Efficiency!$P18)/Lifetime!$C18</f>
        <v>0</v>
      </c>
      <c r="U19">
        <f>(Transition!$D18*('Base-scenario'!V20*'Unit emission'!E19)*Efficiency!$G18+(Transition!$C18*('Base-scenario'!V20*'Unit emission'!E63)+'Base-scenario'!V108*'Unit emission'!E195)*Efficiency!$P18)/Lifetime!$C18</f>
        <v>0</v>
      </c>
      <c r="V19">
        <f>(Transition!$D18*('Base-scenario'!W20*'Unit emission'!F19)*Efficiency!$G18+(Transition!$C18*('Base-scenario'!W20*'Unit emission'!F63)+'Base-scenario'!W108*'Unit emission'!F195)*Efficiency!$P18)/Lifetime!$C18</f>
        <v>0</v>
      </c>
      <c r="W19">
        <f>(Transition!$D18*('Base-scenario'!X20*'Unit emission'!G19)*Efficiency!$G18+(Transition!$C18*('Base-scenario'!X20*'Unit emission'!G63)+'Base-scenario'!X108*'Unit emission'!G195)*Efficiency!$P18)/Lifetime!$C18</f>
        <v>0</v>
      </c>
      <c r="X19">
        <f>(Transition!$D18*('Base-scenario'!Y20*'Unit emission'!H19)*Efficiency!$G18+(Transition!$C18*('Base-scenario'!Y20*'Unit emission'!H63)+'Base-scenario'!Y108*'Unit emission'!H195)*Efficiency!$P18)/Lifetime!$C18</f>
        <v>0</v>
      </c>
      <c r="Y19">
        <f>(Transition!$D18*('Base-scenario'!Z20*'Unit emission'!I19)*Efficiency!$G18+(Transition!$C18*('Base-scenario'!Z20*'Unit emission'!I63)+'Base-scenario'!Z108*'Unit emission'!I195)*Efficiency!$P18)/Lifetime!$C18</f>
        <v>0</v>
      </c>
      <c r="Z19">
        <f>(Transition!$D18*('Base-scenario'!AA20*'Unit emission'!J19)*Efficiency!$G18+(Transition!$C18*('Base-scenario'!AA20*'Unit emission'!J63)+'Base-scenario'!AA108*'Unit emission'!J195)*Efficiency!$P18)/Lifetime!$C18</f>
        <v>0</v>
      </c>
      <c r="AA19">
        <f>(Transition!$D18*('Base-scenario'!AB20*'Unit emission'!K19)*Efficiency!$G18+(Transition!$C18*('Base-scenario'!AB20*'Unit emission'!K63)+'Base-scenario'!AB108*'Unit emission'!K195)*Efficiency!$P18)/Lifetime!$C18</f>
        <v>0</v>
      </c>
      <c r="AB19">
        <f>(Transition!$D18*('Base-scenario'!AC20*'Unit emission'!L19)*Efficiency!$G18+(Transition!$C18*('Base-scenario'!AC20*'Unit emission'!L63)+'Base-scenario'!AC108*'Unit emission'!L195)*Efficiency!$P18)/Lifetime!$C18</f>
        <v>0</v>
      </c>
      <c r="AC19">
        <f>(Transition!$D18*('Base-scenario'!AD20*'Unit emission'!M19)*Efficiency!$G18+(Transition!$C18*('Base-scenario'!AD20*'Unit emission'!M63)+'Base-scenario'!AD108*'Unit emission'!M195)*Efficiency!$P18)/Lifetime!$C18</f>
        <v>0</v>
      </c>
      <c r="AD19">
        <f>(Transition!$D18*('Base-scenario'!AE20*'Unit emission'!N19)*Efficiency!$G18+(Transition!$C18*('Base-scenario'!AE20*'Unit emission'!N63)+'Base-scenario'!AE108*'Unit emission'!N195)*Efficiency!$P18)/Lifetime!$C18</f>
        <v>0</v>
      </c>
      <c r="AE19">
        <f>(Transition!$D18*('Base-scenario'!AF20*'Unit emission'!O19)*Efficiency!$G18+(Transition!$C18*('Base-scenario'!AF20*'Unit emission'!O63)+'Base-scenario'!AF108*'Unit emission'!O195)*Efficiency!$P18)/Lifetime!$C18</f>
        <v>0</v>
      </c>
      <c r="AF19">
        <f>(Transition!$D18*('Base-scenario'!AG20*'Unit emission'!P19)*Efficiency!$G18+(Transition!$C18*('Base-scenario'!AG20*'Unit emission'!P63)+'Base-scenario'!AG108*'Unit emission'!P195)*Efficiency!$P18)/Lifetime!$C18</f>
        <v>0</v>
      </c>
      <c r="AG19">
        <f>(Transition!$D18*('Base-scenario'!AH20*'Unit emission'!Q19)*Efficiency!$G18+(Transition!$C18*('Base-scenario'!AH20*'Unit emission'!Q63)+'Base-scenario'!AH108*'Unit emission'!Q195)*Efficiency!$P18)/Lifetime!$C18</f>
        <v>0</v>
      </c>
      <c r="AH19">
        <f>(Transition!$D18*('Base-scenario'!AI20*'Unit emission'!R19)*Efficiency!$G18+(Transition!$C18*('Base-scenario'!AI20*'Unit emission'!R63)+'Base-scenario'!AI108*'Unit emission'!R195)*Efficiency!$P18)/Lifetime!$C18</f>
        <v>0</v>
      </c>
      <c r="AI19">
        <f>(Transition!$D18*('Base-scenario'!AJ20*'Unit emission'!S19)*Efficiency!$G18+Transition!$C18*('Base-scenario'!AJ20*'Unit emission'!S63)*Efficiency!$P18)/Lifetime!$C18</f>
        <v>0</v>
      </c>
      <c r="AJ19">
        <f>(Transition!$D18*('Base-scenario'!AK20*'Unit emission'!C19+'Base-scenario'!AK108*'Unit emission'!C151)*Efficiency!$G18+(Transition!$C18*('Base-scenario'!AK20*'Unit emission'!C63)+'Base-scenario'!AK108*'Unit emission'!C195)*Efficiency!$P18)/Lifetime!$C18</f>
        <v>0</v>
      </c>
      <c r="AK19">
        <f>(Transition!$D18*('Base-scenario'!AL20*'Unit emission'!D19+'Base-scenario'!AL108*'Unit emission'!D151)*Efficiency!$G18+(Transition!$C18*('Base-scenario'!AL20*'Unit emission'!D63)+'Base-scenario'!AL108*'Unit emission'!D195)*Efficiency!$P18)/Lifetime!$C18</f>
        <v>0</v>
      </c>
      <c r="AL19">
        <f>(Transition!$D18*('Base-scenario'!AM20*'Unit emission'!E19+'Base-scenario'!AM108*'Unit emission'!E151)*Efficiency!$G18+(Transition!$C18*('Base-scenario'!AM20*'Unit emission'!E63)+'Base-scenario'!AM108*'Unit emission'!E195)*Efficiency!$P18)/Lifetime!$C18</f>
        <v>0</v>
      </c>
      <c r="AM19">
        <f>(Transition!$D18*('Base-scenario'!AN20*'Unit emission'!F19+'Base-scenario'!AN108*'Unit emission'!F151)*Efficiency!$G18+(Transition!$C18*('Base-scenario'!AN20*'Unit emission'!F63)+'Base-scenario'!AN108*'Unit emission'!F195)*Efficiency!$P18)/Lifetime!$C18</f>
        <v>0</v>
      </c>
      <c r="AN19">
        <f>(Transition!$D18*('Base-scenario'!AO20*'Unit emission'!G19+'Base-scenario'!AO108*'Unit emission'!G151)*Efficiency!$G18+(Transition!$C18*('Base-scenario'!AO20*'Unit emission'!G63)+'Base-scenario'!AO108*'Unit emission'!G195)*Efficiency!$P18)/Lifetime!$C18</f>
        <v>0</v>
      </c>
      <c r="AO19">
        <f>(Transition!$D18*('Base-scenario'!AP20*'Unit emission'!H19+'Base-scenario'!AP108*'Unit emission'!H151)*Efficiency!$G18+(Transition!$C18*('Base-scenario'!AP20*'Unit emission'!H63)+'Base-scenario'!AP108*'Unit emission'!H195)*Efficiency!$P18)/Lifetime!$C18</f>
        <v>0</v>
      </c>
      <c r="AP19">
        <f>(Transition!$D18*('Base-scenario'!AQ20*'Unit emission'!I19+'Base-scenario'!AQ108*'Unit emission'!I151)*Efficiency!$G18+(Transition!$C18*('Base-scenario'!AQ20*'Unit emission'!I63)+'Base-scenario'!AQ108*'Unit emission'!I195)*Efficiency!$P18)/Lifetime!$C18</f>
        <v>0</v>
      </c>
      <c r="AQ19">
        <f>(Transition!$D18*('Base-scenario'!AR20*'Unit emission'!J19+'Base-scenario'!AR108*'Unit emission'!J151)*Efficiency!$G18+(Transition!$C18*('Base-scenario'!AR20*'Unit emission'!J63)+'Base-scenario'!AR108*'Unit emission'!J195)*Efficiency!$P18)/Lifetime!$C18</f>
        <v>0</v>
      </c>
      <c r="AR19">
        <f>(Transition!$D18*('Base-scenario'!AS20*'Unit emission'!K19+'Base-scenario'!AS108*'Unit emission'!K151)*Efficiency!$G18+(Transition!$C18*('Base-scenario'!AS20*'Unit emission'!K63)+'Base-scenario'!AS108*'Unit emission'!K195)*Efficiency!$P18)/Lifetime!$C18</f>
        <v>0</v>
      </c>
      <c r="AS19">
        <f>(Transition!$D18*('Base-scenario'!AT20*'Unit emission'!L19+'Base-scenario'!AT108*'Unit emission'!L151)*Efficiency!$G18+(Transition!$C18*('Base-scenario'!AT20*'Unit emission'!L63)+'Base-scenario'!AT108*'Unit emission'!L195)*Efficiency!$P18)/Lifetime!$C18</f>
        <v>0</v>
      </c>
      <c r="AT19">
        <f>(Transition!$D18*('Base-scenario'!AU20*'Unit emission'!M19+'Base-scenario'!AU108*'Unit emission'!M151)*Efficiency!$G18+(Transition!$C18*('Base-scenario'!AU20*'Unit emission'!M63)+'Base-scenario'!AU108*'Unit emission'!M195)*Efficiency!$P18)/Lifetime!$C18</f>
        <v>0</v>
      </c>
      <c r="AU19">
        <f>(Transition!$D18*('Base-scenario'!AV20*'Unit emission'!N19+'Base-scenario'!AV108*'Unit emission'!N151)*Efficiency!$G18+(Transition!$C18*('Base-scenario'!AV20*'Unit emission'!N63)+'Base-scenario'!AV108*'Unit emission'!N195)*Efficiency!$P18)/Lifetime!$C18</f>
        <v>0</v>
      </c>
      <c r="AV19">
        <f>(Transition!$D18*('Base-scenario'!AW20*'Unit emission'!O19+'Base-scenario'!AW108*'Unit emission'!O151)*Efficiency!$G18+(Transition!$C18*('Base-scenario'!AW20*'Unit emission'!O63)+'Base-scenario'!AW108*'Unit emission'!O195)*Efficiency!$P18)/Lifetime!$C18</f>
        <v>0</v>
      </c>
      <c r="AW19">
        <f>(Transition!$D18*('Base-scenario'!AX20*'Unit emission'!P19+'Base-scenario'!AX108*'Unit emission'!P151)*Efficiency!$G18+(Transition!$C18*('Base-scenario'!AX20*'Unit emission'!P63)+'Base-scenario'!AX108*'Unit emission'!P195)*Efficiency!$P18)/Lifetime!$C18</f>
        <v>0</v>
      </c>
      <c r="AX19">
        <f>(Transition!$D18*('Base-scenario'!AY20*'Unit emission'!Q19+'Base-scenario'!AY108*'Unit emission'!Q151)*Efficiency!$G18+(Transition!$C18*('Base-scenario'!AY20*'Unit emission'!Q63)+'Base-scenario'!AY108*'Unit emission'!Q195)*Efficiency!$P18)/Lifetime!$C18</f>
        <v>0</v>
      </c>
      <c r="AY19">
        <f>(Transition!$D18*('Base-scenario'!AZ20*'Unit emission'!R19+'Base-scenario'!AZ108*'Unit emission'!R151)*Efficiency!$G18+(Transition!$C18*('Base-scenario'!AZ20*'Unit emission'!R63)+'Base-scenario'!AZ108*'Unit emission'!R195)*Efficiency!$P18)/Lifetime!$C18</f>
        <v>0</v>
      </c>
      <c r="AZ19">
        <f>(Transition!$D18*('Base-scenario'!BA20*'Unit emission'!S19)*Efficiency!$G18+Transition!$C18*('Base-scenario'!BA20*'Unit emission'!S63)*Efficiency!$P18)/Lifetime!$C18</f>
        <v>0</v>
      </c>
      <c r="BA19" s="9">
        <f>(Transition!$D18*('Base-scenario'!BB20*'Unit emission'!C19)*Efficiency!$G18+Transition!$C18*('Base-scenario'!BB20*'Unit emission'!C63)*Efficiency!$P18)/Lifetime!$C18</f>
        <v>0</v>
      </c>
      <c r="BB19" s="9">
        <f>(Transition!$D18*('Base-scenario'!BC20*'Unit emission'!D19)*Efficiency!$G18+Transition!$C18*('Base-scenario'!BC20*'Unit emission'!D63)*Efficiency!$P18)/Lifetime!$C18</f>
        <v>0</v>
      </c>
      <c r="BC19" s="9">
        <f>(Transition!$D18*('Base-scenario'!BD20*'Unit emission'!E19)*Efficiency!$G18+Transition!$C18*('Base-scenario'!BD20*'Unit emission'!E63)*Efficiency!$P18)/Lifetime!$C18</f>
        <v>0</v>
      </c>
      <c r="BD19" s="9">
        <f>(Transition!$D18*('Base-scenario'!BE20*'Unit emission'!F19)*Efficiency!$G18+Transition!$C18*('Base-scenario'!BE20*'Unit emission'!F63)*Efficiency!$P18)/Lifetime!$C18</f>
        <v>0</v>
      </c>
      <c r="BE19" s="9">
        <f>(Transition!$D18*('Base-scenario'!BF20*'Unit emission'!G19)*Efficiency!$G18+Transition!$C18*('Base-scenario'!BF20*'Unit emission'!G63)*Efficiency!$P18)/Lifetime!$C18</f>
        <v>0</v>
      </c>
      <c r="BF19" s="9">
        <f>(Transition!$D18*('Base-scenario'!BG20*'Unit emission'!H19)*Efficiency!$G18+Transition!$C18*('Base-scenario'!BG20*'Unit emission'!H63)*Efficiency!$P18)/Lifetime!$C18</f>
        <v>0</v>
      </c>
      <c r="BG19" s="9">
        <f>(Transition!$D18*('Base-scenario'!BH20*'Unit emission'!I19)*Efficiency!$G18+Transition!$C18*('Base-scenario'!BH20*'Unit emission'!I63)*Efficiency!$P18)/Lifetime!$C18</f>
        <v>0</v>
      </c>
      <c r="BH19" s="9">
        <f>(Transition!$D18*('Base-scenario'!BI20*'Unit emission'!J19)*Efficiency!$G18+Transition!$C18*('Base-scenario'!BI20*'Unit emission'!J63)*Efficiency!$P18)/Lifetime!$C18</f>
        <v>0</v>
      </c>
      <c r="BI19" s="9">
        <f>(Transition!$D18*('Base-scenario'!BJ20*'Unit emission'!K19)*Efficiency!$G18+Transition!$C18*('Base-scenario'!BJ20*'Unit emission'!K63)*Efficiency!$P18)/Lifetime!$C18</f>
        <v>0</v>
      </c>
      <c r="BJ19" s="9">
        <f>(Transition!$D18*('Base-scenario'!BK20*'Unit emission'!L19)*Efficiency!$G18+Transition!$C18*('Base-scenario'!BK20*'Unit emission'!L63)*Efficiency!$P18)/Lifetime!$C18</f>
        <v>0</v>
      </c>
      <c r="BK19" s="9">
        <f>(Transition!$D18*('Base-scenario'!BL20*'Unit emission'!M19)*Efficiency!$G18+Transition!$C18*('Base-scenario'!BL20*'Unit emission'!M63)*Efficiency!$P18)/Lifetime!$C18</f>
        <v>0</v>
      </c>
      <c r="BL19" s="9">
        <f>(Transition!$D18*('Base-scenario'!BM20*'Unit emission'!N19)*Efficiency!$G18+Transition!$C18*('Base-scenario'!BM20*'Unit emission'!N63)*Efficiency!$P18)/Lifetime!$C18</f>
        <v>0</v>
      </c>
      <c r="BM19" s="9">
        <f>(Transition!$D18*('Base-scenario'!BN20*'Unit emission'!O19)*Efficiency!$G18+Transition!$C18*('Base-scenario'!BN20*'Unit emission'!O63)*Efficiency!$P18)/Lifetime!$C18</f>
        <v>0</v>
      </c>
      <c r="BN19" s="9">
        <f>(Transition!$D18*('Base-scenario'!BO20*'Unit emission'!P19)*Efficiency!$G18+Transition!$C18*('Base-scenario'!BO20*'Unit emission'!P63)*Efficiency!$P18)/Lifetime!$C18</f>
        <v>0</v>
      </c>
      <c r="BO19" s="9">
        <f>(Transition!$D18*('Base-scenario'!BP20*'Unit emission'!Q19)*Efficiency!$G18+Transition!$C18*('Base-scenario'!BP20*'Unit emission'!Q63)*Efficiency!$P18)/Lifetime!$C18</f>
        <v>0</v>
      </c>
      <c r="BP19" s="9">
        <f>(Transition!$D18*('Base-scenario'!BQ20*'Unit emission'!R19)*Efficiency!$G18+Transition!$C18*('Base-scenario'!BQ20*'Unit emission'!R63)*Efficiency!$P18)/Lifetime!$C18</f>
        <v>0</v>
      </c>
      <c r="BQ19" s="9">
        <f>(Transition!$D18*('Base-scenario'!BR20*'Unit emission'!S19)*Efficiency!$G18+Transition!$C18*('Base-scenario'!BR20*'Unit emission'!S63)*Efficiency!$P18)/Lifetime!$C18</f>
        <v>0</v>
      </c>
      <c r="BR19" s="9">
        <f>(Transition!$D18*('Base-scenario'!BS20*'Unit emission'!C19)*Efficiency!$G18+Transition!$C18*('Base-scenario'!BS20*'Unit emission'!C63)*Efficiency!$P18)/Lifetime!$C18</f>
        <v>0</v>
      </c>
      <c r="BS19" s="9">
        <f>(Transition!$D18*('Base-scenario'!BT20*'Unit emission'!D19)*Efficiency!$G18+Transition!$C18*('Base-scenario'!BT20*'Unit emission'!D63)*Efficiency!$P18)/Lifetime!$C18</f>
        <v>0</v>
      </c>
      <c r="BT19" s="9">
        <f>(Transition!$D18*('Base-scenario'!BU20*'Unit emission'!E19)*Efficiency!$G18+Transition!$C18*('Base-scenario'!BU20*'Unit emission'!E63)*Efficiency!$P18)/Lifetime!$C18</f>
        <v>0</v>
      </c>
      <c r="BU19" s="9">
        <f>(Transition!$D18*('Base-scenario'!BV20*'Unit emission'!F19)*Efficiency!$G18+Transition!$C18*('Base-scenario'!BV20*'Unit emission'!F63)*Efficiency!$P18)/Lifetime!$C18</f>
        <v>0</v>
      </c>
      <c r="BV19" s="9">
        <f>(Transition!$D18*('Base-scenario'!BW20*'Unit emission'!G19)*Efficiency!$G18+Transition!$C18*('Base-scenario'!BW20*'Unit emission'!G63)*Efficiency!$P18)/Lifetime!$C18</f>
        <v>0</v>
      </c>
      <c r="BW19" s="9">
        <f>(Transition!$D18*('Base-scenario'!BX20*'Unit emission'!H19)*Efficiency!$G18+Transition!$C18*('Base-scenario'!BX20*'Unit emission'!H63)*Efficiency!$P18)/Lifetime!$C18</f>
        <v>0</v>
      </c>
      <c r="BX19" s="9">
        <f>(Transition!$D18*('Base-scenario'!BY20*'Unit emission'!I19)*Efficiency!$G18+Transition!$C18*('Base-scenario'!BY20*'Unit emission'!I63)*Efficiency!$P18)/Lifetime!$C18</f>
        <v>0</v>
      </c>
      <c r="BY19" s="9">
        <f>(Transition!$D18*('Base-scenario'!BZ20*'Unit emission'!J19)*Efficiency!$G18+Transition!$C18*('Base-scenario'!BZ20*'Unit emission'!J63)*Efficiency!$P18)/Lifetime!$C18</f>
        <v>0</v>
      </c>
      <c r="BZ19" s="9">
        <f>(Transition!$D18*('Base-scenario'!CA20*'Unit emission'!K19)*Efficiency!$G18+Transition!$C18*('Base-scenario'!CA20*'Unit emission'!K63)*Efficiency!$P18)/Lifetime!$C18</f>
        <v>0</v>
      </c>
      <c r="CA19" s="9">
        <f>(Transition!$D18*('Base-scenario'!CB20*'Unit emission'!L19)*Efficiency!$G18+Transition!$C18*('Base-scenario'!CB20*'Unit emission'!L63)*Efficiency!$P18)/Lifetime!$C18</f>
        <v>0</v>
      </c>
      <c r="CB19" s="9">
        <f>(Transition!$D18*('Base-scenario'!CC20*'Unit emission'!M19)*Efficiency!$G18+Transition!$C18*('Base-scenario'!CC20*'Unit emission'!M63)*Efficiency!$P18)/Lifetime!$C18</f>
        <v>0</v>
      </c>
      <c r="CC19" s="9">
        <f>(Transition!$D18*('Base-scenario'!CD20*'Unit emission'!N19)*Efficiency!$G18+Transition!$C18*('Base-scenario'!CD20*'Unit emission'!N63)*Efficiency!$P18)/Lifetime!$C18</f>
        <v>0</v>
      </c>
      <c r="CD19" s="9">
        <f>(Transition!$D18*('Base-scenario'!CE20*'Unit emission'!O19)*Efficiency!$G18+Transition!$C18*('Base-scenario'!CE20*'Unit emission'!O63)*Efficiency!$P18)/Lifetime!$C18</f>
        <v>0</v>
      </c>
      <c r="CE19" s="9">
        <f>(Transition!$D18*('Base-scenario'!CF20*'Unit emission'!P19)*Efficiency!$G18+Transition!$C18*('Base-scenario'!CF20*'Unit emission'!P63)*Efficiency!$P18)/Lifetime!$C18</f>
        <v>0</v>
      </c>
      <c r="CF19" s="9">
        <f>(Transition!$D18*('Base-scenario'!CG20*'Unit emission'!Q19)*Efficiency!$G18+Transition!$C18*('Base-scenario'!CG20*'Unit emission'!Q63)*Efficiency!$P18)/Lifetime!$C18</f>
        <v>0</v>
      </c>
      <c r="CG19" s="9">
        <f>(Transition!$D18*('Base-scenario'!CH20*'Unit emission'!R19)*Efficiency!$G18+Transition!$C18*('Base-scenario'!CH20*'Unit emission'!R63)*Efficiency!$P18)/Lifetime!$C18</f>
        <v>0</v>
      </c>
      <c r="CJ19">
        <v>2026</v>
      </c>
      <c r="CK19">
        <f>(Transition!$D18*('RCP26 scenario'!C20*'Unit emission'!T19+'RCP26 scenario'!C108*'Unit emission'!T151)*Efficiency!$G18+(Transition!$C18*('RCP26 scenario'!C20*'Unit emission'!T63)+'RCP26 scenario'!C108*'Unit emission'!T195)*Efficiency!$P18)/Lifetime!$C18</f>
        <v>0</v>
      </c>
      <c r="CL19">
        <f>(Transition!$D18*('RCP26 scenario'!D20*'Unit emission'!U19+'RCP26 scenario'!D108*'Unit emission'!U151)*Efficiency!$G18+(Transition!$C18*('RCP26 scenario'!D20*'Unit emission'!U63)+'RCP26 scenario'!D108*'Unit emission'!U195)*Efficiency!$P18)/Lifetime!$C18</f>
        <v>0</v>
      </c>
      <c r="CM19">
        <f>(Transition!$D18*('RCP26 scenario'!E20*'Unit emission'!V19+'RCP26 scenario'!E108*'Unit emission'!V151)*Efficiency!$G18+(Transition!$C18*('RCP26 scenario'!E20*'Unit emission'!V63)+'RCP26 scenario'!E108*'Unit emission'!V195)*Efficiency!$P18)/Lifetime!$C18</f>
        <v>0</v>
      </c>
      <c r="CN19">
        <f>(Transition!$D18*('RCP26 scenario'!F20*'Unit emission'!W19+'RCP26 scenario'!F108*'Unit emission'!W151)*Efficiency!$G18+(Transition!$C18*('RCP26 scenario'!F20*'Unit emission'!W63)+'RCP26 scenario'!F108*'Unit emission'!W195)*Efficiency!$P18)/Lifetime!$C18</f>
        <v>0</v>
      </c>
      <c r="CO19">
        <f>(Transition!$D18*('RCP26 scenario'!G20*'Unit emission'!X19+'RCP26 scenario'!G108*'Unit emission'!X151)*Efficiency!$G18+(Transition!$C18*('RCP26 scenario'!G20*'Unit emission'!X63)+'RCP26 scenario'!G108*'Unit emission'!X195)*Efficiency!$P18)/Lifetime!$C18</f>
        <v>0</v>
      </c>
      <c r="CP19">
        <f>(Transition!$D18*('RCP26 scenario'!H20*'Unit emission'!Y19+'RCP26 scenario'!H108*'Unit emission'!Y151)*Efficiency!$G18+(Transition!$C18*('RCP26 scenario'!H20*'Unit emission'!Y63)+'RCP26 scenario'!H108*'Unit emission'!Y195)*Efficiency!$P18)/Lifetime!$C18</f>
        <v>0</v>
      </c>
      <c r="CQ19">
        <f>(Transition!$D18*('RCP26 scenario'!I20*'Unit emission'!Z19+'RCP26 scenario'!I108*'Unit emission'!Z151)*Efficiency!$G18+(Transition!$C18*('RCP26 scenario'!I20*'Unit emission'!Z63)+'RCP26 scenario'!I108*'Unit emission'!Z195)*Efficiency!$P18)/Lifetime!$C18</f>
        <v>0</v>
      </c>
      <c r="CR19">
        <f>(Transition!$D18*('RCP26 scenario'!J20*'Unit emission'!AA19+'RCP26 scenario'!J108*'Unit emission'!AA151)*Efficiency!$G18+(Transition!$C18*('RCP26 scenario'!J20*'Unit emission'!AA63)+'RCP26 scenario'!J108*'Unit emission'!AA195)*Efficiency!$P18)/Lifetime!$C18</f>
        <v>0</v>
      </c>
      <c r="CS19">
        <f>(Transition!$D18*('RCP26 scenario'!K20*'Unit emission'!AB19+'RCP26 scenario'!K108*'Unit emission'!AB151)*Efficiency!$G18+(Transition!$C18*('RCP26 scenario'!K20*'Unit emission'!AB63)+'RCP26 scenario'!K108*'Unit emission'!AB195)*Efficiency!$P18)/Lifetime!$C18</f>
        <v>0</v>
      </c>
      <c r="CT19">
        <f>(Transition!$D18*('RCP26 scenario'!L20*'Unit emission'!AC19+'RCP26 scenario'!L108*'Unit emission'!AC151)*Efficiency!$G18+(Transition!$C18*('RCP26 scenario'!L20*'Unit emission'!AC63)+'RCP26 scenario'!L108*'Unit emission'!AC195)*Efficiency!$P18)/Lifetime!$C18</f>
        <v>0</v>
      </c>
      <c r="CU19">
        <f>(Transition!$D18*('RCP26 scenario'!M20*'Unit emission'!AD19+'RCP26 scenario'!M108*'Unit emission'!AD151)*Efficiency!$G18+(Transition!$C18*('RCP26 scenario'!M20*'Unit emission'!AD63)+'RCP26 scenario'!M108*'Unit emission'!AD195)*Efficiency!$P18)/Lifetime!$C18</f>
        <v>0</v>
      </c>
      <c r="CV19">
        <f>(Transition!$D18*('RCP26 scenario'!N20*'Unit emission'!AE19+'RCP26 scenario'!N108*'Unit emission'!AE151)*Efficiency!$G18+(Transition!$C18*('RCP26 scenario'!N20*'Unit emission'!AE63)+'RCP26 scenario'!N108*'Unit emission'!AE195)*Efficiency!$P18)/Lifetime!$C18</f>
        <v>0</v>
      </c>
      <c r="CW19">
        <f>(Transition!$D18*('RCP26 scenario'!O20*'Unit emission'!AF19+'RCP26 scenario'!O108*'Unit emission'!AF151)*Efficiency!$G18+(Transition!$C18*('RCP26 scenario'!O20*'Unit emission'!AF63)+'RCP26 scenario'!O108*'Unit emission'!AF195)*Efficiency!$P18)/Lifetime!$C18</f>
        <v>0</v>
      </c>
      <c r="CX19">
        <f>(Transition!$D18*('RCP26 scenario'!P20*'Unit emission'!AG19+'RCP26 scenario'!P108*'Unit emission'!AG151)*Efficiency!$G18+(Transition!$C18*('RCP26 scenario'!P20*'Unit emission'!AG63)+'RCP26 scenario'!P108*'Unit emission'!AG195)*Efficiency!$P18)/Lifetime!$C18</f>
        <v>0</v>
      </c>
      <c r="CY19">
        <f>(Transition!$D18*('RCP26 scenario'!Q20*'Unit emission'!AH19+'RCP26 scenario'!Q108*'Unit emission'!AH151)*Efficiency!$G18+(Transition!$C18*('RCP26 scenario'!Q20*'Unit emission'!AH63)+'RCP26 scenario'!Q108*'Unit emission'!AH195)*Efficiency!$P18)/Lifetime!$C18</f>
        <v>0</v>
      </c>
      <c r="CZ19">
        <f>(Transition!$D18*('RCP26 scenario'!R20*'Unit emission'!AI19+'RCP26 scenario'!R108*'Unit emission'!AI151)*Efficiency!$G18+(Transition!$C18*('RCP26 scenario'!R20*'Unit emission'!AI63)+'RCP26 scenario'!R108*'Unit emission'!AI195)*Efficiency!$P18)/Lifetime!$C18</f>
        <v>0</v>
      </c>
      <c r="DA19">
        <f>(Transition!$D18*('RCP26 scenario'!S20*'Unit emission'!AJ19)*Efficiency!$G18+Transition!$C18*('RCP26 scenario'!S20*'Unit emission'!AJ63)*Efficiency!$P18)/Lifetime!$C18</f>
        <v>0</v>
      </c>
      <c r="DB19">
        <f>(Transition!$D18*('RCP26 scenario'!T20*'Unit emission'!T19+'RCP26 scenario'!T108*'Unit emission'!T151)*Efficiency!$G18+(Transition!$C18*('RCP26 scenario'!T20*'Unit emission'!T63)+'RCP26 scenario'!T108*'Unit emission'!T195)*Efficiency!$P18)/Lifetime!$C18</f>
        <v>0</v>
      </c>
      <c r="DC19">
        <f>(Transition!$D18*('RCP26 scenario'!U20*'Unit emission'!U19+'RCP26 scenario'!U108*'Unit emission'!U151)*Efficiency!$G18+(Transition!$C18*('RCP26 scenario'!U20*'Unit emission'!U63)+'RCP26 scenario'!U108*'Unit emission'!U195)*Efficiency!$P18)/Lifetime!$C18</f>
        <v>0</v>
      </c>
      <c r="DD19">
        <f>(Transition!$D18*('RCP26 scenario'!V20*'Unit emission'!V19+'RCP26 scenario'!V108*'Unit emission'!V151)*Efficiency!$G18+(Transition!$C18*('RCP26 scenario'!V20*'Unit emission'!V63)+'RCP26 scenario'!V108*'Unit emission'!V195)*Efficiency!$P18)/Lifetime!$C18</f>
        <v>0</v>
      </c>
      <c r="DE19">
        <f>(Transition!$D18*('RCP26 scenario'!W20*'Unit emission'!W19+'RCP26 scenario'!W108*'Unit emission'!W151)*Efficiency!$G18+(Transition!$C18*('RCP26 scenario'!W20*'Unit emission'!W63)+'RCP26 scenario'!W108*'Unit emission'!W195)*Efficiency!$P18)/Lifetime!$C18</f>
        <v>0</v>
      </c>
      <c r="DF19">
        <f>(Transition!$D18*('RCP26 scenario'!X20*'Unit emission'!X19+'RCP26 scenario'!X108*'Unit emission'!X151)*Efficiency!$G18+(Transition!$C18*('RCP26 scenario'!X20*'Unit emission'!X63)+'RCP26 scenario'!X108*'Unit emission'!X195)*Efficiency!$P18)/Lifetime!$C18</f>
        <v>0</v>
      </c>
      <c r="DG19">
        <f>(Transition!$D18*('RCP26 scenario'!Y20*'Unit emission'!Y19+'RCP26 scenario'!Y108*'Unit emission'!Y151)*Efficiency!$G18+(Transition!$C18*('RCP26 scenario'!Y20*'Unit emission'!Y63)+'RCP26 scenario'!Y108*'Unit emission'!Y195)*Efficiency!$P18)/Lifetime!$C18</f>
        <v>0</v>
      </c>
      <c r="DH19">
        <f>(Transition!$D18*('RCP26 scenario'!Z20*'Unit emission'!Z19+'RCP26 scenario'!Z108*'Unit emission'!Z151)*Efficiency!$G18+(Transition!$C18*('RCP26 scenario'!Z20*'Unit emission'!Z63)+'RCP26 scenario'!Z108*'Unit emission'!Z195)*Efficiency!$P18)/Lifetime!$C18</f>
        <v>0</v>
      </c>
      <c r="DI19">
        <f>(Transition!$D18*('RCP26 scenario'!AA20*'Unit emission'!AA19+'RCP26 scenario'!AA108*'Unit emission'!AA151)*Efficiency!$G18+(Transition!$C18*('RCP26 scenario'!AA20*'Unit emission'!AA63)+'RCP26 scenario'!AA108*'Unit emission'!AA195)*Efficiency!$P18)/Lifetime!$C18</f>
        <v>0</v>
      </c>
      <c r="DJ19">
        <f>(Transition!$D18*('RCP26 scenario'!AB20*'Unit emission'!AB19+'RCP26 scenario'!AB108*'Unit emission'!AB151)*Efficiency!$G18+(Transition!$C18*('RCP26 scenario'!AB20*'Unit emission'!AB63)+'RCP26 scenario'!AB108*'Unit emission'!AB195)*Efficiency!$P18)/Lifetime!$C18</f>
        <v>0</v>
      </c>
      <c r="DK19">
        <f>(Transition!$D18*('RCP26 scenario'!AC20*'Unit emission'!AC19+'RCP26 scenario'!AC108*'Unit emission'!AC151)*Efficiency!$G18+(Transition!$C18*('RCP26 scenario'!AC20*'Unit emission'!AC63)+'RCP26 scenario'!AC108*'Unit emission'!AC195)*Efficiency!$P18)/Lifetime!$C18</f>
        <v>0</v>
      </c>
      <c r="DL19">
        <f>(Transition!$D18*('RCP26 scenario'!AD20*'Unit emission'!AD19+'RCP26 scenario'!AD108*'Unit emission'!AD151)*Efficiency!$G18+(Transition!$C18*('RCP26 scenario'!AD20*'Unit emission'!AD63)+'RCP26 scenario'!AD108*'Unit emission'!AD195)*Efficiency!$P18)/Lifetime!$C18</f>
        <v>0</v>
      </c>
      <c r="DM19">
        <f>(Transition!$D18*('RCP26 scenario'!AE20*'Unit emission'!AE19+'RCP26 scenario'!AE108*'Unit emission'!AE151)*Efficiency!$G18+(Transition!$C18*('RCP26 scenario'!AE20*'Unit emission'!AE63)+'RCP26 scenario'!AE108*'Unit emission'!AE195)*Efficiency!$P18)/Lifetime!$C18</f>
        <v>0</v>
      </c>
      <c r="DN19">
        <f>(Transition!$D18*('RCP26 scenario'!AF20*'Unit emission'!AF19+'RCP26 scenario'!AF108*'Unit emission'!AF151)*Efficiency!$G18+(Transition!$C18*('RCP26 scenario'!AF20*'Unit emission'!AF63)+'RCP26 scenario'!AF108*'Unit emission'!AF195)*Efficiency!$P18)/Lifetime!$C18</f>
        <v>0</v>
      </c>
      <c r="DO19">
        <f>(Transition!$D18*('RCP26 scenario'!AG20*'Unit emission'!AG19+'RCP26 scenario'!AG108*'Unit emission'!AG151)*Efficiency!$G18+(Transition!$C18*('RCP26 scenario'!AG20*'Unit emission'!AG63)+'RCP26 scenario'!AG108*'Unit emission'!AG195)*Efficiency!$P18)/Lifetime!$C18</f>
        <v>0</v>
      </c>
      <c r="DP19">
        <f>(Transition!$D18*('RCP26 scenario'!AH20*'Unit emission'!AH19+'RCP26 scenario'!AH108*'Unit emission'!AH151)*Efficiency!$G18+(Transition!$C18*('RCP26 scenario'!AH20*'Unit emission'!AH63)+'RCP26 scenario'!AH108*'Unit emission'!AH195)*Efficiency!$P18)/Lifetime!$C18</f>
        <v>0</v>
      </c>
      <c r="DQ19">
        <f>(Transition!$D18*('RCP26 scenario'!AI20*'Unit emission'!AI19+'RCP26 scenario'!AI108*'Unit emission'!AI151)*Efficiency!$G18+(Transition!$C18*('RCP26 scenario'!AI20*'Unit emission'!AI63)+'RCP26 scenario'!AI108*'Unit emission'!AI195)*Efficiency!$P18)/Lifetime!$C18</f>
        <v>0</v>
      </c>
      <c r="DR19">
        <f>(Transition!$D18*('RCP26 scenario'!AJ20*'Unit emission'!AJ19)*Efficiency!$G18+Transition!$C18*('RCP26 scenario'!AJ20*'Unit emission'!AJ63)*Efficiency!$P18)/Lifetime!$C18</f>
        <v>0</v>
      </c>
      <c r="DS19">
        <f>(Transition!$D18*('RCP26 scenario'!AK20*'Unit emission'!T19+'RCP26 scenario'!AK108*'Unit emission'!T151)*Efficiency!$G18+(Transition!$C18*('RCP26 scenario'!AK20*'Unit emission'!T63)+'RCP26 scenario'!AK108*'Unit emission'!T195)*Efficiency!$P18)/Lifetime!$C18</f>
        <v>0</v>
      </c>
      <c r="DT19">
        <f>(Transition!$D18*('RCP26 scenario'!AL20*'Unit emission'!U19+'RCP26 scenario'!AL108*'Unit emission'!U151)*Efficiency!$G18+(Transition!$C18*('RCP26 scenario'!AL20*'Unit emission'!U63)+'RCP26 scenario'!AL108*'Unit emission'!U195)*Efficiency!$P18)/Lifetime!$C18</f>
        <v>0</v>
      </c>
      <c r="DU19">
        <f>(Transition!$D18*('RCP26 scenario'!AM20*'Unit emission'!V19+'RCP26 scenario'!AM108*'Unit emission'!V151)*Efficiency!$G18+(Transition!$C18*('RCP26 scenario'!AM20*'Unit emission'!V63)+'RCP26 scenario'!AM108*'Unit emission'!V195)*Efficiency!$P18)/Lifetime!$C18</f>
        <v>0</v>
      </c>
      <c r="DV19">
        <f>(Transition!$D18*('RCP26 scenario'!AN20*'Unit emission'!W19+'RCP26 scenario'!AN108*'Unit emission'!W151)*Efficiency!$G18+(Transition!$C18*('RCP26 scenario'!AN20*'Unit emission'!W63)+'RCP26 scenario'!AN108*'Unit emission'!W195)*Efficiency!$P18)/Lifetime!$C18</f>
        <v>0</v>
      </c>
      <c r="DW19">
        <f>(Transition!$D18*('RCP26 scenario'!AO20*'Unit emission'!X19+'RCP26 scenario'!AO108*'Unit emission'!X151)*Efficiency!$G18+(Transition!$C18*('RCP26 scenario'!AO20*'Unit emission'!X63)+'RCP26 scenario'!AO108*'Unit emission'!X195)*Efficiency!$P18)/Lifetime!$C18</f>
        <v>0</v>
      </c>
      <c r="DX19">
        <f>(Transition!$D18*('RCP26 scenario'!AP20*'Unit emission'!Y19+'RCP26 scenario'!AP108*'Unit emission'!Y151)*Efficiency!$G18+(Transition!$C18*('RCP26 scenario'!AP20*'Unit emission'!Y63)+'RCP26 scenario'!AP108*'Unit emission'!Y195)*Efficiency!$P18)/Lifetime!$C18</f>
        <v>0</v>
      </c>
      <c r="DY19">
        <f>(Transition!$D18*('RCP26 scenario'!AQ20*'Unit emission'!Z19+'RCP26 scenario'!AQ108*'Unit emission'!Z151)*Efficiency!$G18+(Transition!$C18*('RCP26 scenario'!AQ20*'Unit emission'!Z63)+'RCP26 scenario'!AQ108*'Unit emission'!Z195)*Efficiency!$P18)/Lifetime!$C18</f>
        <v>0</v>
      </c>
      <c r="DZ19">
        <f>(Transition!$D18*('RCP26 scenario'!AR20*'Unit emission'!AA19+'RCP26 scenario'!AR108*'Unit emission'!AA151)*Efficiency!$G18+(Transition!$C18*('RCP26 scenario'!AR20*'Unit emission'!AA63)+'RCP26 scenario'!AR108*'Unit emission'!AA195)*Efficiency!$P18)/Lifetime!$C18</f>
        <v>0</v>
      </c>
      <c r="EA19">
        <f>(Transition!$D18*('RCP26 scenario'!AS20*'Unit emission'!AB19+'RCP26 scenario'!AS108*'Unit emission'!AB151)*Efficiency!$G18+(Transition!$C18*('RCP26 scenario'!AS20*'Unit emission'!AB63)+'RCP26 scenario'!AS108*'Unit emission'!AB195)*Efficiency!$P18)/Lifetime!$C18</f>
        <v>0</v>
      </c>
      <c r="EB19">
        <f>(Transition!$D18*('RCP26 scenario'!AT20*'Unit emission'!AC19+'RCP26 scenario'!AT108*'Unit emission'!AC151)*Efficiency!$G18+(Transition!$C18*('RCP26 scenario'!AT20*'Unit emission'!AC63)+'RCP26 scenario'!AT108*'Unit emission'!AC195)*Efficiency!$P18)/Lifetime!$C18</f>
        <v>0</v>
      </c>
      <c r="EC19">
        <f>(Transition!$D18*('RCP26 scenario'!AU20*'Unit emission'!AD19+'RCP26 scenario'!AU108*'Unit emission'!AD151)*Efficiency!$G18+(Transition!$C18*('RCP26 scenario'!AU20*'Unit emission'!AD63)+'RCP26 scenario'!AU108*'Unit emission'!AD195)*Efficiency!$P18)/Lifetime!$C18</f>
        <v>0</v>
      </c>
      <c r="ED19">
        <f>(Transition!$D18*('RCP26 scenario'!AV20*'Unit emission'!AE19+'RCP26 scenario'!AV108*'Unit emission'!AE151)*Efficiency!$G18+(Transition!$C18*('RCP26 scenario'!AV20*'Unit emission'!AE63)+'RCP26 scenario'!AV108*'Unit emission'!AE195)*Efficiency!$P18)/Lifetime!$C18</f>
        <v>0</v>
      </c>
      <c r="EE19">
        <f>(Transition!$D18*('RCP26 scenario'!AW20*'Unit emission'!AF19+'RCP26 scenario'!AW108*'Unit emission'!AF151)*Efficiency!$G18+(Transition!$C18*('RCP26 scenario'!AW20*'Unit emission'!AF63)+'RCP26 scenario'!AW108*'Unit emission'!AF195)*Efficiency!$P18)/Lifetime!$C18</f>
        <v>0</v>
      </c>
      <c r="EF19">
        <f>(Transition!$D18*('RCP26 scenario'!AX20*'Unit emission'!AG19+'RCP26 scenario'!AX108*'Unit emission'!AG151)*Efficiency!$G18+(Transition!$C18*('RCP26 scenario'!AX20*'Unit emission'!AG63)+'RCP26 scenario'!AX108*'Unit emission'!AG195)*Efficiency!$P18)/Lifetime!$C18</f>
        <v>0</v>
      </c>
      <c r="EG19">
        <f>(Transition!$D18*('RCP26 scenario'!AY20*'Unit emission'!AH19+'RCP26 scenario'!AY108*'Unit emission'!AH151)*Efficiency!$G18+(Transition!$C18*('RCP26 scenario'!AY20*'Unit emission'!AH63)+'RCP26 scenario'!AY108*'Unit emission'!AH195)*Efficiency!$P18)/Lifetime!$C18</f>
        <v>0</v>
      </c>
      <c r="EH19">
        <f>(Transition!$D18*('RCP26 scenario'!AZ20*'Unit emission'!AI19+'RCP26 scenario'!AZ108*'Unit emission'!AI151)*Efficiency!$G18+(Transition!$C18*('RCP26 scenario'!AZ20*'Unit emission'!AI63)+'RCP26 scenario'!AZ108*'Unit emission'!AI195)*Efficiency!$P18)/Lifetime!$C18</f>
        <v>0</v>
      </c>
      <c r="EI19">
        <f>(Transition!$D18*('RCP26 scenario'!BA20*'Unit emission'!AJ19)*Efficiency!$G18+Transition!$C18*('RCP26 scenario'!BA20*'Unit emission'!AJ63)*Efficiency!$P18)/Lifetime!$C18</f>
        <v>0</v>
      </c>
      <c r="EJ19" s="9">
        <f>(Transition!$D18*('RCP26 scenario'!BB20*'Unit emission'!T19)*Efficiency!$G18+Transition!$C18*('RCP26 scenario'!BB20*'Unit emission'!T63)*Efficiency!$P18)/Lifetime!$C18</f>
        <v>0</v>
      </c>
      <c r="EK19" s="9">
        <f>(Transition!$D18*('RCP26 scenario'!BC20*'Unit emission'!U19)*Efficiency!$G18+Transition!$C18*('RCP26 scenario'!BC20*'Unit emission'!U63)*Efficiency!$P18)/Lifetime!$C18</f>
        <v>0</v>
      </c>
      <c r="EL19" s="9">
        <f>(Transition!$D18*('RCP26 scenario'!BD20*'Unit emission'!V19)*Efficiency!$G18+Transition!$C18*('RCP26 scenario'!BD20*'Unit emission'!V63)*Efficiency!$P18)/Lifetime!$C18</f>
        <v>0</v>
      </c>
      <c r="EM19" s="9">
        <f>(Transition!$D18*('RCP26 scenario'!BE20*'Unit emission'!W19)*Efficiency!$G18+Transition!$C18*('RCP26 scenario'!BE20*'Unit emission'!W63)*Efficiency!$P18)/Lifetime!$C18</f>
        <v>0</v>
      </c>
      <c r="EN19" s="9">
        <f>(Transition!$D18*('RCP26 scenario'!BF20*'Unit emission'!X19)*Efficiency!$G18+Transition!$C18*('RCP26 scenario'!BF20*'Unit emission'!X63)*Efficiency!$P18)/Lifetime!$C18</f>
        <v>0</v>
      </c>
      <c r="EO19" s="9">
        <f>(Transition!$D18*('RCP26 scenario'!BG20*'Unit emission'!Y19)*Efficiency!$G18+Transition!$C18*('RCP26 scenario'!BG20*'Unit emission'!Y63)*Efficiency!$P18)/Lifetime!$C18</f>
        <v>0</v>
      </c>
      <c r="EP19" s="9">
        <f>(Transition!$D18*('RCP26 scenario'!BH20*'Unit emission'!Z19)*Efficiency!$G18+Transition!$C18*('RCP26 scenario'!BH20*'Unit emission'!Z63)*Efficiency!$P18)/Lifetime!$C18</f>
        <v>0</v>
      </c>
      <c r="EQ19" s="9">
        <f>(Transition!$D18*('RCP26 scenario'!BI20*'Unit emission'!AA19)*Efficiency!$G18+Transition!$C18*('RCP26 scenario'!BI20*'Unit emission'!AA63)*Efficiency!$P18)/Lifetime!$C18</f>
        <v>0</v>
      </c>
      <c r="ER19" s="9">
        <f>(Transition!$D18*('RCP26 scenario'!BJ20*'Unit emission'!AB19)*Efficiency!$G18+Transition!$C18*('RCP26 scenario'!BJ20*'Unit emission'!AB63)*Efficiency!$P18)/Lifetime!$C18</f>
        <v>0</v>
      </c>
      <c r="ES19" s="9">
        <f>(Transition!$D18*('RCP26 scenario'!BK20*'Unit emission'!AC19)*Efficiency!$G18+Transition!$C18*('RCP26 scenario'!BK20*'Unit emission'!AC63)*Efficiency!$P18)/Lifetime!$C18</f>
        <v>0</v>
      </c>
      <c r="ET19" s="9">
        <f>(Transition!$D18*('RCP26 scenario'!BL20*'Unit emission'!AD19)*Efficiency!$G18+Transition!$C18*('RCP26 scenario'!BL20*'Unit emission'!AD63)*Efficiency!$P18)/Lifetime!$C18</f>
        <v>0</v>
      </c>
      <c r="EU19" s="9">
        <f>(Transition!$D18*('RCP26 scenario'!BM20*'Unit emission'!AE19)*Efficiency!$G18+Transition!$C18*('RCP26 scenario'!BM20*'Unit emission'!AE63)*Efficiency!$P18)/Lifetime!$C18</f>
        <v>0</v>
      </c>
      <c r="EV19" s="9">
        <f>(Transition!$D18*('RCP26 scenario'!BN20*'Unit emission'!AF19)*Efficiency!$G18+Transition!$C18*('RCP26 scenario'!BN20*'Unit emission'!AF63)*Efficiency!$P18)/Lifetime!$C18</f>
        <v>0</v>
      </c>
      <c r="EW19" s="9">
        <f>(Transition!$D18*('RCP26 scenario'!BO20*'Unit emission'!AG19)*Efficiency!$G18+Transition!$C18*('RCP26 scenario'!BO20*'Unit emission'!AG63)*Efficiency!$P18)/Lifetime!$C18</f>
        <v>0</v>
      </c>
      <c r="EX19" s="9">
        <f>(Transition!$D18*('RCP26 scenario'!BP20*'Unit emission'!AH19)*Efficiency!$G18+Transition!$C18*('RCP26 scenario'!BP20*'Unit emission'!AH63)*Efficiency!$P18)/Lifetime!$C18</f>
        <v>0</v>
      </c>
      <c r="EY19" s="9">
        <f>(Transition!$D18*('RCP26 scenario'!BQ20*'Unit emission'!AI19)*Efficiency!$G18+Transition!$C18*('RCP26 scenario'!BQ20*'Unit emission'!AI63)*Efficiency!$P18)/Lifetime!$C18</f>
        <v>0</v>
      </c>
      <c r="EZ19" s="9">
        <f>(Transition!$D18*('RCP26 scenario'!BR20*'Unit emission'!AJ19)*Efficiency!$G18+Transition!$C18*('RCP26 scenario'!BR20*'Unit emission'!AJ63)*Efficiency!$P18)/Lifetime!$C18</f>
        <v>0</v>
      </c>
      <c r="FA19" s="9">
        <f>(Transition!$D18*('RCP26 scenario'!BS20*'Unit emission'!T19)*Efficiency!$G18+Transition!$C18*('RCP26 scenario'!BS20*'Unit emission'!T63)*Efficiency!$P18)/Lifetime!$C18</f>
        <v>0</v>
      </c>
      <c r="FB19" s="9">
        <f>(Transition!$D18*('RCP26 scenario'!BT20*'Unit emission'!U19)*Efficiency!$G18+Transition!$C18*('RCP26 scenario'!BT20*'Unit emission'!U63)*Efficiency!$P18)/Lifetime!$C18</f>
        <v>0</v>
      </c>
      <c r="FC19" s="9">
        <f>(Transition!$D18*('RCP26 scenario'!BU20*'Unit emission'!V19)*Efficiency!$G18+Transition!$C18*('RCP26 scenario'!BU20*'Unit emission'!V63)*Efficiency!$P18)/Lifetime!$C18</f>
        <v>0</v>
      </c>
      <c r="FD19" s="9">
        <f>(Transition!$D18*('RCP26 scenario'!BV20*'Unit emission'!W19)*Efficiency!$G18+Transition!$C18*('RCP26 scenario'!BV20*'Unit emission'!W63)*Efficiency!$P18)/Lifetime!$C18</f>
        <v>0</v>
      </c>
      <c r="FE19" s="9">
        <f>(Transition!$D18*('RCP26 scenario'!BW20*'Unit emission'!X19)*Efficiency!$G18+Transition!$C18*('RCP26 scenario'!BW20*'Unit emission'!X63)*Efficiency!$P18)/Lifetime!$C18</f>
        <v>0</v>
      </c>
      <c r="FF19" s="9">
        <f>(Transition!$D18*('RCP26 scenario'!BX20*'Unit emission'!Y19)*Efficiency!$G18+Transition!$C18*('RCP26 scenario'!BX20*'Unit emission'!Y63)*Efficiency!$P18)/Lifetime!$C18</f>
        <v>0</v>
      </c>
      <c r="FG19" s="9">
        <f>(Transition!$D18*('RCP26 scenario'!BY20*'Unit emission'!Z19)*Efficiency!$G18+Transition!$C18*('RCP26 scenario'!BY20*'Unit emission'!Z63)*Efficiency!$P18)/Lifetime!$C18</f>
        <v>0</v>
      </c>
      <c r="FH19" s="9">
        <f>(Transition!$D18*('RCP26 scenario'!BZ20*'Unit emission'!AA19)*Efficiency!$G18+Transition!$C18*('RCP26 scenario'!BZ20*'Unit emission'!AA63)*Efficiency!$P18)/Lifetime!$C18</f>
        <v>0</v>
      </c>
      <c r="FI19" s="9">
        <f>(Transition!$D18*('RCP26 scenario'!CA20*'Unit emission'!AB19)*Efficiency!$G18+Transition!$C18*('RCP26 scenario'!CA20*'Unit emission'!AB63)*Efficiency!$P18)/Lifetime!$C18</f>
        <v>0</v>
      </c>
      <c r="FJ19" s="9">
        <f>(Transition!$D18*('RCP26 scenario'!CB20*'Unit emission'!AC19)*Efficiency!$G18+Transition!$C18*('RCP26 scenario'!CB20*'Unit emission'!AC63)*Efficiency!$P18)/Lifetime!$C18</f>
        <v>0</v>
      </c>
      <c r="FK19" s="9">
        <f>(Transition!$D18*('RCP26 scenario'!CC20*'Unit emission'!AD19)*Efficiency!$G18+Transition!$C18*('RCP26 scenario'!CC20*'Unit emission'!AD63)*Efficiency!$P18)/Lifetime!$C18</f>
        <v>0</v>
      </c>
      <c r="FL19" s="9">
        <f>(Transition!$D18*('RCP26 scenario'!CD20*'Unit emission'!AE19)*Efficiency!$G18+Transition!$C18*('RCP26 scenario'!CD20*'Unit emission'!AE63)*Efficiency!$P18)/Lifetime!$C18</f>
        <v>0</v>
      </c>
      <c r="FM19" s="9">
        <f>(Transition!$D18*('RCP26 scenario'!CE20*'Unit emission'!AF19)*Efficiency!$G18+Transition!$C18*('RCP26 scenario'!CE20*'Unit emission'!AF63)*Efficiency!$P18)/Lifetime!$C18</f>
        <v>0</v>
      </c>
      <c r="FN19" s="9">
        <f>(Transition!$D18*('RCP26 scenario'!CF20*'Unit emission'!AG19)*Efficiency!$G18+Transition!$C18*('RCP26 scenario'!CF20*'Unit emission'!AG63)*Efficiency!$P18)/Lifetime!$C18</f>
        <v>0</v>
      </c>
      <c r="FO19" s="9">
        <f>(Transition!$D18*('RCP26 scenario'!CG20*'Unit emission'!AH19)*Efficiency!$G18+Transition!$C18*('RCP26 scenario'!CG20*'Unit emission'!AH63)*Efficiency!$P18)/Lifetime!$C18</f>
        <v>0</v>
      </c>
      <c r="FP19" s="9">
        <f>(Transition!$D18*('RCP26 scenario'!CH20*'Unit emission'!AI19)*Efficiency!$G18+Transition!$C18*('RCP26 scenario'!CH20*'Unit emission'!AI63)*Efficiency!$P18)/Lifetime!$C18</f>
        <v>0</v>
      </c>
      <c r="FS19">
        <v>2026</v>
      </c>
      <c r="FT19">
        <f>(Transition!$D18*('RCP19 scenario'!C20*'Unit emission'!AK19+'RCP19 scenario'!C108*'Unit emission'!AK151)*Efficiency!$G18+(Transition!$C18*('RCP19 scenario'!C20*'Unit emission'!AK63)+'RCP19 scenario'!C108*'Unit emission'!AK195)*Efficiency!$P18)/Lifetime!$C18</f>
        <v>0</v>
      </c>
      <c r="FU19">
        <f>(Transition!$D18*('RCP19 scenario'!D20*'Unit emission'!AL19+'RCP19 scenario'!D108*'Unit emission'!AL151)*Efficiency!$G18+(Transition!$C18*('RCP19 scenario'!D20*'Unit emission'!AL63)+'RCP19 scenario'!D108*'Unit emission'!AL195)*Efficiency!$P18)/Lifetime!$C18</f>
        <v>0</v>
      </c>
      <c r="FV19">
        <f>(Transition!$D18*('RCP19 scenario'!E20*'Unit emission'!AM19+'RCP19 scenario'!E108*'Unit emission'!AM151)*Efficiency!$G18+(Transition!$C18*('RCP19 scenario'!E20*'Unit emission'!AM63)+'RCP19 scenario'!E108*'Unit emission'!AM195)*Efficiency!$P18)/Lifetime!$C18</f>
        <v>0</v>
      </c>
      <c r="FW19">
        <f>(Transition!$D18*('RCP19 scenario'!F20*'Unit emission'!AN19+'RCP19 scenario'!F108*'Unit emission'!AN151)*Efficiency!$G18+(Transition!$C18*('RCP19 scenario'!F20*'Unit emission'!AN63)+'RCP19 scenario'!F108*'Unit emission'!AN195)*Efficiency!$P18)/Lifetime!$C18</f>
        <v>0</v>
      </c>
      <c r="FX19">
        <f>(Transition!$D18*('RCP19 scenario'!G20*'Unit emission'!AO19+'RCP19 scenario'!G108*'Unit emission'!AO151)*Efficiency!$G18+(Transition!$C18*('RCP19 scenario'!G20*'Unit emission'!AO63)+'RCP19 scenario'!G108*'Unit emission'!AO195)*Efficiency!$P18)/Lifetime!$C18</f>
        <v>0</v>
      </c>
      <c r="FY19">
        <f>(Transition!$D18*('RCP19 scenario'!H20*'Unit emission'!AP19+'RCP19 scenario'!H108*'Unit emission'!AP151)*Efficiency!$G18+(Transition!$C18*('RCP19 scenario'!H20*'Unit emission'!AP63)+'RCP19 scenario'!H108*'Unit emission'!AP195)*Efficiency!$P18)/Lifetime!$C18</f>
        <v>0</v>
      </c>
      <c r="FZ19">
        <f>(Transition!$D18*('RCP19 scenario'!I20*'Unit emission'!AQ19+'RCP19 scenario'!I108*'Unit emission'!AQ151)*Efficiency!$G18+(Transition!$C18*('RCP19 scenario'!I20*'Unit emission'!AQ63)+'RCP19 scenario'!I108*'Unit emission'!AQ195)*Efficiency!$P18)/Lifetime!$C18</f>
        <v>0</v>
      </c>
      <c r="GA19">
        <f>(Transition!$D18*('RCP19 scenario'!J20*'Unit emission'!AR19+'RCP19 scenario'!J108*'Unit emission'!AR151)*Efficiency!$G18+(Transition!$C18*('RCP19 scenario'!J20*'Unit emission'!AR63)+'RCP19 scenario'!J108*'Unit emission'!AR195)*Efficiency!$P18)/Lifetime!$C18</f>
        <v>0</v>
      </c>
      <c r="GB19">
        <f>(Transition!$D18*('RCP19 scenario'!K20*'Unit emission'!AS19+'RCP19 scenario'!K108*'Unit emission'!AS151)*Efficiency!$G18+(Transition!$C18*('RCP19 scenario'!K20*'Unit emission'!AS63)+'RCP19 scenario'!K108*'Unit emission'!AS195)*Efficiency!$P18)/Lifetime!$C18</f>
        <v>0</v>
      </c>
      <c r="GC19">
        <f>(Transition!$D18*('RCP19 scenario'!L20*'Unit emission'!AT19+'RCP19 scenario'!L108*'Unit emission'!AT151)*Efficiency!$G18+(Transition!$C18*('RCP19 scenario'!L20*'Unit emission'!AT63)+'RCP19 scenario'!L108*'Unit emission'!AT195)*Efficiency!$P18)/Lifetime!$C18</f>
        <v>0</v>
      </c>
      <c r="GD19">
        <f>(Transition!$D18*('RCP19 scenario'!M20*'Unit emission'!AU19+'RCP19 scenario'!M108*'Unit emission'!AU151)*Efficiency!$G18+(Transition!$C18*('RCP19 scenario'!M20*'Unit emission'!AU63)+'RCP19 scenario'!M108*'Unit emission'!AU195)*Efficiency!$P18)/Lifetime!$C18</f>
        <v>0</v>
      </c>
      <c r="GE19">
        <f>(Transition!$D18*('RCP19 scenario'!N20*'Unit emission'!AV19+'RCP19 scenario'!N108*'Unit emission'!AV151)*Efficiency!$G18+(Transition!$C18*('RCP19 scenario'!N20*'Unit emission'!AV63)+'RCP19 scenario'!N108*'Unit emission'!AV195)*Efficiency!$P18)/Lifetime!$C18</f>
        <v>0</v>
      </c>
      <c r="GF19">
        <f>(Transition!$D18*('RCP19 scenario'!O20*'Unit emission'!AW19+'RCP19 scenario'!O108*'Unit emission'!AW151)*Efficiency!$G18+(Transition!$C18*('RCP19 scenario'!O20*'Unit emission'!AW63)+'RCP19 scenario'!O108*'Unit emission'!AW195)*Efficiency!$P18)/Lifetime!$C18</f>
        <v>0</v>
      </c>
      <c r="GG19">
        <f>(Transition!$D18*('RCP19 scenario'!P20*'Unit emission'!AX19+'RCP19 scenario'!P108*'Unit emission'!AX151)*Efficiency!$G18+(Transition!$C18*('RCP19 scenario'!P20*'Unit emission'!AX63)+'RCP19 scenario'!P108*'Unit emission'!AX195)*Efficiency!$P18)/Lifetime!$C18</f>
        <v>0</v>
      </c>
      <c r="GH19">
        <f>(Transition!$D18*('RCP19 scenario'!Q20*'Unit emission'!AY19+'RCP19 scenario'!Q108*'Unit emission'!AY151)*Efficiency!$G18+(Transition!$C18*('RCP19 scenario'!Q20*'Unit emission'!AY63)+'RCP19 scenario'!Q108*'Unit emission'!AY195)*Efficiency!$P18)/Lifetime!$C18</f>
        <v>0</v>
      </c>
      <c r="GI19">
        <f>(Transition!$D18*('RCP19 scenario'!R20*'Unit emission'!AZ19+'RCP19 scenario'!R108*'Unit emission'!AZ151)*Efficiency!$G18+(Transition!$C18*('RCP19 scenario'!R20*'Unit emission'!AZ63)+'RCP19 scenario'!R108*'Unit emission'!AZ195)*Efficiency!$P18)/Lifetime!$C18</f>
        <v>0</v>
      </c>
      <c r="GJ19">
        <f>(Transition!$D18*('RCP19 scenario'!S20*'Unit emission'!BA19)*Efficiency!$G18+Transition!$C18*('RCP19 scenario'!S20*'Unit emission'!BA63)*Efficiency!$P18)/Lifetime!$C18</f>
        <v>0</v>
      </c>
      <c r="GK19">
        <f>(Transition!$D18*('RCP19 scenario'!T20*'Unit emission'!AK19+'RCP19 scenario'!T108*'Unit emission'!AK151)*Efficiency!$G18+(Transition!$C18*('RCP19 scenario'!T20*'Unit emission'!AK63)+'RCP19 scenario'!T108*'Unit emission'!AK195)*Efficiency!$P18)/Lifetime!$C18</f>
        <v>0</v>
      </c>
      <c r="GL19">
        <f>(Transition!$D18*('RCP19 scenario'!U20*'Unit emission'!AL19+'RCP19 scenario'!U108*'Unit emission'!AL151)*Efficiency!$G18+(Transition!$C18*('RCP19 scenario'!U20*'Unit emission'!AL63)+'RCP19 scenario'!U108*'Unit emission'!AL195)*Efficiency!$P18)/Lifetime!$C18</f>
        <v>0</v>
      </c>
      <c r="GM19">
        <f>(Transition!$D18*('RCP19 scenario'!V20*'Unit emission'!AM19+'RCP19 scenario'!V108*'Unit emission'!AM151)*Efficiency!$G18+(Transition!$C18*('RCP19 scenario'!V20*'Unit emission'!AM63)+'RCP19 scenario'!V108*'Unit emission'!AM195)*Efficiency!$P18)/Lifetime!$C18</f>
        <v>0</v>
      </c>
      <c r="GN19">
        <f>(Transition!$D18*('RCP19 scenario'!W20*'Unit emission'!AN19+'RCP19 scenario'!W108*'Unit emission'!AN151)*Efficiency!$G18+(Transition!$C18*('RCP19 scenario'!W20*'Unit emission'!AN63)+'RCP19 scenario'!W108*'Unit emission'!AN195)*Efficiency!$P18)/Lifetime!$C18</f>
        <v>0</v>
      </c>
      <c r="GO19">
        <f>(Transition!$D18*('RCP19 scenario'!X20*'Unit emission'!AO19+'RCP19 scenario'!X108*'Unit emission'!AO151)*Efficiency!$G18+(Transition!$C18*('RCP19 scenario'!X20*'Unit emission'!AO63)+'RCP19 scenario'!X108*'Unit emission'!AO195)*Efficiency!$P18)/Lifetime!$C18</f>
        <v>0</v>
      </c>
      <c r="GP19">
        <f>(Transition!$D18*('RCP19 scenario'!Y20*'Unit emission'!AP19+'RCP19 scenario'!Y108*'Unit emission'!AP151)*Efficiency!$G18+(Transition!$C18*('RCP19 scenario'!Y20*'Unit emission'!AP63)+'RCP19 scenario'!Y108*'Unit emission'!AP195)*Efficiency!$P18)/Lifetime!$C18</f>
        <v>0</v>
      </c>
      <c r="GQ19">
        <f>(Transition!$D18*('RCP19 scenario'!Z20*'Unit emission'!AQ19+'RCP19 scenario'!Z108*'Unit emission'!AQ151)*Efficiency!$G18+(Transition!$C18*('RCP19 scenario'!Z20*'Unit emission'!AQ63)+'RCP19 scenario'!Z108*'Unit emission'!AQ195)*Efficiency!$P18)/Lifetime!$C18</f>
        <v>0</v>
      </c>
      <c r="GR19">
        <f>(Transition!$D18*('RCP19 scenario'!AA20*'Unit emission'!AR19+'RCP19 scenario'!AA108*'Unit emission'!AR151)*Efficiency!$G18+(Transition!$C18*('RCP19 scenario'!AA20*'Unit emission'!AR63)+'RCP19 scenario'!AA108*'Unit emission'!AR195)*Efficiency!$P18)/Lifetime!$C18</f>
        <v>0</v>
      </c>
      <c r="GS19">
        <f>(Transition!$D18*('RCP19 scenario'!AB20*'Unit emission'!AS19+'RCP19 scenario'!AB108*'Unit emission'!AS151)*Efficiency!$G18+(Transition!$C18*('RCP19 scenario'!AB20*'Unit emission'!AS63)+'RCP19 scenario'!AB108*'Unit emission'!AS195)*Efficiency!$P18)/Lifetime!$C18</f>
        <v>0</v>
      </c>
      <c r="GT19">
        <f>(Transition!$D18*('RCP19 scenario'!AC20*'Unit emission'!AT19+'RCP19 scenario'!AC108*'Unit emission'!AT151)*Efficiency!$G18+(Transition!$C18*('RCP19 scenario'!AC20*'Unit emission'!AT63)+'RCP19 scenario'!AC108*'Unit emission'!AT195)*Efficiency!$P18)/Lifetime!$C18</f>
        <v>0</v>
      </c>
      <c r="GU19">
        <f>(Transition!$D18*('RCP19 scenario'!AD20*'Unit emission'!AU19+'RCP19 scenario'!AD108*'Unit emission'!AU151)*Efficiency!$G18+(Transition!$C18*('RCP19 scenario'!AD20*'Unit emission'!AU63)+'RCP19 scenario'!AD108*'Unit emission'!AU195)*Efficiency!$P18)/Lifetime!$C18</f>
        <v>0</v>
      </c>
      <c r="GV19">
        <f>(Transition!$D18*('RCP19 scenario'!AE20*'Unit emission'!AV19+'RCP19 scenario'!AE108*'Unit emission'!AV151)*Efficiency!$G18+(Transition!$C18*('RCP19 scenario'!AE20*'Unit emission'!AV63)+'RCP19 scenario'!AE108*'Unit emission'!AV195)*Efficiency!$P18)/Lifetime!$C18</f>
        <v>0</v>
      </c>
      <c r="GW19">
        <f>(Transition!$D18*('RCP19 scenario'!AF20*'Unit emission'!AW19+'RCP19 scenario'!AF108*'Unit emission'!AW151)*Efficiency!$G18+(Transition!$C18*('RCP19 scenario'!AF20*'Unit emission'!AW63)+'RCP19 scenario'!AF108*'Unit emission'!AW195)*Efficiency!$P18)/Lifetime!$C18</f>
        <v>0</v>
      </c>
      <c r="GX19">
        <f>(Transition!$D18*('RCP19 scenario'!AG20*'Unit emission'!AX19+'RCP19 scenario'!AG108*'Unit emission'!AX151)*Efficiency!$G18+(Transition!$C18*('RCP19 scenario'!AG20*'Unit emission'!AX63)+'RCP19 scenario'!AG108*'Unit emission'!AX195)*Efficiency!$P18)/Lifetime!$C18</f>
        <v>0</v>
      </c>
      <c r="GY19">
        <f>(Transition!$D18*('RCP19 scenario'!AH20*'Unit emission'!AY19+'RCP19 scenario'!AH108*'Unit emission'!AY151)*Efficiency!$G18+(Transition!$C18*('RCP19 scenario'!AH20*'Unit emission'!AY63)+'RCP19 scenario'!AH108*'Unit emission'!AY195)*Efficiency!$P18)/Lifetime!$C18</f>
        <v>0</v>
      </c>
      <c r="GZ19">
        <f>(Transition!$D18*('RCP19 scenario'!AI20*'Unit emission'!AZ19+'RCP19 scenario'!AI108*'Unit emission'!AZ151)*Efficiency!$G18+(Transition!$C18*('RCP19 scenario'!AI20*'Unit emission'!AZ63)+'RCP19 scenario'!AI108*'Unit emission'!AZ195)*Efficiency!$P18)/Lifetime!$C18</f>
        <v>0</v>
      </c>
      <c r="HA19">
        <f>(Transition!$D18*('RCP19 scenario'!AJ20*'Unit emission'!BA19)*Efficiency!$G18+Transition!$C18*('RCP19 scenario'!AJ20*'Unit emission'!BA63)*Efficiency!$P18)/Lifetime!$C18</f>
        <v>0</v>
      </c>
      <c r="HB19">
        <f>(Transition!$D18*('RCP19 scenario'!AK20*'Unit emission'!AK19+'RCP19 scenario'!AK108*'Unit emission'!AK151)*Efficiency!$G18+(Transition!$C18*('RCP19 scenario'!AK20*'Unit emission'!AK63)+'RCP19 scenario'!AK108*'Unit emission'!AK195)*Efficiency!$P18)/Lifetime!$C18</f>
        <v>0</v>
      </c>
      <c r="HC19">
        <f>(Transition!$D18*('RCP19 scenario'!AL20*'Unit emission'!AL19+'RCP19 scenario'!AL108*'Unit emission'!AL151)*Efficiency!$G18+(Transition!$C18*('RCP19 scenario'!AL20*'Unit emission'!AL63)+'RCP19 scenario'!AL108*'Unit emission'!AL195)*Efficiency!$P18)/Lifetime!$C18</f>
        <v>0</v>
      </c>
      <c r="HD19">
        <f>(Transition!$D18*('RCP19 scenario'!AM20*'Unit emission'!AM19+'RCP19 scenario'!AM108*'Unit emission'!AM151)*Efficiency!$G18+(Transition!$C18*('RCP19 scenario'!AM20*'Unit emission'!AM63)+'RCP19 scenario'!AM108*'Unit emission'!AM195)*Efficiency!$P18)/Lifetime!$C18</f>
        <v>0</v>
      </c>
      <c r="HE19">
        <f>(Transition!$D18*('RCP19 scenario'!AN20*'Unit emission'!AN19+'RCP19 scenario'!AN108*'Unit emission'!AN151)*Efficiency!$G18+(Transition!$C18*('RCP19 scenario'!AN20*'Unit emission'!AN63)+'RCP19 scenario'!AN108*'Unit emission'!AN195)*Efficiency!$P18)/Lifetime!$C18</f>
        <v>0</v>
      </c>
      <c r="HF19">
        <f>(Transition!$D18*('RCP19 scenario'!AO20*'Unit emission'!AO19+'RCP19 scenario'!AO108*'Unit emission'!AO151)*Efficiency!$G18+(Transition!$C18*('RCP19 scenario'!AO20*'Unit emission'!AO63)+'RCP19 scenario'!AO108*'Unit emission'!AO195)*Efficiency!$P18)/Lifetime!$C18</f>
        <v>0</v>
      </c>
      <c r="HG19">
        <f>(Transition!$D18*('RCP19 scenario'!AP20*'Unit emission'!AP19+'RCP19 scenario'!AP108*'Unit emission'!AP151)*Efficiency!$G18+(Transition!$C18*('RCP19 scenario'!AP20*'Unit emission'!AP63)+'RCP19 scenario'!AP108*'Unit emission'!AP195)*Efficiency!$P18)/Lifetime!$C18</f>
        <v>0</v>
      </c>
      <c r="HH19">
        <f>(Transition!$D18*('RCP19 scenario'!AQ20*'Unit emission'!AQ19+'RCP19 scenario'!AQ108*'Unit emission'!AQ151)*Efficiency!$G18+(Transition!$C18*('RCP19 scenario'!AQ20*'Unit emission'!AQ63)+'RCP19 scenario'!AQ108*'Unit emission'!AQ195)*Efficiency!$P18)/Lifetime!$C18</f>
        <v>0</v>
      </c>
      <c r="HI19">
        <f>(Transition!$D18*('RCP19 scenario'!AR20*'Unit emission'!AR19+'RCP19 scenario'!AR108*'Unit emission'!AR151)*Efficiency!$G18+(Transition!$C18*('RCP19 scenario'!AR20*'Unit emission'!AR63)+'RCP19 scenario'!AR108*'Unit emission'!AR195)*Efficiency!$P18)/Lifetime!$C18</f>
        <v>0</v>
      </c>
      <c r="HJ19">
        <f>(Transition!$D18*('RCP19 scenario'!AS20*'Unit emission'!AS19+'RCP19 scenario'!AS108*'Unit emission'!AS151)*Efficiency!$G18+(Transition!$C18*('RCP19 scenario'!AS20*'Unit emission'!AS63)+'RCP19 scenario'!AS108*'Unit emission'!AS195)*Efficiency!$P18)/Lifetime!$C18</f>
        <v>0</v>
      </c>
      <c r="HK19">
        <f>(Transition!$D18*('RCP19 scenario'!AT20*'Unit emission'!AT19+'RCP19 scenario'!AT108*'Unit emission'!AT151)*Efficiency!$G18+(Transition!$C18*('RCP19 scenario'!AT20*'Unit emission'!AT63)+'RCP19 scenario'!AT108*'Unit emission'!AT195)*Efficiency!$P18)/Lifetime!$C18</f>
        <v>0</v>
      </c>
      <c r="HL19">
        <f>(Transition!$D18*('RCP19 scenario'!AU20*'Unit emission'!AU19+'RCP19 scenario'!AU108*'Unit emission'!AU151)*Efficiency!$G18+(Transition!$C18*('RCP19 scenario'!AU20*'Unit emission'!AU63)+'RCP19 scenario'!AU108*'Unit emission'!AU195)*Efficiency!$P18)/Lifetime!$C18</f>
        <v>0</v>
      </c>
      <c r="HM19">
        <f>(Transition!$D18*('RCP19 scenario'!AV20*'Unit emission'!AV19+'RCP19 scenario'!AV108*'Unit emission'!AV151)*Efficiency!$G18+(Transition!$C18*('RCP19 scenario'!AV20*'Unit emission'!AV63)+'RCP19 scenario'!AV108*'Unit emission'!AV195)*Efficiency!$P18)/Lifetime!$C18</f>
        <v>0</v>
      </c>
      <c r="HN19">
        <f>(Transition!$D18*('RCP19 scenario'!AW20*'Unit emission'!AW19+'RCP19 scenario'!AW108*'Unit emission'!AW151)*Efficiency!$G18+(Transition!$C18*('RCP19 scenario'!AW20*'Unit emission'!AW63)+'RCP19 scenario'!AW108*'Unit emission'!AW195)*Efficiency!$P18)/Lifetime!$C18</f>
        <v>0</v>
      </c>
      <c r="HO19">
        <f>(Transition!$D18*('RCP19 scenario'!AX20*'Unit emission'!AX19+'RCP19 scenario'!AX108*'Unit emission'!AX151)*Efficiency!$G18+(Transition!$C18*('RCP19 scenario'!AX20*'Unit emission'!AX63)+'RCP19 scenario'!AX108*'Unit emission'!AX195)*Efficiency!$P18)/Lifetime!$C18</f>
        <v>0</v>
      </c>
      <c r="HP19">
        <f>(Transition!$D18*('RCP19 scenario'!AY20*'Unit emission'!AY19+'RCP19 scenario'!AY108*'Unit emission'!AY151)*Efficiency!$G18+(Transition!$C18*('RCP19 scenario'!AY20*'Unit emission'!AY63)+'RCP19 scenario'!AY108*'Unit emission'!AY195)*Efficiency!$P18)/Lifetime!$C18</f>
        <v>0</v>
      </c>
      <c r="HQ19">
        <f>(Transition!$D18*('RCP19 scenario'!AZ20*'Unit emission'!AZ19+'RCP19 scenario'!AZ108*'Unit emission'!AZ151)*Efficiency!$G18+(Transition!$C18*('RCP19 scenario'!AZ20*'Unit emission'!AZ63)+'RCP19 scenario'!AZ108*'Unit emission'!AZ195)*Efficiency!$P18)/Lifetime!$C18</f>
        <v>0</v>
      </c>
      <c r="HR19">
        <f>(Transition!$D18*('RCP19 scenario'!BA20*'Unit emission'!BA19)*Efficiency!$G18+Transition!$C18*('RCP19 scenario'!BA20*'Unit emission'!BA63)*Efficiency!$P18)/Lifetime!$C18</f>
        <v>0</v>
      </c>
      <c r="HS19" s="9">
        <f>(Transition!$D18*('RCP19 scenario'!BB20*'Unit emission'!AK19)*Efficiency!$G18+Transition!$C18*('RCP19 scenario'!BB20*'Unit emission'!AK63)*Efficiency!$P18)/Lifetime!$C18</f>
        <v>0</v>
      </c>
      <c r="HT19" s="9">
        <f>(Transition!$D18*('RCP19 scenario'!BC20*'Unit emission'!AL19)*Efficiency!$G18+Transition!$C18*('RCP19 scenario'!BC20*'Unit emission'!AL63)*Efficiency!$P18)/Lifetime!$C18</f>
        <v>0</v>
      </c>
      <c r="HU19" s="9">
        <f>(Transition!$D18*('RCP19 scenario'!BD20*'Unit emission'!AM19)*Efficiency!$G18+Transition!$C18*('RCP19 scenario'!BD20*'Unit emission'!AM63)*Efficiency!$P18)/Lifetime!$C18</f>
        <v>0</v>
      </c>
      <c r="HV19" s="9">
        <f>(Transition!$D18*('RCP19 scenario'!BE20*'Unit emission'!AN19)*Efficiency!$G18+Transition!$C18*('RCP19 scenario'!BE20*'Unit emission'!AN63)*Efficiency!$P18)/Lifetime!$C18</f>
        <v>0</v>
      </c>
      <c r="HW19" s="9">
        <f>(Transition!$D18*('RCP19 scenario'!BF20*'Unit emission'!AO19)*Efficiency!$G18+Transition!$C18*('RCP19 scenario'!BF20*'Unit emission'!AO63)*Efficiency!$P18)/Lifetime!$C18</f>
        <v>0</v>
      </c>
      <c r="HX19" s="9">
        <f>(Transition!$D18*('RCP19 scenario'!BG20*'Unit emission'!AP19)*Efficiency!$G18+Transition!$C18*('RCP19 scenario'!BG20*'Unit emission'!AP63)*Efficiency!$P18)/Lifetime!$C18</f>
        <v>0</v>
      </c>
      <c r="HY19" s="9">
        <f>(Transition!$D18*('RCP19 scenario'!BH20*'Unit emission'!AQ19)*Efficiency!$G18+Transition!$C18*('RCP19 scenario'!BH20*'Unit emission'!AQ63)*Efficiency!$P18)/Lifetime!$C18</f>
        <v>0</v>
      </c>
      <c r="HZ19" s="9">
        <f>(Transition!$D18*('RCP19 scenario'!BI20*'Unit emission'!AR19)*Efficiency!$G18+Transition!$C18*('RCP19 scenario'!BI20*'Unit emission'!AR63)*Efficiency!$P18)/Lifetime!$C18</f>
        <v>0</v>
      </c>
      <c r="IA19" s="9">
        <f>(Transition!$D18*('RCP19 scenario'!BJ20*'Unit emission'!AS19)*Efficiency!$G18+Transition!$C18*('RCP19 scenario'!BJ20*'Unit emission'!AS63)*Efficiency!$P18)/Lifetime!$C18</f>
        <v>0</v>
      </c>
      <c r="IB19" s="9">
        <f>(Transition!$D18*('RCP19 scenario'!BK20*'Unit emission'!AT19)*Efficiency!$G18+Transition!$C18*('RCP19 scenario'!BK20*'Unit emission'!AT63)*Efficiency!$P18)/Lifetime!$C18</f>
        <v>0</v>
      </c>
      <c r="IC19" s="9">
        <f>(Transition!$D18*('RCP19 scenario'!BL20*'Unit emission'!AU19)*Efficiency!$G18+Transition!$C18*('RCP19 scenario'!BL20*'Unit emission'!AU63)*Efficiency!$P18)/Lifetime!$C18</f>
        <v>0</v>
      </c>
      <c r="ID19" s="9">
        <f>(Transition!$D18*('RCP19 scenario'!BM20*'Unit emission'!AV19)*Efficiency!$G18+Transition!$C18*('RCP19 scenario'!BM20*'Unit emission'!AV63)*Efficiency!$P18)/Lifetime!$C18</f>
        <v>0</v>
      </c>
      <c r="IE19" s="9">
        <f>(Transition!$D18*('RCP19 scenario'!BN20*'Unit emission'!AW19)*Efficiency!$G18+Transition!$C18*('RCP19 scenario'!BN20*'Unit emission'!AW63)*Efficiency!$P18)/Lifetime!$C18</f>
        <v>0</v>
      </c>
      <c r="IF19" s="9">
        <f>(Transition!$D18*('RCP19 scenario'!BO20*'Unit emission'!AX19)*Efficiency!$G18+Transition!$C18*('RCP19 scenario'!BO20*'Unit emission'!AX63)*Efficiency!$P18)/Lifetime!$C18</f>
        <v>0</v>
      </c>
      <c r="IG19" s="9">
        <f>(Transition!$D18*('RCP19 scenario'!BP20*'Unit emission'!AY19)*Efficiency!$G18+Transition!$C18*('RCP19 scenario'!BP20*'Unit emission'!AY63)*Efficiency!$P18)/Lifetime!$C18</f>
        <v>0</v>
      </c>
      <c r="IH19" s="9">
        <f>(Transition!$D18*('RCP19 scenario'!BQ20*'Unit emission'!AZ19)*Efficiency!$G18+Transition!$C18*('RCP19 scenario'!BQ20*'Unit emission'!AZ63)*Efficiency!$P18)/Lifetime!$C18</f>
        <v>0</v>
      </c>
      <c r="II19" s="9">
        <f>(Transition!$D18*('RCP19 scenario'!BR20*'Unit emission'!BA19)*Efficiency!$G18+Transition!$C18*('RCP19 scenario'!BR20*'Unit emission'!BA63)*Efficiency!$P18)/Lifetime!$C18</f>
        <v>0</v>
      </c>
      <c r="IJ19" s="9">
        <f>(Transition!$D18*('RCP19 scenario'!BS20*'Unit emission'!AK19)*Efficiency!$G18+Transition!$C18*('RCP19 scenario'!BS20*'Unit emission'!AK63)*Efficiency!$P18)/Lifetime!$C18</f>
        <v>0</v>
      </c>
      <c r="IK19" s="9">
        <f>(Transition!$D18*('RCP19 scenario'!BT20*'Unit emission'!AL19)*Efficiency!$G18+Transition!$C18*('RCP19 scenario'!BT20*'Unit emission'!AL63)*Efficiency!$P18)/Lifetime!$C18</f>
        <v>0</v>
      </c>
      <c r="IL19" s="9">
        <f>(Transition!$D18*('RCP19 scenario'!BU20*'Unit emission'!AM19)*Efficiency!$G18+Transition!$C18*('RCP19 scenario'!BU20*'Unit emission'!AM63)*Efficiency!$P18)/Lifetime!$C18</f>
        <v>0</v>
      </c>
      <c r="IM19" s="9">
        <f>(Transition!$D18*('RCP19 scenario'!BV20*'Unit emission'!AN19)*Efficiency!$G18+Transition!$C18*('RCP19 scenario'!BV20*'Unit emission'!AN63)*Efficiency!$P18)/Lifetime!$C18</f>
        <v>0</v>
      </c>
      <c r="IN19" s="9">
        <f>(Transition!$D18*('RCP19 scenario'!BW20*'Unit emission'!AO19)*Efficiency!$G18+Transition!$C18*('RCP19 scenario'!BW20*'Unit emission'!AO63)*Efficiency!$P18)/Lifetime!$C18</f>
        <v>0</v>
      </c>
      <c r="IO19" s="9">
        <f>(Transition!$D18*('RCP19 scenario'!BX20*'Unit emission'!AP19)*Efficiency!$G18+Transition!$C18*('RCP19 scenario'!BX20*'Unit emission'!AP63)*Efficiency!$P18)/Lifetime!$C18</f>
        <v>0</v>
      </c>
      <c r="IP19" s="9">
        <f>(Transition!$D18*('RCP19 scenario'!BY20*'Unit emission'!AQ19)*Efficiency!$G18+Transition!$C18*('RCP19 scenario'!BY20*'Unit emission'!AQ63)*Efficiency!$P18)/Lifetime!$C18</f>
        <v>0</v>
      </c>
      <c r="IQ19" s="9">
        <f>(Transition!$D18*('RCP19 scenario'!BZ20*'Unit emission'!AR19)*Efficiency!$G18+Transition!$C18*('RCP19 scenario'!BZ20*'Unit emission'!AR63)*Efficiency!$P18)/Lifetime!$C18</f>
        <v>0</v>
      </c>
      <c r="IR19" s="9">
        <f>(Transition!$D18*('RCP19 scenario'!CA20*'Unit emission'!AS19)*Efficiency!$G18+Transition!$C18*('RCP19 scenario'!CA20*'Unit emission'!AS63)*Efficiency!$P18)/Lifetime!$C18</f>
        <v>0</v>
      </c>
      <c r="IS19" s="9">
        <f>(Transition!$D18*('RCP19 scenario'!CB20*'Unit emission'!AT19)*Efficiency!$G18+Transition!$C18*('RCP19 scenario'!CB20*'Unit emission'!AT63)*Efficiency!$P18)/Lifetime!$C18</f>
        <v>0</v>
      </c>
      <c r="IT19" s="9">
        <f>(Transition!$D18*('RCP19 scenario'!CC20*'Unit emission'!AU19)*Efficiency!$G18+Transition!$C18*('RCP19 scenario'!CC20*'Unit emission'!AU63)*Efficiency!$P18)/Lifetime!$C18</f>
        <v>0</v>
      </c>
      <c r="IU19" s="9">
        <f>(Transition!$D18*('RCP19 scenario'!CD20*'Unit emission'!AV19)*Efficiency!$G18+Transition!$C18*('RCP19 scenario'!CD20*'Unit emission'!AV63)*Efficiency!$P18)/Lifetime!$C18</f>
        <v>0</v>
      </c>
      <c r="IV19" s="9">
        <f>(Transition!$D18*('RCP19 scenario'!CE20*'Unit emission'!AW19)*Efficiency!$G18+Transition!$C18*('RCP19 scenario'!CE20*'Unit emission'!AW63)*Efficiency!$P18)/Lifetime!$C18</f>
        <v>0</v>
      </c>
      <c r="IW19" s="9">
        <f>(Transition!$D18*('RCP19 scenario'!CF20*'Unit emission'!AX19)*Efficiency!$G18+Transition!$C18*('RCP19 scenario'!CF20*'Unit emission'!AX63)*Efficiency!$P18)/Lifetime!$C18</f>
        <v>0</v>
      </c>
      <c r="IX19" s="9">
        <f>(Transition!$D18*('RCP19 scenario'!CG20*'Unit emission'!AY19)*Efficiency!$G18+Transition!$C18*('RCP19 scenario'!CG20*'Unit emission'!AY63)*Efficiency!$P18)/Lifetime!$C18</f>
        <v>0</v>
      </c>
      <c r="IY19" s="9">
        <f>(Transition!$D18*('RCP19 scenario'!CH20*'Unit emission'!AZ19)*Efficiency!$G18+Transition!$C18*('RCP19 scenario'!CH20*'Unit emission'!AZ63)*Efficiency!$P18)/Lifetime!$C18</f>
        <v>0</v>
      </c>
    </row>
    <row r="20" spans="1:259" x14ac:dyDescent="0.25">
      <c r="A20">
        <v>2027</v>
      </c>
      <c r="B20">
        <f>(Transition!$D19*('Base-scenario'!C21*'Unit emission'!C20)*Efficiency!$G19+(Transition!$C19*('Base-scenario'!C21*'Unit emission'!C64)+'Base-scenario'!C109*'Unit emission'!C196)*Efficiency!$P19)/Lifetime!$C19</f>
        <v>0</v>
      </c>
      <c r="C20">
        <f>(Transition!$D19*('Base-scenario'!D21*'Unit emission'!D20)*Efficiency!$G19+(Transition!$C19*('Base-scenario'!D21*'Unit emission'!D64)+'Base-scenario'!D109*'Unit emission'!D196)*Efficiency!$P19)/Lifetime!$C19</f>
        <v>0</v>
      </c>
      <c r="D20">
        <f>(Transition!$D19*('Base-scenario'!E21*'Unit emission'!E20)*Efficiency!$G19+(Transition!$C19*('Base-scenario'!E21*'Unit emission'!E64)+'Base-scenario'!E109*'Unit emission'!E196)*Efficiency!$P19)/Lifetime!$C19</f>
        <v>0</v>
      </c>
      <c r="E20">
        <f>(Transition!$D19*('Base-scenario'!F21*'Unit emission'!F20)*Efficiency!$G19+(Transition!$C19*('Base-scenario'!F21*'Unit emission'!F64)+'Base-scenario'!F109*'Unit emission'!F196)*Efficiency!$P19)/Lifetime!$C19</f>
        <v>0</v>
      </c>
      <c r="F20">
        <f>(Transition!$D19*('Base-scenario'!G21*'Unit emission'!G20)*Efficiency!$G19+(Transition!$C19*('Base-scenario'!G21*'Unit emission'!G64)+'Base-scenario'!G109*'Unit emission'!G196)*Efficiency!$P19)/Lifetime!$C19</f>
        <v>0</v>
      </c>
      <c r="G20">
        <f>(Transition!$D19*('Base-scenario'!H21*'Unit emission'!H20)*Efficiency!$G19+(Transition!$C19*('Base-scenario'!H21*'Unit emission'!H64)+'Base-scenario'!H109*'Unit emission'!H196)*Efficiency!$P19)/Lifetime!$C19</f>
        <v>0</v>
      </c>
      <c r="H20">
        <f>(Transition!$D19*('Base-scenario'!I21*'Unit emission'!I20)*Efficiency!$G19+(Transition!$C19*('Base-scenario'!I21*'Unit emission'!I64)+'Base-scenario'!I109*'Unit emission'!I196)*Efficiency!$P19)/Lifetime!$C19</f>
        <v>0</v>
      </c>
      <c r="I20">
        <f>(Transition!$D19*('Base-scenario'!J21*'Unit emission'!J20)*Efficiency!$G19+(Transition!$C19*('Base-scenario'!J21*'Unit emission'!J64)+'Base-scenario'!J109*'Unit emission'!J196)*Efficiency!$P19)/Lifetime!$C19</f>
        <v>0</v>
      </c>
      <c r="J20">
        <f>(Transition!$D19*('Base-scenario'!K21*'Unit emission'!K20)*Efficiency!$G19+(Transition!$C19*('Base-scenario'!K21*'Unit emission'!K64)+'Base-scenario'!K109*'Unit emission'!K196)*Efficiency!$P19)/Lifetime!$C19</f>
        <v>0</v>
      </c>
      <c r="K20">
        <f>(Transition!$D19*('Base-scenario'!L21*'Unit emission'!L20)*Efficiency!$G19+(Transition!$C19*('Base-scenario'!L21*'Unit emission'!L64)+'Base-scenario'!L109*'Unit emission'!L196)*Efficiency!$P19)/Lifetime!$C19</f>
        <v>0</v>
      </c>
      <c r="L20">
        <f>(Transition!$D19*('Base-scenario'!M21*'Unit emission'!M20)*Efficiency!$G19+(Transition!$C19*('Base-scenario'!M21*'Unit emission'!M64)+'Base-scenario'!M109*'Unit emission'!M196)*Efficiency!$P19)/Lifetime!$C19</f>
        <v>0</v>
      </c>
      <c r="M20">
        <f>(Transition!$D19*('Base-scenario'!N21*'Unit emission'!N20)*Efficiency!$G19+(Transition!$C19*('Base-scenario'!N21*'Unit emission'!N64)+'Base-scenario'!N109*'Unit emission'!N196)*Efficiency!$P19)/Lifetime!$C19</f>
        <v>0</v>
      </c>
      <c r="N20">
        <f>(Transition!$D19*('Base-scenario'!O21*'Unit emission'!O20)*Efficiency!$G19+(Transition!$C19*('Base-scenario'!O21*'Unit emission'!O64)+'Base-scenario'!O109*'Unit emission'!O196)*Efficiency!$P19)/Lifetime!$C19</f>
        <v>0</v>
      </c>
      <c r="O20">
        <f>(Transition!$D19*('Base-scenario'!P21*'Unit emission'!P20)*Efficiency!$G19+(Transition!$C19*('Base-scenario'!P21*'Unit emission'!P64)+'Base-scenario'!P109*'Unit emission'!P196)*Efficiency!$P19)/Lifetime!$C19</f>
        <v>0</v>
      </c>
      <c r="P20">
        <f>(Transition!$D19*('Base-scenario'!Q21*'Unit emission'!Q20)*Efficiency!$G19+(Transition!$C19*('Base-scenario'!Q21*'Unit emission'!Q64)+'Base-scenario'!Q109*'Unit emission'!Q196)*Efficiency!$P19)/Lifetime!$C19</f>
        <v>0</v>
      </c>
      <c r="Q20">
        <f>(Transition!$D19*('Base-scenario'!R21*'Unit emission'!R20)*Efficiency!$G19+(Transition!$C19*('Base-scenario'!R21*'Unit emission'!R64)+'Base-scenario'!R109*'Unit emission'!R196)*Efficiency!$P19)/Lifetime!$C19</f>
        <v>0</v>
      </c>
      <c r="R20">
        <f>(Transition!$D19*('Base-scenario'!S21*'Unit emission'!S20)*Efficiency!$G19+Transition!$C19*('Base-scenario'!S21*'Unit emission'!S64)*Efficiency!$P19)/Lifetime!$C19</f>
        <v>0</v>
      </c>
      <c r="S20">
        <f>(Transition!$D19*('Base-scenario'!T21*'Unit emission'!C20)*Efficiency!$G19+(Transition!$C19*('Base-scenario'!T21*'Unit emission'!C64)+'Base-scenario'!T109*'Unit emission'!C196)*Efficiency!$P19)/Lifetime!$C19</f>
        <v>0</v>
      </c>
      <c r="T20">
        <f>(Transition!$D19*('Base-scenario'!U21*'Unit emission'!D20)*Efficiency!$G19+(Transition!$C19*('Base-scenario'!U21*'Unit emission'!D64)+'Base-scenario'!U109*'Unit emission'!D196)*Efficiency!$P19)/Lifetime!$C19</f>
        <v>0</v>
      </c>
      <c r="U20">
        <f>(Transition!$D19*('Base-scenario'!V21*'Unit emission'!E20)*Efficiency!$G19+(Transition!$C19*('Base-scenario'!V21*'Unit emission'!E64)+'Base-scenario'!V109*'Unit emission'!E196)*Efficiency!$P19)/Lifetime!$C19</f>
        <v>0</v>
      </c>
      <c r="V20">
        <f>(Transition!$D19*('Base-scenario'!W21*'Unit emission'!F20)*Efficiency!$G19+(Transition!$C19*('Base-scenario'!W21*'Unit emission'!F64)+'Base-scenario'!W109*'Unit emission'!F196)*Efficiency!$P19)/Lifetime!$C19</f>
        <v>0</v>
      </c>
      <c r="W20">
        <f>(Transition!$D19*('Base-scenario'!X21*'Unit emission'!G20)*Efficiency!$G19+(Transition!$C19*('Base-scenario'!X21*'Unit emission'!G64)+'Base-scenario'!X109*'Unit emission'!G196)*Efficiency!$P19)/Lifetime!$C19</f>
        <v>0</v>
      </c>
      <c r="X20">
        <f>(Transition!$D19*('Base-scenario'!Y21*'Unit emission'!H20)*Efficiency!$G19+(Transition!$C19*('Base-scenario'!Y21*'Unit emission'!H64)+'Base-scenario'!Y109*'Unit emission'!H196)*Efficiency!$P19)/Lifetime!$C19</f>
        <v>0</v>
      </c>
      <c r="Y20">
        <f>(Transition!$D19*('Base-scenario'!Z21*'Unit emission'!I20)*Efficiency!$G19+(Transition!$C19*('Base-scenario'!Z21*'Unit emission'!I64)+'Base-scenario'!Z109*'Unit emission'!I196)*Efficiency!$P19)/Lifetime!$C19</f>
        <v>0</v>
      </c>
      <c r="Z20">
        <f>(Transition!$D19*('Base-scenario'!AA21*'Unit emission'!J20)*Efficiency!$G19+(Transition!$C19*('Base-scenario'!AA21*'Unit emission'!J64)+'Base-scenario'!AA109*'Unit emission'!J196)*Efficiency!$P19)/Lifetime!$C19</f>
        <v>0</v>
      </c>
      <c r="AA20">
        <f>(Transition!$D19*('Base-scenario'!AB21*'Unit emission'!K20)*Efficiency!$G19+(Transition!$C19*('Base-scenario'!AB21*'Unit emission'!K64)+'Base-scenario'!AB109*'Unit emission'!K196)*Efficiency!$P19)/Lifetime!$C19</f>
        <v>0</v>
      </c>
      <c r="AB20">
        <f>(Transition!$D19*('Base-scenario'!AC21*'Unit emission'!L20)*Efficiency!$G19+(Transition!$C19*('Base-scenario'!AC21*'Unit emission'!L64)+'Base-scenario'!AC109*'Unit emission'!L196)*Efficiency!$P19)/Lifetime!$C19</f>
        <v>0</v>
      </c>
      <c r="AC20">
        <f>(Transition!$D19*('Base-scenario'!AD21*'Unit emission'!M20)*Efficiency!$G19+(Transition!$C19*('Base-scenario'!AD21*'Unit emission'!M64)+'Base-scenario'!AD109*'Unit emission'!M196)*Efficiency!$P19)/Lifetime!$C19</f>
        <v>0</v>
      </c>
      <c r="AD20">
        <f>(Transition!$D19*('Base-scenario'!AE21*'Unit emission'!N20)*Efficiency!$G19+(Transition!$C19*('Base-scenario'!AE21*'Unit emission'!N64)+'Base-scenario'!AE109*'Unit emission'!N196)*Efficiency!$P19)/Lifetime!$C19</f>
        <v>0</v>
      </c>
      <c r="AE20">
        <f>(Transition!$D19*('Base-scenario'!AF21*'Unit emission'!O20)*Efficiency!$G19+(Transition!$C19*('Base-scenario'!AF21*'Unit emission'!O64)+'Base-scenario'!AF109*'Unit emission'!O196)*Efficiency!$P19)/Lifetime!$C19</f>
        <v>0</v>
      </c>
      <c r="AF20">
        <f>(Transition!$D19*('Base-scenario'!AG21*'Unit emission'!P20)*Efficiency!$G19+(Transition!$C19*('Base-scenario'!AG21*'Unit emission'!P64)+'Base-scenario'!AG109*'Unit emission'!P196)*Efficiency!$P19)/Lifetime!$C19</f>
        <v>0</v>
      </c>
      <c r="AG20">
        <f>(Transition!$D19*('Base-scenario'!AH21*'Unit emission'!Q20)*Efficiency!$G19+(Transition!$C19*('Base-scenario'!AH21*'Unit emission'!Q64)+'Base-scenario'!AH109*'Unit emission'!Q196)*Efficiency!$P19)/Lifetime!$C19</f>
        <v>0</v>
      </c>
      <c r="AH20">
        <f>(Transition!$D19*('Base-scenario'!AI21*'Unit emission'!R20)*Efficiency!$G19+(Transition!$C19*('Base-scenario'!AI21*'Unit emission'!R64)+'Base-scenario'!AI109*'Unit emission'!R196)*Efficiency!$P19)/Lifetime!$C19</f>
        <v>0</v>
      </c>
      <c r="AI20">
        <f>(Transition!$D19*('Base-scenario'!AJ21*'Unit emission'!S20)*Efficiency!$G19+Transition!$C19*('Base-scenario'!AJ21*'Unit emission'!S64)*Efficiency!$P19)/Lifetime!$C19</f>
        <v>0</v>
      </c>
      <c r="AJ20">
        <f>(Transition!$D19*('Base-scenario'!AK21*'Unit emission'!C20+'Base-scenario'!AK109*'Unit emission'!C152)*Efficiency!$G19+(Transition!$C19*('Base-scenario'!AK21*'Unit emission'!C64)+'Base-scenario'!AK109*'Unit emission'!C196)*Efficiency!$P19)/Lifetime!$C19</f>
        <v>0</v>
      </c>
      <c r="AK20">
        <f>(Transition!$D19*('Base-scenario'!AL21*'Unit emission'!D20+'Base-scenario'!AL109*'Unit emission'!D152)*Efficiency!$G19+(Transition!$C19*('Base-scenario'!AL21*'Unit emission'!D64)+'Base-scenario'!AL109*'Unit emission'!D196)*Efficiency!$P19)/Lifetime!$C19</f>
        <v>0</v>
      </c>
      <c r="AL20">
        <f>(Transition!$D19*('Base-scenario'!AM21*'Unit emission'!E20+'Base-scenario'!AM109*'Unit emission'!E152)*Efficiency!$G19+(Transition!$C19*('Base-scenario'!AM21*'Unit emission'!E64)+'Base-scenario'!AM109*'Unit emission'!E196)*Efficiency!$P19)/Lifetime!$C19</f>
        <v>0</v>
      </c>
      <c r="AM20">
        <f>(Transition!$D19*('Base-scenario'!AN21*'Unit emission'!F20+'Base-scenario'!AN109*'Unit emission'!F152)*Efficiency!$G19+(Transition!$C19*('Base-scenario'!AN21*'Unit emission'!F64)+'Base-scenario'!AN109*'Unit emission'!F196)*Efficiency!$P19)/Lifetime!$C19</f>
        <v>0</v>
      </c>
      <c r="AN20">
        <f>(Transition!$D19*('Base-scenario'!AO21*'Unit emission'!G20+'Base-scenario'!AO109*'Unit emission'!G152)*Efficiency!$G19+(Transition!$C19*('Base-scenario'!AO21*'Unit emission'!G64)+'Base-scenario'!AO109*'Unit emission'!G196)*Efficiency!$P19)/Lifetime!$C19</f>
        <v>0</v>
      </c>
      <c r="AO20">
        <f>(Transition!$D19*('Base-scenario'!AP21*'Unit emission'!H20+'Base-scenario'!AP109*'Unit emission'!H152)*Efficiency!$G19+(Transition!$C19*('Base-scenario'!AP21*'Unit emission'!H64)+'Base-scenario'!AP109*'Unit emission'!H196)*Efficiency!$P19)/Lifetime!$C19</f>
        <v>0</v>
      </c>
      <c r="AP20">
        <f>(Transition!$D19*('Base-scenario'!AQ21*'Unit emission'!I20+'Base-scenario'!AQ109*'Unit emission'!I152)*Efficiency!$G19+(Transition!$C19*('Base-scenario'!AQ21*'Unit emission'!I64)+'Base-scenario'!AQ109*'Unit emission'!I196)*Efficiency!$P19)/Lifetime!$C19</f>
        <v>0</v>
      </c>
      <c r="AQ20">
        <f>(Transition!$D19*('Base-scenario'!AR21*'Unit emission'!J20+'Base-scenario'!AR109*'Unit emission'!J152)*Efficiency!$G19+(Transition!$C19*('Base-scenario'!AR21*'Unit emission'!J64)+'Base-scenario'!AR109*'Unit emission'!J196)*Efficiency!$P19)/Lifetime!$C19</f>
        <v>0</v>
      </c>
      <c r="AR20">
        <f>(Transition!$D19*('Base-scenario'!AS21*'Unit emission'!K20+'Base-scenario'!AS109*'Unit emission'!K152)*Efficiency!$G19+(Transition!$C19*('Base-scenario'!AS21*'Unit emission'!K64)+'Base-scenario'!AS109*'Unit emission'!K196)*Efficiency!$P19)/Lifetime!$C19</f>
        <v>0</v>
      </c>
      <c r="AS20">
        <f>(Transition!$D19*('Base-scenario'!AT21*'Unit emission'!L20+'Base-scenario'!AT109*'Unit emission'!L152)*Efficiency!$G19+(Transition!$C19*('Base-scenario'!AT21*'Unit emission'!L64)+'Base-scenario'!AT109*'Unit emission'!L196)*Efficiency!$P19)/Lifetime!$C19</f>
        <v>0</v>
      </c>
      <c r="AT20">
        <f>(Transition!$D19*('Base-scenario'!AU21*'Unit emission'!M20+'Base-scenario'!AU109*'Unit emission'!M152)*Efficiency!$G19+(Transition!$C19*('Base-scenario'!AU21*'Unit emission'!M64)+'Base-scenario'!AU109*'Unit emission'!M196)*Efficiency!$P19)/Lifetime!$C19</f>
        <v>0</v>
      </c>
      <c r="AU20">
        <f>(Transition!$D19*('Base-scenario'!AV21*'Unit emission'!N20+'Base-scenario'!AV109*'Unit emission'!N152)*Efficiency!$G19+(Transition!$C19*('Base-scenario'!AV21*'Unit emission'!N64)+'Base-scenario'!AV109*'Unit emission'!N196)*Efficiency!$P19)/Lifetime!$C19</f>
        <v>0</v>
      </c>
      <c r="AV20">
        <f>(Transition!$D19*('Base-scenario'!AW21*'Unit emission'!O20+'Base-scenario'!AW109*'Unit emission'!O152)*Efficiency!$G19+(Transition!$C19*('Base-scenario'!AW21*'Unit emission'!O64)+'Base-scenario'!AW109*'Unit emission'!O196)*Efficiency!$P19)/Lifetime!$C19</f>
        <v>0</v>
      </c>
      <c r="AW20">
        <f>(Transition!$D19*('Base-scenario'!AX21*'Unit emission'!P20+'Base-scenario'!AX109*'Unit emission'!P152)*Efficiency!$G19+(Transition!$C19*('Base-scenario'!AX21*'Unit emission'!P64)+'Base-scenario'!AX109*'Unit emission'!P196)*Efficiency!$P19)/Lifetime!$C19</f>
        <v>0</v>
      </c>
      <c r="AX20">
        <f>(Transition!$D19*('Base-scenario'!AY21*'Unit emission'!Q20+'Base-scenario'!AY109*'Unit emission'!Q152)*Efficiency!$G19+(Transition!$C19*('Base-scenario'!AY21*'Unit emission'!Q64)+'Base-scenario'!AY109*'Unit emission'!Q196)*Efficiency!$P19)/Lifetime!$C19</f>
        <v>0</v>
      </c>
      <c r="AY20">
        <f>(Transition!$D19*('Base-scenario'!AZ21*'Unit emission'!R20+'Base-scenario'!AZ109*'Unit emission'!R152)*Efficiency!$G19+(Transition!$C19*('Base-scenario'!AZ21*'Unit emission'!R64)+'Base-scenario'!AZ109*'Unit emission'!R196)*Efficiency!$P19)/Lifetime!$C19</f>
        <v>0</v>
      </c>
      <c r="AZ20">
        <f>(Transition!$D19*('Base-scenario'!BA21*'Unit emission'!S20)*Efficiency!$G19+Transition!$C19*('Base-scenario'!BA21*'Unit emission'!S64)*Efficiency!$P19)/Lifetime!$C19</f>
        <v>0</v>
      </c>
      <c r="BA20" s="9">
        <f>(Transition!$D19*('Base-scenario'!BB21*'Unit emission'!C20)*Efficiency!$G19+Transition!$C19*('Base-scenario'!BB21*'Unit emission'!C64)*Efficiency!$P19)/Lifetime!$C19</f>
        <v>0</v>
      </c>
      <c r="BB20" s="9">
        <f>(Transition!$D19*('Base-scenario'!BC21*'Unit emission'!D20)*Efficiency!$G19+Transition!$C19*('Base-scenario'!BC21*'Unit emission'!D64)*Efficiency!$P19)/Lifetime!$C19</f>
        <v>0</v>
      </c>
      <c r="BC20" s="9">
        <f>(Transition!$D19*('Base-scenario'!BD21*'Unit emission'!E20)*Efficiency!$G19+Transition!$C19*('Base-scenario'!BD21*'Unit emission'!E64)*Efficiency!$P19)/Lifetime!$C19</f>
        <v>0</v>
      </c>
      <c r="BD20" s="9">
        <f>(Transition!$D19*('Base-scenario'!BE21*'Unit emission'!F20)*Efficiency!$G19+Transition!$C19*('Base-scenario'!BE21*'Unit emission'!F64)*Efficiency!$P19)/Lifetime!$C19</f>
        <v>0</v>
      </c>
      <c r="BE20" s="9">
        <f>(Transition!$D19*('Base-scenario'!BF21*'Unit emission'!G20)*Efficiency!$G19+Transition!$C19*('Base-scenario'!BF21*'Unit emission'!G64)*Efficiency!$P19)/Lifetime!$C19</f>
        <v>0</v>
      </c>
      <c r="BF20" s="9">
        <f>(Transition!$D19*('Base-scenario'!BG21*'Unit emission'!H20)*Efficiency!$G19+Transition!$C19*('Base-scenario'!BG21*'Unit emission'!H64)*Efficiency!$P19)/Lifetime!$C19</f>
        <v>0</v>
      </c>
      <c r="BG20" s="9">
        <f>(Transition!$D19*('Base-scenario'!BH21*'Unit emission'!I20)*Efficiency!$G19+Transition!$C19*('Base-scenario'!BH21*'Unit emission'!I64)*Efficiency!$P19)/Lifetime!$C19</f>
        <v>0</v>
      </c>
      <c r="BH20" s="9">
        <f>(Transition!$D19*('Base-scenario'!BI21*'Unit emission'!J20)*Efficiency!$G19+Transition!$C19*('Base-scenario'!BI21*'Unit emission'!J64)*Efficiency!$P19)/Lifetime!$C19</f>
        <v>0</v>
      </c>
      <c r="BI20" s="9">
        <f>(Transition!$D19*('Base-scenario'!BJ21*'Unit emission'!K20)*Efficiency!$G19+Transition!$C19*('Base-scenario'!BJ21*'Unit emission'!K64)*Efficiency!$P19)/Lifetime!$C19</f>
        <v>0</v>
      </c>
      <c r="BJ20" s="9">
        <f>(Transition!$D19*('Base-scenario'!BK21*'Unit emission'!L20)*Efficiency!$G19+Transition!$C19*('Base-scenario'!BK21*'Unit emission'!L64)*Efficiency!$P19)/Lifetime!$C19</f>
        <v>0</v>
      </c>
      <c r="BK20" s="9">
        <f>(Transition!$D19*('Base-scenario'!BL21*'Unit emission'!M20)*Efficiency!$G19+Transition!$C19*('Base-scenario'!BL21*'Unit emission'!M64)*Efficiency!$P19)/Lifetime!$C19</f>
        <v>0</v>
      </c>
      <c r="BL20" s="9">
        <f>(Transition!$D19*('Base-scenario'!BM21*'Unit emission'!N20)*Efficiency!$G19+Transition!$C19*('Base-scenario'!BM21*'Unit emission'!N64)*Efficiency!$P19)/Lifetime!$C19</f>
        <v>0</v>
      </c>
      <c r="BM20" s="9">
        <f>(Transition!$D19*('Base-scenario'!BN21*'Unit emission'!O20)*Efficiency!$G19+Transition!$C19*('Base-scenario'!BN21*'Unit emission'!O64)*Efficiency!$P19)/Lifetime!$C19</f>
        <v>0</v>
      </c>
      <c r="BN20" s="9">
        <f>(Transition!$D19*('Base-scenario'!BO21*'Unit emission'!P20)*Efficiency!$G19+Transition!$C19*('Base-scenario'!BO21*'Unit emission'!P64)*Efficiency!$P19)/Lifetime!$C19</f>
        <v>0</v>
      </c>
      <c r="BO20" s="9">
        <f>(Transition!$D19*('Base-scenario'!BP21*'Unit emission'!Q20)*Efficiency!$G19+Transition!$C19*('Base-scenario'!BP21*'Unit emission'!Q64)*Efficiency!$P19)/Lifetime!$C19</f>
        <v>0</v>
      </c>
      <c r="BP20" s="9">
        <f>(Transition!$D19*('Base-scenario'!BQ21*'Unit emission'!R20)*Efficiency!$G19+Transition!$C19*('Base-scenario'!BQ21*'Unit emission'!R64)*Efficiency!$P19)/Lifetime!$C19</f>
        <v>0</v>
      </c>
      <c r="BQ20" s="9">
        <f>(Transition!$D19*('Base-scenario'!BR21*'Unit emission'!S20)*Efficiency!$G19+Transition!$C19*('Base-scenario'!BR21*'Unit emission'!S64)*Efficiency!$P19)/Lifetime!$C19</f>
        <v>0</v>
      </c>
      <c r="BR20" s="9">
        <f>(Transition!$D19*('Base-scenario'!BS21*'Unit emission'!C20)*Efficiency!$G19+Transition!$C19*('Base-scenario'!BS21*'Unit emission'!C64)*Efficiency!$P19)/Lifetime!$C19</f>
        <v>0</v>
      </c>
      <c r="BS20" s="9">
        <f>(Transition!$D19*('Base-scenario'!BT21*'Unit emission'!D20)*Efficiency!$G19+Transition!$C19*('Base-scenario'!BT21*'Unit emission'!D64)*Efficiency!$P19)/Lifetime!$C19</f>
        <v>0</v>
      </c>
      <c r="BT20" s="9">
        <f>(Transition!$D19*('Base-scenario'!BU21*'Unit emission'!E20)*Efficiency!$G19+Transition!$C19*('Base-scenario'!BU21*'Unit emission'!E64)*Efficiency!$P19)/Lifetime!$C19</f>
        <v>0</v>
      </c>
      <c r="BU20" s="9">
        <f>(Transition!$D19*('Base-scenario'!BV21*'Unit emission'!F20)*Efficiency!$G19+Transition!$C19*('Base-scenario'!BV21*'Unit emission'!F64)*Efficiency!$P19)/Lifetime!$C19</f>
        <v>0</v>
      </c>
      <c r="BV20" s="9">
        <f>(Transition!$D19*('Base-scenario'!BW21*'Unit emission'!G20)*Efficiency!$G19+Transition!$C19*('Base-scenario'!BW21*'Unit emission'!G64)*Efficiency!$P19)/Lifetime!$C19</f>
        <v>0</v>
      </c>
      <c r="BW20" s="9">
        <f>(Transition!$D19*('Base-scenario'!BX21*'Unit emission'!H20)*Efficiency!$G19+Transition!$C19*('Base-scenario'!BX21*'Unit emission'!H64)*Efficiency!$P19)/Lifetime!$C19</f>
        <v>0</v>
      </c>
      <c r="BX20" s="9">
        <f>(Transition!$D19*('Base-scenario'!BY21*'Unit emission'!I20)*Efficiency!$G19+Transition!$C19*('Base-scenario'!BY21*'Unit emission'!I64)*Efficiency!$P19)/Lifetime!$C19</f>
        <v>0</v>
      </c>
      <c r="BY20" s="9">
        <f>(Transition!$D19*('Base-scenario'!BZ21*'Unit emission'!J20)*Efficiency!$G19+Transition!$C19*('Base-scenario'!BZ21*'Unit emission'!J64)*Efficiency!$P19)/Lifetime!$C19</f>
        <v>0</v>
      </c>
      <c r="BZ20" s="9">
        <f>(Transition!$D19*('Base-scenario'!CA21*'Unit emission'!K20)*Efficiency!$G19+Transition!$C19*('Base-scenario'!CA21*'Unit emission'!K64)*Efficiency!$P19)/Lifetime!$C19</f>
        <v>0</v>
      </c>
      <c r="CA20" s="9">
        <f>(Transition!$D19*('Base-scenario'!CB21*'Unit emission'!L20)*Efficiency!$G19+Transition!$C19*('Base-scenario'!CB21*'Unit emission'!L64)*Efficiency!$P19)/Lifetime!$C19</f>
        <v>0</v>
      </c>
      <c r="CB20" s="9">
        <f>(Transition!$D19*('Base-scenario'!CC21*'Unit emission'!M20)*Efficiency!$G19+Transition!$C19*('Base-scenario'!CC21*'Unit emission'!M64)*Efficiency!$P19)/Lifetime!$C19</f>
        <v>0</v>
      </c>
      <c r="CC20" s="9">
        <f>(Transition!$D19*('Base-scenario'!CD21*'Unit emission'!N20)*Efficiency!$G19+Transition!$C19*('Base-scenario'!CD21*'Unit emission'!N64)*Efficiency!$P19)/Lifetime!$C19</f>
        <v>0</v>
      </c>
      <c r="CD20" s="9">
        <f>(Transition!$D19*('Base-scenario'!CE21*'Unit emission'!O20)*Efficiency!$G19+Transition!$C19*('Base-scenario'!CE21*'Unit emission'!O64)*Efficiency!$P19)/Lifetime!$C19</f>
        <v>0</v>
      </c>
      <c r="CE20" s="9">
        <f>(Transition!$D19*('Base-scenario'!CF21*'Unit emission'!P20)*Efficiency!$G19+Transition!$C19*('Base-scenario'!CF21*'Unit emission'!P64)*Efficiency!$P19)/Lifetime!$C19</f>
        <v>0</v>
      </c>
      <c r="CF20" s="9">
        <f>(Transition!$D19*('Base-scenario'!CG21*'Unit emission'!Q20)*Efficiency!$G19+Transition!$C19*('Base-scenario'!CG21*'Unit emission'!Q64)*Efficiency!$P19)/Lifetime!$C19</f>
        <v>0</v>
      </c>
      <c r="CG20" s="9">
        <f>(Transition!$D19*('Base-scenario'!CH21*'Unit emission'!R20)*Efficiency!$G19+Transition!$C19*('Base-scenario'!CH21*'Unit emission'!R64)*Efficiency!$P19)/Lifetime!$C19</f>
        <v>0</v>
      </c>
      <c r="CJ20">
        <v>2027</v>
      </c>
      <c r="CK20">
        <f>(Transition!$D19*('RCP26 scenario'!C21*'Unit emission'!T20+'RCP26 scenario'!C109*'Unit emission'!T152)*Efficiency!$G19+(Transition!$C19*('RCP26 scenario'!C21*'Unit emission'!T64)+'RCP26 scenario'!C109*'Unit emission'!T196)*Efficiency!$P19)/Lifetime!$C19</f>
        <v>0</v>
      </c>
      <c r="CL20">
        <f>(Transition!$D19*('RCP26 scenario'!D21*'Unit emission'!U20+'RCP26 scenario'!D109*'Unit emission'!U152)*Efficiency!$G19+(Transition!$C19*('RCP26 scenario'!D21*'Unit emission'!U64)+'RCP26 scenario'!D109*'Unit emission'!U196)*Efficiency!$P19)/Lifetime!$C19</f>
        <v>0</v>
      </c>
      <c r="CM20">
        <f>(Transition!$D19*('RCP26 scenario'!E21*'Unit emission'!V20+'RCP26 scenario'!E109*'Unit emission'!V152)*Efficiency!$G19+(Transition!$C19*('RCP26 scenario'!E21*'Unit emission'!V64)+'RCP26 scenario'!E109*'Unit emission'!V196)*Efficiency!$P19)/Lifetime!$C19</f>
        <v>0</v>
      </c>
      <c r="CN20">
        <f>(Transition!$D19*('RCP26 scenario'!F21*'Unit emission'!W20+'RCP26 scenario'!F109*'Unit emission'!W152)*Efficiency!$G19+(Transition!$C19*('RCP26 scenario'!F21*'Unit emission'!W64)+'RCP26 scenario'!F109*'Unit emission'!W196)*Efficiency!$P19)/Lifetime!$C19</f>
        <v>0</v>
      </c>
      <c r="CO20">
        <f>(Transition!$D19*('RCP26 scenario'!G21*'Unit emission'!X20+'RCP26 scenario'!G109*'Unit emission'!X152)*Efficiency!$G19+(Transition!$C19*('RCP26 scenario'!G21*'Unit emission'!X64)+'RCP26 scenario'!G109*'Unit emission'!X196)*Efficiency!$P19)/Lifetime!$C19</f>
        <v>0</v>
      </c>
      <c r="CP20">
        <f>(Transition!$D19*('RCP26 scenario'!H21*'Unit emission'!Y20+'RCP26 scenario'!H109*'Unit emission'!Y152)*Efficiency!$G19+(Transition!$C19*('RCP26 scenario'!H21*'Unit emission'!Y64)+'RCP26 scenario'!H109*'Unit emission'!Y196)*Efficiency!$P19)/Lifetime!$C19</f>
        <v>0</v>
      </c>
      <c r="CQ20">
        <f>(Transition!$D19*('RCP26 scenario'!I21*'Unit emission'!Z20+'RCP26 scenario'!I109*'Unit emission'!Z152)*Efficiency!$G19+(Transition!$C19*('RCP26 scenario'!I21*'Unit emission'!Z64)+'RCP26 scenario'!I109*'Unit emission'!Z196)*Efficiency!$P19)/Lifetime!$C19</f>
        <v>0</v>
      </c>
      <c r="CR20">
        <f>(Transition!$D19*('RCP26 scenario'!J21*'Unit emission'!AA20+'RCP26 scenario'!J109*'Unit emission'!AA152)*Efficiency!$G19+(Transition!$C19*('RCP26 scenario'!J21*'Unit emission'!AA64)+'RCP26 scenario'!J109*'Unit emission'!AA196)*Efficiency!$P19)/Lifetime!$C19</f>
        <v>0</v>
      </c>
      <c r="CS20">
        <f>(Transition!$D19*('RCP26 scenario'!K21*'Unit emission'!AB20+'RCP26 scenario'!K109*'Unit emission'!AB152)*Efficiency!$G19+(Transition!$C19*('RCP26 scenario'!K21*'Unit emission'!AB64)+'RCP26 scenario'!K109*'Unit emission'!AB196)*Efficiency!$P19)/Lifetime!$C19</f>
        <v>0</v>
      </c>
      <c r="CT20">
        <f>(Transition!$D19*('RCP26 scenario'!L21*'Unit emission'!AC20+'RCP26 scenario'!L109*'Unit emission'!AC152)*Efficiency!$G19+(Transition!$C19*('RCP26 scenario'!L21*'Unit emission'!AC64)+'RCP26 scenario'!L109*'Unit emission'!AC196)*Efficiency!$P19)/Lifetime!$C19</f>
        <v>0</v>
      </c>
      <c r="CU20">
        <f>(Transition!$D19*('RCP26 scenario'!M21*'Unit emission'!AD20+'RCP26 scenario'!M109*'Unit emission'!AD152)*Efficiency!$G19+(Transition!$C19*('RCP26 scenario'!M21*'Unit emission'!AD64)+'RCP26 scenario'!M109*'Unit emission'!AD196)*Efficiency!$P19)/Lifetime!$C19</f>
        <v>0</v>
      </c>
      <c r="CV20">
        <f>(Transition!$D19*('RCP26 scenario'!N21*'Unit emission'!AE20+'RCP26 scenario'!N109*'Unit emission'!AE152)*Efficiency!$G19+(Transition!$C19*('RCP26 scenario'!N21*'Unit emission'!AE64)+'RCP26 scenario'!N109*'Unit emission'!AE196)*Efficiency!$P19)/Lifetime!$C19</f>
        <v>0</v>
      </c>
      <c r="CW20">
        <f>(Transition!$D19*('RCP26 scenario'!O21*'Unit emission'!AF20+'RCP26 scenario'!O109*'Unit emission'!AF152)*Efficiency!$G19+(Transition!$C19*('RCP26 scenario'!O21*'Unit emission'!AF64)+'RCP26 scenario'!O109*'Unit emission'!AF196)*Efficiency!$P19)/Lifetime!$C19</f>
        <v>0</v>
      </c>
      <c r="CX20">
        <f>(Transition!$D19*('RCP26 scenario'!P21*'Unit emission'!AG20+'RCP26 scenario'!P109*'Unit emission'!AG152)*Efficiency!$G19+(Transition!$C19*('RCP26 scenario'!P21*'Unit emission'!AG64)+'RCP26 scenario'!P109*'Unit emission'!AG196)*Efficiency!$P19)/Lifetime!$C19</f>
        <v>0</v>
      </c>
      <c r="CY20">
        <f>(Transition!$D19*('RCP26 scenario'!Q21*'Unit emission'!AH20+'RCP26 scenario'!Q109*'Unit emission'!AH152)*Efficiency!$G19+(Transition!$C19*('RCP26 scenario'!Q21*'Unit emission'!AH64)+'RCP26 scenario'!Q109*'Unit emission'!AH196)*Efficiency!$P19)/Lifetime!$C19</f>
        <v>0</v>
      </c>
      <c r="CZ20">
        <f>(Transition!$D19*('RCP26 scenario'!R21*'Unit emission'!AI20+'RCP26 scenario'!R109*'Unit emission'!AI152)*Efficiency!$G19+(Transition!$C19*('RCP26 scenario'!R21*'Unit emission'!AI64)+'RCP26 scenario'!R109*'Unit emission'!AI196)*Efficiency!$P19)/Lifetime!$C19</f>
        <v>0</v>
      </c>
      <c r="DA20">
        <f>(Transition!$D19*('RCP26 scenario'!S21*'Unit emission'!AJ20)*Efficiency!$G19+Transition!$C19*('RCP26 scenario'!S21*'Unit emission'!AJ64)*Efficiency!$P19)/Lifetime!$C19</f>
        <v>0</v>
      </c>
      <c r="DB20">
        <f>(Transition!$D19*('RCP26 scenario'!T21*'Unit emission'!T20+'RCP26 scenario'!T109*'Unit emission'!T152)*Efficiency!$G19+(Transition!$C19*('RCP26 scenario'!T21*'Unit emission'!T64)+'RCP26 scenario'!T109*'Unit emission'!T196)*Efficiency!$P19)/Lifetime!$C19</f>
        <v>0</v>
      </c>
      <c r="DC20">
        <f>(Transition!$D19*('RCP26 scenario'!U21*'Unit emission'!U20+'RCP26 scenario'!U109*'Unit emission'!U152)*Efficiency!$G19+(Transition!$C19*('RCP26 scenario'!U21*'Unit emission'!U64)+'RCP26 scenario'!U109*'Unit emission'!U196)*Efficiency!$P19)/Lifetime!$C19</f>
        <v>0</v>
      </c>
      <c r="DD20">
        <f>(Transition!$D19*('RCP26 scenario'!V21*'Unit emission'!V20+'RCP26 scenario'!V109*'Unit emission'!V152)*Efficiency!$G19+(Transition!$C19*('RCP26 scenario'!V21*'Unit emission'!V64)+'RCP26 scenario'!V109*'Unit emission'!V196)*Efficiency!$P19)/Lifetime!$C19</f>
        <v>0</v>
      </c>
      <c r="DE20">
        <f>(Transition!$D19*('RCP26 scenario'!W21*'Unit emission'!W20+'RCP26 scenario'!W109*'Unit emission'!W152)*Efficiency!$G19+(Transition!$C19*('RCP26 scenario'!W21*'Unit emission'!W64)+'RCP26 scenario'!W109*'Unit emission'!W196)*Efficiency!$P19)/Lifetime!$C19</f>
        <v>0</v>
      </c>
      <c r="DF20">
        <f>(Transition!$D19*('RCP26 scenario'!X21*'Unit emission'!X20+'RCP26 scenario'!X109*'Unit emission'!X152)*Efficiency!$G19+(Transition!$C19*('RCP26 scenario'!X21*'Unit emission'!X64)+'RCP26 scenario'!X109*'Unit emission'!X196)*Efficiency!$P19)/Lifetime!$C19</f>
        <v>0</v>
      </c>
      <c r="DG20">
        <f>(Transition!$D19*('RCP26 scenario'!Y21*'Unit emission'!Y20+'RCP26 scenario'!Y109*'Unit emission'!Y152)*Efficiency!$G19+(Transition!$C19*('RCP26 scenario'!Y21*'Unit emission'!Y64)+'RCP26 scenario'!Y109*'Unit emission'!Y196)*Efficiency!$P19)/Lifetime!$C19</f>
        <v>0</v>
      </c>
      <c r="DH20">
        <f>(Transition!$D19*('RCP26 scenario'!Z21*'Unit emission'!Z20+'RCP26 scenario'!Z109*'Unit emission'!Z152)*Efficiency!$G19+(Transition!$C19*('RCP26 scenario'!Z21*'Unit emission'!Z64)+'RCP26 scenario'!Z109*'Unit emission'!Z196)*Efficiency!$P19)/Lifetime!$C19</f>
        <v>0</v>
      </c>
      <c r="DI20">
        <f>(Transition!$D19*('RCP26 scenario'!AA21*'Unit emission'!AA20+'RCP26 scenario'!AA109*'Unit emission'!AA152)*Efficiency!$G19+(Transition!$C19*('RCP26 scenario'!AA21*'Unit emission'!AA64)+'RCP26 scenario'!AA109*'Unit emission'!AA196)*Efficiency!$P19)/Lifetime!$C19</f>
        <v>0</v>
      </c>
      <c r="DJ20">
        <f>(Transition!$D19*('RCP26 scenario'!AB21*'Unit emission'!AB20+'RCP26 scenario'!AB109*'Unit emission'!AB152)*Efficiency!$G19+(Transition!$C19*('RCP26 scenario'!AB21*'Unit emission'!AB64)+'RCP26 scenario'!AB109*'Unit emission'!AB196)*Efficiency!$P19)/Lifetime!$C19</f>
        <v>0</v>
      </c>
      <c r="DK20">
        <f>(Transition!$D19*('RCP26 scenario'!AC21*'Unit emission'!AC20+'RCP26 scenario'!AC109*'Unit emission'!AC152)*Efficiency!$G19+(Transition!$C19*('RCP26 scenario'!AC21*'Unit emission'!AC64)+'RCP26 scenario'!AC109*'Unit emission'!AC196)*Efficiency!$P19)/Lifetime!$C19</f>
        <v>0</v>
      </c>
      <c r="DL20">
        <f>(Transition!$D19*('RCP26 scenario'!AD21*'Unit emission'!AD20+'RCP26 scenario'!AD109*'Unit emission'!AD152)*Efficiency!$G19+(Transition!$C19*('RCP26 scenario'!AD21*'Unit emission'!AD64)+'RCP26 scenario'!AD109*'Unit emission'!AD196)*Efficiency!$P19)/Lifetime!$C19</f>
        <v>0</v>
      </c>
      <c r="DM20">
        <f>(Transition!$D19*('RCP26 scenario'!AE21*'Unit emission'!AE20+'RCP26 scenario'!AE109*'Unit emission'!AE152)*Efficiency!$G19+(Transition!$C19*('RCP26 scenario'!AE21*'Unit emission'!AE64)+'RCP26 scenario'!AE109*'Unit emission'!AE196)*Efficiency!$P19)/Lifetime!$C19</f>
        <v>0</v>
      </c>
      <c r="DN20">
        <f>(Transition!$D19*('RCP26 scenario'!AF21*'Unit emission'!AF20+'RCP26 scenario'!AF109*'Unit emission'!AF152)*Efficiency!$G19+(Transition!$C19*('RCP26 scenario'!AF21*'Unit emission'!AF64)+'RCP26 scenario'!AF109*'Unit emission'!AF196)*Efficiency!$P19)/Lifetime!$C19</f>
        <v>0</v>
      </c>
      <c r="DO20">
        <f>(Transition!$D19*('RCP26 scenario'!AG21*'Unit emission'!AG20+'RCP26 scenario'!AG109*'Unit emission'!AG152)*Efficiency!$G19+(Transition!$C19*('RCP26 scenario'!AG21*'Unit emission'!AG64)+'RCP26 scenario'!AG109*'Unit emission'!AG196)*Efficiency!$P19)/Lifetime!$C19</f>
        <v>0</v>
      </c>
      <c r="DP20">
        <f>(Transition!$D19*('RCP26 scenario'!AH21*'Unit emission'!AH20+'RCP26 scenario'!AH109*'Unit emission'!AH152)*Efficiency!$G19+(Transition!$C19*('RCP26 scenario'!AH21*'Unit emission'!AH64)+'RCP26 scenario'!AH109*'Unit emission'!AH196)*Efficiency!$P19)/Lifetime!$C19</f>
        <v>0</v>
      </c>
      <c r="DQ20">
        <f>(Transition!$D19*('RCP26 scenario'!AI21*'Unit emission'!AI20+'RCP26 scenario'!AI109*'Unit emission'!AI152)*Efficiency!$G19+(Transition!$C19*('RCP26 scenario'!AI21*'Unit emission'!AI64)+'RCP26 scenario'!AI109*'Unit emission'!AI196)*Efficiency!$P19)/Lifetime!$C19</f>
        <v>0</v>
      </c>
      <c r="DR20">
        <f>(Transition!$D19*('RCP26 scenario'!AJ21*'Unit emission'!AJ20)*Efficiency!$G19+Transition!$C19*('RCP26 scenario'!AJ21*'Unit emission'!AJ64)*Efficiency!$P19)/Lifetime!$C19</f>
        <v>0</v>
      </c>
      <c r="DS20">
        <f>(Transition!$D19*('RCP26 scenario'!AK21*'Unit emission'!T20+'RCP26 scenario'!AK109*'Unit emission'!T152)*Efficiency!$G19+(Transition!$C19*('RCP26 scenario'!AK21*'Unit emission'!T64)+'RCP26 scenario'!AK109*'Unit emission'!T196)*Efficiency!$P19)/Lifetime!$C19</f>
        <v>0</v>
      </c>
      <c r="DT20">
        <f>(Transition!$D19*('RCP26 scenario'!AL21*'Unit emission'!U20+'RCP26 scenario'!AL109*'Unit emission'!U152)*Efficiency!$G19+(Transition!$C19*('RCP26 scenario'!AL21*'Unit emission'!U64)+'RCP26 scenario'!AL109*'Unit emission'!U196)*Efficiency!$P19)/Lifetime!$C19</f>
        <v>0</v>
      </c>
      <c r="DU20">
        <f>(Transition!$D19*('RCP26 scenario'!AM21*'Unit emission'!V20+'RCP26 scenario'!AM109*'Unit emission'!V152)*Efficiency!$G19+(Transition!$C19*('RCP26 scenario'!AM21*'Unit emission'!V64)+'RCP26 scenario'!AM109*'Unit emission'!V196)*Efficiency!$P19)/Lifetime!$C19</f>
        <v>0</v>
      </c>
      <c r="DV20">
        <f>(Transition!$D19*('RCP26 scenario'!AN21*'Unit emission'!W20+'RCP26 scenario'!AN109*'Unit emission'!W152)*Efficiency!$G19+(Transition!$C19*('RCP26 scenario'!AN21*'Unit emission'!W64)+'RCP26 scenario'!AN109*'Unit emission'!W196)*Efficiency!$P19)/Lifetime!$C19</f>
        <v>0</v>
      </c>
      <c r="DW20">
        <f>(Transition!$D19*('RCP26 scenario'!AO21*'Unit emission'!X20+'RCP26 scenario'!AO109*'Unit emission'!X152)*Efficiency!$G19+(Transition!$C19*('RCP26 scenario'!AO21*'Unit emission'!X64)+'RCP26 scenario'!AO109*'Unit emission'!X196)*Efficiency!$P19)/Lifetime!$C19</f>
        <v>0</v>
      </c>
      <c r="DX20">
        <f>(Transition!$D19*('RCP26 scenario'!AP21*'Unit emission'!Y20+'RCP26 scenario'!AP109*'Unit emission'!Y152)*Efficiency!$G19+(Transition!$C19*('RCP26 scenario'!AP21*'Unit emission'!Y64)+'RCP26 scenario'!AP109*'Unit emission'!Y196)*Efficiency!$P19)/Lifetime!$C19</f>
        <v>0</v>
      </c>
      <c r="DY20">
        <f>(Transition!$D19*('RCP26 scenario'!AQ21*'Unit emission'!Z20+'RCP26 scenario'!AQ109*'Unit emission'!Z152)*Efficiency!$G19+(Transition!$C19*('RCP26 scenario'!AQ21*'Unit emission'!Z64)+'RCP26 scenario'!AQ109*'Unit emission'!Z196)*Efficiency!$P19)/Lifetime!$C19</f>
        <v>0</v>
      </c>
      <c r="DZ20">
        <f>(Transition!$D19*('RCP26 scenario'!AR21*'Unit emission'!AA20+'RCP26 scenario'!AR109*'Unit emission'!AA152)*Efficiency!$G19+(Transition!$C19*('RCP26 scenario'!AR21*'Unit emission'!AA64)+'RCP26 scenario'!AR109*'Unit emission'!AA196)*Efficiency!$P19)/Lifetime!$C19</f>
        <v>0</v>
      </c>
      <c r="EA20">
        <f>(Transition!$D19*('RCP26 scenario'!AS21*'Unit emission'!AB20+'RCP26 scenario'!AS109*'Unit emission'!AB152)*Efficiency!$G19+(Transition!$C19*('RCP26 scenario'!AS21*'Unit emission'!AB64)+'RCP26 scenario'!AS109*'Unit emission'!AB196)*Efficiency!$P19)/Lifetime!$C19</f>
        <v>0</v>
      </c>
      <c r="EB20">
        <f>(Transition!$D19*('RCP26 scenario'!AT21*'Unit emission'!AC20+'RCP26 scenario'!AT109*'Unit emission'!AC152)*Efficiency!$G19+(Transition!$C19*('RCP26 scenario'!AT21*'Unit emission'!AC64)+'RCP26 scenario'!AT109*'Unit emission'!AC196)*Efficiency!$P19)/Lifetime!$C19</f>
        <v>0</v>
      </c>
      <c r="EC20">
        <f>(Transition!$D19*('RCP26 scenario'!AU21*'Unit emission'!AD20+'RCP26 scenario'!AU109*'Unit emission'!AD152)*Efficiency!$G19+(Transition!$C19*('RCP26 scenario'!AU21*'Unit emission'!AD64)+'RCP26 scenario'!AU109*'Unit emission'!AD196)*Efficiency!$P19)/Lifetime!$C19</f>
        <v>0</v>
      </c>
      <c r="ED20">
        <f>(Transition!$D19*('RCP26 scenario'!AV21*'Unit emission'!AE20+'RCP26 scenario'!AV109*'Unit emission'!AE152)*Efficiency!$G19+(Transition!$C19*('RCP26 scenario'!AV21*'Unit emission'!AE64)+'RCP26 scenario'!AV109*'Unit emission'!AE196)*Efficiency!$P19)/Lifetime!$C19</f>
        <v>0</v>
      </c>
      <c r="EE20">
        <f>(Transition!$D19*('RCP26 scenario'!AW21*'Unit emission'!AF20+'RCP26 scenario'!AW109*'Unit emission'!AF152)*Efficiency!$G19+(Transition!$C19*('RCP26 scenario'!AW21*'Unit emission'!AF64)+'RCP26 scenario'!AW109*'Unit emission'!AF196)*Efficiency!$P19)/Lifetime!$C19</f>
        <v>0</v>
      </c>
      <c r="EF20">
        <f>(Transition!$D19*('RCP26 scenario'!AX21*'Unit emission'!AG20+'RCP26 scenario'!AX109*'Unit emission'!AG152)*Efficiency!$G19+(Transition!$C19*('RCP26 scenario'!AX21*'Unit emission'!AG64)+'RCP26 scenario'!AX109*'Unit emission'!AG196)*Efficiency!$P19)/Lifetime!$C19</f>
        <v>0</v>
      </c>
      <c r="EG20">
        <f>(Transition!$D19*('RCP26 scenario'!AY21*'Unit emission'!AH20+'RCP26 scenario'!AY109*'Unit emission'!AH152)*Efficiency!$G19+(Transition!$C19*('RCP26 scenario'!AY21*'Unit emission'!AH64)+'RCP26 scenario'!AY109*'Unit emission'!AH196)*Efficiency!$P19)/Lifetime!$C19</f>
        <v>0</v>
      </c>
      <c r="EH20">
        <f>(Transition!$D19*('RCP26 scenario'!AZ21*'Unit emission'!AI20+'RCP26 scenario'!AZ109*'Unit emission'!AI152)*Efficiency!$G19+(Transition!$C19*('RCP26 scenario'!AZ21*'Unit emission'!AI64)+'RCP26 scenario'!AZ109*'Unit emission'!AI196)*Efficiency!$P19)/Lifetime!$C19</f>
        <v>0</v>
      </c>
      <c r="EI20">
        <f>(Transition!$D19*('RCP26 scenario'!BA21*'Unit emission'!AJ20)*Efficiency!$G19+Transition!$C19*('RCP26 scenario'!BA21*'Unit emission'!AJ64)*Efficiency!$P19)/Lifetime!$C19</f>
        <v>0</v>
      </c>
      <c r="EJ20" s="9">
        <f>(Transition!$D19*('RCP26 scenario'!BB21*'Unit emission'!T20)*Efficiency!$G19+Transition!$C19*('RCP26 scenario'!BB21*'Unit emission'!T64)*Efficiency!$P19)/Lifetime!$C19</f>
        <v>0</v>
      </c>
      <c r="EK20" s="9">
        <f>(Transition!$D19*('RCP26 scenario'!BC21*'Unit emission'!U20)*Efficiency!$G19+Transition!$C19*('RCP26 scenario'!BC21*'Unit emission'!U64)*Efficiency!$P19)/Lifetime!$C19</f>
        <v>0</v>
      </c>
      <c r="EL20" s="9">
        <f>(Transition!$D19*('RCP26 scenario'!BD21*'Unit emission'!V20)*Efficiency!$G19+Transition!$C19*('RCP26 scenario'!BD21*'Unit emission'!V64)*Efficiency!$P19)/Lifetime!$C19</f>
        <v>0</v>
      </c>
      <c r="EM20" s="9">
        <f>(Transition!$D19*('RCP26 scenario'!BE21*'Unit emission'!W20)*Efficiency!$G19+Transition!$C19*('RCP26 scenario'!BE21*'Unit emission'!W64)*Efficiency!$P19)/Lifetime!$C19</f>
        <v>0</v>
      </c>
      <c r="EN20" s="9">
        <f>(Transition!$D19*('RCP26 scenario'!BF21*'Unit emission'!X20)*Efficiency!$G19+Transition!$C19*('RCP26 scenario'!BF21*'Unit emission'!X64)*Efficiency!$P19)/Lifetime!$C19</f>
        <v>0</v>
      </c>
      <c r="EO20" s="9">
        <f>(Transition!$D19*('RCP26 scenario'!BG21*'Unit emission'!Y20)*Efficiency!$G19+Transition!$C19*('RCP26 scenario'!BG21*'Unit emission'!Y64)*Efficiency!$P19)/Lifetime!$C19</f>
        <v>0</v>
      </c>
      <c r="EP20" s="9">
        <f>(Transition!$D19*('RCP26 scenario'!BH21*'Unit emission'!Z20)*Efficiency!$G19+Transition!$C19*('RCP26 scenario'!BH21*'Unit emission'!Z64)*Efficiency!$P19)/Lifetime!$C19</f>
        <v>0</v>
      </c>
      <c r="EQ20" s="9">
        <f>(Transition!$D19*('RCP26 scenario'!BI21*'Unit emission'!AA20)*Efficiency!$G19+Transition!$C19*('RCP26 scenario'!BI21*'Unit emission'!AA64)*Efficiency!$P19)/Lifetime!$C19</f>
        <v>0</v>
      </c>
      <c r="ER20" s="9">
        <f>(Transition!$D19*('RCP26 scenario'!BJ21*'Unit emission'!AB20)*Efficiency!$G19+Transition!$C19*('RCP26 scenario'!BJ21*'Unit emission'!AB64)*Efficiency!$P19)/Lifetime!$C19</f>
        <v>0</v>
      </c>
      <c r="ES20" s="9">
        <f>(Transition!$D19*('RCP26 scenario'!BK21*'Unit emission'!AC20)*Efficiency!$G19+Transition!$C19*('RCP26 scenario'!BK21*'Unit emission'!AC64)*Efficiency!$P19)/Lifetime!$C19</f>
        <v>0</v>
      </c>
      <c r="ET20" s="9">
        <f>(Transition!$D19*('RCP26 scenario'!BL21*'Unit emission'!AD20)*Efficiency!$G19+Transition!$C19*('RCP26 scenario'!BL21*'Unit emission'!AD64)*Efficiency!$P19)/Lifetime!$C19</f>
        <v>0</v>
      </c>
      <c r="EU20" s="9">
        <f>(Transition!$D19*('RCP26 scenario'!BM21*'Unit emission'!AE20)*Efficiency!$G19+Transition!$C19*('RCP26 scenario'!BM21*'Unit emission'!AE64)*Efficiency!$P19)/Lifetime!$C19</f>
        <v>0</v>
      </c>
      <c r="EV20" s="9">
        <f>(Transition!$D19*('RCP26 scenario'!BN21*'Unit emission'!AF20)*Efficiency!$G19+Transition!$C19*('RCP26 scenario'!BN21*'Unit emission'!AF64)*Efficiency!$P19)/Lifetime!$C19</f>
        <v>0</v>
      </c>
      <c r="EW20" s="9">
        <f>(Transition!$D19*('RCP26 scenario'!BO21*'Unit emission'!AG20)*Efficiency!$G19+Transition!$C19*('RCP26 scenario'!BO21*'Unit emission'!AG64)*Efficiency!$P19)/Lifetime!$C19</f>
        <v>0</v>
      </c>
      <c r="EX20" s="9">
        <f>(Transition!$D19*('RCP26 scenario'!BP21*'Unit emission'!AH20)*Efficiency!$G19+Transition!$C19*('RCP26 scenario'!BP21*'Unit emission'!AH64)*Efficiency!$P19)/Lifetime!$C19</f>
        <v>0</v>
      </c>
      <c r="EY20" s="9">
        <f>(Transition!$D19*('RCP26 scenario'!BQ21*'Unit emission'!AI20)*Efficiency!$G19+Transition!$C19*('RCP26 scenario'!BQ21*'Unit emission'!AI64)*Efficiency!$P19)/Lifetime!$C19</f>
        <v>0</v>
      </c>
      <c r="EZ20" s="9">
        <f>(Transition!$D19*('RCP26 scenario'!BR21*'Unit emission'!AJ20)*Efficiency!$G19+Transition!$C19*('RCP26 scenario'!BR21*'Unit emission'!AJ64)*Efficiency!$P19)/Lifetime!$C19</f>
        <v>0</v>
      </c>
      <c r="FA20" s="9">
        <f>(Transition!$D19*('RCP26 scenario'!BS21*'Unit emission'!T20)*Efficiency!$G19+Transition!$C19*('RCP26 scenario'!BS21*'Unit emission'!T64)*Efficiency!$P19)/Lifetime!$C19</f>
        <v>0</v>
      </c>
      <c r="FB20" s="9">
        <f>(Transition!$D19*('RCP26 scenario'!BT21*'Unit emission'!U20)*Efficiency!$G19+Transition!$C19*('RCP26 scenario'!BT21*'Unit emission'!U64)*Efficiency!$P19)/Lifetime!$C19</f>
        <v>0</v>
      </c>
      <c r="FC20" s="9">
        <f>(Transition!$D19*('RCP26 scenario'!BU21*'Unit emission'!V20)*Efficiency!$G19+Transition!$C19*('RCP26 scenario'!BU21*'Unit emission'!V64)*Efficiency!$P19)/Lifetime!$C19</f>
        <v>0</v>
      </c>
      <c r="FD20" s="9">
        <f>(Transition!$D19*('RCP26 scenario'!BV21*'Unit emission'!W20)*Efficiency!$G19+Transition!$C19*('RCP26 scenario'!BV21*'Unit emission'!W64)*Efficiency!$P19)/Lifetime!$C19</f>
        <v>0</v>
      </c>
      <c r="FE20" s="9">
        <f>(Transition!$D19*('RCP26 scenario'!BW21*'Unit emission'!X20)*Efficiency!$G19+Transition!$C19*('RCP26 scenario'!BW21*'Unit emission'!X64)*Efficiency!$P19)/Lifetime!$C19</f>
        <v>0</v>
      </c>
      <c r="FF20" s="9">
        <f>(Transition!$D19*('RCP26 scenario'!BX21*'Unit emission'!Y20)*Efficiency!$G19+Transition!$C19*('RCP26 scenario'!BX21*'Unit emission'!Y64)*Efficiency!$P19)/Lifetime!$C19</f>
        <v>0</v>
      </c>
      <c r="FG20" s="9">
        <f>(Transition!$D19*('RCP26 scenario'!BY21*'Unit emission'!Z20)*Efficiency!$G19+Transition!$C19*('RCP26 scenario'!BY21*'Unit emission'!Z64)*Efficiency!$P19)/Lifetime!$C19</f>
        <v>0</v>
      </c>
      <c r="FH20" s="9">
        <f>(Transition!$D19*('RCP26 scenario'!BZ21*'Unit emission'!AA20)*Efficiency!$G19+Transition!$C19*('RCP26 scenario'!BZ21*'Unit emission'!AA64)*Efficiency!$P19)/Lifetime!$C19</f>
        <v>0</v>
      </c>
      <c r="FI20" s="9">
        <f>(Transition!$D19*('RCP26 scenario'!CA21*'Unit emission'!AB20)*Efficiency!$G19+Transition!$C19*('RCP26 scenario'!CA21*'Unit emission'!AB64)*Efficiency!$P19)/Lifetime!$C19</f>
        <v>0</v>
      </c>
      <c r="FJ20" s="9">
        <f>(Transition!$D19*('RCP26 scenario'!CB21*'Unit emission'!AC20)*Efficiency!$G19+Transition!$C19*('RCP26 scenario'!CB21*'Unit emission'!AC64)*Efficiency!$P19)/Lifetime!$C19</f>
        <v>0</v>
      </c>
      <c r="FK20" s="9">
        <f>(Transition!$D19*('RCP26 scenario'!CC21*'Unit emission'!AD20)*Efficiency!$G19+Transition!$C19*('RCP26 scenario'!CC21*'Unit emission'!AD64)*Efficiency!$P19)/Lifetime!$C19</f>
        <v>0</v>
      </c>
      <c r="FL20" s="9">
        <f>(Transition!$D19*('RCP26 scenario'!CD21*'Unit emission'!AE20)*Efficiency!$G19+Transition!$C19*('RCP26 scenario'!CD21*'Unit emission'!AE64)*Efficiency!$P19)/Lifetime!$C19</f>
        <v>0</v>
      </c>
      <c r="FM20" s="9">
        <f>(Transition!$D19*('RCP26 scenario'!CE21*'Unit emission'!AF20)*Efficiency!$G19+Transition!$C19*('RCP26 scenario'!CE21*'Unit emission'!AF64)*Efficiency!$P19)/Lifetime!$C19</f>
        <v>0</v>
      </c>
      <c r="FN20" s="9">
        <f>(Transition!$D19*('RCP26 scenario'!CF21*'Unit emission'!AG20)*Efficiency!$G19+Transition!$C19*('RCP26 scenario'!CF21*'Unit emission'!AG64)*Efficiency!$P19)/Lifetime!$C19</f>
        <v>0</v>
      </c>
      <c r="FO20" s="9">
        <f>(Transition!$D19*('RCP26 scenario'!CG21*'Unit emission'!AH20)*Efficiency!$G19+Transition!$C19*('RCP26 scenario'!CG21*'Unit emission'!AH64)*Efficiency!$P19)/Lifetime!$C19</f>
        <v>0</v>
      </c>
      <c r="FP20" s="9">
        <f>(Transition!$D19*('RCP26 scenario'!CH21*'Unit emission'!AI20)*Efficiency!$G19+Transition!$C19*('RCP26 scenario'!CH21*'Unit emission'!AI64)*Efficiency!$P19)/Lifetime!$C19</f>
        <v>0</v>
      </c>
      <c r="FS20">
        <v>2027</v>
      </c>
      <c r="FT20">
        <f>(Transition!$D19*('RCP19 scenario'!C21*'Unit emission'!AK20+'RCP19 scenario'!C109*'Unit emission'!AK152)*Efficiency!$G19+(Transition!$C19*('RCP19 scenario'!C21*'Unit emission'!AK64)+'RCP19 scenario'!C109*'Unit emission'!AK196)*Efficiency!$P19)/Lifetime!$C19</f>
        <v>0</v>
      </c>
      <c r="FU20">
        <f>(Transition!$D19*('RCP19 scenario'!D21*'Unit emission'!AL20+'RCP19 scenario'!D109*'Unit emission'!AL152)*Efficiency!$G19+(Transition!$C19*('RCP19 scenario'!D21*'Unit emission'!AL64)+'RCP19 scenario'!D109*'Unit emission'!AL196)*Efficiency!$P19)/Lifetime!$C19</f>
        <v>0</v>
      </c>
      <c r="FV20">
        <f>(Transition!$D19*('RCP19 scenario'!E21*'Unit emission'!AM20+'RCP19 scenario'!E109*'Unit emission'!AM152)*Efficiency!$G19+(Transition!$C19*('RCP19 scenario'!E21*'Unit emission'!AM64)+'RCP19 scenario'!E109*'Unit emission'!AM196)*Efficiency!$P19)/Lifetime!$C19</f>
        <v>0</v>
      </c>
      <c r="FW20">
        <f>(Transition!$D19*('RCP19 scenario'!F21*'Unit emission'!AN20+'RCP19 scenario'!F109*'Unit emission'!AN152)*Efficiency!$G19+(Transition!$C19*('RCP19 scenario'!F21*'Unit emission'!AN64)+'RCP19 scenario'!F109*'Unit emission'!AN196)*Efficiency!$P19)/Lifetime!$C19</f>
        <v>0</v>
      </c>
      <c r="FX20">
        <f>(Transition!$D19*('RCP19 scenario'!G21*'Unit emission'!AO20+'RCP19 scenario'!G109*'Unit emission'!AO152)*Efficiency!$G19+(Transition!$C19*('RCP19 scenario'!G21*'Unit emission'!AO64)+'RCP19 scenario'!G109*'Unit emission'!AO196)*Efficiency!$P19)/Lifetime!$C19</f>
        <v>0</v>
      </c>
      <c r="FY20">
        <f>(Transition!$D19*('RCP19 scenario'!H21*'Unit emission'!AP20+'RCP19 scenario'!H109*'Unit emission'!AP152)*Efficiency!$G19+(Transition!$C19*('RCP19 scenario'!H21*'Unit emission'!AP64)+'RCP19 scenario'!H109*'Unit emission'!AP196)*Efficiency!$P19)/Lifetime!$C19</f>
        <v>0</v>
      </c>
      <c r="FZ20">
        <f>(Transition!$D19*('RCP19 scenario'!I21*'Unit emission'!AQ20+'RCP19 scenario'!I109*'Unit emission'!AQ152)*Efficiency!$G19+(Transition!$C19*('RCP19 scenario'!I21*'Unit emission'!AQ64)+'RCP19 scenario'!I109*'Unit emission'!AQ196)*Efficiency!$P19)/Lifetime!$C19</f>
        <v>0</v>
      </c>
      <c r="GA20">
        <f>(Transition!$D19*('RCP19 scenario'!J21*'Unit emission'!AR20+'RCP19 scenario'!J109*'Unit emission'!AR152)*Efficiency!$G19+(Transition!$C19*('RCP19 scenario'!J21*'Unit emission'!AR64)+'RCP19 scenario'!J109*'Unit emission'!AR196)*Efficiency!$P19)/Lifetime!$C19</f>
        <v>0</v>
      </c>
      <c r="GB20">
        <f>(Transition!$D19*('RCP19 scenario'!K21*'Unit emission'!AS20+'RCP19 scenario'!K109*'Unit emission'!AS152)*Efficiency!$G19+(Transition!$C19*('RCP19 scenario'!K21*'Unit emission'!AS64)+'RCP19 scenario'!K109*'Unit emission'!AS196)*Efficiency!$P19)/Lifetime!$C19</f>
        <v>0</v>
      </c>
      <c r="GC20">
        <f>(Transition!$D19*('RCP19 scenario'!L21*'Unit emission'!AT20+'RCP19 scenario'!L109*'Unit emission'!AT152)*Efficiency!$G19+(Transition!$C19*('RCP19 scenario'!L21*'Unit emission'!AT64)+'RCP19 scenario'!L109*'Unit emission'!AT196)*Efficiency!$P19)/Lifetime!$C19</f>
        <v>0</v>
      </c>
      <c r="GD20">
        <f>(Transition!$D19*('RCP19 scenario'!M21*'Unit emission'!AU20+'RCP19 scenario'!M109*'Unit emission'!AU152)*Efficiency!$G19+(Transition!$C19*('RCP19 scenario'!M21*'Unit emission'!AU64)+'RCP19 scenario'!M109*'Unit emission'!AU196)*Efficiency!$P19)/Lifetime!$C19</f>
        <v>0</v>
      </c>
      <c r="GE20">
        <f>(Transition!$D19*('RCP19 scenario'!N21*'Unit emission'!AV20+'RCP19 scenario'!N109*'Unit emission'!AV152)*Efficiency!$G19+(Transition!$C19*('RCP19 scenario'!N21*'Unit emission'!AV64)+'RCP19 scenario'!N109*'Unit emission'!AV196)*Efficiency!$P19)/Lifetime!$C19</f>
        <v>0</v>
      </c>
      <c r="GF20">
        <f>(Transition!$D19*('RCP19 scenario'!O21*'Unit emission'!AW20+'RCP19 scenario'!O109*'Unit emission'!AW152)*Efficiency!$G19+(Transition!$C19*('RCP19 scenario'!O21*'Unit emission'!AW64)+'RCP19 scenario'!O109*'Unit emission'!AW196)*Efficiency!$P19)/Lifetime!$C19</f>
        <v>0</v>
      </c>
      <c r="GG20">
        <f>(Transition!$D19*('RCP19 scenario'!P21*'Unit emission'!AX20+'RCP19 scenario'!P109*'Unit emission'!AX152)*Efficiency!$G19+(Transition!$C19*('RCP19 scenario'!P21*'Unit emission'!AX64)+'RCP19 scenario'!P109*'Unit emission'!AX196)*Efficiency!$P19)/Lifetime!$C19</f>
        <v>0</v>
      </c>
      <c r="GH20">
        <f>(Transition!$D19*('RCP19 scenario'!Q21*'Unit emission'!AY20+'RCP19 scenario'!Q109*'Unit emission'!AY152)*Efficiency!$G19+(Transition!$C19*('RCP19 scenario'!Q21*'Unit emission'!AY64)+'RCP19 scenario'!Q109*'Unit emission'!AY196)*Efficiency!$P19)/Lifetime!$C19</f>
        <v>0</v>
      </c>
      <c r="GI20">
        <f>(Transition!$D19*('RCP19 scenario'!R21*'Unit emission'!AZ20+'RCP19 scenario'!R109*'Unit emission'!AZ152)*Efficiency!$G19+(Transition!$C19*('RCP19 scenario'!R21*'Unit emission'!AZ64)+'RCP19 scenario'!R109*'Unit emission'!AZ196)*Efficiency!$P19)/Lifetime!$C19</f>
        <v>0</v>
      </c>
      <c r="GJ20">
        <f>(Transition!$D19*('RCP19 scenario'!S21*'Unit emission'!BA20)*Efficiency!$G19+Transition!$C19*('RCP19 scenario'!S21*'Unit emission'!BA64)*Efficiency!$P19)/Lifetime!$C19</f>
        <v>0</v>
      </c>
      <c r="GK20">
        <f>(Transition!$D19*('RCP19 scenario'!T21*'Unit emission'!AK20+'RCP19 scenario'!T109*'Unit emission'!AK152)*Efficiency!$G19+(Transition!$C19*('RCP19 scenario'!T21*'Unit emission'!AK64)+'RCP19 scenario'!T109*'Unit emission'!AK196)*Efficiency!$P19)/Lifetime!$C19</f>
        <v>0</v>
      </c>
      <c r="GL20">
        <f>(Transition!$D19*('RCP19 scenario'!U21*'Unit emission'!AL20+'RCP19 scenario'!U109*'Unit emission'!AL152)*Efficiency!$G19+(Transition!$C19*('RCP19 scenario'!U21*'Unit emission'!AL64)+'RCP19 scenario'!U109*'Unit emission'!AL196)*Efficiency!$P19)/Lifetime!$C19</f>
        <v>0</v>
      </c>
      <c r="GM20">
        <f>(Transition!$D19*('RCP19 scenario'!V21*'Unit emission'!AM20+'RCP19 scenario'!V109*'Unit emission'!AM152)*Efficiency!$G19+(Transition!$C19*('RCP19 scenario'!V21*'Unit emission'!AM64)+'RCP19 scenario'!V109*'Unit emission'!AM196)*Efficiency!$P19)/Lifetime!$C19</f>
        <v>0</v>
      </c>
      <c r="GN20">
        <f>(Transition!$D19*('RCP19 scenario'!W21*'Unit emission'!AN20+'RCP19 scenario'!W109*'Unit emission'!AN152)*Efficiency!$G19+(Transition!$C19*('RCP19 scenario'!W21*'Unit emission'!AN64)+'RCP19 scenario'!W109*'Unit emission'!AN196)*Efficiency!$P19)/Lifetime!$C19</f>
        <v>0</v>
      </c>
      <c r="GO20">
        <f>(Transition!$D19*('RCP19 scenario'!X21*'Unit emission'!AO20+'RCP19 scenario'!X109*'Unit emission'!AO152)*Efficiency!$G19+(Transition!$C19*('RCP19 scenario'!X21*'Unit emission'!AO64)+'RCP19 scenario'!X109*'Unit emission'!AO196)*Efficiency!$P19)/Lifetime!$C19</f>
        <v>0</v>
      </c>
      <c r="GP20">
        <f>(Transition!$D19*('RCP19 scenario'!Y21*'Unit emission'!AP20+'RCP19 scenario'!Y109*'Unit emission'!AP152)*Efficiency!$G19+(Transition!$C19*('RCP19 scenario'!Y21*'Unit emission'!AP64)+'RCP19 scenario'!Y109*'Unit emission'!AP196)*Efficiency!$P19)/Lifetime!$C19</f>
        <v>0</v>
      </c>
      <c r="GQ20">
        <f>(Transition!$D19*('RCP19 scenario'!Z21*'Unit emission'!AQ20+'RCP19 scenario'!Z109*'Unit emission'!AQ152)*Efficiency!$G19+(Transition!$C19*('RCP19 scenario'!Z21*'Unit emission'!AQ64)+'RCP19 scenario'!Z109*'Unit emission'!AQ196)*Efficiency!$P19)/Lifetime!$C19</f>
        <v>0</v>
      </c>
      <c r="GR20">
        <f>(Transition!$D19*('RCP19 scenario'!AA21*'Unit emission'!AR20+'RCP19 scenario'!AA109*'Unit emission'!AR152)*Efficiency!$G19+(Transition!$C19*('RCP19 scenario'!AA21*'Unit emission'!AR64)+'RCP19 scenario'!AA109*'Unit emission'!AR196)*Efficiency!$P19)/Lifetime!$C19</f>
        <v>0</v>
      </c>
      <c r="GS20">
        <f>(Transition!$D19*('RCP19 scenario'!AB21*'Unit emission'!AS20+'RCP19 scenario'!AB109*'Unit emission'!AS152)*Efficiency!$G19+(Transition!$C19*('RCP19 scenario'!AB21*'Unit emission'!AS64)+'RCP19 scenario'!AB109*'Unit emission'!AS196)*Efficiency!$P19)/Lifetime!$C19</f>
        <v>0</v>
      </c>
      <c r="GT20">
        <f>(Transition!$D19*('RCP19 scenario'!AC21*'Unit emission'!AT20+'RCP19 scenario'!AC109*'Unit emission'!AT152)*Efficiency!$G19+(Transition!$C19*('RCP19 scenario'!AC21*'Unit emission'!AT64)+'RCP19 scenario'!AC109*'Unit emission'!AT196)*Efficiency!$P19)/Lifetime!$C19</f>
        <v>0</v>
      </c>
      <c r="GU20">
        <f>(Transition!$D19*('RCP19 scenario'!AD21*'Unit emission'!AU20+'RCP19 scenario'!AD109*'Unit emission'!AU152)*Efficiency!$G19+(Transition!$C19*('RCP19 scenario'!AD21*'Unit emission'!AU64)+'RCP19 scenario'!AD109*'Unit emission'!AU196)*Efficiency!$P19)/Lifetime!$C19</f>
        <v>0</v>
      </c>
      <c r="GV20">
        <f>(Transition!$D19*('RCP19 scenario'!AE21*'Unit emission'!AV20+'RCP19 scenario'!AE109*'Unit emission'!AV152)*Efficiency!$G19+(Transition!$C19*('RCP19 scenario'!AE21*'Unit emission'!AV64)+'RCP19 scenario'!AE109*'Unit emission'!AV196)*Efficiency!$P19)/Lifetime!$C19</f>
        <v>0</v>
      </c>
      <c r="GW20">
        <f>(Transition!$D19*('RCP19 scenario'!AF21*'Unit emission'!AW20+'RCP19 scenario'!AF109*'Unit emission'!AW152)*Efficiency!$G19+(Transition!$C19*('RCP19 scenario'!AF21*'Unit emission'!AW64)+'RCP19 scenario'!AF109*'Unit emission'!AW196)*Efficiency!$P19)/Lifetime!$C19</f>
        <v>0</v>
      </c>
      <c r="GX20">
        <f>(Transition!$D19*('RCP19 scenario'!AG21*'Unit emission'!AX20+'RCP19 scenario'!AG109*'Unit emission'!AX152)*Efficiency!$G19+(Transition!$C19*('RCP19 scenario'!AG21*'Unit emission'!AX64)+'RCP19 scenario'!AG109*'Unit emission'!AX196)*Efficiency!$P19)/Lifetime!$C19</f>
        <v>0</v>
      </c>
      <c r="GY20">
        <f>(Transition!$D19*('RCP19 scenario'!AH21*'Unit emission'!AY20+'RCP19 scenario'!AH109*'Unit emission'!AY152)*Efficiency!$G19+(Transition!$C19*('RCP19 scenario'!AH21*'Unit emission'!AY64)+'RCP19 scenario'!AH109*'Unit emission'!AY196)*Efficiency!$P19)/Lifetime!$C19</f>
        <v>0</v>
      </c>
      <c r="GZ20">
        <f>(Transition!$D19*('RCP19 scenario'!AI21*'Unit emission'!AZ20+'RCP19 scenario'!AI109*'Unit emission'!AZ152)*Efficiency!$G19+(Transition!$C19*('RCP19 scenario'!AI21*'Unit emission'!AZ64)+'RCP19 scenario'!AI109*'Unit emission'!AZ196)*Efficiency!$P19)/Lifetime!$C19</f>
        <v>0</v>
      </c>
      <c r="HA20">
        <f>(Transition!$D19*('RCP19 scenario'!AJ21*'Unit emission'!BA20)*Efficiency!$G19+Transition!$C19*('RCP19 scenario'!AJ21*'Unit emission'!BA64)*Efficiency!$P19)/Lifetime!$C19</f>
        <v>0</v>
      </c>
      <c r="HB20">
        <f>(Transition!$D19*('RCP19 scenario'!AK21*'Unit emission'!AK20+'RCP19 scenario'!AK109*'Unit emission'!AK152)*Efficiency!$G19+(Transition!$C19*('RCP19 scenario'!AK21*'Unit emission'!AK64)+'RCP19 scenario'!AK109*'Unit emission'!AK196)*Efficiency!$P19)/Lifetime!$C19</f>
        <v>0</v>
      </c>
      <c r="HC20">
        <f>(Transition!$D19*('RCP19 scenario'!AL21*'Unit emission'!AL20+'RCP19 scenario'!AL109*'Unit emission'!AL152)*Efficiency!$G19+(Transition!$C19*('RCP19 scenario'!AL21*'Unit emission'!AL64)+'RCP19 scenario'!AL109*'Unit emission'!AL196)*Efficiency!$P19)/Lifetime!$C19</f>
        <v>0</v>
      </c>
      <c r="HD20">
        <f>(Transition!$D19*('RCP19 scenario'!AM21*'Unit emission'!AM20+'RCP19 scenario'!AM109*'Unit emission'!AM152)*Efficiency!$G19+(Transition!$C19*('RCP19 scenario'!AM21*'Unit emission'!AM64)+'RCP19 scenario'!AM109*'Unit emission'!AM196)*Efficiency!$P19)/Lifetime!$C19</f>
        <v>0</v>
      </c>
      <c r="HE20">
        <f>(Transition!$D19*('RCP19 scenario'!AN21*'Unit emission'!AN20+'RCP19 scenario'!AN109*'Unit emission'!AN152)*Efficiency!$G19+(Transition!$C19*('RCP19 scenario'!AN21*'Unit emission'!AN64)+'RCP19 scenario'!AN109*'Unit emission'!AN196)*Efficiency!$P19)/Lifetime!$C19</f>
        <v>0</v>
      </c>
      <c r="HF20">
        <f>(Transition!$D19*('RCP19 scenario'!AO21*'Unit emission'!AO20+'RCP19 scenario'!AO109*'Unit emission'!AO152)*Efficiency!$G19+(Transition!$C19*('RCP19 scenario'!AO21*'Unit emission'!AO64)+'RCP19 scenario'!AO109*'Unit emission'!AO196)*Efficiency!$P19)/Lifetime!$C19</f>
        <v>0</v>
      </c>
      <c r="HG20">
        <f>(Transition!$D19*('RCP19 scenario'!AP21*'Unit emission'!AP20+'RCP19 scenario'!AP109*'Unit emission'!AP152)*Efficiency!$G19+(Transition!$C19*('RCP19 scenario'!AP21*'Unit emission'!AP64)+'RCP19 scenario'!AP109*'Unit emission'!AP196)*Efficiency!$P19)/Lifetime!$C19</f>
        <v>0</v>
      </c>
      <c r="HH20">
        <f>(Transition!$D19*('RCP19 scenario'!AQ21*'Unit emission'!AQ20+'RCP19 scenario'!AQ109*'Unit emission'!AQ152)*Efficiency!$G19+(Transition!$C19*('RCP19 scenario'!AQ21*'Unit emission'!AQ64)+'RCP19 scenario'!AQ109*'Unit emission'!AQ196)*Efficiency!$P19)/Lifetime!$C19</f>
        <v>0</v>
      </c>
      <c r="HI20">
        <f>(Transition!$D19*('RCP19 scenario'!AR21*'Unit emission'!AR20+'RCP19 scenario'!AR109*'Unit emission'!AR152)*Efficiency!$G19+(Transition!$C19*('RCP19 scenario'!AR21*'Unit emission'!AR64)+'RCP19 scenario'!AR109*'Unit emission'!AR196)*Efficiency!$P19)/Lifetime!$C19</f>
        <v>0</v>
      </c>
      <c r="HJ20">
        <f>(Transition!$D19*('RCP19 scenario'!AS21*'Unit emission'!AS20+'RCP19 scenario'!AS109*'Unit emission'!AS152)*Efficiency!$G19+(Transition!$C19*('RCP19 scenario'!AS21*'Unit emission'!AS64)+'RCP19 scenario'!AS109*'Unit emission'!AS196)*Efficiency!$P19)/Lifetime!$C19</f>
        <v>0</v>
      </c>
      <c r="HK20">
        <f>(Transition!$D19*('RCP19 scenario'!AT21*'Unit emission'!AT20+'RCP19 scenario'!AT109*'Unit emission'!AT152)*Efficiency!$G19+(Transition!$C19*('RCP19 scenario'!AT21*'Unit emission'!AT64)+'RCP19 scenario'!AT109*'Unit emission'!AT196)*Efficiency!$P19)/Lifetime!$C19</f>
        <v>0</v>
      </c>
      <c r="HL20">
        <f>(Transition!$D19*('RCP19 scenario'!AU21*'Unit emission'!AU20+'RCP19 scenario'!AU109*'Unit emission'!AU152)*Efficiency!$G19+(Transition!$C19*('RCP19 scenario'!AU21*'Unit emission'!AU64)+'RCP19 scenario'!AU109*'Unit emission'!AU196)*Efficiency!$P19)/Lifetime!$C19</f>
        <v>0</v>
      </c>
      <c r="HM20">
        <f>(Transition!$D19*('RCP19 scenario'!AV21*'Unit emission'!AV20+'RCP19 scenario'!AV109*'Unit emission'!AV152)*Efficiency!$G19+(Transition!$C19*('RCP19 scenario'!AV21*'Unit emission'!AV64)+'RCP19 scenario'!AV109*'Unit emission'!AV196)*Efficiency!$P19)/Lifetime!$C19</f>
        <v>0</v>
      </c>
      <c r="HN20">
        <f>(Transition!$D19*('RCP19 scenario'!AW21*'Unit emission'!AW20+'RCP19 scenario'!AW109*'Unit emission'!AW152)*Efficiency!$G19+(Transition!$C19*('RCP19 scenario'!AW21*'Unit emission'!AW64)+'RCP19 scenario'!AW109*'Unit emission'!AW196)*Efficiency!$P19)/Lifetime!$C19</f>
        <v>0</v>
      </c>
      <c r="HO20">
        <f>(Transition!$D19*('RCP19 scenario'!AX21*'Unit emission'!AX20+'RCP19 scenario'!AX109*'Unit emission'!AX152)*Efficiency!$G19+(Transition!$C19*('RCP19 scenario'!AX21*'Unit emission'!AX64)+'RCP19 scenario'!AX109*'Unit emission'!AX196)*Efficiency!$P19)/Lifetime!$C19</f>
        <v>0</v>
      </c>
      <c r="HP20">
        <f>(Transition!$D19*('RCP19 scenario'!AY21*'Unit emission'!AY20+'RCP19 scenario'!AY109*'Unit emission'!AY152)*Efficiency!$G19+(Transition!$C19*('RCP19 scenario'!AY21*'Unit emission'!AY64)+'RCP19 scenario'!AY109*'Unit emission'!AY196)*Efficiency!$P19)/Lifetime!$C19</f>
        <v>0</v>
      </c>
      <c r="HQ20">
        <f>(Transition!$D19*('RCP19 scenario'!AZ21*'Unit emission'!AZ20+'RCP19 scenario'!AZ109*'Unit emission'!AZ152)*Efficiency!$G19+(Transition!$C19*('RCP19 scenario'!AZ21*'Unit emission'!AZ64)+'RCP19 scenario'!AZ109*'Unit emission'!AZ196)*Efficiency!$P19)/Lifetime!$C19</f>
        <v>0</v>
      </c>
      <c r="HR20">
        <f>(Transition!$D19*('RCP19 scenario'!BA21*'Unit emission'!BA20)*Efficiency!$G19+Transition!$C19*('RCP19 scenario'!BA21*'Unit emission'!BA64)*Efficiency!$P19)/Lifetime!$C19</f>
        <v>0</v>
      </c>
      <c r="HS20" s="9">
        <f>(Transition!$D19*('RCP19 scenario'!BB21*'Unit emission'!AK20)*Efficiency!$G19+Transition!$C19*('RCP19 scenario'!BB21*'Unit emission'!AK64)*Efficiency!$P19)/Lifetime!$C19</f>
        <v>0</v>
      </c>
      <c r="HT20" s="9">
        <f>(Transition!$D19*('RCP19 scenario'!BC21*'Unit emission'!AL20)*Efficiency!$G19+Transition!$C19*('RCP19 scenario'!BC21*'Unit emission'!AL64)*Efficiency!$P19)/Lifetime!$C19</f>
        <v>0</v>
      </c>
      <c r="HU20" s="9">
        <f>(Transition!$D19*('RCP19 scenario'!BD21*'Unit emission'!AM20)*Efficiency!$G19+Transition!$C19*('RCP19 scenario'!BD21*'Unit emission'!AM64)*Efficiency!$P19)/Lifetime!$C19</f>
        <v>0</v>
      </c>
      <c r="HV20" s="9">
        <f>(Transition!$D19*('RCP19 scenario'!BE21*'Unit emission'!AN20)*Efficiency!$G19+Transition!$C19*('RCP19 scenario'!BE21*'Unit emission'!AN64)*Efficiency!$P19)/Lifetime!$C19</f>
        <v>0</v>
      </c>
      <c r="HW20" s="9">
        <f>(Transition!$D19*('RCP19 scenario'!BF21*'Unit emission'!AO20)*Efficiency!$G19+Transition!$C19*('RCP19 scenario'!BF21*'Unit emission'!AO64)*Efficiency!$P19)/Lifetime!$C19</f>
        <v>0</v>
      </c>
      <c r="HX20" s="9">
        <f>(Transition!$D19*('RCP19 scenario'!BG21*'Unit emission'!AP20)*Efficiency!$G19+Transition!$C19*('RCP19 scenario'!BG21*'Unit emission'!AP64)*Efficiency!$P19)/Lifetime!$C19</f>
        <v>0</v>
      </c>
      <c r="HY20" s="9">
        <f>(Transition!$D19*('RCP19 scenario'!BH21*'Unit emission'!AQ20)*Efficiency!$G19+Transition!$C19*('RCP19 scenario'!BH21*'Unit emission'!AQ64)*Efficiency!$P19)/Lifetime!$C19</f>
        <v>0</v>
      </c>
      <c r="HZ20" s="9">
        <f>(Transition!$D19*('RCP19 scenario'!BI21*'Unit emission'!AR20)*Efficiency!$G19+Transition!$C19*('RCP19 scenario'!BI21*'Unit emission'!AR64)*Efficiency!$P19)/Lifetime!$C19</f>
        <v>0</v>
      </c>
      <c r="IA20" s="9">
        <f>(Transition!$D19*('RCP19 scenario'!BJ21*'Unit emission'!AS20)*Efficiency!$G19+Transition!$C19*('RCP19 scenario'!BJ21*'Unit emission'!AS64)*Efficiency!$P19)/Lifetime!$C19</f>
        <v>0</v>
      </c>
      <c r="IB20" s="9">
        <f>(Transition!$D19*('RCP19 scenario'!BK21*'Unit emission'!AT20)*Efficiency!$G19+Transition!$C19*('RCP19 scenario'!BK21*'Unit emission'!AT64)*Efficiency!$P19)/Lifetime!$C19</f>
        <v>0</v>
      </c>
      <c r="IC20" s="9">
        <f>(Transition!$D19*('RCP19 scenario'!BL21*'Unit emission'!AU20)*Efficiency!$G19+Transition!$C19*('RCP19 scenario'!BL21*'Unit emission'!AU64)*Efficiency!$P19)/Lifetime!$C19</f>
        <v>0</v>
      </c>
      <c r="ID20" s="9">
        <f>(Transition!$D19*('RCP19 scenario'!BM21*'Unit emission'!AV20)*Efficiency!$G19+Transition!$C19*('RCP19 scenario'!BM21*'Unit emission'!AV64)*Efficiency!$P19)/Lifetime!$C19</f>
        <v>0</v>
      </c>
      <c r="IE20" s="9">
        <f>(Transition!$D19*('RCP19 scenario'!BN21*'Unit emission'!AW20)*Efficiency!$G19+Transition!$C19*('RCP19 scenario'!BN21*'Unit emission'!AW64)*Efficiency!$P19)/Lifetime!$C19</f>
        <v>0</v>
      </c>
      <c r="IF20" s="9">
        <f>(Transition!$D19*('RCP19 scenario'!BO21*'Unit emission'!AX20)*Efficiency!$G19+Transition!$C19*('RCP19 scenario'!BO21*'Unit emission'!AX64)*Efficiency!$P19)/Lifetime!$C19</f>
        <v>0</v>
      </c>
      <c r="IG20" s="9">
        <f>(Transition!$D19*('RCP19 scenario'!BP21*'Unit emission'!AY20)*Efficiency!$G19+Transition!$C19*('RCP19 scenario'!BP21*'Unit emission'!AY64)*Efficiency!$P19)/Lifetime!$C19</f>
        <v>0</v>
      </c>
      <c r="IH20" s="9">
        <f>(Transition!$D19*('RCP19 scenario'!BQ21*'Unit emission'!AZ20)*Efficiency!$G19+Transition!$C19*('RCP19 scenario'!BQ21*'Unit emission'!AZ64)*Efficiency!$P19)/Lifetime!$C19</f>
        <v>0</v>
      </c>
      <c r="II20" s="9">
        <f>(Transition!$D19*('RCP19 scenario'!BR21*'Unit emission'!BA20)*Efficiency!$G19+Transition!$C19*('RCP19 scenario'!BR21*'Unit emission'!BA64)*Efficiency!$P19)/Lifetime!$C19</f>
        <v>0</v>
      </c>
      <c r="IJ20" s="9">
        <f>(Transition!$D19*('RCP19 scenario'!BS21*'Unit emission'!AK20)*Efficiency!$G19+Transition!$C19*('RCP19 scenario'!BS21*'Unit emission'!AK64)*Efficiency!$P19)/Lifetime!$C19</f>
        <v>0</v>
      </c>
      <c r="IK20" s="9">
        <f>(Transition!$D19*('RCP19 scenario'!BT21*'Unit emission'!AL20)*Efficiency!$G19+Transition!$C19*('RCP19 scenario'!BT21*'Unit emission'!AL64)*Efficiency!$P19)/Lifetime!$C19</f>
        <v>0</v>
      </c>
      <c r="IL20" s="9">
        <f>(Transition!$D19*('RCP19 scenario'!BU21*'Unit emission'!AM20)*Efficiency!$G19+Transition!$C19*('RCP19 scenario'!BU21*'Unit emission'!AM64)*Efficiency!$P19)/Lifetime!$C19</f>
        <v>0</v>
      </c>
      <c r="IM20" s="9">
        <f>(Transition!$D19*('RCP19 scenario'!BV21*'Unit emission'!AN20)*Efficiency!$G19+Transition!$C19*('RCP19 scenario'!BV21*'Unit emission'!AN64)*Efficiency!$P19)/Lifetime!$C19</f>
        <v>0</v>
      </c>
      <c r="IN20" s="9">
        <f>(Transition!$D19*('RCP19 scenario'!BW21*'Unit emission'!AO20)*Efficiency!$G19+Transition!$C19*('RCP19 scenario'!BW21*'Unit emission'!AO64)*Efficiency!$P19)/Lifetime!$C19</f>
        <v>0</v>
      </c>
      <c r="IO20" s="9">
        <f>(Transition!$D19*('RCP19 scenario'!BX21*'Unit emission'!AP20)*Efficiency!$G19+Transition!$C19*('RCP19 scenario'!BX21*'Unit emission'!AP64)*Efficiency!$P19)/Lifetime!$C19</f>
        <v>0</v>
      </c>
      <c r="IP20" s="9">
        <f>(Transition!$D19*('RCP19 scenario'!BY21*'Unit emission'!AQ20)*Efficiency!$G19+Transition!$C19*('RCP19 scenario'!BY21*'Unit emission'!AQ64)*Efficiency!$P19)/Lifetime!$C19</f>
        <v>0</v>
      </c>
      <c r="IQ20" s="9">
        <f>(Transition!$D19*('RCP19 scenario'!BZ21*'Unit emission'!AR20)*Efficiency!$G19+Transition!$C19*('RCP19 scenario'!BZ21*'Unit emission'!AR64)*Efficiency!$P19)/Lifetime!$C19</f>
        <v>0</v>
      </c>
      <c r="IR20" s="9">
        <f>(Transition!$D19*('RCP19 scenario'!CA21*'Unit emission'!AS20)*Efficiency!$G19+Transition!$C19*('RCP19 scenario'!CA21*'Unit emission'!AS64)*Efficiency!$P19)/Lifetime!$C19</f>
        <v>0</v>
      </c>
      <c r="IS20" s="9">
        <f>(Transition!$D19*('RCP19 scenario'!CB21*'Unit emission'!AT20)*Efficiency!$G19+Transition!$C19*('RCP19 scenario'!CB21*'Unit emission'!AT64)*Efficiency!$P19)/Lifetime!$C19</f>
        <v>0</v>
      </c>
      <c r="IT20" s="9">
        <f>(Transition!$D19*('RCP19 scenario'!CC21*'Unit emission'!AU20)*Efficiency!$G19+Transition!$C19*('RCP19 scenario'!CC21*'Unit emission'!AU64)*Efficiency!$P19)/Lifetime!$C19</f>
        <v>0</v>
      </c>
      <c r="IU20" s="9">
        <f>(Transition!$D19*('RCP19 scenario'!CD21*'Unit emission'!AV20)*Efficiency!$G19+Transition!$C19*('RCP19 scenario'!CD21*'Unit emission'!AV64)*Efficiency!$P19)/Lifetime!$C19</f>
        <v>0</v>
      </c>
      <c r="IV20" s="9">
        <f>(Transition!$D19*('RCP19 scenario'!CE21*'Unit emission'!AW20)*Efficiency!$G19+Transition!$C19*('RCP19 scenario'!CE21*'Unit emission'!AW64)*Efficiency!$P19)/Lifetime!$C19</f>
        <v>0</v>
      </c>
      <c r="IW20" s="9">
        <f>(Transition!$D19*('RCP19 scenario'!CF21*'Unit emission'!AX20)*Efficiency!$G19+Transition!$C19*('RCP19 scenario'!CF21*'Unit emission'!AX64)*Efficiency!$P19)/Lifetime!$C19</f>
        <v>0</v>
      </c>
      <c r="IX20" s="9">
        <f>(Transition!$D19*('RCP19 scenario'!CG21*'Unit emission'!AY20)*Efficiency!$G19+Transition!$C19*('RCP19 scenario'!CG21*'Unit emission'!AY64)*Efficiency!$P19)/Lifetime!$C19</f>
        <v>0</v>
      </c>
      <c r="IY20" s="9">
        <f>(Transition!$D19*('RCP19 scenario'!CH21*'Unit emission'!AZ20)*Efficiency!$G19+Transition!$C19*('RCP19 scenario'!CH21*'Unit emission'!AZ64)*Efficiency!$P19)/Lifetime!$C19</f>
        <v>0</v>
      </c>
    </row>
    <row r="21" spans="1:259" x14ac:dyDescent="0.25">
      <c r="A21">
        <v>2028</v>
      </c>
      <c r="B21">
        <f>(Transition!$D20*('Base-scenario'!C22*'Unit emission'!C21)*Efficiency!$G20+(Transition!$C20*('Base-scenario'!C22*'Unit emission'!C65)+'Base-scenario'!C110*'Unit emission'!C197)*Efficiency!$P20)/Lifetime!$C20</f>
        <v>0</v>
      </c>
      <c r="C21">
        <f>(Transition!$D20*('Base-scenario'!D22*'Unit emission'!D21)*Efficiency!$G20+(Transition!$C20*('Base-scenario'!D22*'Unit emission'!D65)+'Base-scenario'!D110*'Unit emission'!D197)*Efficiency!$P20)/Lifetime!$C20</f>
        <v>0</v>
      </c>
      <c r="D21">
        <f>(Transition!$D20*('Base-scenario'!E22*'Unit emission'!E21)*Efficiency!$G20+(Transition!$C20*('Base-scenario'!E22*'Unit emission'!E65)+'Base-scenario'!E110*'Unit emission'!E197)*Efficiency!$P20)/Lifetime!$C20</f>
        <v>0</v>
      </c>
      <c r="E21">
        <f>(Transition!$D20*('Base-scenario'!F22*'Unit emission'!F21)*Efficiency!$G20+(Transition!$C20*('Base-scenario'!F22*'Unit emission'!F65)+'Base-scenario'!F110*'Unit emission'!F197)*Efficiency!$P20)/Lifetime!$C20</f>
        <v>0</v>
      </c>
      <c r="F21">
        <f>(Transition!$D20*('Base-scenario'!G22*'Unit emission'!G21)*Efficiency!$G20+(Transition!$C20*('Base-scenario'!G22*'Unit emission'!G65)+'Base-scenario'!G110*'Unit emission'!G197)*Efficiency!$P20)/Lifetime!$C20</f>
        <v>0</v>
      </c>
      <c r="G21">
        <f>(Transition!$D20*('Base-scenario'!H22*'Unit emission'!H21)*Efficiency!$G20+(Transition!$C20*('Base-scenario'!H22*'Unit emission'!H65)+'Base-scenario'!H110*'Unit emission'!H197)*Efficiency!$P20)/Lifetime!$C20</f>
        <v>0</v>
      </c>
      <c r="H21">
        <f>(Transition!$D20*('Base-scenario'!I22*'Unit emission'!I21)*Efficiency!$G20+(Transition!$C20*('Base-scenario'!I22*'Unit emission'!I65)+'Base-scenario'!I110*'Unit emission'!I197)*Efficiency!$P20)/Lifetime!$C20</f>
        <v>0</v>
      </c>
      <c r="I21">
        <f>(Transition!$D20*('Base-scenario'!J22*'Unit emission'!J21)*Efficiency!$G20+(Transition!$C20*('Base-scenario'!J22*'Unit emission'!J65)+'Base-scenario'!J110*'Unit emission'!J197)*Efficiency!$P20)/Lifetime!$C20</f>
        <v>0</v>
      </c>
      <c r="J21">
        <f>(Transition!$D20*('Base-scenario'!K22*'Unit emission'!K21)*Efficiency!$G20+(Transition!$C20*('Base-scenario'!K22*'Unit emission'!K65)+'Base-scenario'!K110*'Unit emission'!K197)*Efficiency!$P20)/Lifetime!$C20</f>
        <v>0</v>
      </c>
      <c r="K21">
        <f>(Transition!$D20*('Base-scenario'!L22*'Unit emission'!L21)*Efficiency!$G20+(Transition!$C20*('Base-scenario'!L22*'Unit emission'!L65)+'Base-scenario'!L110*'Unit emission'!L197)*Efficiency!$P20)/Lifetime!$C20</f>
        <v>0</v>
      </c>
      <c r="L21">
        <f>(Transition!$D20*('Base-scenario'!M22*'Unit emission'!M21)*Efficiency!$G20+(Transition!$C20*('Base-scenario'!M22*'Unit emission'!M65)+'Base-scenario'!M110*'Unit emission'!M197)*Efficiency!$P20)/Lifetime!$C20</f>
        <v>0</v>
      </c>
      <c r="M21">
        <f>(Transition!$D20*('Base-scenario'!N22*'Unit emission'!N21)*Efficiency!$G20+(Transition!$C20*('Base-scenario'!N22*'Unit emission'!N65)+'Base-scenario'!N110*'Unit emission'!N197)*Efficiency!$P20)/Lifetime!$C20</f>
        <v>0</v>
      </c>
      <c r="N21">
        <f>(Transition!$D20*('Base-scenario'!O22*'Unit emission'!O21)*Efficiency!$G20+(Transition!$C20*('Base-scenario'!O22*'Unit emission'!O65)+'Base-scenario'!O110*'Unit emission'!O197)*Efficiency!$P20)/Lifetime!$C20</f>
        <v>0</v>
      </c>
      <c r="O21">
        <f>(Transition!$D20*('Base-scenario'!P22*'Unit emission'!P21)*Efficiency!$G20+(Transition!$C20*('Base-scenario'!P22*'Unit emission'!P65)+'Base-scenario'!P110*'Unit emission'!P197)*Efficiency!$P20)/Lifetime!$C20</f>
        <v>0</v>
      </c>
      <c r="P21">
        <f>(Transition!$D20*('Base-scenario'!Q22*'Unit emission'!Q21)*Efficiency!$G20+(Transition!$C20*('Base-scenario'!Q22*'Unit emission'!Q65)+'Base-scenario'!Q110*'Unit emission'!Q197)*Efficiency!$P20)/Lifetime!$C20</f>
        <v>0</v>
      </c>
      <c r="Q21">
        <f>(Transition!$D20*('Base-scenario'!R22*'Unit emission'!R21)*Efficiency!$G20+(Transition!$C20*('Base-scenario'!R22*'Unit emission'!R65)+'Base-scenario'!R110*'Unit emission'!R197)*Efficiency!$P20)/Lifetime!$C20</f>
        <v>0</v>
      </c>
      <c r="R21">
        <f>(Transition!$D20*('Base-scenario'!S22*'Unit emission'!S21)*Efficiency!$G20+Transition!$C20*('Base-scenario'!S22*'Unit emission'!S65)*Efficiency!$P20)/Lifetime!$C20</f>
        <v>0</v>
      </c>
      <c r="S21">
        <f>(Transition!$D20*('Base-scenario'!T22*'Unit emission'!C21)*Efficiency!$G20+(Transition!$C20*('Base-scenario'!T22*'Unit emission'!C65)+'Base-scenario'!T110*'Unit emission'!C197)*Efficiency!$P20)/Lifetime!$C20</f>
        <v>0</v>
      </c>
      <c r="T21">
        <f>(Transition!$D20*('Base-scenario'!U22*'Unit emission'!D21)*Efficiency!$G20+(Transition!$C20*('Base-scenario'!U22*'Unit emission'!D65)+'Base-scenario'!U110*'Unit emission'!D197)*Efficiency!$P20)/Lifetime!$C20</f>
        <v>0</v>
      </c>
      <c r="U21">
        <f>(Transition!$D20*('Base-scenario'!V22*'Unit emission'!E21)*Efficiency!$G20+(Transition!$C20*('Base-scenario'!V22*'Unit emission'!E65)+'Base-scenario'!V110*'Unit emission'!E197)*Efficiency!$P20)/Lifetime!$C20</f>
        <v>0</v>
      </c>
      <c r="V21">
        <f>(Transition!$D20*('Base-scenario'!W22*'Unit emission'!F21)*Efficiency!$G20+(Transition!$C20*('Base-scenario'!W22*'Unit emission'!F65)+'Base-scenario'!W110*'Unit emission'!F197)*Efficiency!$P20)/Lifetime!$C20</f>
        <v>0</v>
      </c>
      <c r="W21">
        <f>(Transition!$D20*('Base-scenario'!X22*'Unit emission'!G21)*Efficiency!$G20+(Transition!$C20*('Base-scenario'!X22*'Unit emission'!G65)+'Base-scenario'!X110*'Unit emission'!G197)*Efficiency!$P20)/Lifetime!$C20</f>
        <v>0</v>
      </c>
      <c r="X21">
        <f>(Transition!$D20*('Base-scenario'!Y22*'Unit emission'!H21)*Efficiency!$G20+(Transition!$C20*('Base-scenario'!Y22*'Unit emission'!H65)+'Base-scenario'!Y110*'Unit emission'!H197)*Efficiency!$P20)/Lifetime!$C20</f>
        <v>0</v>
      </c>
      <c r="Y21">
        <f>(Transition!$D20*('Base-scenario'!Z22*'Unit emission'!I21)*Efficiency!$G20+(Transition!$C20*('Base-scenario'!Z22*'Unit emission'!I65)+'Base-scenario'!Z110*'Unit emission'!I197)*Efficiency!$P20)/Lifetime!$C20</f>
        <v>0</v>
      </c>
      <c r="Z21">
        <f>(Transition!$D20*('Base-scenario'!AA22*'Unit emission'!J21)*Efficiency!$G20+(Transition!$C20*('Base-scenario'!AA22*'Unit emission'!J65)+'Base-scenario'!AA110*'Unit emission'!J197)*Efficiency!$P20)/Lifetime!$C20</f>
        <v>0</v>
      </c>
      <c r="AA21">
        <f>(Transition!$D20*('Base-scenario'!AB22*'Unit emission'!K21)*Efficiency!$G20+(Transition!$C20*('Base-scenario'!AB22*'Unit emission'!K65)+'Base-scenario'!AB110*'Unit emission'!K197)*Efficiency!$P20)/Lifetime!$C20</f>
        <v>0</v>
      </c>
      <c r="AB21">
        <f>(Transition!$D20*('Base-scenario'!AC22*'Unit emission'!L21)*Efficiency!$G20+(Transition!$C20*('Base-scenario'!AC22*'Unit emission'!L65)+'Base-scenario'!AC110*'Unit emission'!L197)*Efficiency!$P20)/Lifetime!$C20</f>
        <v>0</v>
      </c>
      <c r="AC21">
        <f>(Transition!$D20*('Base-scenario'!AD22*'Unit emission'!M21)*Efficiency!$G20+(Transition!$C20*('Base-scenario'!AD22*'Unit emission'!M65)+'Base-scenario'!AD110*'Unit emission'!M197)*Efficiency!$P20)/Lifetime!$C20</f>
        <v>0</v>
      </c>
      <c r="AD21">
        <f>(Transition!$D20*('Base-scenario'!AE22*'Unit emission'!N21)*Efficiency!$G20+(Transition!$C20*('Base-scenario'!AE22*'Unit emission'!N65)+'Base-scenario'!AE110*'Unit emission'!N197)*Efficiency!$P20)/Lifetime!$C20</f>
        <v>0</v>
      </c>
      <c r="AE21">
        <f>(Transition!$D20*('Base-scenario'!AF22*'Unit emission'!O21)*Efficiency!$G20+(Transition!$C20*('Base-scenario'!AF22*'Unit emission'!O65)+'Base-scenario'!AF110*'Unit emission'!O197)*Efficiency!$P20)/Lifetime!$C20</f>
        <v>0</v>
      </c>
      <c r="AF21">
        <f>(Transition!$D20*('Base-scenario'!AG22*'Unit emission'!P21)*Efficiency!$G20+(Transition!$C20*('Base-scenario'!AG22*'Unit emission'!P65)+'Base-scenario'!AG110*'Unit emission'!P197)*Efficiency!$P20)/Lifetime!$C20</f>
        <v>0</v>
      </c>
      <c r="AG21">
        <f>(Transition!$D20*('Base-scenario'!AH22*'Unit emission'!Q21)*Efficiency!$G20+(Transition!$C20*('Base-scenario'!AH22*'Unit emission'!Q65)+'Base-scenario'!AH110*'Unit emission'!Q197)*Efficiency!$P20)/Lifetime!$C20</f>
        <v>0</v>
      </c>
      <c r="AH21">
        <f>(Transition!$D20*('Base-scenario'!AI22*'Unit emission'!R21)*Efficiency!$G20+(Transition!$C20*('Base-scenario'!AI22*'Unit emission'!R65)+'Base-scenario'!AI110*'Unit emission'!R197)*Efficiency!$P20)/Lifetime!$C20</f>
        <v>0</v>
      </c>
      <c r="AI21">
        <f>(Transition!$D20*('Base-scenario'!AJ22*'Unit emission'!S21)*Efficiency!$G20+Transition!$C20*('Base-scenario'!AJ22*'Unit emission'!S65)*Efficiency!$P20)/Lifetime!$C20</f>
        <v>0</v>
      </c>
      <c r="AJ21">
        <f>(Transition!$D20*('Base-scenario'!AK22*'Unit emission'!C21+'Base-scenario'!AK110*'Unit emission'!C153)*Efficiency!$G20+(Transition!$C20*('Base-scenario'!AK22*'Unit emission'!C65)+'Base-scenario'!AK110*'Unit emission'!C197)*Efficiency!$P20)/Lifetime!$C20</f>
        <v>0</v>
      </c>
      <c r="AK21">
        <f>(Transition!$D20*('Base-scenario'!AL22*'Unit emission'!D21+'Base-scenario'!AL110*'Unit emission'!D153)*Efficiency!$G20+(Transition!$C20*('Base-scenario'!AL22*'Unit emission'!D65)+'Base-scenario'!AL110*'Unit emission'!D197)*Efficiency!$P20)/Lifetime!$C20</f>
        <v>0</v>
      </c>
      <c r="AL21">
        <f>(Transition!$D20*('Base-scenario'!AM22*'Unit emission'!E21+'Base-scenario'!AM110*'Unit emission'!E153)*Efficiency!$G20+(Transition!$C20*('Base-scenario'!AM22*'Unit emission'!E65)+'Base-scenario'!AM110*'Unit emission'!E197)*Efficiency!$P20)/Lifetime!$C20</f>
        <v>0</v>
      </c>
      <c r="AM21">
        <f>(Transition!$D20*('Base-scenario'!AN22*'Unit emission'!F21+'Base-scenario'!AN110*'Unit emission'!F153)*Efficiency!$G20+(Transition!$C20*('Base-scenario'!AN22*'Unit emission'!F65)+'Base-scenario'!AN110*'Unit emission'!F197)*Efficiency!$P20)/Lifetime!$C20</f>
        <v>0</v>
      </c>
      <c r="AN21">
        <f>(Transition!$D20*('Base-scenario'!AO22*'Unit emission'!G21+'Base-scenario'!AO110*'Unit emission'!G153)*Efficiency!$G20+(Transition!$C20*('Base-scenario'!AO22*'Unit emission'!G65)+'Base-scenario'!AO110*'Unit emission'!G197)*Efficiency!$P20)/Lifetime!$C20</f>
        <v>0</v>
      </c>
      <c r="AO21">
        <f>(Transition!$D20*('Base-scenario'!AP22*'Unit emission'!H21+'Base-scenario'!AP110*'Unit emission'!H153)*Efficiency!$G20+(Transition!$C20*('Base-scenario'!AP22*'Unit emission'!H65)+'Base-scenario'!AP110*'Unit emission'!H197)*Efficiency!$P20)/Lifetime!$C20</f>
        <v>0</v>
      </c>
      <c r="AP21">
        <f>(Transition!$D20*('Base-scenario'!AQ22*'Unit emission'!I21+'Base-scenario'!AQ110*'Unit emission'!I153)*Efficiency!$G20+(Transition!$C20*('Base-scenario'!AQ22*'Unit emission'!I65)+'Base-scenario'!AQ110*'Unit emission'!I197)*Efficiency!$P20)/Lifetime!$C20</f>
        <v>0</v>
      </c>
      <c r="AQ21">
        <f>(Transition!$D20*('Base-scenario'!AR22*'Unit emission'!J21+'Base-scenario'!AR110*'Unit emission'!J153)*Efficiency!$G20+(Transition!$C20*('Base-scenario'!AR22*'Unit emission'!J65)+'Base-scenario'!AR110*'Unit emission'!J197)*Efficiency!$P20)/Lifetime!$C20</f>
        <v>0</v>
      </c>
      <c r="AR21">
        <f>(Transition!$D20*('Base-scenario'!AS22*'Unit emission'!K21+'Base-scenario'!AS110*'Unit emission'!K153)*Efficiency!$G20+(Transition!$C20*('Base-scenario'!AS22*'Unit emission'!K65)+'Base-scenario'!AS110*'Unit emission'!K197)*Efficiency!$P20)/Lifetime!$C20</f>
        <v>0</v>
      </c>
      <c r="AS21">
        <f>(Transition!$D20*('Base-scenario'!AT22*'Unit emission'!L21+'Base-scenario'!AT110*'Unit emission'!L153)*Efficiency!$G20+(Transition!$C20*('Base-scenario'!AT22*'Unit emission'!L65)+'Base-scenario'!AT110*'Unit emission'!L197)*Efficiency!$P20)/Lifetime!$C20</f>
        <v>0</v>
      </c>
      <c r="AT21">
        <f>(Transition!$D20*('Base-scenario'!AU22*'Unit emission'!M21+'Base-scenario'!AU110*'Unit emission'!M153)*Efficiency!$G20+(Transition!$C20*('Base-scenario'!AU22*'Unit emission'!M65)+'Base-scenario'!AU110*'Unit emission'!M197)*Efficiency!$P20)/Lifetime!$C20</f>
        <v>0</v>
      </c>
      <c r="AU21">
        <f>(Transition!$D20*('Base-scenario'!AV22*'Unit emission'!N21+'Base-scenario'!AV110*'Unit emission'!N153)*Efficiency!$G20+(Transition!$C20*('Base-scenario'!AV22*'Unit emission'!N65)+'Base-scenario'!AV110*'Unit emission'!N197)*Efficiency!$P20)/Lifetime!$C20</f>
        <v>0</v>
      </c>
      <c r="AV21">
        <f>(Transition!$D20*('Base-scenario'!AW22*'Unit emission'!O21+'Base-scenario'!AW110*'Unit emission'!O153)*Efficiency!$G20+(Transition!$C20*('Base-scenario'!AW22*'Unit emission'!O65)+'Base-scenario'!AW110*'Unit emission'!O197)*Efficiency!$P20)/Lifetime!$C20</f>
        <v>0</v>
      </c>
      <c r="AW21">
        <f>(Transition!$D20*('Base-scenario'!AX22*'Unit emission'!P21+'Base-scenario'!AX110*'Unit emission'!P153)*Efficiency!$G20+(Transition!$C20*('Base-scenario'!AX22*'Unit emission'!P65)+'Base-scenario'!AX110*'Unit emission'!P197)*Efficiency!$P20)/Lifetime!$C20</f>
        <v>0</v>
      </c>
      <c r="AX21">
        <f>(Transition!$D20*('Base-scenario'!AY22*'Unit emission'!Q21+'Base-scenario'!AY110*'Unit emission'!Q153)*Efficiency!$G20+(Transition!$C20*('Base-scenario'!AY22*'Unit emission'!Q65)+'Base-scenario'!AY110*'Unit emission'!Q197)*Efficiency!$P20)/Lifetime!$C20</f>
        <v>0</v>
      </c>
      <c r="AY21">
        <f>(Transition!$D20*('Base-scenario'!AZ22*'Unit emission'!R21+'Base-scenario'!AZ110*'Unit emission'!R153)*Efficiency!$G20+(Transition!$C20*('Base-scenario'!AZ22*'Unit emission'!R65)+'Base-scenario'!AZ110*'Unit emission'!R197)*Efficiency!$P20)/Lifetime!$C20</f>
        <v>0</v>
      </c>
      <c r="AZ21">
        <f>(Transition!$D20*('Base-scenario'!BA22*'Unit emission'!S21)*Efficiency!$G20+Transition!$C20*('Base-scenario'!BA22*'Unit emission'!S65)*Efficiency!$P20)/Lifetime!$C20</f>
        <v>0</v>
      </c>
      <c r="BA21" s="9">
        <f>(Transition!$D20*('Base-scenario'!BB22*'Unit emission'!C21)*Efficiency!$G20+Transition!$C20*('Base-scenario'!BB22*'Unit emission'!C65)*Efficiency!$P20)/Lifetime!$C20</f>
        <v>0</v>
      </c>
      <c r="BB21" s="9">
        <f>(Transition!$D20*('Base-scenario'!BC22*'Unit emission'!D21)*Efficiency!$G20+Transition!$C20*('Base-scenario'!BC22*'Unit emission'!D65)*Efficiency!$P20)/Lifetime!$C20</f>
        <v>0</v>
      </c>
      <c r="BC21" s="9">
        <f>(Transition!$D20*('Base-scenario'!BD22*'Unit emission'!E21)*Efficiency!$G20+Transition!$C20*('Base-scenario'!BD22*'Unit emission'!E65)*Efficiency!$P20)/Lifetime!$C20</f>
        <v>0</v>
      </c>
      <c r="BD21" s="9">
        <f>(Transition!$D20*('Base-scenario'!BE22*'Unit emission'!F21)*Efficiency!$G20+Transition!$C20*('Base-scenario'!BE22*'Unit emission'!F65)*Efficiency!$P20)/Lifetime!$C20</f>
        <v>0</v>
      </c>
      <c r="BE21" s="9">
        <f>(Transition!$D20*('Base-scenario'!BF22*'Unit emission'!G21)*Efficiency!$G20+Transition!$C20*('Base-scenario'!BF22*'Unit emission'!G65)*Efficiency!$P20)/Lifetime!$C20</f>
        <v>0</v>
      </c>
      <c r="BF21" s="9">
        <f>(Transition!$D20*('Base-scenario'!BG22*'Unit emission'!H21)*Efficiency!$G20+Transition!$C20*('Base-scenario'!BG22*'Unit emission'!H65)*Efficiency!$P20)/Lifetime!$C20</f>
        <v>0</v>
      </c>
      <c r="BG21" s="9">
        <f>(Transition!$D20*('Base-scenario'!BH22*'Unit emission'!I21)*Efficiency!$G20+Transition!$C20*('Base-scenario'!BH22*'Unit emission'!I65)*Efficiency!$P20)/Lifetime!$C20</f>
        <v>0</v>
      </c>
      <c r="BH21" s="9">
        <f>(Transition!$D20*('Base-scenario'!BI22*'Unit emission'!J21)*Efficiency!$G20+Transition!$C20*('Base-scenario'!BI22*'Unit emission'!J65)*Efficiency!$P20)/Lifetime!$C20</f>
        <v>0</v>
      </c>
      <c r="BI21" s="9">
        <f>(Transition!$D20*('Base-scenario'!BJ22*'Unit emission'!K21)*Efficiency!$G20+Transition!$C20*('Base-scenario'!BJ22*'Unit emission'!K65)*Efficiency!$P20)/Lifetime!$C20</f>
        <v>0</v>
      </c>
      <c r="BJ21" s="9">
        <f>(Transition!$D20*('Base-scenario'!BK22*'Unit emission'!L21)*Efficiency!$G20+Transition!$C20*('Base-scenario'!BK22*'Unit emission'!L65)*Efficiency!$P20)/Lifetime!$C20</f>
        <v>0</v>
      </c>
      <c r="BK21" s="9">
        <f>(Transition!$D20*('Base-scenario'!BL22*'Unit emission'!M21)*Efficiency!$G20+Transition!$C20*('Base-scenario'!BL22*'Unit emission'!M65)*Efficiency!$P20)/Lifetime!$C20</f>
        <v>0</v>
      </c>
      <c r="BL21" s="9">
        <f>(Transition!$D20*('Base-scenario'!BM22*'Unit emission'!N21)*Efficiency!$G20+Transition!$C20*('Base-scenario'!BM22*'Unit emission'!N65)*Efficiency!$P20)/Lifetime!$C20</f>
        <v>0</v>
      </c>
      <c r="BM21" s="9">
        <f>(Transition!$D20*('Base-scenario'!BN22*'Unit emission'!O21)*Efficiency!$G20+Transition!$C20*('Base-scenario'!BN22*'Unit emission'!O65)*Efficiency!$P20)/Lifetime!$C20</f>
        <v>0</v>
      </c>
      <c r="BN21" s="9">
        <f>(Transition!$D20*('Base-scenario'!BO22*'Unit emission'!P21)*Efficiency!$G20+Transition!$C20*('Base-scenario'!BO22*'Unit emission'!P65)*Efficiency!$P20)/Lifetime!$C20</f>
        <v>0</v>
      </c>
      <c r="BO21" s="9">
        <f>(Transition!$D20*('Base-scenario'!BP22*'Unit emission'!Q21)*Efficiency!$G20+Transition!$C20*('Base-scenario'!BP22*'Unit emission'!Q65)*Efficiency!$P20)/Lifetime!$C20</f>
        <v>0</v>
      </c>
      <c r="BP21" s="9">
        <f>(Transition!$D20*('Base-scenario'!BQ22*'Unit emission'!R21)*Efficiency!$G20+Transition!$C20*('Base-scenario'!BQ22*'Unit emission'!R65)*Efficiency!$P20)/Lifetime!$C20</f>
        <v>0</v>
      </c>
      <c r="BQ21" s="9">
        <f>(Transition!$D20*('Base-scenario'!BR22*'Unit emission'!S21)*Efficiency!$G20+Transition!$C20*('Base-scenario'!BR22*'Unit emission'!S65)*Efficiency!$P20)/Lifetime!$C20</f>
        <v>0</v>
      </c>
      <c r="BR21" s="9">
        <f>(Transition!$D20*('Base-scenario'!BS22*'Unit emission'!C21)*Efficiency!$G20+Transition!$C20*('Base-scenario'!BS22*'Unit emission'!C65)*Efficiency!$P20)/Lifetime!$C20</f>
        <v>0</v>
      </c>
      <c r="BS21" s="9">
        <f>(Transition!$D20*('Base-scenario'!BT22*'Unit emission'!D21)*Efficiency!$G20+Transition!$C20*('Base-scenario'!BT22*'Unit emission'!D65)*Efficiency!$P20)/Lifetime!$C20</f>
        <v>0</v>
      </c>
      <c r="BT21" s="9">
        <f>(Transition!$D20*('Base-scenario'!BU22*'Unit emission'!E21)*Efficiency!$G20+Transition!$C20*('Base-scenario'!BU22*'Unit emission'!E65)*Efficiency!$P20)/Lifetime!$C20</f>
        <v>0</v>
      </c>
      <c r="BU21" s="9">
        <f>(Transition!$D20*('Base-scenario'!BV22*'Unit emission'!F21)*Efficiency!$G20+Transition!$C20*('Base-scenario'!BV22*'Unit emission'!F65)*Efficiency!$P20)/Lifetime!$C20</f>
        <v>0</v>
      </c>
      <c r="BV21" s="9">
        <f>(Transition!$D20*('Base-scenario'!BW22*'Unit emission'!G21)*Efficiency!$G20+Transition!$C20*('Base-scenario'!BW22*'Unit emission'!G65)*Efficiency!$P20)/Lifetime!$C20</f>
        <v>0</v>
      </c>
      <c r="BW21" s="9">
        <f>(Transition!$D20*('Base-scenario'!BX22*'Unit emission'!H21)*Efficiency!$G20+Transition!$C20*('Base-scenario'!BX22*'Unit emission'!H65)*Efficiency!$P20)/Lifetime!$C20</f>
        <v>0</v>
      </c>
      <c r="BX21" s="9">
        <f>(Transition!$D20*('Base-scenario'!BY22*'Unit emission'!I21)*Efficiency!$G20+Transition!$C20*('Base-scenario'!BY22*'Unit emission'!I65)*Efficiency!$P20)/Lifetime!$C20</f>
        <v>0</v>
      </c>
      <c r="BY21" s="9">
        <f>(Transition!$D20*('Base-scenario'!BZ22*'Unit emission'!J21)*Efficiency!$G20+Transition!$C20*('Base-scenario'!BZ22*'Unit emission'!J65)*Efficiency!$P20)/Lifetime!$C20</f>
        <v>0</v>
      </c>
      <c r="BZ21" s="9">
        <f>(Transition!$D20*('Base-scenario'!CA22*'Unit emission'!K21)*Efficiency!$G20+Transition!$C20*('Base-scenario'!CA22*'Unit emission'!K65)*Efficiency!$P20)/Lifetime!$C20</f>
        <v>0</v>
      </c>
      <c r="CA21" s="9">
        <f>(Transition!$D20*('Base-scenario'!CB22*'Unit emission'!L21)*Efficiency!$G20+Transition!$C20*('Base-scenario'!CB22*'Unit emission'!L65)*Efficiency!$P20)/Lifetime!$C20</f>
        <v>0</v>
      </c>
      <c r="CB21" s="9">
        <f>(Transition!$D20*('Base-scenario'!CC22*'Unit emission'!M21)*Efficiency!$G20+Transition!$C20*('Base-scenario'!CC22*'Unit emission'!M65)*Efficiency!$P20)/Lifetime!$C20</f>
        <v>0</v>
      </c>
      <c r="CC21" s="9">
        <f>(Transition!$D20*('Base-scenario'!CD22*'Unit emission'!N21)*Efficiency!$G20+Transition!$C20*('Base-scenario'!CD22*'Unit emission'!N65)*Efficiency!$P20)/Lifetime!$C20</f>
        <v>0</v>
      </c>
      <c r="CD21" s="9">
        <f>(Transition!$D20*('Base-scenario'!CE22*'Unit emission'!O21)*Efficiency!$G20+Transition!$C20*('Base-scenario'!CE22*'Unit emission'!O65)*Efficiency!$P20)/Lifetime!$C20</f>
        <v>0</v>
      </c>
      <c r="CE21" s="9">
        <f>(Transition!$D20*('Base-scenario'!CF22*'Unit emission'!P21)*Efficiency!$G20+Transition!$C20*('Base-scenario'!CF22*'Unit emission'!P65)*Efficiency!$P20)/Lifetime!$C20</f>
        <v>0</v>
      </c>
      <c r="CF21" s="9">
        <f>(Transition!$D20*('Base-scenario'!CG22*'Unit emission'!Q21)*Efficiency!$G20+Transition!$C20*('Base-scenario'!CG22*'Unit emission'!Q65)*Efficiency!$P20)/Lifetime!$C20</f>
        <v>0</v>
      </c>
      <c r="CG21" s="9">
        <f>(Transition!$D20*('Base-scenario'!CH22*'Unit emission'!R21)*Efficiency!$G20+Transition!$C20*('Base-scenario'!CH22*'Unit emission'!R65)*Efficiency!$P20)/Lifetime!$C20</f>
        <v>0</v>
      </c>
      <c r="CJ21">
        <v>2028</v>
      </c>
      <c r="CK21">
        <f>(Transition!$D20*('RCP26 scenario'!C22*'Unit emission'!T21+'RCP26 scenario'!C110*'Unit emission'!T153)*Efficiency!$G20+(Transition!$C20*('RCP26 scenario'!C22*'Unit emission'!T65)+'RCP26 scenario'!C110*'Unit emission'!T197)*Efficiency!$P20)/Lifetime!$C20</f>
        <v>0</v>
      </c>
      <c r="CL21">
        <f>(Transition!$D20*('RCP26 scenario'!D22*'Unit emission'!U21+'RCP26 scenario'!D110*'Unit emission'!U153)*Efficiency!$G20+(Transition!$C20*('RCP26 scenario'!D22*'Unit emission'!U65)+'RCP26 scenario'!D110*'Unit emission'!U197)*Efficiency!$P20)/Lifetime!$C20</f>
        <v>0</v>
      </c>
      <c r="CM21">
        <f>(Transition!$D20*('RCP26 scenario'!E22*'Unit emission'!V21+'RCP26 scenario'!E110*'Unit emission'!V153)*Efficiency!$G20+(Transition!$C20*('RCP26 scenario'!E22*'Unit emission'!V65)+'RCP26 scenario'!E110*'Unit emission'!V197)*Efficiency!$P20)/Lifetime!$C20</f>
        <v>0</v>
      </c>
      <c r="CN21">
        <f>(Transition!$D20*('RCP26 scenario'!F22*'Unit emission'!W21+'RCP26 scenario'!F110*'Unit emission'!W153)*Efficiency!$G20+(Transition!$C20*('RCP26 scenario'!F22*'Unit emission'!W65)+'RCP26 scenario'!F110*'Unit emission'!W197)*Efficiency!$P20)/Lifetime!$C20</f>
        <v>0</v>
      </c>
      <c r="CO21">
        <f>(Transition!$D20*('RCP26 scenario'!G22*'Unit emission'!X21+'RCP26 scenario'!G110*'Unit emission'!X153)*Efficiency!$G20+(Transition!$C20*('RCP26 scenario'!G22*'Unit emission'!X65)+'RCP26 scenario'!G110*'Unit emission'!X197)*Efficiency!$P20)/Lifetime!$C20</f>
        <v>0</v>
      </c>
      <c r="CP21">
        <f>(Transition!$D20*('RCP26 scenario'!H22*'Unit emission'!Y21+'RCP26 scenario'!H110*'Unit emission'!Y153)*Efficiency!$G20+(Transition!$C20*('RCP26 scenario'!H22*'Unit emission'!Y65)+'RCP26 scenario'!H110*'Unit emission'!Y197)*Efficiency!$P20)/Lifetime!$C20</f>
        <v>0</v>
      </c>
      <c r="CQ21">
        <f>(Transition!$D20*('RCP26 scenario'!I22*'Unit emission'!Z21+'RCP26 scenario'!I110*'Unit emission'!Z153)*Efficiency!$G20+(Transition!$C20*('RCP26 scenario'!I22*'Unit emission'!Z65)+'RCP26 scenario'!I110*'Unit emission'!Z197)*Efficiency!$P20)/Lifetime!$C20</f>
        <v>0</v>
      </c>
      <c r="CR21">
        <f>(Transition!$D20*('RCP26 scenario'!J22*'Unit emission'!AA21+'RCP26 scenario'!J110*'Unit emission'!AA153)*Efficiency!$G20+(Transition!$C20*('RCP26 scenario'!J22*'Unit emission'!AA65)+'RCP26 scenario'!J110*'Unit emission'!AA197)*Efficiency!$P20)/Lifetime!$C20</f>
        <v>0</v>
      </c>
      <c r="CS21">
        <f>(Transition!$D20*('RCP26 scenario'!K22*'Unit emission'!AB21+'RCP26 scenario'!K110*'Unit emission'!AB153)*Efficiency!$G20+(Transition!$C20*('RCP26 scenario'!K22*'Unit emission'!AB65)+'RCP26 scenario'!K110*'Unit emission'!AB197)*Efficiency!$P20)/Lifetime!$C20</f>
        <v>0</v>
      </c>
      <c r="CT21">
        <f>(Transition!$D20*('RCP26 scenario'!L22*'Unit emission'!AC21+'RCP26 scenario'!L110*'Unit emission'!AC153)*Efficiency!$G20+(Transition!$C20*('RCP26 scenario'!L22*'Unit emission'!AC65)+'RCP26 scenario'!L110*'Unit emission'!AC197)*Efficiency!$P20)/Lifetime!$C20</f>
        <v>0</v>
      </c>
      <c r="CU21">
        <f>(Transition!$D20*('RCP26 scenario'!M22*'Unit emission'!AD21+'RCP26 scenario'!M110*'Unit emission'!AD153)*Efficiency!$G20+(Transition!$C20*('RCP26 scenario'!M22*'Unit emission'!AD65)+'RCP26 scenario'!M110*'Unit emission'!AD197)*Efficiency!$P20)/Lifetime!$C20</f>
        <v>0</v>
      </c>
      <c r="CV21">
        <f>(Transition!$D20*('RCP26 scenario'!N22*'Unit emission'!AE21+'RCP26 scenario'!N110*'Unit emission'!AE153)*Efficiency!$G20+(Transition!$C20*('RCP26 scenario'!N22*'Unit emission'!AE65)+'RCP26 scenario'!N110*'Unit emission'!AE197)*Efficiency!$P20)/Lifetime!$C20</f>
        <v>0</v>
      </c>
      <c r="CW21">
        <f>(Transition!$D20*('RCP26 scenario'!O22*'Unit emission'!AF21+'RCP26 scenario'!O110*'Unit emission'!AF153)*Efficiency!$G20+(Transition!$C20*('RCP26 scenario'!O22*'Unit emission'!AF65)+'RCP26 scenario'!O110*'Unit emission'!AF197)*Efficiency!$P20)/Lifetime!$C20</f>
        <v>0</v>
      </c>
      <c r="CX21">
        <f>(Transition!$D20*('RCP26 scenario'!P22*'Unit emission'!AG21+'RCP26 scenario'!P110*'Unit emission'!AG153)*Efficiency!$G20+(Transition!$C20*('RCP26 scenario'!P22*'Unit emission'!AG65)+'RCP26 scenario'!P110*'Unit emission'!AG197)*Efficiency!$P20)/Lifetime!$C20</f>
        <v>0</v>
      </c>
      <c r="CY21">
        <f>(Transition!$D20*('RCP26 scenario'!Q22*'Unit emission'!AH21+'RCP26 scenario'!Q110*'Unit emission'!AH153)*Efficiency!$G20+(Transition!$C20*('RCP26 scenario'!Q22*'Unit emission'!AH65)+'RCP26 scenario'!Q110*'Unit emission'!AH197)*Efficiency!$P20)/Lifetime!$C20</f>
        <v>0</v>
      </c>
      <c r="CZ21">
        <f>(Transition!$D20*('RCP26 scenario'!R22*'Unit emission'!AI21+'RCP26 scenario'!R110*'Unit emission'!AI153)*Efficiency!$G20+(Transition!$C20*('RCP26 scenario'!R22*'Unit emission'!AI65)+'RCP26 scenario'!R110*'Unit emission'!AI197)*Efficiency!$P20)/Lifetime!$C20</f>
        <v>0</v>
      </c>
      <c r="DA21">
        <f>(Transition!$D20*('RCP26 scenario'!S22*'Unit emission'!AJ21)*Efficiency!$G20+Transition!$C20*('RCP26 scenario'!S22*'Unit emission'!AJ65)*Efficiency!$P20)/Lifetime!$C20</f>
        <v>0</v>
      </c>
      <c r="DB21">
        <f>(Transition!$D20*('RCP26 scenario'!T22*'Unit emission'!T21+'RCP26 scenario'!T110*'Unit emission'!T153)*Efficiency!$G20+(Transition!$C20*('RCP26 scenario'!T22*'Unit emission'!T65)+'RCP26 scenario'!T110*'Unit emission'!T197)*Efficiency!$P20)/Lifetime!$C20</f>
        <v>0</v>
      </c>
      <c r="DC21">
        <f>(Transition!$D20*('RCP26 scenario'!U22*'Unit emission'!U21+'RCP26 scenario'!U110*'Unit emission'!U153)*Efficiency!$G20+(Transition!$C20*('RCP26 scenario'!U22*'Unit emission'!U65)+'RCP26 scenario'!U110*'Unit emission'!U197)*Efficiency!$P20)/Lifetime!$C20</f>
        <v>0</v>
      </c>
      <c r="DD21">
        <f>(Transition!$D20*('RCP26 scenario'!V22*'Unit emission'!V21+'RCP26 scenario'!V110*'Unit emission'!V153)*Efficiency!$G20+(Transition!$C20*('RCP26 scenario'!V22*'Unit emission'!V65)+'RCP26 scenario'!V110*'Unit emission'!V197)*Efficiency!$P20)/Lifetime!$C20</f>
        <v>0</v>
      </c>
      <c r="DE21">
        <f>(Transition!$D20*('RCP26 scenario'!W22*'Unit emission'!W21+'RCP26 scenario'!W110*'Unit emission'!W153)*Efficiency!$G20+(Transition!$C20*('RCP26 scenario'!W22*'Unit emission'!W65)+'RCP26 scenario'!W110*'Unit emission'!W197)*Efficiency!$P20)/Lifetime!$C20</f>
        <v>0</v>
      </c>
      <c r="DF21">
        <f>(Transition!$D20*('RCP26 scenario'!X22*'Unit emission'!X21+'RCP26 scenario'!X110*'Unit emission'!X153)*Efficiency!$G20+(Transition!$C20*('RCP26 scenario'!X22*'Unit emission'!X65)+'RCP26 scenario'!X110*'Unit emission'!X197)*Efficiency!$P20)/Lifetime!$C20</f>
        <v>0</v>
      </c>
      <c r="DG21">
        <f>(Transition!$D20*('RCP26 scenario'!Y22*'Unit emission'!Y21+'RCP26 scenario'!Y110*'Unit emission'!Y153)*Efficiency!$G20+(Transition!$C20*('RCP26 scenario'!Y22*'Unit emission'!Y65)+'RCP26 scenario'!Y110*'Unit emission'!Y197)*Efficiency!$P20)/Lifetime!$C20</f>
        <v>0</v>
      </c>
      <c r="DH21">
        <f>(Transition!$D20*('RCP26 scenario'!Z22*'Unit emission'!Z21+'RCP26 scenario'!Z110*'Unit emission'!Z153)*Efficiency!$G20+(Transition!$C20*('RCP26 scenario'!Z22*'Unit emission'!Z65)+'RCP26 scenario'!Z110*'Unit emission'!Z197)*Efficiency!$P20)/Lifetime!$C20</f>
        <v>0</v>
      </c>
      <c r="DI21">
        <f>(Transition!$D20*('RCP26 scenario'!AA22*'Unit emission'!AA21+'RCP26 scenario'!AA110*'Unit emission'!AA153)*Efficiency!$G20+(Transition!$C20*('RCP26 scenario'!AA22*'Unit emission'!AA65)+'RCP26 scenario'!AA110*'Unit emission'!AA197)*Efficiency!$P20)/Lifetime!$C20</f>
        <v>0</v>
      </c>
      <c r="DJ21">
        <f>(Transition!$D20*('RCP26 scenario'!AB22*'Unit emission'!AB21+'RCP26 scenario'!AB110*'Unit emission'!AB153)*Efficiency!$G20+(Transition!$C20*('RCP26 scenario'!AB22*'Unit emission'!AB65)+'RCP26 scenario'!AB110*'Unit emission'!AB197)*Efficiency!$P20)/Lifetime!$C20</f>
        <v>0</v>
      </c>
      <c r="DK21">
        <f>(Transition!$D20*('RCP26 scenario'!AC22*'Unit emission'!AC21+'RCP26 scenario'!AC110*'Unit emission'!AC153)*Efficiency!$G20+(Transition!$C20*('RCP26 scenario'!AC22*'Unit emission'!AC65)+'RCP26 scenario'!AC110*'Unit emission'!AC197)*Efficiency!$P20)/Lifetime!$C20</f>
        <v>0</v>
      </c>
      <c r="DL21">
        <f>(Transition!$D20*('RCP26 scenario'!AD22*'Unit emission'!AD21+'RCP26 scenario'!AD110*'Unit emission'!AD153)*Efficiency!$G20+(Transition!$C20*('RCP26 scenario'!AD22*'Unit emission'!AD65)+'RCP26 scenario'!AD110*'Unit emission'!AD197)*Efficiency!$P20)/Lifetime!$C20</f>
        <v>0</v>
      </c>
      <c r="DM21">
        <f>(Transition!$D20*('RCP26 scenario'!AE22*'Unit emission'!AE21+'RCP26 scenario'!AE110*'Unit emission'!AE153)*Efficiency!$G20+(Transition!$C20*('RCP26 scenario'!AE22*'Unit emission'!AE65)+'RCP26 scenario'!AE110*'Unit emission'!AE197)*Efficiency!$P20)/Lifetime!$C20</f>
        <v>0</v>
      </c>
      <c r="DN21">
        <f>(Transition!$D20*('RCP26 scenario'!AF22*'Unit emission'!AF21+'RCP26 scenario'!AF110*'Unit emission'!AF153)*Efficiency!$G20+(Transition!$C20*('RCP26 scenario'!AF22*'Unit emission'!AF65)+'RCP26 scenario'!AF110*'Unit emission'!AF197)*Efficiency!$P20)/Lifetime!$C20</f>
        <v>0</v>
      </c>
      <c r="DO21">
        <f>(Transition!$D20*('RCP26 scenario'!AG22*'Unit emission'!AG21+'RCP26 scenario'!AG110*'Unit emission'!AG153)*Efficiency!$G20+(Transition!$C20*('RCP26 scenario'!AG22*'Unit emission'!AG65)+'RCP26 scenario'!AG110*'Unit emission'!AG197)*Efficiency!$P20)/Lifetime!$C20</f>
        <v>0</v>
      </c>
      <c r="DP21">
        <f>(Transition!$D20*('RCP26 scenario'!AH22*'Unit emission'!AH21+'RCP26 scenario'!AH110*'Unit emission'!AH153)*Efficiency!$G20+(Transition!$C20*('RCP26 scenario'!AH22*'Unit emission'!AH65)+'RCP26 scenario'!AH110*'Unit emission'!AH197)*Efficiency!$P20)/Lifetime!$C20</f>
        <v>0</v>
      </c>
      <c r="DQ21">
        <f>(Transition!$D20*('RCP26 scenario'!AI22*'Unit emission'!AI21+'RCP26 scenario'!AI110*'Unit emission'!AI153)*Efficiency!$G20+(Transition!$C20*('RCP26 scenario'!AI22*'Unit emission'!AI65)+'RCP26 scenario'!AI110*'Unit emission'!AI197)*Efficiency!$P20)/Lifetime!$C20</f>
        <v>0</v>
      </c>
      <c r="DR21">
        <f>(Transition!$D20*('RCP26 scenario'!AJ22*'Unit emission'!AJ21)*Efficiency!$G20+Transition!$C20*('RCP26 scenario'!AJ22*'Unit emission'!AJ65)*Efficiency!$P20)/Lifetime!$C20</f>
        <v>0</v>
      </c>
      <c r="DS21">
        <f>(Transition!$D20*('RCP26 scenario'!AK22*'Unit emission'!T21+'RCP26 scenario'!AK110*'Unit emission'!T153)*Efficiency!$G20+(Transition!$C20*('RCP26 scenario'!AK22*'Unit emission'!T65)+'RCP26 scenario'!AK110*'Unit emission'!T197)*Efficiency!$P20)/Lifetime!$C20</f>
        <v>0</v>
      </c>
      <c r="DT21">
        <f>(Transition!$D20*('RCP26 scenario'!AL22*'Unit emission'!U21+'RCP26 scenario'!AL110*'Unit emission'!U153)*Efficiency!$G20+(Transition!$C20*('RCP26 scenario'!AL22*'Unit emission'!U65)+'RCP26 scenario'!AL110*'Unit emission'!U197)*Efficiency!$P20)/Lifetime!$C20</f>
        <v>0</v>
      </c>
      <c r="DU21">
        <f>(Transition!$D20*('RCP26 scenario'!AM22*'Unit emission'!V21+'RCP26 scenario'!AM110*'Unit emission'!V153)*Efficiency!$G20+(Transition!$C20*('RCP26 scenario'!AM22*'Unit emission'!V65)+'RCP26 scenario'!AM110*'Unit emission'!V197)*Efficiency!$P20)/Lifetime!$C20</f>
        <v>0</v>
      </c>
      <c r="DV21">
        <f>(Transition!$D20*('RCP26 scenario'!AN22*'Unit emission'!W21+'RCP26 scenario'!AN110*'Unit emission'!W153)*Efficiency!$G20+(Transition!$C20*('RCP26 scenario'!AN22*'Unit emission'!W65)+'RCP26 scenario'!AN110*'Unit emission'!W197)*Efficiency!$P20)/Lifetime!$C20</f>
        <v>0</v>
      </c>
      <c r="DW21">
        <f>(Transition!$D20*('RCP26 scenario'!AO22*'Unit emission'!X21+'RCP26 scenario'!AO110*'Unit emission'!X153)*Efficiency!$G20+(Transition!$C20*('RCP26 scenario'!AO22*'Unit emission'!X65)+'RCP26 scenario'!AO110*'Unit emission'!X197)*Efficiency!$P20)/Lifetime!$C20</f>
        <v>0</v>
      </c>
      <c r="DX21">
        <f>(Transition!$D20*('RCP26 scenario'!AP22*'Unit emission'!Y21+'RCP26 scenario'!AP110*'Unit emission'!Y153)*Efficiency!$G20+(Transition!$C20*('RCP26 scenario'!AP22*'Unit emission'!Y65)+'RCP26 scenario'!AP110*'Unit emission'!Y197)*Efficiency!$P20)/Lifetime!$C20</f>
        <v>0</v>
      </c>
      <c r="DY21">
        <f>(Transition!$D20*('RCP26 scenario'!AQ22*'Unit emission'!Z21+'RCP26 scenario'!AQ110*'Unit emission'!Z153)*Efficiency!$G20+(Transition!$C20*('RCP26 scenario'!AQ22*'Unit emission'!Z65)+'RCP26 scenario'!AQ110*'Unit emission'!Z197)*Efficiency!$P20)/Lifetime!$C20</f>
        <v>0</v>
      </c>
      <c r="DZ21">
        <f>(Transition!$D20*('RCP26 scenario'!AR22*'Unit emission'!AA21+'RCP26 scenario'!AR110*'Unit emission'!AA153)*Efficiency!$G20+(Transition!$C20*('RCP26 scenario'!AR22*'Unit emission'!AA65)+'RCP26 scenario'!AR110*'Unit emission'!AA197)*Efficiency!$P20)/Lifetime!$C20</f>
        <v>0</v>
      </c>
      <c r="EA21">
        <f>(Transition!$D20*('RCP26 scenario'!AS22*'Unit emission'!AB21+'RCP26 scenario'!AS110*'Unit emission'!AB153)*Efficiency!$G20+(Transition!$C20*('RCP26 scenario'!AS22*'Unit emission'!AB65)+'RCP26 scenario'!AS110*'Unit emission'!AB197)*Efficiency!$P20)/Lifetime!$C20</f>
        <v>0</v>
      </c>
      <c r="EB21">
        <f>(Transition!$D20*('RCP26 scenario'!AT22*'Unit emission'!AC21+'RCP26 scenario'!AT110*'Unit emission'!AC153)*Efficiency!$G20+(Transition!$C20*('RCP26 scenario'!AT22*'Unit emission'!AC65)+'RCP26 scenario'!AT110*'Unit emission'!AC197)*Efficiency!$P20)/Lifetime!$C20</f>
        <v>0</v>
      </c>
      <c r="EC21">
        <f>(Transition!$D20*('RCP26 scenario'!AU22*'Unit emission'!AD21+'RCP26 scenario'!AU110*'Unit emission'!AD153)*Efficiency!$G20+(Transition!$C20*('RCP26 scenario'!AU22*'Unit emission'!AD65)+'RCP26 scenario'!AU110*'Unit emission'!AD197)*Efficiency!$P20)/Lifetime!$C20</f>
        <v>0</v>
      </c>
      <c r="ED21">
        <f>(Transition!$D20*('RCP26 scenario'!AV22*'Unit emission'!AE21+'RCP26 scenario'!AV110*'Unit emission'!AE153)*Efficiency!$G20+(Transition!$C20*('RCP26 scenario'!AV22*'Unit emission'!AE65)+'RCP26 scenario'!AV110*'Unit emission'!AE197)*Efficiency!$P20)/Lifetime!$C20</f>
        <v>0</v>
      </c>
      <c r="EE21">
        <f>(Transition!$D20*('RCP26 scenario'!AW22*'Unit emission'!AF21+'RCP26 scenario'!AW110*'Unit emission'!AF153)*Efficiency!$G20+(Transition!$C20*('RCP26 scenario'!AW22*'Unit emission'!AF65)+'RCP26 scenario'!AW110*'Unit emission'!AF197)*Efficiency!$P20)/Lifetime!$C20</f>
        <v>0</v>
      </c>
      <c r="EF21">
        <f>(Transition!$D20*('RCP26 scenario'!AX22*'Unit emission'!AG21+'RCP26 scenario'!AX110*'Unit emission'!AG153)*Efficiency!$G20+(Transition!$C20*('RCP26 scenario'!AX22*'Unit emission'!AG65)+'RCP26 scenario'!AX110*'Unit emission'!AG197)*Efficiency!$P20)/Lifetime!$C20</f>
        <v>0</v>
      </c>
      <c r="EG21">
        <f>(Transition!$D20*('RCP26 scenario'!AY22*'Unit emission'!AH21+'RCP26 scenario'!AY110*'Unit emission'!AH153)*Efficiency!$G20+(Transition!$C20*('RCP26 scenario'!AY22*'Unit emission'!AH65)+'RCP26 scenario'!AY110*'Unit emission'!AH197)*Efficiency!$P20)/Lifetime!$C20</f>
        <v>0</v>
      </c>
      <c r="EH21">
        <f>(Transition!$D20*('RCP26 scenario'!AZ22*'Unit emission'!AI21+'RCP26 scenario'!AZ110*'Unit emission'!AI153)*Efficiency!$G20+(Transition!$C20*('RCP26 scenario'!AZ22*'Unit emission'!AI65)+'RCP26 scenario'!AZ110*'Unit emission'!AI197)*Efficiency!$P20)/Lifetime!$C20</f>
        <v>0</v>
      </c>
      <c r="EI21">
        <f>(Transition!$D20*('RCP26 scenario'!BA22*'Unit emission'!AJ21)*Efficiency!$G20+Transition!$C20*('RCP26 scenario'!BA22*'Unit emission'!AJ65)*Efficiency!$P20)/Lifetime!$C20</f>
        <v>0</v>
      </c>
      <c r="EJ21" s="9">
        <f>(Transition!$D20*('RCP26 scenario'!BB22*'Unit emission'!T21)*Efficiency!$G20+Transition!$C20*('RCP26 scenario'!BB22*'Unit emission'!T65)*Efficiency!$P20)/Lifetime!$C20</f>
        <v>0</v>
      </c>
      <c r="EK21" s="9">
        <f>(Transition!$D20*('RCP26 scenario'!BC22*'Unit emission'!U21)*Efficiency!$G20+Transition!$C20*('RCP26 scenario'!BC22*'Unit emission'!U65)*Efficiency!$P20)/Lifetime!$C20</f>
        <v>0</v>
      </c>
      <c r="EL21" s="9">
        <f>(Transition!$D20*('RCP26 scenario'!BD22*'Unit emission'!V21)*Efficiency!$G20+Transition!$C20*('RCP26 scenario'!BD22*'Unit emission'!V65)*Efficiency!$P20)/Lifetime!$C20</f>
        <v>0</v>
      </c>
      <c r="EM21" s="9">
        <f>(Transition!$D20*('RCP26 scenario'!BE22*'Unit emission'!W21)*Efficiency!$G20+Transition!$C20*('RCP26 scenario'!BE22*'Unit emission'!W65)*Efficiency!$P20)/Lifetime!$C20</f>
        <v>0</v>
      </c>
      <c r="EN21" s="9">
        <f>(Transition!$D20*('RCP26 scenario'!BF22*'Unit emission'!X21)*Efficiency!$G20+Transition!$C20*('RCP26 scenario'!BF22*'Unit emission'!X65)*Efficiency!$P20)/Lifetime!$C20</f>
        <v>0</v>
      </c>
      <c r="EO21" s="9">
        <f>(Transition!$D20*('RCP26 scenario'!BG22*'Unit emission'!Y21)*Efficiency!$G20+Transition!$C20*('RCP26 scenario'!BG22*'Unit emission'!Y65)*Efficiency!$P20)/Lifetime!$C20</f>
        <v>0</v>
      </c>
      <c r="EP21" s="9">
        <f>(Transition!$D20*('RCP26 scenario'!BH22*'Unit emission'!Z21)*Efficiency!$G20+Transition!$C20*('RCP26 scenario'!BH22*'Unit emission'!Z65)*Efficiency!$P20)/Lifetime!$C20</f>
        <v>0</v>
      </c>
      <c r="EQ21" s="9">
        <f>(Transition!$D20*('RCP26 scenario'!BI22*'Unit emission'!AA21)*Efficiency!$G20+Transition!$C20*('RCP26 scenario'!BI22*'Unit emission'!AA65)*Efficiency!$P20)/Lifetime!$C20</f>
        <v>0</v>
      </c>
      <c r="ER21" s="9">
        <f>(Transition!$D20*('RCP26 scenario'!BJ22*'Unit emission'!AB21)*Efficiency!$G20+Transition!$C20*('RCP26 scenario'!BJ22*'Unit emission'!AB65)*Efficiency!$P20)/Lifetime!$C20</f>
        <v>0</v>
      </c>
      <c r="ES21" s="9">
        <f>(Transition!$D20*('RCP26 scenario'!BK22*'Unit emission'!AC21)*Efficiency!$G20+Transition!$C20*('RCP26 scenario'!BK22*'Unit emission'!AC65)*Efficiency!$P20)/Lifetime!$C20</f>
        <v>0</v>
      </c>
      <c r="ET21" s="9">
        <f>(Transition!$D20*('RCP26 scenario'!BL22*'Unit emission'!AD21)*Efficiency!$G20+Transition!$C20*('RCP26 scenario'!BL22*'Unit emission'!AD65)*Efficiency!$P20)/Lifetime!$C20</f>
        <v>0</v>
      </c>
      <c r="EU21" s="9">
        <f>(Transition!$D20*('RCP26 scenario'!BM22*'Unit emission'!AE21)*Efficiency!$G20+Transition!$C20*('RCP26 scenario'!BM22*'Unit emission'!AE65)*Efficiency!$P20)/Lifetime!$C20</f>
        <v>0</v>
      </c>
      <c r="EV21" s="9">
        <f>(Transition!$D20*('RCP26 scenario'!BN22*'Unit emission'!AF21)*Efficiency!$G20+Transition!$C20*('RCP26 scenario'!BN22*'Unit emission'!AF65)*Efficiency!$P20)/Lifetime!$C20</f>
        <v>0</v>
      </c>
      <c r="EW21" s="9">
        <f>(Transition!$D20*('RCP26 scenario'!BO22*'Unit emission'!AG21)*Efficiency!$G20+Transition!$C20*('RCP26 scenario'!BO22*'Unit emission'!AG65)*Efficiency!$P20)/Lifetime!$C20</f>
        <v>0</v>
      </c>
      <c r="EX21" s="9">
        <f>(Transition!$D20*('RCP26 scenario'!BP22*'Unit emission'!AH21)*Efficiency!$G20+Transition!$C20*('RCP26 scenario'!BP22*'Unit emission'!AH65)*Efficiency!$P20)/Lifetime!$C20</f>
        <v>0</v>
      </c>
      <c r="EY21" s="9">
        <f>(Transition!$D20*('RCP26 scenario'!BQ22*'Unit emission'!AI21)*Efficiency!$G20+Transition!$C20*('RCP26 scenario'!BQ22*'Unit emission'!AI65)*Efficiency!$P20)/Lifetime!$C20</f>
        <v>0</v>
      </c>
      <c r="EZ21" s="9">
        <f>(Transition!$D20*('RCP26 scenario'!BR22*'Unit emission'!AJ21)*Efficiency!$G20+Transition!$C20*('RCP26 scenario'!BR22*'Unit emission'!AJ65)*Efficiency!$P20)/Lifetime!$C20</f>
        <v>0</v>
      </c>
      <c r="FA21" s="9">
        <f>(Transition!$D20*('RCP26 scenario'!BS22*'Unit emission'!T21)*Efficiency!$G20+Transition!$C20*('RCP26 scenario'!BS22*'Unit emission'!T65)*Efficiency!$P20)/Lifetime!$C20</f>
        <v>0</v>
      </c>
      <c r="FB21" s="9">
        <f>(Transition!$D20*('RCP26 scenario'!BT22*'Unit emission'!U21)*Efficiency!$G20+Transition!$C20*('RCP26 scenario'!BT22*'Unit emission'!U65)*Efficiency!$P20)/Lifetime!$C20</f>
        <v>0</v>
      </c>
      <c r="FC21" s="9">
        <f>(Transition!$D20*('RCP26 scenario'!BU22*'Unit emission'!V21)*Efficiency!$G20+Transition!$C20*('RCP26 scenario'!BU22*'Unit emission'!V65)*Efficiency!$P20)/Lifetime!$C20</f>
        <v>0</v>
      </c>
      <c r="FD21" s="9">
        <f>(Transition!$D20*('RCP26 scenario'!BV22*'Unit emission'!W21)*Efficiency!$G20+Transition!$C20*('RCP26 scenario'!BV22*'Unit emission'!W65)*Efficiency!$P20)/Lifetime!$C20</f>
        <v>0</v>
      </c>
      <c r="FE21" s="9">
        <f>(Transition!$D20*('RCP26 scenario'!BW22*'Unit emission'!X21)*Efficiency!$G20+Transition!$C20*('RCP26 scenario'!BW22*'Unit emission'!X65)*Efficiency!$P20)/Lifetime!$C20</f>
        <v>0</v>
      </c>
      <c r="FF21" s="9">
        <f>(Transition!$D20*('RCP26 scenario'!BX22*'Unit emission'!Y21)*Efficiency!$G20+Transition!$C20*('RCP26 scenario'!BX22*'Unit emission'!Y65)*Efficiency!$P20)/Lifetime!$C20</f>
        <v>0</v>
      </c>
      <c r="FG21" s="9">
        <f>(Transition!$D20*('RCP26 scenario'!BY22*'Unit emission'!Z21)*Efficiency!$G20+Transition!$C20*('RCP26 scenario'!BY22*'Unit emission'!Z65)*Efficiency!$P20)/Lifetime!$C20</f>
        <v>0</v>
      </c>
      <c r="FH21" s="9">
        <f>(Transition!$D20*('RCP26 scenario'!BZ22*'Unit emission'!AA21)*Efficiency!$G20+Transition!$C20*('RCP26 scenario'!BZ22*'Unit emission'!AA65)*Efficiency!$P20)/Lifetime!$C20</f>
        <v>0</v>
      </c>
      <c r="FI21" s="9">
        <f>(Transition!$D20*('RCP26 scenario'!CA22*'Unit emission'!AB21)*Efficiency!$G20+Transition!$C20*('RCP26 scenario'!CA22*'Unit emission'!AB65)*Efficiency!$P20)/Lifetime!$C20</f>
        <v>0</v>
      </c>
      <c r="FJ21" s="9">
        <f>(Transition!$D20*('RCP26 scenario'!CB22*'Unit emission'!AC21)*Efficiency!$G20+Transition!$C20*('RCP26 scenario'!CB22*'Unit emission'!AC65)*Efficiency!$P20)/Lifetime!$C20</f>
        <v>0</v>
      </c>
      <c r="FK21" s="9">
        <f>(Transition!$D20*('RCP26 scenario'!CC22*'Unit emission'!AD21)*Efficiency!$G20+Transition!$C20*('RCP26 scenario'!CC22*'Unit emission'!AD65)*Efficiency!$P20)/Lifetime!$C20</f>
        <v>0</v>
      </c>
      <c r="FL21" s="9">
        <f>(Transition!$D20*('RCP26 scenario'!CD22*'Unit emission'!AE21)*Efficiency!$G20+Transition!$C20*('RCP26 scenario'!CD22*'Unit emission'!AE65)*Efficiency!$P20)/Lifetime!$C20</f>
        <v>0</v>
      </c>
      <c r="FM21" s="9">
        <f>(Transition!$D20*('RCP26 scenario'!CE22*'Unit emission'!AF21)*Efficiency!$G20+Transition!$C20*('RCP26 scenario'!CE22*'Unit emission'!AF65)*Efficiency!$P20)/Lifetime!$C20</f>
        <v>0</v>
      </c>
      <c r="FN21" s="9">
        <f>(Transition!$D20*('RCP26 scenario'!CF22*'Unit emission'!AG21)*Efficiency!$G20+Transition!$C20*('RCP26 scenario'!CF22*'Unit emission'!AG65)*Efficiency!$P20)/Lifetime!$C20</f>
        <v>0</v>
      </c>
      <c r="FO21" s="9">
        <f>(Transition!$D20*('RCP26 scenario'!CG22*'Unit emission'!AH21)*Efficiency!$G20+Transition!$C20*('RCP26 scenario'!CG22*'Unit emission'!AH65)*Efficiency!$P20)/Lifetime!$C20</f>
        <v>0</v>
      </c>
      <c r="FP21" s="9">
        <f>(Transition!$D20*('RCP26 scenario'!CH22*'Unit emission'!AI21)*Efficiency!$G20+Transition!$C20*('RCP26 scenario'!CH22*'Unit emission'!AI65)*Efficiency!$P20)/Lifetime!$C20</f>
        <v>0</v>
      </c>
      <c r="FS21">
        <v>2028</v>
      </c>
      <c r="FT21">
        <f>(Transition!$D20*('RCP19 scenario'!C22*'Unit emission'!AK21+'RCP19 scenario'!C110*'Unit emission'!AK153)*Efficiency!$G20+(Transition!$C20*('RCP19 scenario'!C22*'Unit emission'!AK65)+'RCP19 scenario'!C110*'Unit emission'!AK197)*Efficiency!$P20)/Lifetime!$C20</f>
        <v>0</v>
      </c>
      <c r="FU21">
        <f>(Transition!$D20*('RCP19 scenario'!D22*'Unit emission'!AL21+'RCP19 scenario'!D110*'Unit emission'!AL153)*Efficiency!$G20+(Transition!$C20*('RCP19 scenario'!D22*'Unit emission'!AL65)+'RCP19 scenario'!D110*'Unit emission'!AL197)*Efficiency!$P20)/Lifetime!$C20</f>
        <v>0</v>
      </c>
      <c r="FV21">
        <f>(Transition!$D20*('RCP19 scenario'!E22*'Unit emission'!AM21+'RCP19 scenario'!E110*'Unit emission'!AM153)*Efficiency!$G20+(Transition!$C20*('RCP19 scenario'!E22*'Unit emission'!AM65)+'RCP19 scenario'!E110*'Unit emission'!AM197)*Efficiency!$P20)/Lifetime!$C20</f>
        <v>0</v>
      </c>
      <c r="FW21">
        <f>(Transition!$D20*('RCP19 scenario'!F22*'Unit emission'!AN21+'RCP19 scenario'!F110*'Unit emission'!AN153)*Efficiency!$G20+(Transition!$C20*('RCP19 scenario'!F22*'Unit emission'!AN65)+'RCP19 scenario'!F110*'Unit emission'!AN197)*Efficiency!$P20)/Lifetime!$C20</f>
        <v>0</v>
      </c>
      <c r="FX21">
        <f>(Transition!$D20*('RCP19 scenario'!G22*'Unit emission'!AO21+'RCP19 scenario'!G110*'Unit emission'!AO153)*Efficiency!$G20+(Transition!$C20*('RCP19 scenario'!G22*'Unit emission'!AO65)+'RCP19 scenario'!G110*'Unit emission'!AO197)*Efficiency!$P20)/Lifetime!$C20</f>
        <v>0</v>
      </c>
      <c r="FY21">
        <f>(Transition!$D20*('RCP19 scenario'!H22*'Unit emission'!AP21+'RCP19 scenario'!H110*'Unit emission'!AP153)*Efficiency!$G20+(Transition!$C20*('RCP19 scenario'!H22*'Unit emission'!AP65)+'RCP19 scenario'!H110*'Unit emission'!AP197)*Efficiency!$P20)/Lifetime!$C20</f>
        <v>0</v>
      </c>
      <c r="FZ21">
        <f>(Transition!$D20*('RCP19 scenario'!I22*'Unit emission'!AQ21+'RCP19 scenario'!I110*'Unit emission'!AQ153)*Efficiency!$G20+(Transition!$C20*('RCP19 scenario'!I22*'Unit emission'!AQ65)+'RCP19 scenario'!I110*'Unit emission'!AQ197)*Efficiency!$P20)/Lifetime!$C20</f>
        <v>0</v>
      </c>
      <c r="GA21">
        <f>(Transition!$D20*('RCP19 scenario'!J22*'Unit emission'!AR21+'RCP19 scenario'!J110*'Unit emission'!AR153)*Efficiency!$G20+(Transition!$C20*('RCP19 scenario'!J22*'Unit emission'!AR65)+'RCP19 scenario'!J110*'Unit emission'!AR197)*Efficiency!$P20)/Lifetime!$C20</f>
        <v>0</v>
      </c>
      <c r="GB21">
        <f>(Transition!$D20*('RCP19 scenario'!K22*'Unit emission'!AS21+'RCP19 scenario'!K110*'Unit emission'!AS153)*Efficiency!$G20+(Transition!$C20*('RCP19 scenario'!K22*'Unit emission'!AS65)+'RCP19 scenario'!K110*'Unit emission'!AS197)*Efficiency!$P20)/Lifetime!$C20</f>
        <v>0</v>
      </c>
      <c r="GC21">
        <f>(Transition!$D20*('RCP19 scenario'!L22*'Unit emission'!AT21+'RCP19 scenario'!L110*'Unit emission'!AT153)*Efficiency!$G20+(Transition!$C20*('RCP19 scenario'!L22*'Unit emission'!AT65)+'RCP19 scenario'!L110*'Unit emission'!AT197)*Efficiency!$P20)/Lifetime!$C20</f>
        <v>0</v>
      </c>
      <c r="GD21">
        <f>(Transition!$D20*('RCP19 scenario'!M22*'Unit emission'!AU21+'RCP19 scenario'!M110*'Unit emission'!AU153)*Efficiency!$G20+(Transition!$C20*('RCP19 scenario'!M22*'Unit emission'!AU65)+'RCP19 scenario'!M110*'Unit emission'!AU197)*Efficiency!$P20)/Lifetime!$C20</f>
        <v>0</v>
      </c>
      <c r="GE21">
        <f>(Transition!$D20*('RCP19 scenario'!N22*'Unit emission'!AV21+'RCP19 scenario'!N110*'Unit emission'!AV153)*Efficiency!$G20+(Transition!$C20*('RCP19 scenario'!N22*'Unit emission'!AV65)+'RCP19 scenario'!N110*'Unit emission'!AV197)*Efficiency!$P20)/Lifetime!$C20</f>
        <v>0</v>
      </c>
      <c r="GF21">
        <f>(Transition!$D20*('RCP19 scenario'!O22*'Unit emission'!AW21+'RCP19 scenario'!O110*'Unit emission'!AW153)*Efficiency!$G20+(Transition!$C20*('RCP19 scenario'!O22*'Unit emission'!AW65)+'RCP19 scenario'!O110*'Unit emission'!AW197)*Efficiency!$P20)/Lifetime!$C20</f>
        <v>0</v>
      </c>
      <c r="GG21">
        <f>(Transition!$D20*('RCP19 scenario'!P22*'Unit emission'!AX21+'RCP19 scenario'!P110*'Unit emission'!AX153)*Efficiency!$G20+(Transition!$C20*('RCP19 scenario'!P22*'Unit emission'!AX65)+'RCP19 scenario'!P110*'Unit emission'!AX197)*Efficiency!$P20)/Lifetime!$C20</f>
        <v>0</v>
      </c>
      <c r="GH21">
        <f>(Transition!$D20*('RCP19 scenario'!Q22*'Unit emission'!AY21+'RCP19 scenario'!Q110*'Unit emission'!AY153)*Efficiency!$G20+(Transition!$C20*('RCP19 scenario'!Q22*'Unit emission'!AY65)+'RCP19 scenario'!Q110*'Unit emission'!AY197)*Efficiency!$P20)/Lifetime!$C20</f>
        <v>0</v>
      </c>
      <c r="GI21">
        <f>(Transition!$D20*('RCP19 scenario'!R22*'Unit emission'!AZ21+'RCP19 scenario'!R110*'Unit emission'!AZ153)*Efficiency!$G20+(Transition!$C20*('RCP19 scenario'!R22*'Unit emission'!AZ65)+'RCP19 scenario'!R110*'Unit emission'!AZ197)*Efficiency!$P20)/Lifetime!$C20</f>
        <v>0</v>
      </c>
      <c r="GJ21">
        <f>(Transition!$D20*('RCP19 scenario'!S22*'Unit emission'!BA21)*Efficiency!$G20+Transition!$C20*('RCP19 scenario'!S22*'Unit emission'!BA65)*Efficiency!$P20)/Lifetime!$C20</f>
        <v>0</v>
      </c>
      <c r="GK21">
        <f>(Transition!$D20*('RCP19 scenario'!T22*'Unit emission'!AK21+'RCP19 scenario'!T110*'Unit emission'!AK153)*Efficiency!$G20+(Transition!$C20*('RCP19 scenario'!T22*'Unit emission'!AK65)+'RCP19 scenario'!T110*'Unit emission'!AK197)*Efficiency!$P20)/Lifetime!$C20</f>
        <v>0</v>
      </c>
      <c r="GL21">
        <f>(Transition!$D20*('RCP19 scenario'!U22*'Unit emission'!AL21+'RCP19 scenario'!U110*'Unit emission'!AL153)*Efficiency!$G20+(Transition!$C20*('RCP19 scenario'!U22*'Unit emission'!AL65)+'RCP19 scenario'!U110*'Unit emission'!AL197)*Efficiency!$P20)/Lifetime!$C20</f>
        <v>0</v>
      </c>
      <c r="GM21">
        <f>(Transition!$D20*('RCP19 scenario'!V22*'Unit emission'!AM21+'RCP19 scenario'!V110*'Unit emission'!AM153)*Efficiency!$G20+(Transition!$C20*('RCP19 scenario'!V22*'Unit emission'!AM65)+'RCP19 scenario'!V110*'Unit emission'!AM197)*Efficiency!$P20)/Lifetime!$C20</f>
        <v>0</v>
      </c>
      <c r="GN21">
        <f>(Transition!$D20*('RCP19 scenario'!W22*'Unit emission'!AN21+'RCP19 scenario'!W110*'Unit emission'!AN153)*Efficiency!$G20+(Transition!$C20*('RCP19 scenario'!W22*'Unit emission'!AN65)+'RCP19 scenario'!W110*'Unit emission'!AN197)*Efficiency!$P20)/Lifetime!$C20</f>
        <v>0</v>
      </c>
      <c r="GO21">
        <f>(Transition!$D20*('RCP19 scenario'!X22*'Unit emission'!AO21+'RCP19 scenario'!X110*'Unit emission'!AO153)*Efficiency!$G20+(Transition!$C20*('RCP19 scenario'!X22*'Unit emission'!AO65)+'RCP19 scenario'!X110*'Unit emission'!AO197)*Efficiency!$P20)/Lifetime!$C20</f>
        <v>0</v>
      </c>
      <c r="GP21">
        <f>(Transition!$D20*('RCP19 scenario'!Y22*'Unit emission'!AP21+'RCP19 scenario'!Y110*'Unit emission'!AP153)*Efficiency!$G20+(Transition!$C20*('RCP19 scenario'!Y22*'Unit emission'!AP65)+'RCP19 scenario'!Y110*'Unit emission'!AP197)*Efficiency!$P20)/Lifetime!$C20</f>
        <v>0</v>
      </c>
      <c r="GQ21">
        <f>(Transition!$D20*('RCP19 scenario'!Z22*'Unit emission'!AQ21+'RCP19 scenario'!Z110*'Unit emission'!AQ153)*Efficiency!$G20+(Transition!$C20*('RCP19 scenario'!Z22*'Unit emission'!AQ65)+'RCP19 scenario'!Z110*'Unit emission'!AQ197)*Efficiency!$P20)/Lifetime!$C20</f>
        <v>0</v>
      </c>
      <c r="GR21">
        <f>(Transition!$D20*('RCP19 scenario'!AA22*'Unit emission'!AR21+'RCP19 scenario'!AA110*'Unit emission'!AR153)*Efficiency!$G20+(Transition!$C20*('RCP19 scenario'!AA22*'Unit emission'!AR65)+'RCP19 scenario'!AA110*'Unit emission'!AR197)*Efficiency!$P20)/Lifetime!$C20</f>
        <v>0</v>
      </c>
      <c r="GS21">
        <f>(Transition!$D20*('RCP19 scenario'!AB22*'Unit emission'!AS21+'RCP19 scenario'!AB110*'Unit emission'!AS153)*Efficiency!$G20+(Transition!$C20*('RCP19 scenario'!AB22*'Unit emission'!AS65)+'RCP19 scenario'!AB110*'Unit emission'!AS197)*Efficiency!$P20)/Lifetime!$C20</f>
        <v>0</v>
      </c>
      <c r="GT21">
        <f>(Transition!$D20*('RCP19 scenario'!AC22*'Unit emission'!AT21+'RCP19 scenario'!AC110*'Unit emission'!AT153)*Efficiency!$G20+(Transition!$C20*('RCP19 scenario'!AC22*'Unit emission'!AT65)+'RCP19 scenario'!AC110*'Unit emission'!AT197)*Efficiency!$P20)/Lifetime!$C20</f>
        <v>0</v>
      </c>
      <c r="GU21">
        <f>(Transition!$D20*('RCP19 scenario'!AD22*'Unit emission'!AU21+'RCP19 scenario'!AD110*'Unit emission'!AU153)*Efficiency!$G20+(Transition!$C20*('RCP19 scenario'!AD22*'Unit emission'!AU65)+'RCP19 scenario'!AD110*'Unit emission'!AU197)*Efficiency!$P20)/Lifetime!$C20</f>
        <v>0</v>
      </c>
      <c r="GV21">
        <f>(Transition!$D20*('RCP19 scenario'!AE22*'Unit emission'!AV21+'RCP19 scenario'!AE110*'Unit emission'!AV153)*Efficiency!$G20+(Transition!$C20*('RCP19 scenario'!AE22*'Unit emission'!AV65)+'RCP19 scenario'!AE110*'Unit emission'!AV197)*Efficiency!$P20)/Lifetime!$C20</f>
        <v>0</v>
      </c>
      <c r="GW21">
        <f>(Transition!$D20*('RCP19 scenario'!AF22*'Unit emission'!AW21+'RCP19 scenario'!AF110*'Unit emission'!AW153)*Efficiency!$G20+(Transition!$C20*('RCP19 scenario'!AF22*'Unit emission'!AW65)+'RCP19 scenario'!AF110*'Unit emission'!AW197)*Efficiency!$P20)/Lifetime!$C20</f>
        <v>0</v>
      </c>
      <c r="GX21">
        <f>(Transition!$D20*('RCP19 scenario'!AG22*'Unit emission'!AX21+'RCP19 scenario'!AG110*'Unit emission'!AX153)*Efficiency!$G20+(Transition!$C20*('RCP19 scenario'!AG22*'Unit emission'!AX65)+'RCP19 scenario'!AG110*'Unit emission'!AX197)*Efficiency!$P20)/Lifetime!$C20</f>
        <v>0</v>
      </c>
      <c r="GY21">
        <f>(Transition!$D20*('RCP19 scenario'!AH22*'Unit emission'!AY21+'RCP19 scenario'!AH110*'Unit emission'!AY153)*Efficiency!$G20+(Transition!$C20*('RCP19 scenario'!AH22*'Unit emission'!AY65)+'RCP19 scenario'!AH110*'Unit emission'!AY197)*Efficiency!$P20)/Lifetime!$C20</f>
        <v>0</v>
      </c>
      <c r="GZ21">
        <f>(Transition!$D20*('RCP19 scenario'!AI22*'Unit emission'!AZ21+'RCP19 scenario'!AI110*'Unit emission'!AZ153)*Efficiency!$G20+(Transition!$C20*('RCP19 scenario'!AI22*'Unit emission'!AZ65)+'RCP19 scenario'!AI110*'Unit emission'!AZ197)*Efficiency!$P20)/Lifetime!$C20</f>
        <v>0</v>
      </c>
      <c r="HA21">
        <f>(Transition!$D20*('RCP19 scenario'!AJ22*'Unit emission'!BA21)*Efficiency!$G20+Transition!$C20*('RCP19 scenario'!AJ22*'Unit emission'!BA65)*Efficiency!$P20)/Lifetime!$C20</f>
        <v>0</v>
      </c>
      <c r="HB21">
        <f>(Transition!$D20*('RCP19 scenario'!AK22*'Unit emission'!AK21+'RCP19 scenario'!AK110*'Unit emission'!AK153)*Efficiency!$G20+(Transition!$C20*('RCP19 scenario'!AK22*'Unit emission'!AK65)+'RCP19 scenario'!AK110*'Unit emission'!AK197)*Efficiency!$P20)/Lifetime!$C20</f>
        <v>0</v>
      </c>
      <c r="HC21">
        <f>(Transition!$D20*('RCP19 scenario'!AL22*'Unit emission'!AL21+'RCP19 scenario'!AL110*'Unit emission'!AL153)*Efficiency!$G20+(Transition!$C20*('RCP19 scenario'!AL22*'Unit emission'!AL65)+'RCP19 scenario'!AL110*'Unit emission'!AL197)*Efficiency!$P20)/Lifetime!$C20</f>
        <v>0</v>
      </c>
      <c r="HD21">
        <f>(Transition!$D20*('RCP19 scenario'!AM22*'Unit emission'!AM21+'RCP19 scenario'!AM110*'Unit emission'!AM153)*Efficiency!$G20+(Transition!$C20*('RCP19 scenario'!AM22*'Unit emission'!AM65)+'RCP19 scenario'!AM110*'Unit emission'!AM197)*Efficiency!$P20)/Lifetime!$C20</f>
        <v>0</v>
      </c>
      <c r="HE21">
        <f>(Transition!$D20*('RCP19 scenario'!AN22*'Unit emission'!AN21+'RCP19 scenario'!AN110*'Unit emission'!AN153)*Efficiency!$G20+(Transition!$C20*('RCP19 scenario'!AN22*'Unit emission'!AN65)+'RCP19 scenario'!AN110*'Unit emission'!AN197)*Efficiency!$P20)/Lifetime!$C20</f>
        <v>0</v>
      </c>
      <c r="HF21">
        <f>(Transition!$D20*('RCP19 scenario'!AO22*'Unit emission'!AO21+'RCP19 scenario'!AO110*'Unit emission'!AO153)*Efficiency!$G20+(Transition!$C20*('RCP19 scenario'!AO22*'Unit emission'!AO65)+'RCP19 scenario'!AO110*'Unit emission'!AO197)*Efficiency!$P20)/Lifetime!$C20</f>
        <v>0</v>
      </c>
      <c r="HG21">
        <f>(Transition!$D20*('RCP19 scenario'!AP22*'Unit emission'!AP21+'RCP19 scenario'!AP110*'Unit emission'!AP153)*Efficiency!$G20+(Transition!$C20*('RCP19 scenario'!AP22*'Unit emission'!AP65)+'RCP19 scenario'!AP110*'Unit emission'!AP197)*Efficiency!$P20)/Lifetime!$C20</f>
        <v>0</v>
      </c>
      <c r="HH21">
        <f>(Transition!$D20*('RCP19 scenario'!AQ22*'Unit emission'!AQ21+'RCP19 scenario'!AQ110*'Unit emission'!AQ153)*Efficiency!$G20+(Transition!$C20*('RCP19 scenario'!AQ22*'Unit emission'!AQ65)+'RCP19 scenario'!AQ110*'Unit emission'!AQ197)*Efficiency!$P20)/Lifetime!$C20</f>
        <v>0</v>
      </c>
      <c r="HI21">
        <f>(Transition!$D20*('RCP19 scenario'!AR22*'Unit emission'!AR21+'RCP19 scenario'!AR110*'Unit emission'!AR153)*Efficiency!$G20+(Transition!$C20*('RCP19 scenario'!AR22*'Unit emission'!AR65)+'RCP19 scenario'!AR110*'Unit emission'!AR197)*Efficiency!$P20)/Lifetime!$C20</f>
        <v>0</v>
      </c>
      <c r="HJ21">
        <f>(Transition!$D20*('RCP19 scenario'!AS22*'Unit emission'!AS21+'RCP19 scenario'!AS110*'Unit emission'!AS153)*Efficiency!$G20+(Transition!$C20*('RCP19 scenario'!AS22*'Unit emission'!AS65)+'RCP19 scenario'!AS110*'Unit emission'!AS197)*Efficiency!$P20)/Lifetime!$C20</f>
        <v>0</v>
      </c>
      <c r="HK21">
        <f>(Transition!$D20*('RCP19 scenario'!AT22*'Unit emission'!AT21+'RCP19 scenario'!AT110*'Unit emission'!AT153)*Efficiency!$G20+(Transition!$C20*('RCP19 scenario'!AT22*'Unit emission'!AT65)+'RCP19 scenario'!AT110*'Unit emission'!AT197)*Efficiency!$P20)/Lifetime!$C20</f>
        <v>0</v>
      </c>
      <c r="HL21">
        <f>(Transition!$D20*('RCP19 scenario'!AU22*'Unit emission'!AU21+'RCP19 scenario'!AU110*'Unit emission'!AU153)*Efficiency!$G20+(Transition!$C20*('RCP19 scenario'!AU22*'Unit emission'!AU65)+'RCP19 scenario'!AU110*'Unit emission'!AU197)*Efficiency!$P20)/Lifetime!$C20</f>
        <v>0</v>
      </c>
      <c r="HM21">
        <f>(Transition!$D20*('RCP19 scenario'!AV22*'Unit emission'!AV21+'RCP19 scenario'!AV110*'Unit emission'!AV153)*Efficiency!$G20+(Transition!$C20*('RCP19 scenario'!AV22*'Unit emission'!AV65)+'RCP19 scenario'!AV110*'Unit emission'!AV197)*Efficiency!$P20)/Lifetime!$C20</f>
        <v>0</v>
      </c>
      <c r="HN21">
        <f>(Transition!$D20*('RCP19 scenario'!AW22*'Unit emission'!AW21+'RCP19 scenario'!AW110*'Unit emission'!AW153)*Efficiency!$G20+(Transition!$C20*('RCP19 scenario'!AW22*'Unit emission'!AW65)+'RCP19 scenario'!AW110*'Unit emission'!AW197)*Efficiency!$P20)/Lifetime!$C20</f>
        <v>0</v>
      </c>
      <c r="HO21">
        <f>(Transition!$D20*('RCP19 scenario'!AX22*'Unit emission'!AX21+'RCP19 scenario'!AX110*'Unit emission'!AX153)*Efficiency!$G20+(Transition!$C20*('RCP19 scenario'!AX22*'Unit emission'!AX65)+'RCP19 scenario'!AX110*'Unit emission'!AX197)*Efficiency!$P20)/Lifetime!$C20</f>
        <v>0</v>
      </c>
      <c r="HP21">
        <f>(Transition!$D20*('RCP19 scenario'!AY22*'Unit emission'!AY21+'RCP19 scenario'!AY110*'Unit emission'!AY153)*Efficiency!$G20+(Transition!$C20*('RCP19 scenario'!AY22*'Unit emission'!AY65)+'RCP19 scenario'!AY110*'Unit emission'!AY197)*Efficiency!$P20)/Lifetime!$C20</f>
        <v>0</v>
      </c>
      <c r="HQ21">
        <f>(Transition!$D20*('RCP19 scenario'!AZ22*'Unit emission'!AZ21+'RCP19 scenario'!AZ110*'Unit emission'!AZ153)*Efficiency!$G20+(Transition!$C20*('RCP19 scenario'!AZ22*'Unit emission'!AZ65)+'RCP19 scenario'!AZ110*'Unit emission'!AZ197)*Efficiency!$P20)/Lifetime!$C20</f>
        <v>0</v>
      </c>
      <c r="HR21">
        <f>(Transition!$D20*('RCP19 scenario'!BA22*'Unit emission'!BA21)*Efficiency!$G20+Transition!$C20*('RCP19 scenario'!BA22*'Unit emission'!BA65)*Efficiency!$P20)/Lifetime!$C20</f>
        <v>0</v>
      </c>
      <c r="HS21" s="9">
        <f>(Transition!$D20*('RCP19 scenario'!BB22*'Unit emission'!AK21)*Efficiency!$G20+Transition!$C20*('RCP19 scenario'!BB22*'Unit emission'!AK65)*Efficiency!$P20)/Lifetime!$C20</f>
        <v>0</v>
      </c>
      <c r="HT21" s="9">
        <f>(Transition!$D20*('RCP19 scenario'!BC22*'Unit emission'!AL21)*Efficiency!$G20+Transition!$C20*('RCP19 scenario'!BC22*'Unit emission'!AL65)*Efficiency!$P20)/Lifetime!$C20</f>
        <v>0</v>
      </c>
      <c r="HU21" s="9">
        <f>(Transition!$D20*('RCP19 scenario'!BD22*'Unit emission'!AM21)*Efficiency!$G20+Transition!$C20*('RCP19 scenario'!BD22*'Unit emission'!AM65)*Efficiency!$P20)/Lifetime!$C20</f>
        <v>0</v>
      </c>
      <c r="HV21" s="9">
        <f>(Transition!$D20*('RCP19 scenario'!BE22*'Unit emission'!AN21)*Efficiency!$G20+Transition!$C20*('RCP19 scenario'!BE22*'Unit emission'!AN65)*Efficiency!$P20)/Lifetime!$C20</f>
        <v>0</v>
      </c>
      <c r="HW21" s="9">
        <f>(Transition!$D20*('RCP19 scenario'!BF22*'Unit emission'!AO21)*Efficiency!$G20+Transition!$C20*('RCP19 scenario'!BF22*'Unit emission'!AO65)*Efficiency!$P20)/Lifetime!$C20</f>
        <v>0</v>
      </c>
      <c r="HX21" s="9">
        <f>(Transition!$D20*('RCP19 scenario'!BG22*'Unit emission'!AP21)*Efficiency!$G20+Transition!$C20*('RCP19 scenario'!BG22*'Unit emission'!AP65)*Efficiency!$P20)/Lifetime!$C20</f>
        <v>0</v>
      </c>
      <c r="HY21" s="9">
        <f>(Transition!$D20*('RCP19 scenario'!BH22*'Unit emission'!AQ21)*Efficiency!$G20+Transition!$C20*('RCP19 scenario'!BH22*'Unit emission'!AQ65)*Efficiency!$P20)/Lifetime!$C20</f>
        <v>0</v>
      </c>
      <c r="HZ21" s="9">
        <f>(Transition!$D20*('RCP19 scenario'!BI22*'Unit emission'!AR21)*Efficiency!$G20+Transition!$C20*('RCP19 scenario'!BI22*'Unit emission'!AR65)*Efficiency!$P20)/Lifetime!$C20</f>
        <v>0</v>
      </c>
      <c r="IA21" s="9">
        <f>(Transition!$D20*('RCP19 scenario'!BJ22*'Unit emission'!AS21)*Efficiency!$G20+Transition!$C20*('RCP19 scenario'!BJ22*'Unit emission'!AS65)*Efficiency!$P20)/Lifetime!$C20</f>
        <v>0</v>
      </c>
      <c r="IB21" s="9">
        <f>(Transition!$D20*('RCP19 scenario'!BK22*'Unit emission'!AT21)*Efficiency!$G20+Transition!$C20*('RCP19 scenario'!BK22*'Unit emission'!AT65)*Efficiency!$P20)/Lifetime!$C20</f>
        <v>0</v>
      </c>
      <c r="IC21" s="9">
        <f>(Transition!$D20*('RCP19 scenario'!BL22*'Unit emission'!AU21)*Efficiency!$G20+Transition!$C20*('RCP19 scenario'!BL22*'Unit emission'!AU65)*Efficiency!$P20)/Lifetime!$C20</f>
        <v>0</v>
      </c>
      <c r="ID21" s="9">
        <f>(Transition!$D20*('RCP19 scenario'!BM22*'Unit emission'!AV21)*Efficiency!$G20+Transition!$C20*('RCP19 scenario'!BM22*'Unit emission'!AV65)*Efficiency!$P20)/Lifetime!$C20</f>
        <v>0</v>
      </c>
      <c r="IE21" s="9">
        <f>(Transition!$D20*('RCP19 scenario'!BN22*'Unit emission'!AW21)*Efficiency!$G20+Transition!$C20*('RCP19 scenario'!BN22*'Unit emission'!AW65)*Efficiency!$P20)/Lifetime!$C20</f>
        <v>0</v>
      </c>
      <c r="IF21" s="9">
        <f>(Transition!$D20*('RCP19 scenario'!BO22*'Unit emission'!AX21)*Efficiency!$G20+Transition!$C20*('RCP19 scenario'!BO22*'Unit emission'!AX65)*Efficiency!$P20)/Lifetime!$C20</f>
        <v>0</v>
      </c>
      <c r="IG21" s="9">
        <f>(Transition!$D20*('RCP19 scenario'!BP22*'Unit emission'!AY21)*Efficiency!$G20+Transition!$C20*('RCP19 scenario'!BP22*'Unit emission'!AY65)*Efficiency!$P20)/Lifetime!$C20</f>
        <v>0</v>
      </c>
      <c r="IH21" s="9">
        <f>(Transition!$D20*('RCP19 scenario'!BQ22*'Unit emission'!AZ21)*Efficiency!$G20+Transition!$C20*('RCP19 scenario'!BQ22*'Unit emission'!AZ65)*Efficiency!$P20)/Lifetime!$C20</f>
        <v>0</v>
      </c>
      <c r="II21" s="9">
        <f>(Transition!$D20*('RCP19 scenario'!BR22*'Unit emission'!BA21)*Efficiency!$G20+Transition!$C20*('RCP19 scenario'!BR22*'Unit emission'!BA65)*Efficiency!$P20)/Lifetime!$C20</f>
        <v>0</v>
      </c>
      <c r="IJ21" s="9">
        <f>(Transition!$D20*('RCP19 scenario'!BS22*'Unit emission'!AK21)*Efficiency!$G20+Transition!$C20*('RCP19 scenario'!BS22*'Unit emission'!AK65)*Efficiency!$P20)/Lifetime!$C20</f>
        <v>0</v>
      </c>
      <c r="IK21" s="9">
        <f>(Transition!$D20*('RCP19 scenario'!BT22*'Unit emission'!AL21)*Efficiency!$G20+Transition!$C20*('RCP19 scenario'!BT22*'Unit emission'!AL65)*Efficiency!$P20)/Lifetime!$C20</f>
        <v>0</v>
      </c>
      <c r="IL21" s="9">
        <f>(Transition!$D20*('RCP19 scenario'!BU22*'Unit emission'!AM21)*Efficiency!$G20+Transition!$C20*('RCP19 scenario'!BU22*'Unit emission'!AM65)*Efficiency!$P20)/Lifetime!$C20</f>
        <v>0</v>
      </c>
      <c r="IM21" s="9">
        <f>(Transition!$D20*('RCP19 scenario'!BV22*'Unit emission'!AN21)*Efficiency!$G20+Transition!$C20*('RCP19 scenario'!BV22*'Unit emission'!AN65)*Efficiency!$P20)/Lifetime!$C20</f>
        <v>0</v>
      </c>
      <c r="IN21" s="9">
        <f>(Transition!$D20*('RCP19 scenario'!BW22*'Unit emission'!AO21)*Efficiency!$G20+Transition!$C20*('RCP19 scenario'!BW22*'Unit emission'!AO65)*Efficiency!$P20)/Lifetime!$C20</f>
        <v>0</v>
      </c>
      <c r="IO21" s="9">
        <f>(Transition!$D20*('RCP19 scenario'!BX22*'Unit emission'!AP21)*Efficiency!$G20+Transition!$C20*('RCP19 scenario'!BX22*'Unit emission'!AP65)*Efficiency!$P20)/Lifetime!$C20</f>
        <v>0</v>
      </c>
      <c r="IP21" s="9">
        <f>(Transition!$D20*('RCP19 scenario'!BY22*'Unit emission'!AQ21)*Efficiency!$G20+Transition!$C20*('RCP19 scenario'!BY22*'Unit emission'!AQ65)*Efficiency!$P20)/Lifetime!$C20</f>
        <v>0</v>
      </c>
      <c r="IQ21" s="9">
        <f>(Transition!$D20*('RCP19 scenario'!BZ22*'Unit emission'!AR21)*Efficiency!$G20+Transition!$C20*('RCP19 scenario'!BZ22*'Unit emission'!AR65)*Efficiency!$P20)/Lifetime!$C20</f>
        <v>0</v>
      </c>
      <c r="IR21" s="9">
        <f>(Transition!$D20*('RCP19 scenario'!CA22*'Unit emission'!AS21)*Efficiency!$G20+Transition!$C20*('RCP19 scenario'!CA22*'Unit emission'!AS65)*Efficiency!$P20)/Lifetime!$C20</f>
        <v>0</v>
      </c>
      <c r="IS21" s="9">
        <f>(Transition!$D20*('RCP19 scenario'!CB22*'Unit emission'!AT21)*Efficiency!$G20+Transition!$C20*('RCP19 scenario'!CB22*'Unit emission'!AT65)*Efficiency!$P20)/Lifetime!$C20</f>
        <v>0</v>
      </c>
      <c r="IT21" s="9">
        <f>(Transition!$D20*('RCP19 scenario'!CC22*'Unit emission'!AU21)*Efficiency!$G20+Transition!$C20*('RCP19 scenario'!CC22*'Unit emission'!AU65)*Efficiency!$P20)/Lifetime!$C20</f>
        <v>0</v>
      </c>
      <c r="IU21" s="9">
        <f>(Transition!$D20*('RCP19 scenario'!CD22*'Unit emission'!AV21)*Efficiency!$G20+Transition!$C20*('RCP19 scenario'!CD22*'Unit emission'!AV65)*Efficiency!$P20)/Lifetime!$C20</f>
        <v>0</v>
      </c>
      <c r="IV21" s="9">
        <f>(Transition!$D20*('RCP19 scenario'!CE22*'Unit emission'!AW21)*Efficiency!$G20+Transition!$C20*('RCP19 scenario'!CE22*'Unit emission'!AW65)*Efficiency!$P20)/Lifetime!$C20</f>
        <v>0</v>
      </c>
      <c r="IW21" s="9">
        <f>(Transition!$D20*('RCP19 scenario'!CF22*'Unit emission'!AX21)*Efficiency!$G20+Transition!$C20*('RCP19 scenario'!CF22*'Unit emission'!AX65)*Efficiency!$P20)/Lifetime!$C20</f>
        <v>0</v>
      </c>
      <c r="IX21" s="9">
        <f>(Transition!$D20*('RCP19 scenario'!CG22*'Unit emission'!AY21)*Efficiency!$G20+Transition!$C20*('RCP19 scenario'!CG22*'Unit emission'!AY65)*Efficiency!$P20)/Lifetime!$C20</f>
        <v>0</v>
      </c>
      <c r="IY21" s="9">
        <f>(Transition!$D20*('RCP19 scenario'!CH22*'Unit emission'!AZ21)*Efficiency!$G20+Transition!$C20*('RCP19 scenario'!CH22*'Unit emission'!AZ65)*Efficiency!$P20)/Lifetime!$C20</f>
        <v>0</v>
      </c>
    </row>
    <row r="22" spans="1:259" x14ac:dyDescent="0.25">
      <c r="A22">
        <v>2029</v>
      </c>
      <c r="B22">
        <f>(Transition!$D21*('Base-scenario'!C23*'Unit emission'!C22)*Efficiency!$G21+(Transition!$C21*('Base-scenario'!C23*'Unit emission'!C66)+'Base-scenario'!C111*'Unit emission'!C198)*Efficiency!$P21)/Lifetime!$C21</f>
        <v>0</v>
      </c>
      <c r="C22">
        <f>(Transition!$D21*('Base-scenario'!D23*'Unit emission'!D22)*Efficiency!$G21+(Transition!$C21*('Base-scenario'!D23*'Unit emission'!D66)+'Base-scenario'!D111*'Unit emission'!D198)*Efficiency!$P21)/Lifetime!$C21</f>
        <v>0</v>
      </c>
      <c r="D22">
        <f>(Transition!$D21*('Base-scenario'!E23*'Unit emission'!E22)*Efficiency!$G21+(Transition!$C21*('Base-scenario'!E23*'Unit emission'!E66)+'Base-scenario'!E111*'Unit emission'!E198)*Efficiency!$P21)/Lifetime!$C21</f>
        <v>0</v>
      </c>
      <c r="E22">
        <f>(Transition!$D21*('Base-scenario'!F23*'Unit emission'!F22)*Efficiency!$G21+(Transition!$C21*('Base-scenario'!F23*'Unit emission'!F66)+'Base-scenario'!F111*'Unit emission'!F198)*Efficiency!$P21)/Lifetime!$C21</f>
        <v>0</v>
      </c>
      <c r="F22">
        <f>(Transition!$D21*('Base-scenario'!G23*'Unit emission'!G22)*Efficiency!$G21+(Transition!$C21*('Base-scenario'!G23*'Unit emission'!G66)+'Base-scenario'!G111*'Unit emission'!G198)*Efficiency!$P21)/Lifetime!$C21</f>
        <v>0</v>
      </c>
      <c r="G22">
        <f>(Transition!$D21*('Base-scenario'!H23*'Unit emission'!H22)*Efficiency!$G21+(Transition!$C21*('Base-scenario'!H23*'Unit emission'!H66)+'Base-scenario'!H111*'Unit emission'!H198)*Efficiency!$P21)/Lifetime!$C21</f>
        <v>0</v>
      </c>
      <c r="H22">
        <f>(Transition!$D21*('Base-scenario'!I23*'Unit emission'!I22)*Efficiency!$G21+(Transition!$C21*('Base-scenario'!I23*'Unit emission'!I66)+'Base-scenario'!I111*'Unit emission'!I198)*Efficiency!$P21)/Lifetime!$C21</f>
        <v>0</v>
      </c>
      <c r="I22">
        <f>(Transition!$D21*('Base-scenario'!J23*'Unit emission'!J22)*Efficiency!$G21+(Transition!$C21*('Base-scenario'!J23*'Unit emission'!J66)+'Base-scenario'!J111*'Unit emission'!J198)*Efficiency!$P21)/Lifetime!$C21</f>
        <v>0</v>
      </c>
      <c r="J22">
        <f>(Transition!$D21*('Base-scenario'!K23*'Unit emission'!K22)*Efficiency!$G21+(Transition!$C21*('Base-scenario'!K23*'Unit emission'!K66)+'Base-scenario'!K111*'Unit emission'!K198)*Efficiency!$P21)/Lifetime!$C21</f>
        <v>0</v>
      </c>
      <c r="K22">
        <f>(Transition!$D21*('Base-scenario'!L23*'Unit emission'!L22)*Efficiency!$G21+(Transition!$C21*('Base-scenario'!L23*'Unit emission'!L66)+'Base-scenario'!L111*'Unit emission'!L198)*Efficiency!$P21)/Lifetime!$C21</f>
        <v>0</v>
      </c>
      <c r="L22">
        <f>(Transition!$D21*('Base-scenario'!M23*'Unit emission'!M22)*Efficiency!$G21+(Transition!$C21*('Base-scenario'!M23*'Unit emission'!M66)+'Base-scenario'!M111*'Unit emission'!M198)*Efficiency!$P21)/Lifetime!$C21</f>
        <v>0</v>
      </c>
      <c r="M22">
        <f>(Transition!$D21*('Base-scenario'!N23*'Unit emission'!N22)*Efficiency!$G21+(Transition!$C21*('Base-scenario'!N23*'Unit emission'!N66)+'Base-scenario'!N111*'Unit emission'!N198)*Efficiency!$P21)/Lifetime!$C21</f>
        <v>0</v>
      </c>
      <c r="N22">
        <f>(Transition!$D21*('Base-scenario'!O23*'Unit emission'!O22)*Efficiency!$G21+(Transition!$C21*('Base-scenario'!O23*'Unit emission'!O66)+'Base-scenario'!O111*'Unit emission'!O198)*Efficiency!$P21)/Lifetime!$C21</f>
        <v>0</v>
      </c>
      <c r="O22">
        <f>(Transition!$D21*('Base-scenario'!P23*'Unit emission'!P22)*Efficiency!$G21+(Transition!$C21*('Base-scenario'!P23*'Unit emission'!P66)+'Base-scenario'!P111*'Unit emission'!P198)*Efficiency!$P21)/Lifetime!$C21</f>
        <v>0</v>
      </c>
      <c r="P22">
        <f>(Transition!$D21*('Base-scenario'!Q23*'Unit emission'!Q22)*Efficiency!$G21+(Transition!$C21*('Base-scenario'!Q23*'Unit emission'!Q66)+'Base-scenario'!Q111*'Unit emission'!Q198)*Efficiency!$P21)/Lifetime!$C21</f>
        <v>0</v>
      </c>
      <c r="Q22">
        <f>(Transition!$D21*('Base-scenario'!R23*'Unit emission'!R22)*Efficiency!$G21+(Transition!$C21*('Base-scenario'!R23*'Unit emission'!R66)+'Base-scenario'!R111*'Unit emission'!R198)*Efficiency!$P21)/Lifetime!$C21</f>
        <v>0</v>
      </c>
      <c r="R22">
        <f>(Transition!$D21*('Base-scenario'!S23*'Unit emission'!S22)*Efficiency!$G21+Transition!$C21*('Base-scenario'!S23*'Unit emission'!S66)*Efficiency!$P21)/Lifetime!$C21</f>
        <v>0</v>
      </c>
      <c r="S22">
        <f>(Transition!$D21*('Base-scenario'!T23*'Unit emission'!C22)*Efficiency!$G21+(Transition!$C21*('Base-scenario'!T23*'Unit emission'!C66)+'Base-scenario'!T111*'Unit emission'!C198)*Efficiency!$P21)/Lifetime!$C21</f>
        <v>0</v>
      </c>
      <c r="T22">
        <f>(Transition!$D21*('Base-scenario'!U23*'Unit emission'!D22)*Efficiency!$G21+(Transition!$C21*('Base-scenario'!U23*'Unit emission'!D66)+'Base-scenario'!U111*'Unit emission'!D198)*Efficiency!$P21)/Lifetime!$C21</f>
        <v>0</v>
      </c>
      <c r="U22">
        <f>(Transition!$D21*('Base-scenario'!V23*'Unit emission'!E22)*Efficiency!$G21+(Transition!$C21*('Base-scenario'!V23*'Unit emission'!E66)+'Base-scenario'!V111*'Unit emission'!E198)*Efficiency!$P21)/Lifetime!$C21</f>
        <v>0</v>
      </c>
      <c r="V22">
        <f>(Transition!$D21*('Base-scenario'!W23*'Unit emission'!F22)*Efficiency!$G21+(Transition!$C21*('Base-scenario'!W23*'Unit emission'!F66)+'Base-scenario'!W111*'Unit emission'!F198)*Efficiency!$P21)/Lifetime!$C21</f>
        <v>0</v>
      </c>
      <c r="W22">
        <f>(Transition!$D21*('Base-scenario'!X23*'Unit emission'!G22)*Efficiency!$G21+(Transition!$C21*('Base-scenario'!X23*'Unit emission'!G66)+'Base-scenario'!X111*'Unit emission'!G198)*Efficiency!$P21)/Lifetime!$C21</f>
        <v>0</v>
      </c>
      <c r="X22">
        <f>(Transition!$D21*('Base-scenario'!Y23*'Unit emission'!H22)*Efficiency!$G21+(Transition!$C21*('Base-scenario'!Y23*'Unit emission'!H66)+'Base-scenario'!Y111*'Unit emission'!H198)*Efficiency!$P21)/Lifetime!$C21</f>
        <v>0</v>
      </c>
      <c r="Y22">
        <f>(Transition!$D21*('Base-scenario'!Z23*'Unit emission'!I22)*Efficiency!$G21+(Transition!$C21*('Base-scenario'!Z23*'Unit emission'!I66)+'Base-scenario'!Z111*'Unit emission'!I198)*Efficiency!$P21)/Lifetime!$C21</f>
        <v>0</v>
      </c>
      <c r="Z22">
        <f>(Transition!$D21*('Base-scenario'!AA23*'Unit emission'!J22)*Efficiency!$G21+(Transition!$C21*('Base-scenario'!AA23*'Unit emission'!J66)+'Base-scenario'!AA111*'Unit emission'!J198)*Efficiency!$P21)/Lifetime!$C21</f>
        <v>0</v>
      </c>
      <c r="AA22">
        <f>(Transition!$D21*('Base-scenario'!AB23*'Unit emission'!K22)*Efficiency!$G21+(Transition!$C21*('Base-scenario'!AB23*'Unit emission'!K66)+'Base-scenario'!AB111*'Unit emission'!K198)*Efficiency!$P21)/Lifetime!$C21</f>
        <v>0</v>
      </c>
      <c r="AB22">
        <f>(Transition!$D21*('Base-scenario'!AC23*'Unit emission'!L22)*Efficiency!$G21+(Transition!$C21*('Base-scenario'!AC23*'Unit emission'!L66)+'Base-scenario'!AC111*'Unit emission'!L198)*Efficiency!$P21)/Lifetime!$C21</f>
        <v>0</v>
      </c>
      <c r="AC22">
        <f>(Transition!$D21*('Base-scenario'!AD23*'Unit emission'!M22)*Efficiency!$G21+(Transition!$C21*('Base-scenario'!AD23*'Unit emission'!M66)+'Base-scenario'!AD111*'Unit emission'!M198)*Efficiency!$P21)/Lifetime!$C21</f>
        <v>0</v>
      </c>
      <c r="AD22">
        <f>(Transition!$D21*('Base-scenario'!AE23*'Unit emission'!N22)*Efficiency!$G21+(Transition!$C21*('Base-scenario'!AE23*'Unit emission'!N66)+'Base-scenario'!AE111*'Unit emission'!N198)*Efficiency!$P21)/Lifetime!$C21</f>
        <v>0</v>
      </c>
      <c r="AE22">
        <f>(Transition!$D21*('Base-scenario'!AF23*'Unit emission'!O22)*Efficiency!$G21+(Transition!$C21*('Base-scenario'!AF23*'Unit emission'!O66)+'Base-scenario'!AF111*'Unit emission'!O198)*Efficiency!$P21)/Lifetime!$C21</f>
        <v>0</v>
      </c>
      <c r="AF22">
        <f>(Transition!$D21*('Base-scenario'!AG23*'Unit emission'!P22)*Efficiency!$G21+(Transition!$C21*('Base-scenario'!AG23*'Unit emission'!P66)+'Base-scenario'!AG111*'Unit emission'!P198)*Efficiency!$P21)/Lifetime!$C21</f>
        <v>0</v>
      </c>
      <c r="AG22">
        <f>(Transition!$D21*('Base-scenario'!AH23*'Unit emission'!Q22)*Efficiency!$G21+(Transition!$C21*('Base-scenario'!AH23*'Unit emission'!Q66)+'Base-scenario'!AH111*'Unit emission'!Q198)*Efficiency!$P21)/Lifetime!$C21</f>
        <v>0</v>
      </c>
      <c r="AH22">
        <f>(Transition!$D21*('Base-scenario'!AI23*'Unit emission'!R22)*Efficiency!$G21+(Transition!$C21*('Base-scenario'!AI23*'Unit emission'!R66)+'Base-scenario'!AI111*'Unit emission'!R198)*Efficiency!$P21)/Lifetime!$C21</f>
        <v>0</v>
      </c>
      <c r="AI22">
        <f>(Transition!$D21*('Base-scenario'!AJ23*'Unit emission'!S22)*Efficiency!$G21+Transition!$C21*('Base-scenario'!AJ23*'Unit emission'!S66)*Efficiency!$P21)/Lifetime!$C21</f>
        <v>0</v>
      </c>
      <c r="AJ22">
        <f>(Transition!$D21*('Base-scenario'!AK23*'Unit emission'!C22+'Base-scenario'!AK111*'Unit emission'!C154)*Efficiency!$G21+(Transition!$C21*('Base-scenario'!AK23*'Unit emission'!C66)+'Base-scenario'!AK111*'Unit emission'!C198)*Efficiency!$P21)/Lifetime!$C21</f>
        <v>0</v>
      </c>
      <c r="AK22">
        <f>(Transition!$D21*('Base-scenario'!AL23*'Unit emission'!D22+'Base-scenario'!AL111*'Unit emission'!D154)*Efficiency!$G21+(Transition!$C21*('Base-scenario'!AL23*'Unit emission'!D66)+'Base-scenario'!AL111*'Unit emission'!D198)*Efficiency!$P21)/Lifetime!$C21</f>
        <v>0</v>
      </c>
      <c r="AL22">
        <f>(Transition!$D21*('Base-scenario'!AM23*'Unit emission'!E22+'Base-scenario'!AM111*'Unit emission'!E154)*Efficiency!$G21+(Transition!$C21*('Base-scenario'!AM23*'Unit emission'!E66)+'Base-scenario'!AM111*'Unit emission'!E198)*Efficiency!$P21)/Lifetime!$C21</f>
        <v>0</v>
      </c>
      <c r="AM22">
        <f>(Transition!$D21*('Base-scenario'!AN23*'Unit emission'!F22+'Base-scenario'!AN111*'Unit emission'!F154)*Efficiency!$G21+(Transition!$C21*('Base-scenario'!AN23*'Unit emission'!F66)+'Base-scenario'!AN111*'Unit emission'!F198)*Efficiency!$P21)/Lifetime!$C21</f>
        <v>0</v>
      </c>
      <c r="AN22">
        <f>(Transition!$D21*('Base-scenario'!AO23*'Unit emission'!G22+'Base-scenario'!AO111*'Unit emission'!G154)*Efficiency!$G21+(Transition!$C21*('Base-scenario'!AO23*'Unit emission'!G66)+'Base-scenario'!AO111*'Unit emission'!G198)*Efficiency!$P21)/Lifetime!$C21</f>
        <v>0</v>
      </c>
      <c r="AO22">
        <f>(Transition!$D21*('Base-scenario'!AP23*'Unit emission'!H22+'Base-scenario'!AP111*'Unit emission'!H154)*Efficiency!$G21+(Transition!$C21*('Base-scenario'!AP23*'Unit emission'!H66)+'Base-scenario'!AP111*'Unit emission'!H198)*Efficiency!$P21)/Lifetime!$C21</f>
        <v>0</v>
      </c>
      <c r="AP22">
        <f>(Transition!$D21*('Base-scenario'!AQ23*'Unit emission'!I22+'Base-scenario'!AQ111*'Unit emission'!I154)*Efficiency!$G21+(Transition!$C21*('Base-scenario'!AQ23*'Unit emission'!I66)+'Base-scenario'!AQ111*'Unit emission'!I198)*Efficiency!$P21)/Lifetime!$C21</f>
        <v>0</v>
      </c>
      <c r="AQ22">
        <f>(Transition!$D21*('Base-scenario'!AR23*'Unit emission'!J22+'Base-scenario'!AR111*'Unit emission'!J154)*Efficiency!$G21+(Transition!$C21*('Base-scenario'!AR23*'Unit emission'!J66)+'Base-scenario'!AR111*'Unit emission'!J198)*Efficiency!$P21)/Lifetime!$C21</f>
        <v>0</v>
      </c>
      <c r="AR22">
        <f>(Transition!$D21*('Base-scenario'!AS23*'Unit emission'!K22+'Base-scenario'!AS111*'Unit emission'!K154)*Efficiency!$G21+(Transition!$C21*('Base-scenario'!AS23*'Unit emission'!K66)+'Base-scenario'!AS111*'Unit emission'!K198)*Efficiency!$P21)/Lifetime!$C21</f>
        <v>0</v>
      </c>
      <c r="AS22">
        <f>(Transition!$D21*('Base-scenario'!AT23*'Unit emission'!L22+'Base-scenario'!AT111*'Unit emission'!L154)*Efficiency!$G21+(Transition!$C21*('Base-scenario'!AT23*'Unit emission'!L66)+'Base-scenario'!AT111*'Unit emission'!L198)*Efficiency!$P21)/Lifetime!$C21</f>
        <v>0</v>
      </c>
      <c r="AT22">
        <f>(Transition!$D21*('Base-scenario'!AU23*'Unit emission'!M22+'Base-scenario'!AU111*'Unit emission'!M154)*Efficiency!$G21+(Transition!$C21*('Base-scenario'!AU23*'Unit emission'!M66)+'Base-scenario'!AU111*'Unit emission'!M198)*Efficiency!$P21)/Lifetime!$C21</f>
        <v>0</v>
      </c>
      <c r="AU22">
        <f>(Transition!$D21*('Base-scenario'!AV23*'Unit emission'!N22+'Base-scenario'!AV111*'Unit emission'!N154)*Efficiency!$G21+(Transition!$C21*('Base-scenario'!AV23*'Unit emission'!N66)+'Base-scenario'!AV111*'Unit emission'!N198)*Efficiency!$P21)/Lifetime!$C21</f>
        <v>0</v>
      </c>
      <c r="AV22">
        <f>(Transition!$D21*('Base-scenario'!AW23*'Unit emission'!O22+'Base-scenario'!AW111*'Unit emission'!O154)*Efficiency!$G21+(Transition!$C21*('Base-scenario'!AW23*'Unit emission'!O66)+'Base-scenario'!AW111*'Unit emission'!O198)*Efficiency!$P21)/Lifetime!$C21</f>
        <v>0</v>
      </c>
      <c r="AW22">
        <f>(Transition!$D21*('Base-scenario'!AX23*'Unit emission'!P22+'Base-scenario'!AX111*'Unit emission'!P154)*Efficiency!$G21+(Transition!$C21*('Base-scenario'!AX23*'Unit emission'!P66)+'Base-scenario'!AX111*'Unit emission'!P198)*Efficiency!$P21)/Lifetime!$C21</f>
        <v>0</v>
      </c>
      <c r="AX22">
        <f>(Transition!$D21*('Base-scenario'!AY23*'Unit emission'!Q22+'Base-scenario'!AY111*'Unit emission'!Q154)*Efficiency!$G21+(Transition!$C21*('Base-scenario'!AY23*'Unit emission'!Q66)+'Base-scenario'!AY111*'Unit emission'!Q198)*Efficiency!$P21)/Lifetime!$C21</f>
        <v>0</v>
      </c>
      <c r="AY22">
        <f>(Transition!$D21*('Base-scenario'!AZ23*'Unit emission'!R22+'Base-scenario'!AZ111*'Unit emission'!R154)*Efficiency!$G21+(Transition!$C21*('Base-scenario'!AZ23*'Unit emission'!R66)+'Base-scenario'!AZ111*'Unit emission'!R198)*Efficiency!$P21)/Lifetime!$C21</f>
        <v>0</v>
      </c>
      <c r="AZ22">
        <f>(Transition!$D21*('Base-scenario'!BA23*'Unit emission'!S22)*Efficiency!$G21+Transition!$C21*('Base-scenario'!BA23*'Unit emission'!S66)*Efficiency!$P21)/Lifetime!$C21</f>
        <v>0</v>
      </c>
      <c r="BA22" s="9">
        <f>(Transition!$D21*('Base-scenario'!BB23*'Unit emission'!C22)*Efficiency!$G21+Transition!$C21*('Base-scenario'!BB23*'Unit emission'!C66)*Efficiency!$P21)/Lifetime!$C21</f>
        <v>0</v>
      </c>
      <c r="BB22" s="9">
        <f>(Transition!$D21*('Base-scenario'!BC23*'Unit emission'!D22)*Efficiency!$G21+Transition!$C21*('Base-scenario'!BC23*'Unit emission'!D66)*Efficiency!$P21)/Lifetime!$C21</f>
        <v>0</v>
      </c>
      <c r="BC22" s="9">
        <f>(Transition!$D21*('Base-scenario'!BD23*'Unit emission'!E22)*Efficiency!$G21+Transition!$C21*('Base-scenario'!BD23*'Unit emission'!E66)*Efficiency!$P21)/Lifetime!$C21</f>
        <v>0</v>
      </c>
      <c r="BD22" s="9">
        <f>(Transition!$D21*('Base-scenario'!BE23*'Unit emission'!F22)*Efficiency!$G21+Transition!$C21*('Base-scenario'!BE23*'Unit emission'!F66)*Efficiency!$P21)/Lifetime!$C21</f>
        <v>0</v>
      </c>
      <c r="BE22" s="9">
        <f>(Transition!$D21*('Base-scenario'!BF23*'Unit emission'!G22)*Efficiency!$G21+Transition!$C21*('Base-scenario'!BF23*'Unit emission'!G66)*Efficiency!$P21)/Lifetime!$C21</f>
        <v>0</v>
      </c>
      <c r="BF22" s="9">
        <f>(Transition!$D21*('Base-scenario'!BG23*'Unit emission'!H22)*Efficiency!$G21+Transition!$C21*('Base-scenario'!BG23*'Unit emission'!H66)*Efficiency!$P21)/Lifetime!$C21</f>
        <v>0</v>
      </c>
      <c r="BG22" s="9">
        <f>(Transition!$D21*('Base-scenario'!BH23*'Unit emission'!I22)*Efficiency!$G21+Transition!$C21*('Base-scenario'!BH23*'Unit emission'!I66)*Efficiency!$P21)/Lifetime!$C21</f>
        <v>0</v>
      </c>
      <c r="BH22" s="9">
        <f>(Transition!$D21*('Base-scenario'!BI23*'Unit emission'!J22)*Efficiency!$G21+Transition!$C21*('Base-scenario'!BI23*'Unit emission'!J66)*Efficiency!$P21)/Lifetime!$C21</f>
        <v>0</v>
      </c>
      <c r="BI22" s="9">
        <f>(Transition!$D21*('Base-scenario'!BJ23*'Unit emission'!K22)*Efficiency!$G21+Transition!$C21*('Base-scenario'!BJ23*'Unit emission'!K66)*Efficiency!$P21)/Lifetime!$C21</f>
        <v>0</v>
      </c>
      <c r="BJ22" s="9">
        <f>(Transition!$D21*('Base-scenario'!BK23*'Unit emission'!L22)*Efficiency!$G21+Transition!$C21*('Base-scenario'!BK23*'Unit emission'!L66)*Efficiency!$P21)/Lifetime!$C21</f>
        <v>0</v>
      </c>
      <c r="BK22" s="9">
        <f>(Transition!$D21*('Base-scenario'!BL23*'Unit emission'!M22)*Efficiency!$G21+Transition!$C21*('Base-scenario'!BL23*'Unit emission'!M66)*Efficiency!$P21)/Lifetime!$C21</f>
        <v>0</v>
      </c>
      <c r="BL22" s="9">
        <f>(Transition!$D21*('Base-scenario'!BM23*'Unit emission'!N22)*Efficiency!$G21+Transition!$C21*('Base-scenario'!BM23*'Unit emission'!N66)*Efficiency!$P21)/Lifetime!$C21</f>
        <v>0</v>
      </c>
      <c r="BM22" s="9">
        <f>(Transition!$D21*('Base-scenario'!BN23*'Unit emission'!O22)*Efficiency!$G21+Transition!$C21*('Base-scenario'!BN23*'Unit emission'!O66)*Efficiency!$P21)/Lifetime!$C21</f>
        <v>0</v>
      </c>
      <c r="BN22" s="9">
        <f>(Transition!$D21*('Base-scenario'!BO23*'Unit emission'!P22)*Efficiency!$G21+Transition!$C21*('Base-scenario'!BO23*'Unit emission'!P66)*Efficiency!$P21)/Lifetime!$C21</f>
        <v>0</v>
      </c>
      <c r="BO22" s="9">
        <f>(Transition!$D21*('Base-scenario'!BP23*'Unit emission'!Q22)*Efficiency!$G21+Transition!$C21*('Base-scenario'!BP23*'Unit emission'!Q66)*Efficiency!$P21)/Lifetime!$C21</f>
        <v>0</v>
      </c>
      <c r="BP22" s="9">
        <f>(Transition!$D21*('Base-scenario'!BQ23*'Unit emission'!R22)*Efficiency!$G21+Transition!$C21*('Base-scenario'!BQ23*'Unit emission'!R66)*Efficiency!$P21)/Lifetime!$C21</f>
        <v>0</v>
      </c>
      <c r="BQ22" s="9">
        <f>(Transition!$D21*('Base-scenario'!BR23*'Unit emission'!S22)*Efficiency!$G21+Transition!$C21*('Base-scenario'!BR23*'Unit emission'!S66)*Efficiency!$P21)/Lifetime!$C21</f>
        <v>0</v>
      </c>
      <c r="BR22" s="9">
        <f>(Transition!$D21*('Base-scenario'!BS23*'Unit emission'!C22)*Efficiency!$G21+Transition!$C21*('Base-scenario'!BS23*'Unit emission'!C66)*Efficiency!$P21)/Lifetime!$C21</f>
        <v>0</v>
      </c>
      <c r="BS22" s="9">
        <f>(Transition!$D21*('Base-scenario'!BT23*'Unit emission'!D22)*Efficiency!$G21+Transition!$C21*('Base-scenario'!BT23*'Unit emission'!D66)*Efficiency!$P21)/Lifetime!$C21</f>
        <v>0</v>
      </c>
      <c r="BT22" s="9">
        <f>(Transition!$D21*('Base-scenario'!BU23*'Unit emission'!E22)*Efficiency!$G21+Transition!$C21*('Base-scenario'!BU23*'Unit emission'!E66)*Efficiency!$P21)/Lifetime!$C21</f>
        <v>0</v>
      </c>
      <c r="BU22" s="9">
        <f>(Transition!$D21*('Base-scenario'!BV23*'Unit emission'!F22)*Efficiency!$G21+Transition!$C21*('Base-scenario'!BV23*'Unit emission'!F66)*Efficiency!$P21)/Lifetime!$C21</f>
        <v>0</v>
      </c>
      <c r="BV22" s="9">
        <f>(Transition!$D21*('Base-scenario'!BW23*'Unit emission'!G22)*Efficiency!$G21+Transition!$C21*('Base-scenario'!BW23*'Unit emission'!G66)*Efficiency!$P21)/Lifetime!$C21</f>
        <v>0</v>
      </c>
      <c r="BW22" s="9">
        <f>(Transition!$D21*('Base-scenario'!BX23*'Unit emission'!H22)*Efficiency!$G21+Transition!$C21*('Base-scenario'!BX23*'Unit emission'!H66)*Efficiency!$P21)/Lifetime!$C21</f>
        <v>0</v>
      </c>
      <c r="BX22" s="9">
        <f>(Transition!$D21*('Base-scenario'!BY23*'Unit emission'!I22)*Efficiency!$G21+Transition!$C21*('Base-scenario'!BY23*'Unit emission'!I66)*Efficiency!$P21)/Lifetime!$C21</f>
        <v>0</v>
      </c>
      <c r="BY22" s="9">
        <f>(Transition!$D21*('Base-scenario'!BZ23*'Unit emission'!J22)*Efficiency!$G21+Transition!$C21*('Base-scenario'!BZ23*'Unit emission'!J66)*Efficiency!$P21)/Lifetime!$C21</f>
        <v>0</v>
      </c>
      <c r="BZ22" s="9">
        <f>(Transition!$D21*('Base-scenario'!CA23*'Unit emission'!K22)*Efficiency!$G21+Transition!$C21*('Base-scenario'!CA23*'Unit emission'!K66)*Efficiency!$P21)/Lifetime!$C21</f>
        <v>0</v>
      </c>
      <c r="CA22" s="9">
        <f>(Transition!$D21*('Base-scenario'!CB23*'Unit emission'!L22)*Efficiency!$G21+Transition!$C21*('Base-scenario'!CB23*'Unit emission'!L66)*Efficiency!$P21)/Lifetime!$C21</f>
        <v>0</v>
      </c>
      <c r="CB22" s="9">
        <f>(Transition!$D21*('Base-scenario'!CC23*'Unit emission'!M22)*Efficiency!$G21+Transition!$C21*('Base-scenario'!CC23*'Unit emission'!M66)*Efficiency!$P21)/Lifetime!$C21</f>
        <v>0</v>
      </c>
      <c r="CC22" s="9">
        <f>(Transition!$D21*('Base-scenario'!CD23*'Unit emission'!N22)*Efficiency!$G21+Transition!$C21*('Base-scenario'!CD23*'Unit emission'!N66)*Efficiency!$P21)/Lifetime!$C21</f>
        <v>0</v>
      </c>
      <c r="CD22" s="9">
        <f>(Transition!$D21*('Base-scenario'!CE23*'Unit emission'!O22)*Efficiency!$G21+Transition!$C21*('Base-scenario'!CE23*'Unit emission'!O66)*Efficiency!$P21)/Lifetime!$C21</f>
        <v>0</v>
      </c>
      <c r="CE22" s="9">
        <f>(Transition!$D21*('Base-scenario'!CF23*'Unit emission'!P22)*Efficiency!$G21+Transition!$C21*('Base-scenario'!CF23*'Unit emission'!P66)*Efficiency!$P21)/Lifetime!$C21</f>
        <v>0</v>
      </c>
      <c r="CF22" s="9">
        <f>(Transition!$D21*('Base-scenario'!CG23*'Unit emission'!Q22)*Efficiency!$G21+Transition!$C21*('Base-scenario'!CG23*'Unit emission'!Q66)*Efficiency!$P21)/Lifetime!$C21</f>
        <v>0</v>
      </c>
      <c r="CG22" s="9">
        <f>(Transition!$D21*('Base-scenario'!CH23*'Unit emission'!R22)*Efficiency!$G21+Transition!$C21*('Base-scenario'!CH23*'Unit emission'!R66)*Efficiency!$P21)/Lifetime!$C21</f>
        <v>0</v>
      </c>
      <c r="CJ22">
        <v>2029</v>
      </c>
      <c r="CK22">
        <f>(Transition!$D21*('RCP26 scenario'!C23*'Unit emission'!T22+'RCP26 scenario'!C111*'Unit emission'!T154)*Efficiency!$G21+(Transition!$C21*('RCP26 scenario'!C23*'Unit emission'!T66)+'RCP26 scenario'!C111*'Unit emission'!T198)*Efficiency!$P21)/Lifetime!$C21</f>
        <v>0</v>
      </c>
      <c r="CL22">
        <f>(Transition!$D21*('RCP26 scenario'!D23*'Unit emission'!U22+'RCP26 scenario'!D111*'Unit emission'!U154)*Efficiency!$G21+(Transition!$C21*('RCP26 scenario'!D23*'Unit emission'!U66)+'RCP26 scenario'!D111*'Unit emission'!U198)*Efficiency!$P21)/Lifetime!$C21</f>
        <v>0</v>
      </c>
      <c r="CM22">
        <f>(Transition!$D21*('RCP26 scenario'!E23*'Unit emission'!V22+'RCP26 scenario'!E111*'Unit emission'!V154)*Efficiency!$G21+(Transition!$C21*('RCP26 scenario'!E23*'Unit emission'!V66)+'RCP26 scenario'!E111*'Unit emission'!V198)*Efficiency!$P21)/Lifetime!$C21</f>
        <v>0</v>
      </c>
      <c r="CN22">
        <f>(Transition!$D21*('RCP26 scenario'!F23*'Unit emission'!W22+'RCP26 scenario'!F111*'Unit emission'!W154)*Efficiency!$G21+(Transition!$C21*('RCP26 scenario'!F23*'Unit emission'!W66)+'RCP26 scenario'!F111*'Unit emission'!W198)*Efficiency!$P21)/Lifetime!$C21</f>
        <v>0</v>
      </c>
      <c r="CO22">
        <f>(Transition!$D21*('RCP26 scenario'!G23*'Unit emission'!X22+'RCP26 scenario'!G111*'Unit emission'!X154)*Efficiency!$G21+(Transition!$C21*('RCP26 scenario'!G23*'Unit emission'!X66)+'RCP26 scenario'!G111*'Unit emission'!X198)*Efficiency!$P21)/Lifetime!$C21</f>
        <v>0</v>
      </c>
      <c r="CP22">
        <f>(Transition!$D21*('RCP26 scenario'!H23*'Unit emission'!Y22+'RCP26 scenario'!H111*'Unit emission'!Y154)*Efficiency!$G21+(Transition!$C21*('RCP26 scenario'!H23*'Unit emission'!Y66)+'RCP26 scenario'!H111*'Unit emission'!Y198)*Efficiency!$P21)/Lifetime!$C21</f>
        <v>0</v>
      </c>
      <c r="CQ22">
        <f>(Transition!$D21*('RCP26 scenario'!I23*'Unit emission'!Z22+'RCP26 scenario'!I111*'Unit emission'!Z154)*Efficiency!$G21+(Transition!$C21*('RCP26 scenario'!I23*'Unit emission'!Z66)+'RCP26 scenario'!I111*'Unit emission'!Z198)*Efficiency!$P21)/Lifetime!$C21</f>
        <v>0</v>
      </c>
      <c r="CR22">
        <f>(Transition!$D21*('RCP26 scenario'!J23*'Unit emission'!AA22+'RCP26 scenario'!J111*'Unit emission'!AA154)*Efficiency!$G21+(Transition!$C21*('RCP26 scenario'!J23*'Unit emission'!AA66)+'RCP26 scenario'!J111*'Unit emission'!AA198)*Efficiency!$P21)/Lifetime!$C21</f>
        <v>0</v>
      </c>
      <c r="CS22">
        <f>(Transition!$D21*('RCP26 scenario'!K23*'Unit emission'!AB22+'RCP26 scenario'!K111*'Unit emission'!AB154)*Efficiency!$G21+(Transition!$C21*('RCP26 scenario'!K23*'Unit emission'!AB66)+'RCP26 scenario'!K111*'Unit emission'!AB198)*Efficiency!$P21)/Lifetime!$C21</f>
        <v>0</v>
      </c>
      <c r="CT22">
        <f>(Transition!$D21*('RCP26 scenario'!L23*'Unit emission'!AC22+'RCP26 scenario'!L111*'Unit emission'!AC154)*Efficiency!$G21+(Transition!$C21*('RCP26 scenario'!L23*'Unit emission'!AC66)+'RCP26 scenario'!L111*'Unit emission'!AC198)*Efficiency!$P21)/Lifetime!$C21</f>
        <v>0</v>
      </c>
      <c r="CU22">
        <f>(Transition!$D21*('RCP26 scenario'!M23*'Unit emission'!AD22+'RCP26 scenario'!M111*'Unit emission'!AD154)*Efficiency!$G21+(Transition!$C21*('RCP26 scenario'!M23*'Unit emission'!AD66)+'RCP26 scenario'!M111*'Unit emission'!AD198)*Efficiency!$P21)/Lifetime!$C21</f>
        <v>0</v>
      </c>
      <c r="CV22">
        <f>(Transition!$D21*('RCP26 scenario'!N23*'Unit emission'!AE22+'RCP26 scenario'!N111*'Unit emission'!AE154)*Efficiency!$G21+(Transition!$C21*('RCP26 scenario'!N23*'Unit emission'!AE66)+'RCP26 scenario'!N111*'Unit emission'!AE198)*Efficiency!$P21)/Lifetime!$C21</f>
        <v>0</v>
      </c>
      <c r="CW22">
        <f>(Transition!$D21*('RCP26 scenario'!O23*'Unit emission'!AF22+'RCP26 scenario'!O111*'Unit emission'!AF154)*Efficiency!$G21+(Transition!$C21*('RCP26 scenario'!O23*'Unit emission'!AF66)+'RCP26 scenario'!O111*'Unit emission'!AF198)*Efficiency!$P21)/Lifetime!$C21</f>
        <v>0</v>
      </c>
      <c r="CX22">
        <f>(Transition!$D21*('RCP26 scenario'!P23*'Unit emission'!AG22+'RCP26 scenario'!P111*'Unit emission'!AG154)*Efficiency!$G21+(Transition!$C21*('RCP26 scenario'!P23*'Unit emission'!AG66)+'RCP26 scenario'!P111*'Unit emission'!AG198)*Efficiency!$P21)/Lifetime!$C21</f>
        <v>0</v>
      </c>
      <c r="CY22">
        <f>(Transition!$D21*('RCP26 scenario'!Q23*'Unit emission'!AH22+'RCP26 scenario'!Q111*'Unit emission'!AH154)*Efficiency!$G21+(Transition!$C21*('RCP26 scenario'!Q23*'Unit emission'!AH66)+'RCP26 scenario'!Q111*'Unit emission'!AH198)*Efficiency!$P21)/Lifetime!$C21</f>
        <v>0</v>
      </c>
      <c r="CZ22">
        <f>(Transition!$D21*('RCP26 scenario'!R23*'Unit emission'!AI22+'RCP26 scenario'!R111*'Unit emission'!AI154)*Efficiency!$G21+(Transition!$C21*('RCP26 scenario'!R23*'Unit emission'!AI66)+'RCP26 scenario'!R111*'Unit emission'!AI198)*Efficiency!$P21)/Lifetime!$C21</f>
        <v>0</v>
      </c>
      <c r="DA22">
        <f>(Transition!$D21*('RCP26 scenario'!S23*'Unit emission'!AJ22)*Efficiency!$G21+Transition!$C21*('RCP26 scenario'!S23*'Unit emission'!AJ66)*Efficiency!$P21)/Lifetime!$C21</f>
        <v>0</v>
      </c>
      <c r="DB22">
        <f>(Transition!$D21*('RCP26 scenario'!T23*'Unit emission'!T22+'RCP26 scenario'!T111*'Unit emission'!T154)*Efficiency!$G21+(Transition!$C21*('RCP26 scenario'!T23*'Unit emission'!T66)+'RCP26 scenario'!T111*'Unit emission'!T198)*Efficiency!$P21)/Lifetime!$C21</f>
        <v>0</v>
      </c>
      <c r="DC22">
        <f>(Transition!$D21*('RCP26 scenario'!U23*'Unit emission'!U22+'RCP26 scenario'!U111*'Unit emission'!U154)*Efficiency!$G21+(Transition!$C21*('RCP26 scenario'!U23*'Unit emission'!U66)+'RCP26 scenario'!U111*'Unit emission'!U198)*Efficiency!$P21)/Lifetime!$C21</f>
        <v>0</v>
      </c>
      <c r="DD22">
        <f>(Transition!$D21*('RCP26 scenario'!V23*'Unit emission'!V22+'RCP26 scenario'!V111*'Unit emission'!V154)*Efficiency!$G21+(Transition!$C21*('RCP26 scenario'!V23*'Unit emission'!V66)+'RCP26 scenario'!V111*'Unit emission'!V198)*Efficiency!$P21)/Lifetime!$C21</f>
        <v>0</v>
      </c>
      <c r="DE22">
        <f>(Transition!$D21*('RCP26 scenario'!W23*'Unit emission'!W22+'RCP26 scenario'!W111*'Unit emission'!W154)*Efficiency!$G21+(Transition!$C21*('RCP26 scenario'!W23*'Unit emission'!W66)+'RCP26 scenario'!W111*'Unit emission'!W198)*Efficiency!$P21)/Lifetime!$C21</f>
        <v>0</v>
      </c>
      <c r="DF22">
        <f>(Transition!$D21*('RCP26 scenario'!X23*'Unit emission'!X22+'RCP26 scenario'!X111*'Unit emission'!X154)*Efficiency!$G21+(Transition!$C21*('RCP26 scenario'!X23*'Unit emission'!X66)+'RCP26 scenario'!X111*'Unit emission'!X198)*Efficiency!$P21)/Lifetime!$C21</f>
        <v>0</v>
      </c>
      <c r="DG22">
        <f>(Transition!$D21*('RCP26 scenario'!Y23*'Unit emission'!Y22+'RCP26 scenario'!Y111*'Unit emission'!Y154)*Efficiency!$G21+(Transition!$C21*('RCP26 scenario'!Y23*'Unit emission'!Y66)+'RCP26 scenario'!Y111*'Unit emission'!Y198)*Efficiency!$P21)/Lifetime!$C21</f>
        <v>0</v>
      </c>
      <c r="DH22">
        <f>(Transition!$D21*('RCP26 scenario'!Z23*'Unit emission'!Z22+'RCP26 scenario'!Z111*'Unit emission'!Z154)*Efficiency!$G21+(Transition!$C21*('RCP26 scenario'!Z23*'Unit emission'!Z66)+'RCP26 scenario'!Z111*'Unit emission'!Z198)*Efficiency!$P21)/Lifetime!$C21</f>
        <v>0</v>
      </c>
      <c r="DI22">
        <f>(Transition!$D21*('RCP26 scenario'!AA23*'Unit emission'!AA22+'RCP26 scenario'!AA111*'Unit emission'!AA154)*Efficiency!$G21+(Transition!$C21*('RCP26 scenario'!AA23*'Unit emission'!AA66)+'RCP26 scenario'!AA111*'Unit emission'!AA198)*Efficiency!$P21)/Lifetime!$C21</f>
        <v>0</v>
      </c>
      <c r="DJ22">
        <f>(Transition!$D21*('RCP26 scenario'!AB23*'Unit emission'!AB22+'RCP26 scenario'!AB111*'Unit emission'!AB154)*Efficiency!$G21+(Transition!$C21*('RCP26 scenario'!AB23*'Unit emission'!AB66)+'RCP26 scenario'!AB111*'Unit emission'!AB198)*Efficiency!$P21)/Lifetime!$C21</f>
        <v>0</v>
      </c>
      <c r="DK22">
        <f>(Transition!$D21*('RCP26 scenario'!AC23*'Unit emission'!AC22+'RCP26 scenario'!AC111*'Unit emission'!AC154)*Efficiency!$G21+(Transition!$C21*('RCP26 scenario'!AC23*'Unit emission'!AC66)+'RCP26 scenario'!AC111*'Unit emission'!AC198)*Efficiency!$P21)/Lifetime!$C21</f>
        <v>0</v>
      </c>
      <c r="DL22">
        <f>(Transition!$D21*('RCP26 scenario'!AD23*'Unit emission'!AD22+'RCP26 scenario'!AD111*'Unit emission'!AD154)*Efficiency!$G21+(Transition!$C21*('RCP26 scenario'!AD23*'Unit emission'!AD66)+'RCP26 scenario'!AD111*'Unit emission'!AD198)*Efficiency!$P21)/Lifetime!$C21</f>
        <v>0</v>
      </c>
      <c r="DM22">
        <f>(Transition!$D21*('RCP26 scenario'!AE23*'Unit emission'!AE22+'RCP26 scenario'!AE111*'Unit emission'!AE154)*Efficiency!$G21+(Transition!$C21*('RCP26 scenario'!AE23*'Unit emission'!AE66)+'RCP26 scenario'!AE111*'Unit emission'!AE198)*Efficiency!$P21)/Lifetime!$C21</f>
        <v>0</v>
      </c>
      <c r="DN22">
        <f>(Transition!$D21*('RCP26 scenario'!AF23*'Unit emission'!AF22+'RCP26 scenario'!AF111*'Unit emission'!AF154)*Efficiency!$G21+(Transition!$C21*('RCP26 scenario'!AF23*'Unit emission'!AF66)+'RCP26 scenario'!AF111*'Unit emission'!AF198)*Efficiency!$P21)/Lifetime!$C21</f>
        <v>0</v>
      </c>
      <c r="DO22">
        <f>(Transition!$D21*('RCP26 scenario'!AG23*'Unit emission'!AG22+'RCP26 scenario'!AG111*'Unit emission'!AG154)*Efficiency!$G21+(Transition!$C21*('RCP26 scenario'!AG23*'Unit emission'!AG66)+'RCP26 scenario'!AG111*'Unit emission'!AG198)*Efficiency!$P21)/Lifetime!$C21</f>
        <v>0</v>
      </c>
      <c r="DP22">
        <f>(Transition!$D21*('RCP26 scenario'!AH23*'Unit emission'!AH22+'RCP26 scenario'!AH111*'Unit emission'!AH154)*Efficiency!$G21+(Transition!$C21*('RCP26 scenario'!AH23*'Unit emission'!AH66)+'RCP26 scenario'!AH111*'Unit emission'!AH198)*Efficiency!$P21)/Lifetime!$C21</f>
        <v>0</v>
      </c>
      <c r="DQ22">
        <f>(Transition!$D21*('RCP26 scenario'!AI23*'Unit emission'!AI22+'RCP26 scenario'!AI111*'Unit emission'!AI154)*Efficiency!$G21+(Transition!$C21*('RCP26 scenario'!AI23*'Unit emission'!AI66)+'RCP26 scenario'!AI111*'Unit emission'!AI198)*Efficiency!$P21)/Lifetime!$C21</f>
        <v>0</v>
      </c>
      <c r="DR22">
        <f>(Transition!$D21*('RCP26 scenario'!AJ23*'Unit emission'!AJ22)*Efficiency!$G21+Transition!$C21*('RCP26 scenario'!AJ23*'Unit emission'!AJ66)*Efficiency!$P21)/Lifetime!$C21</f>
        <v>0</v>
      </c>
      <c r="DS22">
        <f>(Transition!$D21*('RCP26 scenario'!AK23*'Unit emission'!T22+'RCP26 scenario'!AK111*'Unit emission'!T154)*Efficiency!$G21+(Transition!$C21*('RCP26 scenario'!AK23*'Unit emission'!T66)+'RCP26 scenario'!AK111*'Unit emission'!T198)*Efficiency!$P21)/Lifetime!$C21</f>
        <v>0</v>
      </c>
      <c r="DT22">
        <f>(Transition!$D21*('RCP26 scenario'!AL23*'Unit emission'!U22+'RCP26 scenario'!AL111*'Unit emission'!U154)*Efficiency!$G21+(Transition!$C21*('RCP26 scenario'!AL23*'Unit emission'!U66)+'RCP26 scenario'!AL111*'Unit emission'!U198)*Efficiency!$P21)/Lifetime!$C21</f>
        <v>0</v>
      </c>
      <c r="DU22">
        <f>(Transition!$D21*('RCP26 scenario'!AM23*'Unit emission'!V22+'RCP26 scenario'!AM111*'Unit emission'!V154)*Efficiency!$G21+(Transition!$C21*('RCP26 scenario'!AM23*'Unit emission'!V66)+'RCP26 scenario'!AM111*'Unit emission'!V198)*Efficiency!$P21)/Lifetime!$C21</f>
        <v>0</v>
      </c>
      <c r="DV22">
        <f>(Transition!$D21*('RCP26 scenario'!AN23*'Unit emission'!W22+'RCP26 scenario'!AN111*'Unit emission'!W154)*Efficiency!$G21+(Transition!$C21*('RCP26 scenario'!AN23*'Unit emission'!W66)+'RCP26 scenario'!AN111*'Unit emission'!W198)*Efficiency!$P21)/Lifetime!$C21</f>
        <v>0</v>
      </c>
      <c r="DW22">
        <f>(Transition!$D21*('RCP26 scenario'!AO23*'Unit emission'!X22+'RCP26 scenario'!AO111*'Unit emission'!X154)*Efficiency!$G21+(Transition!$C21*('RCP26 scenario'!AO23*'Unit emission'!X66)+'RCP26 scenario'!AO111*'Unit emission'!X198)*Efficiency!$P21)/Lifetime!$C21</f>
        <v>0</v>
      </c>
      <c r="DX22">
        <f>(Transition!$D21*('RCP26 scenario'!AP23*'Unit emission'!Y22+'RCP26 scenario'!AP111*'Unit emission'!Y154)*Efficiency!$G21+(Transition!$C21*('RCP26 scenario'!AP23*'Unit emission'!Y66)+'RCP26 scenario'!AP111*'Unit emission'!Y198)*Efficiency!$P21)/Lifetime!$C21</f>
        <v>0</v>
      </c>
      <c r="DY22">
        <f>(Transition!$D21*('RCP26 scenario'!AQ23*'Unit emission'!Z22+'RCP26 scenario'!AQ111*'Unit emission'!Z154)*Efficiency!$G21+(Transition!$C21*('RCP26 scenario'!AQ23*'Unit emission'!Z66)+'RCP26 scenario'!AQ111*'Unit emission'!Z198)*Efficiency!$P21)/Lifetime!$C21</f>
        <v>0</v>
      </c>
      <c r="DZ22">
        <f>(Transition!$D21*('RCP26 scenario'!AR23*'Unit emission'!AA22+'RCP26 scenario'!AR111*'Unit emission'!AA154)*Efficiency!$G21+(Transition!$C21*('RCP26 scenario'!AR23*'Unit emission'!AA66)+'RCP26 scenario'!AR111*'Unit emission'!AA198)*Efficiency!$P21)/Lifetime!$C21</f>
        <v>0</v>
      </c>
      <c r="EA22">
        <f>(Transition!$D21*('RCP26 scenario'!AS23*'Unit emission'!AB22+'RCP26 scenario'!AS111*'Unit emission'!AB154)*Efficiency!$G21+(Transition!$C21*('RCP26 scenario'!AS23*'Unit emission'!AB66)+'RCP26 scenario'!AS111*'Unit emission'!AB198)*Efficiency!$P21)/Lifetime!$C21</f>
        <v>0</v>
      </c>
      <c r="EB22">
        <f>(Transition!$D21*('RCP26 scenario'!AT23*'Unit emission'!AC22+'RCP26 scenario'!AT111*'Unit emission'!AC154)*Efficiency!$G21+(Transition!$C21*('RCP26 scenario'!AT23*'Unit emission'!AC66)+'RCP26 scenario'!AT111*'Unit emission'!AC198)*Efficiency!$P21)/Lifetime!$C21</f>
        <v>0</v>
      </c>
      <c r="EC22">
        <f>(Transition!$D21*('RCP26 scenario'!AU23*'Unit emission'!AD22+'RCP26 scenario'!AU111*'Unit emission'!AD154)*Efficiency!$G21+(Transition!$C21*('RCP26 scenario'!AU23*'Unit emission'!AD66)+'RCP26 scenario'!AU111*'Unit emission'!AD198)*Efficiency!$P21)/Lifetime!$C21</f>
        <v>0</v>
      </c>
      <c r="ED22">
        <f>(Transition!$D21*('RCP26 scenario'!AV23*'Unit emission'!AE22+'RCP26 scenario'!AV111*'Unit emission'!AE154)*Efficiency!$G21+(Transition!$C21*('RCP26 scenario'!AV23*'Unit emission'!AE66)+'RCP26 scenario'!AV111*'Unit emission'!AE198)*Efficiency!$P21)/Lifetime!$C21</f>
        <v>0</v>
      </c>
      <c r="EE22">
        <f>(Transition!$D21*('RCP26 scenario'!AW23*'Unit emission'!AF22+'RCP26 scenario'!AW111*'Unit emission'!AF154)*Efficiency!$G21+(Transition!$C21*('RCP26 scenario'!AW23*'Unit emission'!AF66)+'RCP26 scenario'!AW111*'Unit emission'!AF198)*Efficiency!$P21)/Lifetime!$C21</f>
        <v>0</v>
      </c>
      <c r="EF22">
        <f>(Transition!$D21*('RCP26 scenario'!AX23*'Unit emission'!AG22+'RCP26 scenario'!AX111*'Unit emission'!AG154)*Efficiency!$G21+(Transition!$C21*('RCP26 scenario'!AX23*'Unit emission'!AG66)+'RCP26 scenario'!AX111*'Unit emission'!AG198)*Efficiency!$P21)/Lifetime!$C21</f>
        <v>0</v>
      </c>
      <c r="EG22">
        <f>(Transition!$D21*('RCP26 scenario'!AY23*'Unit emission'!AH22+'RCP26 scenario'!AY111*'Unit emission'!AH154)*Efficiency!$G21+(Transition!$C21*('RCP26 scenario'!AY23*'Unit emission'!AH66)+'RCP26 scenario'!AY111*'Unit emission'!AH198)*Efficiency!$P21)/Lifetime!$C21</f>
        <v>0</v>
      </c>
      <c r="EH22">
        <f>(Transition!$D21*('RCP26 scenario'!AZ23*'Unit emission'!AI22+'RCP26 scenario'!AZ111*'Unit emission'!AI154)*Efficiency!$G21+(Transition!$C21*('RCP26 scenario'!AZ23*'Unit emission'!AI66)+'RCP26 scenario'!AZ111*'Unit emission'!AI198)*Efficiency!$P21)/Lifetime!$C21</f>
        <v>0</v>
      </c>
      <c r="EI22">
        <f>(Transition!$D21*('RCP26 scenario'!BA23*'Unit emission'!AJ22)*Efficiency!$G21+Transition!$C21*('RCP26 scenario'!BA23*'Unit emission'!AJ66)*Efficiency!$P21)/Lifetime!$C21</f>
        <v>0</v>
      </c>
      <c r="EJ22" s="9">
        <f>(Transition!$D21*('RCP26 scenario'!BB23*'Unit emission'!T22)*Efficiency!$G21+Transition!$C21*('RCP26 scenario'!BB23*'Unit emission'!T66)*Efficiency!$P21)/Lifetime!$C21</f>
        <v>0</v>
      </c>
      <c r="EK22" s="9">
        <f>(Transition!$D21*('RCP26 scenario'!BC23*'Unit emission'!U22)*Efficiency!$G21+Transition!$C21*('RCP26 scenario'!BC23*'Unit emission'!U66)*Efficiency!$P21)/Lifetime!$C21</f>
        <v>0</v>
      </c>
      <c r="EL22" s="9">
        <f>(Transition!$D21*('RCP26 scenario'!BD23*'Unit emission'!V22)*Efficiency!$G21+Transition!$C21*('RCP26 scenario'!BD23*'Unit emission'!V66)*Efficiency!$P21)/Lifetime!$C21</f>
        <v>0</v>
      </c>
      <c r="EM22" s="9">
        <f>(Transition!$D21*('RCP26 scenario'!BE23*'Unit emission'!W22)*Efficiency!$G21+Transition!$C21*('RCP26 scenario'!BE23*'Unit emission'!W66)*Efficiency!$P21)/Lifetime!$C21</f>
        <v>0</v>
      </c>
      <c r="EN22" s="9">
        <f>(Transition!$D21*('RCP26 scenario'!BF23*'Unit emission'!X22)*Efficiency!$G21+Transition!$C21*('RCP26 scenario'!BF23*'Unit emission'!X66)*Efficiency!$P21)/Lifetime!$C21</f>
        <v>0</v>
      </c>
      <c r="EO22" s="9">
        <f>(Transition!$D21*('RCP26 scenario'!BG23*'Unit emission'!Y22)*Efficiency!$G21+Transition!$C21*('RCP26 scenario'!BG23*'Unit emission'!Y66)*Efficiency!$P21)/Lifetime!$C21</f>
        <v>0</v>
      </c>
      <c r="EP22" s="9">
        <f>(Transition!$D21*('RCP26 scenario'!BH23*'Unit emission'!Z22)*Efficiency!$G21+Transition!$C21*('RCP26 scenario'!BH23*'Unit emission'!Z66)*Efficiency!$P21)/Lifetime!$C21</f>
        <v>0</v>
      </c>
      <c r="EQ22" s="9">
        <f>(Transition!$D21*('RCP26 scenario'!BI23*'Unit emission'!AA22)*Efficiency!$G21+Transition!$C21*('RCP26 scenario'!BI23*'Unit emission'!AA66)*Efficiency!$P21)/Lifetime!$C21</f>
        <v>0</v>
      </c>
      <c r="ER22" s="9">
        <f>(Transition!$D21*('RCP26 scenario'!BJ23*'Unit emission'!AB22)*Efficiency!$G21+Transition!$C21*('RCP26 scenario'!BJ23*'Unit emission'!AB66)*Efficiency!$P21)/Lifetime!$C21</f>
        <v>0</v>
      </c>
      <c r="ES22" s="9">
        <f>(Transition!$D21*('RCP26 scenario'!BK23*'Unit emission'!AC22)*Efficiency!$G21+Transition!$C21*('RCP26 scenario'!BK23*'Unit emission'!AC66)*Efficiency!$P21)/Lifetime!$C21</f>
        <v>0</v>
      </c>
      <c r="ET22" s="9">
        <f>(Transition!$D21*('RCP26 scenario'!BL23*'Unit emission'!AD22)*Efficiency!$G21+Transition!$C21*('RCP26 scenario'!BL23*'Unit emission'!AD66)*Efficiency!$P21)/Lifetime!$C21</f>
        <v>0</v>
      </c>
      <c r="EU22" s="9">
        <f>(Transition!$D21*('RCP26 scenario'!BM23*'Unit emission'!AE22)*Efficiency!$G21+Transition!$C21*('RCP26 scenario'!BM23*'Unit emission'!AE66)*Efficiency!$P21)/Lifetime!$C21</f>
        <v>0</v>
      </c>
      <c r="EV22" s="9">
        <f>(Transition!$D21*('RCP26 scenario'!BN23*'Unit emission'!AF22)*Efficiency!$G21+Transition!$C21*('RCP26 scenario'!BN23*'Unit emission'!AF66)*Efficiency!$P21)/Lifetime!$C21</f>
        <v>0</v>
      </c>
      <c r="EW22" s="9">
        <f>(Transition!$D21*('RCP26 scenario'!BO23*'Unit emission'!AG22)*Efficiency!$G21+Transition!$C21*('RCP26 scenario'!BO23*'Unit emission'!AG66)*Efficiency!$P21)/Lifetime!$C21</f>
        <v>0</v>
      </c>
      <c r="EX22" s="9">
        <f>(Transition!$D21*('RCP26 scenario'!BP23*'Unit emission'!AH22)*Efficiency!$G21+Transition!$C21*('RCP26 scenario'!BP23*'Unit emission'!AH66)*Efficiency!$P21)/Lifetime!$C21</f>
        <v>0</v>
      </c>
      <c r="EY22" s="9">
        <f>(Transition!$D21*('RCP26 scenario'!BQ23*'Unit emission'!AI22)*Efficiency!$G21+Transition!$C21*('RCP26 scenario'!BQ23*'Unit emission'!AI66)*Efficiency!$P21)/Lifetime!$C21</f>
        <v>0</v>
      </c>
      <c r="EZ22" s="9">
        <f>(Transition!$D21*('RCP26 scenario'!BR23*'Unit emission'!AJ22)*Efficiency!$G21+Transition!$C21*('RCP26 scenario'!BR23*'Unit emission'!AJ66)*Efficiency!$P21)/Lifetime!$C21</f>
        <v>0</v>
      </c>
      <c r="FA22" s="9">
        <f>(Transition!$D21*('RCP26 scenario'!BS23*'Unit emission'!T22)*Efficiency!$G21+Transition!$C21*('RCP26 scenario'!BS23*'Unit emission'!T66)*Efficiency!$P21)/Lifetime!$C21</f>
        <v>0</v>
      </c>
      <c r="FB22" s="9">
        <f>(Transition!$D21*('RCP26 scenario'!BT23*'Unit emission'!U22)*Efficiency!$G21+Transition!$C21*('RCP26 scenario'!BT23*'Unit emission'!U66)*Efficiency!$P21)/Lifetime!$C21</f>
        <v>0</v>
      </c>
      <c r="FC22" s="9">
        <f>(Transition!$D21*('RCP26 scenario'!BU23*'Unit emission'!V22)*Efficiency!$G21+Transition!$C21*('RCP26 scenario'!BU23*'Unit emission'!V66)*Efficiency!$P21)/Lifetime!$C21</f>
        <v>0</v>
      </c>
      <c r="FD22" s="9">
        <f>(Transition!$D21*('RCP26 scenario'!BV23*'Unit emission'!W22)*Efficiency!$G21+Transition!$C21*('RCP26 scenario'!BV23*'Unit emission'!W66)*Efficiency!$P21)/Lifetime!$C21</f>
        <v>0</v>
      </c>
      <c r="FE22" s="9">
        <f>(Transition!$D21*('RCP26 scenario'!BW23*'Unit emission'!X22)*Efficiency!$G21+Transition!$C21*('RCP26 scenario'!BW23*'Unit emission'!X66)*Efficiency!$P21)/Lifetime!$C21</f>
        <v>0</v>
      </c>
      <c r="FF22" s="9">
        <f>(Transition!$D21*('RCP26 scenario'!BX23*'Unit emission'!Y22)*Efficiency!$G21+Transition!$C21*('RCP26 scenario'!BX23*'Unit emission'!Y66)*Efficiency!$P21)/Lifetime!$C21</f>
        <v>0</v>
      </c>
      <c r="FG22" s="9">
        <f>(Transition!$D21*('RCP26 scenario'!BY23*'Unit emission'!Z22)*Efficiency!$G21+Transition!$C21*('RCP26 scenario'!BY23*'Unit emission'!Z66)*Efficiency!$P21)/Lifetime!$C21</f>
        <v>0</v>
      </c>
      <c r="FH22" s="9">
        <f>(Transition!$D21*('RCP26 scenario'!BZ23*'Unit emission'!AA22)*Efficiency!$G21+Transition!$C21*('RCP26 scenario'!BZ23*'Unit emission'!AA66)*Efficiency!$P21)/Lifetime!$C21</f>
        <v>0</v>
      </c>
      <c r="FI22" s="9">
        <f>(Transition!$D21*('RCP26 scenario'!CA23*'Unit emission'!AB22)*Efficiency!$G21+Transition!$C21*('RCP26 scenario'!CA23*'Unit emission'!AB66)*Efficiency!$P21)/Lifetime!$C21</f>
        <v>0</v>
      </c>
      <c r="FJ22" s="9">
        <f>(Transition!$D21*('RCP26 scenario'!CB23*'Unit emission'!AC22)*Efficiency!$G21+Transition!$C21*('RCP26 scenario'!CB23*'Unit emission'!AC66)*Efficiency!$P21)/Lifetime!$C21</f>
        <v>0</v>
      </c>
      <c r="FK22" s="9">
        <f>(Transition!$D21*('RCP26 scenario'!CC23*'Unit emission'!AD22)*Efficiency!$G21+Transition!$C21*('RCP26 scenario'!CC23*'Unit emission'!AD66)*Efficiency!$P21)/Lifetime!$C21</f>
        <v>0</v>
      </c>
      <c r="FL22" s="9">
        <f>(Transition!$D21*('RCP26 scenario'!CD23*'Unit emission'!AE22)*Efficiency!$G21+Transition!$C21*('RCP26 scenario'!CD23*'Unit emission'!AE66)*Efficiency!$P21)/Lifetime!$C21</f>
        <v>0</v>
      </c>
      <c r="FM22" s="9">
        <f>(Transition!$D21*('RCP26 scenario'!CE23*'Unit emission'!AF22)*Efficiency!$G21+Transition!$C21*('RCP26 scenario'!CE23*'Unit emission'!AF66)*Efficiency!$P21)/Lifetime!$C21</f>
        <v>0</v>
      </c>
      <c r="FN22" s="9">
        <f>(Transition!$D21*('RCP26 scenario'!CF23*'Unit emission'!AG22)*Efficiency!$G21+Transition!$C21*('RCP26 scenario'!CF23*'Unit emission'!AG66)*Efficiency!$P21)/Lifetime!$C21</f>
        <v>0</v>
      </c>
      <c r="FO22" s="9">
        <f>(Transition!$D21*('RCP26 scenario'!CG23*'Unit emission'!AH22)*Efficiency!$G21+Transition!$C21*('RCP26 scenario'!CG23*'Unit emission'!AH66)*Efficiency!$P21)/Lifetime!$C21</f>
        <v>0</v>
      </c>
      <c r="FP22" s="9">
        <f>(Transition!$D21*('RCP26 scenario'!CH23*'Unit emission'!AI22)*Efficiency!$G21+Transition!$C21*('RCP26 scenario'!CH23*'Unit emission'!AI66)*Efficiency!$P21)/Lifetime!$C21</f>
        <v>0</v>
      </c>
      <c r="FS22">
        <v>2029</v>
      </c>
      <c r="FT22">
        <f>(Transition!$D21*('RCP19 scenario'!C23*'Unit emission'!AK22+'RCP19 scenario'!C111*'Unit emission'!AK154)*Efficiency!$G21+(Transition!$C21*('RCP19 scenario'!C23*'Unit emission'!AK66)+'RCP19 scenario'!C111*'Unit emission'!AK198)*Efficiency!$P21)/Lifetime!$C21</f>
        <v>0</v>
      </c>
      <c r="FU22">
        <f>(Transition!$D21*('RCP19 scenario'!D23*'Unit emission'!AL22+'RCP19 scenario'!D111*'Unit emission'!AL154)*Efficiency!$G21+(Transition!$C21*('RCP19 scenario'!D23*'Unit emission'!AL66)+'RCP19 scenario'!D111*'Unit emission'!AL198)*Efficiency!$P21)/Lifetime!$C21</f>
        <v>0</v>
      </c>
      <c r="FV22">
        <f>(Transition!$D21*('RCP19 scenario'!E23*'Unit emission'!AM22+'RCP19 scenario'!E111*'Unit emission'!AM154)*Efficiency!$G21+(Transition!$C21*('RCP19 scenario'!E23*'Unit emission'!AM66)+'RCP19 scenario'!E111*'Unit emission'!AM198)*Efficiency!$P21)/Lifetime!$C21</f>
        <v>0</v>
      </c>
      <c r="FW22">
        <f>(Transition!$D21*('RCP19 scenario'!F23*'Unit emission'!AN22+'RCP19 scenario'!F111*'Unit emission'!AN154)*Efficiency!$G21+(Transition!$C21*('RCP19 scenario'!F23*'Unit emission'!AN66)+'RCP19 scenario'!F111*'Unit emission'!AN198)*Efficiency!$P21)/Lifetime!$C21</f>
        <v>0</v>
      </c>
      <c r="FX22">
        <f>(Transition!$D21*('RCP19 scenario'!G23*'Unit emission'!AO22+'RCP19 scenario'!G111*'Unit emission'!AO154)*Efficiency!$G21+(Transition!$C21*('RCP19 scenario'!G23*'Unit emission'!AO66)+'RCP19 scenario'!G111*'Unit emission'!AO198)*Efficiency!$P21)/Lifetime!$C21</f>
        <v>0</v>
      </c>
      <c r="FY22">
        <f>(Transition!$D21*('RCP19 scenario'!H23*'Unit emission'!AP22+'RCP19 scenario'!H111*'Unit emission'!AP154)*Efficiency!$G21+(Transition!$C21*('RCP19 scenario'!H23*'Unit emission'!AP66)+'RCP19 scenario'!H111*'Unit emission'!AP198)*Efficiency!$P21)/Lifetime!$C21</f>
        <v>0</v>
      </c>
      <c r="FZ22">
        <f>(Transition!$D21*('RCP19 scenario'!I23*'Unit emission'!AQ22+'RCP19 scenario'!I111*'Unit emission'!AQ154)*Efficiency!$G21+(Transition!$C21*('RCP19 scenario'!I23*'Unit emission'!AQ66)+'RCP19 scenario'!I111*'Unit emission'!AQ198)*Efficiency!$P21)/Lifetime!$C21</f>
        <v>0</v>
      </c>
      <c r="GA22">
        <f>(Transition!$D21*('RCP19 scenario'!J23*'Unit emission'!AR22+'RCP19 scenario'!J111*'Unit emission'!AR154)*Efficiency!$G21+(Transition!$C21*('RCP19 scenario'!J23*'Unit emission'!AR66)+'RCP19 scenario'!J111*'Unit emission'!AR198)*Efficiency!$P21)/Lifetime!$C21</f>
        <v>0</v>
      </c>
      <c r="GB22">
        <f>(Transition!$D21*('RCP19 scenario'!K23*'Unit emission'!AS22+'RCP19 scenario'!K111*'Unit emission'!AS154)*Efficiency!$G21+(Transition!$C21*('RCP19 scenario'!K23*'Unit emission'!AS66)+'RCP19 scenario'!K111*'Unit emission'!AS198)*Efficiency!$P21)/Lifetime!$C21</f>
        <v>0</v>
      </c>
      <c r="GC22">
        <f>(Transition!$D21*('RCP19 scenario'!L23*'Unit emission'!AT22+'RCP19 scenario'!L111*'Unit emission'!AT154)*Efficiency!$G21+(Transition!$C21*('RCP19 scenario'!L23*'Unit emission'!AT66)+'RCP19 scenario'!L111*'Unit emission'!AT198)*Efficiency!$P21)/Lifetime!$C21</f>
        <v>0</v>
      </c>
      <c r="GD22">
        <f>(Transition!$D21*('RCP19 scenario'!M23*'Unit emission'!AU22+'RCP19 scenario'!M111*'Unit emission'!AU154)*Efficiency!$G21+(Transition!$C21*('RCP19 scenario'!M23*'Unit emission'!AU66)+'RCP19 scenario'!M111*'Unit emission'!AU198)*Efficiency!$P21)/Lifetime!$C21</f>
        <v>0</v>
      </c>
      <c r="GE22">
        <f>(Transition!$D21*('RCP19 scenario'!N23*'Unit emission'!AV22+'RCP19 scenario'!N111*'Unit emission'!AV154)*Efficiency!$G21+(Transition!$C21*('RCP19 scenario'!N23*'Unit emission'!AV66)+'RCP19 scenario'!N111*'Unit emission'!AV198)*Efficiency!$P21)/Lifetime!$C21</f>
        <v>0</v>
      </c>
      <c r="GF22">
        <f>(Transition!$D21*('RCP19 scenario'!O23*'Unit emission'!AW22+'RCP19 scenario'!O111*'Unit emission'!AW154)*Efficiency!$G21+(Transition!$C21*('RCP19 scenario'!O23*'Unit emission'!AW66)+'RCP19 scenario'!O111*'Unit emission'!AW198)*Efficiency!$P21)/Lifetime!$C21</f>
        <v>0</v>
      </c>
      <c r="GG22">
        <f>(Transition!$D21*('RCP19 scenario'!P23*'Unit emission'!AX22+'RCP19 scenario'!P111*'Unit emission'!AX154)*Efficiency!$G21+(Transition!$C21*('RCP19 scenario'!P23*'Unit emission'!AX66)+'RCP19 scenario'!P111*'Unit emission'!AX198)*Efficiency!$P21)/Lifetime!$C21</f>
        <v>0</v>
      </c>
      <c r="GH22">
        <f>(Transition!$D21*('RCP19 scenario'!Q23*'Unit emission'!AY22+'RCP19 scenario'!Q111*'Unit emission'!AY154)*Efficiency!$G21+(Transition!$C21*('RCP19 scenario'!Q23*'Unit emission'!AY66)+'RCP19 scenario'!Q111*'Unit emission'!AY198)*Efficiency!$P21)/Lifetime!$C21</f>
        <v>0</v>
      </c>
      <c r="GI22">
        <f>(Transition!$D21*('RCP19 scenario'!R23*'Unit emission'!AZ22+'RCP19 scenario'!R111*'Unit emission'!AZ154)*Efficiency!$G21+(Transition!$C21*('RCP19 scenario'!R23*'Unit emission'!AZ66)+'RCP19 scenario'!R111*'Unit emission'!AZ198)*Efficiency!$P21)/Lifetime!$C21</f>
        <v>0</v>
      </c>
      <c r="GJ22">
        <f>(Transition!$D21*('RCP19 scenario'!S23*'Unit emission'!BA22)*Efficiency!$G21+Transition!$C21*('RCP19 scenario'!S23*'Unit emission'!BA66)*Efficiency!$P21)/Lifetime!$C21</f>
        <v>0</v>
      </c>
      <c r="GK22">
        <f>(Transition!$D21*('RCP19 scenario'!T23*'Unit emission'!AK22+'RCP19 scenario'!T111*'Unit emission'!AK154)*Efficiency!$G21+(Transition!$C21*('RCP19 scenario'!T23*'Unit emission'!AK66)+'RCP19 scenario'!T111*'Unit emission'!AK198)*Efficiency!$P21)/Lifetime!$C21</f>
        <v>0</v>
      </c>
      <c r="GL22">
        <f>(Transition!$D21*('RCP19 scenario'!U23*'Unit emission'!AL22+'RCP19 scenario'!U111*'Unit emission'!AL154)*Efficiency!$G21+(Transition!$C21*('RCP19 scenario'!U23*'Unit emission'!AL66)+'RCP19 scenario'!U111*'Unit emission'!AL198)*Efficiency!$P21)/Lifetime!$C21</f>
        <v>0</v>
      </c>
      <c r="GM22">
        <f>(Transition!$D21*('RCP19 scenario'!V23*'Unit emission'!AM22+'RCP19 scenario'!V111*'Unit emission'!AM154)*Efficiency!$G21+(Transition!$C21*('RCP19 scenario'!V23*'Unit emission'!AM66)+'RCP19 scenario'!V111*'Unit emission'!AM198)*Efficiency!$P21)/Lifetime!$C21</f>
        <v>0</v>
      </c>
      <c r="GN22">
        <f>(Transition!$D21*('RCP19 scenario'!W23*'Unit emission'!AN22+'RCP19 scenario'!W111*'Unit emission'!AN154)*Efficiency!$G21+(Transition!$C21*('RCP19 scenario'!W23*'Unit emission'!AN66)+'RCP19 scenario'!W111*'Unit emission'!AN198)*Efficiency!$P21)/Lifetime!$C21</f>
        <v>0</v>
      </c>
      <c r="GO22">
        <f>(Transition!$D21*('RCP19 scenario'!X23*'Unit emission'!AO22+'RCP19 scenario'!X111*'Unit emission'!AO154)*Efficiency!$G21+(Transition!$C21*('RCP19 scenario'!X23*'Unit emission'!AO66)+'RCP19 scenario'!X111*'Unit emission'!AO198)*Efficiency!$P21)/Lifetime!$C21</f>
        <v>0</v>
      </c>
      <c r="GP22">
        <f>(Transition!$D21*('RCP19 scenario'!Y23*'Unit emission'!AP22+'RCP19 scenario'!Y111*'Unit emission'!AP154)*Efficiency!$G21+(Transition!$C21*('RCP19 scenario'!Y23*'Unit emission'!AP66)+'RCP19 scenario'!Y111*'Unit emission'!AP198)*Efficiency!$P21)/Lifetime!$C21</f>
        <v>0</v>
      </c>
      <c r="GQ22">
        <f>(Transition!$D21*('RCP19 scenario'!Z23*'Unit emission'!AQ22+'RCP19 scenario'!Z111*'Unit emission'!AQ154)*Efficiency!$G21+(Transition!$C21*('RCP19 scenario'!Z23*'Unit emission'!AQ66)+'RCP19 scenario'!Z111*'Unit emission'!AQ198)*Efficiency!$P21)/Lifetime!$C21</f>
        <v>0</v>
      </c>
      <c r="GR22">
        <f>(Transition!$D21*('RCP19 scenario'!AA23*'Unit emission'!AR22+'RCP19 scenario'!AA111*'Unit emission'!AR154)*Efficiency!$G21+(Transition!$C21*('RCP19 scenario'!AA23*'Unit emission'!AR66)+'RCP19 scenario'!AA111*'Unit emission'!AR198)*Efficiency!$P21)/Lifetime!$C21</f>
        <v>0</v>
      </c>
      <c r="GS22">
        <f>(Transition!$D21*('RCP19 scenario'!AB23*'Unit emission'!AS22+'RCP19 scenario'!AB111*'Unit emission'!AS154)*Efficiency!$G21+(Transition!$C21*('RCP19 scenario'!AB23*'Unit emission'!AS66)+'RCP19 scenario'!AB111*'Unit emission'!AS198)*Efficiency!$P21)/Lifetime!$C21</f>
        <v>0</v>
      </c>
      <c r="GT22">
        <f>(Transition!$D21*('RCP19 scenario'!AC23*'Unit emission'!AT22+'RCP19 scenario'!AC111*'Unit emission'!AT154)*Efficiency!$G21+(Transition!$C21*('RCP19 scenario'!AC23*'Unit emission'!AT66)+'RCP19 scenario'!AC111*'Unit emission'!AT198)*Efficiency!$P21)/Lifetime!$C21</f>
        <v>0</v>
      </c>
      <c r="GU22">
        <f>(Transition!$D21*('RCP19 scenario'!AD23*'Unit emission'!AU22+'RCP19 scenario'!AD111*'Unit emission'!AU154)*Efficiency!$G21+(Transition!$C21*('RCP19 scenario'!AD23*'Unit emission'!AU66)+'RCP19 scenario'!AD111*'Unit emission'!AU198)*Efficiency!$P21)/Lifetime!$C21</f>
        <v>0</v>
      </c>
      <c r="GV22">
        <f>(Transition!$D21*('RCP19 scenario'!AE23*'Unit emission'!AV22+'RCP19 scenario'!AE111*'Unit emission'!AV154)*Efficiency!$G21+(Transition!$C21*('RCP19 scenario'!AE23*'Unit emission'!AV66)+'RCP19 scenario'!AE111*'Unit emission'!AV198)*Efficiency!$P21)/Lifetime!$C21</f>
        <v>0</v>
      </c>
      <c r="GW22">
        <f>(Transition!$D21*('RCP19 scenario'!AF23*'Unit emission'!AW22+'RCP19 scenario'!AF111*'Unit emission'!AW154)*Efficiency!$G21+(Transition!$C21*('RCP19 scenario'!AF23*'Unit emission'!AW66)+'RCP19 scenario'!AF111*'Unit emission'!AW198)*Efficiency!$P21)/Lifetime!$C21</f>
        <v>0</v>
      </c>
      <c r="GX22">
        <f>(Transition!$D21*('RCP19 scenario'!AG23*'Unit emission'!AX22+'RCP19 scenario'!AG111*'Unit emission'!AX154)*Efficiency!$G21+(Transition!$C21*('RCP19 scenario'!AG23*'Unit emission'!AX66)+'RCP19 scenario'!AG111*'Unit emission'!AX198)*Efficiency!$P21)/Lifetime!$C21</f>
        <v>0</v>
      </c>
      <c r="GY22">
        <f>(Transition!$D21*('RCP19 scenario'!AH23*'Unit emission'!AY22+'RCP19 scenario'!AH111*'Unit emission'!AY154)*Efficiency!$G21+(Transition!$C21*('RCP19 scenario'!AH23*'Unit emission'!AY66)+'RCP19 scenario'!AH111*'Unit emission'!AY198)*Efficiency!$P21)/Lifetime!$C21</f>
        <v>0</v>
      </c>
      <c r="GZ22">
        <f>(Transition!$D21*('RCP19 scenario'!AI23*'Unit emission'!AZ22+'RCP19 scenario'!AI111*'Unit emission'!AZ154)*Efficiency!$G21+(Transition!$C21*('RCP19 scenario'!AI23*'Unit emission'!AZ66)+'RCP19 scenario'!AI111*'Unit emission'!AZ198)*Efficiency!$P21)/Lifetime!$C21</f>
        <v>0</v>
      </c>
      <c r="HA22">
        <f>(Transition!$D21*('RCP19 scenario'!AJ23*'Unit emission'!BA22)*Efficiency!$G21+Transition!$C21*('RCP19 scenario'!AJ23*'Unit emission'!BA66)*Efficiency!$P21)/Lifetime!$C21</f>
        <v>0</v>
      </c>
      <c r="HB22">
        <f>(Transition!$D21*('RCP19 scenario'!AK23*'Unit emission'!AK22+'RCP19 scenario'!AK111*'Unit emission'!AK154)*Efficiency!$G21+(Transition!$C21*('RCP19 scenario'!AK23*'Unit emission'!AK66)+'RCP19 scenario'!AK111*'Unit emission'!AK198)*Efficiency!$P21)/Lifetime!$C21</f>
        <v>0</v>
      </c>
      <c r="HC22">
        <f>(Transition!$D21*('RCP19 scenario'!AL23*'Unit emission'!AL22+'RCP19 scenario'!AL111*'Unit emission'!AL154)*Efficiency!$G21+(Transition!$C21*('RCP19 scenario'!AL23*'Unit emission'!AL66)+'RCP19 scenario'!AL111*'Unit emission'!AL198)*Efficiency!$P21)/Lifetime!$C21</f>
        <v>0</v>
      </c>
      <c r="HD22">
        <f>(Transition!$D21*('RCP19 scenario'!AM23*'Unit emission'!AM22+'RCP19 scenario'!AM111*'Unit emission'!AM154)*Efficiency!$G21+(Transition!$C21*('RCP19 scenario'!AM23*'Unit emission'!AM66)+'RCP19 scenario'!AM111*'Unit emission'!AM198)*Efficiency!$P21)/Lifetime!$C21</f>
        <v>0</v>
      </c>
      <c r="HE22">
        <f>(Transition!$D21*('RCP19 scenario'!AN23*'Unit emission'!AN22+'RCP19 scenario'!AN111*'Unit emission'!AN154)*Efficiency!$G21+(Transition!$C21*('RCP19 scenario'!AN23*'Unit emission'!AN66)+'RCP19 scenario'!AN111*'Unit emission'!AN198)*Efficiency!$P21)/Lifetime!$C21</f>
        <v>0</v>
      </c>
      <c r="HF22">
        <f>(Transition!$D21*('RCP19 scenario'!AO23*'Unit emission'!AO22+'RCP19 scenario'!AO111*'Unit emission'!AO154)*Efficiency!$G21+(Transition!$C21*('RCP19 scenario'!AO23*'Unit emission'!AO66)+'RCP19 scenario'!AO111*'Unit emission'!AO198)*Efficiency!$P21)/Lifetime!$C21</f>
        <v>0</v>
      </c>
      <c r="HG22">
        <f>(Transition!$D21*('RCP19 scenario'!AP23*'Unit emission'!AP22+'RCP19 scenario'!AP111*'Unit emission'!AP154)*Efficiency!$G21+(Transition!$C21*('RCP19 scenario'!AP23*'Unit emission'!AP66)+'RCP19 scenario'!AP111*'Unit emission'!AP198)*Efficiency!$P21)/Lifetime!$C21</f>
        <v>0</v>
      </c>
      <c r="HH22">
        <f>(Transition!$D21*('RCP19 scenario'!AQ23*'Unit emission'!AQ22+'RCP19 scenario'!AQ111*'Unit emission'!AQ154)*Efficiency!$G21+(Transition!$C21*('RCP19 scenario'!AQ23*'Unit emission'!AQ66)+'RCP19 scenario'!AQ111*'Unit emission'!AQ198)*Efficiency!$P21)/Lifetime!$C21</f>
        <v>0</v>
      </c>
      <c r="HI22">
        <f>(Transition!$D21*('RCP19 scenario'!AR23*'Unit emission'!AR22+'RCP19 scenario'!AR111*'Unit emission'!AR154)*Efficiency!$G21+(Transition!$C21*('RCP19 scenario'!AR23*'Unit emission'!AR66)+'RCP19 scenario'!AR111*'Unit emission'!AR198)*Efficiency!$P21)/Lifetime!$C21</f>
        <v>0</v>
      </c>
      <c r="HJ22">
        <f>(Transition!$D21*('RCP19 scenario'!AS23*'Unit emission'!AS22+'RCP19 scenario'!AS111*'Unit emission'!AS154)*Efficiency!$G21+(Transition!$C21*('RCP19 scenario'!AS23*'Unit emission'!AS66)+'RCP19 scenario'!AS111*'Unit emission'!AS198)*Efficiency!$P21)/Lifetime!$C21</f>
        <v>0</v>
      </c>
      <c r="HK22">
        <f>(Transition!$D21*('RCP19 scenario'!AT23*'Unit emission'!AT22+'RCP19 scenario'!AT111*'Unit emission'!AT154)*Efficiency!$G21+(Transition!$C21*('RCP19 scenario'!AT23*'Unit emission'!AT66)+'RCP19 scenario'!AT111*'Unit emission'!AT198)*Efficiency!$P21)/Lifetime!$C21</f>
        <v>0</v>
      </c>
      <c r="HL22">
        <f>(Transition!$D21*('RCP19 scenario'!AU23*'Unit emission'!AU22+'RCP19 scenario'!AU111*'Unit emission'!AU154)*Efficiency!$G21+(Transition!$C21*('RCP19 scenario'!AU23*'Unit emission'!AU66)+'RCP19 scenario'!AU111*'Unit emission'!AU198)*Efficiency!$P21)/Lifetime!$C21</f>
        <v>0</v>
      </c>
      <c r="HM22">
        <f>(Transition!$D21*('RCP19 scenario'!AV23*'Unit emission'!AV22+'RCP19 scenario'!AV111*'Unit emission'!AV154)*Efficiency!$G21+(Transition!$C21*('RCP19 scenario'!AV23*'Unit emission'!AV66)+'RCP19 scenario'!AV111*'Unit emission'!AV198)*Efficiency!$P21)/Lifetime!$C21</f>
        <v>0</v>
      </c>
      <c r="HN22">
        <f>(Transition!$D21*('RCP19 scenario'!AW23*'Unit emission'!AW22+'RCP19 scenario'!AW111*'Unit emission'!AW154)*Efficiency!$G21+(Transition!$C21*('RCP19 scenario'!AW23*'Unit emission'!AW66)+'RCP19 scenario'!AW111*'Unit emission'!AW198)*Efficiency!$P21)/Lifetime!$C21</f>
        <v>0</v>
      </c>
      <c r="HO22">
        <f>(Transition!$D21*('RCP19 scenario'!AX23*'Unit emission'!AX22+'RCP19 scenario'!AX111*'Unit emission'!AX154)*Efficiency!$G21+(Transition!$C21*('RCP19 scenario'!AX23*'Unit emission'!AX66)+'RCP19 scenario'!AX111*'Unit emission'!AX198)*Efficiency!$P21)/Lifetime!$C21</f>
        <v>0</v>
      </c>
      <c r="HP22">
        <f>(Transition!$D21*('RCP19 scenario'!AY23*'Unit emission'!AY22+'RCP19 scenario'!AY111*'Unit emission'!AY154)*Efficiency!$G21+(Transition!$C21*('RCP19 scenario'!AY23*'Unit emission'!AY66)+'RCP19 scenario'!AY111*'Unit emission'!AY198)*Efficiency!$P21)/Lifetime!$C21</f>
        <v>0</v>
      </c>
      <c r="HQ22">
        <f>(Transition!$D21*('RCP19 scenario'!AZ23*'Unit emission'!AZ22+'RCP19 scenario'!AZ111*'Unit emission'!AZ154)*Efficiency!$G21+(Transition!$C21*('RCP19 scenario'!AZ23*'Unit emission'!AZ66)+'RCP19 scenario'!AZ111*'Unit emission'!AZ198)*Efficiency!$P21)/Lifetime!$C21</f>
        <v>0</v>
      </c>
      <c r="HR22">
        <f>(Transition!$D21*('RCP19 scenario'!BA23*'Unit emission'!BA22)*Efficiency!$G21+Transition!$C21*('RCP19 scenario'!BA23*'Unit emission'!BA66)*Efficiency!$P21)/Lifetime!$C21</f>
        <v>0</v>
      </c>
      <c r="HS22" s="9">
        <f>(Transition!$D21*('RCP19 scenario'!BB23*'Unit emission'!AK22)*Efficiency!$G21+Transition!$C21*('RCP19 scenario'!BB23*'Unit emission'!AK66)*Efficiency!$P21)/Lifetime!$C21</f>
        <v>0</v>
      </c>
      <c r="HT22" s="9">
        <f>(Transition!$D21*('RCP19 scenario'!BC23*'Unit emission'!AL22)*Efficiency!$G21+Transition!$C21*('RCP19 scenario'!BC23*'Unit emission'!AL66)*Efficiency!$P21)/Lifetime!$C21</f>
        <v>0</v>
      </c>
      <c r="HU22" s="9">
        <f>(Transition!$D21*('RCP19 scenario'!BD23*'Unit emission'!AM22)*Efficiency!$G21+Transition!$C21*('RCP19 scenario'!BD23*'Unit emission'!AM66)*Efficiency!$P21)/Lifetime!$C21</f>
        <v>0</v>
      </c>
      <c r="HV22" s="9">
        <f>(Transition!$D21*('RCP19 scenario'!BE23*'Unit emission'!AN22)*Efficiency!$G21+Transition!$C21*('RCP19 scenario'!BE23*'Unit emission'!AN66)*Efficiency!$P21)/Lifetime!$C21</f>
        <v>0</v>
      </c>
      <c r="HW22" s="9">
        <f>(Transition!$D21*('RCP19 scenario'!BF23*'Unit emission'!AO22)*Efficiency!$G21+Transition!$C21*('RCP19 scenario'!BF23*'Unit emission'!AO66)*Efficiency!$P21)/Lifetime!$C21</f>
        <v>0</v>
      </c>
      <c r="HX22" s="9">
        <f>(Transition!$D21*('RCP19 scenario'!BG23*'Unit emission'!AP22)*Efficiency!$G21+Transition!$C21*('RCP19 scenario'!BG23*'Unit emission'!AP66)*Efficiency!$P21)/Lifetime!$C21</f>
        <v>0</v>
      </c>
      <c r="HY22" s="9">
        <f>(Transition!$D21*('RCP19 scenario'!BH23*'Unit emission'!AQ22)*Efficiency!$G21+Transition!$C21*('RCP19 scenario'!BH23*'Unit emission'!AQ66)*Efficiency!$P21)/Lifetime!$C21</f>
        <v>0</v>
      </c>
      <c r="HZ22" s="9">
        <f>(Transition!$D21*('RCP19 scenario'!BI23*'Unit emission'!AR22)*Efficiency!$G21+Transition!$C21*('RCP19 scenario'!BI23*'Unit emission'!AR66)*Efficiency!$P21)/Lifetime!$C21</f>
        <v>0</v>
      </c>
      <c r="IA22" s="9">
        <f>(Transition!$D21*('RCP19 scenario'!BJ23*'Unit emission'!AS22)*Efficiency!$G21+Transition!$C21*('RCP19 scenario'!BJ23*'Unit emission'!AS66)*Efficiency!$P21)/Lifetime!$C21</f>
        <v>0</v>
      </c>
      <c r="IB22" s="9">
        <f>(Transition!$D21*('RCP19 scenario'!BK23*'Unit emission'!AT22)*Efficiency!$G21+Transition!$C21*('RCP19 scenario'!BK23*'Unit emission'!AT66)*Efficiency!$P21)/Lifetime!$C21</f>
        <v>0</v>
      </c>
      <c r="IC22" s="9">
        <f>(Transition!$D21*('RCP19 scenario'!BL23*'Unit emission'!AU22)*Efficiency!$G21+Transition!$C21*('RCP19 scenario'!BL23*'Unit emission'!AU66)*Efficiency!$P21)/Lifetime!$C21</f>
        <v>0</v>
      </c>
      <c r="ID22" s="9">
        <f>(Transition!$D21*('RCP19 scenario'!BM23*'Unit emission'!AV22)*Efficiency!$G21+Transition!$C21*('RCP19 scenario'!BM23*'Unit emission'!AV66)*Efficiency!$P21)/Lifetime!$C21</f>
        <v>0</v>
      </c>
      <c r="IE22" s="9">
        <f>(Transition!$D21*('RCP19 scenario'!BN23*'Unit emission'!AW22)*Efficiency!$G21+Transition!$C21*('RCP19 scenario'!BN23*'Unit emission'!AW66)*Efficiency!$P21)/Lifetime!$C21</f>
        <v>0</v>
      </c>
      <c r="IF22" s="9">
        <f>(Transition!$D21*('RCP19 scenario'!BO23*'Unit emission'!AX22)*Efficiency!$G21+Transition!$C21*('RCP19 scenario'!BO23*'Unit emission'!AX66)*Efficiency!$P21)/Lifetime!$C21</f>
        <v>0</v>
      </c>
      <c r="IG22" s="9">
        <f>(Transition!$D21*('RCP19 scenario'!BP23*'Unit emission'!AY22)*Efficiency!$G21+Transition!$C21*('RCP19 scenario'!BP23*'Unit emission'!AY66)*Efficiency!$P21)/Lifetime!$C21</f>
        <v>0</v>
      </c>
      <c r="IH22" s="9">
        <f>(Transition!$D21*('RCP19 scenario'!BQ23*'Unit emission'!AZ22)*Efficiency!$G21+Transition!$C21*('RCP19 scenario'!BQ23*'Unit emission'!AZ66)*Efficiency!$P21)/Lifetime!$C21</f>
        <v>0</v>
      </c>
      <c r="II22" s="9">
        <f>(Transition!$D21*('RCP19 scenario'!BR23*'Unit emission'!BA22)*Efficiency!$G21+Transition!$C21*('RCP19 scenario'!BR23*'Unit emission'!BA66)*Efficiency!$P21)/Lifetime!$C21</f>
        <v>0</v>
      </c>
      <c r="IJ22" s="9">
        <f>(Transition!$D21*('RCP19 scenario'!BS23*'Unit emission'!AK22)*Efficiency!$G21+Transition!$C21*('RCP19 scenario'!BS23*'Unit emission'!AK66)*Efficiency!$P21)/Lifetime!$C21</f>
        <v>0</v>
      </c>
      <c r="IK22" s="9">
        <f>(Transition!$D21*('RCP19 scenario'!BT23*'Unit emission'!AL22)*Efficiency!$G21+Transition!$C21*('RCP19 scenario'!BT23*'Unit emission'!AL66)*Efficiency!$P21)/Lifetime!$C21</f>
        <v>0</v>
      </c>
      <c r="IL22" s="9">
        <f>(Transition!$D21*('RCP19 scenario'!BU23*'Unit emission'!AM22)*Efficiency!$G21+Transition!$C21*('RCP19 scenario'!BU23*'Unit emission'!AM66)*Efficiency!$P21)/Lifetime!$C21</f>
        <v>0</v>
      </c>
      <c r="IM22" s="9">
        <f>(Transition!$D21*('RCP19 scenario'!BV23*'Unit emission'!AN22)*Efficiency!$G21+Transition!$C21*('RCP19 scenario'!BV23*'Unit emission'!AN66)*Efficiency!$P21)/Lifetime!$C21</f>
        <v>0</v>
      </c>
      <c r="IN22" s="9">
        <f>(Transition!$D21*('RCP19 scenario'!BW23*'Unit emission'!AO22)*Efficiency!$G21+Transition!$C21*('RCP19 scenario'!BW23*'Unit emission'!AO66)*Efficiency!$P21)/Lifetime!$C21</f>
        <v>0</v>
      </c>
      <c r="IO22" s="9">
        <f>(Transition!$D21*('RCP19 scenario'!BX23*'Unit emission'!AP22)*Efficiency!$G21+Transition!$C21*('RCP19 scenario'!BX23*'Unit emission'!AP66)*Efficiency!$P21)/Lifetime!$C21</f>
        <v>0</v>
      </c>
      <c r="IP22" s="9">
        <f>(Transition!$D21*('RCP19 scenario'!BY23*'Unit emission'!AQ22)*Efficiency!$G21+Transition!$C21*('RCP19 scenario'!BY23*'Unit emission'!AQ66)*Efficiency!$P21)/Lifetime!$C21</f>
        <v>0</v>
      </c>
      <c r="IQ22" s="9">
        <f>(Transition!$D21*('RCP19 scenario'!BZ23*'Unit emission'!AR22)*Efficiency!$G21+Transition!$C21*('RCP19 scenario'!BZ23*'Unit emission'!AR66)*Efficiency!$P21)/Lifetime!$C21</f>
        <v>0</v>
      </c>
      <c r="IR22" s="9">
        <f>(Transition!$D21*('RCP19 scenario'!CA23*'Unit emission'!AS22)*Efficiency!$G21+Transition!$C21*('RCP19 scenario'!CA23*'Unit emission'!AS66)*Efficiency!$P21)/Lifetime!$C21</f>
        <v>0</v>
      </c>
      <c r="IS22" s="9">
        <f>(Transition!$D21*('RCP19 scenario'!CB23*'Unit emission'!AT22)*Efficiency!$G21+Transition!$C21*('RCP19 scenario'!CB23*'Unit emission'!AT66)*Efficiency!$P21)/Lifetime!$C21</f>
        <v>0</v>
      </c>
      <c r="IT22" s="9">
        <f>(Transition!$D21*('RCP19 scenario'!CC23*'Unit emission'!AU22)*Efficiency!$G21+Transition!$C21*('RCP19 scenario'!CC23*'Unit emission'!AU66)*Efficiency!$P21)/Lifetime!$C21</f>
        <v>0</v>
      </c>
      <c r="IU22" s="9">
        <f>(Transition!$D21*('RCP19 scenario'!CD23*'Unit emission'!AV22)*Efficiency!$G21+Transition!$C21*('RCP19 scenario'!CD23*'Unit emission'!AV66)*Efficiency!$P21)/Lifetime!$C21</f>
        <v>0</v>
      </c>
      <c r="IV22" s="9">
        <f>(Transition!$D21*('RCP19 scenario'!CE23*'Unit emission'!AW22)*Efficiency!$G21+Transition!$C21*('RCP19 scenario'!CE23*'Unit emission'!AW66)*Efficiency!$P21)/Lifetime!$C21</f>
        <v>0</v>
      </c>
      <c r="IW22" s="9">
        <f>(Transition!$D21*('RCP19 scenario'!CF23*'Unit emission'!AX22)*Efficiency!$G21+Transition!$C21*('RCP19 scenario'!CF23*'Unit emission'!AX66)*Efficiency!$P21)/Lifetime!$C21</f>
        <v>0</v>
      </c>
      <c r="IX22" s="9">
        <f>(Transition!$D21*('RCP19 scenario'!CG23*'Unit emission'!AY22)*Efficiency!$G21+Transition!$C21*('RCP19 scenario'!CG23*'Unit emission'!AY66)*Efficiency!$P21)/Lifetime!$C21</f>
        <v>0</v>
      </c>
      <c r="IY22" s="9">
        <f>(Transition!$D21*('RCP19 scenario'!CH23*'Unit emission'!AZ22)*Efficiency!$G21+Transition!$C21*('RCP19 scenario'!CH23*'Unit emission'!AZ66)*Efficiency!$P21)/Lifetime!$C21</f>
        <v>0</v>
      </c>
    </row>
    <row r="23" spans="1:259" x14ac:dyDescent="0.25">
      <c r="A23">
        <v>2030</v>
      </c>
      <c r="B23">
        <f>(Transition!$D22*('Base-scenario'!C24*'Unit emission'!C23)*Efficiency!$G22+(Transition!$C22*('Base-scenario'!C24*'Unit emission'!C67)+'Base-scenario'!C112*'Unit emission'!C199)*Efficiency!$P22)/Lifetime!$C22</f>
        <v>0</v>
      </c>
      <c r="C23">
        <f>(Transition!$D22*('Base-scenario'!D24*'Unit emission'!D23)*Efficiency!$G22+(Transition!$C22*('Base-scenario'!D24*'Unit emission'!D67)+'Base-scenario'!D112*'Unit emission'!D199)*Efficiency!$P22)/Lifetime!$C22</f>
        <v>0</v>
      </c>
      <c r="D23">
        <f>(Transition!$D22*('Base-scenario'!E24*'Unit emission'!E23)*Efficiency!$G22+(Transition!$C22*('Base-scenario'!E24*'Unit emission'!E67)+'Base-scenario'!E112*'Unit emission'!E199)*Efficiency!$P22)/Lifetime!$C22</f>
        <v>0</v>
      </c>
      <c r="E23">
        <f>(Transition!$D22*('Base-scenario'!F24*'Unit emission'!F23)*Efficiency!$G22+(Transition!$C22*('Base-scenario'!F24*'Unit emission'!F67)+'Base-scenario'!F112*'Unit emission'!F199)*Efficiency!$P22)/Lifetime!$C22</f>
        <v>0</v>
      </c>
      <c r="F23">
        <f>(Transition!$D22*('Base-scenario'!G24*'Unit emission'!G23)*Efficiency!$G22+(Transition!$C22*('Base-scenario'!G24*'Unit emission'!G67)+'Base-scenario'!G112*'Unit emission'!G199)*Efficiency!$P22)/Lifetime!$C22</f>
        <v>0</v>
      </c>
      <c r="G23">
        <f>(Transition!$D22*('Base-scenario'!H24*'Unit emission'!H23)*Efficiency!$G22+(Transition!$C22*('Base-scenario'!H24*'Unit emission'!H67)+'Base-scenario'!H112*'Unit emission'!H199)*Efficiency!$P22)/Lifetime!$C22</f>
        <v>0</v>
      </c>
      <c r="H23">
        <f>(Transition!$D22*('Base-scenario'!I24*'Unit emission'!I23)*Efficiency!$G22+(Transition!$C22*('Base-scenario'!I24*'Unit emission'!I67)+'Base-scenario'!I112*'Unit emission'!I199)*Efficiency!$P22)/Lifetime!$C22</f>
        <v>0</v>
      </c>
      <c r="I23">
        <f>(Transition!$D22*('Base-scenario'!J24*'Unit emission'!J23)*Efficiency!$G22+(Transition!$C22*('Base-scenario'!J24*'Unit emission'!J67)+'Base-scenario'!J112*'Unit emission'!J199)*Efficiency!$P22)/Lifetime!$C22</f>
        <v>0</v>
      </c>
      <c r="J23">
        <f>(Transition!$D22*('Base-scenario'!K24*'Unit emission'!K23)*Efficiency!$G22+(Transition!$C22*('Base-scenario'!K24*'Unit emission'!K67)+'Base-scenario'!K112*'Unit emission'!K199)*Efficiency!$P22)/Lifetime!$C22</f>
        <v>0</v>
      </c>
      <c r="K23">
        <f>(Transition!$D22*('Base-scenario'!L24*'Unit emission'!L23)*Efficiency!$G22+(Transition!$C22*('Base-scenario'!L24*'Unit emission'!L67)+'Base-scenario'!L112*'Unit emission'!L199)*Efficiency!$P22)/Lifetime!$C22</f>
        <v>0</v>
      </c>
      <c r="L23">
        <f>(Transition!$D22*('Base-scenario'!M24*'Unit emission'!M23)*Efficiency!$G22+(Transition!$C22*('Base-scenario'!M24*'Unit emission'!M67)+'Base-scenario'!M112*'Unit emission'!M199)*Efficiency!$P22)/Lifetime!$C22</f>
        <v>0</v>
      </c>
      <c r="M23">
        <f>(Transition!$D22*('Base-scenario'!N24*'Unit emission'!N23)*Efficiency!$G22+(Transition!$C22*('Base-scenario'!N24*'Unit emission'!N67)+'Base-scenario'!N112*'Unit emission'!N199)*Efficiency!$P22)/Lifetime!$C22</f>
        <v>0</v>
      </c>
      <c r="N23">
        <f>(Transition!$D22*('Base-scenario'!O24*'Unit emission'!O23)*Efficiency!$G22+(Transition!$C22*('Base-scenario'!O24*'Unit emission'!O67)+'Base-scenario'!O112*'Unit emission'!O199)*Efficiency!$P22)/Lifetime!$C22</f>
        <v>0</v>
      </c>
      <c r="O23">
        <f>(Transition!$D22*('Base-scenario'!P24*'Unit emission'!P23)*Efficiency!$G22+(Transition!$C22*('Base-scenario'!P24*'Unit emission'!P67)+'Base-scenario'!P112*'Unit emission'!P199)*Efficiency!$P22)/Lifetime!$C22</f>
        <v>0</v>
      </c>
      <c r="P23">
        <f>(Transition!$D22*('Base-scenario'!Q24*'Unit emission'!Q23)*Efficiency!$G22+(Transition!$C22*('Base-scenario'!Q24*'Unit emission'!Q67)+'Base-scenario'!Q112*'Unit emission'!Q199)*Efficiency!$P22)/Lifetime!$C22</f>
        <v>0</v>
      </c>
      <c r="Q23">
        <f>(Transition!$D22*('Base-scenario'!R24*'Unit emission'!R23)*Efficiency!$G22+(Transition!$C22*('Base-scenario'!R24*'Unit emission'!R67)+'Base-scenario'!R112*'Unit emission'!R199)*Efficiency!$P22)/Lifetime!$C22</f>
        <v>0</v>
      </c>
      <c r="R23">
        <f>(Transition!$D22*('Base-scenario'!S24*'Unit emission'!S23)*Efficiency!$G22+Transition!$C22*('Base-scenario'!S24*'Unit emission'!S67)*Efficiency!$P22)/Lifetime!$C22</f>
        <v>0</v>
      </c>
      <c r="S23">
        <f>(Transition!$D22*('Base-scenario'!T24*'Unit emission'!C23)*Efficiency!$G22+(Transition!$C22*('Base-scenario'!T24*'Unit emission'!C67)+'Base-scenario'!T112*'Unit emission'!C199)*Efficiency!$P22)/Lifetime!$C22</f>
        <v>75462462.326322749</v>
      </c>
      <c r="T23">
        <f>(Transition!$D22*('Base-scenario'!U24*'Unit emission'!D23)*Efficiency!$G22+(Transition!$C22*('Base-scenario'!U24*'Unit emission'!D67)+'Base-scenario'!U112*'Unit emission'!D199)*Efficiency!$P22)/Lifetime!$C22</f>
        <v>29916076.165596768</v>
      </c>
      <c r="U23">
        <f>(Transition!$D22*('Base-scenario'!V24*'Unit emission'!E23)*Efficiency!$G22+(Transition!$C22*('Base-scenario'!V24*'Unit emission'!E67)+'Base-scenario'!V112*'Unit emission'!E199)*Efficiency!$P22)/Lifetime!$C22</f>
        <v>12144497.566895338</v>
      </c>
      <c r="V23">
        <f>(Transition!$D22*('Base-scenario'!W24*'Unit emission'!F23)*Efficiency!$G22+(Transition!$C22*('Base-scenario'!W24*'Unit emission'!F67)+'Base-scenario'!W112*'Unit emission'!F199)*Efficiency!$P22)/Lifetime!$C22</f>
        <v>3719602.9224049612</v>
      </c>
      <c r="W23">
        <f>(Transition!$D22*('Base-scenario'!X24*'Unit emission'!G23)*Efficiency!$G22+(Transition!$C22*('Base-scenario'!X24*'Unit emission'!G67)+'Base-scenario'!X112*'Unit emission'!G199)*Efficiency!$P22)/Lifetime!$C22</f>
        <v>40049817.56966579</v>
      </c>
      <c r="X23">
        <f>(Transition!$D22*('Base-scenario'!Y24*'Unit emission'!H23)*Efficiency!$G22+(Transition!$C22*('Base-scenario'!Y24*'Unit emission'!H67)+'Base-scenario'!Y112*'Unit emission'!H199)*Efficiency!$P22)/Lifetime!$C22</f>
        <v>756471.10797945247</v>
      </c>
      <c r="Y23">
        <f>(Transition!$D22*('Base-scenario'!Z24*'Unit emission'!I23)*Efficiency!$G22+(Transition!$C22*('Base-scenario'!Z24*'Unit emission'!I67)+'Base-scenario'!Z112*'Unit emission'!I199)*Efficiency!$P22)/Lifetime!$C22</f>
        <v>3345453.2679174244</v>
      </c>
      <c r="Z23">
        <f>(Transition!$D22*('Base-scenario'!AA24*'Unit emission'!J23)*Efficiency!$G22+(Transition!$C22*('Base-scenario'!AA24*'Unit emission'!J67)+'Base-scenario'!AA112*'Unit emission'!J199)*Efficiency!$P22)/Lifetime!$C22</f>
        <v>8544972.3825421818</v>
      </c>
      <c r="AA23">
        <f>(Transition!$D22*('Base-scenario'!AB24*'Unit emission'!K23)*Efficiency!$G22+(Transition!$C22*('Base-scenario'!AB24*'Unit emission'!K67)+'Base-scenario'!AB112*'Unit emission'!K199)*Efficiency!$P22)/Lifetime!$C22</f>
        <v>44131361.583554737</v>
      </c>
      <c r="AB23">
        <f>(Transition!$D22*('Base-scenario'!AC24*'Unit emission'!L23)*Efficiency!$G22+(Transition!$C22*('Base-scenario'!AC24*'Unit emission'!L67)+'Base-scenario'!AC112*'Unit emission'!L199)*Efficiency!$P22)/Lifetime!$C22</f>
        <v>4289579.451324298</v>
      </c>
      <c r="AC23">
        <f>(Transition!$D22*('Base-scenario'!AD24*'Unit emission'!M23)*Efficiency!$G22+(Transition!$C22*('Base-scenario'!AD24*'Unit emission'!M67)+'Base-scenario'!AD112*'Unit emission'!M199)*Efficiency!$P22)/Lifetime!$C22</f>
        <v>4794307.5572145926</v>
      </c>
      <c r="AD23">
        <f>(Transition!$D22*('Base-scenario'!AE24*'Unit emission'!N23)*Efficiency!$G22+(Transition!$C22*('Base-scenario'!AE24*'Unit emission'!N67)+'Base-scenario'!AE112*'Unit emission'!N199)*Efficiency!$P22)/Lifetime!$C22</f>
        <v>1036170.7601957123</v>
      </c>
      <c r="AE23">
        <f>(Transition!$D22*('Base-scenario'!AF24*'Unit emission'!O23)*Efficiency!$G22+(Transition!$C22*('Base-scenario'!AF24*'Unit emission'!O67)+'Base-scenario'!AF112*'Unit emission'!O199)*Efficiency!$P22)/Lifetime!$C22</f>
        <v>3140328.7556563863</v>
      </c>
      <c r="AF23">
        <f>(Transition!$D22*('Base-scenario'!AG24*'Unit emission'!P23)*Efficiency!$G22+(Transition!$C22*('Base-scenario'!AG24*'Unit emission'!P67)+'Base-scenario'!AG112*'Unit emission'!P199)*Efficiency!$P22)/Lifetime!$C22</f>
        <v>1048080.7283409913</v>
      </c>
      <c r="AG23">
        <f>(Transition!$D22*('Base-scenario'!AH24*'Unit emission'!Q23)*Efficiency!$G22+(Transition!$C22*('Base-scenario'!AH24*'Unit emission'!Q67)+'Base-scenario'!AH112*'Unit emission'!Q199)*Efficiency!$P22)/Lifetime!$C22</f>
        <v>1551779.0253781311</v>
      </c>
      <c r="AH23">
        <f>(Transition!$D22*('Base-scenario'!AI24*'Unit emission'!R23)*Efficiency!$G22+(Transition!$C22*('Base-scenario'!AI24*'Unit emission'!R67)+'Base-scenario'!AI112*'Unit emission'!R199)*Efficiency!$P22)/Lifetime!$C22</f>
        <v>11570466.457551651</v>
      </c>
      <c r="AI23">
        <f>(Transition!$D22*('Base-scenario'!AJ24*'Unit emission'!S23)*Efficiency!$G22+Transition!$C22*('Base-scenario'!AJ24*'Unit emission'!S67)*Efficiency!$P22)/Lifetime!$C22</f>
        <v>0</v>
      </c>
      <c r="AJ23">
        <f>(Transition!$D22*('Base-scenario'!AK24*'Unit emission'!C23+'Base-scenario'!AK112*'Unit emission'!C155)*Efficiency!$G22+(Transition!$C22*('Base-scenario'!AK24*'Unit emission'!C67)+'Base-scenario'!AK112*'Unit emission'!C199)*Efficiency!$P22)/Lifetime!$C22</f>
        <v>150924924.6526455</v>
      </c>
      <c r="AK23">
        <f>(Transition!$D22*('Base-scenario'!AL24*'Unit emission'!D23+'Base-scenario'!AL112*'Unit emission'!D155)*Efficiency!$G22+(Transition!$C22*('Base-scenario'!AL24*'Unit emission'!D67)+'Base-scenario'!AL112*'Unit emission'!D199)*Efficiency!$P22)/Lifetime!$C22</f>
        <v>59832152.331193559</v>
      </c>
      <c r="AL23">
        <f>(Transition!$D22*('Base-scenario'!AM24*'Unit emission'!E23+'Base-scenario'!AM112*'Unit emission'!E155)*Efficiency!$G22+(Transition!$C22*('Base-scenario'!AM24*'Unit emission'!E67)+'Base-scenario'!AM112*'Unit emission'!E199)*Efficiency!$P22)/Lifetime!$C22</f>
        <v>24288995.133790534</v>
      </c>
      <c r="AM23">
        <f>(Transition!$D22*('Base-scenario'!AN24*'Unit emission'!F23+'Base-scenario'!AN112*'Unit emission'!F155)*Efficiency!$G22+(Transition!$C22*('Base-scenario'!AN24*'Unit emission'!F67)+'Base-scenario'!AN112*'Unit emission'!F199)*Efficiency!$P22)/Lifetime!$C22</f>
        <v>7439205.8448099513</v>
      </c>
      <c r="AN23">
        <f>(Transition!$D22*('Base-scenario'!AO24*'Unit emission'!G23+'Base-scenario'!AO112*'Unit emission'!G155)*Efficiency!$G22+(Transition!$C22*('Base-scenario'!AO24*'Unit emission'!G67)+'Base-scenario'!AO112*'Unit emission'!G199)*Efficiency!$P22)/Lifetime!$C22</f>
        <v>80099635.139331952</v>
      </c>
      <c r="AO23">
        <f>(Transition!$D22*('Base-scenario'!AP24*'Unit emission'!H23+'Base-scenario'!AP112*'Unit emission'!H155)*Efficiency!$G22+(Transition!$C22*('Base-scenario'!AP24*'Unit emission'!H67)+'Base-scenario'!AP112*'Unit emission'!H199)*Efficiency!$P22)/Lifetime!$C22</f>
        <v>1512942.2159589049</v>
      </c>
      <c r="AP23">
        <f>(Transition!$D22*('Base-scenario'!AQ24*'Unit emission'!I23+'Base-scenario'!AQ112*'Unit emission'!I155)*Efficiency!$G22+(Transition!$C22*('Base-scenario'!AQ24*'Unit emission'!I67)+'Base-scenario'!AQ112*'Unit emission'!I199)*Efficiency!$P22)/Lifetime!$C22</f>
        <v>6690906.535834874</v>
      </c>
      <c r="AQ23">
        <f>(Transition!$D22*('Base-scenario'!AR24*'Unit emission'!J23+'Base-scenario'!AR112*'Unit emission'!J155)*Efficiency!$G22+(Transition!$C22*('Base-scenario'!AR24*'Unit emission'!J67)+'Base-scenario'!AR112*'Unit emission'!J199)*Efficiency!$P22)/Lifetime!$C22</f>
        <v>17089944.76508439</v>
      </c>
      <c r="AR23">
        <f>(Transition!$D22*('Base-scenario'!AS24*'Unit emission'!K23+'Base-scenario'!AS112*'Unit emission'!K155)*Efficiency!$G22+(Transition!$C22*('Base-scenario'!AS24*'Unit emission'!K67)+'Base-scenario'!AS112*'Unit emission'!K199)*Efficiency!$P22)/Lifetime!$C22</f>
        <v>88262723.167109475</v>
      </c>
      <c r="AS23">
        <f>(Transition!$D22*('Base-scenario'!AT24*'Unit emission'!L23+'Base-scenario'!AT112*'Unit emission'!L155)*Efficiency!$G22+(Transition!$C22*('Base-scenario'!AT24*'Unit emission'!L67)+'Base-scenario'!AT112*'Unit emission'!L199)*Efficiency!$P22)/Lifetime!$C22</f>
        <v>8579158.9026486222</v>
      </c>
      <c r="AT23">
        <f>(Transition!$D22*('Base-scenario'!AU24*'Unit emission'!M23+'Base-scenario'!AU112*'Unit emission'!M155)*Efficiency!$G22+(Transition!$C22*('Base-scenario'!AU24*'Unit emission'!M67)+'Base-scenario'!AU112*'Unit emission'!M199)*Efficiency!$P22)/Lifetime!$C22</f>
        <v>9588615.1144291852</v>
      </c>
      <c r="AU23">
        <f>(Transition!$D22*('Base-scenario'!AV24*'Unit emission'!N23+'Base-scenario'!AV112*'Unit emission'!N155)*Efficiency!$G22+(Transition!$C22*('Base-scenario'!AV24*'Unit emission'!N67)+'Base-scenario'!AV112*'Unit emission'!N199)*Efficiency!$P22)/Lifetime!$C22</f>
        <v>2072341.5203914274</v>
      </c>
      <c r="AV23">
        <f>(Transition!$D22*('Base-scenario'!AW24*'Unit emission'!O23+'Base-scenario'!AW112*'Unit emission'!O155)*Efficiency!$G22+(Transition!$C22*('Base-scenario'!AW24*'Unit emission'!O67)+'Base-scenario'!AW112*'Unit emission'!O199)*Efficiency!$P22)/Lifetime!$C22</f>
        <v>6280657.5113127967</v>
      </c>
      <c r="AW23">
        <f>(Transition!$D22*('Base-scenario'!AX24*'Unit emission'!P23+'Base-scenario'!AX112*'Unit emission'!P155)*Efficiency!$G22+(Transition!$C22*('Base-scenario'!AX24*'Unit emission'!P67)+'Base-scenario'!AX112*'Unit emission'!P199)*Efficiency!$P22)/Lifetime!$C22</f>
        <v>2096161.4566819859</v>
      </c>
      <c r="AX23">
        <f>(Transition!$D22*('Base-scenario'!AY24*'Unit emission'!Q23+'Base-scenario'!AY112*'Unit emission'!Q155)*Efficiency!$G22+(Transition!$C22*('Base-scenario'!AY24*'Unit emission'!Q67)+'Base-scenario'!AY112*'Unit emission'!Q199)*Efficiency!$P22)/Lifetime!$C22</f>
        <v>3103558.0507562519</v>
      </c>
      <c r="AY23">
        <f>(Transition!$D22*('Base-scenario'!AZ24*'Unit emission'!R23+'Base-scenario'!AZ112*'Unit emission'!R155)*Efficiency!$G22+(Transition!$C22*('Base-scenario'!AZ24*'Unit emission'!R67)+'Base-scenario'!AZ112*'Unit emission'!R199)*Efficiency!$P22)/Lifetime!$C22</f>
        <v>23140932.915103327</v>
      </c>
      <c r="AZ23">
        <f>(Transition!$D22*('Base-scenario'!BA24*'Unit emission'!S23)*Efficiency!$G22+Transition!$C22*('Base-scenario'!BA24*'Unit emission'!S67)*Efficiency!$P22)/Lifetime!$C22</f>
        <v>0</v>
      </c>
      <c r="BA23" s="9">
        <f>(Transition!$D22*('Base-scenario'!BB24*'Unit emission'!C23)*Efficiency!$G22+Transition!$C22*('Base-scenario'!BB24*'Unit emission'!C67)*Efficiency!$P22)/Lifetime!$C22</f>
        <v>0</v>
      </c>
      <c r="BB23" s="9">
        <f>(Transition!$D22*('Base-scenario'!BC24*'Unit emission'!D23)*Efficiency!$G22+Transition!$C22*('Base-scenario'!BC24*'Unit emission'!D67)*Efficiency!$P22)/Lifetime!$C22</f>
        <v>0</v>
      </c>
      <c r="BC23" s="9">
        <f>(Transition!$D22*('Base-scenario'!BD24*'Unit emission'!E23)*Efficiency!$G22+Transition!$C22*('Base-scenario'!BD24*'Unit emission'!E67)*Efficiency!$P22)/Lifetime!$C22</f>
        <v>0</v>
      </c>
      <c r="BD23" s="9">
        <f>(Transition!$D22*('Base-scenario'!BE24*'Unit emission'!F23)*Efficiency!$G22+Transition!$C22*('Base-scenario'!BE24*'Unit emission'!F67)*Efficiency!$P22)/Lifetime!$C22</f>
        <v>0</v>
      </c>
      <c r="BE23" s="9">
        <f>(Transition!$D22*('Base-scenario'!BF24*'Unit emission'!G23)*Efficiency!$G22+Transition!$C22*('Base-scenario'!BF24*'Unit emission'!G67)*Efficiency!$P22)/Lifetime!$C22</f>
        <v>0</v>
      </c>
      <c r="BF23" s="9">
        <f>(Transition!$D22*('Base-scenario'!BG24*'Unit emission'!H23)*Efficiency!$G22+Transition!$C22*('Base-scenario'!BG24*'Unit emission'!H67)*Efficiency!$P22)/Lifetime!$C22</f>
        <v>0</v>
      </c>
      <c r="BG23" s="9">
        <f>(Transition!$D22*('Base-scenario'!BH24*'Unit emission'!I23)*Efficiency!$G22+Transition!$C22*('Base-scenario'!BH24*'Unit emission'!I67)*Efficiency!$P22)/Lifetime!$C22</f>
        <v>0</v>
      </c>
      <c r="BH23" s="9">
        <f>(Transition!$D22*('Base-scenario'!BI24*'Unit emission'!J23)*Efficiency!$G22+Transition!$C22*('Base-scenario'!BI24*'Unit emission'!J67)*Efficiency!$P22)/Lifetime!$C22</f>
        <v>0</v>
      </c>
      <c r="BI23" s="9">
        <f>(Transition!$D22*('Base-scenario'!BJ24*'Unit emission'!K23)*Efficiency!$G22+Transition!$C22*('Base-scenario'!BJ24*'Unit emission'!K67)*Efficiency!$P22)/Lifetime!$C22</f>
        <v>0</v>
      </c>
      <c r="BJ23" s="9">
        <f>(Transition!$D22*('Base-scenario'!BK24*'Unit emission'!L23)*Efficiency!$G22+Transition!$C22*('Base-scenario'!BK24*'Unit emission'!L67)*Efficiency!$P22)/Lifetime!$C22</f>
        <v>0</v>
      </c>
      <c r="BK23" s="9">
        <f>(Transition!$D22*('Base-scenario'!BL24*'Unit emission'!M23)*Efficiency!$G22+Transition!$C22*('Base-scenario'!BL24*'Unit emission'!M67)*Efficiency!$P22)/Lifetime!$C22</f>
        <v>0</v>
      </c>
      <c r="BL23" s="9">
        <f>(Transition!$D22*('Base-scenario'!BM24*'Unit emission'!N23)*Efficiency!$G22+Transition!$C22*('Base-scenario'!BM24*'Unit emission'!N67)*Efficiency!$P22)/Lifetime!$C22</f>
        <v>0</v>
      </c>
      <c r="BM23" s="9">
        <f>(Transition!$D22*('Base-scenario'!BN24*'Unit emission'!O23)*Efficiency!$G22+Transition!$C22*('Base-scenario'!BN24*'Unit emission'!O67)*Efficiency!$P22)/Lifetime!$C22</f>
        <v>0</v>
      </c>
      <c r="BN23" s="9">
        <f>(Transition!$D22*('Base-scenario'!BO24*'Unit emission'!P23)*Efficiency!$G22+Transition!$C22*('Base-scenario'!BO24*'Unit emission'!P67)*Efficiency!$P22)/Lifetime!$C22</f>
        <v>0</v>
      </c>
      <c r="BO23" s="9">
        <f>(Transition!$D22*('Base-scenario'!BP24*'Unit emission'!Q23)*Efficiency!$G22+Transition!$C22*('Base-scenario'!BP24*'Unit emission'!Q67)*Efficiency!$P22)/Lifetime!$C22</f>
        <v>0</v>
      </c>
      <c r="BP23" s="9">
        <f>(Transition!$D22*('Base-scenario'!BQ24*'Unit emission'!R23)*Efficiency!$G22+Transition!$C22*('Base-scenario'!BQ24*'Unit emission'!R67)*Efficiency!$P22)/Lifetime!$C22</f>
        <v>0</v>
      </c>
      <c r="BQ23" s="9">
        <f>(Transition!$D22*('Base-scenario'!BR24*'Unit emission'!S23)*Efficiency!$G22+Transition!$C22*('Base-scenario'!BR24*'Unit emission'!S67)*Efficiency!$P22)/Lifetime!$C22</f>
        <v>0</v>
      </c>
      <c r="BR23" s="9">
        <f>(Transition!$D22*('Base-scenario'!BS24*'Unit emission'!C23)*Efficiency!$G22+Transition!$C22*('Base-scenario'!BS24*'Unit emission'!C67)*Efficiency!$P22)/Lifetime!$C22</f>
        <v>0</v>
      </c>
      <c r="BS23" s="9">
        <f>(Transition!$D22*('Base-scenario'!BT24*'Unit emission'!D23)*Efficiency!$G22+Transition!$C22*('Base-scenario'!BT24*'Unit emission'!D67)*Efficiency!$P22)/Lifetime!$C22</f>
        <v>0</v>
      </c>
      <c r="BT23" s="9">
        <f>(Transition!$D22*('Base-scenario'!BU24*'Unit emission'!E23)*Efficiency!$G22+Transition!$C22*('Base-scenario'!BU24*'Unit emission'!E67)*Efficiency!$P22)/Lifetime!$C22</f>
        <v>0</v>
      </c>
      <c r="BU23" s="9">
        <f>(Transition!$D22*('Base-scenario'!BV24*'Unit emission'!F23)*Efficiency!$G22+Transition!$C22*('Base-scenario'!BV24*'Unit emission'!F67)*Efficiency!$P22)/Lifetime!$C22</f>
        <v>0</v>
      </c>
      <c r="BV23" s="9">
        <f>(Transition!$D22*('Base-scenario'!BW24*'Unit emission'!G23)*Efficiency!$G22+Transition!$C22*('Base-scenario'!BW24*'Unit emission'!G67)*Efficiency!$P22)/Lifetime!$C22</f>
        <v>0</v>
      </c>
      <c r="BW23" s="9">
        <f>(Transition!$D22*('Base-scenario'!BX24*'Unit emission'!H23)*Efficiency!$G22+Transition!$C22*('Base-scenario'!BX24*'Unit emission'!H67)*Efficiency!$P22)/Lifetime!$C22</f>
        <v>0</v>
      </c>
      <c r="BX23" s="9">
        <f>(Transition!$D22*('Base-scenario'!BY24*'Unit emission'!I23)*Efficiency!$G22+Transition!$C22*('Base-scenario'!BY24*'Unit emission'!I67)*Efficiency!$P22)/Lifetime!$C22</f>
        <v>0</v>
      </c>
      <c r="BY23" s="9">
        <f>(Transition!$D22*('Base-scenario'!BZ24*'Unit emission'!J23)*Efficiency!$G22+Transition!$C22*('Base-scenario'!BZ24*'Unit emission'!J67)*Efficiency!$P22)/Lifetime!$C22</f>
        <v>0</v>
      </c>
      <c r="BZ23" s="9">
        <f>(Transition!$D22*('Base-scenario'!CA24*'Unit emission'!K23)*Efficiency!$G22+Transition!$C22*('Base-scenario'!CA24*'Unit emission'!K67)*Efficiency!$P22)/Lifetime!$C22</f>
        <v>0</v>
      </c>
      <c r="CA23" s="9">
        <f>(Transition!$D22*('Base-scenario'!CB24*'Unit emission'!L23)*Efficiency!$G22+Transition!$C22*('Base-scenario'!CB24*'Unit emission'!L67)*Efficiency!$P22)/Lifetime!$C22</f>
        <v>0</v>
      </c>
      <c r="CB23" s="9">
        <f>(Transition!$D22*('Base-scenario'!CC24*'Unit emission'!M23)*Efficiency!$G22+Transition!$C22*('Base-scenario'!CC24*'Unit emission'!M67)*Efficiency!$P22)/Lifetime!$C22</f>
        <v>0</v>
      </c>
      <c r="CC23" s="9">
        <f>(Transition!$D22*('Base-scenario'!CD24*'Unit emission'!N23)*Efficiency!$G22+Transition!$C22*('Base-scenario'!CD24*'Unit emission'!N67)*Efficiency!$P22)/Lifetime!$C22</f>
        <v>0</v>
      </c>
      <c r="CD23" s="9">
        <f>(Transition!$D22*('Base-scenario'!CE24*'Unit emission'!O23)*Efficiency!$G22+Transition!$C22*('Base-scenario'!CE24*'Unit emission'!O67)*Efficiency!$P22)/Lifetime!$C22</f>
        <v>0</v>
      </c>
      <c r="CE23" s="9">
        <f>(Transition!$D22*('Base-scenario'!CF24*'Unit emission'!P23)*Efficiency!$G22+Transition!$C22*('Base-scenario'!CF24*'Unit emission'!P67)*Efficiency!$P22)/Lifetime!$C22</f>
        <v>0</v>
      </c>
      <c r="CF23" s="9">
        <f>(Transition!$D22*('Base-scenario'!CG24*'Unit emission'!Q23)*Efficiency!$G22+Transition!$C22*('Base-scenario'!CG24*'Unit emission'!Q67)*Efficiency!$P22)/Lifetime!$C22</f>
        <v>0</v>
      </c>
      <c r="CG23" s="9">
        <f>(Transition!$D22*('Base-scenario'!CH24*'Unit emission'!R23)*Efficiency!$G22+Transition!$C22*('Base-scenario'!CH24*'Unit emission'!R67)*Efficiency!$P22)/Lifetime!$C22</f>
        <v>0</v>
      </c>
      <c r="CJ23">
        <v>2030</v>
      </c>
      <c r="CK23">
        <f>(Transition!$D22*('RCP26 scenario'!C24*'Unit emission'!T23+'RCP26 scenario'!C112*'Unit emission'!T155)*Efficiency!$G22+(Transition!$C22*('RCP26 scenario'!C24*'Unit emission'!T67)+'RCP26 scenario'!C112*'Unit emission'!T199)*Efficiency!$P22)/Lifetime!$C22</f>
        <v>0</v>
      </c>
      <c r="CL23">
        <f>(Transition!$D22*('RCP26 scenario'!D24*'Unit emission'!U23+'RCP26 scenario'!D112*'Unit emission'!U155)*Efficiency!$G22+(Transition!$C22*('RCP26 scenario'!D24*'Unit emission'!U67)+'RCP26 scenario'!D112*'Unit emission'!U199)*Efficiency!$P22)/Lifetime!$C22</f>
        <v>0</v>
      </c>
      <c r="CM23">
        <f>(Transition!$D22*('RCP26 scenario'!E24*'Unit emission'!V23+'RCP26 scenario'!E112*'Unit emission'!V155)*Efficiency!$G22+(Transition!$C22*('RCP26 scenario'!E24*'Unit emission'!V67)+'RCP26 scenario'!E112*'Unit emission'!V199)*Efficiency!$P22)/Lifetime!$C22</f>
        <v>0</v>
      </c>
      <c r="CN23">
        <f>(Transition!$D22*('RCP26 scenario'!F24*'Unit emission'!W23+'RCP26 scenario'!F112*'Unit emission'!W155)*Efficiency!$G22+(Transition!$C22*('RCP26 scenario'!F24*'Unit emission'!W67)+'RCP26 scenario'!F112*'Unit emission'!W199)*Efficiency!$P22)/Lifetime!$C22</f>
        <v>0</v>
      </c>
      <c r="CO23">
        <f>(Transition!$D22*('RCP26 scenario'!G24*'Unit emission'!X23+'RCP26 scenario'!G112*'Unit emission'!X155)*Efficiency!$G22+(Transition!$C22*('RCP26 scenario'!G24*'Unit emission'!X67)+'RCP26 scenario'!G112*'Unit emission'!X199)*Efficiency!$P22)/Lifetime!$C22</f>
        <v>0</v>
      </c>
      <c r="CP23">
        <f>(Transition!$D22*('RCP26 scenario'!H24*'Unit emission'!Y23+'RCP26 scenario'!H112*'Unit emission'!Y155)*Efficiency!$G22+(Transition!$C22*('RCP26 scenario'!H24*'Unit emission'!Y67)+'RCP26 scenario'!H112*'Unit emission'!Y199)*Efficiency!$P22)/Lifetime!$C22</f>
        <v>0</v>
      </c>
      <c r="CQ23">
        <f>(Transition!$D22*('RCP26 scenario'!I24*'Unit emission'!Z23+'RCP26 scenario'!I112*'Unit emission'!Z155)*Efficiency!$G22+(Transition!$C22*('RCP26 scenario'!I24*'Unit emission'!Z67)+'RCP26 scenario'!I112*'Unit emission'!Z199)*Efficiency!$P22)/Lifetime!$C22</f>
        <v>0</v>
      </c>
      <c r="CR23">
        <f>(Transition!$D22*('RCP26 scenario'!J24*'Unit emission'!AA23+'RCP26 scenario'!J112*'Unit emission'!AA155)*Efficiency!$G22+(Transition!$C22*('RCP26 scenario'!J24*'Unit emission'!AA67)+'RCP26 scenario'!J112*'Unit emission'!AA199)*Efficiency!$P22)/Lifetime!$C22</f>
        <v>0</v>
      </c>
      <c r="CS23">
        <f>(Transition!$D22*('RCP26 scenario'!K24*'Unit emission'!AB23+'RCP26 scenario'!K112*'Unit emission'!AB155)*Efficiency!$G22+(Transition!$C22*('RCP26 scenario'!K24*'Unit emission'!AB67)+'RCP26 scenario'!K112*'Unit emission'!AB199)*Efficiency!$P22)/Lifetime!$C22</f>
        <v>0</v>
      </c>
      <c r="CT23">
        <f>(Transition!$D22*('RCP26 scenario'!L24*'Unit emission'!AC23+'RCP26 scenario'!L112*'Unit emission'!AC155)*Efficiency!$G22+(Transition!$C22*('RCP26 scenario'!L24*'Unit emission'!AC67)+'RCP26 scenario'!L112*'Unit emission'!AC199)*Efficiency!$P22)/Lifetime!$C22</f>
        <v>0</v>
      </c>
      <c r="CU23">
        <f>(Transition!$D22*('RCP26 scenario'!M24*'Unit emission'!AD23+'RCP26 scenario'!M112*'Unit emission'!AD155)*Efficiency!$G22+(Transition!$C22*('RCP26 scenario'!M24*'Unit emission'!AD67)+'RCP26 scenario'!M112*'Unit emission'!AD199)*Efficiency!$P22)/Lifetime!$C22</f>
        <v>0</v>
      </c>
      <c r="CV23">
        <f>(Transition!$D22*('RCP26 scenario'!N24*'Unit emission'!AE23+'RCP26 scenario'!N112*'Unit emission'!AE155)*Efficiency!$G22+(Transition!$C22*('RCP26 scenario'!N24*'Unit emission'!AE67)+'RCP26 scenario'!N112*'Unit emission'!AE199)*Efficiency!$P22)/Lifetime!$C22</f>
        <v>0</v>
      </c>
      <c r="CW23">
        <f>(Transition!$D22*('RCP26 scenario'!O24*'Unit emission'!AF23+'RCP26 scenario'!O112*'Unit emission'!AF155)*Efficiency!$G22+(Transition!$C22*('RCP26 scenario'!O24*'Unit emission'!AF67)+'RCP26 scenario'!O112*'Unit emission'!AF199)*Efficiency!$P22)/Lifetime!$C22</f>
        <v>0</v>
      </c>
      <c r="CX23">
        <f>(Transition!$D22*('RCP26 scenario'!P24*'Unit emission'!AG23+'RCP26 scenario'!P112*'Unit emission'!AG155)*Efficiency!$G22+(Transition!$C22*('RCP26 scenario'!P24*'Unit emission'!AG67)+'RCP26 scenario'!P112*'Unit emission'!AG199)*Efficiency!$P22)/Lifetime!$C22</f>
        <v>0</v>
      </c>
      <c r="CY23">
        <f>(Transition!$D22*('RCP26 scenario'!Q24*'Unit emission'!AH23+'RCP26 scenario'!Q112*'Unit emission'!AH155)*Efficiency!$G22+(Transition!$C22*('RCP26 scenario'!Q24*'Unit emission'!AH67)+'RCP26 scenario'!Q112*'Unit emission'!AH199)*Efficiency!$P22)/Lifetime!$C22</f>
        <v>0</v>
      </c>
      <c r="CZ23">
        <f>(Transition!$D22*('RCP26 scenario'!R24*'Unit emission'!AI23+'RCP26 scenario'!R112*'Unit emission'!AI155)*Efficiency!$G22+(Transition!$C22*('RCP26 scenario'!R24*'Unit emission'!AI67)+'RCP26 scenario'!R112*'Unit emission'!AI199)*Efficiency!$P22)/Lifetime!$C22</f>
        <v>0</v>
      </c>
      <c r="DA23">
        <f>(Transition!$D22*('RCP26 scenario'!S24*'Unit emission'!AJ23)*Efficiency!$G22+Transition!$C22*('RCP26 scenario'!S24*'Unit emission'!AJ67)*Efficiency!$P22)/Lifetime!$C22</f>
        <v>0</v>
      </c>
      <c r="DB23">
        <f>(Transition!$D22*('RCP26 scenario'!T24*'Unit emission'!T23+'RCP26 scenario'!T112*'Unit emission'!T155)*Efficiency!$G22+(Transition!$C22*('RCP26 scenario'!T24*'Unit emission'!T67)+'RCP26 scenario'!T112*'Unit emission'!T199)*Efficiency!$P22)/Lifetime!$C22</f>
        <v>89822201.701046228</v>
      </c>
      <c r="DC23">
        <f>(Transition!$D22*('RCP26 scenario'!U24*'Unit emission'!U23+'RCP26 scenario'!U112*'Unit emission'!U155)*Efficiency!$G22+(Transition!$C22*('RCP26 scenario'!U24*'Unit emission'!U67)+'RCP26 scenario'!U112*'Unit emission'!U199)*Efficiency!$P22)/Lifetime!$C22</f>
        <v>39128081.040522426</v>
      </c>
      <c r="DD23">
        <f>(Transition!$D22*('RCP26 scenario'!V24*'Unit emission'!V23+'RCP26 scenario'!V112*'Unit emission'!V155)*Efficiency!$G22+(Transition!$C22*('RCP26 scenario'!V24*'Unit emission'!V67)+'RCP26 scenario'!V112*'Unit emission'!V199)*Efficiency!$P22)/Lifetime!$C22</f>
        <v>14471134.915781705</v>
      </c>
      <c r="DE23">
        <f>(Transition!$D22*('RCP26 scenario'!W24*'Unit emission'!W23+'RCP26 scenario'!W112*'Unit emission'!W155)*Efficiency!$G22+(Transition!$C22*('RCP26 scenario'!W24*'Unit emission'!W67)+'RCP26 scenario'!W112*'Unit emission'!W199)*Efficiency!$P22)/Lifetime!$C22</f>
        <v>3862880.9685329339</v>
      </c>
      <c r="DF23">
        <f>(Transition!$D22*('RCP26 scenario'!X24*'Unit emission'!X23+'RCP26 scenario'!X112*'Unit emission'!X155)*Efficiency!$G22+(Transition!$C22*('RCP26 scenario'!X24*'Unit emission'!X67)+'RCP26 scenario'!X112*'Unit emission'!X199)*Efficiency!$P22)/Lifetime!$C22</f>
        <v>46083289.226875097</v>
      </c>
      <c r="DG23">
        <f>(Transition!$D22*('RCP26 scenario'!Y24*'Unit emission'!Y23+'RCP26 scenario'!Y112*'Unit emission'!Y155)*Efficiency!$G22+(Transition!$C22*('RCP26 scenario'!Y24*'Unit emission'!Y67)+'RCP26 scenario'!Y112*'Unit emission'!Y199)*Efficiency!$P22)/Lifetime!$C22</f>
        <v>948012.11296779837</v>
      </c>
      <c r="DH23">
        <f>(Transition!$D22*('RCP26 scenario'!Z24*'Unit emission'!Z23+'RCP26 scenario'!Z112*'Unit emission'!Z155)*Efficiency!$G22+(Transition!$C22*('RCP26 scenario'!Z24*'Unit emission'!Z67)+'RCP26 scenario'!Z112*'Unit emission'!Z199)*Efficiency!$P22)/Lifetime!$C22</f>
        <v>4031948.4873324516</v>
      </c>
      <c r="DI23">
        <f>(Transition!$D22*('RCP26 scenario'!AA24*'Unit emission'!AA23+'RCP26 scenario'!AA112*'Unit emission'!AA155)*Efficiency!$G22+(Transition!$C22*('RCP26 scenario'!AA24*'Unit emission'!AA67)+'RCP26 scenario'!AA112*'Unit emission'!AA199)*Efficiency!$P22)/Lifetime!$C22</f>
        <v>11390156.234301586</v>
      </c>
      <c r="DJ23">
        <f>(Transition!$D22*('RCP26 scenario'!AB24*'Unit emission'!AB23+'RCP26 scenario'!AB112*'Unit emission'!AB155)*Efficiency!$G22+(Transition!$C22*('RCP26 scenario'!AB24*'Unit emission'!AB67)+'RCP26 scenario'!AB112*'Unit emission'!AB199)*Efficiency!$P22)/Lifetime!$C22</f>
        <v>30738771.555844605</v>
      </c>
      <c r="DK23">
        <f>(Transition!$D22*('RCP26 scenario'!AC24*'Unit emission'!AC23+'RCP26 scenario'!AC112*'Unit emission'!AC155)*Efficiency!$G22+(Transition!$C22*('RCP26 scenario'!AC24*'Unit emission'!AC67)+'RCP26 scenario'!AC112*'Unit emission'!AC199)*Efficiency!$P22)/Lifetime!$C22</f>
        <v>5702582.5410997868</v>
      </c>
      <c r="DL23">
        <f>(Transition!$D22*('RCP26 scenario'!AD24*'Unit emission'!AD23+'RCP26 scenario'!AD112*'Unit emission'!AD155)*Efficiency!$G22+(Transition!$C22*('RCP26 scenario'!AD24*'Unit emission'!AD67)+'RCP26 scenario'!AD112*'Unit emission'!AD199)*Efficiency!$P22)/Lifetime!$C22</f>
        <v>7881930.2374753589</v>
      </c>
      <c r="DM23">
        <f>(Transition!$D22*('RCP26 scenario'!AE24*'Unit emission'!AE23+'RCP26 scenario'!AE112*'Unit emission'!AE155)*Efficiency!$G22+(Transition!$C22*('RCP26 scenario'!AE24*'Unit emission'!AE67)+'RCP26 scenario'!AE112*'Unit emission'!AE199)*Efficiency!$P22)/Lifetime!$C22</f>
        <v>1432800.3135175589</v>
      </c>
      <c r="DN23">
        <f>(Transition!$D22*('RCP26 scenario'!AF24*'Unit emission'!AF23+'RCP26 scenario'!AF112*'Unit emission'!AF155)*Efficiency!$G22+(Transition!$C22*('RCP26 scenario'!AF24*'Unit emission'!AF67)+'RCP26 scenario'!AF112*'Unit emission'!AF199)*Efficiency!$P22)/Lifetime!$C22</f>
        <v>4562883.31234839</v>
      </c>
      <c r="DO23">
        <f>(Transition!$D22*('RCP26 scenario'!AG24*'Unit emission'!AG23+'RCP26 scenario'!AG112*'Unit emission'!AG155)*Efficiency!$G22+(Transition!$C22*('RCP26 scenario'!AG24*'Unit emission'!AG67)+'RCP26 scenario'!AG112*'Unit emission'!AG199)*Efficiency!$P22)/Lifetime!$C22</f>
        <v>3854099.9992381693</v>
      </c>
      <c r="DP23">
        <f>(Transition!$D22*('RCP26 scenario'!AH24*'Unit emission'!AH23+'RCP26 scenario'!AH112*'Unit emission'!AH155)*Efficiency!$G22+(Transition!$C22*('RCP26 scenario'!AH24*'Unit emission'!AH67)+'RCP26 scenario'!AH112*'Unit emission'!AH199)*Efficiency!$P22)/Lifetime!$C22</f>
        <v>2322344.8082568599</v>
      </c>
      <c r="DQ23">
        <f>(Transition!$D22*('RCP26 scenario'!AI24*'Unit emission'!AI23+'RCP26 scenario'!AI112*'Unit emission'!AI155)*Efficiency!$G22+(Transition!$C22*('RCP26 scenario'!AI24*'Unit emission'!AI67)+'RCP26 scenario'!AI112*'Unit emission'!AI199)*Efficiency!$P22)/Lifetime!$C22</f>
        <v>15561611.630665708</v>
      </c>
      <c r="DR23">
        <f>(Transition!$D22*('RCP26 scenario'!AJ24*'Unit emission'!AJ23)*Efficiency!$G22+Transition!$C22*('RCP26 scenario'!AJ24*'Unit emission'!AJ67)*Efficiency!$P22)/Lifetime!$C22</f>
        <v>0</v>
      </c>
      <c r="DS23">
        <f>(Transition!$D22*('RCP26 scenario'!AK24*'Unit emission'!T23+'RCP26 scenario'!AK112*'Unit emission'!T155)*Efficiency!$G22+(Transition!$C22*('RCP26 scenario'!AK24*'Unit emission'!T67)+'RCP26 scenario'!AK112*'Unit emission'!T199)*Efficiency!$P22)/Lifetime!$C22</f>
        <v>179644403.40209246</v>
      </c>
      <c r="DT23">
        <f>(Transition!$D22*('RCP26 scenario'!AL24*'Unit emission'!U23+'RCP26 scenario'!AL112*'Unit emission'!U155)*Efficiency!$G22+(Transition!$C22*('RCP26 scenario'!AL24*'Unit emission'!U67)+'RCP26 scenario'!AL112*'Unit emission'!U199)*Efficiency!$P22)/Lifetime!$C22</f>
        <v>78256162.081045076</v>
      </c>
      <c r="DU23">
        <f>(Transition!$D22*('RCP26 scenario'!AM24*'Unit emission'!V23+'RCP26 scenario'!AM112*'Unit emission'!V155)*Efficiency!$G22+(Transition!$C22*('RCP26 scenario'!AM24*'Unit emission'!V67)+'RCP26 scenario'!AM112*'Unit emission'!V199)*Efficiency!$P22)/Lifetime!$C22</f>
        <v>28942269.83156329</v>
      </c>
      <c r="DV23">
        <f>(Transition!$D22*('RCP26 scenario'!AN24*'Unit emission'!W23+'RCP26 scenario'!AN112*'Unit emission'!W155)*Efficiency!$G22+(Transition!$C22*('RCP26 scenario'!AN24*'Unit emission'!W67)+'RCP26 scenario'!AN112*'Unit emission'!W199)*Efficiency!$P22)/Lifetime!$C22</f>
        <v>7725761.9370658938</v>
      </c>
      <c r="DW23">
        <f>(Transition!$D22*('RCP26 scenario'!AO24*'Unit emission'!X23+'RCP26 scenario'!AO112*'Unit emission'!X155)*Efficiency!$G22+(Transition!$C22*('RCP26 scenario'!AO24*'Unit emission'!X67)+'RCP26 scenario'!AO112*'Unit emission'!X199)*Efficiency!$P22)/Lifetime!$C22</f>
        <v>92166578.453750566</v>
      </c>
      <c r="DX23">
        <f>(Transition!$D22*('RCP26 scenario'!AP24*'Unit emission'!Y23+'RCP26 scenario'!AP112*'Unit emission'!Y155)*Efficiency!$G22+(Transition!$C22*('RCP26 scenario'!AP24*'Unit emission'!Y67)+'RCP26 scenario'!AP112*'Unit emission'!Y199)*Efficiency!$P22)/Lifetime!$C22</f>
        <v>1896024.2259355967</v>
      </c>
      <c r="DY23">
        <f>(Transition!$D22*('RCP26 scenario'!AQ24*'Unit emission'!Z23+'RCP26 scenario'!AQ112*'Unit emission'!Z155)*Efficiency!$G22+(Transition!$C22*('RCP26 scenario'!AQ24*'Unit emission'!Z67)+'RCP26 scenario'!AQ112*'Unit emission'!Z199)*Efficiency!$P22)/Lifetime!$C22</f>
        <v>8063896.9746649247</v>
      </c>
      <c r="DZ23">
        <f>(Transition!$D22*('RCP26 scenario'!AR24*'Unit emission'!AA23+'RCP26 scenario'!AR112*'Unit emission'!AA155)*Efficiency!$G22+(Transition!$C22*('RCP26 scenario'!AR24*'Unit emission'!AA67)+'RCP26 scenario'!AR112*'Unit emission'!AA199)*Efficiency!$P22)/Lifetime!$C22</f>
        <v>22780312.468603194</v>
      </c>
      <c r="EA23">
        <f>(Transition!$D22*('RCP26 scenario'!AS24*'Unit emission'!AB23+'RCP26 scenario'!AS112*'Unit emission'!AB155)*Efficiency!$G22+(Transition!$C22*('RCP26 scenario'!AS24*'Unit emission'!AB67)+'RCP26 scenario'!AS112*'Unit emission'!AB199)*Efficiency!$P22)/Lifetime!$C22</f>
        <v>61477543.11168921</v>
      </c>
      <c r="EB23">
        <f>(Transition!$D22*('RCP26 scenario'!AT24*'Unit emission'!AC23+'RCP26 scenario'!AT112*'Unit emission'!AC155)*Efficiency!$G22+(Transition!$C22*('RCP26 scenario'!AT24*'Unit emission'!AC67)+'RCP26 scenario'!AT112*'Unit emission'!AC199)*Efficiency!$P22)/Lifetime!$C22</f>
        <v>11405165.0821996</v>
      </c>
      <c r="EC23">
        <f>(Transition!$D22*('RCP26 scenario'!AU24*'Unit emission'!AD23+'RCP26 scenario'!AU112*'Unit emission'!AD155)*Efficiency!$G22+(Transition!$C22*('RCP26 scenario'!AU24*'Unit emission'!AD67)+'RCP26 scenario'!AU112*'Unit emission'!AD199)*Efficiency!$P22)/Lifetime!$C22</f>
        <v>15763860.474950718</v>
      </c>
      <c r="ED23">
        <f>(Transition!$D22*('RCP26 scenario'!AV24*'Unit emission'!AE23+'RCP26 scenario'!AV112*'Unit emission'!AE155)*Efficiency!$G22+(Transition!$C22*('RCP26 scenario'!AV24*'Unit emission'!AE67)+'RCP26 scenario'!AV112*'Unit emission'!AE199)*Efficiency!$P22)/Lifetime!$C22</f>
        <v>2865600.6270351014</v>
      </c>
      <c r="EE23">
        <f>(Transition!$D22*('RCP26 scenario'!AW24*'Unit emission'!AF23+'RCP26 scenario'!AW112*'Unit emission'!AF155)*Efficiency!$G22+(Transition!$C22*('RCP26 scenario'!AW24*'Unit emission'!AF67)+'RCP26 scenario'!AW112*'Unit emission'!AF199)*Efficiency!$P22)/Lifetime!$C22</f>
        <v>9125766.62469678</v>
      </c>
      <c r="EF23">
        <f>(Transition!$D22*('RCP26 scenario'!AX24*'Unit emission'!AG23+'RCP26 scenario'!AX112*'Unit emission'!AG155)*Efficiency!$G22+(Transition!$C22*('RCP26 scenario'!AX24*'Unit emission'!AG67)+'RCP26 scenario'!AX112*'Unit emission'!AG199)*Efficiency!$P22)/Lifetime!$C22</f>
        <v>7708199.9984763656</v>
      </c>
      <c r="EG23">
        <f>(Transition!$D22*('RCP26 scenario'!AY24*'Unit emission'!AH23+'RCP26 scenario'!AY112*'Unit emission'!AH155)*Efficiency!$G22+(Transition!$C22*('RCP26 scenario'!AY24*'Unit emission'!AH67)+'RCP26 scenario'!AY112*'Unit emission'!AH199)*Efficiency!$P22)/Lifetime!$C22</f>
        <v>4644689.6165137105</v>
      </c>
      <c r="EH23">
        <f>(Transition!$D22*('RCP26 scenario'!AZ24*'Unit emission'!AI23+'RCP26 scenario'!AZ112*'Unit emission'!AI155)*Efficiency!$G22+(Transition!$C22*('RCP26 scenario'!AZ24*'Unit emission'!AI67)+'RCP26 scenario'!AZ112*'Unit emission'!AI199)*Efficiency!$P22)/Lifetime!$C22</f>
        <v>31123223.261331357</v>
      </c>
      <c r="EI23">
        <f>(Transition!$D22*('RCP26 scenario'!BA24*'Unit emission'!AJ23)*Efficiency!$G22+Transition!$C22*('RCP26 scenario'!BA24*'Unit emission'!AJ67)*Efficiency!$P22)/Lifetime!$C22</f>
        <v>0</v>
      </c>
      <c r="EJ23" s="9">
        <f>(Transition!$D22*('RCP26 scenario'!BB24*'Unit emission'!T23)*Efficiency!$G22+Transition!$C22*('RCP26 scenario'!BB24*'Unit emission'!T67)*Efficiency!$P22)/Lifetime!$C22</f>
        <v>0</v>
      </c>
      <c r="EK23" s="9">
        <f>(Transition!$D22*('RCP26 scenario'!BC24*'Unit emission'!U23)*Efficiency!$G22+Transition!$C22*('RCP26 scenario'!BC24*'Unit emission'!U67)*Efficiency!$P22)/Lifetime!$C22</f>
        <v>0</v>
      </c>
      <c r="EL23" s="9">
        <f>(Transition!$D22*('RCP26 scenario'!BD24*'Unit emission'!V23)*Efficiency!$G22+Transition!$C22*('RCP26 scenario'!BD24*'Unit emission'!V67)*Efficiency!$P22)/Lifetime!$C22</f>
        <v>0</v>
      </c>
      <c r="EM23" s="9">
        <f>(Transition!$D22*('RCP26 scenario'!BE24*'Unit emission'!W23)*Efficiency!$G22+Transition!$C22*('RCP26 scenario'!BE24*'Unit emission'!W67)*Efficiency!$P22)/Lifetime!$C22</f>
        <v>0</v>
      </c>
      <c r="EN23" s="9">
        <f>(Transition!$D22*('RCP26 scenario'!BF24*'Unit emission'!X23)*Efficiency!$G22+Transition!$C22*('RCP26 scenario'!BF24*'Unit emission'!X67)*Efficiency!$P22)/Lifetime!$C22</f>
        <v>0</v>
      </c>
      <c r="EO23" s="9">
        <f>(Transition!$D22*('RCP26 scenario'!BG24*'Unit emission'!Y23)*Efficiency!$G22+Transition!$C22*('RCP26 scenario'!BG24*'Unit emission'!Y67)*Efficiency!$P22)/Lifetime!$C22</f>
        <v>0</v>
      </c>
      <c r="EP23" s="9">
        <f>(Transition!$D22*('RCP26 scenario'!BH24*'Unit emission'!Z23)*Efficiency!$G22+Transition!$C22*('RCP26 scenario'!BH24*'Unit emission'!Z67)*Efficiency!$P22)/Lifetime!$C22</f>
        <v>0</v>
      </c>
      <c r="EQ23" s="9">
        <f>(Transition!$D22*('RCP26 scenario'!BI24*'Unit emission'!AA23)*Efficiency!$G22+Transition!$C22*('RCP26 scenario'!BI24*'Unit emission'!AA67)*Efficiency!$P22)/Lifetime!$C22</f>
        <v>0</v>
      </c>
      <c r="ER23" s="9">
        <f>(Transition!$D22*('RCP26 scenario'!BJ24*'Unit emission'!AB23)*Efficiency!$G22+Transition!$C22*('RCP26 scenario'!BJ24*'Unit emission'!AB67)*Efficiency!$P22)/Lifetime!$C22</f>
        <v>0</v>
      </c>
      <c r="ES23" s="9">
        <f>(Transition!$D22*('RCP26 scenario'!BK24*'Unit emission'!AC23)*Efficiency!$G22+Transition!$C22*('RCP26 scenario'!BK24*'Unit emission'!AC67)*Efficiency!$P22)/Lifetime!$C22</f>
        <v>0</v>
      </c>
      <c r="ET23" s="9">
        <f>(Transition!$D22*('RCP26 scenario'!BL24*'Unit emission'!AD23)*Efficiency!$G22+Transition!$C22*('RCP26 scenario'!BL24*'Unit emission'!AD67)*Efficiency!$P22)/Lifetime!$C22</f>
        <v>0</v>
      </c>
      <c r="EU23" s="9">
        <f>(Transition!$D22*('RCP26 scenario'!BM24*'Unit emission'!AE23)*Efficiency!$G22+Transition!$C22*('RCP26 scenario'!BM24*'Unit emission'!AE67)*Efficiency!$P22)/Lifetime!$C22</f>
        <v>0</v>
      </c>
      <c r="EV23" s="9">
        <f>(Transition!$D22*('RCP26 scenario'!BN24*'Unit emission'!AF23)*Efficiency!$G22+Transition!$C22*('RCP26 scenario'!BN24*'Unit emission'!AF67)*Efficiency!$P22)/Lifetime!$C22</f>
        <v>0</v>
      </c>
      <c r="EW23" s="9">
        <f>(Transition!$D22*('RCP26 scenario'!BO24*'Unit emission'!AG23)*Efficiency!$G22+Transition!$C22*('RCP26 scenario'!BO24*'Unit emission'!AG67)*Efficiency!$P22)/Lifetime!$C22</f>
        <v>0</v>
      </c>
      <c r="EX23" s="9">
        <f>(Transition!$D22*('RCP26 scenario'!BP24*'Unit emission'!AH23)*Efficiency!$G22+Transition!$C22*('RCP26 scenario'!BP24*'Unit emission'!AH67)*Efficiency!$P22)/Lifetime!$C22</f>
        <v>0</v>
      </c>
      <c r="EY23" s="9">
        <f>(Transition!$D22*('RCP26 scenario'!BQ24*'Unit emission'!AI23)*Efficiency!$G22+Transition!$C22*('RCP26 scenario'!BQ24*'Unit emission'!AI67)*Efficiency!$P22)/Lifetime!$C22</f>
        <v>0</v>
      </c>
      <c r="EZ23" s="9">
        <f>(Transition!$D22*('RCP26 scenario'!BR24*'Unit emission'!AJ23)*Efficiency!$G22+Transition!$C22*('RCP26 scenario'!BR24*'Unit emission'!AJ67)*Efficiency!$P22)/Lifetime!$C22</f>
        <v>0</v>
      </c>
      <c r="FA23" s="9">
        <f>(Transition!$D22*('RCP26 scenario'!BS24*'Unit emission'!T23)*Efficiency!$G22+Transition!$C22*('RCP26 scenario'!BS24*'Unit emission'!T67)*Efficiency!$P22)/Lifetime!$C22</f>
        <v>0</v>
      </c>
      <c r="FB23" s="9">
        <f>(Transition!$D22*('RCP26 scenario'!BT24*'Unit emission'!U23)*Efficiency!$G22+Transition!$C22*('RCP26 scenario'!BT24*'Unit emission'!U67)*Efficiency!$P22)/Lifetime!$C22</f>
        <v>0</v>
      </c>
      <c r="FC23" s="9">
        <f>(Transition!$D22*('RCP26 scenario'!BU24*'Unit emission'!V23)*Efficiency!$G22+Transition!$C22*('RCP26 scenario'!BU24*'Unit emission'!V67)*Efficiency!$P22)/Lifetime!$C22</f>
        <v>0</v>
      </c>
      <c r="FD23" s="9">
        <f>(Transition!$D22*('RCP26 scenario'!BV24*'Unit emission'!W23)*Efficiency!$G22+Transition!$C22*('RCP26 scenario'!BV24*'Unit emission'!W67)*Efficiency!$P22)/Lifetime!$C22</f>
        <v>0</v>
      </c>
      <c r="FE23" s="9">
        <f>(Transition!$D22*('RCP26 scenario'!BW24*'Unit emission'!X23)*Efficiency!$G22+Transition!$C22*('RCP26 scenario'!BW24*'Unit emission'!X67)*Efficiency!$P22)/Lifetime!$C22</f>
        <v>0</v>
      </c>
      <c r="FF23" s="9">
        <f>(Transition!$D22*('RCP26 scenario'!BX24*'Unit emission'!Y23)*Efficiency!$G22+Transition!$C22*('RCP26 scenario'!BX24*'Unit emission'!Y67)*Efficiency!$P22)/Lifetime!$C22</f>
        <v>0</v>
      </c>
      <c r="FG23" s="9">
        <f>(Transition!$D22*('RCP26 scenario'!BY24*'Unit emission'!Z23)*Efficiency!$G22+Transition!$C22*('RCP26 scenario'!BY24*'Unit emission'!Z67)*Efficiency!$P22)/Lifetime!$C22</f>
        <v>0</v>
      </c>
      <c r="FH23" s="9">
        <f>(Transition!$D22*('RCP26 scenario'!BZ24*'Unit emission'!AA23)*Efficiency!$G22+Transition!$C22*('RCP26 scenario'!BZ24*'Unit emission'!AA67)*Efficiency!$P22)/Lifetime!$C22</f>
        <v>0</v>
      </c>
      <c r="FI23" s="9">
        <f>(Transition!$D22*('RCP26 scenario'!CA24*'Unit emission'!AB23)*Efficiency!$G22+Transition!$C22*('RCP26 scenario'!CA24*'Unit emission'!AB67)*Efficiency!$P22)/Lifetime!$C22</f>
        <v>0</v>
      </c>
      <c r="FJ23" s="9">
        <f>(Transition!$D22*('RCP26 scenario'!CB24*'Unit emission'!AC23)*Efficiency!$G22+Transition!$C22*('RCP26 scenario'!CB24*'Unit emission'!AC67)*Efficiency!$P22)/Lifetime!$C22</f>
        <v>0</v>
      </c>
      <c r="FK23" s="9">
        <f>(Transition!$D22*('RCP26 scenario'!CC24*'Unit emission'!AD23)*Efficiency!$G22+Transition!$C22*('RCP26 scenario'!CC24*'Unit emission'!AD67)*Efficiency!$P22)/Lifetime!$C22</f>
        <v>0</v>
      </c>
      <c r="FL23" s="9">
        <f>(Transition!$D22*('RCP26 scenario'!CD24*'Unit emission'!AE23)*Efficiency!$G22+Transition!$C22*('RCP26 scenario'!CD24*'Unit emission'!AE67)*Efficiency!$P22)/Lifetime!$C22</f>
        <v>0</v>
      </c>
      <c r="FM23" s="9">
        <f>(Transition!$D22*('RCP26 scenario'!CE24*'Unit emission'!AF23)*Efficiency!$G22+Transition!$C22*('RCP26 scenario'!CE24*'Unit emission'!AF67)*Efficiency!$P22)/Lifetime!$C22</f>
        <v>0</v>
      </c>
      <c r="FN23" s="9">
        <f>(Transition!$D22*('RCP26 scenario'!CF24*'Unit emission'!AG23)*Efficiency!$G22+Transition!$C22*('RCP26 scenario'!CF24*'Unit emission'!AG67)*Efficiency!$P22)/Lifetime!$C22</f>
        <v>0</v>
      </c>
      <c r="FO23" s="9">
        <f>(Transition!$D22*('RCP26 scenario'!CG24*'Unit emission'!AH23)*Efficiency!$G22+Transition!$C22*('RCP26 scenario'!CG24*'Unit emission'!AH67)*Efficiency!$P22)/Lifetime!$C22</f>
        <v>0</v>
      </c>
      <c r="FP23" s="9">
        <f>(Transition!$D22*('RCP26 scenario'!CH24*'Unit emission'!AI23)*Efficiency!$G22+Transition!$C22*('RCP26 scenario'!CH24*'Unit emission'!AI67)*Efficiency!$P22)/Lifetime!$C22</f>
        <v>0</v>
      </c>
      <c r="FS23">
        <v>2030</v>
      </c>
      <c r="FT23">
        <f>(Transition!$D22*('RCP19 scenario'!C24*'Unit emission'!AK23+'RCP19 scenario'!C112*'Unit emission'!AK155)*Efficiency!$G22+(Transition!$C22*('RCP19 scenario'!C24*'Unit emission'!AK67)+'RCP19 scenario'!C112*'Unit emission'!AK199)*Efficiency!$P22)/Lifetime!$C22</f>
        <v>0</v>
      </c>
      <c r="FU23">
        <f>(Transition!$D22*('RCP19 scenario'!D24*'Unit emission'!AL23+'RCP19 scenario'!D112*'Unit emission'!AL155)*Efficiency!$G22+(Transition!$C22*('RCP19 scenario'!D24*'Unit emission'!AL67)+'RCP19 scenario'!D112*'Unit emission'!AL199)*Efficiency!$P22)/Lifetime!$C22</f>
        <v>0</v>
      </c>
      <c r="FV23">
        <f>(Transition!$D22*('RCP19 scenario'!E24*'Unit emission'!AM23+'RCP19 scenario'!E112*'Unit emission'!AM155)*Efficiency!$G22+(Transition!$C22*('RCP19 scenario'!E24*'Unit emission'!AM67)+'RCP19 scenario'!E112*'Unit emission'!AM199)*Efficiency!$P22)/Lifetime!$C22</f>
        <v>0</v>
      </c>
      <c r="FW23">
        <f>(Transition!$D22*('RCP19 scenario'!F24*'Unit emission'!AN23+'RCP19 scenario'!F112*'Unit emission'!AN155)*Efficiency!$G22+(Transition!$C22*('RCP19 scenario'!F24*'Unit emission'!AN67)+'RCP19 scenario'!F112*'Unit emission'!AN199)*Efficiency!$P22)/Lifetime!$C22</f>
        <v>0</v>
      </c>
      <c r="FX23">
        <f>(Transition!$D22*('RCP19 scenario'!G24*'Unit emission'!AO23+'RCP19 scenario'!G112*'Unit emission'!AO155)*Efficiency!$G22+(Transition!$C22*('RCP19 scenario'!G24*'Unit emission'!AO67)+'RCP19 scenario'!G112*'Unit emission'!AO199)*Efficiency!$P22)/Lifetime!$C22</f>
        <v>0</v>
      </c>
      <c r="FY23">
        <f>(Transition!$D22*('RCP19 scenario'!H24*'Unit emission'!AP23+'RCP19 scenario'!H112*'Unit emission'!AP155)*Efficiency!$G22+(Transition!$C22*('RCP19 scenario'!H24*'Unit emission'!AP67)+'RCP19 scenario'!H112*'Unit emission'!AP199)*Efficiency!$P22)/Lifetime!$C22</f>
        <v>0</v>
      </c>
      <c r="FZ23">
        <f>(Transition!$D22*('RCP19 scenario'!I24*'Unit emission'!AQ23+'RCP19 scenario'!I112*'Unit emission'!AQ155)*Efficiency!$G22+(Transition!$C22*('RCP19 scenario'!I24*'Unit emission'!AQ67)+'RCP19 scenario'!I112*'Unit emission'!AQ199)*Efficiency!$P22)/Lifetime!$C22</f>
        <v>0</v>
      </c>
      <c r="GA23">
        <f>(Transition!$D22*('RCP19 scenario'!J24*'Unit emission'!AR23+'RCP19 scenario'!J112*'Unit emission'!AR155)*Efficiency!$G22+(Transition!$C22*('RCP19 scenario'!J24*'Unit emission'!AR67)+'RCP19 scenario'!J112*'Unit emission'!AR199)*Efficiency!$P22)/Lifetime!$C22</f>
        <v>0</v>
      </c>
      <c r="GB23">
        <f>(Transition!$D22*('RCP19 scenario'!K24*'Unit emission'!AS23+'RCP19 scenario'!K112*'Unit emission'!AS155)*Efficiency!$G22+(Transition!$C22*('RCP19 scenario'!K24*'Unit emission'!AS67)+'RCP19 scenario'!K112*'Unit emission'!AS199)*Efficiency!$P22)/Lifetime!$C22</f>
        <v>0</v>
      </c>
      <c r="GC23">
        <f>(Transition!$D22*('RCP19 scenario'!L24*'Unit emission'!AT23+'RCP19 scenario'!L112*'Unit emission'!AT155)*Efficiency!$G22+(Transition!$C22*('RCP19 scenario'!L24*'Unit emission'!AT67)+'RCP19 scenario'!L112*'Unit emission'!AT199)*Efficiency!$P22)/Lifetime!$C22</f>
        <v>0</v>
      </c>
      <c r="GD23">
        <f>(Transition!$D22*('RCP19 scenario'!M24*'Unit emission'!AU23+'RCP19 scenario'!M112*'Unit emission'!AU155)*Efficiency!$G22+(Transition!$C22*('RCP19 scenario'!M24*'Unit emission'!AU67)+'RCP19 scenario'!M112*'Unit emission'!AU199)*Efficiency!$P22)/Lifetime!$C22</f>
        <v>0</v>
      </c>
      <c r="GE23">
        <f>(Transition!$D22*('RCP19 scenario'!N24*'Unit emission'!AV23+'RCP19 scenario'!N112*'Unit emission'!AV155)*Efficiency!$G22+(Transition!$C22*('RCP19 scenario'!N24*'Unit emission'!AV67)+'RCP19 scenario'!N112*'Unit emission'!AV199)*Efficiency!$P22)/Lifetime!$C22</f>
        <v>0</v>
      </c>
      <c r="GF23">
        <f>(Transition!$D22*('RCP19 scenario'!O24*'Unit emission'!AW23+'RCP19 scenario'!O112*'Unit emission'!AW155)*Efficiency!$G22+(Transition!$C22*('RCP19 scenario'!O24*'Unit emission'!AW67)+'RCP19 scenario'!O112*'Unit emission'!AW199)*Efficiency!$P22)/Lifetime!$C22</f>
        <v>0</v>
      </c>
      <c r="GG23">
        <f>(Transition!$D22*('RCP19 scenario'!P24*'Unit emission'!AX23+'RCP19 scenario'!P112*'Unit emission'!AX155)*Efficiency!$G22+(Transition!$C22*('RCP19 scenario'!P24*'Unit emission'!AX67)+'RCP19 scenario'!P112*'Unit emission'!AX199)*Efficiency!$P22)/Lifetime!$C22</f>
        <v>0</v>
      </c>
      <c r="GH23">
        <f>(Transition!$D22*('RCP19 scenario'!Q24*'Unit emission'!AY23+'RCP19 scenario'!Q112*'Unit emission'!AY155)*Efficiency!$G22+(Transition!$C22*('RCP19 scenario'!Q24*'Unit emission'!AY67)+'RCP19 scenario'!Q112*'Unit emission'!AY199)*Efficiency!$P22)/Lifetime!$C22</f>
        <v>0</v>
      </c>
      <c r="GI23">
        <f>(Transition!$D22*('RCP19 scenario'!R24*'Unit emission'!AZ23+'RCP19 scenario'!R112*'Unit emission'!AZ155)*Efficiency!$G22+(Transition!$C22*('RCP19 scenario'!R24*'Unit emission'!AZ67)+'RCP19 scenario'!R112*'Unit emission'!AZ199)*Efficiency!$P22)/Lifetime!$C22</f>
        <v>0</v>
      </c>
      <c r="GJ23">
        <f>(Transition!$D22*('RCP19 scenario'!S24*'Unit emission'!BA23)*Efficiency!$G22+Transition!$C22*('RCP19 scenario'!S24*'Unit emission'!BA67)*Efficiency!$P22)/Lifetime!$C22</f>
        <v>0</v>
      </c>
      <c r="GK23">
        <f>(Transition!$D22*('RCP19 scenario'!T24*'Unit emission'!AK23+'RCP19 scenario'!T112*'Unit emission'!AK155)*Efficiency!$G22+(Transition!$C22*('RCP19 scenario'!T24*'Unit emission'!AK67)+'RCP19 scenario'!T112*'Unit emission'!AK199)*Efficiency!$P22)/Lifetime!$C22</f>
        <v>66435052.916352168</v>
      </c>
      <c r="GL23">
        <f>(Transition!$D22*('RCP19 scenario'!U24*'Unit emission'!AL23+'RCP19 scenario'!U112*'Unit emission'!AL155)*Efficiency!$G22+(Transition!$C22*('RCP19 scenario'!U24*'Unit emission'!AL67)+'RCP19 scenario'!U112*'Unit emission'!AL199)*Efficiency!$P22)/Lifetime!$C22</f>
        <v>3018343.6860442427</v>
      </c>
      <c r="GM23">
        <f>(Transition!$D22*('RCP19 scenario'!V24*'Unit emission'!AM23+'RCP19 scenario'!V112*'Unit emission'!AM155)*Efficiency!$G22+(Transition!$C22*('RCP19 scenario'!V24*'Unit emission'!AM67)+'RCP19 scenario'!V112*'Unit emission'!AM199)*Efficiency!$P22)/Lifetime!$C22</f>
        <v>11563156.850236204</v>
      </c>
      <c r="GN23">
        <f>(Transition!$D22*('RCP19 scenario'!W24*'Unit emission'!AN23+'RCP19 scenario'!W112*'Unit emission'!AN155)*Efficiency!$G22+(Transition!$C22*('RCP19 scenario'!W24*'Unit emission'!AN67)+'RCP19 scenario'!W112*'Unit emission'!AN199)*Efficiency!$P22)/Lifetime!$C22</f>
        <v>4685428.4151053838</v>
      </c>
      <c r="GO23">
        <f>(Transition!$D22*('RCP19 scenario'!X24*'Unit emission'!AO23+'RCP19 scenario'!X112*'Unit emission'!AO155)*Efficiency!$G22+(Transition!$C22*('RCP19 scenario'!X24*'Unit emission'!AO67)+'RCP19 scenario'!X112*'Unit emission'!AO199)*Efficiency!$P22)/Lifetime!$C22</f>
        <v>28994320.085356161</v>
      </c>
      <c r="GP23">
        <f>(Transition!$D22*('RCP19 scenario'!Y24*'Unit emission'!AP23+'RCP19 scenario'!Y112*'Unit emission'!AP155)*Efficiency!$G22+(Transition!$C22*('RCP19 scenario'!Y24*'Unit emission'!AP67)+'RCP19 scenario'!Y112*'Unit emission'!AP199)*Efficiency!$P22)/Lifetime!$C22</f>
        <v>809274.42884262849</v>
      </c>
      <c r="GQ23">
        <f>(Transition!$D22*('RCP19 scenario'!Z24*'Unit emission'!AQ23+'RCP19 scenario'!Z112*'Unit emission'!AQ155)*Efficiency!$G22+(Transition!$C22*('RCP19 scenario'!Z24*'Unit emission'!AQ67)+'RCP19 scenario'!Z112*'Unit emission'!AQ199)*Efficiency!$P22)/Lifetime!$C22</f>
        <v>2837606.5102473288</v>
      </c>
      <c r="GR23">
        <f>(Transition!$D22*('RCP19 scenario'!AA24*'Unit emission'!AR23+'RCP19 scenario'!AA112*'Unit emission'!AR155)*Efficiency!$G22+(Transition!$C22*('RCP19 scenario'!AA24*'Unit emission'!AR67)+'RCP19 scenario'!AA112*'Unit emission'!AR199)*Efficiency!$P22)/Lifetime!$C22</f>
        <v>21764875.308433965</v>
      </c>
      <c r="GS23">
        <f>(Transition!$D22*('RCP19 scenario'!AB24*'Unit emission'!AS23+'RCP19 scenario'!AB112*'Unit emission'!AS155)*Efficiency!$G22+(Transition!$C22*('RCP19 scenario'!AB24*'Unit emission'!AS67)+'RCP19 scenario'!AB112*'Unit emission'!AS199)*Efficiency!$P22)/Lifetime!$C22</f>
        <v>50190967.166126765</v>
      </c>
      <c r="GT23">
        <f>(Transition!$D22*('RCP19 scenario'!AC24*'Unit emission'!AT23+'RCP19 scenario'!AC112*'Unit emission'!AT155)*Efficiency!$G22+(Transition!$C22*('RCP19 scenario'!AC24*'Unit emission'!AT67)+'RCP19 scenario'!AC112*'Unit emission'!AT199)*Efficiency!$P22)/Lifetime!$C22</f>
        <v>5988579.4307056088</v>
      </c>
      <c r="GU23">
        <f>(Transition!$D22*('RCP19 scenario'!AD24*'Unit emission'!AU23+'RCP19 scenario'!AD112*'Unit emission'!AU155)*Efficiency!$G22+(Transition!$C22*('RCP19 scenario'!AD24*'Unit emission'!AU67)+'RCP19 scenario'!AD112*'Unit emission'!AU199)*Efficiency!$P22)/Lifetime!$C22</f>
        <v>12900361.978560565</v>
      </c>
      <c r="GV23">
        <f>(Transition!$D22*('RCP19 scenario'!AE24*'Unit emission'!AV23+'RCP19 scenario'!AE112*'Unit emission'!AV155)*Efficiency!$G22+(Transition!$C22*('RCP19 scenario'!AE24*'Unit emission'!AV67)+'RCP19 scenario'!AE112*'Unit emission'!AV199)*Efficiency!$P22)/Lifetime!$C22</f>
        <v>1335129.213516074</v>
      </c>
      <c r="GW23">
        <f>(Transition!$D22*('RCP19 scenario'!AF24*'Unit emission'!AW23+'RCP19 scenario'!AF112*'Unit emission'!AW155)*Efficiency!$G22+(Transition!$C22*('RCP19 scenario'!AF24*'Unit emission'!AW67)+'RCP19 scenario'!AF112*'Unit emission'!AW199)*Efficiency!$P22)/Lifetime!$C22</f>
        <v>3170283.7696337337</v>
      </c>
      <c r="GX23">
        <f>(Transition!$D22*('RCP19 scenario'!AG24*'Unit emission'!AX23+'RCP19 scenario'!AG112*'Unit emission'!AX155)*Efficiency!$G22+(Transition!$C22*('RCP19 scenario'!AG24*'Unit emission'!AX67)+'RCP19 scenario'!AG112*'Unit emission'!AX199)*Efficiency!$P22)/Lifetime!$C22</f>
        <v>4653381.8872449389</v>
      </c>
      <c r="GY23">
        <f>(Transition!$D22*('RCP19 scenario'!AH24*'Unit emission'!AY23+'RCP19 scenario'!AH112*'Unit emission'!AY155)*Efficiency!$G22+(Transition!$C22*('RCP19 scenario'!AH24*'Unit emission'!AY67)+'RCP19 scenario'!AH112*'Unit emission'!AY199)*Efficiency!$P22)/Lifetime!$C22</f>
        <v>3187079.2484435337</v>
      </c>
      <c r="GZ23">
        <f>(Transition!$D22*('RCP19 scenario'!AI24*'Unit emission'!AZ23+'RCP19 scenario'!AI112*'Unit emission'!AZ155)*Efficiency!$G22+(Transition!$C22*('RCP19 scenario'!AI24*'Unit emission'!AZ67)+'RCP19 scenario'!AI112*'Unit emission'!AZ199)*Efficiency!$P22)/Lifetime!$C22</f>
        <v>17592797.518447593</v>
      </c>
      <c r="HA23">
        <f>(Transition!$D22*('RCP19 scenario'!AJ24*'Unit emission'!BA23)*Efficiency!$G22+Transition!$C22*('RCP19 scenario'!AJ24*'Unit emission'!BA67)*Efficiency!$P22)/Lifetime!$C22</f>
        <v>0</v>
      </c>
      <c r="HB23">
        <f>(Transition!$D22*('RCP19 scenario'!AK24*'Unit emission'!AK23+'RCP19 scenario'!AK112*'Unit emission'!AK155)*Efficiency!$G22+(Transition!$C22*('RCP19 scenario'!AK24*'Unit emission'!AK67)+'RCP19 scenario'!AK112*'Unit emission'!AK199)*Efficiency!$P22)/Lifetime!$C22</f>
        <v>132870105.8327045</v>
      </c>
      <c r="HC23">
        <f>(Transition!$D22*('RCP19 scenario'!AL24*'Unit emission'!AL23+'RCP19 scenario'!AL112*'Unit emission'!AL155)*Efficiency!$G22+(Transition!$C22*('RCP19 scenario'!AL24*'Unit emission'!AL67)+'RCP19 scenario'!AL112*'Unit emission'!AL199)*Efficiency!$P22)/Lifetime!$C22</f>
        <v>6036687.3720884854</v>
      </c>
      <c r="HD23">
        <f>(Transition!$D22*('RCP19 scenario'!AM24*'Unit emission'!AM23+'RCP19 scenario'!AM112*'Unit emission'!AM155)*Efficiency!$G22+(Transition!$C22*('RCP19 scenario'!AM24*'Unit emission'!AM67)+'RCP19 scenario'!AM112*'Unit emission'!AM199)*Efficiency!$P22)/Lifetime!$C22</f>
        <v>23126313.700472351</v>
      </c>
      <c r="HE23">
        <f>(Transition!$D22*('RCP19 scenario'!AN24*'Unit emission'!AN23+'RCP19 scenario'!AN112*'Unit emission'!AN155)*Efficiency!$G22+(Transition!$C22*('RCP19 scenario'!AN24*'Unit emission'!AN67)+'RCP19 scenario'!AN112*'Unit emission'!AN199)*Efficiency!$P22)/Lifetime!$C22</f>
        <v>9370856.8302107677</v>
      </c>
      <c r="HF23">
        <f>(Transition!$D22*('RCP19 scenario'!AO24*'Unit emission'!AO23+'RCP19 scenario'!AO112*'Unit emission'!AO155)*Efficiency!$G22+(Transition!$C22*('RCP19 scenario'!AO24*'Unit emission'!AO67)+'RCP19 scenario'!AO112*'Unit emission'!AO199)*Efficiency!$P22)/Lifetime!$C22</f>
        <v>57988640.170712508</v>
      </c>
      <c r="HG23">
        <f>(Transition!$D22*('RCP19 scenario'!AP24*'Unit emission'!AP23+'RCP19 scenario'!AP112*'Unit emission'!AP155)*Efficiency!$G22+(Transition!$C22*('RCP19 scenario'!AP24*'Unit emission'!AP67)+'RCP19 scenario'!AP112*'Unit emission'!AP199)*Efficiency!$P22)/Lifetime!$C22</f>
        <v>1618548.8576852507</v>
      </c>
      <c r="HH23">
        <f>(Transition!$D22*('RCP19 scenario'!AQ24*'Unit emission'!AQ23+'RCP19 scenario'!AQ112*'Unit emission'!AQ155)*Efficiency!$G22+(Transition!$C22*('RCP19 scenario'!AQ24*'Unit emission'!AQ67)+'RCP19 scenario'!AQ112*'Unit emission'!AQ199)*Efficiency!$P22)/Lifetime!$C22</f>
        <v>5675213.0204946576</v>
      </c>
      <c r="HI23">
        <f>(Transition!$D22*('RCP19 scenario'!AR24*'Unit emission'!AR23+'RCP19 scenario'!AR112*'Unit emission'!AR155)*Efficiency!$G22+(Transition!$C22*('RCP19 scenario'!AR24*'Unit emission'!AR67)+'RCP19 scenario'!AR112*'Unit emission'!AR199)*Efficiency!$P22)/Lifetime!$C22</f>
        <v>43529750.61686793</v>
      </c>
      <c r="HJ23">
        <f>(Transition!$D22*('RCP19 scenario'!AS24*'Unit emission'!AS23+'RCP19 scenario'!AS112*'Unit emission'!AS155)*Efficiency!$G22+(Transition!$C22*('RCP19 scenario'!AS24*'Unit emission'!AS67)+'RCP19 scenario'!AS112*'Unit emission'!AS199)*Efficiency!$P22)/Lifetime!$C22</f>
        <v>100381934.33225369</v>
      </c>
      <c r="HK23">
        <f>(Transition!$D22*('RCP19 scenario'!AT24*'Unit emission'!AT23+'RCP19 scenario'!AT112*'Unit emission'!AT155)*Efficiency!$G22+(Transition!$C22*('RCP19 scenario'!AT24*'Unit emission'!AT67)+'RCP19 scenario'!AT112*'Unit emission'!AT199)*Efficiency!$P22)/Lifetime!$C22</f>
        <v>11977158.861411234</v>
      </c>
      <c r="HL23">
        <f>(Transition!$D22*('RCP19 scenario'!AU24*'Unit emission'!AU23+'RCP19 scenario'!AU112*'Unit emission'!AU155)*Efficiency!$G22+(Transition!$C22*('RCP19 scenario'!AU24*'Unit emission'!AU67)+'RCP19 scenario'!AU112*'Unit emission'!AU199)*Efficiency!$P22)/Lifetime!$C22</f>
        <v>25800723.95712113</v>
      </c>
      <c r="HM23">
        <f>(Transition!$D22*('RCP19 scenario'!AV24*'Unit emission'!AV23+'RCP19 scenario'!AV112*'Unit emission'!AV155)*Efficiency!$G22+(Transition!$C22*('RCP19 scenario'!AV24*'Unit emission'!AV67)+'RCP19 scenario'!AV112*'Unit emission'!AV199)*Efficiency!$P22)/Lifetime!$C22</f>
        <v>2670258.427032135</v>
      </c>
      <c r="HN23">
        <f>(Transition!$D22*('RCP19 scenario'!AW24*'Unit emission'!AW23+'RCP19 scenario'!AW112*'Unit emission'!AW155)*Efficiency!$G22+(Transition!$C22*('RCP19 scenario'!AW24*'Unit emission'!AW67)+'RCP19 scenario'!AW112*'Unit emission'!AW199)*Efficiency!$P22)/Lifetime!$C22</f>
        <v>6340567.5392674673</v>
      </c>
      <c r="HO23">
        <f>(Transition!$D22*('RCP19 scenario'!AX24*'Unit emission'!AX23+'RCP19 scenario'!AX112*'Unit emission'!AX155)*Efficiency!$G22+(Transition!$C22*('RCP19 scenario'!AX24*'Unit emission'!AX67)+'RCP19 scenario'!AX112*'Unit emission'!AX199)*Efficiency!$P22)/Lifetime!$C22</f>
        <v>9306763.7744898777</v>
      </c>
      <c r="HP23">
        <f>(Transition!$D22*('RCP19 scenario'!AY24*'Unit emission'!AY23+'RCP19 scenario'!AY112*'Unit emission'!AY155)*Efficiency!$G22+(Transition!$C22*('RCP19 scenario'!AY24*'Unit emission'!AY67)+'RCP19 scenario'!AY112*'Unit emission'!AY199)*Efficiency!$P22)/Lifetime!$C22</f>
        <v>6374158.4968870673</v>
      </c>
      <c r="HQ23">
        <f>(Transition!$D22*('RCP19 scenario'!AZ24*'Unit emission'!AZ23+'RCP19 scenario'!AZ112*'Unit emission'!AZ155)*Efficiency!$G22+(Transition!$C22*('RCP19 scenario'!AZ24*'Unit emission'!AZ67)+'RCP19 scenario'!AZ112*'Unit emission'!AZ199)*Efficiency!$P22)/Lifetime!$C22</f>
        <v>35185595.036895186</v>
      </c>
      <c r="HR23">
        <f>(Transition!$D22*('RCP19 scenario'!BA24*'Unit emission'!BA23)*Efficiency!$G22+Transition!$C22*('RCP19 scenario'!BA24*'Unit emission'!BA67)*Efficiency!$P22)/Lifetime!$C22</f>
        <v>0</v>
      </c>
      <c r="HS23" s="9">
        <f>(Transition!$D22*('RCP19 scenario'!BB24*'Unit emission'!AK23)*Efficiency!$G22+Transition!$C22*('RCP19 scenario'!BB24*'Unit emission'!AK67)*Efficiency!$P22)/Lifetime!$C22</f>
        <v>0</v>
      </c>
      <c r="HT23" s="9">
        <f>(Transition!$D22*('RCP19 scenario'!BC24*'Unit emission'!AL23)*Efficiency!$G22+Transition!$C22*('RCP19 scenario'!BC24*'Unit emission'!AL67)*Efficiency!$P22)/Lifetime!$C22</f>
        <v>0</v>
      </c>
      <c r="HU23" s="9">
        <f>(Transition!$D22*('RCP19 scenario'!BD24*'Unit emission'!AM23)*Efficiency!$G22+Transition!$C22*('RCP19 scenario'!BD24*'Unit emission'!AM67)*Efficiency!$P22)/Lifetime!$C22</f>
        <v>0</v>
      </c>
      <c r="HV23" s="9">
        <f>(Transition!$D22*('RCP19 scenario'!BE24*'Unit emission'!AN23)*Efficiency!$G22+Transition!$C22*('RCP19 scenario'!BE24*'Unit emission'!AN67)*Efficiency!$P22)/Lifetime!$C22</f>
        <v>0</v>
      </c>
      <c r="HW23" s="9">
        <f>(Transition!$D22*('RCP19 scenario'!BF24*'Unit emission'!AO23)*Efficiency!$G22+Transition!$C22*('RCP19 scenario'!BF24*'Unit emission'!AO67)*Efficiency!$P22)/Lifetime!$C22</f>
        <v>0</v>
      </c>
      <c r="HX23" s="9">
        <f>(Transition!$D22*('RCP19 scenario'!BG24*'Unit emission'!AP23)*Efficiency!$G22+Transition!$C22*('RCP19 scenario'!BG24*'Unit emission'!AP67)*Efficiency!$P22)/Lifetime!$C22</f>
        <v>0</v>
      </c>
      <c r="HY23" s="9">
        <f>(Transition!$D22*('RCP19 scenario'!BH24*'Unit emission'!AQ23)*Efficiency!$G22+Transition!$C22*('RCP19 scenario'!BH24*'Unit emission'!AQ67)*Efficiency!$P22)/Lifetime!$C22</f>
        <v>0</v>
      </c>
      <c r="HZ23" s="9">
        <f>(Transition!$D22*('RCP19 scenario'!BI24*'Unit emission'!AR23)*Efficiency!$G22+Transition!$C22*('RCP19 scenario'!BI24*'Unit emission'!AR67)*Efficiency!$P22)/Lifetime!$C22</f>
        <v>0</v>
      </c>
      <c r="IA23" s="9">
        <f>(Transition!$D22*('RCP19 scenario'!BJ24*'Unit emission'!AS23)*Efficiency!$G22+Transition!$C22*('RCP19 scenario'!BJ24*'Unit emission'!AS67)*Efficiency!$P22)/Lifetime!$C22</f>
        <v>0</v>
      </c>
      <c r="IB23" s="9">
        <f>(Transition!$D22*('RCP19 scenario'!BK24*'Unit emission'!AT23)*Efficiency!$G22+Transition!$C22*('RCP19 scenario'!BK24*'Unit emission'!AT67)*Efficiency!$P22)/Lifetime!$C22</f>
        <v>0</v>
      </c>
      <c r="IC23" s="9">
        <f>(Transition!$D22*('RCP19 scenario'!BL24*'Unit emission'!AU23)*Efficiency!$G22+Transition!$C22*('RCP19 scenario'!BL24*'Unit emission'!AU67)*Efficiency!$P22)/Lifetime!$C22</f>
        <v>0</v>
      </c>
      <c r="ID23" s="9">
        <f>(Transition!$D22*('RCP19 scenario'!BM24*'Unit emission'!AV23)*Efficiency!$G22+Transition!$C22*('RCP19 scenario'!BM24*'Unit emission'!AV67)*Efficiency!$P22)/Lifetime!$C22</f>
        <v>0</v>
      </c>
      <c r="IE23" s="9">
        <f>(Transition!$D22*('RCP19 scenario'!BN24*'Unit emission'!AW23)*Efficiency!$G22+Transition!$C22*('RCP19 scenario'!BN24*'Unit emission'!AW67)*Efficiency!$P22)/Lifetime!$C22</f>
        <v>0</v>
      </c>
      <c r="IF23" s="9">
        <f>(Transition!$D22*('RCP19 scenario'!BO24*'Unit emission'!AX23)*Efficiency!$G22+Transition!$C22*('RCP19 scenario'!BO24*'Unit emission'!AX67)*Efficiency!$P22)/Lifetime!$C22</f>
        <v>0</v>
      </c>
      <c r="IG23" s="9">
        <f>(Transition!$D22*('RCP19 scenario'!BP24*'Unit emission'!AY23)*Efficiency!$G22+Transition!$C22*('RCP19 scenario'!BP24*'Unit emission'!AY67)*Efficiency!$P22)/Lifetime!$C22</f>
        <v>0</v>
      </c>
      <c r="IH23" s="9">
        <f>(Transition!$D22*('RCP19 scenario'!BQ24*'Unit emission'!AZ23)*Efficiency!$G22+Transition!$C22*('RCP19 scenario'!BQ24*'Unit emission'!AZ67)*Efficiency!$P22)/Lifetime!$C22</f>
        <v>0</v>
      </c>
      <c r="II23" s="9">
        <f>(Transition!$D22*('RCP19 scenario'!BR24*'Unit emission'!BA23)*Efficiency!$G22+Transition!$C22*('RCP19 scenario'!BR24*'Unit emission'!BA67)*Efficiency!$P22)/Lifetime!$C22</f>
        <v>0</v>
      </c>
      <c r="IJ23" s="9">
        <f>(Transition!$D22*('RCP19 scenario'!BS24*'Unit emission'!AK23)*Efficiency!$G22+Transition!$C22*('RCP19 scenario'!BS24*'Unit emission'!AK67)*Efficiency!$P22)/Lifetime!$C22</f>
        <v>0</v>
      </c>
      <c r="IK23" s="9">
        <f>(Transition!$D22*('RCP19 scenario'!BT24*'Unit emission'!AL23)*Efficiency!$G22+Transition!$C22*('RCP19 scenario'!BT24*'Unit emission'!AL67)*Efficiency!$P22)/Lifetime!$C22</f>
        <v>0</v>
      </c>
      <c r="IL23" s="9">
        <f>(Transition!$D22*('RCP19 scenario'!BU24*'Unit emission'!AM23)*Efficiency!$G22+Transition!$C22*('RCP19 scenario'!BU24*'Unit emission'!AM67)*Efficiency!$P22)/Lifetime!$C22</f>
        <v>0</v>
      </c>
      <c r="IM23" s="9">
        <f>(Transition!$D22*('RCP19 scenario'!BV24*'Unit emission'!AN23)*Efficiency!$G22+Transition!$C22*('RCP19 scenario'!BV24*'Unit emission'!AN67)*Efficiency!$P22)/Lifetime!$C22</f>
        <v>0</v>
      </c>
      <c r="IN23" s="9">
        <f>(Transition!$D22*('RCP19 scenario'!BW24*'Unit emission'!AO23)*Efficiency!$G22+Transition!$C22*('RCP19 scenario'!BW24*'Unit emission'!AO67)*Efficiency!$P22)/Lifetime!$C22</f>
        <v>0</v>
      </c>
      <c r="IO23" s="9">
        <f>(Transition!$D22*('RCP19 scenario'!BX24*'Unit emission'!AP23)*Efficiency!$G22+Transition!$C22*('RCP19 scenario'!BX24*'Unit emission'!AP67)*Efficiency!$P22)/Lifetime!$C22</f>
        <v>0</v>
      </c>
      <c r="IP23" s="9">
        <f>(Transition!$D22*('RCP19 scenario'!BY24*'Unit emission'!AQ23)*Efficiency!$G22+Transition!$C22*('RCP19 scenario'!BY24*'Unit emission'!AQ67)*Efficiency!$P22)/Lifetime!$C22</f>
        <v>0</v>
      </c>
      <c r="IQ23" s="9">
        <f>(Transition!$D22*('RCP19 scenario'!BZ24*'Unit emission'!AR23)*Efficiency!$G22+Transition!$C22*('RCP19 scenario'!BZ24*'Unit emission'!AR67)*Efficiency!$P22)/Lifetime!$C22</f>
        <v>0</v>
      </c>
      <c r="IR23" s="9">
        <f>(Transition!$D22*('RCP19 scenario'!CA24*'Unit emission'!AS23)*Efficiency!$G22+Transition!$C22*('RCP19 scenario'!CA24*'Unit emission'!AS67)*Efficiency!$P22)/Lifetime!$C22</f>
        <v>0</v>
      </c>
      <c r="IS23" s="9">
        <f>(Transition!$D22*('RCP19 scenario'!CB24*'Unit emission'!AT23)*Efficiency!$G22+Transition!$C22*('RCP19 scenario'!CB24*'Unit emission'!AT67)*Efficiency!$P22)/Lifetime!$C22</f>
        <v>0</v>
      </c>
      <c r="IT23" s="9">
        <f>(Transition!$D22*('RCP19 scenario'!CC24*'Unit emission'!AU23)*Efficiency!$G22+Transition!$C22*('RCP19 scenario'!CC24*'Unit emission'!AU67)*Efficiency!$P22)/Lifetime!$C22</f>
        <v>0</v>
      </c>
      <c r="IU23" s="9">
        <f>(Transition!$D22*('RCP19 scenario'!CD24*'Unit emission'!AV23)*Efficiency!$G22+Transition!$C22*('RCP19 scenario'!CD24*'Unit emission'!AV67)*Efficiency!$P22)/Lifetime!$C22</f>
        <v>0</v>
      </c>
      <c r="IV23" s="9">
        <f>(Transition!$D22*('RCP19 scenario'!CE24*'Unit emission'!AW23)*Efficiency!$G22+Transition!$C22*('RCP19 scenario'!CE24*'Unit emission'!AW67)*Efficiency!$P22)/Lifetime!$C22</f>
        <v>0</v>
      </c>
      <c r="IW23" s="9">
        <f>(Transition!$D22*('RCP19 scenario'!CF24*'Unit emission'!AX23)*Efficiency!$G22+Transition!$C22*('RCP19 scenario'!CF24*'Unit emission'!AX67)*Efficiency!$P22)/Lifetime!$C22</f>
        <v>0</v>
      </c>
      <c r="IX23" s="9">
        <f>(Transition!$D22*('RCP19 scenario'!CG24*'Unit emission'!AY23)*Efficiency!$G22+Transition!$C22*('RCP19 scenario'!CG24*'Unit emission'!AY67)*Efficiency!$P22)/Lifetime!$C22</f>
        <v>0</v>
      </c>
      <c r="IY23" s="9">
        <f>(Transition!$D22*('RCP19 scenario'!CH24*'Unit emission'!AZ23)*Efficiency!$G22+Transition!$C22*('RCP19 scenario'!CH24*'Unit emission'!AZ67)*Efficiency!$P22)/Lifetime!$C22</f>
        <v>0</v>
      </c>
    </row>
    <row r="24" spans="1:259" x14ac:dyDescent="0.25">
      <c r="A24">
        <v>2031</v>
      </c>
      <c r="B24">
        <f>(Transition!$D23*('Base-scenario'!C25*'Unit emission'!C24)*Efficiency!$G23+(Transition!$C23*('Base-scenario'!C25*'Unit emission'!C68)+'Base-scenario'!C113*'Unit emission'!C200)*Efficiency!$P23)/Lifetime!$C23</f>
        <v>0</v>
      </c>
      <c r="C24">
        <f>(Transition!$D23*('Base-scenario'!D25*'Unit emission'!D24)*Efficiency!$G23+(Transition!$C23*('Base-scenario'!D25*'Unit emission'!D68)+'Base-scenario'!D113*'Unit emission'!D200)*Efficiency!$P23)/Lifetime!$C23</f>
        <v>0</v>
      </c>
      <c r="D24">
        <f>(Transition!$D23*('Base-scenario'!E25*'Unit emission'!E24)*Efficiency!$G23+(Transition!$C23*('Base-scenario'!E25*'Unit emission'!E68)+'Base-scenario'!E113*'Unit emission'!E200)*Efficiency!$P23)/Lifetime!$C23</f>
        <v>0</v>
      </c>
      <c r="E24">
        <f>(Transition!$D23*('Base-scenario'!F25*'Unit emission'!F24)*Efficiency!$G23+(Transition!$C23*('Base-scenario'!F25*'Unit emission'!F68)+'Base-scenario'!F113*'Unit emission'!F200)*Efficiency!$P23)/Lifetime!$C23</f>
        <v>0</v>
      </c>
      <c r="F24">
        <f>(Transition!$D23*('Base-scenario'!G25*'Unit emission'!G24)*Efficiency!$G23+(Transition!$C23*('Base-scenario'!G25*'Unit emission'!G68)+'Base-scenario'!G113*'Unit emission'!G200)*Efficiency!$P23)/Lifetime!$C23</f>
        <v>0</v>
      </c>
      <c r="G24">
        <f>(Transition!$D23*('Base-scenario'!H25*'Unit emission'!H24)*Efficiency!$G23+(Transition!$C23*('Base-scenario'!H25*'Unit emission'!H68)+'Base-scenario'!H113*'Unit emission'!H200)*Efficiency!$P23)/Lifetime!$C23</f>
        <v>0</v>
      </c>
      <c r="H24">
        <f>(Transition!$D23*('Base-scenario'!I25*'Unit emission'!I24)*Efficiency!$G23+(Transition!$C23*('Base-scenario'!I25*'Unit emission'!I68)+'Base-scenario'!I113*'Unit emission'!I200)*Efficiency!$P23)/Lifetime!$C23</f>
        <v>0</v>
      </c>
      <c r="I24">
        <f>(Transition!$D23*('Base-scenario'!J25*'Unit emission'!J24)*Efficiency!$G23+(Transition!$C23*('Base-scenario'!J25*'Unit emission'!J68)+'Base-scenario'!J113*'Unit emission'!J200)*Efficiency!$P23)/Lifetime!$C23</f>
        <v>0</v>
      </c>
      <c r="J24">
        <f>(Transition!$D23*('Base-scenario'!K25*'Unit emission'!K24)*Efficiency!$G23+(Transition!$C23*('Base-scenario'!K25*'Unit emission'!K68)+'Base-scenario'!K113*'Unit emission'!K200)*Efficiency!$P23)/Lifetime!$C23</f>
        <v>0</v>
      </c>
      <c r="K24">
        <f>(Transition!$D23*('Base-scenario'!L25*'Unit emission'!L24)*Efficiency!$G23+(Transition!$C23*('Base-scenario'!L25*'Unit emission'!L68)+'Base-scenario'!L113*'Unit emission'!L200)*Efficiency!$P23)/Lifetime!$C23</f>
        <v>0</v>
      </c>
      <c r="L24">
        <f>(Transition!$D23*('Base-scenario'!M25*'Unit emission'!M24)*Efficiency!$G23+(Transition!$C23*('Base-scenario'!M25*'Unit emission'!M68)+'Base-scenario'!M113*'Unit emission'!M200)*Efficiency!$P23)/Lifetime!$C23</f>
        <v>0</v>
      </c>
      <c r="M24">
        <f>(Transition!$D23*('Base-scenario'!N25*'Unit emission'!N24)*Efficiency!$G23+(Transition!$C23*('Base-scenario'!N25*'Unit emission'!N68)+'Base-scenario'!N113*'Unit emission'!N200)*Efficiency!$P23)/Lifetime!$C23</f>
        <v>0</v>
      </c>
      <c r="N24">
        <f>(Transition!$D23*('Base-scenario'!O25*'Unit emission'!O24)*Efficiency!$G23+(Transition!$C23*('Base-scenario'!O25*'Unit emission'!O68)+'Base-scenario'!O113*'Unit emission'!O200)*Efficiency!$P23)/Lifetime!$C23</f>
        <v>0</v>
      </c>
      <c r="O24">
        <f>(Transition!$D23*('Base-scenario'!P25*'Unit emission'!P24)*Efficiency!$G23+(Transition!$C23*('Base-scenario'!P25*'Unit emission'!P68)+'Base-scenario'!P113*'Unit emission'!P200)*Efficiency!$P23)/Lifetime!$C23</f>
        <v>0</v>
      </c>
      <c r="P24">
        <f>(Transition!$D23*('Base-scenario'!Q25*'Unit emission'!Q24)*Efficiency!$G23+(Transition!$C23*('Base-scenario'!Q25*'Unit emission'!Q68)+'Base-scenario'!Q113*'Unit emission'!Q200)*Efficiency!$P23)/Lifetime!$C23</f>
        <v>0</v>
      </c>
      <c r="Q24">
        <f>(Transition!$D23*('Base-scenario'!R25*'Unit emission'!R24)*Efficiency!$G23+(Transition!$C23*('Base-scenario'!R25*'Unit emission'!R68)+'Base-scenario'!R113*'Unit emission'!R200)*Efficiency!$P23)/Lifetime!$C23</f>
        <v>0</v>
      </c>
      <c r="R24">
        <f>(Transition!$D23*('Base-scenario'!S25*'Unit emission'!S24)*Efficiency!$G23+Transition!$C23*('Base-scenario'!S25*'Unit emission'!S68)*Efficiency!$P23)/Lifetime!$C23</f>
        <v>0</v>
      </c>
      <c r="S24">
        <f>(Transition!$D23*('Base-scenario'!T25*'Unit emission'!C24)*Efficiency!$G23+(Transition!$C23*('Base-scenario'!T25*'Unit emission'!C68)+'Base-scenario'!T113*'Unit emission'!C200)*Efficiency!$P23)/Lifetime!$C23</f>
        <v>86219370.417647734</v>
      </c>
      <c r="T24">
        <f>(Transition!$D23*('Base-scenario'!U25*'Unit emission'!D24)*Efficiency!$G23+(Transition!$C23*('Base-scenario'!U25*'Unit emission'!D68)+'Base-scenario'!U113*'Unit emission'!D200)*Efficiency!$P23)/Lifetime!$C23</f>
        <v>32129967.940167446</v>
      </c>
      <c r="U24">
        <f>(Transition!$D23*('Base-scenario'!V25*'Unit emission'!E24)*Efficiency!$G23+(Transition!$C23*('Base-scenario'!V25*'Unit emission'!E68)+'Base-scenario'!V113*'Unit emission'!E200)*Efficiency!$P23)/Lifetime!$C23</f>
        <v>13368110.282418506</v>
      </c>
      <c r="V24">
        <f>(Transition!$D23*('Base-scenario'!W25*'Unit emission'!F24)*Efficiency!$G23+(Transition!$C23*('Base-scenario'!W25*'Unit emission'!F68)+'Base-scenario'!W113*'Unit emission'!F200)*Efficiency!$P23)/Lifetime!$C23</f>
        <v>4555222.6131846542</v>
      </c>
      <c r="W24">
        <f>(Transition!$D23*('Base-scenario'!X25*'Unit emission'!G24)*Efficiency!$G23+(Transition!$C23*('Base-scenario'!X25*'Unit emission'!G68)+'Base-scenario'!X113*'Unit emission'!G200)*Efficiency!$P23)/Lifetime!$C23</f>
        <v>48234228.18998038</v>
      </c>
      <c r="X24">
        <f>(Transition!$D23*('Base-scenario'!Y25*'Unit emission'!H24)*Efficiency!$G23+(Transition!$C23*('Base-scenario'!Y25*'Unit emission'!H68)+'Base-scenario'!Y113*'Unit emission'!H200)*Efficiency!$P23)/Lifetime!$C23</f>
        <v>1043936.0959137933</v>
      </c>
      <c r="Y24">
        <f>(Transition!$D23*('Base-scenario'!Z25*'Unit emission'!I24)*Efficiency!$G23+(Transition!$C23*('Base-scenario'!Z25*'Unit emission'!I68)+'Base-scenario'!Z113*'Unit emission'!I200)*Efficiency!$P23)/Lifetime!$C23</f>
        <v>3731011.8991767811</v>
      </c>
      <c r="Z24">
        <f>(Transition!$D23*('Base-scenario'!AA25*'Unit emission'!J24)*Efficiency!$G23+(Transition!$C23*('Base-scenario'!AA25*'Unit emission'!J68)+'Base-scenario'!AA113*'Unit emission'!J200)*Efficiency!$P23)/Lifetime!$C23</f>
        <v>10087957.549803313</v>
      </c>
      <c r="AA24">
        <f>(Transition!$D23*('Base-scenario'!AB25*'Unit emission'!K24)*Efficiency!$G23+(Transition!$C23*('Base-scenario'!AB25*'Unit emission'!K68)+'Base-scenario'!AB113*'Unit emission'!K200)*Efficiency!$P23)/Lifetime!$C23</f>
        <v>52154571.851124071</v>
      </c>
      <c r="AB24">
        <f>(Transition!$D23*('Base-scenario'!AC25*'Unit emission'!L24)*Efficiency!$G23+(Transition!$C23*('Base-scenario'!AC25*'Unit emission'!L68)+'Base-scenario'!AC113*'Unit emission'!L200)*Efficiency!$P23)/Lifetime!$C23</f>
        <v>5615622.9156088885</v>
      </c>
      <c r="AC24">
        <f>(Transition!$D23*('Base-scenario'!AD25*'Unit emission'!M24)*Efficiency!$G23+(Transition!$C23*('Base-scenario'!AD25*'Unit emission'!M68)+'Base-scenario'!AD113*'Unit emission'!M200)*Efficiency!$P23)/Lifetime!$C23</f>
        <v>6439184.6697255326</v>
      </c>
      <c r="AD24">
        <f>(Transition!$D23*('Base-scenario'!AE25*'Unit emission'!N24)*Efficiency!$G23+(Transition!$C23*('Base-scenario'!AE25*'Unit emission'!N68)+'Base-scenario'!AE113*'Unit emission'!N200)*Efficiency!$P23)/Lifetime!$C23</f>
        <v>1255943.2758559668</v>
      </c>
      <c r="AE24">
        <f>(Transition!$D23*('Base-scenario'!AF25*'Unit emission'!O24)*Efficiency!$G23+(Transition!$C23*('Base-scenario'!AF25*'Unit emission'!O68)+'Base-scenario'!AF113*'Unit emission'!O200)*Efficiency!$P23)/Lifetime!$C23</f>
        <v>3789509.9469423899</v>
      </c>
      <c r="AF24">
        <f>(Transition!$D23*('Base-scenario'!AG25*'Unit emission'!P24)*Efficiency!$G23+(Transition!$C23*('Base-scenario'!AG25*'Unit emission'!P68)+'Base-scenario'!AG113*'Unit emission'!P200)*Efficiency!$P23)/Lifetime!$C23</f>
        <v>1727535.4980568853</v>
      </c>
      <c r="AG24">
        <f>(Transition!$D23*('Base-scenario'!AH25*'Unit emission'!Q24)*Efficiency!$G23+(Transition!$C23*('Base-scenario'!AH25*'Unit emission'!Q68)+'Base-scenario'!AH113*'Unit emission'!Q200)*Efficiency!$P23)/Lifetime!$C23</f>
        <v>2039631.5174232158</v>
      </c>
      <c r="AH24">
        <f>(Transition!$D23*('Base-scenario'!AI25*'Unit emission'!R24)*Efficiency!$G23+(Transition!$C23*('Base-scenario'!AI25*'Unit emission'!R68)+'Base-scenario'!AI113*'Unit emission'!R200)*Efficiency!$P23)/Lifetime!$C23</f>
        <v>13730371.172631403</v>
      </c>
      <c r="AI24">
        <f>(Transition!$D23*('Base-scenario'!AJ25*'Unit emission'!S24)*Efficiency!$G23+Transition!$C23*('Base-scenario'!AJ25*'Unit emission'!S68)*Efficiency!$P23)/Lifetime!$C23</f>
        <v>0</v>
      </c>
      <c r="AJ24">
        <f>(Transition!$D23*('Base-scenario'!AK25*'Unit emission'!C24+'Base-scenario'!AK113*'Unit emission'!C156)*Efficiency!$G23+(Transition!$C23*('Base-scenario'!AK25*'Unit emission'!C68)+'Base-scenario'!AK113*'Unit emission'!C200)*Efficiency!$P23)/Lifetime!$C23</f>
        <v>172438740.83529571</v>
      </c>
      <c r="AK24">
        <f>(Transition!$D23*('Base-scenario'!AL25*'Unit emission'!D24+'Base-scenario'!AL113*'Unit emission'!D156)*Efficiency!$G23+(Transition!$C23*('Base-scenario'!AL25*'Unit emission'!D68)+'Base-scenario'!AL113*'Unit emission'!D200)*Efficiency!$P23)/Lifetime!$C23</f>
        <v>64259935.880334891</v>
      </c>
      <c r="AL24">
        <f>(Transition!$D23*('Base-scenario'!AM25*'Unit emission'!E24+'Base-scenario'!AM113*'Unit emission'!E156)*Efficiency!$G23+(Transition!$C23*('Base-scenario'!AM25*'Unit emission'!E68)+'Base-scenario'!AM113*'Unit emission'!E200)*Efficiency!$P23)/Lifetime!$C23</f>
        <v>26736220.564836971</v>
      </c>
      <c r="AM24">
        <f>(Transition!$D23*('Base-scenario'!AN25*'Unit emission'!F24+'Base-scenario'!AN113*'Unit emission'!F156)*Efficiency!$G23+(Transition!$C23*('Base-scenario'!AN25*'Unit emission'!F68)+'Base-scenario'!AN113*'Unit emission'!F200)*Efficiency!$P23)/Lifetime!$C23</f>
        <v>9110445.2263693083</v>
      </c>
      <c r="AN24">
        <f>(Transition!$D23*('Base-scenario'!AO25*'Unit emission'!G24+'Base-scenario'!AO113*'Unit emission'!G156)*Efficiency!$G23+(Transition!$C23*('Base-scenario'!AO25*'Unit emission'!G68)+'Base-scenario'!AO113*'Unit emission'!G200)*Efficiency!$P23)/Lifetime!$C23</f>
        <v>96468456.37996076</v>
      </c>
      <c r="AO24">
        <f>(Transition!$D23*('Base-scenario'!AP25*'Unit emission'!H24+'Base-scenario'!AP113*'Unit emission'!H156)*Efficiency!$G23+(Transition!$C23*('Base-scenario'!AP25*'Unit emission'!H68)+'Base-scenario'!AP113*'Unit emission'!H200)*Efficiency!$P23)/Lifetime!$C23</f>
        <v>2087872.1918275792</v>
      </c>
      <c r="AP24">
        <f>(Transition!$D23*('Base-scenario'!AQ25*'Unit emission'!I24+'Base-scenario'!AQ113*'Unit emission'!I156)*Efficiency!$G23+(Transition!$C23*('Base-scenario'!AQ25*'Unit emission'!I68)+'Base-scenario'!AQ113*'Unit emission'!I200)*Efficiency!$P23)/Lifetime!$C23</f>
        <v>7462023.7983535798</v>
      </c>
      <c r="AQ24">
        <f>(Transition!$D23*('Base-scenario'!AR25*'Unit emission'!J24+'Base-scenario'!AR113*'Unit emission'!J156)*Efficiency!$G23+(Transition!$C23*('Base-scenario'!AR25*'Unit emission'!J68)+'Base-scenario'!AR113*'Unit emission'!J200)*Efficiency!$P23)/Lifetime!$C23</f>
        <v>20175915.099606626</v>
      </c>
      <c r="AR24">
        <f>(Transition!$D23*('Base-scenario'!AS25*'Unit emission'!K24+'Base-scenario'!AS113*'Unit emission'!K156)*Efficiency!$G23+(Transition!$C23*('Base-scenario'!AS25*'Unit emission'!K68)+'Base-scenario'!AS113*'Unit emission'!K200)*Efficiency!$P23)/Lifetime!$C23</f>
        <v>104309143.70224814</v>
      </c>
      <c r="AS24">
        <f>(Transition!$D23*('Base-scenario'!AT25*'Unit emission'!L24+'Base-scenario'!AT113*'Unit emission'!L156)*Efficiency!$G23+(Transition!$C23*('Base-scenario'!AT25*'Unit emission'!L68)+'Base-scenario'!AT113*'Unit emission'!L200)*Efficiency!$P23)/Lifetime!$C23</f>
        <v>11231245.831217799</v>
      </c>
      <c r="AT24">
        <f>(Transition!$D23*('Base-scenario'!AU25*'Unit emission'!M24+'Base-scenario'!AU113*'Unit emission'!M156)*Efficiency!$G23+(Transition!$C23*('Base-scenario'!AU25*'Unit emission'!M68)+'Base-scenario'!AU113*'Unit emission'!M200)*Efficiency!$P23)/Lifetime!$C23</f>
        <v>12878369.339451065</v>
      </c>
      <c r="AU24">
        <f>(Transition!$D23*('Base-scenario'!AV25*'Unit emission'!N24+'Base-scenario'!AV113*'Unit emission'!N156)*Efficiency!$G23+(Transition!$C23*('Base-scenario'!AV25*'Unit emission'!N68)+'Base-scenario'!AV113*'Unit emission'!N200)*Efficiency!$P23)/Lifetime!$C23</f>
        <v>2511886.5517119169</v>
      </c>
      <c r="AV24">
        <f>(Transition!$D23*('Base-scenario'!AW25*'Unit emission'!O24+'Base-scenario'!AW113*'Unit emission'!O156)*Efficiency!$G23+(Transition!$C23*('Base-scenario'!AW25*'Unit emission'!O68)+'Base-scenario'!AW113*'Unit emission'!O200)*Efficiency!$P23)/Lifetime!$C23</f>
        <v>7579019.8938847799</v>
      </c>
      <c r="AW24">
        <f>(Transition!$D23*('Base-scenario'!AX25*'Unit emission'!P24+'Base-scenario'!AX113*'Unit emission'!P156)*Efficiency!$G23+(Transition!$C23*('Base-scenario'!AX25*'Unit emission'!P68)+'Base-scenario'!AX113*'Unit emission'!P200)*Efficiency!$P23)/Lifetime!$C23</f>
        <v>3455070.996113766</v>
      </c>
      <c r="AX24">
        <f>(Transition!$D23*('Base-scenario'!AY25*'Unit emission'!Q24+'Base-scenario'!AY113*'Unit emission'!Q156)*Efficiency!$G23+(Transition!$C23*('Base-scenario'!AY25*'Unit emission'!Q68)+'Base-scenario'!AY113*'Unit emission'!Q200)*Efficiency!$P23)/Lifetime!$C23</f>
        <v>4079263.0348464316</v>
      </c>
      <c r="AY24">
        <f>(Transition!$D23*('Base-scenario'!AZ25*'Unit emission'!R24+'Base-scenario'!AZ113*'Unit emission'!R156)*Efficiency!$G23+(Transition!$C23*('Base-scenario'!AZ25*'Unit emission'!R68)+'Base-scenario'!AZ113*'Unit emission'!R200)*Efficiency!$P23)/Lifetime!$C23</f>
        <v>27460742.345262725</v>
      </c>
      <c r="AZ24">
        <f>(Transition!$D23*('Base-scenario'!BA25*'Unit emission'!S24)*Efficiency!$G23+Transition!$C23*('Base-scenario'!BA25*'Unit emission'!S68)*Efficiency!$P23)/Lifetime!$C23</f>
        <v>0</v>
      </c>
      <c r="BA24" s="9">
        <f>(Transition!$D23*('Base-scenario'!BB25*'Unit emission'!C24)*Efficiency!$G23+Transition!$C23*('Base-scenario'!BB25*'Unit emission'!C68)*Efficiency!$P23)/Lifetime!$C23</f>
        <v>0</v>
      </c>
      <c r="BB24" s="9">
        <f>(Transition!$D23*('Base-scenario'!BC25*'Unit emission'!D24)*Efficiency!$G23+Transition!$C23*('Base-scenario'!BC25*'Unit emission'!D68)*Efficiency!$P23)/Lifetime!$C23</f>
        <v>0</v>
      </c>
      <c r="BC24" s="9">
        <f>(Transition!$D23*('Base-scenario'!BD25*'Unit emission'!E24)*Efficiency!$G23+Transition!$C23*('Base-scenario'!BD25*'Unit emission'!E68)*Efficiency!$P23)/Lifetime!$C23</f>
        <v>0</v>
      </c>
      <c r="BD24" s="9">
        <f>(Transition!$D23*('Base-scenario'!BE25*'Unit emission'!F24)*Efficiency!$G23+Transition!$C23*('Base-scenario'!BE25*'Unit emission'!F68)*Efficiency!$P23)/Lifetime!$C23</f>
        <v>0</v>
      </c>
      <c r="BE24" s="9">
        <f>(Transition!$D23*('Base-scenario'!BF25*'Unit emission'!G24)*Efficiency!$G23+Transition!$C23*('Base-scenario'!BF25*'Unit emission'!G68)*Efficiency!$P23)/Lifetime!$C23</f>
        <v>0</v>
      </c>
      <c r="BF24" s="9">
        <f>(Transition!$D23*('Base-scenario'!BG25*'Unit emission'!H24)*Efficiency!$G23+Transition!$C23*('Base-scenario'!BG25*'Unit emission'!H68)*Efficiency!$P23)/Lifetime!$C23</f>
        <v>0</v>
      </c>
      <c r="BG24" s="9">
        <f>(Transition!$D23*('Base-scenario'!BH25*'Unit emission'!I24)*Efficiency!$G23+Transition!$C23*('Base-scenario'!BH25*'Unit emission'!I68)*Efficiency!$P23)/Lifetime!$C23</f>
        <v>0</v>
      </c>
      <c r="BH24" s="9">
        <f>(Transition!$D23*('Base-scenario'!BI25*'Unit emission'!J24)*Efficiency!$G23+Transition!$C23*('Base-scenario'!BI25*'Unit emission'!J68)*Efficiency!$P23)/Lifetime!$C23</f>
        <v>0</v>
      </c>
      <c r="BI24" s="9">
        <f>(Transition!$D23*('Base-scenario'!BJ25*'Unit emission'!K24)*Efficiency!$G23+Transition!$C23*('Base-scenario'!BJ25*'Unit emission'!K68)*Efficiency!$P23)/Lifetime!$C23</f>
        <v>0</v>
      </c>
      <c r="BJ24" s="9">
        <f>(Transition!$D23*('Base-scenario'!BK25*'Unit emission'!L24)*Efficiency!$G23+Transition!$C23*('Base-scenario'!BK25*'Unit emission'!L68)*Efficiency!$P23)/Lifetime!$C23</f>
        <v>0</v>
      </c>
      <c r="BK24" s="9">
        <f>(Transition!$D23*('Base-scenario'!BL25*'Unit emission'!M24)*Efficiency!$G23+Transition!$C23*('Base-scenario'!BL25*'Unit emission'!M68)*Efficiency!$P23)/Lifetime!$C23</f>
        <v>0</v>
      </c>
      <c r="BL24" s="9">
        <f>(Transition!$D23*('Base-scenario'!BM25*'Unit emission'!N24)*Efficiency!$G23+Transition!$C23*('Base-scenario'!BM25*'Unit emission'!N68)*Efficiency!$P23)/Lifetime!$C23</f>
        <v>0</v>
      </c>
      <c r="BM24" s="9">
        <f>(Transition!$D23*('Base-scenario'!BN25*'Unit emission'!O24)*Efficiency!$G23+Transition!$C23*('Base-scenario'!BN25*'Unit emission'!O68)*Efficiency!$P23)/Lifetime!$C23</f>
        <v>0</v>
      </c>
      <c r="BN24" s="9">
        <f>(Transition!$D23*('Base-scenario'!BO25*'Unit emission'!P24)*Efficiency!$G23+Transition!$C23*('Base-scenario'!BO25*'Unit emission'!P68)*Efficiency!$P23)/Lifetime!$C23</f>
        <v>0</v>
      </c>
      <c r="BO24" s="9">
        <f>(Transition!$D23*('Base-scenario'!BP25*'Unit emission'!Q24)*Efficiency!$G23+Transition!$C23*('Base-scenario'!BP25*'Unit emission'!Q68)*Efficiency!$P23)/Lifetime!$C23</f>
        <v>0</v>
      </c>
      <c r="BP24" s="9">
        <f>(Transition!$D23*('Base-scenario'!BQ25*'Unit emission'!R24)*Efficiency!$G23+Transition!$C23*('Base-scenario'!BQ25*'Unit emission'!R68)*Efficiency!$P23)/Lifetime!$C23</f>
        <v>0</v>
      </c>
      <c r="BQ24" s="9">
        <f>(Transition!$D23*('Base-scenario'!BR25*'Unit emission'!S24)*Efficiency!$G23+Transition!$C23*('Base-scenario'!BR25*'Unit emission'!S68)*Efficiency!$P23)/Lifetime!$C23</f>
        <v>0</v>
      </c>
      <c r="BR24" s="9">
        <f>(Transition!$D23*('Base-scenario'!BS25*'Unit emission'!C24)*Efficiency!$G23+Transition!$C23*('Base-scenario'!BS25*'Unit emission'!C68)*Efficiency!$P23)/Lifetime!$C23</f>
        <v>0</v>
      </c>
      <c r="BS24" s="9">
        <f>(Transition!$D23*('Base-scenario'!BT25*'Unit emission'!D24)*Efficiency!$G23+Transition!$C23*('Base-scenario'!BT25*'Unit emission'!D68)*Efficiency!$P23)/Lifetime!$C23</f>
        <v>0</v>
      </c>
      <c r="BT24" s="9">
        <f>(Transition!$D23*('Base-scenario'!BU25*'Unit emission'!E24)*Efficiency!$G23+Transition!$C23*('Base-scenario'!BU25*'Unit emission'!E68)*Efficiency!$P23)/Lifetime!$C23</f>
        <v>0</v>
      </c>
      <c r="BU24" s="9">
        <f>(Transition!$D23*('Base-scenario'!BV25*'Unit emission'!F24)*Efficiency!$G23+Transition!$C23*('Base-scenario'!BV25*'Unit emission'!F68)*Efficiency!$P23)/Lifetime!$C23</f>
        <v>0</v>
      </c>
      <c r="BV24" s="9">
        <f>(Transition!$D23*('Base-scenario'!BW25*'Unit emission'!G24)*Efficiency!$G23+Transition!$C23*('Base-scenario'!BW25*'Unit emission'!G68)*Efficiency!$P23)/Lifetime!$C23</f>
        <v>0</v>
      </c>
      <c r="BW24" s="9">
        <f>(Transition!$D23*('Base-scenario'!BX25*'Unit emission'!H24)*Efficiency!$G23+Transition!$C23*('Base-scenario'!BX25*'Unit emission'!H68)*Efficiency!$P23)/Lifetime!$C23</f>
        <v>0</v>
      </c>
      <c r="BX24" s="9">
        <f>(Transition!$D23*('Base-scenario'!BY25*'Unit emission'!I24)*Efficiency!$G23+Transition!$C23*('Base-scenario'!BY25*'Unit emission'!I68)*Efficiency!$P23)/Lifetime!$C23</f>
        <v>0</v>
      </c>
      <c r="BY24" s="9">
        <f>(Transition!$D23*('Base-scenario'!BZ25*'Unit emission'!J24)*Efficiency!$G23+Transition!$C23*('Base-scenario'!BZ25*'Unit emission'!J68)*Efficiency!$P23)/Lifetime!$C23</f>
        <v>0</v>
      </c>
      <c r="BZ24" s="9">
        <f>(Transition!$D23*('Base-scenario'!CA25*'Unit emission'!K24)*Efficiency!$G23+Transition!$C23*('Base-scenario'!CA25*'Unit emission'!K68)*Efficiency!$P23)/Lifetime!$C23</f>
        <v>0</v>
      </c>
      <c r="CA24" s="9">
        <f>(Transition!$D23*('Base-scenario'!CB25*'Unit emission'!L24)*Efficiency!$G23+Transition!$C23*('Base-scenario'!CB25*'Unit emission'!L68)*Efficiency!$P23)/Lifetime!$C23</f>
        <v>0</v>
      </c>
      <c r="CB24" s="9">
        <f>(Transition!$D23*('Base-scenario'!CC25*'Unit emission'!M24)*Efficiency!$G23+Transition!$C23*('Base-scenario'!CC25*'Unit emission'!M68)*Efficiency!$P23)/Lifetime!$C23</f>
        <v>0</v>
      </c>
      <c r="CC24" s="9">
        <f>(Transition!$D23*('Base-scenario'!CD25*'Unit emission'!N24)*Efficiency!$G23+Transition!$C23*('Base-scenario'!CD25*'Unit emission'!N68)*Efficiency!$P23)/Lifetime!$C23</f>
        <v>0</v>
      </c>
      <c r="CD24" s="9">
        <f>(Transition!$D23*('Base-scenario'!CE25*'Unit emission'!O24)*Efficiency!$G23+Transition!$C23*('Base-scenario'!CE25*'Unit emission'!O68)*Efficiency!$P23)/Lifetime!$C23</f>
        <v>0</v>
      </c>
      <c r="CE24" s="9">
        <f>(Transition!$D23*('Base-scenario'!CF25*'Unit emission'!P24)*Efficiency!$G23+Transition!$C23*('Base-scenario'!CF25*'Unit emission'!P68)*Efficiency!$P23)/Lifetime!$C23</f>
        <v>0</v>
      </c>
      <c r="CF24" s="9">
        <f>(Transition!$D23*('Base-scenario'!CG25*'Unit emission'!Q24)*Efficiency!$G23+Transition!$C23*('Base-scenario'!CG25*'Unit emission'!Q68)*Efficiency!$P23)/Lifetime!$C23</f>
        <v>0</v>
      </c>
      <c r="CG24" s="9">
        <f>(Transition!$D23*('Base-scenario'!CH25*'Unit emission'!R24)*Efficiency!$G23+Transition!$C23*('Base-scenario'!CH25*'Unit emission'!R68)*Efficiency!$P23)/Lifetime!$C23</f>
        <v>0</v>
      </c>
      <c r="CJ24">
        <v>2031</v>
      </c>
      <c r="CK24">
        <f>(Transition!$D23*('RCP26 scenario'!C25*'Unit emission'!T24+'RCP26 scenario'!C113*'Unit emission'!T156)*Efficiency!$G23+(Transition!$C23*('RCP26 scenario'!C25*'Unit emission'!T68)+'RCP26 scenario'!C113*'Unit emission'!T200)*Efficiency!$P23)/Lifetime!$C23</f>
        <v>0</v>
      </c>
      <c r="CL24">
        <f>(Transition!$D23*('RCP26 scenario'!D25*'Unit emission'!U24+'RCP26 scenario'!D113*'Unit emission'!U156)*Efficiency!$G23+(Transition!$C23*('RCP26 scenario'!D25*'Unit emission'!U68)+'RCP26 scenario'!D113*'Unit emission'!U200)*Efficiency!$P23)/Lifetime!$C23</f>
        <v>0</v>
      </c>
      <c r="CM24">
        <f>(Transition!$D23*('RCP26 scenario'!E25*'Unit emission'!V24+'RCP26 scenario'!E113*'Unit emission'!V156)*Efficiency!$G23+(Transition!$C23*('RCP26 scenario'!E25*'Unit emission'!V68)+'RCP26 scenario'!E113*'Unit emission'!V200)*Efficiency!$P23)/Lifetime!$C23</f>
        <v>0</v>
      </c>
      <c r="CN24">
        <f>(Transition!$D23*('RCP26 scenario'!F25*'Unit emission'!W24+'RCP26 scenario'!F113*'Unit emission'!W156)*Efficiency!$G23+(Transition!$C23*('RCP26 scenario'!F25*'Unit emission'!W68)+'RCP26 scenario'!F113*'Unit emission'!W200)*Efficiency!$P23)/Lifetime!$C23</f>
        <v>0</v>
      </c>
      <c r="CO24">
        <f>(Transition!$D23*('RCP26 scenario'!G25*'Unit emission'!X24+'RCP26 scenario'!G113*'Unit emission'!X156)*Efficiency!$G23+(Transition!$C23*('RCP26 scenario'!G25*'Unit emission'!X68)+'RCP26 scenario'!G113*'Unit emission'!X200)*Efficiency!$P23)/Lifetime!$C23</f>
        <v>0</v>
      </c>
      <c r="CP24">
        <f>(Transition!$D23*('RCP26 scenario'!H25*'Unit emission'!Y24+'RCP26 scenario'!H113*'Unit emission'!Y156)*Efficiency!$G23+(Transition!$C23*('RCP26 scenario'!H25*'Unit emission'!Y68)+'RCP26 scenario'!H113*'Unit emission'!Y200)*Efficiency!$P23)/Lifetime!$C23</f>
        <v>0</v>
      </c>
      <c r="CQ24">
        <f>(Transition!$D23*('RCP26 scenario'!I25*'Unit emission'!Z24+'RCP26 scenario'!I113*'Unit emission'!Z156)*Efficiency!$G23+(Transition!$C23*('RCP26 scenario'!I25*'Unit emission'!Z68)+'RCP26 scenario'!I113*'Unit emission'!Z200)*Efficiency!$P23)/Lifetime!$C23</f>
        <v>0</v>
      </c>
      <c r="CR24">
        <f>(Transition!$D23*('RCP26 scenario'!J25*'Unit emission'!AA24+'RCP26 scenario'!J113*'Unit emission'!AA156)*Efficiency!$G23+(Transition!$C23*('RCP26 scenario'!J25*'Unit emission'!AA68)+'RCP26 scenario'!J113*'Unit emission'!AA200)*Efficiency!$P23)/Lifetime!$C23</f>
        <v>0</v>
      </c>
      <c r="CS24">
        <f>(Transition!$D23*('RCP26 scenario'!K25*'Unit emission'!AB24+'RCP26 scenario'!K113*'Unit emission'!AB156)*Efficiency!$G23+(Transition!$C23*('RCP26 scenario'!K25*'Unit emission'!AB68)+'RCP26 scenario'!K113*'Unit emission'!AB200)*Efficiency!$P23)/Lifetime!$C23</f>
        <v>0</v>
      </c>
      <c r="CT24">
        <f>(Transition!$D23*('RCP26 scenario'!L25*'Unit emission'!AC24+'RCP26 scenario'!L113*'Unit emission'!AC156)*Efficiency!$G23+(Transition!$C23*('RCP26 scenario'!L25*'Unit emission'!AC68)+'RCP26 scenario'!L113*'Unit emission'!AC200)*Efficiency!$P23)/Lifetime!$C23</f>
        <v>0</v>
      </c>
      <c r="CU24">
        <f>(Transition!$D23*('RCP26 scenario'!M25*'Unit emission'!AD24+'RCP26 scenario'!M113*'Unit emission'!AD156)*Efficiency!$G23+(Transition!$C23*('RCP26 scenario'!M25*'Unit emission'!AD68)+'RCP26 scenario'!M113*'Unit emission'!AD200)*Efficiency!$P23)/Lifetime!$C23</f>
        <v>0</v>
      </c>
      <c r="CV24">
        <f>(Transition!$D23*('RCP26 scenario'!N25*'Unit emission'!AE24+'RCP26 scenario'!N113*'Unit emission'!AE156)*Efficiency!$G23+(Transition!$C23*('RCP26 scenario'!N25*'Unit emission'!AE68)+'RCP26 scenario'!N113*'Unit emission'!AE200)*Efficiency!$P23)/Lifetime!$C23</f>
        <v>0</v>
      </c>
      <c r="CW24">
        <f>(Transition!$D23*('RCP26 scenario'!O25*'Unit emission'!AF24+'RCP26 scenario'!O113*'Unit emission'!AF156)*Efficiency!$G23+(Transition!$C23*('RCP26 scenario'!O25*'Unit emission'!AF68)+'RCP26 scenario'!O113*'Unit emission'!AF200)*Efficiency!$P23)/Lifetime!$C23</f>
        <v>0</v>
      </c>
      <c r="CX24">
        <f>(Transition!$D23*('RCP26 scenario'!P25*'Unit emission'!AG24+'RCP26 scenario'!P113*'Unit emission'!AG156)*Efficiency!$G23+(Transition!$C23*('RCP26 scenario'!P25*'Unit emission'!AG68)+'RCP26 scenario'!P113*'Unit emission'!AG200)*Efficiency!$P23)/Lifetime!$C23</f>
        <v>0</v>
      </c>
      <c r="CY24">
        <f>(Transition!$D23*('RCP26 scenario'!Q25*'Unit emission'!AH24+'RCP26 scenario'!Q113*'Unit emission'!AH156)*Efficiency!$G23+(Transition!$C23*('RCP26 scenario'!Q25*'Unit emission'!AH68)+'RCP26 scenario'!Q113*'Unit emission'!AH200)*Efficiency!$P23)/Lifetime!$C23</f>
        <v>0</v>
      </c>
      <c r="CZ24">
        <f>(Transition!$D23*('RCP26 scenario'!R25*'Unit emission'!AI24+'RCP26 scenario'!R113*'Unit emission'!AI156)*Efficiency!$G23+(Transition!$C23*('RCP26 scenario'!R25*'Unit emission'!AI68)+'RCP26 scenario'!R113*'Unit emission'!AI200)*Efficiency!$P23)/Lifetime!$C23</f>
        <v>0</v>
      </c>
      <c r="DA24">
        <f>(Transition!$D23*('RCP26 scenario'!S25*'Unit emission'!AJ24)*Efficiency!$G23+Transition!$C23*('RCP26 scenario'!S25*'Unit emission'!AJ68)*Efficiency!$P23)/Lifetime!$C23</f>
        <v>0</v>
      </c>
      <c r="DB24">
        <f>(Transition!$D23*('RCP26 scenario'!T25*'Unit emission'!T24+'RCP26 scenario'!T113*'Unit emission'!T156)*Efficiency!$G23+(Transition!$C23*('RCP26 scenario'!T25*'Unit emission'!T68)+'RCP26 scenario'!T113*'Unit emission'!T200)*Efficiency!$P23)/Lifetime!$C23</f>
        <v>111145884.49089043</v>
      </c>
      <c r="DC24">
        <f>(Transition!$D23*('RCP26 scenario'!U25*'Unit emission'!U24+'RCP26 scenario'!U113*'Unit emission'!U156)*Efficiency!$G23+(Transition!$C23*('RCP26 scenario'!U25*'Unit emission'!U68)+'RCP26 scenario'!U113*'Unit emission'!U200)*Efficiency!$P23)/Lifetime!$C23</f>
        <v>45084428.161696196</v>
      </c>
      <c r="DD24">
        <f>(Transition!$D23*('RCP26 scenario'!V25*'Unit emission'!V24+'RCP26 scenario'!V113*'Unit emission'!V156)*Efficiency!$G23+(Transition!$C23*('RCP26 scenario'!V25*'Unit emission'!V68)+'RCP26 scenario'!V113*'Unit emission'!V200)*Efficiency!$P23)/Lifetime!$C23</f>
        <v>17112614.884045135</v>
      </c>
      <c r="DE24">
        <f>(Transition!$D23*('RCP26 scenario'!W25*'Unit emission'!W24+'RCP26 scenario'!W113*'Unit emission'!W156)*Efficiency!$G23+(Transition!$C23*('RCP26 scenario'!W25*'Unit emission'!W68)+'RCP26 scenario'!W113*'Unit emission'!W200)*Efficiency!$P23)/Lifetime!$C23</f>
        <v>4926180.3019175781</v>
      </c>
      <c r="DF24">
        <f>(Transition!$D23*('RCP26 scenario'!X25*'Unit emission'!X24+'RCP26 scenario'!X113*'Unit emission'!X156)*Efficiency!$G23+(Transition!$C23*('RCP26 scenario'!X25*'Unit emission'!X68)+'RCP26 scenario'!X113*'Unit emission'!X200)*Efficiency!$P23)/Lifetime!$C23</f>
        <v>56255588.36204128</v>
      </c>
      <c r="DG24">
        <f>(Transition!$D23*('RCP26 scenario'!Y25*'Unit emission'!Y24+'RCP26 scenario'!Y113*'Unit emission'!Y156)*Efficiency!$G23+(Transition!$C23*('RCP26 scenario'!Y25*'Unit emission'!Y68)+'RCP26 scenario'!Y113*'Unit emission'!Y200)*Efficiency!$P23)/Lifetime!$C23</f>
        <v>1537158.9146577758</v>
      </c>
      <c r="DH24">
        <f>(Transition!$D23*('RCP26 scenario'!Z25*'Unit emission'!Z24+'RCP26 scenario'!Z113*'Unit emission'!Z156)*Efficiency!$G23+(Transition!$C23*('RCP26 scenario'!Z25*'Unit emission'!Z68)+'RCP26 scenario'!Z113*'Unit emission'!Z200)*Efficiency!$P23)/Lifetime!$C23</f>
        <v>4827652.5875575729</v>
      </c>
      <c r="DI24">
        <f>(Transition!$D23*('RCP26 scenario'!AA25*'Unit emission'!AA24+'RCP26 scenario'!AA113*'Unit emission'!AA156)*Efficiency!$G23+(Transition!$C23*('RCP26 scenario'!AA25*'Unit emission'!AA68)+'RCP26 scenario'!AA113*'Unit emission'!AA200)*Efficiency!$P23)/Lifetime!$C23</f>
        <v>14569019.188049275</v>
      </c>
      <c r="DJ24">
        <f>(Transition!$D23*('RCP26 scenario'!AB25*'Unit emission'!AB24+'RCP26 scenario'!AB113*'Unit emission'!AB156)*Efficiency!$G23+(Transition!$C23*('RCP26 scenario'!AB25*'Unit emission'!AB68)+'RCP26 scenario'!AB113*'Unit emission'!AB200)*Efficiency!$P23)/Lifetime!$C23</f>
        <v>44518720.560041025</v>
      </c>
      <c r="DK24">
        <f>(Transition!$D23*('RCP26 scenario'!AC25*'Unit emission'!AC24+'RCP26 scenario'!AC113*'Unit emission'!AC156)*Efficiency!$G23+(Transition!$C23*('RCP26 scenario'!AC25*'Unit emission'!AC68)+'RCP26 scenario'!AC113*'Unit emission'!AC200)*Efficiency!$P23)/Lifetime!$C23</f>
        <v>7970682.0904798117</v>
      </c>
      <c r="DL24">
        <f>(Transition!$D23*('RCP26 scenario'!AD25*'Unit emission'!AD24+'RCP26 scenario'!AD113*'Unit emission'!AD156)*Efficiency!$G23+(Transition!$C23*('RCP26 scenario'!AD25*'Unit emission'!AD68)+'RCP26 scenario'!AD113*'Unit emission'!AD200)*Efficiency!$P23)/Lifetime!$C23</f>
        <v>13199594.453757187</v>
      </c>
      <c r="DM24">
        <f>(Transition!$D23*('RCP26 scenario'!AE25*'Unit emission'!AE24+'RCP26 scenario'!AE113*'Unit emission'!AE156)*Efficiency!$G23+(Transition!$C23*('RCP26 scenario'!AE25*'Unit emission'!AE68)+'RCP26 scenario'!AE113*'Unit emission'!AE200)*Efficiency!$P23)/Lifetime!$C23</f>
        <v>1869624.1970822434</v>
      </c>
      <c r="DN24">
        <f>(Transition!$D23*('RCP26 scenario'!AF25*'Unit emission'!AF24+'RCP26 scenario'!AF113*'Unit emission'!AF156)*Efficiency!$G23+(Transition!$C23*('RCP26 scenario'!AF25*'Unit emission'!AF68)+'RCP26 scenario'!AF113*'Unit emission'!AF200)*Efficiency!$P23)/Lifetime!$C23</f>
        <v>5811897.4306121301</v>
      </c>
      <c r="DO24">
        <f>(Transition!$D23*('RCP26 scenario'!AG25*'Unit emission'!AG24+'RCP26 scenario'!AG113*'Unit emission'!AG156)*Efficiency!$G23+(Transition!$C23*('RCP26 scenario'!AG25*'Unit emission'!AG68)+'RCP26 scenario'!AG113*'Unit emission'!AG200)*Efficiency!$P23)/Lifetime!$C23</f>
        <v>7592221.6363134757</v>
      </c>
      <c r="DP24">
        <f>(Transition!$D23*('RCP26 scenario'!AH25*'Unit emission'!AH24+'RCP26 scenario'!AH113*'Unit emission'!AH156)*Efficiency!$G23+(Transition!$C23*('RCP26 scenario'!AH25*'Unit emission'!AH68)+'RCP26 scenario'!AH113*'Unit emission'!AH200)*Efficiency!$P23)/Lifetime!$C23</f>
        <v>3492818.1487759748</v>
      </c>
      <c r="DQ24">
        <f>(Transition!$D23*('RCP26 scenario'!AI25*'Unit emission'!AI24+'RCP26 scenario'!AI113*'Unit emission'!AI156)*Efficiency!$G23+(Transition!$C23*('RCP26 scenario'!AI25*'Unit emission'!AI68)+'RCP26 scenario'!AI113*'Unit emission'!AI200)*Efficiency!$P23)/Lifetime!$C23</f>
        <v>19727067.287146058</v>
      </c>
      <c r="DR24">
        <f>(Transition!$D23*('RCP26 scenario'!AJ25*'Unit emission'!AJ24)*Efficiency!$G23+Transition!$C23*('RCP26 scenario'!AJ25*'Unit emission'!AJ68)*Efficiency!$P23)/Lifetime!$C23</f>
        <v>0</v>
      </c>
      <c r="DS24">
        <f>(Transition!$D23*('RCP26 scenario'!AK25*'Unit emission'!T24+'RCP26 scenario'!AK113*'Unit emission'!T156)*Efficiency!$G23+(Transition!$C23*('RCP26 scenario'!AK25*'Unit emission'!T68)+'RCP26 scenario'!AK113*'Unit emission'!T200)*Efficiency!$P23)/Lifetime!$C23</f>
        <v>222291768.98177952</v>
      </c>
      <c r="DT24">
        <f>(Transition!$D23*('RCP26 scenario'!AL25*'Unit emission'!U24+'RCP26 scenario'!AL113*'Unit emission'!U156)*Efficiency!$G23+(Transition!$C23*('RCP26 scenario'!AL25*'Unit emission'!U68)+'RCP26 scenario'!AL113*'Unit emission'!U200)*Efficiency!$P23)/Lifetime!$C23</f>
        <v>90168856.323392391</v>
      </c>
      <c r="DU24">
        <f>(Transition!$D23*('RCP26 scenario'!AM25*'Unit emission'!V24+'RCP26 scenario'!AM113*'Unit emission'!V156)*Efficiency!$G23+(Transition!$C23*('RCP26 scenario'!AM25*'Unit emission'!V68)+'RCP26 scenario'!AM113*'Unit emission'!V200)*Efficiency!$P23)/Lifetime!$C23</f>
        <v>34225229.76809027</v>
      </c>
      <c r="DV24">
        <f>(Transition!$D23*('RCP26 scenario'!AN25*'Unit emission'!W24+'RCP26 scenario'!AN113*'Unit emission'!W156)*Efficiency!$G23+(Transition!$C23*('RCP26 scenario'!AN25*'Unit emission'!W68)+'RCP26 scenario'!AN113*'Unit emission'!W200)*Efficiency!$P23)/Lifetime!$C23</f>
        <v>9852360.6038351767</v>
      </c>
      <c r="DW24">
        <f>(Transition!$D23*('RCP26 scenario'!AO25*'Unit emission'!X24+'RCP26 scenario'!AO113*'Unit emission'!X156)*Efficiency!$G23+(Transition!$C23*('RCP26 scenario'!AO25*'Unit emission'!X68)+'RCP26 scenario'!AO113*'Unit emission'!X200)*Efficiency!$P23)/Lifetime!$C23</f>
        <v>112511176.72408256</v>
      </c>
      <c r="DX24">
        <f>(Transition!$D23*('RCP26 scenario'!AP25*'Unit emission'!Y24+'RCP26 scenario'!AP113*'Unit emission'!Y156)*Efficiency!$G23+(Transition!$C23*('RCP26 scenario'!AP25*'Unit emission'!Y68)+'RCP26 scenario'!AP113*'Unit emission'!Y200)*Efficiency!$P23)/Lifetime!$C23</f>
        <v>3074317.8293155371</v>
      </c>
      <c r="DY24">
        <f>(Transition!$D23*('RCP26 scenario'!AQ25*'Unit emission'!Z24+'RCP26 scenario'!AQ113*'Unit emission'!Z156)*Efficiency!$G23+(Transition!$C23*('RCP26 scenario'!AQ25*'Unit emission'!Z68)+'RCP26 scenario'!AQ113*'Unit emission'!Z200)*Efficiency!$P23)/Lifetime!$C23</f>
        <v>9655305.1751151644</v>
      </c>
      <c r="DZ24">
        <f>(Transition!$D23*('RCP26 scenario'!AR25*'Unit emission'!AA24+'RCP26 scenario'!AR113*'Unit emission'!AA156)*Efficiency!$G23+(Transition!$C23*('RCP26 scenario'!AR25*'Unit emission'!AA68)+'RCP26 scenario'!AR113*'Unit emission'!AA200)*Efficiency!$P23)/Lifetime!$C23</f>
        <v>29138038.376098506</v>
      </c>
      <c r="EA24">
        <f>(Transition!$D23*('RCP26 scenario'!AS25*'Unit emission'!AB24+'RCP26 scenario'!AS113*'Unit emission'!AB156)*Efficiency!$G23+(Transition!$C23*('RCP26 scenario'!AS25*'Unit emission'!AB68)+'RCP26 scenario'!AS113*'Unit emission'!AB200)*Efficiency!$P23)/Lifetime!$C23</f>
        <v>89037441.120082051</v>
      </c>
      <c r="EB24">
        <f>(Transition!$D23*('RCP26 scenario'!AT25*'Unit emission'!AC24+'RCP26 scenario'!AT113*'Unit emission'!AC156)*Efficiency!$G23+(Transition!$C23*('RCP26 scenario'!AT25*'Unit emission'!AC68)+'RCP26 scenario'!AT113*'Unit emission'!AC200)*Efficiency!$P23)/Lifetime!$C23</f>
        <v>15941364.180959638</v>
      </c>
      <c r="EC24">
        <f>(Transition!$D23*('RCP26 scenario'!AU25*'Unit emission'!AD24+'RCP26 scenario'!AU113*'Unit emission'!AD156)*Efficiency!$G23+(Transition!$C23*('RCP26 scenario'!AU25*'Unit emission'!AD68)+'RCP26 scenario'!AU113*'Unit emission'!AD200)*Efficiency!$P23)/Lifetime!$C23</f>
        <v>26399188.907514222</v>
      </c>
      <c r="ED24">
        <f>(Transition!$D23*('RCP26 scenario'!AV25*'Unit emission'!AE24+'RCP26 scenario'!AV113*'Unit emission'!AE156)*Efficiency!$G23+(Transition!$C23*('RCP26 scenario'!AV25*'Unit emission'!AE68)+'RCP26 scenario'!AV113*'Unit emission'!AE200)*Efficiency!$P23)/Lifetime!$C23</f>
        <v>3739248.3941644868</v>
      </c>
      <c r="EE24">
        <f>(Transition!$D23*('RCP26 scenario'!AW25*'Unit emission'!AF24+'RCP26 scenario'!AW113*'Unit emission'!AF156)*Efficiency!$G23+(Transition!$C23*('RCP26 scenario'!AW25*'Unit emission'!AF68)+'RCP26 scenario'!AW113*'Unit emission'!AF200)*Efficiency!$P23)/Lifetime!$C23</f>
        <v>11623794.861224277</v>
      </c>
      <c r="EF24">
        <f>(Transition!$D23*('RCP26 scenario'!AX25*'Unit emission'!AG24+'RCP26 scenario'!AX113*'Unit emission'!AG156)*Efficiency!$G23+(Transition!$C23*('RCP26 scenario'!AX25*'Unit emission'!AG68)+'RCP26 scenario'!AX113*'Unit emission'!AG200)*Efficiency!$P23)/Lifetime!$C23</f>
        <v>15184443.272626951</v>
      </c>
      <c r="EG24">
        <f>(Transition!$D23*('RCP26 scenario'!AY25*'Unit emission'!AH24+'RCP26 scenario'!AY113*'Unit emission'!AH156)*Efficiency!$G23+(Transition!$C23*('RCP26 scenario'!AY25*'Unit emission'!AH68)+'RCP26 scenario'!AY113*'Unit emission'!AH200)*Efficiency!$P23)/Lifetime!$C23</f>
        <v>6985636.2975519495</v>
      </c>
      <c r="EH24">
        <f>(Transition!$D23*('RCP26 scenario'!AZ25*'Unit emission'!AI24+'RCP26 scenario'!AZ113*'Unit emission'!AI156)*Efficiency!$G23+(Transition!$C23*('RCP26 scenario'!AZ25*'Unit emission'!AI68)+'RCP26 scenario'!AZ113*'Unit emission'!AI200)*Efficiency!$P23)/Lifetime!$C23</f>
        <v>39454134.574292116</v>
      </c>
      <c r="EI24">
        <f>(Transition!$D23*('RCP26 scenario'!BA25*'Unit emission'!AJ24)*Efficiency!$G23+Transition!$C23*('RCP26 scenario'!BA25*'Unit emission'!AJ68)*Efficiency!$P23)/Lifetime!$C23</f>
        <v>0</v>
      </c>
      <c r="EJ24" s="9">
        <f>(Transition!$D23*('RCP26 scenario'!BB25*'Unit emission'!T24)*Efficiency!$G23+Transition!$C23*('RCP26 scenario'!BB25*'Unit emission'!T68)*Efficiency!$P23)/Lifetime!$C23</f>
        <v>0</v>
      </c>
      <c r="EK24" s="9">
        <f>(Transition!$D23*('RCP26 scenario'!BC25*'Unit emission'!U24)*Efficiency!$G23+Transition!$C23*('RCP26 scenario'!BC25*'Unit emission'!U68)*Efficiency!$P23)/Lifetime!$C23</f>
        <v>0</v>
      </c>
      <c r="EL24" s="9">
        <f>(Transition!$D23*('RCP26 scenario'!BD25*'Unit emission'!V24)*Efficiency!$G23+Transition!$C23*('RCP26 scenario'!BD25*'Unit emission'!V68)*Efficiency!$P23)/Lifetime!$C23</f>
        <v>0</v>
      </c>
      <c r="EM24" s="9">
        <f>(Transition!$D23*('RCP26 scenario'!BE25*'Unit emission'!W24)*Efficiency!$G23+Transition!$C23*('RCP26 scenario'!BE25*'Unit emission'!W68)*Efficiency!$P23)/Lifetime!$C23</f>
        <v>0</v>
      </c>
      <c r="EN24" s="9">
        <f>(Transition!$D23*('RCP26 scenario'!BF25*'Unit emission'!X24)*Efficiency!$G23+Transition!$C23*('RCP26 scenario'!BF25*'Unit emission'!X68)*Efficiency!$P23)/Lifetime!$C23</f>
        <v>0</v>
      </c>
      <c r="EO24" s="9">
        <f>(Transition!$D23*('RCP26 scenario'!BG25*'Unit emission'!Y24)*Efficiency!$G23+Transition!$C23*('RCP26 scenario'!BG25*'Unit emission'!Y68)*Efficiency!$P23)/Lifetime!$C23</f>
        <v>0</v>
      </c>
      <c r="EP24" s="9">
        <f>(Transition!$D23*('RCP26 scenario'!BH25*'Unit emission'!Z24)*Efficiency!$G23+Transition!$C23*('RCP26 scenario'!BH25*'Unit emission'!Z68)*Efficiency!$P23)/Lifetime!$C23</f>
        <v>0</v>
      </c>
      <c r="EQ24" s="9">
        <f>(Transition!$D23*('RCP26 scenario'!BI25*'Unit emission'!AA24)*Efficiency!$G23+Transition!$C23*('RCP26 scenario'!BI25*'Unit emission'!AA68)*Efficiency!$P23)/Lifetime!$C23</f>
        <v>0</v>
      </c>
      <c r="ER24" s="9">
        <f>(Transition!$D23*('RCP26 scenario'!BJ25*'Unit emission'!AB24)*Efficiency!$G23+Transition!$C23*('RCP26 scenario'!BJ25*'Unit emission'!AB68)*Efficiency!$P23)/Lifetime!$C23</f>
        <v>0</v>
      </c>
      <c r="ES24" s="9">
        <f>(Transition!$D23*('RCP26 scenario'!BK25*'Unit emission'!AC24)*Efficiency!$G23+Transition!$C23*('RCP26 scenario'!BK25*'Unit emission'!AC68)*Efficiency!$P23)/Lifetime!$C23</f>
        <v>0</v>
      </c>
      <c r="ET24" s="9">
        <f>(Transition!$D23*('RCP26 scenario'!BL25*'Unit emission'!AD24)*Efficiency!$G23+Transition!$C23*('RCP26 scenario'!BL25*'Unit emission'!AD68)*Efficiency!$P23)/Lifetime!$C23</f>
        <v>0</v>
      </c>
      <c r="EU24" s="9">
        <f>(Transition!$D23*('RCP26 scenario'!BM25*'Unit emission'!AE24)*Efficiency!$G23+Transition!$C23*('RCP26 scenario'!BM25*'Unit emission'!AE68)*Efficiency!$P23)/Lifetime!$C23</f>
        <v>0</v>
      </c>
      <c r="EV24" s="9">
        <f>(Transition!$D23*('RCP26 scenario'!BN25*'Unit emission'!AF24)*Efficiency!$G23+Transition!$C23*('RCP26 scenario'!BN25*'Unit emission'!AF68)*Efficiency!$P23)/Lifetime!$C23</f>
        <v>0</v>
      </c>
      <c r="EW24" s="9">
        <f>(Transition!$D23*('RCP26 scenario'!BO25*'Unit emission'!AG24)*Efficiency!$G23+Transition!$C23*('RCP26 scenario'!BO25*'Unit emission'!AG68)*Efficiency!$P23)/Lifetime!$C23</f>
        <v>0</v>
      </c>
      <c r="EX24" s="9">
        <f>(Transition!$D23*('RCP26 scenario'!BP25*'Unit emission'!AH24)*Efficiency!$G23+Transition!$C23*('RCP26 scenario'!BP25*'Unit emission'!AH68)*Efficiency!$P23)/Lifetime!$C23</f>
        <v>0</v>
      </c>
      <c r="EY24" s="9">
        <f>(Transition!$D23*('RCP26 scenario'!BQ25*'Unit emission'!AI24)*Efficiency!$G23+Transition!$C23*('RCP26 scenario'!BQ25*'Unit emission'!AI68)*Efficiency!$P23)/Lifetime!$C23</f>
        <v>0</v>
      </c>
      <c r="EZ24" s="9">
        <f>(Transition!$D23*('RCP26 scenario'!BR25*'Unit emission'!AJ24)*Efficiency!$G23+Transition!$C23*('RCP26 scenario'!BR25*'Unit emission'!AJ68)*Efficiency!$P23)/Lifetime!$C23</f>
        <v>0</v>
      </c>
      <c r="FA24" s="9">
        <f>(Transition!$D23*('RCP26 scenario'!BS25*'Unit emission'!T24)*Efficiency!$G23+Transition!$C23*('RCP26 scenario'!BS25*'Unit emission'!T68)*Efficiency!$P23)/Lifetime!$C23</f>
        <v>0</v>
      </c>
      <c r="FB24" s="9">
        <f>(Transition!$D23*('RCP26 scenario'!BT25*'Unit emission'!U24)*Efficiency!$G23+Transition!$C23*('RCP26 scenario'!BT25*'Unit emission'!U68)*Efficiency!$P23)/Lifetime!$C23</f>
        <v>0</v>
      </c>
      <c r="FC24" s="9">
        <f>(Transition!$D23*('RCP26 scenario'!BU25*'Unit emission'!V24)*Efficiency!$G23+Transition!$C23*('RCP26 scenario'!BU25*'Unit emission'!V68)*Efficiency!$P23)/Lifetime!$C23</f>
        <v>0</v>
      </c>
      <c r="FD24" s="9">
        <f>(Transition!$D23*('RCP26 scenario'!BV25*'Unit emission'!W24)*Efficiency!$G23+Transition!$C23*('RCP26 scenario'!BV25*'Unit emission'!W68)*Efficiency!$P23)/Lifetime!$C23</f>
        <v>0</v>
      </c>
      <c r="FE24" s="9">
        <f>(Transition!$D23*('RCP26 scenario'!BW25*'Unit emission'!X24)*Efficiency!$G23+Transition!$C23*('RCP26 scenario'!BW25*'Unit emission'!X68)*Efficiency!$P23)/Lifetime!$C23</f>
        <v>0</v>
      </c>
      <c r="FF24" s="9">
        <f>(Transition!$D23*('RCP26 scenario'!BX25*'Unit emission'!Y24)*Efficiency!$G23+Transition!$C23*('RCP26 scenario'!BX25*'Unit emission'!Y68)*Efficiency!$P23)/Lifetime!$C23</f>
        <v>0</v>
      </c>
      <c r="FG24" s="9">
        <f>(Transition!$D23*('RCP26 scenario'!BY25*'Unit emission'!Z24)*Efficiency!$G23+Transition!$C23*('RCP26 scenario'!BY25*'Unit emission'!Z68)*Efficiency!$P23)/Lifetime!$C23</f>
        <v>0</v>
      </c>
      <c r="FH24" s="9">
        <f>(Transition!$D23*('RCP26 scenario'!BZ25*'Unit emission'!AA24)*Efficiency!$G23+Transition!$C23*('RCP26 scenario'!BZ25*'Unit emission'!AA68)*Efficiency!$P23)/Lifetime!$C23</f>
        <v>0</v>
      </c>
      <c r="FI24" s="9">
        <f>(Transition!$D23*('RCP26 scenario'!CA25*'Unit emission'!AB24)*Efficiency!$G23+Transition!$C23*('RCP26 scenario'!CA25*'Unit emission'!AB68)*Efficiency!$P23)/Lifetime!$C23</f>
        <v>0</v>
      </c>
      <c r="FJ24" s="9">
        <f>(Transition!$D23*('RCP26 scenario'!CB25*'Unit emission'!AC24)*Efficiency!$G23+Transition!$C23*('RCP26 scenario'!CB25*'Unit emission'!AC68)*Efficiency!$P23)/Lifetime!$C23</f>
        <v>0</v>
      </c>
      <c r="FK24" s="9">
        <f>(Transition!$D23*('RCP26 scenario'!CC25*'Unit emission'!AD24)*Efficiency!$G23+Transition!$C23*('RCP26 scenario'!CC25*'Unit emission'!AD68)*Efficiency!$P23)/Lifetime!$C23</f>
        <v>0</v>
      </c>
      <c r="FL24" s="9">
        <f>(Transition!$D23*('RCP26 scenario'!CD25*'Unit emission'!AE24)*Efficiency!$G23+Transition!$C23*('RCP26 scenario'!CD25*'Unit emission'!AE68)*Efficiency!$P23)/Lifetime!$C23</f>
        <v>0</v>
      </c>
      <c r="FM24" s="9">
        <f>(Transition!$D23*('RCP26 scenario'!CE25*'Unit emission'!AF24)*Efficiency!$G23+Transition!$C23*('RCP26 scenario'!CE25*'Unit emission'!AF68)*Efficiency!$P23)/Lifetime!$C23</f>
        <v>0</v>
      </c>
      <c r="FN24" s="9">
        <f>(Transition!$D23*('RCP26 scenario'!CF25*'Unit emission'!AG24)*Efficiency!$G23+Transition!$C23*('RCP26 scenario'!CF25*'Unit emission'!AG68)*Efficiency!$P23)/Lifetime!$C23</f>
        <v>0</v>
      </c>
      <c r="FO24" s="9">
        <f>(Transition!$D23*('RCP26 scenario'!CG25*'Unit emission'!AH24)*Efficiency!$G23+Transition!$C23*('RCP26 scenario'!CG25*'Unit emission'!AH68)*Efficiency!$P23)/Lifetime!$C23</f>
        <v>0</v>
      </c>
      <c r="FP24" s="9">
        <f>(Transition!$D23*('RCP26 scenario'!CH25*'Unit emission'!AI24)*Efficiency!$G23+Transition!$C23*('RCP26 scenario'!CH25*'Unit emission'!AI68)*Efficiency!$P23)/Lifetime!$C23</f>
        <v>0</v>
      </c>
      <c r="FS24">
        <v>2031</v>
      </c>
      <c r="FT24">
        <f>(Transition!$D23*('RCP19 scenario'!C25*'Unit emission'!AK24+'RCP19 scenario'!C113*'Unit emission'!AK156)*Efficiency!$G23+(Transition!$C23*('RCP19 scenario'!C25*'Unit emission'!AK68)+'RCP19 scenario'!C113*'Unit emission'!AK200)*Efficiency!$P23)/Lifetime!$C23</f>
        <v>0</v>
      </c>
      <c r="FU24">
        <f>(Transition!$D23*('RCP19 scenario'!D25*'Unit emission'!AL24+'RCP19 scenario'!D113*'Unit emission'!AL156)*Efficiency!$G23+(Transition!$C23*('RCP19 scenario'!D25*'Unit emission'!AL68)+'RCP19 scenario'!D113*'Unit emission'!AL200)*Efficiency!$P23)/Lifetime!$C23</f>
        <v>0</v>
      </c>
      <c r="FV24">
        <f>(Transition!$D23*('RCP19 scenario'!E25*'Unit emission'!AM24+'RCP19 scenario'!E113*'Unit emission'!AM156)*Efficiency!$G23+(Transition!$C23*('RCP19 scenario'!E25*'Unit emission'!AM68)+'RCP19 scenario'!E113*'Unit emission'!AM200)*Efficiency!$P23)/Lifetime!$C23</f>
        <v>0</v>
      </c>
      <c r="FW24">
        <f>(Transition!$D23*('RCP19 scenario'!F25*'Unit emission'!AN24+'RCP19 scenario'!F113*'Unit emission'!AN156)*Efficiency!$G23+(Transition!$C23*('RCP19 scenario'!F25*'Unit emission'!AN68)+'RCP19 scenario'!F113*'Unit emission'!AN200)*Efficiency!$P23)/Lifetime!$C23</f>
        <v>0</v>
      </c>
      <c r="FX24">
        <f>(Transition!$D23*('RCP19 scenario'!G25*'Unit emission'!AO24+'RCP19 scenario'!G113*'Unit emission'!AO156)*Efficiency!$G23+(Transition!$C23*('RCP19 scenario'!G25*'Unit emission'!AO68)+'RCP19 scenario'!G113*'Unit emission'!AO200)*Efficiency!$P23)/Lifetime!$C23</f>
        <v>0</v>
      </c>
      <c r="FY24">
        <f>(Transition!$D23*('RCP19 scenario'!H25*'Unit emission'!AP24+'RCP19 scenario'!H113*'Unit emission'!AP156)*Efficiency!$G23+(Transition!$C23*('RCP19 scenario'!H25*'Unit emission'!AP68)+'RCP19 scenario'!H113*'Unit emission'!AP200)*Efficiency!$P23)/Lifetime!$C23</f>
        <v>0</v>
      </c>
      <c r="FZ24">
        <f>(Transition!$D23*('RCP19 scenario'!I25*'Unit emission'!AQ24+'RCP19 scenario'!I113*'Unit emission'!AQ156)*Efficiency!$G23+(Transition!$C23*('RCP19 scenario'!I25*'Unit emission'!AQ68)+'RCP19 scenario'!I113*'Unit emission'!AQ200)*Efficiency!$P23)/Lifetime!$C23</f>
        <v>0</v>
      </c>
      <c r="GA24">
        <f>(Transition!$D23*('RCP19 scenario'!J25*'Unit emission'!AR24+'RCP19 scenario'!J113*'Unit emission'!AR156)*Efficiency!$G23+(Transition!$C23*('RCP19 scenario'!J25*'Unit emission'!AR68)+'RCP19 scenario'!J113*'Unit emission'!AR200)*Efficiency!$P23)/Lifetime!$C23</f>
        <v>0</v>
      </c>
      <c r="GB24">
        <f>(Transition!$D23*('RCP19 scenario'!K25*'Unit emission'!AS24+'RCP19 scenario'!K113*'Unit emission'!AS156)*Efficiency!$G23+(Transition!$C23*('RCP19 scenario'!K25*'Unit emission'!AS68)+'RCP19 scenario'!K113*'Unit emission'!AS200)*Efficiency!$P23)/Lifetime!$C23</f>
        <v>0</v>
      </c>
      <c r="GC24">
        <f>(Transition!$D23*('RCP19 scenario'!L25*'Unit emission'!AT24+'RCP19 scenario'!L113*'Unit emission'!AT156)*Efficiency!$G23+(Transition!$C23*('RCP19 scenario'!L25*'Unit emission'!AT68)+'RCP19 scenario'!L113*'Unit emission'!AT200)*Efficiency!$P23)/Lifetime!$C23</f>
        <v>0</v>
      </c>
      <c r="GD24">
        <f>(Transition!$D23*('RCP19 scenario'!M25*'Unit emission'!AU24+'RCP19 scenario'!M113*'Unit emission'!AU156)*Efficiency!$G23+(Transition!$C23*('RCP19 scenario'!M25*'Unit emission'!AU68)+'RCP19 scenario'!M113*'Unit emission'!AU200)*Efficiency!$P23)/Lifetime!$C23</f>
        <v>0</v>
      </c>
      <c r="GE24">
        <f>(Transition!$D23*('RCP19 scenario'!N25*'Unit emission'!AV24+'RCP19 scenario'!N113*'Unit emission'!AV156)*Efficiency!$G23+(Transition!$C23*('RCP19 scenario'!N25*'Unit emission'!AV68)+'RCP19 scenario'!N113*'Unit emission'!AV200)*Efficiency!$P23)/Lifetime!$C23</f>
        <v>0</v>
      </c>
      <c r="GF24">
        <f>(Transition!$D23*('RCP19 scenario'!O25*'Unit emission'!AW24+'RCP19 scenario'!O113*'Unit emission'!AW156)*Efficiency!$G23+(Transition!$C23*('RCP19 scenario'!O25*'Unit emission'!AW68)+'RCP19 scenario'!O113*'Unit emission'!AW200)*Efficiency!$P23)/Lifetime!$C23</f>
        <v>0</v>
      </c>
      <c r="GG24">
        <f>(Transition!$D23*('RCP19 scenario'!P25*'Unit emission'!AX24+'RCP19 scenario'!P113*'Unit emission'!AX156)*Efficiency!$G23+(Transition!$C23*('RCP19 scenario'!P25*'Unit emission'!AX68)+'RCP19 scenario'!P113*'Unit emission'!AX200)*Efficiency!$P23)/Lifetime!$C23</f>
        <v>0</v>
      </c>
      <c r="GH24">
        <f>(Transition!$D23*('RCP19 scenario'!Q25*'Unit emission'!AY24+'RCP19 scenario'!Q113*'Unit emission'!AY156)*Efficiency!$G23+(Transition!$C23*('RCP19 scenario'!Q25*'Unit emission'!AY68)+'RCP19 scenario'!Q113*'Unit emission'!AY200)*Efficiency!$P23)/Lifetime!$C23</f>
        <v>0</v>
      </c>
      <c r="GI24">
        <f>(Transition!$D23*('RCP19 scenario'!R25*'Unit emission'!AZ24+'RCP19 scenario'!R113*'Unit emission'!AZ156)*Efficiency!$G23+(Transition!$C23*('RCP19 scenario'!R25*'Unit emission'!AZ68)+'RCP19 scenario'!R113*'Unit emission'!AZ200)*Efficiency!$P23)/Lifetime!$C23</f>
        <v>0</v>
      </c>
      <c r="GJ24">
        <f>(Transition!$D23*('RCP19 scenario'!S25*'Unit emission'!BA24)*Efficiency!$G23+Transition!$C23*('RCP19 scenario'!S25*'Unit emission'!BA68)*Efficiency!$P23)/Lifetime!$C23</f>
        <v>0</v>
      </c>
      <c r="GK24">
        <f>(Transition!$D23*('RCP19 scenario'!T25*'Unit emission'!AK24+'RCP19 scenario'!T113*'Unit emission'!AK156)*Efficiency!$G23+(Transition!$C23*('RCP19 scenario'!T25*'Unit emission'!AK68)+'RCP19 scenario'!T113*'Unit emission'!AK200)*Efficiency!$P23)/Lifetime!$C23</f>
        <v>88967907.456703812</v>
      </c>
      <c r="GL24">
        <f>(Transition!$D23*('RCP19 scenario'!U25*'Unit emission'!AL24+'RCP19 scenario'!U113*'Unit emission'!AL156)*Efficiency!$G23+(Transition!$C23*('RCP19 scenario'!U25*'Unit emission'!AL68)+'RCP19 scenario'!U113*'Unit emission'!AL200)*Efficiency!$P23)/Lifetime!$C23</f>
        <v>52526915.213877544</v>
      </c>
      <c r="GM24">
        <f>(Transition!$D23*('RCP19 scenario'!V25*'Unit emission'!AM24+'RCP19 scenario'!V113*'Unit emission'!AM156)*Efficiency!$G23+(Transition!$C23*('RCP19 scenario'!V25*'Unit emission'!AM68)+'RCP19 scenario'!V113*'Unit emission'!AM200)*Efficiency!$P23)/Lifetime!$C23</f>
        <v>15436573.139950175</v>
      </c>
      <c r="GN24">
        <f>(Transition!$D23*('RCP19 scenario'!W25*'Unit emission'!AN24+'RCP19 scenario'!W113*'Unit emission'!AN156)*Efficiency!$G23+(Transition!$C23*('RCP19 scenario'!W25*'Unit emission'!AN68)+'RCP19 scenario'!W113*'Unit emission'!AN200)*Efficiency!$P23)/Lifetime!$C23</f>
        <v>6227245.2720062295</v>
      </c>
      <c r="GO24">
        <f>(Transition!$D23*('RCP19 scenario'!X25*'Unit emission'!AO24+'RCP19 scenario'!X113*'Unit emission'!AO156)*Efficiency!$G23+(Transition!$C23*('RCP19 scenario'!X25*'Unit emission'!AO68)+'RCP19 scenario'!X113*'Unit emission'!AO200)*Efficiency!$P23)/Lifetime!$C23</f>
        <v>39265919.57472571</v>
      </c>
      <c r="GP24">
        <f>(Transition!$D23*('RCP19 scenario'!Y25*'Unit emission'!AP24+'RCP19 scenario'!Y113*'Unit emission'!AP156)*Efficiency!$G23+(Transition!$C23*('RCP19 scenario'!Y25*'Unit emission'!AP68)+'RCP19 scenario'!Y113*'Unit emission'!AP200)*Efficiency!$P23)/Lifetime!$C23</f>
        <v>1203590.9113508826</v>
      </c>
      <c r="GQ24">
        <f>(Transition!$D23*('RCP19 scenario'!Z25*'Unit emission'!AQ24+'RCP19 scenario'!Z113*'Unit emission'!AQ156)*Efficiency!$G23+(Transition!$C23*('RCP19 scenario'!Z25*'Unit emission'!AQ68)+'RCP19 scenario'!Z113*'Unit emission'!AQ200)*Efficiency!$P23)/Lifetime!$C23</f>
        <v>3815469.0559966145</v>
      </c>
      <c r="GR24">
        <f>(Transition!$D23*('RCP19 scenario'!AA25*'Unit emission'!AR24+'RCP19 scenario'!AA113*'Unit emission'!AR156)*Efficiency!$G23+(Transition!$C23*('RCP19 scenario'!AA25*'Unit emission'!AR68)+'RCP19 scenario'!AA113*'Unit emission'!AR200)*Efficiency!$P23)/Lifetime!$C23</f>
        <v>27973328.158787839</v>
      </c>
      <c r="GS24">
        <f>(Transition!$D23*('RCP19 scenario'!AB25*'Unit emission'!AS24+'RCP19 scenario'!AB113*'Unit emission'!AS156)*Efficiency!$G23+(Transition!$C23*('RCP19 scenario'!AB25*'Unit emission'!AS68)+'RCP19 scenario'!AB113*'Unit emission'!AS200)*Efficiency!$P23)/Lifetime!$C23</f>
        <v>78835720.042867452</v>
      </c>
      <c r="GT24">
        <f>(Transition!$D23*('RCP19 scenario'!AC25*'Unit emission'!AT24+'RCP19 scenario'!AC113*'Unit emission'!AT156)*Efficiency!$G23+(Transition!$C23*('RCP19 scenario'!AC25*'Unit emission'!AT68)+'RCP19 scenario'!AC113*'Unit emission'!AT200)*Efficiency!$P23)/Lifetime!$C23</f>
        <v>9380930.83551622</v>
      </c>
      <c r="GU24">
        <f>(Transition!$D23*('RCP19 scenario'!AD25*'Unit emission'!AU24+'RCP19 scenario'!AD113*'Unit emission'!AU156)*Efficiency!$G23+(Transition!$C23*('RCP19 scenario'!AD25*'Unit emission'!AU68)+'RCP19 scenario'!AD113*'Unit emission'!AU200)*Efficiency!$P23)/Lifetime!$C23</f>
        <v>20022966.661533829</v>
      </c>
      <c r="GV24">
        <f>(Transition!$D23*('RCP19 scenario'!AE25*'Unit emission'!AV24+'RCP19 scenario'!AE113*'Unit emission'!AV156)*Efficiency!$G23+(Transition!$C23*('RCP19 scenario'!AE25*'Unit emission'!AV68)+'RCP19 scenario'!AE113*'Unit emission'!AV200)*Efficiency!$P23)/Lifetime!$C23</f>
        <v>1879353.9994710628</v>
      </c>
      <c r="GW24">
        <f>(Transition!$D23*('RCP19 scenario'!AF25*'Unit emission'!AW24+'RCP19 scenario'!AF113*'Unit emission'!AW156)*Efficiency!$G23+(Transition!$C23*('RCP19 scenario'!AF25*'Unit emission'!AW68)+'RCP19 scenario'!AF113*'Unit emission'!AW200)*Efficiency!$P23)/Lifetime!$C23</f>
        <v>3784409.9182515563</v>
      </c>
      <c r="GX24">
        <f>(Transition!$D23*('RCP19 scenario'!AG25*'Unit emission'!AX24+'RCP19 scenario'!AG113*'Unit emission'!AX156)*Efficiency!$G23+(Transition!$C23*('RCP19 scenario'!AG25*'Unit emission'!AX68)+'RCP19 scenario'!AG113*'Unit emission'!AX200)*Efficiency!$P23)/Lifetime!$C23</f>
        <v>7580466.1083843904</v>
      </c>
      <c r="GY24">
        <f>(Transition!$D23*('RCP19 scenario'!AH25*'Unit emission'!AY24+'RCP19 scenario'!AH113*'Unit emission'!AY156)*Efficiency!$G23+(Transition!$C23*('RCP19 scenario'!AH25*'Unit emission'!AY68)+'RCP19 scenario'!AH113*'Unit emission'!AY200)*Efficiency!$P23)/Lifetime!$C23</f>
        <v>4039107.1954393387</v>
      </c>
      <c r="GZ24">
        <f>(Transition!$D23*('RCP19 scenario'!AI25*'Unit emission'!AZ24+'RCP19 scenario'!AI113*'Unit emission'!AZ156)*Efficiency!$G23+(Transition!$C23*('RCP19 scenario'!AI25*'Unit emission'!AZ68)+'RCP19 scenario'!AI113*'Unit emission'!AZ200)*Efficiency!$P23)/Lifetime!$C23</f>
        <v>25415783.136852521</v>
      </c>
      <c r="HA24">
        <f>(Transition!$D23*('RCP19 scenario'!AJ25*'Unit emission'!BA24)*Efficiency!$G23+Transition!$C23*('RCP19 scenario'!AJ25*'Unit emission'!BA68)*Efficiency!$P23)/Lifetime!$C23</f>
        <v>0</v>
      </c>
      <c r="HB24">
        <f>(Transition!$D23*('RCP19 scenario'!AK25*'Unit emission'!AK24+'RCP19 scenario'!AK113*'Unit emission'!AK156)*Efficiency!$G23+(Transition!$C23*('RCP19 scenario'!AK25*'Unit emission'!AK68)+'RCP19 scenario'!AK113*'Unit emission'!AK200)*Efficiency!$P23)/Lifetime!$C23</f>
        <v>177935814.91340667</v>
      </c>
      <c r="HC24">
        <f>(Transition!$D23*('RCP19 scenario'!AL25*'Unit emission'!AL24+'RCP19 scenario'!AL113*'Unit emission'!AL156)*Efficiency!$G23+(Transition!$C23*('RCP19 scenario'!AL25*'Unit emission'!AL68)+'RCP19 scenario'!AL113*'Unit emission'!AL200)*Efficiency!$P23)/Lifetime!$C23</f>
        <v>105053830.42775509</v>
      </c>
      <c r="HD24">
        <f>(Transition!$D23*('RCP19 scenario'!AM25*'Unit emission'!AM24+'RCP19 scenario'!AM113*'Unit emission'!AM156)*Efficiency!$G23+(Transition!$C23*('RCP19 scenario'!AM25*'Unit emission'!AM68)+'RCP19 scenario'!AM113*'Unit emission'!AM200)*Efficiency!$P23)/Lifetime!$C23</f>
        <v>30873146.27990035</v>
      </c>
      <c r="HE24">
        <f>(Transition!$D23*('RCP19 scenario'!AN25*'Unit emission'!AN24+'RCP19 scenario'!AN113*'Unit emission'!AN156)*Efficiency!$G23+(Transition!$C23*('RCP19 scenario'!AN25*'Unit emission'!AN68)+'RCP19 scenario'!AN113*'Unit emission'!AN200)*Efficiency!$P23)/Lifetime!$C23</f>
        <v>12454490.544012435</v>
      </c>
      <c r="HF24">
        <f>(Transition!$D23*('RCP19 scenario'!AO25*'Unit emission'!AO24+'RCP19 scenario'!AO113*'Unit emission'!AO156)*Efficiency!$G23+(Transition!$C23*('RCP19 scenario'!AO25*'Unit emission'!AO68)+'RCP19 scenario'!AO113*'Unit emission'!AO200)*Efficiency!$P23)/Lifetime!$C23</f>
        <v>78531839.149451554</v>
      </c>
      <c r="HG24">
        <f>(Transition!$D23*('RCP19 scenario'!AP25*'Unit emission'!AP24+'RCP19 scenario'!AP113*'Unit emission'!AP156)*Efficiency!$G23+(Transition!$C23*('RCP19 scenario'!AP25*'Unit emission'!AP68)+'RCP19 scenario'!AP113*'Unit emission'!AP200)*Efficiency!$P23)/Lifetime!$C23</f>
        <v>2407181.8227017652</v>
      </c>
      <c r="HH24">
        <f>(Transition!$D23*('RCP19 scenario'!AQ25*'Unit emission'!AQ24+'RCP19 scenario'!AQ113*'Unit emission'!AQ156)*Efficiency!$G23+(Transition!$C23*('RCP19 scenario'!AQ25*'Unit emission'!AQ68)+'RCP19 scenario'!AQ113*'Unit emission'!AQ200)*Efficiency!$P23)/Lifetime!$C23</f>
        <v>7630938.1119932411</v>
      </c>
      <c r="HI24">
        <f>(Transition!$D23*('RCP19 scenario'!AR25*'Unit emission'!AR24+'RCP19 scenario'!AR113*'Unit emission'!AR156)*Efficiency!$G23+(Transition!$C23*('RCP19 scenario'!AR25*'Unit emission'!AR68)+'RCP19 scenario'!AR113*'Unit emission'!AR200)*Efficiency!$P23)/Lifetime!$C23</f>
        <v>55946656.317575678</v>
      </c>
      <c r="HJ24">
        <f>(Transition!$D23*('RCP19 scenario'!AS25*'Unit emission'!AS24+'RCP19 scenario'!AS113*'Unit emission'!AS156)*Efficiency!$G23+(Transition!$C23*('RCP19 scenario'!AS25*'Unit emission'!AS68)+'RCP19 scenario'!AS113*'Unit emission'!AS200)*Efficiency!$P23)/Lifetime!$C23</f>
        <v>157671440.08573467</v>
      </c>
      <c r="HK24">
        <f>(Transition!$D23*('RCP19 scenario'!AT25*'Unit emission'!AT24+'RCP19 scenario'!AT113*'Unit emission'!AT156)*Efficiency!$G23+(Transition!$C23*('RCP19 scenario'!AT25*'Unit emission'!AT68)+'RCP19 scenario'!AT113*'Unit emission'!AT200)*Efficiency!$P23)/Lifetime!$C23</f>
        <v>18761861.671032351</v>
      </c>
      <c r="HL24">
        <f>(Transition!$D23*('RCP19 scenario'!AU25*'Unit emission'!AU24+'RCP19 scenario'!AU113*'Unit emission'!AU156)*Efficiency!$G23+(Transition!$C23*('RCP19 scenario'!AU25*'Unit emission'!AU68)+'RCP19 scenario'!AU113*'Unit emission'!AU200)*Efficiency!$P23)/Lifetime!$C23</f>
        <v>40045933.323067769</v>
      </c>
      <c r="HM24">
        <f>(Transition!$D23*('RCP19 scenario'!AV25*'Unit emission'!AV24+'RCP19 scenario'!AV113*'Unit emission'!AV156)*Efficiency!$G23+(Transition!$C23*('RCP19 scenario'!AV25*'Unit emission'!AV68)+'RCP19 scenario'!AV113*'Unit emission'!AV200)*Efficiency!$P23)/Lifetime!$C23</f>
        <v>3758707.9989421256</v>
      </c>
      <c r="HN24">
        <f>(Transition!$D23*('RCP19 scenario'!AW25*'Unit emission'!AW24+'RCP19 scenario'!AW113*'Unit emission'!AW156)*Efficiency!$G23+(Transition!$C23*('RCP19 scenario'!AW25*'Unit emission'!AW68)+'RCP19 scenario'!AW113*'Unit emission'!AW200)*Efficiency!$P23)/Lifetime!$C23</f>
        <v>7568819.8365031229</v>
      </c>
      <c r="HO24">
        <f>(Transition!$D23*('RCP19 scenario'!AX25*'Unit emission'!AX24+'RCP19 scenario'!AX113*'Unit emission'!AX156)*Efficiency!$G23+(Transition!$C23*('RCP19 scenario'!AX25*'Unit emission'!AX68)+'RCP19 scenario'!AX113*'Unit emission'!AX200)*Efficiency!$P23)/Lifetime!$C23</f>
        <v>15160932.216768727</v>
      </c>
      <c r="HP24">
        <f>(Transition!$D23*('RCP19 scenario'!AY25*'Unit emission'!AY24+'RCP19 scenario'!AY113*'Unit emission'!AY156)*Efficiency!$G23+(Transition!$C23*('RCP19 scenario'!AY25*'Unit emission'!AY68)+'RCP19 scenario'!AY113*'Unit emission'!AY200)*Efficiency!$P23)/Lifetime!$C23</f>
        <v>8078214.3908786876</v>
      </c>
      <c r="HQ24">
        <f>(Transition!$D23*('RCP19 scenario'!AZ25*'Unit emission'!AZ24+'RCP19 scenario'!AZ113*'Unit emission'!AZ156)*Efficiency!$G23+(Transition!$C23*('RCP19 scenario'!AZ25*'Unit emission'!AZ68)+'RCP19 scenario'!AZ113*'Unit emission'!AZ200)*Efficiency!$P23)/Lifetime!$C23</f>
        <v>50831566.273705043</v>
      </c>
      <c r="HR24">
        <f>(Transition!$D23*('RCP19 scenario'!BA25*'Unit emission'!BA24)*Efficiency!$G23+Transition!$C23*('RCP19 scenario'!BA25*'Unit emission'!BA68)*Efficiency!$P23)/Lifetime!$C23</f>
        <v>0</v>
      </c>
      <c r="HS24" s="9">
        <f>(Transition!$D23*('RCP19 scenario'!BB25*'Unit emission'!AK24)*Efficiency!$G23+Transition!$C23*('RCP19 scenario'!BB25*'Unit emission'!AK68)*Efficiency!$P23)/Lifetime!$C23</f>
        <v>0</v>
      </c>
      <c r="HT24" s="9">
        <f>(Transition!$D23*('RCP19 scenario'!BC25*'Unit emission'!AL24)*Efficiency!$G23+Transition!$C23*('RCP19 scenario'!BC25*'Unit emission'!AL68)*Efficiency!$P23)/Lifetime!$C23</f>
        <v>0</v>
      </c>
      <c r="HU24" s="9">
        <f>(Transition!$D23*('RCP19 scenario'!BD25*'Unit emission'!AM24)*Efficiency!$G23+Transition!$C23*('RCP19 scenario'!BD25*'Unit emission'!AM68)*Efficiency!$P23)/Lifetime!$C23</f>
        <v>0</v>
      </c>
      <c r="HV24" s="9">
        <f>(Transition!$D23*('RCP19 scenario'!BE25*'Unit emission'!AN24)*Efficiency!$G23+Transition!$C23*('RCP19 scenario'!BE25*'Unit emission'!AN68)*Efficiency!$P23)/Lifetime!$C23</f>
        <v>0</v>
      </c>
      <c r="HW24" s="9">
        <f>(Transition!$D23*('RCP19 scenario'!BF25*'Unit emission'!AO24)*Efficiency!$G23+Transition!$C23*('RCP19 scenario'!BF25*'Unit emission'!AO68)*Efficiency!$P23)/Lifetime!$C23</f>
        <v>0</v>
      </c>
      <c r="HX24" s="9">
        <f>(Transition!$D23*('RCP19 scenario'!BG25*'Unit emission'!AP24)*Efficiency!$G23+Transition!$C23*('RCP19 scenario'!BG25*'Unit emission'!AP68)*Efficiency!$P23)/Lifetime!$C23</f>
        <v>0</v>
      </c>
      <c r="HY24" s="9">
        <f>(Transition!$D23*('RCP19 scenario'!BH25*'Unit emission'!AQ24)*Efficiency!$G23+Transition!$C23*('RCP19 scenario'!BH25*'Unit emission'!AQ68)*Efficiency!$P23)/Lifetime!$C23</f>
        <v>0</v>
      </c>
      <c r="HZ24" s="9">
        <f>(Transition!$D23*('RCP19 scenario'!BI25*'Unit emission'!AR24)*Efficiency!$G23+Transition!$C23*('RCP19 scenario'!BI25*'Unit emission'!AR68)*Efficiency!$P23)/Lifetime!$C23</f>
        <v>0</v>
      </c>
      <c r="IA24" s="9">
        <f>(Transition!$D23*('RCP19 scenario'!BJ25*'Unit emission'!AS24)*Efficiency!$G23+Transition!$C23*('RCP19 scenario'!BJ25*'Unit emission'!AS68)*Efficiency!$P23)/Lifetime!$C23</f>
        <v>0</v>
      </c>
      <c r="IB24" s="9">
        <f>(Transition!$D23*('RCP19 scenario'!BK25*'Unit emission'!AT24)*Efficiency!$G23+Transition!$C23*('RCP19 scenario'!BK25*'Unit emission'!AT68)*Efficiency!$P23)/Lifetime!$C23</f>
        <v>0</v>
      </c>
      <c r="IC24" s="9">
        <f>(Transition!$D23*('RCP19 scenario'!BL25*'Unit emission'!AU24)*Efficiency!$G23+Transition!$C23*('RCP19 scenario'!BL25*'Unit emission'!AU68)*Efficiency!$P23)/Lifetime!$C23</f>
        <v>0</v>
      </c>
      <c r="ID24" s="9">
        <f>(Transition!$D23*('RCP19 scenario'!BM25*'Unit emission'!AV24)*Efficiency!$G23+Transition!$C23*('RCP19 scenario'!BM25*'Unit emission'!AV68)*Efficiency!$P23)/Lifetime!$C23</f>
        <v>0</v>
      </c>
      <c r="IE24" s="9">
        <f>(Transition!$D23*('RCP19 scenario'!BN25*'Unit emission'!AW24)*Efficiency!$G23+Transition!$C23*('RCP19 scenario'!BN25*'Unit emission'!AW68)*Efficiency!$P23)/Lifetime!$C23</f>
        <v>0</v>
      </c>
      <c r="IF24" s="9">
        <f>(Transition!$D23*('RCP19 scenario'!BO25*'Unit emission'!AX24)*Efficiency!$G23+Transition!$C23*('RCP19 scenario'!BO25*'Unit emission'!AX68)*Efficiency!$P23)/Lifetime!$C23</f>
        <v>0</v>
      </c>
      <c r="IG24" s="9">
        <f>(Transition!$D23*('RCP19 scenario'!BP25*'Unit emission'!AY24)*Efficiency!$G23+Transition!$C23*('RCP19 scenario'!BP25*'Unit emission'!AY68)*Efficiency!$P23)/Lifetime!$C23</f>
        <v>0</v>
      </c>
      <c r="IH24" s="9">
        <f>(Transition!$D23*('RCP19 scenario'!BQ25*'Unit emission'!AZ24)*Efficiency!$G23+Transition!$C23*('RCP19 scenario'!BQ25*'Unit emission'!AZ68)*Efficiency!$P23)/Lifetime!$C23</f>
        <v>0</v>
      </c>
      <c r="II24" s="9">
        <f>(Transition!$D23*('RCP19 scenario'!BR25*'Unit emission'!BA24)*Efficiency!$G23+Transition!$C23*('RCP19 scenario'!BR25*'Unit emission'!BA68)*Efficiency!$P23)/Lifetime!$C23</f>
        <v>0</v>
      </c>
      <c r="IJ24" s="9">
        <f>(Transition!$D23*('RCP19 scenario'!BS25*'Unit emission'!AK24)*Efficiency!$G23+Transition!$C23*('RCP19 scenario'!BS25*'Unit emission'!AK68)*Efficiency!$P23)/Lifetime!$C23</f>
        <v>0</v>
      </c>
      <c r="IK24" s="9">
        <f>(Transition!$D23*('RCP19 scenario'!BT25*'Unit emission'!AL24)*Efficiency!$G23+Transition!$C23*('RCP19 scenario'!BT25*'Unit emission'!AL68)*Efficiency!$P23)/Lifetime!$C23</f>
        <v>0</v>
      </c>
      <c r="IL24" s="9">
        <f>(Transition!$D23*('RCP19 scenario'!BU25*'Unit emission'!AM24)*Efficiency!$G23+Transition!$C23*('RCP19 scenario'!BU25*'Unit emission'!AM68)*Efficiency!$P23)/Lifetime!$C23</f>
        <v>0</v>
      </c>
      <c r="IM24" s="9">
        <f>(Transition!$D23*('RCP19 scenario'!BV25*'Unit emission'!AN24)*Efficiency!$G23+Transition!$C23*('RCP19 scenario'!BV25*'Unit emission'!AN68)*Efficiency!$P23)/Lifetime!$C23</f>
        <v>0</v>
      </c>
      <c r="IN24" s="9">
        <f>(Transition!$D23*('RCP19 scenario'!BW25*'Unit emission'!AO24)*Efficiency!$G23+Transition!$C23*('RCP19 scenario'!BW25*'Unit emission'!AO68)*Efficiency!$P23)/Lifetime!$C23</f>
        <v>0</v>
      </c>
      <c r="IO24" s="9">
        <f>(Transition!$D23*('RCP19 scenario'!BX25*'Unit emission'!AP24)*Efficiency!$G23+Transition!$C23*('RCP19 scenario'!BX25*'Unit emission'!AP68)*Efficiency!$P23)/Lifetime!$C23</f>
        <v>0</v>
      </c>
      <c r="IP24" s="9">
        <f>(Transition!$D23*('RCP19 scenario'!BY25*'Unit emission'!AQ24)*Efficiency!$G23+Transition!$C23*('RCP19 scenario'!BY25*'Unit emission'!AQ68)*Efficiency!$P23)/Lifetime!$C23</f>
        <v>0</v>
      </c>
      <c r="IQ24" s="9">
        <f>(Transition!$D23*('RCP19 scenario'!BZ25*'Unit emission'!AR24)*Efficiency!$G23+Transition!$C23*('RCP19 scenario'!BZ25*'Unit emission'!AR68)*Efficiency!$P23)/Lifetime!$C23</f>
        <v>0</v>
      </c>
      <c r="IR24" s="9">
        <f>(Transition!$D23*('RCP19 scenario'!CA25*'Unit emission'!AS24)*Efficiency!$G23+Transition!$C23*('RCP19 scenario'!CA25*'Unit emission'!AS68)*Efficiency!$P23)/Lifetime!$C23</f>
        <v>0</v>
      </c>
      <c r="IS24" s="9">
        <f>(Transition!$D23*('RCP19 scenario'!CB25*'Unit emission'!AT24)*Efficiency!$G23+Transition!$C23*('RCP19 scenario'!CB25*'Unit emission'!AT68)*Efficiency!$P23)/Lifetime!$C23</f>
        <v>0</v>
      </c>
      <c r="IT24" s="9">
        <f>(Transition!$D23*('RCP19 scenario'!CC25*'Unit emission'!AU24)*Efficiency!$G23+Transition!$C23*('RCP19 scenario'!CC25*'Unit emission'!AU68)*Efficiency!$P23)/Lifetime!$C23</f>
        <v>0</v>
      </c>
      <c r="IU24" s="9">
        <f>(Transition!$D23*('RCP19 scenario'!CD25*'Unit emission'!AV24)*Efficiency!$G23+Transition!$C23*('RCP19 scenario'!CD25*'Unit emission'!AV68)*Efficiency!$P23)/Lifetime!$C23</f>
        <v>0</v>
      </c>
      <c r="IV24" s="9">
        <f>(Transition!$D23*('RCP19 scenario'!CE25*'Unit emission'!AW24)*Efficiency!$G23+Transition!$C23*('RCP19 scenario'!CE25*'Unit emission'!AW68)*Efficiency!$P23)/Lifetime!$C23</f>
        <v>0</v>
      </c>
      <c r="IW24" s="9">
        <f>(Transition!$D23*('RCP19 scenario'!CF25*'Unit emission'!AX24)*Efficiency!$G23+Transition!$C23*('RCP19 scenario'!CF25*'Unit emission'!AX68)*Efficiency!$P23)/Lifetime!$C23</f>
        <v>0</v>
      </c>
      <c r="IX24" s="9">
        <f>(Transition!$D23*('RCP19 scenario'!CG25*'Unit emission'!AY24)*Efficiency!$G23+Transition!$C23*('RCP19 scenario'!CG25*'Unit emission'!AY68)*Efficiency!$P23)/Lifetime!$C23</f>
        <v>0</v>
      </c>
      <c r="IY24" s="9">
        <f>(Transition!$D23*('RCP19 scenario'!CH25*'Unit emission'!AZ24)*Efficiency!$G23+Transition!$C23*('RCP19 scenario'!CH25*'Unit emission'!AZ68)*Efficiency!$P23)/Lifetime!$C23</f>
        <v>0</v>
      </c>
    </row>
    <row r="25" spans="1:259" x14ac:dyDescent="0.25">
      <c r="A25">
        <v>2032</v>
      </c>
      <c r="B25">
        <f>(Transition!$D24*('Base-scenario'!C26*'Unit emission'!C25)*Efficiency!$G24+(Transition!$C24*('Base-scenario'!C26*'Unit emission'!C69)+'Base-scenario'!C114*'Unit emission'!C201)*Efficiency!$P24)/Lifetime!$C24</f>
        <v>0</v>
      </c>
      <c r="C25">
        <f>(Transition!$D24*('Base-scenario'!D26*'Unit emission'!D25)*Efficiency!$G24+(Transition!$C24*('Base-scenario'!D26*'Unit emission'!D69)+'Base-scenario'!D114*'Unit emission'!D201)*Efficiency!$P24)/Lifetime!$C24</f>
        <v>0</v>
      </c>
      <c r="D25">
        <f>(Transition!$D24*('Base-scenario'!E26*'Unit emission'!E25)*Efficiency!$G24+(Transition!$C24*('Base-scenario'!E26*'Unit emission'!E69)+'Base-scenario'!E114*'Unit emission'!E201)*Efficiency!$P24)/Lifetime!$C24</f>
        <v>0</v>
      </c>
      <c r="E25">
        <f>(Transition!$D24*('Base-scenario'!F26*'Unit emission'!F25)*Efficiency!$G24+(Transition!$C24*('Base-scenario'!F26*'Unit emission'!F69)+'Base-scenario'!F114*'Unit emission'!F201)*Efficiency!$P24)/Lifetime!$C24</f>
        <v>0</v>
      </c>
      <c r="F25">
        <f>(Transition!$D24*('Base-scenario'!G26*'Unit emission'!G25)*Efficiency!$G24+(Transition!$C24*('Base-scenario'!G26*'Unit emission'!G69)+'Base-scenario'!G114*'Unit emission'!G201)*Efficiency!$P24)/Lifetime!$C24</f>
        <v>0</v>
      </c>
      <c r="G25">
        <f>(Transition!$D24*('Base-scenario'!H26*'Unit emission'!H25)*Efficiency!$G24+(Transition!$C24*('Base-scenario'!H26*'Unit emission'!H69)+'Base-scenario'!H114*'Unit emission'!H201)*Efficiency!$P24)/Lifetime!$C24</f>
        <v>0</v>
      </c>
      <c r="H25">
        <f>(Transition!$D24*('Base-scenario'!I26*'Unit emission'!I25)*Efficiency!$G24+(Transition!$C24*('Base-scenario'!I26*'Unit emission'!I69)+'Base-scenario'!I114*'Unit emission'!I201)*Efficiency!$P24)/Lifetime!$C24</f>
        <v>0</v>
      </c>
      <c r="I25">
        <f>(Transition!$D24*('Base-scenario'!J26*'Unit emission'!J25)*Efficiency!$G24+(Transition!$C24*('Base-scenario'!J26*'Unit emission'!J69)+'Base-scenario'!J114*'Unit emission'!J201)*Efficiency!$P24)/Lifetime!$C24</f>
        <v>0</v>
      </c>
      <c r="J25">
        <f>(Transition!$D24*('Base-scenario'!K26*'Unit emission'!K25)*Efficiency!$G24+(Transition!$C24*('Base-scenario'!K26*'Unit emission'!K69)+'Base-scenario'!K114*'Unit emission'!K201)*Efficiency!$P24)/Lifetime!$C24</f>
        <v>0</v>
      </c>
      <c r="K25">
        <f>(Transition!$D24*('Base-scenario'!L26*'Unit emission'!L25)*Efficiency!$G24+(Transition!$C24*('Base-scenario'!L26*'Unit emission'!L69)+'Base-scenario'!L114*'Unit emission'!L201)*Efficiency!$P24)/Lifetime!$C24</f>
        <v>0</v>
      </c>
      <c r="L25">
        <f>(Transition!$D24*('Base-scenario'!M26*'Unit emission'!M25)*Efficiency!$G24+(Transition!$C24*('Base-scenario'!M26*'Unit emission'!M69)+'Base-scenario'!M114*'Unit emission'!M201)*Efficiency!$P24)/Lifetime!$C24</f>
        <v>0</v>
      </c>
      <c r="M25">
        <f>(Transition!$D24*('Base-scenario'!N26*'Unit emission'!N25)*Efficiency!$G24+(Transition!$C24*('Base-scenario'!N26*'Unit emission'!N69)+'Base-scenario'!N114*'Unit emission'!N201)*Efficiency!$P24)/Lifetime!$C24</f>
        <v>0</v>
      </c>
      <c r="N25">
        <f>(Transition!$D24*('Base-scenario'!O26*'Unit emission'!O25)*Efficiency!$G24+(Transition!$C24*('Base-scenario'!O26*'Unit emission'!O69)+'Base-scenario'!O114*'Unit emission'!O201)*Efficiency!$P24)/Lifetime!$C24</f>
        <v>0</v>
      </c>
      <c r="O25">
        <f>(Transition!$D24*('Base-scenario'!P26*'Unit emission'!P25)*Efficiency!$G24+(Transition!$C24*('Base-scenario'!P26*'Unit emission'!P69)+'Base-scenario'!P114*'Unit emission'!P201)*Efficiency!$P24)/Lifetime!$C24</f>
        <v>0</v>
      </c>
      <c r="P25">
        <f>(Transition!$D24*('Base-scenario'!Q26*'Unit emission'!Q25)*Efficiency!$G24+(Transition!$C24*('Base-scenario'!Q26*'Unit emission'!Q69)+'Base-scenario'!Q114*'Unit emission'!Q201)*Efficiency!$P24)/Lifetime!$C24</f>
        <v>0</v>
      </c>
      <c r="Q25">
        <f>(Transition!$D24*('Base-scenario'!R26*'Unit emission'!R25)*Efficiency!$G24+(Transition!$C24*('Base-scenario'!R26*'Unit emission'!R69)+'Base-scenario'!R114*'Unit emission'!R201)*Efficiency!$P24)/Lifetime!$C24</f>
        <v>0</v>
      </c>
      <c r="R25">
        <f>(Transition!$D24*('Base-scenario'!S26*'Unit emission'!S25)*Efficiency!$G24+Transition!$C24*('Base-scenario'!S26*'Unit emission'!S69)*Efficiency!$P24)/Lifetime!$C24</f>
        <v>0</v>
      </c>
      <c r="S25">
        <f>(Transition!$D24*('Base-scenario'!T26*'Unit emission'!C25)*Efficiency!$G24+(Transition!$C24*('Base-scenario'!T26*'Unit emission'!C69)+'Base-scenario'!T114*'Unit emission'!C201)*Efficiency!$P24)/Lifetime!$C24</f>
        <v>102161082.88439615</v>
      </c>
      <c r="T25">
        <f>(Transition!$D24*('Base-scenario'!U26*'Unit emission'!D25)*Efficiency!$G24+(Transition!$C24*('Base-scenario'!U26*'Unit emission'!D69)+'Base-scenario'!U114*'Unit emission'!D201)*Efficiency!$P24)/Lifetime!$C24</f>
        <v>35770917.273592092</v>
      </c>
      <c r="U25">
        <f>(Transition!$D24*('Base-scenario'!V26*'Unit emission'!E25)*Efficiency!$G24+(Transition!$C24*('Base-scenario'!V26*'Unit emission'!E69)+'Base-scenario'!V114*'Unit emission'!E201)*Efficiency!$P24)/Lifetime!$C24</f>
        <v>15340100.434395285</v>
      </c>
      <c r="V25">
        <f>(Transition!$D24*('Base-scenario'!W26*'Unit emission'!F25)*Efficiency!$G24+(Transition!$C24*('Base-scenario'!W26*'Unit emission'!F69)+'Base-scenario'!W114*'Unit emission'!F201)*Efficiency!$P24)/Lifetime!$C24</f>
        <v>5703328.7975763148</v>
      </c>
      <c r="W25">
        <f>(Transition!$D24*('Base-scenario'!X26*'Unit emission'!G25)*Efficiency!$G24+(Transition!$C24*('Base-scenario'!X26*'Unit emission'!G69)+'Base-scenario'!X114*'Unit emission'!G201)*Efficiency!$P24)/Lifetime!$C24</f>
        <v>59940805.133510828</v>
      </c>
      <c r="X25">
        <f>(Transition!$D24*('Base-scenario'!Y26*'Unit emission'!H25)*Efficiency!$G24+(Transition!$C24*('Base-scenario'!Y26*'Unit emission'!H69)+'Base-scenario'!Y114*'Unit emission'!H201)*Efficiency!$P24)/Lifetime!$C24</f>
        <v>1480044.0371184153</v>
      </c>
      <c r="Y25">
        <f>(Transition!$D24*('Base-scenario'!Z26*'Unit emission'!I25)*Efficiency!$G24+(Transition!$C24*('Base-scenario'!Z26*'Unit emission'!I69)+'Base-scenario'!Z114*'Unit emission'!I201)*Efficiency!$P24)/Lifetime!$C24</f>
        <v>4331468.6152930772</v>
      </c>
      <c r="Z25">
        <f>(Transition!$D24*('Base-scenario'!AA26*'Unit emission'!J25)*Efficiency!$G24+(Transition!$C24*('Base-scenario'!AA26*'Unit emission'!J69)+'Base-scenario'!AA114*'Unit emission'!J201)*Efficiency!$P24)/Lifetime!$C24</f>
        <v>12377983.535635918</v>
      </c>
      <c r="AA25">
        <f>(Transition!$D24*('Base-scenario'!AB26*'Unit emission'!K25)*Efficiency!$G24+(Transition!$C24*('Base-scenario'!AB26*'Unit emission'!K69)+'Base-scenario'!AB114*'Unit emission'!K201)*Efficiency!$P24)/Lifetime!$C24</f>
        <v>65420068.618494481</v>
      </c>
      <c r="AB25">
        <f>(Transition!$D24*('Base-scenario'!AC26*'Unit emission'!L25)*Efficiency!$G24+(Transition!$C24*('Base-scenario'!AC26*'Unit emission'!L69)+'Base-scenario'!AC114*'Unit emission'!L201)*Efficiency!$P24)/Lifetime!$C24</f>
        <v>7459984.4579743482</v>
      </c>
      <c r="AC25">
        <f>(Transition!$D24*('Base-scenario'!AD26*'Unit emission'!M25)*Efficiency!$G24+(Transition!$C24*('Base-scenario'!AD26*'Unit emission'!M69)+'Base-scenario'!AD114*'Unit emission'!M201)*Efficiency!$P24)/Lifetime!$C24</f>
        <v>8821669.6483283583</v>
      </c>
      <c r="AD25">
        <f>(Transition!$D24*('Base-scenario'!AE26*'Unit emission'!N25)*Efficiency!$G24+(Transition!$C24*('Base-scenario'!AE26*'Unit emission'!N69)+'Base-scenario'!AE114*'Unit emission'!N201)*Efficiency!$P24)/Lifetime!$C24</f>
        <v>1588779.3676899595</v>
      </c>
      <c r="AE25">
        <f>(Transition!$D24*('Base-scenario'!AF26*'Unit emission'!O25)*Efficiency!$G24+(Transition!$C24*('Base-scenario'!AF26*'Unit emission'!O69)+'Base-scenario'!AF114*'Unit emission'!O201)*Efficiency!$P24)/Lifetime!$C24</f>
        <v>4761681.4328056695</v>
      </c>
      <c r="AF25">
        <f>(Transition!$D24*('Base-scenario'!AG26*'Unit emission'!P25)*Efficiency!$G24+(Transition!$C24*('Base-scenario'!AG26*'Unit emission'!P69)+'Base-scenario'!AG114*'Unit emission'!P201)*Efficiency!$P24)/Lifetime!$C24</f>
        <v>2726198.1583107491</v>
      </c>
      <c r="AG25">
        <f>(Transition!$D24*('Base-scenario'!AH26*'Unit emission'!Q25)*Efficiency!$G24+(Transition!$C24*('Base-scenario'!AH26*'Unit emission'!Q69)+'Base-scenario'!AH114*'Unit emission'!Q201)*Efficiency!$P24)/Lifetime!$C24</f>
        <v>2742124.3137424686</v>
      </c>
      <c r="AH25">
        <f>(Transition!$D24*('Base-scenario'!AI26*'Unit emission'!R25)*Efficiency!$G24+(Transition!$C24*('Base-scenario'!AI26*'Unit emission'!R69)+'Base-scenario'!AI114*'Unit emission'!R201)*Efficiency!$P24)/Lifetime!$C24</f>
        <v>17371226.17899837</v>
      </c>
      <c r="AI25">
        <f>(Transition!$D24*('Base-scenario'!AJ26*'Unit emission'!S25)*Efficiency!$G24+Transition!$C24*('Base-scenario'!AJ26*'Unit emission'!S69)*Efficiency!$P24)/Lifetime!$C24</f>
        <v>0</v>
      </c>
      <c r="AJ25">
        <f>(Transition!$D24*('Base-scenario'!AK26*'Unit emission'!C25+'Base-scenario'!AK114*'Unit emission'!C157)*Efficiency!$G24+(Transition!$C24*('Base-scenario'!AK26*'Unit emission'!C69)+'Base-scenario'!AK114*'Unit emission'!C201)*Efficiency!$P24)/Lifetime!$C24</f>
        <v>204322165.76879084</v>
      </c>
      <c r="AK25">
        <f>(Transition!$D24*('Base-scenario'!AL26*'Unit emission'!D25+'Base-scenario'!AL114*'Unit emission'!D157)*Efficiency!$G24+(Transition!$C24*('Base-scenario'!AL26*'Unit emission'!D69)+'Base-scenario'!AL114*'Unit emission'!D201)*Efficiency!$P24)/Lifetime!$C24</f>
        <v>71541834.547184318</v>
      </c>
      <c r="AL25">
        <f>(Transition!$D24*('Base-scenario'!AM26*'Unit emission'!E25+'Base-scenario'!AM114*'Unit emission'!E157)*Efficiency!$G24+(Transition!$C24*('Base-scenario'!AM26*'Unit emission'!E69)+'Base-scenario'!AM114*'Unit emission'!E201)*Efficiency!$P24)/Lifetime!$C24</f>
        <v>30680200.868790571</v>
      </c>
      <c r="AM25">
        <f>(Transition!$D24*('Base-scenario'!AN26*'Unit emission'!F25+'Base-scenario'!AN114*'Unit emission'!F157)*Efficiency!$G24+(Transition!$C24*('Base-scenario'!AN26*'Unit emission'!F69)+'Base-scenario'!AN114*'Unit emission'!F201)*Efficiency!$P24)/Lifetime!$C24</f>
        <v>11406657.59515263</v>
      </c>
      <c r="AN25">
        <f>(Transition!$D24*('Base-scenario'!AO26*'Unit emission'!G25+'Base-scenario'!AO114*'Unit emission'!G157)*Efficiency!$G24+(Transition!$C24*('Base-scenario'!AO26*'Unit emission'!G69)+'Base-scenario'!AO114*'Unit emission'!G201)*Efficiency!$P24)/Lifetime!$C24</f>
        <v>119881610.26702166</v>
      </c>
      <c r="AO25">
        <f>(Transition!$D24*('Base-scenario'!AP26*'Unit emission'!H25+'Base-scenario'!AP114*'Unit emission'!H157)*Efficiency!$G24+(Transition!$C24*('Base-scenario'!AP26*'Unit emission'!H69)+'Base-scenario'!AP114*'Unit emission'!H201)*Efficiency!$P24)/Lifetime!$C24</f>
        <v>2960088.0742368307</v>
      </c>
      <c r="AP25">
        <f>(Transition!$D24*('Base-scenario'!AQ26*'Unit emission'!I25+'Base-scenario'!AQ114*'Unit emission'!I157)*Efficiency!$G24+(Transition!$C24*('Base-scenario'!AQ26*'Unit emission'!I69)+'Base-scenario'!AQ114*'Unit emission'!I201)*Efficiency!$P24)/Lifetime!$C24</f>
        <v>8662937.2305861693</v>
      </c>
      <c r="AQ25">
        <f>(Transition!$D24*('Base-scenario'!AR26*'Unit emission'!J25+'Base-scenario'!AR114*'Unit emission'!J157)*Efficiency!$G24+(Transition!$C24*('Base-scenario'!AR26*'Unit emission'!J69)+'Base-scenario'!AR114*'Unit emission'!J201)*Efficiency!$P24)/Lifetime!$C24</f>
        <v>24755967.071271729</v>
      </c>
      <c r="AR25">
        <f>(Transition!$D24*('Base-scenario'!AS26*'Unit emission'!K25+'Base-scenario'!AS114*'Unit emission'!K157)*Efficiency!$G24+(Transition!$C24*('Base-scenario'!AS26*'Unit emission'!K69)+'Base-scenario'!AS114*'Unit emission'!K201)*Efficiency!$P24)/Lifetime!$C24</f>
        <v>130840137.2369891</v>
      </c>
      <c r="AS25">
        <f>(Transition!$D24*('Base-scenario'!AT26*'Unit emission'!L25+'Base-scenario'!AT114*'Unit emission'!L157)*Efficiency!$G24+(Transition!$C24*('Base-scenario'!AT26*'Unit emission'!L69)+'Base-scenario'!AT114*'Unit emission'!L201)*Efficiency!$P24)/Lifetime!$C24</f>
        <v>14919968.915948696</v>
      </c>
      <c r="AT25">
        <f>(Transition!$D24*('Base-scenario'!AU26*'Unit emission'!M25+'Base-scenario'!AU114*'Unit emission'!M157)*Efficiency!$G24+(Transition!$C24*('Base-scenario'!AU26*'Unit emission'!M69)+'Base-scenario'!AU114*'Unit emission'!M201)*Efficiency!$P24)/Lifetime!$C24</f>
        <v>17643339.296656717</v>
      </c>
      <c r="AU25">
        <f>(Transition!$D24*('Base-scenario'!AV26*'Unit emission'!N25+'Base-scenario'!AV114*'Unit emission'!N157)*Efficiency!$G24+(Transition!$C24*('Base-scenario'!AV26*'Unit emission'!N69)+'Base-scenario'!AV114*'Unit emission'!N201)*Efficiency!$P24)/Lifetime!$C24</f>
        <v>3177558.7353799115</v>
      </c>
      <c r="AV25">
        <f>(Transition!$D24*('Base-scenario'!AW26*'Unit emission'!O25+'Base-scenario'!AW114*'Unit emission'!O157)*Efficiency!$G24+(Transition!$C24*('Base-scenario'!AW26*'Unit emission'!O69)+'Base-scenario'!AW114*'Unit emission'!O201)*Efficiency!$P24)/Lifetime!$C24</f>
        <v>9523362.865611352</v>
      </c>
      <c r="AW25">
        <f>(Transition!$D24*('Base-scenario'!AX26*'Unit emission'!P25+'Base-scenario'!AX114*'Unit emission'!P157)*Efficiency!$G24+(Transition!$C24*('Base-scenario'!AX26*'Unit emission'!P69)+'Base-scenario'!AX114*'Unit emission'!P201)*Efficiency!$P24)/Lifetime!$C24</f>
        <v>5452396.3166215168</v>
      </c>
      <c r="AX25">
        <f>(Transition!$D24*('Base-scenario'!AY26*'Unit emission'!Q25+'Base-scenario'!AY114*'Unit emission'!Q157)*Efficiency!$G24+(Transition!$C24*('Base-scenario'!AY26*'Unit emission'!Q69)+'Base-scenario'!AY114*'Unit emission'!Q201)*Efficiency!$P24)/Lifetime!$C24</f>
        <v>5484248.627484953</v>
      </c>
      <c r="AY25">
        <f>(Transition!$D24*('Base-scenario'!AZ26*'Unit emission'!R25+'Base-scenario'!AZ114*'Unit emission'!R157)*Efficiency!$G24+(Transition!$C24*('Base-scenario'!AZ26*'Unit emission'!R69)+'Base-scenario'!AZ114*'Unit emission'!R201)*Efficiency!$P24)/Lifetime!$C24</f>
        <v>34742452.357996635</v>
      </c>
      <c r="AZ25">
        <f>(Transition!$D24*('Base-scenario'!BA26*'Unit emission'!S25)*Efficiency!$G24+Transition!$C24*('Base-scenario'!BA26*'Unit emission'!S69)*Efficiency!$P24)/Lifetime!$C24</f>
        <v>0</v>
      </c>
      <c r="BA25" s="9">
        <f>(Transition!$D24*('Base-scenario'!BB26*'Unit emission'!C25)*Efficiency!$G24+Transition!$C24*('Base-scenario'!BB26*'Unit emission'!C69)*Efficiency!$P24)/Lifetime!$C24</f>
        <v>0</v>
      </c>
      <c r="BB25" s="9">
        <f>(Transition!$D24*('Base-scenario'!BC26*'Unit emission'!D25)*Efficiency!$G24+Transition!$C24*('Base-scenario'!BC26*'Unit emission'!D69)*Efficiency!$P24)/Lifetime!$C24</f>
        <v>0</v>
      </c>
      <c r="BC25" s="9">
        <f>(Transition!$D24*('Base-scenario'!BD26*'Unit emission'!E25)*Efficiency!$G24+Transition!$C24*('Base-scenario'!BD26*'Unit emission'!E69)*Efficiency!$P24)/Lifetime!$C24</f>
        <v>0</v>
      </c>
      <c r="BD25" s="9">
        <f>(Transition!$D24*('Base-scenario'!BE26*'Unit emission'!F25)*Efficiency!$G24+Transition!$C24*('Base-scenario'!BE26*'Unit emission'!F69)*Efficiency!$P24)/Lifetime!$C24</f>
        <v>0</v>
      </c>
      <c r="BE25" s="9">
        <f>(Transition!$D24*('Base-scenario'!BF26*'Unit emission'!G25)*Efficiency!$G24+Transition!$C24*('Base-scenario'!BF26*'Unit emission'!G69)*Efficiency!$P24)/Lifetime!$C24</f>
        <v>0</v>
      </c>
      <c r="BF25" s="9">
        <f>(Transition!$D24*('Base-scenario'!BG26*'Unit emission'!H25)*Efficiency!$G24+Transition!$C24*('Base-scenario'!BG26*'Unit emission'!H69)*Efficiency!$P24)/Lifetime!$C24</f>
        <v>0</v>
      </c>
      <c r="BG25" s="9">
        <f>(Transition!$D24*('Base-scenario'!BH26*'Unit emission'!I25)*Efficiency!$G24+Transition!$C24*('Base-scenario'!BH26*'Unit emission'!I69)*Efficiency!$P24)/Lifetime!$C24</f>
        <v>0</v>
      </c>
      <c r="BH25" s="9">
        <f>(Transition!$D24*('Base-scenario'!BI26*'Unit emission'!J25)*Efficiency!$G24+Transition!$C24*('Base-scenario'!BI26*'Unit emission'!J69)*Efficiency!$P24)/Lifetime!$C24</f>
        <v>0</v>
      </c>
      <c r="BI25" s="9">
        <f>(Transition!$D24*('Base-scenario'!BJ26*'Unit emission'!K25)*Efficiency!$G24+Transition!$C24*('Base-scenario'!BJ26*'Unit emission'!K69)*Efficiency!$P24)/Lifetime!$C24</f>
        <v>0</v>
      </c>
      <c r="BJ25" s="9">
        <f>(Transition!$D24*('Base-scenario'!BK26*'Unit emission'!L25)*Efficiency!$G24+Transition!$C24*('Base-scenario'!BK26*'Unit emission'!L69)*Efficiency!$P24)/Lifetime!$C24</f>
        <v>0</v>
      </c>
      <c r="BK25" s="9">
        <f>(Transition!$D24*('Base-scenario'!BL26*'Unit emission'!M25)*Efficiency!$G24+Transition!$C24*('Base-scenario'!BL26*'Unit emission'!M69)*Efficiency!$P24)/Lifetime!$C24</f>
        <v>0</v>
      </c>
      <c r="BL25" s="9">
        <f>(Transition!$D24*('Base-scenario'!BM26*'Unit emission'!N25)*Efficiency!$G24+Transition!$C24*('Base-scenario'!BM26*'Unit emission'!N69)*Efficiency!$P24)/Lifetime!$C24</f>
        <v>0</v>
      </c>
      <c r="BM25" s="9">
        <f>(Transition!$D24*('Base-scenario'!BN26*'Unit emission'!O25)*Efficiency!$G24+Transition!$C24*('Base-scenario'!BN26*'Unit emission'!O69)*Efficiency!$P24)/Lifetime!$C24</f>
        <v>0</v>
      </c>
      <c r="BN25" s="9">
        <f>(Transition!$D24*('Base-scenario'!BO26*'Unit emission'!P25)*Efficiency!$G24+Transition!$C24*('Base-scenario'!BO26*'Unit emission'!P69)*Efficiency!$P24)/Lifetime!$C24</f>
        <v>0</v>
      </c>
      <c r="BO25" s="9">
        <f>(Transition!$D24*('Base-scenario'!BP26*'Unit emission'!Q25)*Efficiency!$G24+Transition!$C24*('Base-scenario'!BP26*'Unit emission'!Q69)*Efficiency!$P24)/Lifetime!$C24</f>
        <v>0</v>
      </c>
      <c r="BP25" s="9">
        <f>(Transition!$D24*('Base-scenario'!BQ26*'Unit emission'!R25)*Efficiency!$G24+Transition!$C24*('Base-scenario'!BQ26*'Unit emission'!R69)*Efficiency!$P24)/Lifetime!$C24</f>
        <v>0</v>
      </c>
      <c r="BQ25" s="9">
        <f>(Transition!$D24*('Base-scenario'!BR26*'Unit emission'!S25)*Efficiency!$G24+Transition!$C24*('Base-scenario'!BR26*'Unit emission'!S69)*Efficiency!$P24)/Lifetime!$C24</f>
        <v>0</v>
      </c>
      <c r="BR25" s="9">
        <f>(Transition!$D24*('Base-scenario'!BS26*'Unit emission'!C25)*Efficiency!$G24+Transition!$C24*('Base-scenario'!BS26*'Unit emission'!C69)*Efficiency!$P24)/Lifetime!$C24</f>
        <v>0</v>
      </c>
      <c r="BS25" s="9">
        <f>(Transition!$D24*('Base-scenario'!BT26*'Unit emission'!D25)*Efficiency!$G24+Transition!$C24*('Base-scenario'!BT26*'Unit emission'!D69)*Efficiency!$P24)/Lifetime!$C24</f>
        <v>0</v>
      </c>
      <c r="BT25" s="9">
        <f>(Transition!$D24*('Base-scenario'!BU26*'Unit emission'!E25)*Efficiency!$G24+Transition!$C24*('Base-scenario'!BU26*'Unit emission'!E69)*Efficiency!$P24)/Lifetime!$C24</f>
        <v>0</v>
      </c>
      <c r="BU25" s="9">
        <f>(Transition!$D24*('Base-scenario'!BV26*'Unit emission'!F25)*Efficiency!$G24+Transition!$C24*('Base-scenario'!BV26*'Unit emission'!F69)*Efficiency!$P24)/Lifetime!$C24</f>
        <v>0</v>
      </c>
      <c r="BV25" s="9">
        <f>(Transition!$D24*('Base-scenario'!BW26*'Unit emission'!G25)*Efficiency!$G24+Transition!$C24*('Base-scenario'!BW26*'Unit emission'!G69)*Efficiency!$P24)/Lifetime!$C24</f>
        <v>0</v>
      </c>
      <c r="BW25" s="9">
        <f>(Transition!$D24*('Base-scenario'!BX26*'Unit emission'!H25)*Efficiency!$G24+Transition!$C24*('Base-scenario'!BX26*'Unit emission'!H69)*Efficiency!$P24)/Lifetime!$C24</f>
        <v>0</v>
      </c>
      <c r="BX25" s="9">
        <f>(Transition!$D24*('Base-scenario'!BY26*'Unit emission'!I25)*Efficiency!$G24+Transition!$C24*('Base-scenario'!BY26*'Unit emission'!I69)*Efficiency!$P24)/Lifetime!$C24</f>
        <v>0</v>
      </c>
      <c r="BY25" s="9">
        <f>(Transition!$D24*('Base-scenario'!BZ26*'Unit emission'!J25)*Efficiency!$G24+Transition!$C24*('Base-scenario'!BZ26*'Unit emission'!J69)*Efficiency!$P24)/Lifetime!$C24</f>
        <v>0</v>
      </c>
      <c r="BZ25" s="9">
        <f>(Transition!$D24*('Base-scenario'!CA26*'Unit emission'!K25)*Efficiency!$G24+Transition!$C24*('Base-scenario'!CA26*'Unit emission'!K69)*Efficiency!$P24)/Lifetime!$C24</f>
        <v>0</v>
      </c>
      <c r="CA25" s="9">
        <f>(Transition!$D24*('Base-scenario'!CB26*'Unit emission'!L25)*Efficiency!$G24+Transition!$C24*('Base-scenario'!CB26*'Unit emission'!L69)*Efficiency!$P24)/Lifetime!$C24</f>
        <v>0</v>
      </c>
      <c r="CB25" s="9">
        <f>(Transition!$D24*('Base-scenario'!CC26*'Unit emission'!M25)*Efficiency!$G24+Transition!$C24*('Base-scenario'!CC26*'Unit emission'!M69)*Efficiency!$P24)/Lifetime!$C24</f>
        <v>0</v>
      </c>
      <c r="CC25" s="9">
        <f>(Transition!$D24*('Base-scenario'!CD26*'Unit emission'!N25)*Efficiency!$G24+Transition!$C24*('Base-scenario'!CD26*'Unit emission'!N69)*Efficiency!$P24)/Lifetime!$C24</f>
        <v>0</v>
      </c>
      <c r="CD25" s="9">
        <f>(Transition!$D24*('Base-scenario'!CE26*'Unit emission'!O25)*Efficiency!$G24+Transition!$C24*('Base-scenario'!CE26*'Unit emission'!O69)*Efficiency!$P24)/Lifetime!$C24</f>
        <v>0</v>
      </c>
      <c r="CE25" s="9">
        <f>(Transition!$D24*('Base-scenario'!CF26*'Unit emission'!P25)*Efficiency!$G24+Transition!$C24*('Base-scenario'!CF26*'Unit emission'!P69)*Efficiency!$P24)/Lifetime!$C24</f>
        <v>0</v>
      </c>
      <c r="CF25" s="9">
        <f>(Transition!$D24*('Base-scenario'!CG26*'Unit emission'!Q25)*Efficiency!$G24+Transition!$C24*('Base-scenario'!CG26*'Unit emission'!Q69)*Efficiency!$P24)/Lifetime!$C24</f>
        <v>0</v>
      </c>
      <c r="CG25" s="9">
        <f>(Transition!$D24*('Base-scenario'!CH26*'Unit emission'!R25)*Efficiency!$G24+Transition!$C24*('Base-scenario'!CH26*'Unit emission'!R69)*Efficiency!$P24)/Lifetime!$C24</f>
        <v>0</v>
      </c>
      <c r="CJ25">
        <v>2032</v>
      </c>
      <c r="CK25">
        <f>(Transition!$D24*('RCP26 scenario'!C26*'Unit emission'!T25+'RCP26 scenario'!C114*'Unit emission'!T157)*Efficiency!$G24+(Transition!$C24*('RCP26 scenario'!C26*'Unit emission'!T69)+'RCP26 scenario'!C114*'Unit emission'!T201)*Efficiency!$P24)/Lifetime!$C24</f>
        <v>0</v>
      </c>
      <c r="CL25">
        <f>(Transition!$D24*('RCP26 scenario'!D26*'Unit emission'!U25+'RCP26 scenario'!D114*'Unit emission'!U157)*Efficiency!$G24+(Transition!$C24*('RCP26 scenario'!D26*'Unit emission'!U69)+'RCP26 scenario'!D114*'Unit emission'!U201)*Efficiency!$P24)/Lifetime!$C24</f>
        <v>0</v>
      </c>
      <c r="CM25">
        <f>(Transition!$D24*('RCP26 scenario'!E26*'Unit emission'!V25+'RCP26 scenario'!E114*'Unit emission'!V157)*Efficiency!$G24+(Transition!$C24*('RCP26 scenario'!E26*'Unit emission'!V69)+'RCP26 scenario'!E114*'Unit emission'!V201)*Efficiency!$P24)/Lifetime!$C24</f>
        <v>0</v>
      </c>
      <c r="CN25">
        <f>(Transition!$D24*('RCP26 scenario'!F26*'Unit emission'!W25+'RCP26 scenario'!F114*'Unit emission'!W157)*Efficiency!$G24+(Transition!$C24*('RCP26 scenario'!F26*'Unit emission'!W69)+'RCP26 scenario'!F114*'Unit emission'!W201)*Efficiency!$P24)/Lifetime!$C24</f>
        <v>0</v>
      </c>
      <c r="CO25">
        <f>(Transition!$D24*('RCP26 scenario'!G26*'Unit emission'!X25+'RCP26 scenario'!G114*'Unit emission'!X157)*Efficiency!$G24+(Transition!$C24*('RCP26 scenario'!G26*'Unit emission'!X69)+'RCP26 scenario'!G114*'Unit emission'!X201)*Efficiency!$P24)/Lifetime!$C24</f>
        <v>0</v>
      </c>
      <c r="CP25">
        <f>(Transition!$D24*('RCP26 scenario'!H26*'Unit emission'!Y25+'RCP26 scenario'!H114*'Unit emission'!Y157)*Efficiency!$G24+(Transition!$C24*('RCP26 scenario'!H26*'Unit emission'!Y69)+'RCP26 scenario'!H114*'Unit emission'!Y201)*Efficiency!$P24)/Lifetime!$C24</f>
        <v>0</v>
      </c>
      <c r="CQ25">
        <f>(Transition!$D24*('RCP26 scenario'!I26*'Unit emission'!Z25+'RCP26 scenario'!I114*'Unit emission'!Z157)*Efficiency!$G24+(Transition!$C24*('RCP26 scenario'!I26*'Unit emission'!Z69)+'RCP26 scenario'!I114*'Unit emission'!Z201)*Efficiency!$P24)/Lifetime!$C24</f>
        <v>0</v>
      </c>
      <c r="CR25">
        <f>(Transition!$D24*('RCP26 scenario'!J26*'Unit emission'!AA25+'RCP26 scenario'!J114*'Unit emission'!AA157)*Efficiency!$G24+(Transition!$C24*('RCP26 scenario'!J26*'Unit emission'!AA69)+'RCP26 scenario'!J114*'Unit emission'!AA201)*Efficiency!$P24)/Lifetime!$C24</f>
        <v>0</v>
      </c>
      <c r="CS25">
        <f>(Transition!$D24*('RCP26 scenario'!K26*'Unit emission'!AB25+'RCP26 scenario'!K114*'Unit emission'!AB157)*Efficiency!$G24+(Transition!$C24*('RCP26 scenario'!K26*'Unit emission'!AB69)+'RCP26 scenario'!K114*'Unit emission'!AB201)*Efficiency!$P24)/Lifetime!$C24</f>
        <v>0</v>
      </c>
      <c r="CT25">
        <f>(Transition!$D24*('RCP26 scenario'!L26*'Unit emission'!AC25+'RCP26 scenario'!L114*'Unit emission'!AC157)*Efficiency!$G24+(Transition!$C24*('RCP26 scenario'!L26*'Unit emission'!AC69)+'RCP26 scenario'!L114*'Unit emission'!AC201)*Efficiency!$P24)/Lifetime!$C24</f>
        <v>0</v>
      </c>
      <c r="CU25">
        <f>(Transition!$D24*('RCP26 scenario'!M26*'Unit emission'!AD25+'RCP26 scenario'!M114*'Unit emission'!AD157)*Efficiency!$G24+(Transition!$C24*('RCP26 scenario'!M26*'Unit emission'!AD69)+'RCP26 scenario'!M114*'Unit emission'!AD201)*Efficiency!$P24)/Lifetime!$C24</f>
        <v>0</v>
      </c>
      <c r="CV25">
        <f>(Transition!$D24*('RCP26 scenario'!N26*'Unit emission'!AE25+'RCP26 scenario'!N114*'Unit emission'!AE157)*Efficiency!$G24+(Transition!$C24*('RCP26 scenario'!N26*'Unit emission'!AE69)+'RCP26 scenario'!N114*'Unit emission'!AE201)*Efficiency!$P24)/Lifetime!$C24</f>
        <v>0</v>
      </c>
      <c r="CW25">
        <f>(Transition!$D24*('RCP26 scenario'!O26*'Unit emission'!AF25+'RCP26 scenario'!O114*'Unit emission'!AF157)*Efficiency!$G24+(Transition!$C24*('RCP26 scenario'!O26*'Unit emission'!AF69)+'RCP26 scenario'!O114*'Unit emission'!AF201)*Efficiency!$P24)/Lifetime!$C24</f>
        <v>0</v>
      </c>
      <c r="CX25">
        <f>(Transition!$D24*('RCP26 scenario'!P26*'Unit emission'!AG25+'RCP26 scenario'!P114*'Unit emission'!AG157)*Efficiency!$G24+(Transition!$C24*('RCP26 scenario'!P26*'Unit emission'!AG69)+'RCP26 scenario'!P114*'Unit emission'!AG201)*Efficiency!$P24)/Lifetime!$C24</f>
        <v>0</v>
      </c>
      <c r="CY25">
        <f>(Transition!$D24*('RCP26 scenario'!Q26*'Unit emission'!AH25+'RCP26 scenario'!Q114*'Unit emission'!AH157)*Efficiency!$G24+(Transition!$C24*('RCP26 scenario'!Q26*'Unit emission'!AH69)+'RCP26 scenario'!Q114*'Unit emission'!AH201)*Efficiency!$P24)/Lifetime!$C24</f>
        <v>0</v>
      </c>
      <c r="CZ25">
        <f>(Transition!$D24*('RCP26 scenario'!R26*'Unit emission'!AI25+'RCP26 scenario'!R114*'Unit emission'!AI157)*Efficiency!$G24+(Transition!$C24*('RCP26 scenario'!R26*'Unit emission'!AI69)+'RCP26 scenario'!R114*'Unit emission'!AI201)*Efficiency!$P24)/Lifetime!$C24</f>
        <v>0</v>
      </c>
      <c r="DA25">
        <f>(Transition!$D24*('RCP26 scenario'!S26*'Unit emission'!AJ25)*Efficiency!$G24+Transition!$C24*('RCP26 scenario'!S26*'Unit emission'!AJ69)*Efficiency!$P24)/Lifetime!$C24</f>
        <v>0</v>
      </c>
      <c r="DB25">
        <f>(Transition!$D24*('RCP26 scenario'!T26*'Unit emission'!T25+'RCP26 scenario'!T114*'Unit emission'!T157)*Efficiency!$G24+(Transition!$C24*('RCP26 scenario'!T26*'Unit emission'!T69)+'RCP26 scenario'!T114*'Unit emission'!T201)*Efficiency!$P24)/Lifetime!$C24</f>
        <v>140065664.69554618</v>
      </c>
      <c r="DC25">
        <f>(Transition!$D24*('RCP26 scenario'!U26*'Unit emission'!U25+'RCP26 scenario'!U114*'Unit emission'!U157)*Efficiency!$G24+(Transition!$C24*('RCP26 scenario'!U26*'Unit emission'!U69)+'RCP26 scenario'!U114*'Unit emission'!U201)*Efficiency!$P24)/Lifetime!$C24</f>
        <v>53168168.465538345</v>
      </c>
      <c r="DD25">
        <f>(Transition!$D24*('RCP26 scenario'!V26*'Unit emission'!V25+'RCP26 scenario'!V114*'Unit emission'!V157)*Efficiency!$G24+(Transition!$C24*('RCP26 scenario'!V26*'Unit emission'!V69)+'RCP26 scenario'!V114*'Unit emission'!V201)*Efficiency!$P24)/Lifetime!$C24</f>
        <v>21541943.009033021</v>
      </c>
      <c r="DE25">
        <f>(Transition!$D24*('RCP26 scenario'!W26*'Unit emission'!W25+'RCP26 scenario'!W114*'Unit emission'!W157)*Efficiency!$G24+(Transition!$C24*('RCP26 scenario'!W26*'Unit emission'!W69)+'RCP26 scenario'!W114*'Unit emission'!W201)*Efficiency!$P24)/Lifetime!$C24</f>
        <v>6717698.2459267871</v>
      </c>
      <c r="DF25">
        <f>(Transition!$D24*('RCP26 scenario'!X26*'Unit emission'!X25+'RCP26 scenario'!X114*'Unit emission'!X157)*Efficiency!$G24+(Transition!$C24*('RCP26 scenario'!X26*'Unit emission'!X69)+'RCP26 scenario'!X114*'Unit emission'!X201)*Efficiency!$P24)/Lifetime!$C24</f>
        <v>70173007.586999491</v>
      </c>
      <c r="DG25">
        <f>(Transition!$D24*('RCP26 scenario'!Y26*'Unit emission'!Y25+'RCP26 scenario'!Y114*'Unit emission'!Y157)*Efficiency!$G24+(Transition!$C24*('RCP26 scenario'!Y26*'Unit emission'!Y69)+'RCP26 scenario'!Y114*'Unit emission'!Y201)*Efficiency!$P24)/Lifetime!$C24</f>
        <v>2308154.829150192</v>
      </c>
      <c r="DH25">
        <f>(Transition!$D24*('RCP26 scenario'!Z26*'Unit emission'!Z25+'RCP26 scenario'!Z114*'Unit emission'!Z157)*Efficiency!$G24+(Transition!$C24*('RCP26 scenario'!Z26*'Unit emission'!Z69)+'RCP26 scenario'!Z114*'Unit emission'!Z201)*Efficiency!$P24)/Lifetime!$C24</f>
        <v>6062940.20670518</v>
      </c>
      <c r="DI25">
        <f>(Transition!$D24*('RCP26 scenario'!AA26*'Unit emission'!AA25+'RCP26 scenario'!AA114*'Unit emission'!AA157)*Efficiency!$G24+(Transition!$C24*('RCP26 scenario'!AA26*'Unit emission'!AA69)+'RCP26 scenario'!AA114*'Unit emission'!AA201)*Efficiency!$P24)/Lifetime!$C24</f>
        <v>19425027.036126796</v>
      </c>
      <c r="DJ25">
        <f>(Transition!$D24*('RCP26 scenario'!AB26*'Unit emission'!AB25+'RCP26 scenario'!AB114*'Unit emission'!AB157)*Efficiency!$G24+(Transition!$C24*('RCP26 scenario'!AB26*'Unit emission'!AB69)+'RCP26 scenario'!AB114*'Unit emission'!AB201)*Efficiency!$P24)/Lifetime!$C24</f>
        <v>70039404.519113675</v>
      </c>
      <c r="DK25">
        <f>(Transition!$D24*('RCP26 scenario'!AC26*'Unit emission'!AC25+'RCP26 scenario'!AC114*'Unit emission'!AC157)*Efficiency!$G24+(Transition!$C24*('RCP26 scenario'!AC26*'Unit emission'!AC69)+'RCP26 scenario'!AC114*'Unit emission'!AC201)*Efficiency!$P24)/Lifetime!$C24</f>
        <v>11298952.736385047</v>
      </c>
      <c r="DL25">
        <f>(Transition!$D24*('RCP26 scenario'!AD26*'Unit emission'!AD25+'RCP26 scenario'!AD114*'Unit emission'!AD157)*Efficiency!$G24+(Transition!$C24*('RCP26 scenario'!AD26*'Unit emission'!AD69)+'RCP26 scenario'!AD114*'Unit emission'!AD201)*Efficiency!$P24)/Lifetime!$C24</f>
        <v>21478733.324337956</v>
      </c>
      <c r="DM25">
        <f>(Transition!$D24*('RCP26 scenario'!AE26*'Unit emission'!AE25+'RCP26 scenario'!AE114*'Unit emission'!AE157)*Efficiency!$G24+(Transition!$C24*('RCP26 scenario'!AE26*'Unit emission'!AE69)+'RCP26 scenario'!AE114*'Unit emission'!AE201)*Efficiency!$P24)/Lifetime!$C24</f>
        <v>2559385.5265063616</v>
      </c>
      <c r="DN25">
        <f>(Transition!$D24*('RCP26 scenario'!AF26*'Unit emission'!AF25+'RCP26 scenario'!AF114*'Unit emission'!AF157)*Efficiency!$G24+(Transition!$C24*('RCP26 scenario'!AF26*'Unit emission'!AF69)+'RCP26 scenario'!AF114*'Unit emission'!AF201)*Efficiency!$P24)/Lifetime!$C24</f>
        <v>7678636.6595009165</v>
      </c>
      <c r="DO25">
        <f>(Transition!$D24*('RCP26 scenario'!AG26*'Unit emission'!AG25+'RCP26 scenario'!AG114*'Unit emission'!AG157)*Efficiency!$G24+(Transition!$C24*('RCP26 scenario'!AG26*'Unit emission'!AG69)+'RCP26 scenario'!AG114*'Unit emission'!AG201)*Efficiency!$P24)/Lifetime!$C24</f>
        <v>12233547.186347974</v>
      </c>
      <c r="DP25">
        <f>(Transition!$D24*('RCP26 scenario'!AH26*'Unit emission'!AH25+'RCP26 scenario'!AH114*'Unit emission'!AH157)*Efficiency!$G24+(Transition!$C24*('RCP26 scenario'!AH26*'Unit emission'!AH69)+'RCP26 scenario'!AH114*'Unit emission'!AH201)*Efficiency!$P24)/Lifetime!$C24</f>
        <v>5239832.5712010553</v>
      </c>
      <c r="DQ25">
        <f>(Transition!$D24*('RCP26 scenario'!AI26*'Unit emission'!AI25+'RCP26 scenario'!AI114*'Unit emission'!AI157)*Efficiency!$G24+(Transition!$C24*('RCP26 scenario'!AI26*'Unit emission'!AI69)+'RCP26 scenario'!AI114*'Unit emission'!AI201)*Efficiency!$P24)/Lifetime!$C24</f>
        <v>26212008.070960503</v>
      </c>
      <c r="DR25">
        <f>(Transition!$D24*('RCP26 scenario'!AJ26*'Unit emission'!AJ25)*Efficiency!$G24+Transition!$C24*('RCP26 scenario'!AJ26*'Unit emission'!AJ69)*Efficiency!$P24)/Lifetime!$C24</f>
        <v>0</v>
      </c>
      <c r="DS25">
        <f>(Transition!$D24*('RCP26 scenario'!AK26*'Unit emission'!T25+'RCP26 scenario'!AK114*'Unit emission'!T157)*Efficiency!$G24+(Transition!$C24*('RCP26 scenario'!AK26*'Unit emission'!T69)+'RCP26 scenario'!AK114*'Unit emission'!T201)*Efficiency!$P24)/Lifetime!$C24</f>
        <v>280131329.39109129</v>
      </c>
      <c r="DT25">
        <f>(Transition!$D24*('RCP26 scenario'!AL26*'Unit emission'!U25+'RCP26 scenario'!AL114*'Unit emission'!U157)*Efficiency!$G24+(Transition!$C24*('RCP26 scenario'!AL26*'Unit emission'!U69)+'RCP26 scenario'!AL114*'Unit emission'!U201)*Efficiency!$P24)/Lifetime!$C24</f>
        <v>103483020.70348521</v>
      </c>
      <c r="DU25">
        <f>(Transition!$D24*('RCP26 scenario'!AM26*'Unit emission'!V25+'RCP26 scenario'!AM114*'Unit emission'!V157)*Efficiency!$G24+(Transition!$C24*('RCP26 scenario'!AM26*'Unit emission'!V69)+'RCP26 scenario'!AM114*'Unit emission'!V201)*Efficiency!$P24)/Lifetime!$C24</f>
        <v>43083886.018066041</v>
      </c>
      <c r="DV25">
        <f>(Transition!$D24*('RCP26 scenario'!AN26*'Unit emission'!W25+'RCP26 scenario'!AN114*'Unit emission'!W157)*Efficiency!$G24+(Transition!$C24*('RCP26 scenario'!AN26*'Unit emission'!W69)+'RCP26 scenario'!AN114*'Unit emission'!W201)*Efficiency!$P24)/Lifetime!$C24</f>
        <v>13435396.491853587</v>
      </c>
      <c r="DW25">
        <f>(Transition!$D24*('RCP26 scenario'!AO26*'Unit emission'!X25+'RCP26 scenario'!AO114*'Unit emission'!X157)*Efficiency!$G24+(Transition!$C24*('RCP26 scenario'!AO26*'Unit emission'!X69)+'RCP26 scenario'!AO114*'Unit emission'!X201)*Efficiency!$P24)/Lifetime!$C24</f>
        <v>140346015.17399916</v>
      </c>
      <c r="DX25">
        <f>(Transition!$D24*('RCP26 scenario'!AP26*'Unit emission'!Y25+'RCP26 scenario'!AP114*'Unit emission'!Y157)*Efficiency!$G24+(Transition!$C24*('RCP26 scenario'!AP26*'Unit emission'!Y69)+'RCP26 scenario'!AP114*'Unit emission'!Y201)*Efficiency!$P24)/Lifetime!$C24</f>
        <v>4616309.6583003988</v>
      </c>
      <c r="DY25">
        <f>(Transition!$D24*('RCP26 scenario'!AQ26*'Unit emission'!Z25+'RCP26 scenario'!AQ114*'Unit emission'!Z157)*Efficiency!$G24+(Transition!$C24*('RCP26 scenario'!AQ26*'Unit emission'!Z69)+'RCP26 scenario'!AQ114*'Unit emission'!Z201)*Efficiency!$P24)/Lifetime!$C24</f>
        <v>12125880.413410375</v>
      </c>
      <c r="DZ25">
        <f>(Transition!$D24*('RCP26 scenario'!AR26*'Unit emission'!AA25+'RCP26 scenario'!AR114*'Unit emission'!AA157)*Efficiency!$G24+(Transition!$C24*('RCP26 scenario'!AR26*'Unit emission'!AA69)+'RCP26 scenario'!AR114*'Unit emission'!AA201)*Efficiency!$P24)/Lifetime!$C24</f>
        <v>38850054.072253592</v>
      </c>
      <c r="EA25">
        <f>(Transition!$D24*('RCP26 scenario'!AS26*'Unit emission'!AB25+'RCP26 scenario'!AS114*'Unit emission'!AB157)*Efficiency!$G24+(Transition!$C24*('RCP26 scenario'!AS26*'Unit emission'!AB69)+'RCP26 scenario'!AS114*'Unit emission'!AB201)*Efficiency!$P24)/Lifetime!$C24</f>
        <v>140078809.03822708</v>
      </c>
      <c r="EB25">
        <f>(Transition!$D24*('RCP26 scenario'!AT26*'Unit emission'!AC25+'RCP26 scenario'!AT114*'Unit emission'!AC157)*Efficiency!$G24+(Transition!$C24*('RCP26 scenario'!AT26*'Unit emission'!AC69)+'RCP26 scenario'!AT114*'Unit emission'!AC201)*Efficiency!$P24)/Lifetime!$C24</f>
        <v>22597905.472769976</v>
      </c>
      <c r="EC25">
        <f>(Transition!$D24*('RCP26 scenario'!AU26*'Unit emission'!AD25+'RCP26 scenario'!AU114*'Unit emission'!AD157)*Efficiency!$G24+(Transition!$C24*('RCP26 scenario'!AU26*'Unit emission'!AD69)+'RCP26 scenario'!AU114*'Unit emission'!AD201)*Efficiency!$P24)/Lifetime!$C24</f>
        <v>42957466.648675911</v>
      </c>
      <c r="ED25">
        <f>(Transition!$D24*('RCP26 scenario'!AV26*'Unit emission'!AE25+'RCP26 scenario'!AV114*'Unit emission'!AE157)*Efficiency!$G24+(Transition!$C24*('RCP26 scenario'!AV26*'Unit emission'!AE69)+'RCP26 scenario'!AV114*'Unit emission'!AE201)*Efficiency!$P24)/Lifetime!$C24</f>
        <v>5118771.0530127399</v>
      </c>
      <c r="EE25">
        <f>(Transition!$D24*('RCP26 scenario'!AW26*'Unit emission'!AF25+'RCP26 scenario'!AW114*'Unit emission'!AF157)*Efficiency!$G24+(Transition!$C24*('RCP26 scenario'!AW26*'Unit emission'!AF69)+'RCP26 scenario'!AW114*'Unit emission'!AF201)*Efficiency!$P24)/Lifetime!$C24</f>
        <v>15357273.319001833</v>
      </c>
      <c r="EF25">
        <f>(Transition!$D24*('RCP26 scenario'!AX26*'Unit emission'!AG25+'RCP26 scenario'!AX114*'Unit emission'!AG157)*Efficiency!$G24+(Transition!$C24*('RCP26 scenario'!AX26*'Unit emission'!AG69)+'RCP26 scenario'!AX114*'Unit emission'!AG201)*Efficiency!$P24)/Lifetime!$C24</f>
        <v>24467094.372695949</v>
      </c>
      <c r="EG25">
        <f>(Transition!$D24*('RCP26 scenario'!AY26*'Unit emission'!AH25+'RCP26 scenario'!AY114*'Unit emission'!AH157)*Efficiency!$G24+(Transition!$C24*('RCP26 scenario'!AY26*'Unit emission'!AH69)+'RCP26 scenario'!AY114*'Unit emission'!AH201)*Efficiency!$P24)/Lifetime!$C24</f>
        <v>10479665.142402111</v>
      </c>
      <c r="EH25">
        <f>(Transition!$D24*('RCP26 scenario'!AZ26*'Unit emission'!AI25+'RCP26 scenario'!AZ114*'Unit emission'!AI157)*Efficiency!$G24+(Transition!$C24*('RCP26 scenario'!AZ26*'Unit emission'!AI69)+'RCP26 scenario'!AZ114*'Unit emission'!AI201)*Efficiency!$P24)/Lifetime!$C24</f>
        <v>52424016.141921006</v>
      </c>
      <c r="EI25">
        <f>(Transition!$D24*('RCP26 scenario'!BA26*'Unit emission'!AJ25)*Efficiency!$G24+Transition!$C24*('RCP26 scenario'!BA26*'Unit emission'!AJ69)*Efficiency!$P24)/Lifetime!$C24</f>
        <v>0</v>
      </c>
      <c r="EJ25" s="9">
        <f>(Transition!$D24*('RCP26 scenario'!BB26*'Unit emission'!T25)*Efficiency!$G24+Transition!$C24*('RCP26 scenario'!BB26*'Unit emission'!T69)*Efficiency!$P24)/Lifetime!$C24</f>
        <v>0</v>
      </c>
      <c r="EK25" s="9">
        <f>(Transition!$D24*('RCP26 scenario'!BC26*'Unit emission'!U25)*Efficiency!$G24+Transition!$C24*('RCP26 scenario'!BC26*'Unit emission'!U69)*Efficiency!$P24)/Lifetime!$C24</f>
        <v>0</v>
      </c>
      <c r="EL25" s="9">
        <f>(Transition!$D24*('RCP26 scenario'!BD26*'Unit emission'!V25)*Efficiency!$G24+Transition!$C24*('RCP26 scenario'!BD26*'Unit emission'!V69)*Efficiency!$P24)/Lifetime!$C24</f>
        <v>0</v>
      </c>
      <c r="EM25" s="9">
        <f>(Transition!$D24*('RCP26 scenario'!BE26*'Unit emission'!W25)*Efficiency!$G24+Transition!$C24*('RCP26 scenario'!BE26*'Unit emission'!W69)*Efficiency!$P24)/Lifetime!$C24</f>
        <v>0</v>
      </c>
      <c r="EN25" s="9">
        <f>(Transition!$D24*('RCP26 scenario'!BF26*'Unit emission'!X25)*Efficiency!$G24+Transition!$C24*('RCP26 scenario'!BF26*'Unit emission'!X69)*Efficiency!$P24)/Lifetime!$C24</f>
        <v>0</v>
      </c>
      <c r="EO25" s="9">
        <f>(Transition!$D24*('RCP26 scenario'!BG26*'Unit emission'!Y25)*Efficiency!$G24+Transition!$C24*('RCP26 scenario'!BG26*'Unit emission'!Y69)*Efficiency!$P24)/Lifetime!$C24</f>
        <v>0</v>
      </c>
      <c r="EP25" s="9">
        <f>(Transition!$D24*('RCP26 scenario'!BH26*'Unit emission'!Z25)*Efficiency!$G24+Transition!$C24*('RCP26 scenario'!BH26*'Unit emission'!Z69)*Efficiency!$P24)/Lifetime!$C24</f>
        <v>0</v>
      </c>
      <c r="EQ25" s="9">
        <f>(Transition!$D24*('RCP26 scenario'!BI26*'Unit emission'!AA25)*Efficiency!$G24+Transition!$C24*('RCP26 scenario'!BI26*'Unit emission'!AA69)*Efficiency!$P24)/Lifetime!$C24</f>
        <v>0</v>
      </c>
      <c r="ER25" s="9">
        <f>(Transition!$D24*('RCP26 scenario'!BJ26*'Unit emission'!AB25)*Efficiency!$G24+Transition!$C24*('RCP26 scenario'!BJ26*'Unit emission'!AB69)*Efficiency!$P24)/Lifetime!$C24</f>
        <v>0</v>
      </c>
      <c r="ES25" s="9">
        <f>(Transition!$D24*('RCP26 scenario'!BK26*'Unit emission'!AC25)*Efficiency!$G24+Transition!$C24*('RCP26 scenario'!BK26*'Unit emission'!AC69)*Efficiency!$P24)/Lifetime!$C24</f>
        <v>0</v>
      </c>
      <c r="ET25" s="9">
        <f>(Transition!$D24*('RCP26 scenario'!BL26*'Unit emission'!AD25)*Efficiency!$G24+Transition!$C24*('RCP26 scenario'!BL26*'Unit emission'!AD69)*Efficiency!$P24)/Lifetime!$C24</f>
        <v>0</v>
      </c>
      <c r="EU25" s="9">
        <f>(Transition!$D24*('RCP26 scenario'!BM26*'Unit emission'!AE25)*Efficiency!$G24+Transition!$C24*('RCP26 scenario'!BM26*'Unit emission'!AE69)*Efficiency!$P24)/Lifetime!$C24</f>
        <v>0</v>
      </c>
      <c r="EV25" s="9">
        <f>(Transition!$D24*('RCP26 scenario'!BN26*'Unit emission'!AF25)*Efficiency!$G24+Transition!$C24*('RCP26 scenario'!BN26*'Unit emission'!AF69)*Efficiency!$P24)/Lifetime!$C24</f>
        <v>0</v>
      </c>
      <c r="EW25" s="9">
        <f>(Transition!$D24*('RCP26 scenario'!BO26*'Unit emission'!AG25)*Efficiency!$G24+Transition!$C24*('RCP26 scenario'!BO26*'Unit emission'!AG69)*Efficiency!$P24)/Lifetime!$C24</f>
        <v>0</v>
      </c>
      <c r="EX25" s="9">
        <f>(Transition!$D24*('RCP26 scenario'!BP26*'Unit emission'!AH25)*Efficiency!$G24+Transition!$C24*('RCP26 scenario'!BP26*'Unit emission'!AH69)*Efficiency!$P24)/Lifetime!$C24</f>
        <v>0</v>
      </c>
      <c r="EY25" s="9">
        <f>(Transition!$D24*('RCP26 scenario'!BQ26*'Unit emission'!AI25)*Efficiency!$G24+Transition!$C24*('RCP26 scenario'!BQ26*'Unit emission'!AI69)*Efficiency!$P24)/Lifetime!$C24</f>
        <v>0</v>
      </c>
      <c r="EZ25" s="9">
        <f>(Transition!$D24*('RCP26 scenario'!BR26*'Unit emission'!AJ25)*Efficiency!$G24+Transition!$C24*('RCP26 scenario'!BR26*'Unit emission'!AJ69)*Efficiency!$P24)/Lifetime!$C24</f>
        <v>0</v>
      </c>
      <c r="FA25" s="9">
        <f>(Transition!$D24*('RCP26 scenario'!BS26*'Unit emission'!T25)*Efficiency!$G24+Transition!$C24*('RCP26 scenario'!BS26*'Unit emission'!T69)*Efficiency!$P24)/Lifetime!$C24</f>
        <v>0</v>
      </c>
      <c r="FB25" s="9">
        <f>(Transition!$D24*('RCP26 scenario'!BT26*'Unit emission'!U25)*Efficiency!$G24+Transition!$C24*('RCP26 scenario'!BT26*'Unit emission'!U69)*Efficiency!$P24)/Lifetime!$C24</f>
        <v>0</v>
      </c>
      <c r="FC25" s="9">
        <f>(Transition!$D24*('RCP26 scenario'!BU26*'Unit emission'!V25)*Efficiency!$G24+Transition!$C24*('RCP26 scenario'!BU26*'Unit emission'!V69)*Efficiency!$P24)/Lifetime!$C24</f>
        <v>0</v>
      </c>
      <c r="FD25" s="9">
        <f>(Transition!$D24*('RCP26 scenario'!BV26*'Unit emission'!W25)*Efficiency!$G24+Transition!$C24*('RCP26 scenario'!BV26*'Unit emission'!W69)*Efficiency!$P24)/Lifetime!$C24</f>
        <v>0</v>
      </c>
      <c r="FE25" s="9">
        <f>(Transition!$D24*('RCP26 scenario'!BW26*'Unit emission'!X25)*Efficiency!$G24+Transition!$C24*('RCP26 scenario'!BW26*'Unit emission'!X69)*Efficiency!$P24)/Lifetime!$C24</f>
        <v>0</v>
      </c>
      <c r="FF25" s="9">
        <f>(Transition!$D24*('RCP26 scenario'!BX26*'Unit emission'!Y25)*Efficiency!$G24+Transition!$C24*('RCP26 scenario'!BX26*'Unit emission'!Y69)*Efficiency!$P24)/Lifetime!$C24</f>
        <v>0</v>
      </c>
      <c r="FG25" s="9">
        <f>(Transition!$D24*('RCP26 scenario'!BY26*'Unit emission'!Z25)*Efficiency!$G24+Transition!$C24*('RCP26 scenario'!BY26*'Unit emission'!Z69)*Efficiency!$P24)/Lifetime!$C24</f>
        <v>0</v>
      </c>
      <c r="FH25" s="9">
        <f>(Transition!$D24*('RCP26 scenario'!BZ26*'Unit emission'!AA25)*Efficiency!$G24+Transition!$C24*('RCP26 scenario'!BZ26*'Unit emission'!AA69)*Efficiency!$P24)/Lifetime!$C24</f>
        <v>0</v>
      </c>
      <c r="FI25" s="9">
        <f>(Transition!$D24*('RCP26 scenario'!CA26*'Unit emission'!AB25)*Efficiency!$G24+Transition!$C24*('RCP26 scenario'!CA26*'Unit emission'!AB69)*Efficiency!$P24)/Lifetime!$C24</f>
        <v>0</v>
      </c>
      <c r="FJ25" s="9">
        <f>(Transition!$D24*('RCP26 scenario'!CB26*'Unit emission'!AC25)*Efficiency!$G24+Transition!$C24*('RCP26 scenario'!CB26*'Unit emission'!AC69)*Efficiency!$P24)/Lifetime!$C24</f>
        <v>0</v>
      </c>
      <c r="FK25" s="9">
        <f>(Transition!$D24*('RCP26 scenario'!CC26*'Unit emission'!AD25)*Efficiency!$G24+Transition!$C24*('RCP26 scenario'!CC26*'Unit emission'!AD69)*Efficiency!$P24)/Lifetime!$C24</f>
        <v>0</v>
      </c>
      <c r="FL25" s="9">
        <f>(Transition!$D24*('RCP26 scenario'!CD26*'Unit emission'!AE25)*Efficiency!$G24+Transition!$C24*('RCP26 scenario'!CD26*'Unit emission'!AE69)*Efficiency!$P24)/Lifetime!$C24</f>
        <v>0</v>
      </c>
      <c r="FM25" s="9">
        <f>(Transition!$D24*('RCP26 scenario'!CE26*'Unit emission'!AF25)*Efficiency!$G24+Transition!$C24*('RCP26 scenario'!CE26*'Unit emission'!AF69)*Efficiency!$P24)/Lifetime!$C24</f>
        <v>0</v>
      </c>
      <c r="FN25" s="9">
        <f>(Transition!$D24*('RCP26 scenario'!CF26*'Unit emission'!AG25)*Efficiency!$G24+Transition!$C24*('RCP26 scenario'!CF26*'Unit emission'!AG69)*Efficiency!$P24)/Lifetime!$C24</f>
        <v>0</v>
      </c>
      <c r="FO25" s="9">
        <f>(Transition!$D24*('RCP26 scenario'!CG26*'Unit emission'!AH25)*Efficiency!$G24+Transition!$C24*('RCP26 scenario'!CG26*'Unit emission'!AH69)*Efficiency!$P24)/Lifetime!$C24</f>
        <v>0</v>
      </c>
      <c r="FP25" s="9">
        <f>(Transition!$D24*('RCP26 scenario'!CH26*'Unit emission'!AI25)*Efficiency!$G24+Transition!$C24*('RCP26 scenario'!CH26*'Unit emission'!AI69)*Efficiency!$P24)/Lifetime!$C24</f>
        <v>0</v>
      </c>
      <c r="FS25">
        <v>2032</v>
      </c>
      <c r="FT25">
        <f>(Transition!$D24*('RCP19 scenario'!C26*'Unit emission'!AK25+'RCP19 scenario'!C114*'Unit emission'!AK157)*Efficiency!$G24+(Transition!$C24*('RCP19 scenario'!C26*'Unit emission'!AK69)+'RCP19 scenario'!C114*'Unit emission'!AK201)*Efficiency!$P24)/Lifetime!$C24</f>
        <v>0</v>
      </c>
      <c r="FU25">
        <f>(Transition!$D24*('RCP19 scenario'!D26*'Unit emission'!AL25+'RCP19 scenario'!D114*'Unit emission'!AL157)*Efficiency!$G24+(Transition!$C24*('RCP19 scenario'!D26*'Unit emission'!AL69)+'RCP19 scenario'!D114*'Unit emission'!AL201)*Efficiency!$P24)/Lifetime!$C24</f>
        <v>0</v>
      </c>
      <c r="FV25">
        <f>(Transition!$D24*('RCP19 scenario'!E26*'Unit emission'!AM25+'RCP19 scenario'!E114*'Unit emission'!AM157)*Efficiency!$G24+(Transition!$C24*('RCP19 scenario'!E26*'Unit emission'!AM69)+'RCP19 scenario'!E114*'Unit emission'!AM201)*Efficiency!$P24)/Lifetime!$C24</f>
        <v>0</v>
      </c>
      <c r="FW25">
        <f>(Transition!$D24*('RCP19 scenario'!F26*'Unit emission'!AN25+'RCP19 scenario'!F114*'Unit emission'!AN157)*Efficiency!$G24+(Transition!$C24*('RCP19 scenario'!F26*'Unit emission'!AN69)+'RCP19 scenario'!F114*'Unit emission'!AN201)*Efficiency!$P24)/Lifetime!$C24</f>
        <v>0</v>
      </c>
      <c r="FX25">
        <f>(Transition!$D24*('RCP19 scenario'!G26*'Unit emission'!AO25+'RCP19 scenario'!G114*'Unit emission'!AO157)*Efficiency!$G24+(Transition!$C24*('RCP19 scenario'!G26*'Unit emission'!AO69)+'RCP19 scenario'!G114*'Unit emission'!AO201)*Efficiency!$P24)/Lifetime!$C24</f>
        <v>0</v>
      </c>
      <c r="FY25">
        <f>(Transition!$D24*('RCP19 scenario'!H26*'Unit emission'!AP25+'RCP19 scenario'!H114*'Unit emission'!AP157)*Efficiency!$G24+(Transition!$C24*('RCP19 scenario'!H26*'Unit emission'!AP69)+'RCP19 scenario'!H114*'Unit emission'!AP201)*Efficiency!$P24)/Lifetime!$C24</f>
        <v>0</v>
      </c>
      <c r="FZ25">
        <f>(Transition!$D24*('RCP19 scenario'!I26*'Unit emission'!AQ25+'RCP19 scenario'!I114*'Unit emission'!AQ157)*Efficiency!$G24+(Transition!$C24*('RCP19 scenario'!I26*'Unit emission'!AQ69)+'RCP19 scenario'!I114*'Unit emission'!AQ201)*Efficiency!$P24)/Lifetime!$C24</f>
        <v>0</v>
      </c>
      <c r="GA25">
        <f>(Transition!$D24*('RCP19 scenario'!J26*'Unit emission'!AR25+'RCP19 scenario'!J114*'Unit emission'!AR157)*Efficiency!$G24+(Transition!$C24*('RCP19 scenario'!J26*'Unit emission'!AR69)+'RCP19 scenario'!J114*'Unit emission'!AR201)*Efficiency!$P24)/Lifetime!$C24</f>
        <v>0</v>
      </c>
      <c r="GB25">
        <f>(Transition!$D24*('RCP19 scenario'!K26*'Unit emission'!AS25+'RCP19 scenario'!K114*'Unit emission'!AS157)*Efficiency!$G24+(Transition!$C24*('RCP19 scenario'!K26*'Unit emission'!AS69)+'RCP19 scenario'!K114*'Unit emission'!AS201)*Efficiency!$P24)/Lifetime!$C24</f>
        <v>0</v>
      </c>
      <c r="GC25">
        <f>(Transition!$D24*('RCP19 scenario'!L26*'Unit emission'!AT25+'RCP19 scenario'!L114*'Unit emission'!AT157)*Efficiency!$G24+(Transition!$C24*('RCP19 scenario'!L26*'Unit emission'!AT69)+'RCP19 scenario'!L114*'Unit emission'!AT201)*Efficiency!$P24)/Lifetime!$C24</f>
        <v>0</v>
      </c>
      <c r="GD25">
        <f>(Transition!$D24*('RCP19 scenario'!M26*'Unit emission'!AU25+'RCP19 scenario'!M114*'Unit emission'!AU157)*Efficiency!$G24+(Transition!$C24*('RCP19 scenario'!M26*'Unit emission'!AU69)+'RCP19 scenario'!M114*'Unit emission'!AU201)*Efficiency!$P24)/Lifetime!$C24</f>
        <v>0</v>
      </c>
      <c r="GE25">
        <f>(Transition!$D24*('RCP19 scenario'!N26*'Unit emission'!AV25+'RCP19 scenario'!N114*'Unit emission'!AV157)*Efficiency!$G24+(Transition!$C24*('RCP19 scenario'!N26*'Unit emission'!AV69)+'RCP19 scenario'!N114*'Unit emission'!AV201)*Efficiency!$P24)/Lifetime!$C24</f>
        <v>0</v>
      </c>
      <c r="GF25">
        <f>(Transition!$D24*('RCP19 scenario'!O26*'Unit emission'!AW25+'RCP19 scenario'!O114*'Unit emission'!AW157)*Efficiency!$G24+(Transition!$C24*('RCP19 scenario'!O26*'Unit emission'!AW69)+'RCP19 scenario'!O114*'Unit emission'!AW201)*Efficiency!$P24)/Lifetime!$C24</f>
        <v>0</v>
      </c>
      <c r="GG25">
        <f>(Transition!$D24*('RCP19 scenario'!P26*'Unit emission'!AX25+'RCP19 scenario'!P114*'Unit emission'!AX157)*Efficiency!$G24+(Transition!$C24*('RCP19 scenario'!P26*'Unit emission'!AX69)+'RCP19 scenario'!P114*'Unit emission'!AX201)*Efficiency!$P24)/Lifetime!$C24</f>
        <v>0</v>
      </c>
      <c r="GH25">
        <f>(Transition!$D24*('RCP19 scenario'!Q26*'Unit emission'!AY25+'RCP19 scenario'!Q114*'Unit emission'!AY157)*Efficiency!$G24+(Transition!$C24*('RCP19 scenario'!Q26*'Unit emission'!AY69)+'RCP19 scenario'!Q114*'Unit emission'!AY201)*Efficiency!$P24)/Lifetime!$C24</f>
        <v>0</v>
      </c>
      <c r="GI25">
        <f>(Transition!$D24*('RCP19 scenario'!R26*'Unit emission'!AZ25+'RCP19 scenario'!R114*'Unit emission'!AZ157)*Efficiency!$G24+(Transition!$C24*('RCP19 scenario'!R26*'Unit emission'!AZ69)+'RCP19 scenario'!R114*'Unit emission'!AZ201)*Efficiency!$P24)/Lifetime!$C24</f>
        <v>0</v>
      </c>
      <c r="GJ25">
        <f>(Transition!$D24*('RCP19 scenario'!S26*'Unit emission'!BA25)*Efficiency!$G24+Transition!$C24*('RCP19 scenario'!S26*'Unit emission'!BA69)*Efficiency!$P24)/Lifetime!$C24</f>
        <v>0</v>
      </c>
      <c r="GK25">
        <f>(Transition!$D24*('RCP19 scenario'!T26*'Unit emission'!AK25+'RCP19 scenario'!T114*'Unit emission'!AK157)*Efficiency!$G24+(Transition!$C24*('RCP19 scenario'!T26*'Unit emission'!AK69)+'RCP19 scenario'!T114*'Unit emission'!AK201)*Efficiency!$P24)/Lifetime!$C24</f>
        <v>133278934.44861518</v>
      </c>
      <c r="GL25">
        <f>(Transition!$D24*('RCP19 scenario'!U26*'Unit emission'!AL25+'RCP19 scenario'!U114*'Unit emission'!AL157)*Efficiency!$G24+(Transition!$C24*('RCP19 scenario'!U26*'Unit emission'!AL69)+'RCP19 scenario'!U114*'Unit emission'!AL201)*Efficiency!$P24)/Lifetime!$C24</f>
        <v>46150603.013120823</v>
      </c>
      <c r="GM25">
        <f>(Transition!$D24*('RCP19 scenario'!V26*'Unit emission'!AM25+'RCP19 scenario'!V114*'Unit emission'!AM157)*Efficiency!$G24+(Transition!$C24*('RCP19 scenario'!V26*'Unit emission'!AM69)+'RCP19 scenario'!V114*'Unit emission'!AM201)*Efficiency!$P24)/Lifetime!$C24</f>
        <v>21040430.998724591</v>
      </c>
      <c r="GN25">
        <f>(Transition!$D24*('RCP19 scenario'!W26*'Unit emission'!AN25+'RCP19 scenario'!W114*'Unit emission'!AN157)*Efficiency!$G24+(Transition!$C24*('RCP19 scenario'!W26*'Unit emission'!AN69)+'RCP19 scenario'!W114*'Unit emission'!AN201)*Efficiency!$P24)/Lifetime!$C24</f>
        <v>8525362.4225379582</v>
      </c>
      <c r="GO25">
        <f>(Transition!$D24*('RCP19 scenario'!X26*'Unit emission'!AO25+'RCP19 scenario'!X114*'Unit emission'!AO157)*Efficiency!$G24+(Transition!$C24*('RCP19 scenario'!X26*'Unit emission'!AO69)+'RCP19 scenario'!X114*'Unit emission'!AO201)*Efficiency!$P24)/Lifetime!$C24</f>
        <v>54531436.135478176</v>
      </c>
      <c r="GP25">
        <f>(Transition!$D24*('RCP19 scenario'!Y26*'Unit emission'!AP25+'RCP19 scenario'!Y114*'Unit emission'!AP157)*Efficiency!$G24+(Transition!$C24*('RCP19 scenario'!Y26*'Unit emission'!AP69)+'RCP19 scenario'!Y114*'Unit emission'!AP201)*Efficiency!$P24)/Lifetime!$C24</f>
        <v>1664227.9676239023</v>
      </c>
      <c r="GQ25">
        <f>(Transition!$D24*('RCP19 scenario'!Z26*'Unit emission'!AQ25+'RCP19 scenario'!Z114*'Unit emission'!AQ157)*Efficiency!$G24+(Transition!$C24*('RCP19 scenario'!Z26*'Unit emission'!AQ69)+'RCP19 scenario'!Z114*'Unit emission'!AQ201)*Efficiency!$P24)/Lifetime!$C24</f>
        <v>5355115.7498462237</v>
      </c>
      <c r="GR25">
        <f>(Transition!$D24*('RCP19 scenario'!AA26*'Unit emission'!AR25+'RCP19 scenario'!AA114*'Unit emission'!AR157)*Efficiency!$G24+(Transition!$C24*('RCP19 scenario'!AA26*'Unit emission'!AR69)+'RCP19 scenario'!AA114*'Unit emission'!AR201)*Efficiency!$P24)/Lifetime!$C24</f>
        <v>38116136.604269691</v>
      </c>
      <c r="GS25">
        <f>(Transition!$D24*('RCP19 scenario'!AB26*'Unit emission'!AS25+'RCP19 scenario'!AB114*'Unit emission'!AS157)*Efficiency!$G24+(Transition!$C24*('RCP19 scenario'!AB26*'Unit emission'!AS69)+'RCP19 scenario'!AB114*'Unit emission'!AS201)*Efficiency!$P24)/Lifetime!$C24</f>
        <v>116705158.58705908</v>
      </c>
      <c r="GT25">
        <f>(Transition!$D24*('RCP19 scenario'!AC26*'Unit emission'!AT25+'RCP19 scenario'!AC114*'Unit emission'!AT157)*Efficiency!$G24+(Transition!$C24*('RCP19 scenario'!AC26*'Unit emission'!AT69)+'RCP19 scenario'!AC114*'Unit emission'!AT201)*Efficiency!$P24)/Lifetime!$C24</f>
        <v>13912416.989822621</v>
      </c>
      <c r="GU25">
        <f>(Transition!$D24*('RCP19 scenario'!AD26*'Unit emission'!AU25+'RCP19 scenario'!AD114*'Unit emission'!AU157)*Efficiency!$G24+(Transition!$C24*('RCP19 scenario'!AD26*'Unit emission'!AU69)+'RCP19 scenario'!AD114*'Unit emission'!AU201)*Efficiency!$P24)/Lifetime!$C24</f>
        <v>28002626.436285723</v>
      </c>
      <c r="GV25">
        <f>(Transition!$D24*('RCP19 scenario'!AE26*'Unit emission'!AV25+'RCP19 scenario'!AE114*'Unit emission'!AV157)*Efficiency!$G24+(Transition!$C24*('RCP19 scenario'!AE26*'Unit emission'!AV69)+'RCP19 scenario'!AE114*'Unit emission'!AV201)*Efficiency!$P24)/Lifetime!$C24</f>
        <v>2928165.7570483275</v>
      </c>
      <c r="GW25">
        <f>(Transition!$D24*('RCP19 scenario'!AF26*'Unit emission'!AW25+'RCP19 scenario'!AF114*'Unit emission'!AW157)*Efficiency!$G24+(Transition!$C24*('RCP19 scenario'!AF26*'Unit emission'!AW69)+'RCP19 scenario'!AF114*'Unit emission'!AW201)*Efficiency!$P24)/Lifetime!$C24</f>
        <v>5453025.1875997009</v>
      </c>
      <c r="GX25">
        <f>(Transition!$D24*('RCP19 scenario'!AG26*'Unit emission'!AX25+'RCP19 scenario'!AG114*'Unit emission'!AX157)*Efficiency!$G24+(Transition!$C24*('RCP19 scenario'!AG26*'Unit emission'!AX69)+'RCP19 scenario'!AG114*'Unit emission'!AX201)*Efficiency!$P24)/Lifetime!$C24</f>
        <v>12393772.378621213</v>
      </c>
      <c r="GY25">
        <f>(Transition!$D24*('RCP19 scenario'!AH26*'Unit emission'!AY25+'RCP19 scenario'!AH114*'Unit emission'!AY157)*Efficiency!$G24+(Transition!$C24*('RCP19 scenario'!AH26*'Unit emission'!AY69)+'RCP19 scenario'!AH114*'Unit emission'!AY201)*Efficiency!$P24)/Lifetime!$C24</f>
        <v>5618778.0923376344</v>
      </c>
      <c r="GZ25">
        <f>(Transition!$D24*('RCP19 scenario'!AI26*'Unit emission'!AZ25+'RCP19 scenario'!AI114*'Unit emission'!AZ157)*Efficiency!$G24+(Transition!$C24*('RCP19 scenario'!AI26*'Unit emission'!AZ69)+'RCP19 scenario'!AI114*'Unit emission'!AZ201)*Efficiency!$P24)/Lifetime!$C24</f>
        <v>35842570.83619868</v>
      </c>
      <c r="HA25">
        <f>(Transition!$D24*('RCP19 scenario'!AJ26*'Unit emission'!BA25)*Efficiency!$G24+Transition!$C24*('RCP19 scenario'!AJ26*'Unit emission'!BA69)*Efficiency!$P24)/Lifetime!$C24</f>
        <v>0</v>
      </c>
      <c r="HB25">
        <f>(Transition!$D24*('RCP19 scenario'!AK26*'Unit emission'!AK25+'RCP19 scenario'!AK114*'Unit emission'!AK157)*Efficiency!$G24+(Transition!$C24*('RCP19 scenario'!AK26*'Unit emission'!AK69)+'RCP19 scenario'!AK114*'Unit emission'!AK201)*Efficiency!$P24)/Lifetime!$C24</f>
        <v>266557868.89723125</v>
      </c>
      <c r="HC25">
        <f>(Transition!$D24*('RCP19 scenario'!AL26*'Unit emission'!AL25+'RCP19 scenario'!AL114*'Unit emission'!AL157)*Efficiency!$G24+(Transition!$C24*('RCP19 scenario'!AL26*'Unit emission'!AL69)+'RCP19 scenario'!AL114*'Unit emission'!AL201)*Efficiency!$P24)/Lifetime!$C24</f>
        <v>92301206.026241705</v>
      </c>
      <c r="HD25">
        <f>(Transition!$D24*('RCP19 scenario'!AM26*'Unit emission'!AM25+'RCP19 scenario'!AM114*'Unit emission'!AM157)*Efficiency!$G24+(Transition!$C24*('RCP19 scenario'!AM26*'Unit emission'!AM69)+'RCP19 scenario'!AM114*'Unit emission'!AM201)*Efficiency!$P24)/Lifetime!$C24</f>
        <v>42080861.997449256</v>
      </c>
      <c r="HE25">
        <f>(Transition!$D24*('RCP19 scenario'!AN26*'Unit emission'!AN25+'RCP19 scenario'!AN114*'Unit emission'!AN157)*Efficiency!$G24+(Transition!$C24*('RCP19 scenario'!AN26*'Unit emission'!AN69)+'RCP19 scenario'!AN114*'Unit emission'!AN201)*Efficiency!$P24)/Lifetime!$C24</f>
        <v>17050724.845075916</v>
      </c>
      <c r="HF25">
        <f>(Transition!$D24*('RCP19 scenario'!AO26*'Unit emission'!AO25+'RCP19 scenario'!AO114*'Unit emission'!AO157)*Efficiency!$G24+(Transition!$C24*('RCP19 scenario'!AO26*'Unit emission'!AO69)+'RCP19 scenario'!AO114*'Unit emission'!AO201)*Efficiency!$P24)/Lifetime!$C24</f>
        <v>109062872.27095574</v>
      </c>
      <c r="HG25">
        <f>(Transition!$D24*('RCP19 scenario'!AP26*'Unit emission'!AP25+'RCP19 scenario'!AP114*'Unit emission'!AP157)*Efficiency!$G24+(Transition!$C24*('RCP19 scenario'!AP26*'Unit emission'!AP69)+'RCP19 scenario'!AP114*'Unit emission'!AP201)*Efficiency!$P24)/Lifetime!$C24</f>
        <v>3328455.9352478045</v>
      </c>
      <c r="HH25">
        <f>(Transition!$D24*('RCP19 scenario'!AQ26*'Unit emission'!AQ25+'RCP19 scenario'!AQ114*'Unit emission'!AQ157)*Efficiency!$G24+(Transition!$C24*('RCP19 scenario'!AQ26*'Unit emission'!AQ69)+'RCP19 scenario'!AQ114*'Unit emission'!AQ201)*Efficiency!$P24)/Lifetime!$C24</f>
        <v>10710231.499692431</v>
      </c>
      <c r="HI25">
        <f>(Transition!$D24*('RCP19 scenario'!AR26*'Unit emission'!AR25+'RCP19 scenario'!AR114*'Unit emission'!AR157)*Efficiency!$G24+(Transition!$C24*('RCP19 scenario'!AR26*'Unit emission'!AR69)+'RCP19 scenario'!AR114*'Unit emission'!AR201)*Efficiency!$P24)/Lifetime!$C24</f>
        <v>76232273.208539382</v>
      </c>
      <c r="HJ25">
        <f>(Transition!$D24*('RCP19 scenario'!AS26*'Unit emission'!AS25+'RCP19 scenario'!AS114*'Unit emission'!AS157)*Efficiency!$G24+(Transition!$C24*('RCP19 scenario'!AS26*'Unit emission'!AS69)+'RCP19 scenario'!AS114*'Unit emission'!AS201)*Efficiency!$P24)/Lifetime!$C24</f>
        <v>233410317.17411816</v>
      </c>
      <c r="HK25">
        <f>(Transition!$D24*('RCP19 scenario'!AT26*'Unit emission'!AT25+'RCP19 scenario'!AT114*'Unit emission'!AT157)*Efficiency!$G24+(Transition!$C24*('RCP19 scenario'!AT26*'Unit emission'!AT69)+'RCP19 scenario'!AT114*'Unit emission'!AT201)*Efficiency!$P24)/Lifetime!$C24</f>
        <v>27824833.979645241</v>
      </c>
      <c r="HL25">
        <f>(Transition!$D24*('RCP19 scenario'!AU26*'Unit emission'!AU25+'RCP19 scenario'!AU114*'Unit emission'!AU157)*Efficiency!$G24+(Transition!$C24*('RCP19 scenario'!AU26*'Unit emission'!AU69)+'RCP19 scenario'!AU114*'Unit emission'!AU201)*Efficiency!$P24)/Lifetime!$C24</f>
        <v>56005252.872571446</v>
      </c>
      <c r="HM25">
        <f>(Transition!$D24*('RCP19 scenario'!AV26*'Unit emission'!AV25+'RCP19 scenario'!AV114*'Unit emission'!AV157)*Efficiency!$G24+(Transition!$C24*('RCP19 scenario'!AV26*'Unit emission'!AV69)+'RCP19 scenario'!AV114*'Unit emission'!AV201)*Efficiency!$P24)/Lifetime!$C24</f>
        <v>5856331.514096655</v>
      </c>
      <c r="HN25">
        <f>(Transition!$D24*('RCP19 scenario'!AW26*'Unit emission'!AW25+'RCP19 scenario'!AW114*'Unit emission'!AW157)*Efficiency!$G24+(Transition!$C24*('RCP19 scenario'!AW26*'Unit emission'!AW69)+'RCP19 scenario'!AW114*'Unit emission'!AW201)*Efficiency!$P24)/Lifetime!$C24</f>
        <v>10906050.375199402</v>
      </c>
      <c r="HO25">
        <f>(Transition!$D24*('RCP19 scenario'!AX26*'Unit emission'!AX25+'RCP19 scenario'!AX114*'Unit emission'!AX157)*Efficiency!$G24+(Transition!$C24*('RCP19 scenario'!AX26*'Unit emission'!AX69)+'RCP19 scenario'!AX114*'Unit emission'!AX201)*Efficiency!$P24)/Lifetime!$C24</f>
        <v>24787544.757242426</v>
      </c>
      <c r="HP25">
        <f>(Transition!$D24*('RCP19 scenario'!AY26*'Unit emission'!AY25+'RCP19 scenario'!AY114*'Unit emission'!AY157)*Efficiency!$G24+(Transition!$C24*('RCP19 scenario'!AY26*'Unit emission'!AY69)+'RCP19 scenario'!AY114*'Unit emission'!AY201)*Efficiency!$P24)/Lifetime!$C24</f>
        <v>11237556.184675252</v>
      </c>
      <c r="HQ25">
        <f>(Transition!$D24*('RCP19 scenario'!AZ26*'Unit emission'!AZ25+'RCP19 scenario'!AZ114*'Unit emission'!AZ157)*Efficiency!$G24+(Transition!$C24*('RCP19 scenario'!AZ26*'Unit emission'!AZ69)+'RCP19 scenario'!AZ114*'Unit emission'!AZ201)*Efficiency!$P24)/Lifetime!$C24</f>
        <v>71685141.67239736</v>
      </c>
      <c r="HR25">
        <f>(Transition!$D24*('RCP19 scenario'!BA26*'Unit emission'!BA25)*Efficiency!$G24+Transition!$C24*('RCP19 scenario'!BA26*'Unit emission'!BA69)*Efficiency!$P24)/Lifetime!$C24</f>
        <v>0</v>
      </c>
      <c r="HS25" s="9">
        <f>(Transition!$D24*('RCP19 scenario'!BB26*'Unit emission'!AK25)*Efficiency!$G24+Transition!$C24*('RCP19 scenario'!BB26*'Unit emission'!AK69)*Efficiency!$P24)/Lifetime!$C24</f>
        <v>0</v>
      </c>
      <c r="HT25" s="9">
        <f>(Transition!$D24*('RCP19 scenario'!BC26*'Unit emission'!AL25)*Efficiency!$G24+Transition!$C24*('RCP19 scenario'!BC26*'Unit emission'!AL69)*Efficiency!$P24)/Lifetime!$C24</f>
        <v>0</v>
      </c>
      <c r="HU25" s="9">
        <f>(Transition!$D24*('RCP19 scenario'!BD26*'Unit emission'!AM25)*Efficiency!$G24+Transition!$C24*('RCP19 scenario'!BD26*'Unit emission'!AM69)*Efficiency!$P24)/Lifetime!$C24</f>
        <v>0</v>
      </c>
      <c r="HV25" s="9">
        <f>(Transition!$D24*('RCP19 scenario'!BE26*'Unit emission'!AN25)*Efficiency!$G24+Transition!$C24*('RCP19 scenario'!BE26*'Unit emission'!AN69)*Efficiency!$P24)/Lifetime!$C24</f>
        <v>0</v>
      </c>
      <c r="HW25" s="9">
        <f>(Transition!$D24*('RCP19 scenario'!BF26*'Unit emission'!AO25)*Efficiency!$G24+Transition!$C24*('RCP19 scenario'!BF26*'Unit emission'!AO69)*Efficiency!$P24)/Lifetime!$C24</f>
        <v>0</v>
      </c>
      <c r="HX25" s="9">
        <f>(Transition!$D24*('RCP19 scenario'!BG26*'Unit emission'!AP25)*Efficiency!$G24+Transition!$C24*('RCP19 scenario'!BG26*'Unit emission'!AP69)*Efficiency!$P24)/Lifetime!$C24</f>
        <v>0</v>
      </c>
      <c r="HY25" s="9">
        <f>(Transition!$D24*('RCP19 scenario'!BH26*'Unit emission'!AQ25)*Efficiency!$G24+Transition!$C24*('RCP19 scenario'!BH26*'Unit emission'!AQ69)*Efficiency!$P24)/Lifetime!$C24</f>
        <v>0</v>
      </c>
      <c r="HZ25" s="9">
        <f>(Transition!$D24*('RCP19 scenario'!BI26*'Unit emission'!AR25)*Efficiency!$G24+Transition!$C24*('RCP19 scenario'!BI26*'Unit emission'!AR69)*Efficiency!$P24)/Lifetime!$C24</f>
        <v>0</v>
      </c>
      <c r="IA25" s="9">
        <f>(Transition!$D24*('RCP19 scenario'!BJ26*'Unit emission'!AS25)*Efficiency!$G24+Transition!$C24*('RCP19 scenario'!BJ26*'Unit emission'!AS69)*Efficiency!$P24)/Lifetime!$C24</f>
        <v>0</v>
      </c>
      <c r="IB25" s="9">
        <f>(Transition!$D24*('RCP19 scenario'!BK26*'Unit emission'!AT25)*Efficiency!$G24+Transition!$C24*('RCP19 scenario'!BK26*'Unit emission'!AT69)*Efficiency!$P24)/Lifetime!$C24</f>
        <v>0</v>
      </c>
      <c r="IC25" s="9">
        <f>(Transition!$D24*('RCP19 scenario'!BL26*'Unit emission'!AU25)*Efficiency!$G24+Transition!$C24*('RCP19 scenario'!BL26*'Unit emission'!AU69)*Efficiency!$P24)/Lifetime!$C24</f>
        <v>0</v>
      </c>
      <c r="ID25" s="9">
        <f>(Transition!$D24*('RCP19 scenario'!BM26*'Unit emission'!AV25)*Efficiency!$G24+Transition!$C24*('RCP19 scenario'!BM26*'Unit emission'!AV69)*Efficiency!$P24)/Lifetime!$C24</f>
        <v>0</v>
      </c>
      <c r="IE25" s="9">
        <f>(Transition!$D24*('RCP19 scenario'!BN26*'Unit emission'!AW25)*Efficiency!$G24+Transition!$C24*('RCP19 scenario'!BN26*'Unit emission'!AW69)*Efficiency!$P24)/Lifetime!$C24</f>
        <v>0</v>
      </c>
      <c r="IF25" s="9">
        <f>(Transition!$D24*('RCP19 scenario'!BO26*'Unit emission'!AX25)*Efficiency!$G24+Transition!$C24*('RCP19 scenario'!BO26*'Unit emission'!AX69)*Efficiency!$P24)/Lifetime!$C24</f>
        <v>0</v>
      </c>
      <c r="IG25" s="9">
        <f>(Transition!$D24*('RCP19 scenario'!BP26*'Unit emission'!AY25)*Efficiency!$G24+Transition!$C24*('RCP19 scenario'!BP26*'Unit emission'!AY69)*Efficiency!$P24)/Lifetime!$C24</f>
        <v>0</v>
      </c>
      <c r="IH25" s="9">
        <f>(Transition!$D24*('RCP19 scenario'!BQ26*'Unit emission'!AZ25)*Efficiency!$G24+Transition!$C24*('RCP19 scenario'!BQ26*'Unit emission'!AZ69)*Efficiency!$P24)/Lifetime!$C24</f>
        <v>0</v>
      </c>
      <c r="II25" s="9">
        <f>(Transition!$D24*('RCP19 scenario'!BR26*'Unit emission'!BA25)*Efficiency!$G24+Transition!$C24*('RCP19 scenario'!BR26*'Unit emission'!BA69)*Efficiency!$P24)/Lifetime!$C24</f>
        <v>0</v>
      </c>
      <c r="IJ25" s="9">
        <f>(Transition!$D24*('RCP19 scenario'!BS26*'Unit emission'!AK25)*Efficiency!$G24+Transition!$C24*('RCP19 scenario'!BS26*'Unit emission'!AK69)*Efficiency!$P24)/Lifetime!$C24</f>
        <v>0</v>
      </c>
      <c r="IK25" s="9">
        <f>(Transition!$D24*('RCP19 scenario'!BT26*'Unit emission'!AL25)*Efficiency!$G24+Transition!$C24*('RCP19 scenario'!BT26*'Unit emission'!AL69)*Efficiency!$P24)/Lifetime!$C24</f>
        <v>0</v>
      </c>
      <c r="IL25" s="9">
        <f>(Transition!$D24*('RCP19 scenario'!BU26*'Unit emission'!AM25)*Efficiency!$G24+Transition!$C24*('RCP19 scenario'!BU26*'Unit emission'!AM69)*Efficiency!$P24)/Lifetime!$C24</f>
        <v>0</v>
      </c>
      <c r="IM25" s="9">
        <f>(Transition!$D24*('RCP19 scenario'!BV26*'Unit emission'!AN25)*Efficiency!$G24+Transition!$C24*('RCP19 scenario'!BV26*'Unit emission'!AN69)*Efficiency!$P24)/Lifetime!$C24</f>
        <v>0</v>
      </c>
      <c r="IN25" s="9">
        <f>(Transition!$D24*('RCP19 scenario'!BW26*'Unit emission'!AO25)*Efficiency!$G24+Transition!$C24*('RCP19 scenario'!BW26*'Unit emission'!AO69)*Efficiency!$P24)/Lifetime!$C24</f>
        <v>0</v>
      </c>
      <c r="IO25" s="9">
        <f>(Transition!$D24*('RCP19 scenario'!BX26*'Unit emission'!AP25)*Efficiency!$G24+Transition!$C24*('RCP19 scenario'!BX26*'Unit emission'!AP69)*Efficiency!$P24)/Lifetime!$C24</f>
        <v>0</v>
      </c>
      <c r="IP25" s="9">
        <f>(Transition!$D24*('RCP19 scenario'!BY26*'Unit emission'!AQ25)*Efficiency!$G24+Transition!$C24*('RCP19 scenario'!BY26*'Unit emission'!AQ69)*Efficiency!$P24)/Lifetime!$C24</f>
        <v>0</v>
      </c>
      <c r="IQ25" s="9">
        <f>(Transition!$D24*('RCP19 scenario'!BZ26*'Unit emission'!AR25)*Efficiency!$G24+Transition!$C24*('RCP19 scenario'!BZ26*'Unit emission'!AR69)*Efficiency!$P24)/Lifetime!$C24</f>
        <v>0</v>
      </c>
      <c r="IR25" s="9">
        <f>(Transition!$D24*('RCP19 scenario'!CA26*'Unit emission'!AS25)*Efficiency!$G24+Transition!$C24*('RCP19 scenario'!CA26*'Unit emission'!AS69)*Efficiency!$P24)/Lifetime!$C24</f>
        <v>0</v>
      </c>
      <c r="IS25" s="9">
        <f>(Transition!$D24*('RCP19 scenario'!CB26*'Unit emission'!AT25)*Efficiency!$G24+Transition!$C24*('RCP19 scenario'!CB26*'Unit emission'!AT69)*Efficiency!$P24)/Lifetime!$C24</f>
        <v>0</v>
      </c>
      <c r="IT25" s="9">
        <f>(Transition!$D24*('RCP19 scenario'!CC26*'Unit emission'!AU25)*Efficiency!$G24+Transition!$C24*('RCP19 scenario'!CC26*'Unit emission'!AU69)*Efficiency!$P24)/Lifetime!$C24</f>
        <v>0</v>
      </c>
      <c r="IU25" s="9">
        <f>(Transition!$D24*('RCP19 scenario'!CD26*'Unit emission'!AV25)*Efficiency!$G24+Transition!$C24*('RCP19 scenario'!CD26*'Unit emission'!AV69)*Efficiency!$P24)/Lifetime!$C24</f>
        <v>0</v>
      </c>
      <c r="IV25" s="9">
        <f>(Transition!$D24*('RCP19 scenario'!CE26*'Unit emission'!AW25)*Efficiency!$G24+Transition!$C24*('RCP19 scenario'!CE26*'Unit emission'!AW69)*Efficiency!$P24)/Lifetime!$C24</f>
        <v>0</v>
      </c>
      <c r="IW25" s="9">
        <f>(Transition!$D24*('RCP19 scenario'!CF26*'Unit emission'!AX25)*Efficiency!$G24+Transition!$C24*('RCP19 scenario'!CF26*'Unit emission'!AX69)*Efficiency!$P24)/Lifetime!$C24</f>
        <v>0</v>
      </c>
      <c r="IX25" s="9">
        <f>(Transition!$D24*('RCP19 scenario'!CG26*'Unit emission'!AY25)*Efficiency!$G24+Transition!$C24*('RCP19 scenario'!CG26*'Unit emission'!AY69)*Efficiency!$P24)/Lifetime!$C24</f>
        <v>0</v>
      </c>
      <c r="IY25" s="9">
        <f>(Transition!$D24*('RCP19 scenario'!CH26*'Unit emission'!AZ25)*Efficiency!$G24+Transition!$C24*('RCP19 scenario'!CH26*'Unit emission'!AZ69)*Efficiency!$P24)/Lifetime!$C24</f>
        <v>0</v>
      </c>
    </row>
    <row r="26" spans="1:259" x14ac:dyDescent="0.25">
      <c r="A26">
        <v>2033</v>
      </c>
      <c r="B26">
        <f>(Transition!$D25*('Base-scenario'!C27*'Unit emission'!C26)*Efficiency!$G25+(Transition!$C25*('Base-scenario'!C27*'Unit emission'!C70)+'Base-scenario'!C115*'Unit emission'!C202)*Efficiency!$P25)/Lifetime!$C25</f>
        <v>0</v>
      </c>
      <c r="C26">
        <f>(Transition!$D25*('Base-scenario'!D27*'Unit emission'!D26)*Efficiency!$G25+(Transition!$C25*('Base-scenario'!D27*'Unit emission'!D70)+'Base-scenario'!D115*'Unit emission'!D202)*Efficiency!$P25)/Lifetime!$C25</f>
        <v>0</v>
      </c>
      <c r="D26">
        <f>(Transition!$D25*('Base-scenario'!E27*'Unit emission'!E26)*Efficiency!$G25+(Transition!$C25*('Base-scenario'!E27*'Unit emission'!E70)+'Base-scenario'!E115*'Unit emission'!E202)*Efficiency!$P25)/Lifetime!$C25</f>
        <v>0</v>
      </c>
      <c r="E26">
        <f>(Transition!$D25*('Base-scenario'!F27*'Unit emission'!F26)*Efficiency!$G25+(Transition!$C25*('Base-scenario'!F27*'Unit emission'!F70)+'Base-scenario'!F115*'Unit emission'!F202)*Efficiency!$P25)/Lifetime!$C25</f>
        <v>0</v>
      </c>
      <c r="F26">
        <f>(Transition!$D25*('Base-scenario'!G27*'Unit emission'!G26)*Efficiency!$G25+(Transition!$C25*('Base-scenario'!G27*'Unit emission'!G70)+'Base-scenario'!G115*'Unit emission'!G202)*Efficiency!$P25)/Lifetime!$C25</f>
        <v>0</v>
      </c>
      <c r="G26">
        <f>(Transition!$D25*('Base-scenario'!H27*'Unit emission'!H26)*Efficiency!$G25+(Transition!$C25*('Base-scenario'!H27*'Unit emission'!H70)+'Base-scenario'!H115*'Unit emission'!H202)*Efficiency!$P25)/Lifetime!$C25</f>
        <v>0</v>
      </c>
      <c r="H26">
        <f>(Transition!$D25*('Base-scenario'!I27*'Unit emission'!I26)*Efficiency!$G25+(Transition!$C25*('Base-scenario'!I27*'Unit emission'!I70)+'Base-scenario'!I115*'Unit emission'!I202)*Efficiency!$P25)/Lifetime!$C25</f>
        <v>0</v>
      </c>
      <c r="I26">
        <f>(Transition!$D25*('Base-scenario'!J27*'Unit emission'!J26)*Efficiency!$G25+(Transition!$C25*('Base-scenario'!J27*'Unit emission'!J70)+'Base-scenario'!J115*'Unit emission'!J202)*Efficiency!$P25)/Lifetime!$C25</f>
        <v>0</v>
      </c>
      <c r="J26">
        <f>(Transition!$D25*('Base-scenario'!K27*'Unit emission'!K26)*Efficiency!$G25+(Transition!$C25*('Base-scenario'!K27*'Unit emission'!K70)+'Base-scenario'!K115*'Unit emission'!K202)*Efficiency!$P25)/Lifetime!$C25</f>
        <v>0</v>
      </c>
      <c r="K26">
        <f>(Transition!$D25*('Base-scenario'!L27*'Unit emission'!L26)*Efficiency!$G25+(Transition!$C25*('Base-scenario'!L27*'Unit emission'!L70)+'Base-scenario'!L115*'Unit emission'!L202)*Efficiency!$P25)/Lifetime!$C25</f>
        <v>0</v>
      </c>
      <c r="L26">
        <f>(Transition!$D25*('Base-scenario'!M27*'Unit emission'!M26)*Efficiency!$G25+(Transition!$C25*('Base-scenario'!M27*'Unit emission'!M70)+'Base-scenario'!M115*'Unit emission'!M202)*Efficiency!$P25)/Lifetime!$C25</f>
        <v>0</v>
      </c>
      <c r="M26">
        <f>(Transition!$D25*('Base-scenario'!N27*'Unit emission'!N26)*Efficiency!$G25+(Transition!$C25*('Base-scenario'!N27*'Unit emission'!N70)+'Base-scenario'!N115*'Unit emission'!N202)*Efficiency!$P25)/Lifetime!$C25</f>
        <v>0</v>
      </c>
      <c r="N26">
        <f>(Transition!$D25*('Base-scenario'!O27*'Unit emission'!O26)*Efficiency!$G25+(Transition!$C25*('Base-scenario'!O27*'Unit emission'!O70)+'Base-scenario'!O115*'Unit emission'!O202)*Efficiency!$P25)/Lifetime!$C25</f>
        <v>0</v>
      </c>
      <c r="O26">
        <f>(Transition!$D25*('Base-scenario'!P27*'Unit emission'!P26)*Efficiency!$G25+(Transition!$C25*('Base-scenario'!P27*'Unit emission'!P70)+'Base-scenario'!P115*'Unit emission'!P202)*Efficiency!$P25)/Lifetime!$C25</f>
        <v>0</v>
      </c>
      <c r="P26">
        <f>(Transition!$D25*('Base-scenario'!Q27*'Unit emission'!Q26)*Efficiency!$G25+(Transition!$C25*('Base-scenario'!Q27*'Unit emission'!Q70)+'Base-scenario'!Q115*'Unit emission'!Q202)*Efficiency!$P25)/Lifetime!$C25</f>
        <v>0</v>
      </c>
      <c r="Q26">
        <f>(Transition!$D25*('Base-scenario'!R27*'Unit emission'!R26)*Efficiency!$G25+(Transition!$C25*('Base-scenario'!R27*'Unit emission'!R70)+'Base-scenario'!R115*'Unit emission'!R202)*Efficiency!$P25)/Lifetime!$C25</f>
        <v>0</v>
      </c>
      <c r="R26">
        <f>(Transition!$D25*('Base-scenario'!S27*'Unit emission'!S26)*Efficiency!$G25+Transition!$C25*('Base-scenario'!S27*'Unit emission'!S70)*Efficiency!$P25)/Lifetime!$C25</f>
        <v>0</v>
      </c>
      <c r="S26">
        <f>(Transition!$D25*('Base-scenario'!T27*'Unit emission'!C26)*Efficiency!$G25+(Transition!$C25*('Base-scenario'!T27*'Unit emission'!C70)+'Base-scenario'!T115*'Unit emission'!C202)*Efficiency!$P25)/Lifetime!$C25</f>
        <v>125691158.04442596</v>
      </c>
      <c r="T26">
        <f>(Transition!$D25*('Base-scenario'!U27*'Unit emission'!D26)*Efficiency!$G25+(Transition!$C25*('Base-scenario'!U27*'Unit emission'!D70)+'Base-scenario'!U115*'Unit emission'!D202)*Efficiency!$P25)/Lifetime!$C25</f>
        <v>42429943.717951804</v>
      </c>
      <c r="U26">
        <f>(Transition!$D25*('Base-scenario'!V27*'Unit emission'!E26)*Efficiency!$G25+(Transition!$C25*('Base-scenario'!V27*'Unit emission'!E70)+'Base-scenario'!V115*'Unit emission'!E202)*Efficiency!$P25)/Lifetime!$C25</f>
        <v>18142244.661975842</v>
      </c>
      <c r="V26">
        <f>(Transition!$D25*('Base-scenario'!W27*'Unit emission'!F26)*Efficiency!$G25+(Transition!$C25*('Base-scenario'!W27*'Unit emission'!F70)+'Base-scenario'!W115*'Unit emission'!F202)*Efficiency!$P25)/Lifetime!$C25</f>
        <v>7213442.6482613133</v>
      </c>
      <c r="W26">
        <f>(Transition!$D25*('Base-scenario'!X27*'Unit emission'!G26)*Efficiency!$G25+(Transition!$C25*('Base-scenario'!X27*'Unit emission'!G70)+'Base-scenario'!X115*'Unit emission'!G202)*Efficiency!$P25)/Lifetime!$C25</f>
        <v>76216356.180401027</v>
      </c>
      <c r="X26">
        <f>(Transition!$D25*('Base-scenario'!Y27*'Unit emission'!H26)*Efficiency!$G25+(Transition!$C25*('Base-scenario'!Y27*'Unit emission'!H70)+'Base-scenario'!Y115*'Unit emission'!H202)*Efficiency!$P25)/Lifetime!$C25</f>
        <v>2151458.8882550178</v>
      </c>
      <c r="Y26">
        <f>(Transition!$D25*('Base-scenario'!Z27*'Unit emission'!I26)*Efficiency!$G25+(Transition!$C25*('Base-scenario'!Z27*'Unit emission'!I70)+'Base-scenario'!Z115*'Unit emission'!I202)*Efficiency!$P25)/Lifetime!$C25</f>
        <v>5235466.9231761135</v>
      </c>
      <c r="Z26">
        <f>(Transition!$D25*('Base-scenario'!AA27*'Unit emission'!J26)*Efficiency!$G25+(Transition!$C25*('Base-scenario'!AA27*'Unit emission'!J70)+'Base-scenario'!AA115*'Unit emission'!J202)*Efficiency!$P25)/Lifetime!$C25</f>
        <v>15614820.755834378</v>
      </c>
      <c r="AA26">
        <f>(Transition!$D25*('Base-scenario'!AB27*'Unit emission'!K26)*Efficiency!$G25+(Transition!$C25*('Base-scenario'!AB27*'Unit emission'!K70)+'Base-scenario'!AB115*'Unit emission'!K202)*Efficiency!$P25)/Lifetime!$C25</f>
        <v>85280216.167249188</v>
      </c>
      <c r="AB26">
        <f>(Transition!$D25*('Base-scenario'!AC27*'Unit emission'!L26)*Efficiency!$G25+(Transition!$C25*('Base-scenario'!AC27*'Unit emission'!L70)+'Base-scenario'!AC115*'Unit emission'!L202)*Efficiency!$P25)/Lifetime!$C25</f>
        <v>10137283.020334519</v>
      </c>
      <c r="AC26">
        <f>(Transition!$D25*('Base-scenario'!AD27*'Unit emission'!M26)*Efficiency!$G25+(Transition!$C25*('Base-scenario'!AD27*'Unit emission'!M70)+'Base-scenario'!AD115*'Unit emission'!M202)*Efficiency!$P25)/Lifetime!$C25</f>
        <v>12199516.620652847</v>
      </c>
      <c r="AD26">
        <f>(Transition!$D25*('Base-scenario'!AE27*'Unit emission'!N26)*Efficiency!$G25+(Transition!$C25*('Base-scenario'!AE27*'Unit emission'!N70)+'Base-scenario'!AE115*'Unit emission'!N202)*Efficiency!$P25)/Lifetime!$C25</f>
        <v>2112082.2678845371</v>
      </c>
      <c r="AE26">
        <f>(Transition!$D25*('Base-scenario'!AF27*'Unit emission'!O26)*Efficiency!$G25+(Transition!$C25*('Base-scenario'!AF27*'Unit emission'!O70)+'Base-scenario'!AF115*'Unit emission'!O202)*Efficiency!$P25)/Lifetime!$C25</f>
        <v>6050282.6844144175</v>
      </c>
      <c r="AF26">
        <f>(Transition!$D25*('Base-scenario'!AG27*'Unit emission'!P26)*Efficiency!$G25+(Transition!$C25*('Base-scenario'!AG27*'Unit emission'!P70)+'Base-scenario'!AG115*'Unit emission'!P202)*Efficiency!$P25)/Lifetime!$C25</f>
        <v>4311052.5303806886</v>
      </c>
      <c r="AG26">
        <f>(Transition!$D25*('Base-scenario'!AH27*'Unit emission'!Q26)*Efficiency!$G25+(Transition!$C25*('Base-scenario'!AH27*'Unit emission'!Q70)+'Base-scenario'!AH115*'Unit emission'!Q202)*Efficiency!$P25)/Lifetime!$C25</f>
        <v>3805829.8259308334</v>
      </c>
      <c r="AH26">
        <f>(Transition!$D25*('Base-scenario'!AI27*'Unit emission'!R26)*Efficiency!$G25+(Transition!$C25*('Base-scenario'!AI27*'Unit emission'!R70)+'Base-scenario'!AI115*'Unit emission'!R202)*Efficiency!$P25)/Lifetime!$C25</f>
        <v>22979739.218645576</v>
      </c>
      <c r="AI26">
        <f>(Transition!$D25*('Base-scenario'!AJ27*'Unit emission'!S26)*Efficiency!$G25+Transition!$C25*('Base-scenario'!AJ27*'Unit emission'!S70)*Efficiency!$P25)/Lifetime!$C25</f>
        <v>0</v>
      </c>
      <c r="AJ26">
        <f>(Transition!$D25*('Base-scenario'!AK27*'Unit emission'!C26+'Base-scenario'!AK115*'Unit emission'!C158)*Efficiency!$G25+(Transition!$C25*('Base-scenario'!AK27*'Unit emission'!C70)+'Base-scenario'!AK115*'Unit emission'!C202)*Efficiency!$P25)/Lifetime!$C25</f>
        <v>251382316.0888516</v>
      </c>
      <c r="AK26">
        <f>(Transition!$D25*('Base-scenario'!AL27*'Unit emission'!D26+'Base-scenario'!AL115*'Unit emission'!D158)*Efficiency!$G25+(Transition!$C25*('Base-scenario'!AL27*'Unit emission'!D70)+'Base-scenario'!AL115*'Unit emission'!D202)*Efficiency!$P25)/Lifetime!$C25</f>
        <v>84859887.435903728</v>
      </c>
      <c r="AL26">
        <f>(Transition!$D25*('Base-scenario'!AM27*'Unit emission'!E26+'Base-scenario'!AM115*'Unit emission'!E158)*Efficiency!$G25+(Transition!$C25*('Base-scenario'!AM27*'Unit emission'!E70)+'Base-scenario'!AM115*'Unit emission'!E202)*Efficiency!$P25)/Lifetime!$C25</f>
        <v>36284489.323951684</v>
      </c>
      <c r="AM26">
        <f>(Transition!$D25*('Base-scenario'!AN27*'Unit emission'!F26+'Base-scenario'!AN115*'Unit emission'!F158)*Efficiency!$G25+(Transition!$C25*('Base-scenario'!AN27*'Unit emission'!F70)+'Base-scenario'!AN115*'Unit emission'!F202)*Efficiency!$P25)/Lifetime!$C25</f>
        <v>14426885.296522642</v>
      </c>
      <c r="AN26">
        <f>(Transition!$D25*('Base-scenario'!AO27*'Unit emission'!G26+'Base-scenario'!AO115*'Unit emission'!G158)*Efficiency!$G25+(Transition!$C25*('Base-scenario'!AO27*'Unit emission'!G70)+'Base-scenario'!AO115*'Unit emission'!G202)*Efficiency!$P25)/Lifetime!$C25</f>
        <v>152432712.36080223</v>
      </c>
      <c r="AO26">
        <f>(Transition!$D25*('Base-scenario'!AP27*'Unit emission'!H26+'Base-scenario'!AP115*'Unit emission'!H158)*Efficiency!$G25+(Transition!$C25*('Base-scenario'!AP27*'Unit emission'!H70)+'Base-scenario'!AP115*'Unit emission'!H202)*Efficiency!$P25)/Lifetime!$C25</f>
        <v>4302917.7765100487</v>
      </c>
      <c r="AP26">
        <f>(Transition!$D25*('Base-scenario'!AQ27*'Unit emission'!I26+'Base-scenario'!AQ115*'Unit emission'!I158)*Efficiency!$G25+(Transition!$C25*('Base-scenario'!AQ27*'Unit emission'!I70)+'Base-scenario'!AQ115*'Unit emission'!I202)*Efficiency!$P25)/Lifetime!$C25</f>
        <v>10470933.84635224</v>
      </c>
      <c r="AQ26">
        <f>(Transition!$D25*('Base-scenario'!AR27*'Unit emission'!J26+'Base-scenario'!AR115*'Unit emission'!J158)*Efficiency!$G25+(Transition!$C25*('Base-scenario'!AR27*'Unit emission'!J70)+'Base-scenario'!AR115*'Unit emission'!J202)*Efficiency!$P25)/Lifetime!$C25</f>
        <v>31229641.511668727</v>
      </c>
      <c r="AR26">
        <f>(Transition!$D25*('Base-scenario'!AS27*'Unit emission'!K26+'Base-scenario'!AS115*'Unit emission'!K158)*Efficiency!$G25+(Transition!$C25*('Base-scenario'!AS27*'Unit emission'!K70)+'Base-scenario'!AS115*'Unit emission'!K202)*Efficiency!$P25)/Lifetime!$C25</f>
        <v>170560432.33449808</v>
      </c>
      <c r="AS26">
        <f>(Transition!$D25*('Base-scenario'!AT27*'Unit emission'!L26+'Base-scenario'!AT115*'Unit emission'!L158)*Efficiency!$G25+(Transition!$C25*('Base-scenario'!AT27*'Unit emission'!L70)+'Base-scenario'!AT115*'Unit emission'!L202)*Efficiency!$P25)/Lifetime!$C25</f>
        <v>20274566.040668946</v>
      </c>
      <c r="AT26">
        <f>(Transition!$D25*('Base-scenario'!AU27*'Unit emission'!M26+'Base-scenario'!AU115*'Unit emission'!M158)*Efficiency!$G25+(Transition!$C25*('Base-scenario'!AU27*'Unit emission'!M70)+'Base-scenario'!AU115*'Unit emission'!M202)*Efficiency!$P25)/Lifetime!$C25</f>
        <v>24399033.241305631</v>
      </c>
      <c r="AU26">
        <f>(Transition!$D25*('Base-scenario'!AV27*'Unit emission'!N26+'Base-scenario'!AV115*'Unit emission'!N158)*Efficiency!$G25+(Transition!$C25*('Base-scenario'!AV27*'Unit emission'!N70)+'Base-scenario'!AV115*'Unit emission'!N202)*Efficiency!$P25)/Lifetime!$C25</f>
        <v>4224164.5357690742</v>
      </c>
      <c r="AV26">
        <f>(Transition!$D25*('Base-scenario'!AW27*'Unit emission'!O26+'Base-scenario'!AW115*'Unit emission'!O158)*Efficiency!$G25+(Transition!$C25*('Base-scenario'!AW27*'Unit emission'!O70)+'Base-scenario'!AW115*'Unit emission'!O202)*Efficiency!$P25)/Lifetime!$C25</f>
        <v>12100565.368828835</v>
      </c>
      <c r="AW26">
        <f>(Transition!$D25*('Base-scenario'!AX27*'Unit emission'!P26+'Base-scenario'!AX115*'Unit emission'!P158)*Efficiency!$G25+(Transition!$C25*('Base-scenario'!AX27*'Unit emission'!P70)+'Base-scenario'!AX115*'Unit emission'!P202)*Efficiency!$P25)/Lifetime!$C25</f>
        <v>8622105.0607613772</v>
      </c>
      <c r="AX26">
        <f>(Transition!$D25*('Base-scenario'!AY27*'Unit emission'!Q26+'Base-scenario'!AY115*'Unit emission'!Q158)*Efficiency!$G25+(Transition!$C25*('Base-scenario'!AY27*'Unit emission'!Q70)+'Base-scenario'!AY115*'Unit emission'!Q202)*Efficiency!$P25)/Lifetime!$C25</f>
        <v>7611659.6518616667</v>
      </c>
      <c r="AY26">
        <f>(Transition!$D25*('Base-scenario'!AZ27*'Unit emission'!R26+'Base-scenario'!AZ115*'Unit emission'!R158)*Efficiency!$G25+(Transition!$C25*('Base-scenario'!AZ27*'Unit emission'!R70)+'Base-scenario'!AZ115*'Unit emission'!R202)*Efficiency!$P25)/Lifetime!$C25</f>
        <v>45959478.437291153</v>
      </c>
      <c r="AZ26">
        <f>(Transition!$D25*('Base-scenario'!BA27*'Unit emission'!S26)*Efficiency!$G25+Transition!$C25*('Base-scenario'!BA27*'Unit emission'!S70)*Efficiency!$P25)/Lifetime!$C25</f>
        <v>0</v>
      </c>
      <c r="BA26" s="9">
        <f>(Transition!$D25*('Base-scenario'!BB27*'Unit emission'!C26)*Efficiency!$G25+Transition!$C25*('Base-scenario'!BB27*'Unit emission'!C70)*Efficiency!$P25)/Lifetime!$C25</f>
        <v>0</v>
      </c>
      <c r="BB26" s="9">
        <f>(Transition!$D25*('Base-scenario'!BC27*'Unit emission'!D26)*Efficiency!$G25+Transition!$C25*('Base-scenario'!BC27*'Unit emission'!D70)*Efficiency!$P25)/Lifetime!$C25</f>
        <v>0</v>
      </c>
      <c r="BC26" s="9">
        <f>(Transition!$D25*('Base-scenario'!BD27*'Unit emission'!E26)*Efficiency!$G25+Transition!$C25*('Base-scenario'!BD27*'Unit emission'!E70)*Efficiency!$P25)/Lifetime!$C25</f>
        <v>0</v>
      </c>
      <c r="BD26" s="9">
        <f>(Transition!$D25*('Base-scenario'!BE27*'Unit emission'!F26)*Efficiency!$G25+Transition!$C25*('Base-scenario'!BE27*'Unit emission'!F70)*Efficiency!$P25)/Lifetime!$C25</f>
        <v>0</v>
      </c>
      <c r="BE26" s="9">
        <f>(Transition!$D25*('Base-scenario'!BF27*'Unit emission'!G26)*Efficiency!$G25+Transition!$C25*('Base-scenario'!BF27*'Unit emission'!G70)*Efficiency!$P25)/Lifetime!$C25</f>
        <v>0</v>
      </c>
      <c r="BF26" s="9">
        <f>(Transition!$D25*('Base-scenario'!BG27*'Unit emission'!H26)*Efficiency!$G25+Transition!$C25*('Base-scenario'!BG27*'Unit emission'!H70)*Efficiency!$P25)/Lifetime!$C25</f>
        <v>0</v>
      </c>
      <c r="BG26" s="9">
        <f>(Transition!$D25*('Base-scenario'!BH27*'Unit emission'!I26)*Efficiency!$G25+Transition!$C25*('Base-scenario'!BH27*'Unit emission'!I70)*Efficiency!$P25)/Lifetime!$C25</f>
        <v>0</v>
      </c>
      <c r="BH26" s="9">
        <f>(Transition!$D25*('Base-scenario'!BI27*'Unit emission'!J26)*Efficiency!$G25+Transition!$C25*('Base-scenario'!BI27*'Unit emission'!J70)*Efficiency!$P25)/Lifetime!$C25</f>
        <v>0</v>
      </c>
      <c r="BI26" s="9">
        <f>(Transition!$D25*('Base-scenario'!BJ27*'Unit emission'!K26)*Efficiency!$G25+Transition!$C25*('Base-scenario'!BJ27*'Unit emission'!K70)*Efficiency!$P25)/Lifetime!$C25</f>
        <v>0</v>
      </c>
      <c r="BJ26" s="9">
        <f>(Transition!$D25*('Base-scenario'!BK27*'Unit emission'!L26)*Efficiency!$G25+Transition!$C25*('Base-scenario'!BK27*'Unit emission'!L70)*Efficiency!$P25)/Lifetime!$C25</f>
        <v>0</v>
      </c>
      <c r="BK26" s="9">
        <f>(Transition!$D25*('Base-scenario'!BL27*'Unit emission'!M26)*Efficiency!$G25+Transition!$C25*('Base-scenario'!BL27*'Unit emission'!M70)*Efficiency!$P25)/Lifetime!$C25</f>
        <v>0</v>
      </c>
      <c r="BL26" s="9">
        <f>(Transition!$D25*('Base-scenario'!BM27*'Unit emission'!N26)*Efficiency!$G25+Transition!$C25*('Base-scenario'!BM27*'Unit emission'!N70)*Efficiency!$P25)/Lifetime!$C25</f>
        <v>0</v>
      </c>
      <c r="BM26" s="9">
        <f>(Transition!$D25*('Base-scenario'!BN27*'Unit emission'!O26)*Efficiency!$G25+Transition!$C25*('Base-scenario'!BN27*'Unit emission'!O70)*Efficiency!$P25)/Lifetime!$C25</f>
        <v>0</v>
      </c>
      <c r="BN26" s="9">
        <f>(Transition!$D25*('Base-scenario'!BO27*'Unit emission'!P26)*Efficiency!$G25+Transition!$C25*('Base-scenario'!BO27*'Unit emission'!P70)*Efficiency!$P25)/Lifetime!$C25</f>
        <v>0</v>
      </c>
      <c r="BO26" s="9">
        <f>(Transition!$D25*('Base-scenario'!BP27*'Unit emission'!Q26)*Efficiency!$G25+Transition!$C25*('Base-scenario'!BP27*'Unit emission'!Q70)*Efficiency!$P25)/Lifetime!$C25</f>
        <v>0</v>
      </c>
      <c r="BP26" s="9">
        <f>(Transition!$D25*('Base-scenario'!BQ27*'Unit emission'!R26)*Efficiency!$G25+Transition!$C25*('Base-scenario'!BQ27*'Unit emission'!R70)*Efficiency!$P25)/Lifetime!$C25</f>
        <v>0</v>
      </c>
      <c r="BQ26" s="9">
        <f>(Transition!$D25*('Base-scenario'!BR27*'Unit emission'!S26)*Efficiency!$G25+Transition!$C25*('Base-scenario'!BR27*'Unit emission'!S70)*Efficiency!$P25)/Lifetime!$C25</f>
        <v>0</v>
      </c>
      <c r="BR26" s="9">
        <f>(Transition!$D25*('Base-scenario'!BS27*'Unit emission'!C26)*Efficiency!$G25+Transition!$C25*('Base-scenario'!BS27*'Unit emission'!C70)*Efficiency!$P25)/Lifetime!$C25</f>
        <v>0</v>
      </c>
      <c r="BS26" s="9">
        <f>(Transition!$D25*('Base-scenario'!BT27*'Unit emission'!D26)*Efficiency!$G25+Transition!$C25*('Base-scenario'!BT27*'Unit emission'!D70)*Efficiency!$P25)/Lifetime!$C25</f>
        <v>0</v>
      </c>
      <c r="BT26" s="9">
        <f>(Transition!$D25*('Base-scenario'!BU27*'Unit emission'!E26)*Efficiency!$G25+Transition!$C25*('Base-scenario'!BU27*'Unit emission'!E70)*Efficiency!$P25)/Lifetime!$C25</f>
        <v>0</v>
      </c>
      <c r="BU26" s="9">
        <f>(Transition!$D25*('Base-scenario'!BV27*'Unit emission'!F26)*Efficiency!$G25+Transition!$C25*('Base-scenario'!BV27*'Unit emission'!F70)*Efficiency!$P25)/Lifetime!$C25</f>
        <v>0</v>
      </c>
      <c r="BV26" s="9">
        <f>(Transition!$D25*('Base-scenario'!BW27*'Unit emission'!G26)*Efficiency!$G25+Transition!$C25*('Base-scenario'!BW27*'Unit emission'!G70)*Efficiency!$P25)/Lifetime!$C25</f>
        <v>0</v>
      </c>
      <c r="BW26" s="9">
        <f>(Transition!$D25*('Base-scenario'!BX27*'Unit emission'!H26)*Efficiency!$G25+Transition!$C25*('Base-scenario'!BX27*'Unit emission'!H70)*Efficiency!$P25)/Lifetime!$C25</f>
        <v>0</v>
      </c>
      <c r="BX26" s="9">
        <f>(Transition!$D25*('Base-scenario'!BY27*'Unit emission'!I26)*Efficiency!$G25+Transition!$C25*('Base-scenario'!BY27*'Unit emission'!I70)*Efficiency!$P25)/Lifetime!$C25</f>
        <v>0</v>
      </c>
      <c r="BY26" s="9">
        <f>(Transition!$D25*('Base-scenario'!BZ27*'Unit emission'!J26)*Efficiency!$G25+Transition!$C25*('Base-scenario'!BZ27*'Unit emission'!J70)*Efficiency!$P25)/Lifetime!$C25</f>
        <v>0</v>
      </c>
      <c r="BZ26" s="9">
        <f>(Transition!$D25*('Base-scenario'!CA27*'Unit emission'!K26)*Efficiency!$G25+Transition!$C25*('Base-scenario'!CA27*'Unit emission'!K70)*Efficiency!$P25)/Lifetime!$C25</f>
        <v>0</v>
      </c>
      <c r="CA26" s="9">
        <f>(Transition!$D25*('Base-scenario'!CB27*'Unit emission'!L26)*Efficiency!$G25+Transition!$C25*('Base-scenario'!CB27*'Unit emission'!L70)*Efficiency!$P25)/Lifetime!$C25</f>
        <v>0</v>
      </c>
      <c r="CB26" s="9">
        <f>(Transition!$D25*('Base-scenario'!CC27*'Unit emission'!M26)*Efficiency!$G25+Transition!$C25*('Base-scenario'!CC27*'Unit emission'!M70)*Efficiency!$P25)/Lifetime!$C25</f>
        <v>0</v>
      </c>
      <c r="CC26" s="9">
        <f>(Transition!$D25*('Base-scenario'!CD27*'Unit emission'!N26)*Efficiency!$G25+Transition!$C25*('Base-scenario'!CD27*'Unit emission'!N70)*Efficiency!$P25)/Lifetime!$C25</f>
        <v>0</v>
      </c>
      <c r="CD26" s="9">
        <f>(Transition!$D25*('Base-scenario'!CE27*'Unit emission'!O26)*Efficiency!$G25+Transition!$C25*('Base-scenario'!CE27*'Unit emission'!O70)*Efficiency!$P25)/Lifetime!$C25</f>
        <v>0</v>
      </c>
      <c r="CE26" s="9">
        <f>(Transition!$D25*('Base-scenario'!CF27*'Unit emission'!P26)*Efficiency!$G25+Transition!$C25*('Base-scenario'!CF27*'Unit emission'!P70)*Efficiency!$P25)/Lifetime!$C25</f>
        <v>0</v>
      </c>
      <c r="CF26" s="9">
        <f>(Transition!$D25*('Base-scenario'!CG27*'Unit emission'!Q26)*Efficiency!$G25+Transition!$C25*('Base-scenario'!CG27*'Unit emission'!Q70)*Efficiency!$P25)/Lifetime!$C25</f>
        <v>0</v>
      </c>
      <c r="CG26" s="9">
        <f>(Transition!$D25*('Base-scenario'!CH27*'Unit emission'!R26)*Efficiency!$G25+Transition!$C25*('Base-scenario'!CH27*'Unit emission'!R70)*Efficiency!$P25)/Lifetime!$C25</f>
        <v>0</v>
      </c>
      <c r="CJ26">
        <v>2033</v>
      </c>
      <c r="CK26">
        <f>(Transition!$D25*('RCP26 scenario'!C27*'Unit emission'!T26+'RCP26 scenario'!C115*'Unit emission'!T158)*Efficiency!$G25+(Transition!$C25*('RCP26 scenario'!C27*'Unit emission'!T70)+'RCP26 scenario'!C115*'Unit emission'!T202)*Efficiency!$P25)/Lifetime!$C25</f>
        <v>0</v>
      </c>
      <c r="CL26">
        <f>(Transition!$D25*('RCP26 scenario'!D27*'Unit emission'!U26+'RCP26 scenario'!D115*'Unit emission'!U158)*Efficiency!$G25+(Transition!$C25*('RCP26 scenario'!D27*'Unit emission'!U70)+'RCP26 scenario'!D115*'Unit emission'!U202)*Efficiency!$P25)/Lifetime!$C25</f>
        <v>0</v>
      </c>
      <c r="CM26">
        <f>(Transition!$D25*('RCP26 scenario'!E27*'Unit emission'!V26+'RCP26 scenario'!E115*'Unit emission'!V158)*Efficiency!$G25+(Transition!$C25*('RCP26 scenario'!E27*'Unit emission'!V70)+'RCP26 scenario'!E115*'Unit emission'!V202)*Efficiency!$P25)/Lifetime!$C25</f>
        <v>0</v>
      </c>
      <c r="CN26">
        <f>(Transition!$D25*('RCP26 scenario'!F27*'Unit emission'!W26+'RCP26 scenario'!F115*'Unit emission'!W158)*Efficiency!$G25+(Transition!$C25*('RCP26 scenario'!F27*'Unit emission'!W70)+'RCP26 scenario'!F115*'Unit emission'!W202)*Efficiency!$P25)/Lifetime!$C25</f>
        <v>0</v>
      </c>
      <c r="CO26">
        <f>(Transition!$D25*('RCP26 scenario'!G27*'Unit emission'!X26+'RCP26 scenario'!G115*'Unit emission'!X158)*Efficiency!$G25+(Transition!$C25*('RCP26 scenario'!G27*'Unit emission'!X70)+'RCP26 scenario'!G115*'Unit emission'!X202)*Efficiency!$P25)/Lifetime!$C25</f>
        <v>0</v>
      </c>
      <c r="CP26">
        <f>(Transition!$D25*('RCP26 scenario'!H27*'Unit emission'!Y26+'RCP26 scenario'!H115*'Unit emission'!Y158)*Efficiency!$G25+(Transition!$C25*('RCP26 scenario'!H27*'Unit emission'!Y70)+'RCP26 scenario'!H115*'Unit emission'!Y202)*Efficiency!$P25)/Lifetime!$C25</f>
        <v>0</v>
      </c>
      <c r="CQ26">
        <f>(Transition!$D25*('RCP26 scenario'!I27*'Unit emission'!Z26+'RCP26 scenario'!I115*'Unit emission'!Z158)*Efficiency!$G25+(Transition!$C25*('RCP26 scenario'!I27*'Unit emission'!Z70)+'RCP26 scenario'!I115*'Unit emission'!Z202)*Efficiency!$P25)/Lifetime!$C25</f>
        <v>0</v>
      </c>
      <c r="CR26">
        <f>(Transition!$D25*('RCP26 scenario'!J27*'Unit emission'!AA26+'RCP26 scenario'!J115*'Unit emission'!AA158)*Efficiency!$G25+(Transition!$C25*('RCP26 scenario'!J27*'Unit emission'!AA70)+'RCP26 scenario'!J115*'Unit emission'!AA202)*Efficiency!$P25)/Lifetime!$C25</f>
        <v>0</v>
      </c>
      <c r="CS26">
        <f>(Transition!$D25*('RCP26 scenario'!K27*'Unit emission'!AB26+'RCP26 scenario'!K115*'Unit emission'!AB158)*Efficiency!$G25+(Transition!$C25*('RCP26 scenario'!K27*'Unit emission'!AB70)+'RCP26 scenario'!K115*'Unit emission'!AB202)*Efficiency!$P25)/Lifetime!$C25</f>
        <v>0</v>
      </c>
      <c r="CT26">
        <f>(Transition!$D25*('RCP26 scenario'!L27*'Unit emission'!AC26+'RCP26 scenario'!L115*'Unit emission'!AC158)*Efficiency!$G25+(Transition!$C25*('RCP26 scenario'!L27*'Unit emission'!AC70)+'RCP26 scenario'!L115*'Unit emission'!AC202)*Efficiency!$P25)/Lifetime!$C25</f>
        <v>0</v>
      </c>
      <c r="CU26">
        <f>(Transition!$D25*('RCP26 scenario'!M27*'Unit emission'!AD26+'RCP26 scenario'!M115*'Unit emission'!AD158)*Efficiency!$G25+(Transition!$C25*('RCP26 scenario'!M27*'Unit emission'!AD70)+'RCP26 scenario'!M115*'Unit emission'!AD202)*Efficiency!$P25)/Lifetime!$C25</f>
        <v>0</v>
      </c>
      <c r="CV26">
        <f>(Transition!$D25*('RCP26 scenario'!N27*'Unit emission'!AE26+'RCP26 scenario'!N115*'Unit emission'!AE158)*Efficiency!$G25+(Transition!$C25*('RCP26 scenario'!N27*'Unit emission'!AE70)+'RCP26 scenario'!N115*'Unit emission'!AE202)*Efficiency!$P25)/Lifetime!$C25</f>
        <v>0</v>
      </c>
      <c r="CW26">
        <f>(Transition!$D25*('RCP26 scenario'!O27*'Unit emission'!AF26+'RCP26 scenario'!O115*'Unit emission'!AF158)*Efficiency!$G25+(Transition!$C25*('RCP26 scenario'!O27*'Unit emission'!AF70)+'RCP26 scenario'!O115*'Unit emission'!AF202)*Efficiency!$P25)/Lifetime!$C25</f>
        <v>0</v>
      </c>
      <c r="CX26">
        <f>(Transition!$D25*('RCP26 scenario'!P27*'Unit emission'!AG26+'RCP26 scenario'!P115*'Unit emission'!AG158)*Efficiency!$G25+(Transition!$C25*('RCP26 scenario'!P27*'Unit emission'!AG70)+'RCP26 scenario'!P115*'Unit emission'!AG202)*Efficiency!$P25)/Lifetime!$C25</f>
        <v>0</v>
      </c>
      <c r="CY26">
        <f>(Transition!$D25*('RCP26 scenario'!Q27*'Unit emission'!AH26+'RCP26 scenario'!Q115*'Unit emission'!AH158)*Efficiency!$G25+(Transition!$C25*('RCP26 scenario'!Q27*'Unit emission'!AH70)+'RCP26 scenario'!Q115*'Unit emission'!AH202)*Efficiency!$P25)/Lifetime!$C25</f>
        <v>0</v>
      </c>
      <c r="CZ26">
        <f>(Transition!$D25*('RCP26 scenario'!R27*'Unit emission'!AI26+'RCP26 scenario'!R115*'Unit emission'!AI158)*Efficiency!$G25+(Transition!$C25*('RCP26 scenario'!R27*'Unit emission'!AI70)+'RCP26 scenario'!R115*'Unit emission'!AI202)*Efficiency!$P25)/Lifetime!$C25</f>
        <v>0</v>
      </c>
      <c r="DA26">
        <f>(Transition!$D25*('RCP26 scenario'!S27*'Unit emission'!AJ26)*Efficiency!$G25+Transition!$C25*('RCP26 scenario'!S27*'Unit emission'!AJ70)*Efficiency!$P25)/Lifetime!$C25</f>
        <v>0</v>
      </c>
      <c r="DB26">
        <f>(Transition!$D25*('RCP26 scenario'!T27*'Unit emission'!T26+'RCP26 scenario'!T115*'Unit emission'!T158)*Efficiency!$G25+(Transition!$C25*('RCP26 scenario'!T27*'Unit emission'!T70)+'RCP26 scenario'!T115*'Unit emission'!T202)*Efficiency!$P25)/Lifetime!$C25</f>
        <v>183407796.05927911</v>
      </c>
      <c r="DC26">
        <f>(Transition!$D25*('RCP26 scenario'!U27*'Unit emission'!U26+'RCP26 scenario'!U115*'Unit emission'!U158)*Efficiency!$G25+(Transition!$C25*('RCP26 scenario'!U27*'Unit emission'!U70)+'RCP26 scenario'!U115*'Unit emission'!U202)*Efficiency!$P25)/Lifetime!$C25</f>
        <v>66014038.339087658</v>
      </c>
      <c r="DD26">
        <f>(Transition!$D25*('RCP26 scenario'!V27*'Unit emission'!V26+'RCP26 scenario'!V115*'Unit emission'!V158)*Efficiency!$G25+(Transition!$C25*('RCP26 scenario'!V27*'Unit emission'!V70)+'RCP26 scenario'!V115*'Unit emission'!V202)*Efficiency!$P25)/Lifetime!$C25</f>
        <v>27662609.342020746</v>
      </c>
      <c r="DE26">
        <f>(Transition!$D25*('RCP26 scenario'!W27*'Unit emission'!W26+'RCP26 scenario'!W115*'Unit emission'!W158)*Efficiency!$G25+(Transition!$C25*('RCP26 scenario'!W27*'Unit emission'!W70)+'RCP26 scenario'!W115*'Unit emission'!W202)*Efficiency!$P25)/Lifetime!$C25</f>
        <v>9468943.3752691466</v>
      </c>
      <c r="DF26">
        <f>(Transition!$D25*('RCP26 scenario'!X27*'Unit emission'!X26+'RCP26 scenario'!X115*'Unit emission'!X158)*Efficiency!$G25+(Transition!$C25*('RCP26 scenario'!X27*'Unit emission'!X70)+'RCP26 scenario'!X115*'Unit emission'!X202)*Efficiency!$P25)/Lifetime!$C25</f>
        <v>94225542.119524613</v>
      </c>
      <c r="DG26">
        <f>(Transition!$D25*('RCP26 scenario'!Y27*'Unit emission'!Y26+'RCP26 scenario'!Y115*'Unit emission'!Y158)*Efficiency!$G25+(Transition!$C25*('RCP26 scenario'!Y27*'Unit emission'!Y70)+'RCP26 scenario'!Y115*'Unit emission'!Y202)*Efficiency!$P25)/Lifetime!$C25</f>
        <v>3638306.6342661618</v>
      </c>
      <c r="DH26">
        <f>(Transition!$D25*('RCP26 scenario'!Z27*'Unit emission'!Z26+'RCP26 scenario'!Z115*'Unit emission'!Z158)*Efficiency!$G25+(Transition!$C25*('RCP26 scenario'!Z27*'Unit emission'!Z70)+'RCP26 scenario'!Z115*'Unit emission'!Z202)*Efficiency!$P25)/Lifetime!$C25</f>
        <v>7949736.500804591</v>
      </c>
      <c r="DI26">
        <f>(Transition!$D25*('RCP26 scenario'!AA27*'Unit emission'!AA26+'RCP26 scenario'!AA115*'Unit emission'!AA158)*Efficiency!$G25+(Transition!$C25*('RCP26 scenario'!AA27*'Unit emission'!AA70)+'RCP26 scenario'!AA115*'Unit emission'!AA202)*Efficiency!$P25)/Lifetime!$C25</f>
        <v>26046278.644342497</v>
      </c>
      <c r="DJ26">
        <f>(Transition!$D25*('RCP26 scenario'!AB27*'Unit emission'!AB26+'RCP26 scenario'!AB115*'Unit emission'!AB158)*Efficiency!$G25+(Transition!$C25*('RCP26 scenario'!AB27*'Unit emission'!AB70)+'RCP26 scenario'!AB115*'Unit emission'!AB202)*Efficiency!$P25)/Lifetime!$C25</f>
        <v>111232324.96968068</v>
      </c>
      <c r="DK26">
        <f>(Transition!$D25*('RCP26 scenario'!AC27*'Unit emission'!AC26+'RCP26 scenario'!AC115*'Unit emission'!AC158)*Efficiency!$G25+(Transition!$C25*('RCP26 scenario'!AC27*'Unit emission'!AC70)+'RCP26 scenario'!AC115*'Unit emission'!AC202)*Efficiency!$P25)/Lifetime!$C25</f>
        <v>15858470.764886102</v>
      </c>
      <c r="DL26">
        <f>(Transition!$D25*('RCP26 scenario'!AD27*'Unit emission'!AD26+'RCP26 scenario'!AD115*'Unit emission'!AD158)*Efficiency!$G25+(Transition!$C25*('RCP26 scenario'!AD27*'Unit emission'!AD70)+'RCP26 scenario'!AD115*'Unit emission'!AD202)*Efficiency!$P25)/Lifetime!$C25</f>
        <v>31937975.525363874</v>
      </c>
      <c r="DM26">
        <f>(Transition!$D25*('RCP26 scenario'!AE27*'Unit emission'!AE26+'RCP26 scenario'!AE115*'Unit emission'!AE158)*Efficiency!$G25+(Transition!$C25*('RCP26 scenario'!AE27*'Unit emission'!AE70)+'RCP26 scenario'!AE115*'Unit emission'!AE202)*Efficiency!$P25)/Lifetime!$C25</f>
        <v>3535976.0417229864</v>
      </c>
      <c r="DN26">
        <f>(Transition!$D25*('RCP26 scenario'!AF27*'Unit emission'!AF26+'RCP26 scenario'!AF115*'Unit emission'!AF158)*Efficiency!$G25+(Transition!$C25*('RCP26 scenario'!AF27*'Unit emission'!AF70)+'RCP26 scenario'!AF115*'Unit emission'!AF202)*Efficiency!$P25)/Lifetime!$C25</f>
        <v>10106445.678434648</v>
      </c>
      <c r="DO26">
        <f>(Transition!$D25*('RCP26 scenario'!AG27*'Unit emission'!AG26+'RCP26 scenario'!AG115*'Unit emission'!AG158)*Efficiency!$G25+(Transition!$C25*('RCP26 scenario'!AG27*'Unit emission'!AG70)+'RCP26 scenario'!AG115*'Unit emission'!AG202)*Efficiency!$P25)/Lifetime!$C25</f>
        <v>17011123.099667635</v>
      </c>
      <c r="DP26">
        <f>(Transition!$D25*('RCP26 scenario'!AH27*'Unit emission'!AH26+'RCP26 scenario'!AH115*'Unit emission'!AH158)*Efficiency!$G25+(Transition!$C25*('RCP26 scenario'!AH27*'Unit emission'!AH70)+'RCP26 scenario'!AH115*'Unit emission'!AH202)*Efficiency!$P25)/Lifetime!$C25</f>
        <v>8014890.5035239169</v>
      </c>
      <c r="DQ26">
        <f>(Transition!$D25*('RCP26 scenario'!AI27*'Unit emission'!AI26+'RCP26 scenario'!AI115*'Unit emission'!AI158)*Efficiency!$G25+(Transition!$C25*('RCP26 scenario'!AI27*'Unit emission'!AI70)+'RCP26 scenario'!AI115*'Unit emission'!AI202)*Efficiency!$P25)/Lifetime!$C25</f>
        <v>36232814.382850304</v>
      </c>
      <c r="DR26">
        <f>(Transition!$D25*('RCP26 scenario'!AJ27*'Unit emission'!AJ26)*Efficiency!$G25+Transition!$C25*('RCP26 scenario'!AJ27*'Unit emission'!AJ70)*Efficiency!$P25)/Lifetime!$C25</f>
        <v>0</v>
      </c>
      <c r="DS26">
        <f>(Transition!$D25*('RCP26 scenario'!AK27*'Unit emission'!T26+'RCP26 scenario'!AK115*'Unit emission'!T158)*Efficiency!$G25+(Transition!$C25*('RCP26 scenario'!AK27*'Unit emission'!T70)+'RCP26 scenario'!AK115*'Unit emission'!T202)*Efficiency!$P25)/Lifetime!$C25</f>
        <v>366815592.1185599</v>
      </c>
      <c r="DT26">
        <f>(Transition!$D25*('RCP26 scenario'!AL27*'Unit emission'!U26+'RCP26 scenario'!AL115*'Unit emission'!U158)*Efficiency!$G25+(Transition!$C25*('RCP26 scenario'!AL27*'Unit emission'!U70)+'RCP26 scenario'!AL115*'Unit emission'!U202)*Efficiency!$P25)/Lifetime!$C25</f>
        <v>84935459.068579182</v>
      </c>
      <c r="DU26">
        <f>(Transition!$D25*('RCP26 scenario'!AM27*'Unit emission'!V26+'RCP26 scenario'!AM115*'Unit emission'!V158)*Efficiency!$G25+(Transition!$C25*('RCP26 scenario'!AM27*'Unit emission'!V70)+'RCP26 scenario'!AM115*'Unit emission'!V202)*Efficiency!$P25)/Lifetime!$C25</f>
        <v>55325218.684041597</v>
      </c>
      <c r="DV26">
        <f>(Transition!$D25*('RCP26 scenario'!AN27*'Unit emission'!W26+'RCP26 scenario'!AN115*'Unit emission'!W158)*Efficiency!$G25+(Transition!$C25*('RCP26 scenario'!AN27*'Unit emission'!W70)+'RCP26 scenario'!AN115*'Unit emission'!W202)*Efficiency!$P25)/Lifetime!$C25</f>
        <v>18937886.750538189</v>
      </c>
      <c r="DW26">
        <f>(Transition!$D25*('RCP26 scenario'!AO27*'Unit emission'!X26+'RCP26 scenario'!AO115*'Unit emission'!X158)*Efficiency!$G25+(Transition!$C25*('RCP26 scenario'!AO27*'Unit emission'!X70)+'RCP26 scenario'!AO115*'Unit emission'!X202)*Efficiency!$P25)/Lifetime!$C25</f>
        <v>188451084.23904794</v>
      </c>
      <c r="DX26">
        <f>(Transition!$D25*('RCP26 scenario'!AP27*'Unit emission'!Y26+'RCP26 scenario'!AP115*'Unit emission'!Y158)*Efficiency!$G25+(Transition!$C25*('RCP26 scenario'!AP27*'Unit emission'!Y70)+'RCP26 scenario'!AP115*'Unit emission'!Y202)*Efficiency!$P25)/Lifetime!$C25</f>
        <v>7276613.2685323358</v>
      </c>
      <c r="DY26">
        <f>(Transition!$D25*('RCP26 scenario'!AQ27*'Unit emission'!Z26+'RCP26 scenario'!AQ115*'Unit emission'!Z158)*Efficiency!$G25+(Transition!$C25*('RCP26 scenario'!AQ27*'Unit emission'!Z70)+'RCP26 scenario'!AQ115*'Unit emission'!Z202)*Efficiency!$P25)/Lifetime!$C25</f>
        <v>15899473.001609156</v>
      </c>
      <c r="DZ26">
        <f>(Transition!$D25*('RCP26 scenario'!AR27*'Unit emission'!AA26+'RCP26 scenario'!AR115*'Unit emission'!AA158)*Efficiency!$G25+(Transition!$C25*('RCP26 scenario'!AR27*'Unit emission'!AA70)+'RCP26 scenario'!AR115*'Unit emission'!AA202)*Efficiency!$P25)/Lifetime!$C25</f>
        <v>52092557.288685128</v>
      </c>
      <c r="EA26">
        <f>(Transition!$D25*('RCP26 scenario'!AS27*'Unit emission'!AB26+'RCP26 scenario'!AS115*'Unit emission'!AB158)*Efficiency!$G25+(Transition!$C25*('RCP26 scenario'!AS27*'Unit emission'!AB70)+'RCP26 scenario'!AS115*'Unit emission'!AB202)*Efficiency!$P25)/Lifetime!$C25</f>
        <v>222464649.93936136</v>
      </c>
      <c r="EB26">
        <f>(Transition!$D25*('RCP26 scenario'!AT27*'Unit emission'!AC26+'RCP26 scenario'!AT115*'Unit emission'!AC158)*Efficiency!$G25+(Transition!$C25*('RCP26 scenario'!AT27*'Unit emission'!AC70)+'RCP26 scenario'!AT115*'Unit emission'!AC202)*Efficiency!$P25)/Lifetime!$C25</f>
        <v>31716941.529772203</v>
      </c>
      <c r="EC26">
        <f>(Transition!$D25*('RCP26 scenario'!AU27*'Unit emission'!AD26+'RCP26 scenario'!AU115*'Unit emission'!AD158)*Efficiency!$G25+(Transition!$C25*('RCP26 scenario'!AU27*'Unit emission'!AD70)+'RCP26 scenario'!AU115*'Unit emission'!AD202)*Efficiency!$P25)/Lifetime!$C25</f>
        <v>63875951.050727747</v>
      </c>
      <c r="ED26">
        <f>(Transition!$D25*('RCP26 scenario'!AV27*'Unit emission'!AE26+'RCP26 scenario'!AV115*'Unit emission'!AE158)*Efficiency!$G25+(Transition!$C25*('RCP26 scenario'!AV27*'Unit emission'!AE70)+'RCP26 scenario'!AV115*'Unit emission'!AE202)*Efficiency!$P25)/Lifetime!$C25</f>
        <v>7071952.0834459886</v>
      </c>
      <c r="EE26">
        <f>(Transition!$D25*('RCP26 scenario'!AW27*'Unit emission'!AF26+'RCP26 scenario'!AW115*'Unit emission'!AF158)*Efficiency!$G25+(Transition!$C25*('RCP26 scenario'!AW27*'Unit emission'!AF70)+'RCP26 scenario'!AW115*'Unit emission'!AF202)*Efficiency!$P25)/Lifetime!$C25</f>
        <v>20212891.356869265</v>
      </c>
      <c r="EF26">
        <f>(Transition!$D25*('RCP26 scenario'!AX27*'Unit emission'!AG26+'RCP26 scenario'!AX115*'Unit emission'!AG158)*Efficiency!$G25+(Transition!$C25*('RCP26 scenario'!AX27*'Unit emission'!AG70)+'RCP26 scenario'!AX115*'Unit emission'!AG202)*Efficiency!$P25)/Lifetime!$C25</f>
        <v>34022246.199335396</v>
      </c>
      <c r="EG26">
        <f>(Transition!$D25*('RCP26 scenario'!AY27*'Unit emission'!AH26+'RCP26 scenario'!AY115*'Unit emission'!AH158)*Efficiency!$G25+(Transition!$C25*('RCP26 scenario'!AY27*'Unit emission'!AH70)+'RCP26 scenario'!AY115*'Unit emission'!AH202)*Efficiency!$P25)/Lifetime!$C25</f>
        <v>16029781.007047733</v>
      </c>
      <c r="EH26">
        <f>(Transition!$D25*('RCP26 scenario'!AZ27*'Unit emission'!AI26+'RCP26 scenario'!AZ115*'Unit emission'!AI158)*Efficiency!$G25+(Transition!$C25*('RCP26 scenario'!AZ27*'Unit emission'!AI70)+'RCP26 scenario'!AZ115*'Unit emission'!AI202)*Efficiency!$P25)/Lifetime!$C25</f>
        <v>72465628.765700608</v>
      </c>
      <c r="EI26">
        <f>(Transition!$D25*('RCP26 scenario'!BA27*'Unit emission'!AJ26)*Efficiency!$G25+Transition!$C25*('RCP26 scenario'!BA27*'Unit emission'!AJ70)*Efficiency!$P25)/Lifetime!$C25</f>
        <v>0</v>
      </c>
      <c r="EJ26" s="9">
        <f>(Transition!$D25*('RCP26 scenario'!BB27*'Unit emission'!T26)*Efficiency!$G25+Transition!$C25*('RCP26 scenario'!BB27*'Unit emission'!T70)*Efficiency!$P25)/Lifetime!$C25</f>
        <v>0</v>
      </c>
      <c r="EK26" s="9">
        <f>(Transition!$D25*('RCP26 scenario'!BC27*'Unit emission'!U26)*Efficiency!$G25+Transition!$C25*('RCP26 scenario'!BC27*'Unit emission'!U70)*Efficiency!$P25)/Lifetime!$C25</f>
        <v>0</v>
      </c>
      <c r="EL26" s="9">
        <f>(Transition!$D25*('RCP26 scenario'!BD27*'Unit emission'!V26)*Efficiency!$G25+Transition!$C25*('RCP26 scenario'!BD27*'Unit emission'!V70)*Efficiency!$P25)/Lifetime!$C25</f>
        <v>0</v>
      </c>
      <c r="EM26" s="9">
        <f>(Transition!$D25*('RCP26 scenario'!BE27*'Unit emission'!W26)*Efficiency!$G25+Transition!$C25*('RCP26 scenario'!BE27*'Unit emission'!W70)*Efficiency!$P25)/Lifetime!$C25</f>
        <v>0</v>
      </c>
      <c r="EN26" s="9">
        <f>(Transition!$D25*('RCP26 scenario'!BF27*'Unit emission'!X26)*Efficiency!$G25+Transition!$C25*('RCP26 scenario'!BF27*'Unit emission'!X70)*Efficiency!$P25)/Lifetime!$C25</f>
        <v>0</v>
      </c>
      <c r="EO26" s="9">
        <f>(Transition!$D25*('RCP26 scenario'!BG27*'Unit emission'!Y26)*Efficiency!$G25+Transition!$C25*('RCP26 scenario'!BG27*'Unit emission'!Y70)*Efficiency!$P25)/Lifetime!$C25</f>
        <v>0</v>
      </c>
      <c r="EP26" s="9">
        <f>(Transition!$D25*('RCP26 scenario'!BH27*'Unit emission'!Z26)*Efficiency!$G25+Transition!$C25*('RCP26 scenario'!BH27*'Unit emission'!Z70)*Efficiency!$P25)/Lifetime!$C25</f>
        <v>0</v>
      </c>
      <c r="EQ26" s="9">
        <f>(Transition!$D25*('RCP26 scenario'!BI27*'Unit emission'!AA26)*Efficiency!$G25+Transition!$C25*('RCP26 scenario'!BI27*'Unit emission'!AA70)*Efficiency!$P25)/Lifetime!$C25</f>
        <v>0</v>
      </c>
      <c r="ER26" s="9">
        <f>(Transition!$D25*('RCP26 scenario'!BJ27*'Unit emission'!AB26)*Efficiency!$G25+Transition!$C25*('RCP26 scenario'!BJ27*'Unit emission'!AB70)*Efficiency!$P25)/Lifetime!$C25</f>
        <v>0</v>
      </c>
      <c r="ES26" s="9">
        <f>(Transition!$D25*('RCP26 scenario'!BK27*'Unit emission'!AC26)*Efficiency!$G25+Transition!$C25*('RCP26 scenario'!BK27*'Unit emission'!AC70)*Efficiency!$P25)/Lifetime!$C25</f>
        <v>0</v>
      </c>
      <c r="ET26" s="9">
        <f>(Transition!$D25*('RCP26 scenario'!BL27*'Unit emission'!AD26)*Efficiency!$G25+Transition!$C25*('RCP26 scenario'!BL27*'Unit emission'!AD70)*Efficiency!$P25)/Lifetime!$C25</f>
        <v>0</v>
      </c>
      <c r="EU26" s="9">
        <f>(Transition!$D25*('RCP26 scenario'!BM27*'Unit emission'!AE26)*Efficiency!$G25+Transition!$C25*('RCP26 scenario'!BM27*'Unit emission'!AE70)*Efficiency!$P25)/Lifetime!$C25</f>
        <v>0</v>
      </c>
      <c r="EV26" s="9">
        <f>(Transition!$D25*('RCP26 scenario'!BN27*'Unit emission'!AF26)*Efficiency!$G25+Transition!$C25*('RCP26 scenario'!BN27*'Unit emission'!AF70)*Efficiency!$P25)/Lifetime!$C25</f>
        <v>0</v>
      </c>
      <c r="EW26" s="9">
        <f>(Transition!$D25*('RCP26 scenario'!BO27*'Unit emission'!AG26)*Efficiency!$G25+Transition!$C25*('RCP26 scenario'!BO27*'Unit emission'!AG70)*Efficiency!$P25)/Lifetime!$C25</f>
        <v>0</v>
      </c>
      <c r="EX26" s="9">
        <f>(Transition!$D25*('RCP26 scenario'!BP27*'Unit emission'!AH26)*Efficiency!$G25+Transition!$C25*('RCP26 scenario'!BP27*'Unit emission'!AH70)*Efficiency!$P25)/Lifetime!$C25</f>
        <v>0</v>
      </c>
      <c r="EY26" s="9">
        <f>(Transition!$D25*('RCP26 scenario'!BQ27*'Unit emission'!AI26)*Efficiency!$G25+Transition!$C25*('RCP26 scenario'!BQ27*'Unit emission'!AI70)*Efficiency!$P25)/Lifetime!$C25</f>
        <v>0</v>
      </c>
      <c r="EZ26" s="9">
        <f>(Transition!$D25*('RCP26 scenario'!BR27*'Unit emission'!AJ26)*Efficiency!$G25+Transition!$C25*('RCP26 scenario'!BR27*'Unit emission'!AJ70)*Efficiency!$P25)/Lifetime!$C25</f>
        <v>0</v>
      </c>
      <c r="FA26" s="9">
        <f>(Transition!$D25*('RCP26 scenario'!BS27*'Unit emission'!T26)*Efficiency!$G25+Transition!$C25*('RCP26 scenario'!BS27*'Unit emission'!T70)*Efficiency!$P25)/Lifetime!$C25</f>
        <v>0</v>
      </c>
      <c r="FB26" s="9">
        <f>(Transition!$D25*('RCP26 scenario'!BT27*'Unit emission'!U26)*Efficiency!$G25+Transition!$C25*('RCP26 scenario'!BT27*'Unit emission'!U70)*Efficiency!$P25)/Lifetime!$C25</f>
        <v>0</v>
      </c>
      <c r="FC26" s="9">
        <f>(Transition!$D25*('RCP26 scenario'!BU27*'Unit emission'!V26)*Efficiency!$G25+Transition!$C25*('RCP26 scenario'!BU27*'Unit emission'!V70)*Efficiency!$P25)/Lifetime!$C25</f>
        <v>0</v>
      </c>
      <c r="FD26" s="9">
        <f>(Transition!$D25*('RCP26 scenario'!BV27*'Unit emission'!W26)*Efficiency!$G25+Transition!$C25*('RCP26 scenario'!BV27*'Unit emission'!W70)*Efficiency!$P25)/Lifetime!$C25</f>
        <v>0</v>
      </c>
      <c r="FE26" s="9">
        <f>(Transition!$D25*('RCP26 scenario'!BW27*'Unit emission'!X26)*Efficiency!$G25+Transition!$C25*('RCP26 scenario'!BW27*'Unit emission'!X70)*Efficiency!$P25)/Lifetime!$C25</f>
        <v>0</v>
      </c>
      <c r="FF26" s="9">
        <f>(Transition!$D25*('RCP26 scenario'!BX27*'Unit emission'!Y26)*Efficiency!$G25+Transition!$C25*('RCP26 scenario'!BX27*'Unit emission'!Y70)*Efficiency!$P25)/Lifetime!$C25</f>
        <v>0</v>
      </c>
      <c r="FG26" s="9">
        <f>(Transition!$D25*('RCP26 scenario'!BY27*'Unit emission'!Z26)*Efficiency!$G25+Transition!$C25*('RCP26 scenario'!BY27*'Unit emission'!Z70)*Efficiency!$P25)/Lifetime!$C25</f>
        <v>0</v>
      </c>
      <c r="FH26" s="9">
        <f>(Transition!$D25*('RCP26 scenario'!BZ27*'Unit emission'!AA26)*Efficiency!$G25+Transition!$C25*('RCP26 scenario'!BZ27*'Unit emission'!AA70)*Efficiency!$P25)/Lifetime!$C25</f>
        <v>0</v>
      </c>
      <c r="FI26" s="9">
        <f>(Transition!$D25*('RCP26 scenario'!CA27*'Unit emission'!AB26)*Efficiency!$G25+Transition!$C25*('RCP26 scenario'!CA27*'Unit emission'!AB70)*Efficiency!$P25)/Lifetime!$C25</f>
        <v>0</v>
      </c>
      <c r="FJ26" s="9">
        <f>(Transition!$D25*('RCP26 scenario'!CB27*'Unit emission'!AC26)*Efficiency!$G25+Transition!$C25*('RCP26 scenario'!CB27*'Unit emission'!AC70)*Efficiency!$P25)/Lifetime!$C25</f>
        <v>0</v>
      </c>
      <c r="FK26" s="9">
        <f>(Transition!$D25*('RCP26 scenario'!CC27*'Unit emission'!AD26)*Efficiency!$G25+Transition!$C25*('RCP26 scenario'!CC27*'Unit emission'!AD70)*Efficiency!$P25)/Lifetime!$C25</f>
        <v>0</v>
      </c>
      <c r="FL26" s="9">
        <f>(Transition!$D25*('RCP26 scenario'!CD27*'Unit emission'!AE26)*Efficiency!$G25+Transition!$C25*('RCP26 scenario'!CD27*'Unit emission'!AE70)*Efficiency!$P25)/Lifetime!$C25</f>
        <v>0</v>
      </c>
      <c r="FM26" s="9">
        <f>(Transition!$D25*('RCP26 scenario'!CE27*'Unit emission'!AF26)*Efficiency!$G25+Transition!$C25*('RCP26 scenario'!CE27*'Unit emission'!AF70)*Efficiency!$P25)/Lifetime!$C25</f>
        <v>0</v>
      </c>
      <c r="FN26" s="9">
        <f>(Transition!$D25*('RCP26 scenario'!CF27*'Unit emission'!AG26)*Efficiency!$G25+Transition!$C25*('RCP26 scenario'!CF27*'Unit emission'!AG70)*Efficiency!$P25)/Lifetime!$C25</f>
        <v>0</v>
      </c>
      <c r="FO26" s="9">
        <f>(Transition!$D25*('RCP26 scenario'!CG27*'Unit emission'!AH26)*Efficiency!$G25+Transition!$C25*('RCP26 scenario'!CG27*'Unit emission'!AH70)*Efficiency!$P25)/Lifetime!$C25</f>
        <v>0</v>
      </c>
      <c r="FP26" s="9">
        <f>(Transition!$D25*('RCP26 scenario'!CH27*'Unit emission'!AI26)*Efficiency!$G25+Transition!$C25*('RCP26 scenario'!CH27*'Unit emission'!AI70)*Efficiency!$P25)/Lifetime!$C25</f>
        <v>0</v>
      </c>
      <c r="FS26">
        <v>2033</v>
      </c>
      <c r="FT26">
        <f>(Transition!$D25*('RCP19 scenario'!C27*'Unit emission'!AK26+'RCP19 scenario'!C115*'Unit emission'!AK158)*Efficiency!$G25+(Transition!$C25*('RCP19 scenario'!C27*'Unit emission'!AK70)+'RCP19 scenario'!C115*'Unit emission'!AK202)*Efficiency!$P25)/Lifetime!$C25</f>
        <v>0</v>
      </c>
      <c r="FU26">
        <f>(Transition!$D25*('RCP19 scenario'!D27*'Unit emission'!AL26+'RCP19 scenario'!D115*'Unit emission'!AL158)*Efficiency!$G25+(Transition!$C25*('RCP19 scenario'!D27*'Unit emission'!AL70)+'RCP19 scenario'!D115*'Unit emission'!AL202)*Efficiency!$P25)/Lifetime!$C25</f>
        <v>0</v>
      </c>
      <c r="FV26">
        <f>(Transition!$D25*('RCP19 scenario'!E27*'Unit emission'!AM26+'RCP19 scenario'!E115*'Unit emission'!AM158)*Efficiency!$G25+(Transition!$C25*('RCP19 scenario'!E27*'Unit emission'!AM70)+'RCP19 scenario'!E115*'Unit emission'!AM202)*Efficiency!$P25)/Lifetime!$C25</f>
        <v>0</v>
      </c>
      <c r="FW26">
        <f>(Transition!$D25*('RCP19 scenario'!F27*'Unit emission'!AN26+'RCP19 scenario'!F115*'Unit emission'!AN158)*Efficiency!$G25+(Transition!$C25*('RCP19 scenario'!F27*'Unit emission'!AN70)+'RCP19 scenario'!F115*'Unit emission'!AN202)*Efficiency!$P25)/Lifetime!$C25</f>
        <v>0</v>
      </c>
      <c r="FX26">
        <f>(Transition!$D25*('RCP19 scenario'!G27*'Unit emission'!AO26+'RCP19 scenario'!G115*'Unit emission'!AO158)*Efficiency!$G25+(Transition!$C25*('RCP19 scenario'!G27*'Unit emission'!AO70)+'RCP19 scenario'!G115*'Unit emission'!AO202)*Efficiency!$P25)/Lifetime!$C25</f>
        <v>0</v>
      </c>
      <c r="FY26">
        <f>(Transition!$D25*('RCP19 scenario'!H27*'Unit emission'!AP26+'RCP19 scenario'!H115*'Unit emission'!AP158)*Efficiency!$G25+(Transition!$C25*('RCP19 scenario'!H27*'Unit emission'!AP70)+'RCP19 scenario'!H115*'Unit emission'!AP202)*Efficiency!$P25)/Lifetime!$C25</f>
        <v>0</v>
      </c>
      <c r="FZ26">
        <f>(Transition!$D25*('RCP19 scenario'!I27*'Unit emission'!AQ26+'RCP19 scenario'!I115*'Unit emission'!AQ158)*Efficiency!$G25+(Transition!$C25*('RCP19 scenario'!I27*'Unit emission'!AQ70)+'RCP19 scenario'!I115*'Unit emission'!AQ202)*Efficiency!$P25)/Lifetime!$C25</f>
        <v>0</v>
      </c>
      <c r="GA26">
        <f>(Transition!$D25*('RCP19 scenario'!J27*'Unit emission'!AR26+'RCP19 scenario'!J115*'Unit emission'!AR158)*Efficiency!$G25+(Transition!$C25*('RCP19 scenario'!J27*'Unit emission'!AR70)+'RCP19 scenario'!J115*'Unit emission'!AR202)*Efficiency!$P25)/Lifetime!$C25</f>
        <v>0</v>
      </c>
      <c r="GB26">
        <f>(Transition!$D25*('RCP19 scenario'!K27*'Unit emission'!AS26+'RCP19 scenario'!K115*'Unit emission'!AS158)*Efficiency!$G25+(Transition!$C25*('RCP19 scenario'!K27*'Unit emission'!AS70)+'RCP19 scenario'!K115*'Unit emission'!AS202)*Efficiency!$P25)/Lifetime!$C25</f>
        <v>0</v>
      </c>
      <c r="GC26">
        <f>(Transition!$D25*('RCP19 scenario'!L27*'Unit emission'!AT26+'RCP19 scenario'!L115*'Unit emission'!AT158)*Efficiency!$G25+(Transition!$C25*('RCP19 scenario'!L27*'Unit emission'!AT70)+'RCP19 scenario'!L115*'Unit emission'!AT202)*Efficiency!$P25)/Lifetime!$C25</f>
        <v>0</v>
      </c>
      <c r="GD26">
        <f>(Transition!$D25*('RCP19 scenario'!M27*'Unit emission'!AU26+'RCP19 scenario'!M115*'Unit emission'!AU158)*Efficiency!$G25+(Transition!$C25*('RCP19 scenario'!M27*'Unit emission'!AU70)+'RCP19 scenario'!M115*'Unit emission'!AU202)*Efficiency!$P25)/Lifetime!$C25</f>
        <v>0</v>
      </c>
      <c r="GE26">
        <f>(Transition!$D25*('RCP19 scenario'!N27*'Unit emission'!AV26+'RCP19 scenario'!N115*'Unit emission'!AV158)*Efficiency!$G25+(Transition!$C25*('RCP19 scenario'!N27*'Unit emission'!AV70)+'RCP19 scenario'!N115*'Unit emission'!AV202)*Efficiency!$P25)/Lifetime!$C25</f>
        <v>0</v>
      </c>
      <c r="GF26">
        <f>(Transition!$D25*('RCP19 scenario'!O27*'Unit emission'!AW26+'RCP19 scenario'!O115*'Unit emission'!AW158)*Efficiency!$G25+(Transition!$C25*('RCP19 scenario'!O27*'Unit emission'!AW70)+'RCP19 scenario'!O115*'Unit emission'!AW202)*Efficiency!$P25)/Lifetime!$C25</f>
        <v>0</v>
      </c>
      <c r="GG26">
        <f>(Transition!$D25*('RCP19 scenario'!P27*'Unit emission'!AX26+'RCP19 scenario'!P115*'Unit emission'!AX158)*Efficiency!$G25+(Transition!$C25*('RCP19 scenario'!P27*'Unit emission'!AX70)+'RCP19 scenario'!P115*'Unit emission'!AX202)*Efficiency!$P25)/Lifetime!$C25</f>
        <v>0</v>
      </c>
      <c r="GH26">
        <f>(Transition!$D25*('RCP19 scenario'!Q27*'Unit emission'!AY26+'RCP19 scenario'!Q115*'Unit emission'!AY158)*Efficiency!$G25+(Transition!$C25*('RCP19 scenario'!Q27*'Unit emission'!AY70)+'RCP19 scenario'!Q115*'Unit emission'!AY202)*Efficiency!$P25)/Lifetime!$C25</f>
        <v>0</v>
      </c>
      <c r="GI26">
        <f>(Transition!$D25*('RCP19 scenario'!R27*'Unit emission'!AZ26+'RCP19 scenario'!R115*'Unit emission'!AZ158)*Efficiency!$G25+(Transition!$C25*('RCP19 scenario'!R27*'Unit emission'!AZ70)+'RCP19 scenario'!R115*'Unit emission'!AZ202)*Efficiency!$P25)/Lifetime!$C25</f>
        <v>0</v>
      </c>
      <c r="GJ26">
        <f>(Transition!$D25*('RCP19 scenario'!S27*'Unit emission'!BA26)*Efficiency!$G25+Transition!$C25*('RCP19 scenario'!S27*'Unit emission'!BA70)*Efficiency!$P25)/Lifetime!$C25</f>
        <v>0</v>
      </c>
      <c r="GK26">
        <f>(Transition!$D25*('RCP19 scenario'!T27*'Unit emission'!AK26+'RCP19 scenario'!T115*'Unit emission'!AK158)*Efficiency!$G25+(Transition!$C25*('RCP19 scenario'!T27*'Unit emission'!AK70)+'RCP19 scenario'!T115*'Unit emission'!AK202)*Efficiency!$P25)/Lifetime!$C25</f>
        <v>189581563.58675322</v>
      </c>
      <c r="GL26">
        <f>(Transition!$D25*('RCP19 scenario'!U27*'Unit emission'!AL26+'RCP19 scenario'!U115*'Unit emission'!AL158)*Efficiency!$G25+(Transition!$C25*('RCP19 scenario'!U27*'Unit emission'!AL70)+'RCP19 scenario'!U115*'Unit emission'!AL202)*Efficiency!$P25)/Lifetime!$C25</f>
        <v>64223584.611946426</v>
      </c>
      <c r="GM26">
        <f>(Transition!$D25*('RCP19 scenario'!V27*'Unit emission'!AM26+'RCP19 scenario'!V115*'Unit emission'!AM158)*Efficiency!$G25+(Transition!$C25*('RCP19 scenario'!V27*'Unit emission'!AM70)+'RCP19 scenario'!V115*'Unit emission'!AM202)*Efficiency!$P25)/Lifetime!$C25</f>
        <v>28919234.686368208</v>
      </c>
      <c r="GN26">
        <f>(Transition!$D25*('RCP19 scenario'!W27*'Unit emission'!AN26+'RCP19 scenario'!W115*'Unit emission'!AN158)*Efficiency!$G25+(Transition!$C25*('RCP19 scenario'!W27*'Unit emission'!AN70)+'RCP19 scenario'!W115*'Unit emission'!AN202)*Efficiency!$P25)/Lifetime!$C25</f>
        <v>12091171.15298344</v>
      </c>
      <c r="GO26">
        <f>(Transition!$D25*('RCP19 scenario'!X27*'Unit emission'!AO26+'RCP19 scenario'!X115*'Unit emission'!AO158)*Efficiency!$G25+(Transition!$C25*('RCP19 scenario'!X27*'Unit emission'!AO70)+'RCP19 scenario'!X115*'Unit emission'!AO202)*Efficiency!$P25)/Lifetime!$C25</f>
        <v>76725269.253428966</v>
      </c>
      <c r="GP26">
        <f>(Transition!$D25*('RCP19 scenario'!Y27*'Unit emission'!AP26+'RCP19 scenario'!Y115*'Unit emission'!AP158)*Efficiency!$G25+(Transition!$C25*('RCP19 scenario'!Y27*'Unit emission'!AP70)+'RCP19 scenario'!Y115*'Unit emission'!AP202)*Efficiency!$P25)/Lifetime!$C25</f>
        <v>2334645.7306069564</v>
      </c>
      <c r="GQ26">
        <f>(Transition!$D25*('RCP19 scenario'!Z27*'Unit emission'!AQ26+'RCP19 scenario'!Z115*'Unit emission'!AQ158)*Efficiency!$G25+(Transition!$C25*('RCP19 scenario'!Z27*'Unit emission'!AQ70)+'RCP19 scenario'!Z115*'Unit emission'!AQ202)*Efficiency!$P25)/Lifetime!$C25</f>
        <v>7399501.0575160701</v>
      </c>
      <c r="GR26">
        <f>(Transition!$D25*('RCP19 scenario'!AA27*'Unit emission'!AR26+'RCP19 scenario'!AA115*'Unit emission'!AR158)*Efficiency!$G25+(Transition!$C25*('RCP19 scenario'!AA27*'Unit emission'!AR70)+'RCP19 scenario'!AA115*'Unit emission'!AR202)*Efficiency!$P25)/Lifetime!$C25</f>
        <v>55136295.682490766</v>
      </c>
      <c r="GS26">
        <f>(Transition!$D25*('RCP19 scenario'!AB27*'Unit emission'!AS26+'RCP19 scenario'!AB115*'Unit emission'!AS158)*Efficiency!$G25+(Transition!$C25*('RCP19 scenario'!AB27*'Unit emission'!AS70)+'RCP19 scenario'!AB115*'Unit emission'!AS202)*Efficiency!$P25)/Lifetime!$C25</f>
        <v>171099603.47862756</v>
      </c>
      <c r="GT26">
        <f>(Transition!$D25*('RCP19 scenario'!AC27*'Unit emission'!AT26+'RCP19 scenario'!AC115*'Unit emission'!AT158)*Efficiency!$G25+(Transition!$C25*('RCP19 scenario'!AC27*'Unit emission'!AT70)+'RCP19 scenario'!AC115*'Unit emission'!AT202)*Efficiency!$P25)/Lifetime!$C25</f>
        <v>20965204.564664751</v>
      </c>
      <c r="GU26">
        <f>(Transition!$D25*('RCP19 scenario'!AD27*'Unit emission'!AU26+'RCP19 scenario'!AD115*'Unit emission'!AU158)*Efficiency!$G25+(Transition!$C25*('RCP19 scenario'!AD27*'Unit emission'!AU70)+'RCP19 scenario'!AD115*'Unit emission'!AU202)*Efficiency!$P25)/Lifetime!$C25</f>
        <v>40314309.40955881</v>
      </c>
      <c r="GV26">
        <f>(Transition!$D25*('RCP19 scenario'!AE27*'Unit emission'!AV26+'RCP19 scenario'!AE115*'Unit emission'!AV158)*Efficiency!$G25+(Transition!$C25*('RCP19 scenario'!AE27*'Unit emission'!AV70)+'RCP19 scenario'!AE115*'Unit emission'!AV202)*Efficiency!$P25)/Lifetime!$C25</f>
        <v>4462941.2217900259</v>
      </c>
      <c r="GW26">
        <f>(Transition!$D25*('RCP19 scenario'!AF27*'Unit emission'!AW26+'RCP19 scenario'!AF115*'Unit emission'!AW158)*Efficiency!$G25+(Transition!$C25*('RCP19 scenario'!AF27*'Unit emission'!AW70)+'RCP19 scenario'!AF115*'Unit emission'!AW202)*Efficiency!$P25)/Lifetime!$C25</f>
        <v>7707510.1241945624</v>
      </c>
      <c r="GX26">
        <f>(Transition!$D25*('RCP19 scenario'!AG27*'Unit emission'!AX26+'RCP19 scenario'!AG115*'Unit emission'!AX158)*Efficiency!$G25+(Transition!$C25*('RCP19 scenario'!AG27*'Unit emission'!AX70)+'RCP19 scenario'!AG115*'Unit emission'!AX202)*Efficiency!$P25)/Lifetime!$C25</f>
        <v>17290011.227581739</v>
      </c>
      <c r="GY26">
        <f>(Transition!$D25*('RCP19 scenario'!AH27*'Unit emission'!AY26+'RCP19 scenario'!AH115*'Unit emission'!AY158)*Efficiency!$G25+(Transition!$C25*('RCP19 scenario'!AH27*'Unit emission'!AY70)+'RCP19 scenario'!AH115*'Unit emission'!AY202)*Efficiency!$P25)/Lifetime!$C25</f>
        <v>9078776.8318799641</v>
      </c>
      <c r="GZ26">
        <f>(Transition!$D25*('RCP19 scenario'!AI27*'Unit emission'!AZ26+'RCP19 scenario'!AI115*'Unit emission'!AZ158)*Efficiency!$G25+(Transition!$C25*('RCP19 scenario'!AI27*'Unit emission'!AZ70)+'RCP19 scenario'!AI115*'Unit emission'!AZ202)*Efficiency!$P25)/Lifetime!$C25</f>
        <v>52284967.053265728</v>
      </c>
      <c r="HA26">
        <f>(Transition!$D25*('RCP19 scenario'!AJ27*'Unit emission'!BA26)*Efficiency!$G25+Transition!$C25*('RCP19 scenario'!AJ27*'Unit emission'!BA70)*Efficiency!$P25)/Lifetime!$C25</f>
        <v>0</v>
      </c>
      <c r="HB26">
        <f>(Transition!$D25*('RCP19 scenario'!AK27*'Unit emission'!AK26+'RCP19 scenario'!AK115*'Unit emission'!AK158)*Efficiency!$G25+(Transition!$C25*('RCP19 scenario'!AK27*'Unit emission'!AK70)+'RCP19 scenario'!AK115*'Unit emission'!AK202)*Efficiency!$P25)/Lifetime!$C25</f>
        <v>379163127.17350727</v>
      </c>
      <c r="HC26">
        <f>(Transition!$D25*('RCP19 scenario'!AL27*'Unit emission'!AL26+'RCP19 scenario'!AL115*'Unit emission'!AL158)*Efficiency!$G25+(Transition!$C25*('RCP19 scenario'!AL27*'Unit emission'!AL70)+'RCP19 scenario'!AL115*'Unit emission'!AL202)*Efficiency!$P25)/Lifetime!$C25</f>
        <v>128447169.22389242</v>
      </c>
      <c r="HD26">
        <f>(Transition!$D25*('RCP19 scenario'!AM27*'Unit emission'!AM26+'RCP19 scenario'!AM115*'Unit emission'!AM158)*Efficiency!$G25+(Transition!$C25*('RCP19 scenario'!AM27*'Unit emission'!AM70)+'RCP19 scenario'!AM115*'Unit emission'!AM202)*Efficiency!$P25)/Lifetime!$C25</f>
        <v>57838469.372736417</v>
      </c>
      <c r="HE26">
        <f>(Transition!$D25*('RCP19 scenario'!AN27*'Unit emission'!AN26+'RCP19 scenario'!AN115*'Unit emission'!AN158)*Efficiency!$G25+(Transition!$C25*('RCP19 scenario'!AN27*'Unit emission'!AN70)+'RCP19 scenario'!AN115*'Unit emission'!AN202)*Efficiency!$P25)/Lifetime!$C25</f>
        <v>24182342.305966955</v>
      </c>
      <c r="HF26">
        <f>(Transition!$D25*('RCP19 scenario'!AO27*'Unit emission'!AO26+'RCP19 scenario'!AO115*'Unit emission'!AO158)*Efficiency!$G25+(Transition!$C25*('RCP19 scenario'!AO27*'Unit emission'!AO70)+'RCP19 scenario'!AO115*'Unit emission'!AO202)*Efficiency!$P25)/Lifetime!$C25</f>
        <v>153450538.50685775</v>
      </c>
      <c r="HG26">
        <f>(Transition!$D25*('RCP19 scenario'!AP27*'Unit emission'!AP26+'RCP19 scenario'!AP115*'Unit emission'!AP158)*Efficiency!$G25+(Transition!$C25*('RCP19 scenario'!AP27*'Unit emission'!AP70)+'RCP19 scenario'!AP115*'Unit emission'!AP202)*Efficiency!$P25)/Lifetime!$C25</f>
        <v>4669291.4612139212</v>
      </c>
      <c r="HH26">
        <f>(Transition!$D25*('RCP19 scenario'!AQ27*'Unit emission'!AQ26+'RCP19 scenario'!AQ115*'Unit emission'!AQ158)*Efficiency!$G25+(Transition!$C25*('RCP19 scenario'!AQ27*'Unit emission'!AQ70)+'RCP19 scenario'!AQ115*'Unit emission'!AQ202)*Efficiency!$P25)/Lifetime!$C25</f>
        <v>14799002.11503214</v>
      </c>
      <c r="HI26">
        <f>(Transition!$D25*('RCP19 scenario'!AR27*'Unit emission'!AR26+'RCP19 scenario'!AR115*'Unit emission'!AR158)*Efficiency!$G25+(Transition!$C25*('RCP19 scenario'!AR27*'Unit emission'!AR70)+'RCP19 scenario'!AR115*'Unit emission'!AR202)*Efficiency!$P25)/Lifetime!$C25</f>
        <v>110272591.3649812</v>
      </c>
      <c r="HJ26">
        <f>(Transition!$D25*('RCP19 scenario'!AS27*'Unit emission'!AS26+'RCP19 scenario'!AS115*'Unit emission'!AS158)*Efficiency!$G25+(Transition!$C25*('RCP19 scenario'!AS27*'Unit emission'!AS70)+'RCP19 scenario'!AS115*'Unit emission'!AS202)*Efficiency!$P25)/Lifetime!$C25</f>
        <v>342199206.95725513</v>
      </c>
      <c r="HK26">
        <f>(Transition!$D25*('RCP19 scenario'!AT27*'Unit emission'!AT26+'RCP19 scenario'!AT115*'Unit emission'!AT158)*Efficiency!$G25+(Transition!$C25*('RCP19 scenario'!AT27*'Unit emission'!AT70)+'RCP19 scenario'!AT115*'Unit emission'!AT202)*Efficiency!$P25)/Lifetime!$C25</f>
        <v>41930409.129329577</v>
      </c>
      <c r="HL26">
        <f>(Transition!$D25*('RCP19 scenario'!AU27*'Unit emission'!AU26+'RCP19 scenario'!AU115*'Unit emission'!AU158)*Efficiency!$G25+(Transition!$C25*('RCP19 scenario'!AU27*'Unit emission'!AU70)+'RCP19 scenario'!AU115*'Unit emission'!AU202)*Efficiency!$P25)/Lifetime!$C25</f>
        <v>80628618.819117472</v>
      </c>
      <c r="HM26">
        <f>(Transition!$D25*('RCP19 scenario'!AV27*'Unit emission'!AV26+'RCP19 scenario'!AV115*'Unit emission'!AV158)*Efficiency!$G25+(Transition!$C25*('RCP19 scenario'!AV27*'Unit emission'!AV70)+'RCP19 scenario'!AV115*'Unit emission'!AV202)*Efficiency!$P25)/Lifetime!$C25</f>
        <v>8925882.4435800351</v>
      </c>
      <c r="HN26">
        <f>(Transition!$D25*('RCP19 scenario'!AW27*'Unit emission'!AW26+'RCP19 scenario'!AW115*'Unit emission'!AW158)*Efficiency!$G25+(Transition!$C25*('RCP19 scenario'!AW27*'Unit emission'!AW70)+'RCP19 scenario'!AW115*'Unit emission'!AW202)*Efficiency!$P25)/Lifetime!$C25</f>
        <v>15415020.248389125</v>
      </c>
      <c r="HO26">
        <f>(Transition!$D25*('RCP19 scenario'!AX27*'Unit emission'!AX26+'RCP19 scenario'!AX115*'Unit emission'!AX158)*Efficiency!$G25+(Transition!$C25*('RCP19 scenario'!AX27*'Unit emission'!AX70)+'RCP19 scenario'!AX115*'Unit emission'!AX202)*Efficiency!$P25)/Lifetime!$C25</f>
        <v>34580022.455163479</v>
      </c>
      <c r="HP26">
        <f>(Transition!$D25*('RCP19 scenario'!AY27*'Unit emission'!AY26+'RCP19 scenario'!AY115*'Unit emission'!AY158)*Efficiency!$G25+(Transition!$C25*('RCP19 scenario'!AY27*'Unit emission'!AY70)+'RCP19 scenario'!AY115*'Unit emission'!AY202)*Efficiency!$P25)/Lifetime!$C25</f>
        <v>18157553.663760003</v>
      </c>
      <c r="HQ26">
        <f>(Transition!$D25*('RCP19 scenario'!AZ27*'Unit emission'!AZ26+'RCP19 scenario'!AZ115*'Unit emission'!AZ158)*Efficiency!$G25+(Transition!$C25*('RCP19 scenario'!AZ27*'Unit emission'!AZ70)+'RCP19 scenario'!AZ115*'Unit emission'!AZ202)*Efficiency!$P25)/Lifetime!$C25</f>
        <v>104569934.10653132</v>
      </c>
      <c r="HR26">
        <f>(Transition!$D25*('RCP19 scenario'!BA27*'Unit emission'!BA26)*Efficiency!$G25+Transition!$C25*('RCP19 scenario'!BA27*'Unit emission'!BA70)*Efficiency!$P25)/Lifetime!$C25</f>
        <v>0</v>
      </c>
      <c r="HS26" s="9">
        <f>(Transition!$D25*('RCP19 scenario'!BB27*'Unit emission'!AK26)*Efficiency!$G25+Transition!$C25*('RCP19 scenario'!BB27*'Unit emission'!AK70)*Efficiency!$P25)/Lifetime!$C25</f>
        <v>0</v>
      </c>
      <c r="HT26" s="9">
        <f>(Transition!$D25*('RCP19 scenario'!BC27*'Unit emission'!AL26)*Efficiency!$G25+Transition!$C25*('RCP19 scenario'!BC27*'Unit emission'!AL70)*Efficiency!$P25)/Lifetime!$C25</f>
        <v>0</v>
      </c>
      <c r="HU26" s="9">
        <f>(Transition!$D25*('RCP19 scenario'!BD27*'Unit emission'!AM26)*Efficiency!$G25+Transition!$C25*('RCP19 scenario'!BD27*'Unit emission'!AM70)*Efficiency!$P25)/Lifetime!$C25</f>
        <v>0</v>
      </c>
      <c r="HV26" s="9">
        <f>(Transition!$D25*('RCP19 scenario'!BE27*'Unit emission'!AN26)*Efficiency!$G25+Transition!$C25*('RCP19 scenario'!BE27*'Unit emission'!AN70)*Efficiency!$P25)/Lifetime!$C25</f>
        <v>0</v>
      </c>
      <c r="HW26" s="9">
        <f>(Transition!$D25*('RCP19 scenario'!BF27*'Unit emission'!AO26)*Efficiency!$G25+Transition!$C25*('RCP19 scenario'!BF27*'Unit emission'!AO70)*Efficiency!$P25)/Lifetime!$C25</f>
        <v>0</v>
      </c>
      <c r="HX26" s="9">
        <f>(Transition!$D25*('RCP19 scenario'!BG27*'Unit emission'!AP26)*Efficiency!$G25+Transition!$C25*('RCP19 scenario'!BG27*'Unit emission'!AP70)*Efficiency!$P25)/Lifetime!$C25</f>
        <v>0</v>
      </c>
      <c r="HY26" s="9">
        <f>(Transition!$D25*('RCP19 scenario'!BH27*'Unit emission'!AQ26)*Efficiency!$G25+Transition!$C25*('RCP19 scenario'!BH27*'Unit emission'!AQ70)*Efficiency!$P25)/Lifetime!$C25</f>
        <v>0</v>
      </c>
      <c r="HZ26" s="9">
        <f>(Transition!$D25*('RCP19 scenario'!BI27*'Unit emission'!AR26)*Efficiency!$G25+Transition!$C25*('RCP19 scenario'!BI27*'Unit emission'!AR70)*Efficiency!$P25)/Lifetime!$C25</f>
        <v>0</v>
      </c>
      <c r="IA26" s="9">
        <f>(Transition!$D25*('RCP19 scenario'!BJ27*'Unit emission'!AS26)*Efficiency!$G25+Transition!$C25*('RCP19 scenario'!BJ27*'Unit emission'!AS70)*Efficiency!$P25)/Lifetime!$C25</f>
        <v>0</v>
      </c>
      <c r="IB26" s="9">
        <f>(Transition!$D25*('RCP19 scenario'!BK27*'Unit emission'!AT26)*Efficiency!$G25+Transition!$C25*('RCP19 scenario'!BK27*'Unit emission'!AT70)*Efficiency!$P25)/Lifetime!$C25</f>
        <v>0</v>
      </c>
      <c r="IC26" s="9">
        <f>(Transition!$D25*('RCP19 scenario'!BL27*'Unit emission'!AU26)*Efficiency!$G25+Transition!$C25*('RCP19 scenario'!BL27*'Unit emission'!AU70)*Efficiency!$P25)/Lifetime!$C25</f>
        <v>0</v>
      </c>
      <c r="ID26" s="9">
        <f>(Transition!$D25*('RCP19 scenario'!BM27*'Unit emission'!AV26)*Efficiency!$G25+Transition!$C25*('RCP19 scenario'!BM27*'Unit emission'!AV70)*Efficiency!$P25)/Lifetime!$C25</f>
        <v>0</v>
      </c>
      <c r="IE26" s="9">
        <f>(Transition!$D25*('RCP19 scenario'!BN27*'Unit emission'!AW26)*Efficiency!$G25+Transition!$C25*('RCP19 scenario'!BN27*'Unit emission'!AW70)*Efficiency!$P25)/Lifetime!$C25</f>
        <v>0</v>
      </c>
      <c r="IF26" s="9">
        <f>(Transition!$D25*('RCP19 scenario'!BO27*'Unit emission'!AX26)*Efficiency!$G25+Transition!$C25*('RCP19 scenario'!BO27*'Unit emission'!AX70)*Efficiency!$P25)/Lifetime!$C25</f>
        <v>0</v>
      </c>
      <c r="IG26" s="9">
        <f>(Transition!$D25*('RCP19 scenario'!BP27*'Unit emission'!AY26)*Efficiency!$G25+Transition!$C25*('RCP19 scenario'!BP27*'Unit emission'!AY70)*Efficiency!$P25)/Lifetime!$C25</f>
        <v>0</v>
      </c>
      <c r="IH26" s="9">
        <f>(Transition!$D25*('RCP19 scenario'!BQ27*'Unit emission'!AZ26)*Efficiency!$G25+Transition!$C25*('RCP19 scenario'!BQ27*'Unit emission'!AZ70)*Efficiency!$P25)/Lifetime!$C25</f>
        <v>0</v>
      </c>
      <c r="II26" s="9">
        <f>(Transition!$D25*('RCP19 scenario'!BR27*'Unit emission'!BA26)*Efficiency!$G25+Transition!$C25*('RCP19 scenario'!BR27*'Unit emission'!BA70)*Efficiency!$P25)/Lifetime!$C25</f>
        <v>0</v>
      </c>
      <c r="IJ26" s="9">
        <f>(Transition!$D25*('RCP19 scenario'!BS27*'Unit emission'!AK26)*Efficiency!$G25+Transition!$C25*('RCP19 scenario'!BS27*'Unit emission'!AK70)*Efficiency!$P25)/Lifetime!$C25</f>
        <v>0</v>
      </c>
      <c r="IK26" s="9">
        <f>(Transition!$D25*('RCP19 scenario'!BT27*'Unit emission'!AL26)*Efficiency!$G25+Transition!$C25*('RCP19 scenario'!BT27*'Unit emission'!AL70)*Efficiency!$P25)/Lifetime!$C25</f>
        <v>0</v>
      </c>
      <c r="IL26" s="9">
        <f>(Transition!$D25*('RCP19 scenario'!BU27*'Unit emission'!AM26)*Efficiency!$G25+Transition!$C25*('RCP19 scenario'!BU27*'Unit emission'!AM70)*Efficiency!$P25)/Lifetime!$C25</f>
        <v>0</v>
      </c>
      <c r="IM26" s="9">
        <f>(Transition!$D25*('RCP19 scenario'!BV27*'Unit emission'!AN26)*Efficiency!$G25+Transition!$C25*('RCP19 scenario'!BV27*'Unit emission'!AN70)*Efficiency!$P25)/Lifetime!$C25</f>
        <v>0</v>
      </c>
      <c r="IN26" s="9">
        <f>(Transition!$D25*('RCP19 scenario'!BW27*'Unit emission'!AO26)*Efficiency!$G25+Transition!$C25*('RCP19 scenario'!BW27*'Unit emission'!AO70)*Efficiency!$P25)/Lifetime!$C25</f>
        <v>0</v>
      </c>
      <c r="IO26" s="9">
        <f>(Transition!$D25*('RCP19 scenario'!BX27*'Unit emission'!AP26)*Efficiency!$G25+Transition!$C25*('RCP19 scenario'!BX27*'Unit emission'!AP70)*Efficiency!$P25)/Lifetime!$C25</f>
        <v>0</v>
      </c>
      <c r="IP26" s="9">
        <f>(Transition!$D25*('RCP19 scenario'!BY27*'Unit emission'!AQ26)*Efficiency!$G25+Transition!$C25*('RCP19 scenario'!BY27*'Unit emission'!AQ70)*Efficiency!$P25)/Lifetime!$C25</f>
        <v>0</v>
      </c>
      <c r="IQ26" s="9">
        <f>(Transition!$D25*('RCP19 scenario'!BZ27*'Unit emission'!AR26)*Efficiency!$G25+Transition!$C25*('RCP19 scenario'!BZ27*'Unit emission'!AR70)*Efficiency!$P25)/Lifetime!$C25</f>
        <v>0</v>
      </c>
      <c r="IR26" s="9">
        <f>(Transition!$D25*('RCP19 scenario'!CA27*'Unit emission'!AS26)*Efficiency!$G25+Transition!$C25*('RCP19 scenario'!CA27*'Unit emission'!AS70)*Efficiency!$P25)/Lifetime!$C25</f>
        <v>0</v>
      </c>
      <c r="IS26" s="9">
        <f>(Transition!$D25*('RCP19 scenario'!CB27*'Unit emission'!AT26)*Efficiency!$G25+Transition!$C25*('RCP19 scenario'!CB27*'Unit emission'!AT70)*Efficiency!$P25)/Lifetime!$C25</f>
        <v>0</v>
      </c>
      <c r="IT26" s="9">
        <f>(Transition!$D25*('RCP19 scenario'!CC27*'Unit emission'!AU26)*Efficiency!$G25+Transition!$C25*('RCP19 scenario'!CC27*'Unit emission'!AU70)*Efficiency!$P25)/Lifetime!$C25</f>
        <v>0</v>
      </c>
      <c r="IU26" s="9">
        <f>(Transition!$D25*('RCP19 scenario'!CD27*'Unit emission'!AV26)*Efficiency!$G25+Transition!$C25*('RCP19 scenario'!CD27*'Unit emission'!AV70)*Efficiency!$P25)/Lifetime!$C25</f>
        <v>0</v>
      </c>
      <c r="IV26" s="9">
        <f>(Transition!$D25*('RCP19 scenario'!CE27*'Unit emission'!AW26)*Efficiency!$G25+Transition!$C25*('RCP19 scenario'!CE27*'Unit emission'!AW70)*Efficiency!$P25)/Lifetime!$C25</f>
        <v>0</v>
      </c>
      <c r="IW26" s="9">
        <f>(Transition!$D25*('RCP19 scenario'!CF27*'Unit emission'!AX26)*Efficiency!$G25+Transition!$C25*('RCP19 scenario'!CF27*'Unit emission'!AX70)*Efficiency!$P25)/Lifetime!$C25</f>
        <v>0</v>
      </c>
      <c r="IX26" s="9">
        <f>(Transition!$D25*('RCP19 scenario'!CG27*'Unit emission'!AY26)*Efficiency!$G25+Transition!$C25*('RCP19 scenario'!CG27*'Unit emission'!AY70)*Efficiency!$P25)/Lifetime!$C25</f>
        <v>0</v>
      </c>
      <c r="IY26" s="9">
        <f>(Transition!$D25*('RCP19 scenario'!CH27*'Unit emission'!AZ26)*Efficiency!$G25+Transition!$C25*('RCP19 scenario'!CH27*'Unit emission'!AZ70)*Efficiency!$P25)/Lifetime!$C25</f>
        <v>0</v>
      </c>
    </row>
    <row r="27" spans="1:259" x14ac:dyDescent="0.25">
      <c r="A27">
        <v>2034</v>
      </c>
      <c r="B27">
        <f>(Transition!$D26*('Base-scenario'!C28*'Unit emission'!C27)*Efficiency!$G26+(Transition!$C26*('Base-scenario'!C28*'Unit emission'!C71)+'Base-scenario'!C116*'Unit emission'!C203)*Efficiency!$P26)/Lifetime!$C26</f>
        <v>0</v>
      </c>
      <c r="C27">
        <f>(Transition!$D26*('Base-scenario'!D28*'Unit emission'!D27)*Efficiency!$G26+(Transition!$C26*('Base-scenario'!D28*'Unit emission'!D71)+'Base-scenario'!D116*'Unit emission'!D203)*Efficiency!$P26)/Lifetime!$C26</f>
        <v>0</v>
      </c>
      <c r="D27">
        <f>(Transition!$D26*('Base-scenario'!E28*'Unit emission'!E27)*Efficiency!$G26+(Transition!$C26*('Base-scenario'!E28*'Unit emission'!E71)+'Base-scenario'!E116*'Unit emission'!E203)*Efficiency!$P26)/Lifetime!$C26</f>
        <v>0</v>
      </c>
      <c r="E27">
        <f>(Transition!$D26*('Base-scenario'!F28*'Unit emission'!F27)*Efficiency!$G26+(Transition!$C26*('Base-scenario'!F28*'Unit emission'!F71)+'Base-scenario'!F116*'Unit emission'!F203)*Efficiency!$P26)/Lifetime!$C26</f>
        <v>0</v>
      </c>
      <c r="F27">
        <f>(Transition!$D26*('Base-scenario'!G28*'Unit emission'!G27)*Efficiency!$G26+(Transition!$C26*('Base-scenario'!G28*'Unit emission'!G71)+'Base-scenario'!G116*'Unit emission'!G203)*Efficiency!$P26)/Lifetime!$C26</f>
        <v>0</v>
      </c>
      <c r="G27">
        <f>(Transition!$D26*('Base-scenario'!H28*'Unit emission'!H27)*Efficiency!$G26+(Transition!$C26*('Base-scenario'!H28*'Unit emission'!H71)+'Base-scenario'!H116*'Unit emission'!H203)*Efficiency!$P26)/Lifetime!$C26</f>
        <v>0</v>
      </c>
      <c r="H27">
        <f>(Transition!$D26*('Base-scenario'!I28*'Unit emission'!I27)*Efficiency!$G26+(Transition!$C26*('Base-scenario'!I28*'Unit emission'!I71)+'Base-scenario'!I116*'Unit emission'!I203)*Efficiency!$P26)/Lifetime!$C26</f>
        <v>0</v>
      </c>
      <c r="I27">
        <f>(Transition!$D26*('Base-scenario'!J28*'Unit emission'!J27)*Efficiency!$G26+(Transition!$C26*('Base-scenario'!J28*'Unit emission'!J71)+'Base-scenario'!J116*'Unit emission'!J203)*Efficiency!$P26)/Lifetime!$C26</f>
        <v>0</v>
      </c>
      <c r="J27">
        <f>(Transition!$D26*('Base-scenario'!K28*'Unit emission'!K27)*Efficiency!$G26+(Transition!$C26*('Base-scenario'!K28*'Unit emission'!K71)+'Base-scenario'!K116*'Unit emission'!K203)*Efficiency!$P26)/Lifetime!$C26</f>
        <v>0</v>
      </c>
      <c r="K27">
        <f>(Transition!$D26*('Base-scenario'!L28*'Unit emission'!L27)*Efficiency!$G26+(Transition!$C26*('Base-scenario'!L28*'Unit emission'!L71)+'Base-scenario'!L116*'Unit emission'!L203)*Efficiency!$P26)/Lifetime!$C26</f>
        <v>0</v>
      </c>
      <c r="L27">
        <f>(Transition!$D26*('Base-scenario'!M28*'Unit emission'!M27)*Efficiency!$G26+(Transition!$C26*('Base-scenario'!M28*'Unit emission'!M71)+'Base-scenario'!M116*'Unit emission'!M203)*Efficiency!$P26)/Lifetime!$C26</f>
        <v>0</v>
      </c>
      <c r="M27">
        <f>(Transition!$D26*('Base-scenario'!N28*'Unit emission'!N27)*Efficiency!$G26+(Transition!$C26*('Base-scenario'!N28*'Unit emission'!N71)+'Base-scenario'!N116*'Unit emission'!N203)*Efficiency!$P26)/Lifetime!$C26</f>
        <v>0</v>
      </c>
      <c r="N27">
        <f>(Transition!$D26*('Base-scenario'!O28*'Unit emission'!O27)*Efficiency!$G26+(Transition!$C26*('Base-scenario'!O28*'Unit emission'!O71)+'Base-scenario'!O116*'Unit emission'!O203)*Efficiency!$P26)/Lifetime!$C26</f>
        <v>0</v>
      </c>
      <c r="O27">
        <f>(Transition!$D26*('Base-scenario'!P28*'Unit emission'!P27)*Efficiency!$G26+(Transition!$C26*('Base-scenario'!P28*'Unit emission'!P71)+'Base-scenario'!P116*'Unit emission'!P203)*Efficiency!$P26)/Lifetime!$C26</f>
        <v>0</v>
      </c>
      <c r="P27">
        <f>(Transition!$D26*('Base-scenario'!Q28*'Unit emission'!Q27)*Efficiency!$G26+(Transition!$C26*('Base-scenario'!Q28*'Unit emission'!Q71)+'Base-scenario'!Q116*'Unit emission'!Q203)*Efficiency!$P26)/Lifetime!$C26</f>
        <v>0</v>
      </c>
      <c r="Q27">
        <f>(Transition!$D26*('Base-scenario'!R28*'Unit emission'!R27)*Efficiency!$G26+(Transition!$C26*('Base-scenario'!R28*'Unit emission'!R71)+'Base-scenario'!R116*'Unit emission'!R203)*Efficiency!$P26)/Lifetime!$C26</f>
        <v>0</v>
      </c>
      <c r="R27">
        <f>(Transition!$D26*('Base-scenario'!S28*'Unit emission'!S27)*Efficiency!$G26+Transition!$C26*('Base-scenario'!S28*'Unit emission'!S71)*Efficiency!$P26)/Lifetime!$C26</f>
        <v>0</v>
      </c>
      <c r="S27">
        <f>(Transition!$D26*('Base-scenario'!T28*'Unit emission'!C27)*Efficiency!$G26+(Transition!$C26*('Base-scenario'!T28*'Unit emission'!C71)+'Base-scenario'!T116*'Unit emission'!C203)*Efficiency!$P26)/Lifetime!$C26</f>
        <v>155845132.09730861</v>
      </c>
      <c r="T27">
        <f>(Transition!$D26*('Base-scenario'!U28*'Unit emission'!D27)*Efficiency!$G26+(Transition!$C26*('Base-scenario'!U28*'Unit emission'!D71)+'Base-scenario'!U116*'Unit emission'!D203)*Efficiency!$P26)/Lifetime!$C26</f>
        <v>51183911.013170488</v>
      </c>
      <c r="U27">
        <f>(Transition!$D26*('Base-scenario'!V28*'Unit emission'!E27)*Efficiency!$G26+(Transition!$C26*('Base-scenario'!V28*'Unit emission'!E71)+'Base-scenario'!V116*'Unit emission'!E203)*Efficiency!$P26)/Lifetime!$C26</f>
        <v>21615480.276964638</v>
      </c>
      <c r="V27">
        <f>(Transition!$D26*('Base-scenario'!W28*'Unit emission'!F27)*Efficiency!$G26+(Transition!$C26*('Base-scenario'!W28*'Unit emission'!F71)+'Base-scenario'!W116*'Unit emission'!F203)*Efficiency!$P26)/Lifetime!$C26</f>
        <v>8971014.8879935406</v>
      </c>
      <c r="W27">
        <f>(Transition!$D26*('Base-scenario'!X28*'Unit emission'!G27)*Efficiency!$G26+(Transition!$C26*('Base-scenario'!X28*'Unit emission'!G71)+'Base-scenario'!X116*'Unit emission'!G203)*Efficiency!$P26)/Lifetime!$C26</f>
        <v>99532110.420318395</v>
      </c>
      <c r="X27">
        <f>(Transition!$D26*('Base-scenario'!Y28*'Unit emission'!H27)*Efficiency!$G26+(Transition!$C26*('Base-scenario'!Y28*'Unit emission'!H71)+'Base-scenario'!Y116*'Unit emission'!H203)*Efficiency!$P26)/Lifetime!$C26</f>
        <v>3010853.5982343811</v>
      </c>
      <c r="Y27">
        <f>(Transition!$D26*('Base-scenario'!Z28*'Unit emission'!I27)*Efficiency!$G26+(Transition!$C26*('Base-scenario'!Z28*'Unit emission'!I71)+'Base-scenario'!Z116*'Unit emission'!I203)*Efficiency!$P26)/Lifetime!$C26</f>
        <v>6376408.462552608</v>
      </c>
      <c r="Z27">
        <f>(Transition!$D26*('Base-scenario'!AA28*'Unit emission'!J27)*Efficiency!$G26+(Transition!$C26*('Base-scenario'!AA28*'Unit emission'!J71)+'Base-scenario'!AA116*'Unit emission'!J203)*Efficiency!$P26)/Lifetime!$C26</f>
        <v>20078958.370202947</v>
      </c>
      <c r="AA27">
        <f>(Transition!$D26*('Base-scenario'!AB28*'Unit emission'!K27)*Efficiency!$G26+(Transition!$C26*('Base-scenario'!AB28*'Unit emission'!K71)+'Base-scenario'!AB116*'Unit emission'!K203)*Efficiency!$P26)/Lifetime!$C26</f>
        <v>113444274.42101562</v>
      </c>
      <c r="AB27">
        <f>(Transition!$D26*('Base-scenario'!AC28*'Unit emission'!L27)*Efficiency!$G26+(Transition!$C26*('Base-scenario'!AC28*'Unit emission'!L71)+'Base-scenario'!AC116*'Unit emission'!L203)*Efficiency!$P26)/Lifetime!$C26</f>
        <v>13710459.860825835</v>
      </c>
      <c r="AC27">
        <f>(Transition!$D26*('Base-scenario'!AD28*'Unit emission'!M27)*Efficiency!$G26+(Transition!$C26*('Base-scenario'!AD28*'Unit emission'!M71)+'Base-scenario'!AD116*'Unit emission'!M203)*Efficiency!$P26)/Lifetime!$C26</f>
        <v>16832049.843297705</v>
      </c>
      <c r="AD27">
        <f>(Transition!$D26*('Base-scenario'!AE28*'Unit emission'!N27)*Efficiency!$G26+(Transition!$C26*('Base-scenario'!AE28*'Unit emission'!N71)+'Base-scenario'!AE116*'Unit emission'!N203)*Efficiency!$P26)/Lifetime!$C26</f>
        <v>2816979.1884353408</v>
      </c>
      <c r="AE27">
        <f>(Transition!$D26*('Base-scenario'!AF28*'Unit emission'!O27)*Efficiency!$G26+(Transition!$C26*('Base-scenario'!AF28*'Unit emission'!O71)+'Base-scenario'!AF116*'Unit emission'!O203)*Efficiency!$P26)/Lifetime!$C26</f>
        <v>7885537.1891522883</v>
      </c>
      <c r="AF27">
        <f>(Transition!$D26*('Base-scenario'!AG28*'Unit emission'!P27)*Efficiency!$G26+(Transition!$C26*('Base-scenario'!AG28*'Unit emission'!P71)+'Base-scenario'!AG116*'Unit emission'!P203)*Efficiency!$P26)/Lifetime!$C26</f>
        <v>6664195.8685839493</v>
      </c>
      <c r="AG27">
        <f>(Transition!$D26*('Base-scenario'!AH28*'Unit emission'!Q27)*Efficiency!$G26+(Transition!$C26*('Base-scenario'!AH28*'Unit emission'!Q71)+'Base-scenario'!AH116*'Unit emission'!Q203)*Efficiency!$P26)/Lifetime!$C26</f>
        <v>5221602.2300105579</v>
      </c>
      <c r="AH27">
        <f>(Transition!$D26*('Base-scenario'!AI28*'Unit emission'!R27)*Efficiency!$G26+(Transition!$C26*('Base-scenario'!AI28*'Unit emission'!R71)+'Base-scenario'!AI116*'Unit emission'!R203)*Efficiency!$P26)/Lifetime!$C26</f>
        <v>30888085.973835539</v>
      </c>
      <c r="AI27">
        <f>(Transition!$D26*('Base-scenario'!AJ28*'Unit emission'!S27)*Efficiency!$G26+Transition!$C26*('Base-scenario'!AJ28*'Unit emission'!S71)*Efficiency!$P26)/Lifetime!$C26</f>
        <v>0</v>
      </c>
      <c r="AJ27">
        <f>(Transition!$D26*('Base-scenario'!AK28*'Unit emission'!C27+'Base-scenario'!AK116*'Unit emission'!C159)*Efficiency!$G26+(Transition!$C26*('Base-scenario'!AK28*'Unit emission'!C71)+'Base-scenario'!AK116*'Unit emission'!C203)*Efficiency!$P26)/Lifetime!$C26</f>
        <v>311690264.19461876</v>
      </c>
      <c r="AK27">
        <f>(Transition!$D26*('Base-scenario'!AL28*'Unit emission'!D27+'Base-scenario'!AL116*'Unit emission'!D159)*Efficiency!$G26+(Transition!$C26*('Base-scenario'!AL28*'Unit emission'!D71)+'Base-scenario'!AL116*'Unit emission'!D203)*Efficiency!$P26)/Lifetime!$C26</f>
        <v>102367822.02634099</v>
      </c>
      <c r="AL27">
        <f>(Transition!$D26*('Base-scenario'!AM28*'Unit emission'!E27+'Base-scenario'!AM116*'Unit emission'!E159)*Efficiency!$G26+(Transition!$C26*('Base-scenario'!AM28*'Unit emission'!E71)+'Base-scenario'!AM116*'Unit emission'!E203)*Efficiency!$P26)/Lifetime!$C26</f>
        <v>43230960.553929277</v>
      </c>
      <c r="AM27">
        <f>(Transition!$D26*('Base-scenario'!AN28*'Unit emission'!F27+'Base-scenario'!AN116*'Unit emission'!F159)*Efficiency!$G26+(Transition!$C26*('Base-scenario'!AN28*'Unit emission'!F71)+'Base-scenario'!AN116*'Unit emission'!F203)*Efficiency!$P26)/Lifetime!$C26</f>
        <v>17942029.775987025</v>
      </c>
      <c r="AN27">
        <f>(Transition!$D26*('Base-scenario'!AO28*'Unit emission'!G27+'Base-scenario'!AO116*'Unit emission'!G159)*Efficiency!$G26+(Transition!$C26*('Base-scenario'!AO28*'Unit emission'!G71)+'Base-scenario'!AO116*'Unit emission'!G203)*Efficiency!$P26)/Lifetime!$C26</f>
        <v>199064220.84063679</v>
      </c>
      <c r="AO27">
        <f>(Transition!$D26*('Base-scenario'!AP28*'Unit emission'!H27+'Base-scenario'!AP116*'Unit emission'!H159)*Efficiency!$G26+(Transition!$C26*('Base-scenario'!AP28*'Unit emission'!H71)+'Base-scenario'!AP116*'Unit emission'!H203)*Efficiency!$P26)/Lifetime!$C26</f>
        <v>6021707.1964687621</v>
      </c>
      <c r="AP27">
        <f>(Transition!$D26*('Base-scenario'!AQ28*'Unit emission'!I27+'Base-scenario'!AQ116*'Unit emission'!I159)*Efficiency!$G26+(Transition!$C26*('Base-scenario'!AQ28*'Unit emission'!I71)+'Base-scenario'!AQ116*'Unit emission'!I203)*Efficiency!$P26)/Lifetime!$C26</f>
        <v>12752816.925105229</v>
      </c>
      <c r="AQ27">
        <f>(Transition!$D26*('Base-scenario'!AR28*'Unit emission'!J27+'Base-scenario'!AR116*'Unit emission'!J159)*Efficiency!$G26+(Transition!$C26*('Base-scenario'!AR28*'Unit emission'!J71)+'Base-scenario'!AR116*'Unit emission'!J203)*Efficiency!$P26)/Lifetime!$C26</f>
        <v>40157916.740405895</v>
      </c>
      <c r="AR27">
        <f>(Transition!$D26*('Base-scenario'!AS28*'Unit emission'!K27+'Base-scenario'!AS116*'Unit emission'!K159)*Efficiency!$G26+(Transition!$C26*('Base-scenario'!AS28*'Unit emission'!K71)+'Base-scenario'!AS116*'Unit emission'!K203)*Efficiency!$P26)/Lifetime!$C26</f>
        <v>226888548.8420305</v>
      </c>
      <c r="AS27">
        <f>(Transition!$D26*('Base-scenario'!AT28*'Unit emission'!L27+'Base-scenario'!AT116*'Unit emission'!L159)*Efficiency!$G26+(Transition!$C26*('Base-scenario'!AT28*'Unit emission'!L71)+'Base-scenario'!AT116*'Unit emission'!L203)*Efficiency!$P26)/Lifetime!$C26</f>
        <v>27420919.72165167</v>
      </c>
      <c r="AT27">
        <f>(Transition!$D26*('Base-scenario'!AU28*'Unit emission'!M27+'Base-scenario'!AU116*'Unit emission'!M159)*Efficiency!$G26+(Transition!$C26*('Base-scenario'!AU28*'Unit emission'!M71)+'Base-scenario'!AU116*'Unit emission'!M203)*Efficiency!$P26)/Lifetime!$C26</f>
        <v>33664099.68659541</v>
      </c>
      <c r="AU27">
        <f>(Transition!$D26*('Base-scenario'!AV28*'Unit emission'!N27+'Base-scenario'!AV116*'Unit emission'!N159)*Efficiency!$G26+(Transition!$C26*('Base-scenario'!AV28*'Unit emission'!N71)+'Base-scenario'!AV116*'Unit emission'!N203)*Efficiency!$P26)/Lifetime!$C26</f>
        <v>5633958.3768706815</v>
      </c>
      <c r="AV27">
        <f>(Transition!$D26*('Base-scenario'!AW28*'Unit emission'!O27+'Base-scenario'!AW116*'Unit emission'!O159)*Efficiency!$G26+(Transition!$C26*('Base-scenario'!AW28*'Unit emission'!O71)+'Base-scenario'!AW116*'Unit emission'!O203)*Efficiency!$P26)/Lifetime!$C26</f>
        <v>15771074.378304526</v>
      </c>
      <c r="AW27">
        <f>(Transition!$D26*('Base-scenario'!AX28*'Unit emission'!P27+'Base-scenario'!AX116*'Unit emission'!P159)*Efficiency!$G26+(Transition!$C26*('Base-scenario'!AX28*'Unit emission'!P71)+'Base-scenario'!AX116*'Unit emission'!P203)*Efficiency!$P26)/Lifetime!$C26</f>
        <v>13328391.737167899</v>
      </c>
      <c r="AX27">
        <f>(Transition!$D26*('Base-scenario'!AY28*'Unit emission'!Q27+'Base-scenario'!AY116*'Unit emission'!Q159)*Efficiency!$G26+(Transition!$C26*('Base-scenario'!AY28*'Unit emission'!Q71)+'Base-scenario'!AY116*'Unit emission'!Q203)*Efficiency!$P26)/Lifetime!$C26</f>
        <v>10443204.460021127</v>
      </c>
      <c r="AY27">
        <f>(Transition!$D26*('Base-scenario'!AZ28*'Unit emission'!R27+'Base-scenario'!AZ116*'Unit emission'!R159)*Efficiency!$G26+(Transition!$C26*('Base-scenario'!AZ28*'Unit emission'!R71)+'Base-scenario'!AZ116*'Unit emission'!R203)*Efficiency!$P26)/Lifetime!$C26</f>
        <v>61776171.947671078</v>
      </c>
      <c r="AZ27">
        <f>(Transition!$D26*('Base-scenario'!BA28*'Unit emission'!S27)*Efficiency!$G26+Transition!$C26*('Base-scenario'!BA28*'Unit emission'!S71)*Efficiency!$P26)/Lifetime!$C26</f>
        <v>0</v>
      </c>
      <c r="BA27" s="9">
        <f>(Transition!$D26*('Base-scenario'!BB28*'Unit emission'!C27)*Efficiency!$G26+Transition!$C26*('Base-scenario'!BB28*'Unit emission'!C71)*Efficiency!$P26)/Lifetime!$C26</f>
        <v>0</v>
      </c>
      <c r="BB27" s="9">
        <f>(Transition!$D26*('Base-scenario'!BC28*'Unit emission'!D27)*Efficiency!$G26+Transition!$C26*('Base-scenario'!BC28*'Unit emission'!D71)*Efficiency!$P26)/Lifetime!$C26</f>
        <v>0</v>
      </c>
      <c r="BC27" s="9">
        <f>(Transition!$D26*('Base-scenario'!BD28*'Unit emission'!E27)*Efficiency!$G26+Transition!$C26*('Base-scenario'!BD28*'Unit emission'!E71)*Efficiency!$P26)/Lifetime!$C26</f>
        <v>0</v>
      </c>
      <c r="BD27" s="9">
        <f>(Transition!$D26*('Base-scenario'!BE28*'Unit emission'!F27)*Efficiency!$G26+Transition!$C26*('Base-scenario'!BE28*'Unit emission'!F71)*Efficiency!$P26)/Lifetime!$C26</f>
        <v>0</v>
      </c>
      <c r="BE27" s="9">
        <f>(Transition!$D26*('Base-scenario'!BF28*'Unit emission'!G27)*Efficiency!$G26+Transition!$C26*('Base-scenario'!BF28*'Unit emission'!G71)*Efficiency!$P26)/Lifetime!$C26</f>
        <v>0</v>
      </c>
      <c r="BF27" s="9">
        <f>(Transition!$D26*('Base-scenario'!BG28*'Unit emission'!H27)*Efficiency!$G26+Transition!$C26*('Base-scenario'!BG28*'Unit emission'!H71)*Efficiency!$P26)/Lifetime!$C26</f>
        <v>0</v>
      </c>
      <c r="BG27" s="9">
        <f>(Transition!$D26*('Base-scenario'!BH28*'Unit emission'!I27)*Efficiency!$G26+Transition!$C26*('Base-scenario'!BH28*'Unit emission'!I71)*Efficiency!$P26)/Lifetime!$C26</f>
        <v>0</v>
      </c>
      <c r="BH27" s="9">
        <f>(Transition!$D26*('Base-scenario'!BI28*'Unit emission'!J27)*Efficiency!$G26+Transition!$C26*('Base-scenario'!BI28*'Unit emission'!J71)*Efficiency!$P26)/Lifetime!$C26</f>
        <v>0</v>
      </c>
      <c r="BI27" s="9">
        <f>(Transition!$D26*('Base-scenario'!BJ28*'Unit emission'!K27)*Efficiency!$G26+Transition!$C26*('Base-scenario'!BJ28*'Unit emission'!K71)*Efficiency!$P26)/Lifetime!$C26</f>
        <v>0</v>
      </c>
      <c r="BJ27" s="9">
        <f>(Transition!$D26*('Base-scenario'!BK28*'Unit emission'!L27)*Efficiency!$G26+Transition!$C26*('Base-scenario'!BK28*'Unit emission'!L71)*Efficiency!$P26)/Lifetime!$C26</f>
        <v>0</v>
      </c>
      <c r="BK27" s="9">
        <f>(Transition!$D26*('Base-scenario'!BL28*'Unit emission'!M27)*Efficiency!$G26+Transition!$C26*('Base-scenario'!BL28*'Unit emission'!M71)*Efficiency!$P26)/Lifetime!$C26</f>
        <v>0</v>
      </c>
      <c r="BL27" s="9">
        <f>(Transition!$D26*('Base-scenario'!BM28*'Unit emission'!N27)*Efficiency!$G26+Transition!$C26*('Base-scenario'!BM28*'Unit emission'!N71)*Efficiency!$P26)/Lifetime!$C26</f>
        <v>0</v>
      </c>
      <c r="BM27" s="9">
        <f>(Transition!$D26*('Base-scenario'!BN28*'Unit emission'!O27)*Efficiency!$G26+Transition!$C26*('Base-scenario'!BN28*'Unit emission'!O71)*Efficiency!$P26)/Lifetime!$C26</f>
        <v>0</v>
      </c>
      <c r="BN27" s="9">
        <f>(Transition!$D26*('Base-scenario'!BO28*'Unit emission'!P27)*Efficiency!$G26+Transition!$C26*('Base-scenario'!BO28*'Unit emission'!P71)*Efficiency!$P26)/Lifetime!$C26</f>
        <v>0</v>
      </c>
      <c r="BO27" s="9">
        <f>(Transition!$D26*('Base-scenario'!BP28*'Unit emission'!Q27)*Efficiency!$G26+Transition!$C26*('Base-scenario'!BP28*'Unit emission'!Q71)*Efficiency!$P26)/Lifetime!$C26</f>
        <v>0</v>
      </c>
      <c r="BP27" s="9">
        <f>(Transition!$D26*('Base-scenario'!BQ28*'Unit emission'!R27)*Efficiency!$G26+Transition!$C26*('Base-scenario'!BQ28*'Unit emission'!R71)*Efficiency!$P26)/Lifetime!$C26</f>
        <v>0</v>
      </c>
      <c r="BQ27" s="9">
        <f>(Transition!$D26*('Base-scenario'!BR28*'Unit emission'!S27)*Efficiency!$G26+Transition!$C26*('Base-scenario'!BR28*'Unit emission'!S71)*Efficiency!$P26)/Lifetime!$C26</f>
        <v>0</v>
      </c>
      <c r="BR27" s="9">
        <f>(Transition!$D26*('Base-scenario'!BS28*'Unit emission'!C27)*Efficiency!$G26+Transition!$C26*('Base-scenario'!BS28*'Unit emission'!C71)*Efficiency!$P26)/Lifetime!$C26</f>
        <v>0</v>
      </c>
      <c r="BS27" s="9">
        <f>(Transition!$D26*('Base-scenario'!BT28*'Unit emission'!D27)*Efficiency!$G26+Transition!$C26*('Base-scenario'!BT28*'Unit emission'!D71)*Efficiency!$P26)/Lifetime!$C26</f>
        <v>0</v>
      </c>
      <c r="BT27" s="9">
        <f>(Transition!$D26*('Base-scenario'!BU28*'Unit emission'!E27)*Efficiency!$G26+Transition!$C26*('Base-scenario'!BU28*'Unit emission'!E71)*Efficiency!$P26)/Lifetime!$C26</f>
        <v>0</v>
      </c>
      <c r="BU27" s="9">
        <f>(Transition!$D26*('Base-scenario'!BV28*'Unit emission'!F27)*Efficiency!$G26+Transition!$C26*('Base-scenario'!BV28*'Unit emission'!F71)*Efficiency!$P26)/Lifetime!$C26</f>
        <v>0</v>
      </c>
      <c r="BV27" s="9">
        <f>(Transition!$D26*('Base-scenario'!BW28*'Unit emission'!G27)*Efficiency!$G26+Transition!$C26*('Base-scenario'!BW28*'Unit emission'!G71)*Efficiency!$P26)/Lifetime!$C26</f>
        <v>0</v>
      </c>
      <c r="BW27" s="9">
        <f>(Transition!$D26*('Base-scenario'!BX28*'Unit emission'!H27)*Efficiency!$G26+Transition!$C26*('Base-scenario'!BX28*'Unit emission'!H71)*Efficiency!$P26)/Lifetime!$C26</f>
        <v>0</v>
      </c>
      <c r="BX27" s="9">
        <f>(Transition!$D26*('Base-scenario'!BY28*'Unit emission'!I27)*Efficiency!$G26+Transition!$C26*('Base-scenario'!BY28*'Unit emission'!I71)*Efficiency!$P26)/Lifetime!$C26</f>
        <v>0</v>
      </c>
      <c r="BY27" s="9">
        <f>(Transition!$D26*('Base-scenario'!BZ28*'Unit emission'!J27)*Efficiency!$G26+Transition!$C26*('Base-scenario'!BZ28*'Unit emission'!J71)*Efficiency!$P26)/Lifetime!$C26</f>
        <v>0</v>
      </c>
      <c r="BZ27" s="9">
        <f>(Transition!$D26*('Base-scenario'!CA28*'Unit emission'!K27)*Efficiency!$G26+Transition!$C26*('Base-scenario'!CA28*'Unit emission'!K71)*Efficiency!$P26)/Lifetime!$C26</f>
        <v>0</v>
      </c>
      <c r="CA27" s="9">
        <f>(Transition!$D26*('Base-scenario'!CB28*'Unit emission'!L27)*Efficiency!$G26+Transition!$C26*('Base-scenario'!CB28*'Unit emission'!L71)*Efficiency!$P26)/Lifetime!$C26</f>
        <v>0</v>
      </c>
      <c r="CB27" s="9">
        <f>(Transition!$D26*('Base-scenario'!CC28*'Unit emission'!M27)*Efficiency!$G26+Transition!$C26*('Base-scenario'!CC28*'Unit emission'!M71)*Efficiency!$P26)/Lifetime!$C26</f>
        <v>0</v>
      </c>
      <c r="CC27" s="9">
        <f>(Transition!$D26*('Base-scenario'!CD28*'Unit emission'!N27)*Efficiency!$G26+Transition!$C26*('Base-scenario'!CD28*'Unit emission'!N71)*Efficiency!$P26)/Lifetime!$C26</f>
        <v>0</v>
      </c>
      <c r="CD27" s="9">
        <f>(Transition!$D26*('Base-scenario'!CE28*'Unit emission'!O27)*Efficiency!$G26+Transition!$C26*('Base-scenario'!CE28*'Unit emission'!O71)*Efficiency!$P26)/Lifetime!$C26</f>
        <v>0</v>
      </c>
      <c r="CE27" s="9">
        <f>(Transition!$D26*('Base-scenario'!CF28*'Unit emission'!P27)*Efficiency!$G26+Transition!$C26*('Base-scenario'!CF28*'Unit emission'!P71)*Efficiency!$P26)/Lifetime!$C26</f>
        <v>0</v>
      </c>
      <c r="CF27" s="9">
        <f>(Transition!$D26*('Base-scenario'!CG28*'Unit emission'!Q27)*Efficiency!$G26+Transition!$C26*('Base-scenario'!CG28*'Unit emission'!Q71)*Efficiency!$P26)/Lifetime!$C26</f>
        <v>0</v>
      </c>
      <c r="CG27" s="9">
        <f>(Transition!$D26*('Base-scenario'!CH28*'Unit emission'!R27)*Efficiency!$G26+Transition!$C26*('Base-scenario'!CH28*'Unit emission'!R71)*Efficiency!$P26)/Lifetime!$C26</f>
        <v>0</v>
      </c>
      <c r="CJ27">
        <v>2034</v>
      </c>
      <c r="CK27">
        <f>(Transition!$D26*('RCP26 scenario'!C28*'Unit emission'!T27+'RCP26 scenario'!C116*'Unit emission'!T159)*Efficiency!$G26+(Transition!$C26*('RCP26 scenario'!C28*'Unit emission'!T71)+'RCP26 scenario'!C116*'Unit emission'!T203)*Efficiency!$P26)/Lifetime!$C26</f>
        <v>0</v>
      </c>
      <c r="CL27">
        <f>(Transition!$D26*('RCP26 scenario'!D28*'Unit emission'!U27+'RCP26 scenario'!D116*'Unit emission'!U159)*Efficiency!$G26+(Transition!$C26*('RCP26 scenario'!D28*'Unit emission'!U71)+'RCP26 scenario'!D116*'Unit emission'!U203)*Efficiency!$P26)/Lifetime!$C26</f>
        <v>0</v>
      </c>
      <c r="CM27">
        <f>(Transition!$D26*('RCP26 scenario'!E28*'Unit emission'!V27+'RCP26 scenario'!E116*'Unit emission'!V159)*Efficiency!$G26+(Transition!$C26*('RCP26 scenario'!E28*'Unit emission'!V71)+'RCP26 scenario'!E116*'Unit emission'!V203)*Efficiency!$P26)/Lifetime!$C26</f>
        <v>0</v>
      </c>
      <c r="CN27">
        <f>(Transition!$D26*('RCP26 scenario'!F28*'Unit emission'!W27+'RCP26 scenario'!F116*'Unit emission'!W159)*Efficiency!$G26+(Transition!$C26*('RCP26 scenario'!F28*'Unit emission'!W71)+'RCP26 scenario'!F116*'Unit emission'!W203)*Efficiency!$P26)/Lifetime!$C26</f>
        <v>0</v>
      </c>
      <c r="CO27">
        <f>(Transition!$D26*('RCP26 scenario'!G28*'Unit emission'!X27+'RCP26 scenario'!G116*'Unit emission'!X159)*Efficiency!$G26+(Transition!$C26*('RCP26 scenario'!G28*'Unit emission'!X71)+'RCP26 scenario'!G116*'Unit emission'!X203)*Efficiency!$P26)/Lifetime!$C26</f>
        <v>0</v>
      </c>
      <c r="CP27">
        <f>(Transition!$D26*('RCP26 scenario'!H28*'Unit emission'!Y27+'RCP26 scenario'!H116*'Unit emission'!Y159)*Efficiency!$G26+(Transition!$C26*('RCP26 scenario'!H28*'Unit emission'!Y71)+'RCP26 scenario'!H116*'Unit emission'!Y203)*Efficiency!$P26)/Lifetime!$C26</f>
        <v>0</v>
      </c>
      <c r="CQ27">
        <f>(Transition!$D26*('RCP26 scenario'!I28*'Unit emission'!Z27+'RCP26 scenario'!I116*'Unit emission'!Z159)*Efficiency!$G26+(Transition!$C26*('RCP26 scenario'!I28*'Unit emission'!Z71)+'RCP26 scenario'!I116*'Unit emission'!Z203)*Efficiency!$P26)/Lifetime!$C26</f>
        <v>0</v>
      </c>
      <c r="CR27">
        <f>(Transition!$D26*('RCP26 scenario'!J28*'Unit emission'!AA27+'RCP26 scenario'!J116*'Unit emission'!AA159)*Efficiency!$G26+(Transition!$C26*('RCP26 scenario'!J28*'Unit emission'!AA71)+'RCP26 scenario'!J116*'Unit emission'!AA203)*Efficiency!$P26)/Lifetime!$C26</f>
        <v>0</v>
      </c>
      <c r="CS27">
        <f>(Transition!$D26*('RCP26 scenario'!K28*'Unit emission'!AB27+'RCP26 scenario'!K116*'Unit emission'!AB159)*Efficiency!$G26+(Transition!$C26*('RCP26 scenario'!K28*'Unit emission'!AB71)+'RCP26 scenario'!K116*'Unit emission'!AB203)*Efficiency!$P26)/Lifetime!$C26</f>
        <v>0</v>
      </c>
      <c r="CT27">
        <f>(Transition!$D26*('RCP26 scenario'!L28*'Unit emission'!AC27+'RCP26 scenario'!L116*'Unit emission'!AC159)*Efficiency!$G26+(Transition!$C26*('RCP26 scenario'!L28*'Unit emission'!AC71)+'RCP26 scenario'!L116*'Unit emission'!AC203)*Efficiency!$P26)/Lifetime!$C26</f>
        <v>0</v>
      </c>
      <c r="CU27">
        <f>(Transition!$D26*('RCP26 scenario'!M28*'Unit emission'!AD27+'RCP26 scenario'!M116*'Unit emission'!AD159)*Efficiency!$G26+(Transition!$C26*('RCP26 scenario'!M28*'Unit emission'!AD71)+'RCP26 scenario'!M116*'Unit emission'!AD203)*Efficiency!$P26)/Lifetime!$C26</f>
        <v>0</v>
      </c>
      <c r="CV27">
        <f>(Transition!$D26*('RCP26 scenario'!N28*'Unit emission'!AE27+'RCP26 scenario'!N116*'Unit emission'!AE159)*Efficiency!$G26+(Transition!$C26*('RCP26 scenario'!N28*'Unit emission'!AE71)+'RCP26 scenario'!N116*'Unit emission'!AE203)*Efficiency!$P26)/Lifetime!$C26</f>
        <v>0</v>
      </c>
      <c r="CW27">
        <f>(Transition!$D26*('RCP26 scenario'!O28*'Unit emission'!AF27+'RCP26 scenario'!O116*'Unit emission'!AF159)*Efficiency!$G26+(Transition!$C26*('RCP26 scenario'!O28*'Unit emission'!AF71)+'RCP26 scenario'!O116*'Unit emission'!AF203)*Efficiency!$P26)/Lifetime!$C26</f>
        <v>0</v>
      </c>
      <c r="CX27">
        <f>(Transition!$D26*('RCP26 scenario'!P28*'Unit emission'!AG27+'RCP26 scenario'!P116*'Unit emission'!AG159)*Efficiency!$G26+(Transition!$C26*('RCP26 scenario'!P28*'Unit emission'!AG71)+'RCP26 scenario'!P116*'Unit emission'!AG203)*Efficiency!$P26)/Lifetime!$C26</f>
        <v>0</v>
      </c>
      <c r="CY27">
        <f>(Transition!$D26*('RCP26 scenario'!Q28*'Unit emission'!AH27+'RCP26 scenario'!Q116*'Unit emission'!AH159)*Efficiency!$G26+(Transition!$C26*('RCP26 scenario'!Q28*'Unit emission'!AH71)+'RCP26 scenario'!Q116*'Unit emission'!AH203)*Efficiency!$P26)/Lifetime!$C26</f>
        <v>0</v>
      </c>
      <c r="CZ27">
        <f>(Transition!$D26*('RCP26 scenario'!R28*'Unit emission'!AI27+'RCP26 scenario'!R116*'Unit emission'!AI159)*Efficiency!$G26+(Transition!$C26*('RCP26 scenario'!R28*'Unit emission'!AI71)+'RCP26 scenario'!R116*'Unit emission'!AI203)*Efficiency!$P26)/Lifetime!$C26</f>
        <v>0</v>
      </c>
      <c r="DA27">
        <f>(Transition!$D26*('RCP26 scenario'!S28*'Unit emission'!AJ27)*Efficiency!$G26+Transition!$C26*('RCP26 scenario'!S28*'Unit emission'!AJ71)*Efficiency!$P26)/Lifetime!$C26</f>
        <v>0</v>
      </c>
      <c r="DB27">
        <f>(Transition!$D26*('RCP26 scenario'!T28*'Unit emission'!T27+'RCP26 scenario'!T116*'Unit emission'!T159)*Efficiency!$G26+(Transition!$C26*('RCP26 scenario'!T28*'Unit emission'!T71)+'RCP26 scenario'!T116*'Unit emission'!T203)*Efficiency!$P26)/Lifetime!$C26</f>
        <v>240555120.89328828</v>
      </c>
      <c r="DC27">
        <f>(Transition!$D26*('RCP26 scenario'!U28*'Unit emission'!U27+'RCP26 scenario'!U116*'Unit emission'!U159)*Efficiency!$G26+(Transition!$C26*('RCP26 scenario'!U28*'Unit emission'!U71)+'RCP26 scenario'!U116*'Unit emission'!U203)*Efficiency!$P26)/Lifetime!$C26</f>
        <v>75154339.52854301</v>
      </c>
      <c r="DD27">
        <f>(Transition!$D26*('RCP26 scenario'!V28*'Unit emission'!V27+'RCP26 scenario'!V116*'Unit emission'!V159)*Efficiency!$G26+(Transition!$C26*('RCP26 scenario'!V28*'Unit emission'!V71)+'RCP26 scenario'!V116*'Unit emission'!V203)*Efficiency!$P26)/Lifetime!$C26</f>
        <v>35924513.861613438</v>
      </c>
      <c r="DE27">
        <f>(Transition!$D26*('RCP26 scenario'!W28*'Unit emission'!W27+'RCP26 scenario'!W116*'Unit emission'!W159)*Efficiency!$G26+(Transition!$C26*('RCP26 scenario'!W28*'Unit emission'!W71)+'RCP26 scenario'!W116*'Unit emission'!W203)*Efficiency!$P26)/Lifetime!$C26</f>
        <v>12354610.430426193</v>
      </c>
      <c r="DF27">
        <f>(Transition!$D26*('RCP26 scenario'!X28*'Unit emission'!X27+'RCP26 scenario'!X116*'Unit emission'!X159)*Efficiency!$G26+(Transition!$C26*('RCP26 scenario'!X28*'Unit emission'!X71)+'RCP26 scenario'!X116*'Unit emission'!X203)*Efficiency!$P26)/Lifetime!$C26</f>
        <v>130777121.0914644</v>
      </c>
      <c r="DG27">
        <f>(Transition!$D26*('RCP26 scenario'!Y28*'Unit emission'!Y27+'RCP26 scenario'!Y116*'Unit emission'!Y159)*Efficiency!$G26+(Transition!$C26*('RCP26 scenario'!Y28*'Unit emission'!Y71)+'RCP26 scenario'!Y116*'Unit emission'!Y203)*Efficiency!$P26)/Lifetime!$C26</f>
        <v>5548018.8960916689</v>
      </c>
      <c r="DH27">
        <f>(Transition!$D26*('RCP26 scenario'!Z28*'Unit emission'!Z27+'RCP26 scenario'!Z116*'Unit emission'!Z159)*Efficiency!$G26+(Transition!$C26*('RCP26 scenario'!Z28*'Unit emission'!Z71)+'RCP26 scenario'!Z116*'Unit emission'!Z203)*Efficiency!$P26)/Lifetime!$C26</f>
        <v>10300999.053539706</v>
      </c>
      <c r="DI27">
        <f>(Transition!$D26*('RCP26 scenario'!AA28*'Unit emission'!AA27+'RCP26 scenario'!AA116*'Unit emission'!AA159)*Efficiency!$G26+(Transition!$C26*('RCP26 scenario'!AA28*'Unit emission'!AA71)+'RCP26 scenario'!AA116*'Unit emission'!AA203)*Efficiency!$P26)/Lifetime!$C26</f>
        <v>35064686.460481003</v>
      </c>
      <c r="DJ27">
        <f>(Transition!$D26*('RCP26 scenario'!AB28*'Unit emission'!AB27+'RCP26 scenario'!AB116*'Unit emission'!AB159)*Efficiency!$G26+(Transition!$C26*('RCP26 scenario'!AB28*'Unit emission'!AB71)+'RCP26 scenario'!AB116*'Unit emission'!AB203)*Efficiency!$P26)/Lifetime!$C26</f>
        <v>164795807.28636944</v>
      </c>
      <c r="DK27">
        <f>(Transition!$D26*('RCP26 scenario'!AC28*'Unit emission'!AC27+'RCP26 scenario'!AC116*'Unit emission'!AC159)*Efficiency!$G26+(Transition!$C26*('RCP26 scenario'!AC28*'Unit emission'!AC71)+'RCP26 scenario'!AC116*'Unit emission'!AC203)*Efficiency!$P26)/Lifetime!$C26</f>
        <v>21387050.261014786</v>
      </c>
      <c r="DL27">
        <f>(Transition!$D26*('RCP26 scenario'!AD28*'Unit emission'!AD27+'RCP26 scenario'!AD116*'Unit emission'!AD159)*Efficiency!$G26+(Transition!$C26*('RCP26 scenario'!AD28*'Unit emission'!AD71)+'RCP26 scenario'!AD116*'Unit emission'!AD203)*Efficiency!$P26)/Lifetime!$C26</f>
        <v>45878992.179790415</v>
      </c>
      <c r="DM27">
        <f>(Transition!$D26*('RCP26 scenario'!AE28*'Unit emission'!AE27+'RCP26 scenario'!AE116*'Unit emission'!AE159)*Efficiency!$G26+(Transition!$C26*('RCP26 scenario'!AE28*'Unit emission'!AE71)+'RCP26 scenario'!AE116*'Unit emission'!AE203)*Efficiency!$P26)/Lifetime!$C26</f>
        <v>4853114.8203717452</v>
      </c>
      <c r="DN27">
        <f>(Transition!$D26*('RCP26 scenario'!AF28*'Unit emission'!AF27+'RCP26 scenario'!AF116*'Unit emission'!AF159)*Efficiency!$G26+(Transition!$C26*('RCP26 scenario'!AF28*'Unit emission'!AF71)+'RCP26 scenario'!AF116*'Unit emission'!AF203)*Efficiency!$P26)/Lifetime!$C26</f>
        <v>13245139.368461892</v>
      </c>
      <c r="DO27">
        <f>(Transition!$D26*('RCP26 scenario'!AG28*'Unit emission'!AG27+'RCP26 scenario'!AG116*'Unit emission'!AG159)*Efficiency!$G26+(Transition!$C26*('RCP26 scenario'!AG28*'Unit emission'!AG71)+'RCP26 scenario'!AG116*'Unit emission'!AG203)*Efficiency!$P26)/Lifetime!$C26</f>
        <v>24234288.351025458</v>
      </c>
      <c r="DP27">
        <f>(Transition!$D26*('RCP26 scenario'!AH28*'Unit emission'!AH27+'RCP26 scenario'!AH116*'Unit emission'!AH159)*Efficiency!$G26+(Transition!$C26*('RCP26 scenario'!AH28*'Unit emission'!AH71)+'RCP26 scenario'!AH116*'Unit emission'!AH203)*Efficiency!$P26)/Lifetime!$C26</f>
        <v>10768112.403839873</v>
      </c>
      <c r="DQ27">
        <f>(Transition!$D26*('RCP26 scenario'!AI28*'Unit emission'!AI27+'RCP26 scenario'!AI116*'Unit emission'!AI159)*Efficiency!$G26+(Transition!$C26*('RCP26 scenario'!AI28*'Unit emission'!AI71)+'RCP26 scenario'!AI116*'Unit emission'!AI203)*Efficiency!$P26)/Lifetime!$C26</f>
        <v>50681741.071656726</v>
      </c>
      <c r="DR27">
        <f>(Transition!$D26*('RCP26 scenario'!AJ28*'Unit emission'!AJ27)*Efficiency!$G26+Transition!$C26*('RCP26 scenario'!AJ28*'Unit emission'!AJ71)*Efficiency!$P26)/Lifetime!$C26</f>
        <v>0</v>
      </c>
      <c r="DS27">
        <f>(Transition!$D26*('RCP26 scenario'!AK28*'Unit emission'!T27+'RCP26 scenario'!AK116*'Unit emission'!T159)*Efficiency!$G26+(Transition!$C26*('RCP26 scenario'!AK28*'Unit emission'!T71)+'RCP26 scenario'!AK116*'Unit emission'!T203)*Efficiency!$P26)/Lifetime!$C26</f>
        <v>481110241.78657794</v>
      </c>
      <c r="DT27">
        <f>(Transition!$D26*('RCP26 scenario'!AL28*'Unit emission'!U27+'RCP26 scenario'!AL116*'Unit emission'!U159)*Efficiency!$G26+(Transition!$C26*('RCP26 scenario'!AL28*'Unit emission'!U71)+'RCP26 scenario'!AL116*'Unit emission'!U203)*Efficiency!$P26)/Lifetime!$C26</f>
        <v>75496541.642917946</v>
      </c>
      <c r="DU27">
        <f>(Transition!$D26*('RCP26 scenario'!AM28*'Unit emission'!V27+'RCP26 scenario'!AM116*'Unit emission'!V159)*Efficiency!$G26+(Transition!$C26*('RCP26 scenario'!AM28*'Unit emission'!V71)+'RCP26 scenario'!AM116*'Unit emission'!V203)*Efficiency!$P26)/Lifetime!$C26</f>
        <v>71849027.723226875</v>
      </c>
      <c r="DV27">
        <f>(Transition!$D26*('RCP26 scenario'!AN28*'Unit emission'!W27+'RCP26 scenario'!AN116*'Unit emission'!W159)*Efficiency!$G26+(Transition!$C26*('RCP26 scenario'!AN28*'Unit emission'!W71)+'RCP26 scenario'!AN116*'Unit emission'!W203)*Efficiency!$P26)/Lifetime!$C26</f>
        <v>24709220.860852387</v>
      </c>
      <c r="DW27">
        <f>(Transition!$D26*('RCP26 scenario'!AO28*'Unit emission'!X27+'RCP26 scenario'!AO116*'Unit emission'!X159)*Efficiency!$G26+(Transition!$C26*('RCP26 scenario'!AO28*'Unit emission'!X71)+'RCP26 scenario'!AO116*'Unit emission'!X203)*Efficiency!$P26)/Lifetime!$C26</f>
        <v>261554242.182928</v>
      </c>
      <c r="DX27">
        <f>(Transition!$D26*('RCP26 scenario'!AP28*'Unit emission'!Y27+'RCP26 scenario'!AP116*'Unit emission'!Y159)*Efficiency!$G26+(Transition!$C26*('RCP26 scenario'!AP28*'Unit emission'!Y71)+'RCP26 scenario'!AP116*'Unit emission'!Y203)*Efficiency!$P26)/Lifetime!$C26</f>
        <v>11096037.792183338</v>
      </c>
      <c r="DY27">
        <f>(Transition!$D26*('RCP26 scenario'!AQ28*'Unit emission'!Z27+'RCP26 scenario'!AQ116*'Unit emission'!Z159)*Efficiency!$G26+(Transition!$C26*('RCP26 scenario'!AQ28*'Unit emission'!Z71)+'RCP26 scenario'!AQ116*'Unit emission'!Z203)*Efficiency!$P26)/Lifetime!$C26</f>
        <v>20601998.107079364</v>
      </c>
      <c r="DZ27">
        <f>(Transition!$D26*('RCP26 scenario'!AR28*'Unit emission'!AA27+'RCP26 scenario'!AR116*'Unit emission'!AA159)*Efficiency!$G26+(Transition!$C26*('RCP26 scenario'!AR28*'Unit emission'!AA71)+'RCP26 scenario'!AR116*'Unit emission'!AA203)*Efficiency!$P26)/Lifetime!$C26</f>
        <v>70129372.920962006</v>
      </c>
      <c r="EA27">
        <f>(Transition!$D26*('RCP26 scenario'!AS28*'Unit emission'!AB27+'RCP26 scenario'!AS116*'Unit emission'!AB159)*Efficiency!$G26+(Transition!$C26*('RCP26 scenario'!AS28*'Unit emission'!AB71)+'RCP26 scenario'!AS116*'Unit emission'!AB203)*Efficiency!$P26)/Lifetime!$C26</f>
        <v>329591614.57273889</v>
      </c>
      <c r="EB27">
        <f>(Transition!$D26*('RCP26 scenario'!AT28*'Unit emission'!AC27+'RCP26 scenario'!AT116*'Unit emission'!AC159)*Efficiency!$G26+(Transition!$C26*('RCP26 scenario'!AT28*'Unit emission'!AC71)+'RCP26 scenario'!AT116*'Unit emission'!AC203)*Efficiency!$P26)/Lifetime!$C26</f>
        <v>42774100.522029571</v>
      </c>
      <c r="EC27">
        <f>(Transition!$D26*('RCP26 scenario'!AU28*'Unit emission'!AD27+'RCP26 scenario'!AU116*'Unit emission'!AD159)*Efficiency!$G26+(Transition!$C26*('RCP26 scenario'!AU28*'Unit emission'!AD71)+'RCP26 scenario'!AU116*'Unit emission'!AD203)*Efficiency!$P26)/Lifetime!$C26</f>
        <v>91757984.359580964</v>
      </c>
      <c r="ED27">
        <f>(Transition!$D26*('RCP26 scenario'!AV28*'Unit emission'!AE27+'RCP26 scenario'!AV116*'Unit emission'!AE159)*Efficiency!$G26+(Transition!$C26*('RCP26 scenario'!AV28*'Unit emission'!AE71)+'RCP26 scenario'!AV116*'Unit emission'!AE203)*Efficiency!$P26)/Lifetime!$C26</f>
        <v>9706229.6407435015</v>
      </c>
      <c r="EE27">
        <f>(Transition!$D26*('RCP26 scenario'!AW28*'Unit emission'!AF27+'RCP26 scenario'!AW116*'Unit emission'!AF159)*Efficiency!$G26+(Transition!$C26*('RCP26 scenario'!AW28*'Unit emission'!AF71)+'RCP26 scenario'!AW116*'Unit emission'!AF203)*Efficiency!$P26)/Lifetime!$C26</f>
        <v>26490278.736923892</v>
      </c>
      <c r="EF27">
        <f>(Transition!$D26*('RCP26 scenario'!AX28*'Unit emission'!AG27+'RCP26 scenario'!AX116*'Unit emission'!AG159)*Efficiency!$G26+(Transition!$C26*('RCP26 scenario'!AX28*'Unit emission'!AG71)+'RCP26 scenario'!AX116*'Unit emission'!AG203)*Efficiency!$P26)/Lifetime!$C26</f>
        <v>48468576.702051021</v>
      </c>
      <c r="EG27">
        <f>(Transition!$D26*('RCP26 scenario'!AY28*'Unit emission'!AH27+'RCP26 scenario'!AY116*'Unit emission'!AH159)*Efficiency!$G26+(Transition!$C26*('RCP26 scenario'!AY28*'Unit emission'!AH71)+'RCP26 scenario'!AY116*'Unit emission'!AH203)*Efficiency!$P26)/Lifetime!$C26</f>
        <v>21536224.807679653</v>
      </c>
      <c r="EH27">
        <f>(Transition!$D26*('RCP26 scenario'!AZ28*'Unit emission'!AI27+'RCP26 scenario'!AZ116*'Unit emission'!AI159)*Efficiency!$G26+(Transition!$C26*('RCP26 scenario'!AZ28*'Unit emission'!AI71)+'RCP26 scenario'!AZ116*'Unit emission'!AI203)*Efficiency!$P26)/Lifetime!$C26</f>
        <v>101363482.14331359</v>
      </c>
      <c r="EI27">
        <f>(Transition!$D26*('RCP26 scenario'!BA28*'Unit emission'!AJ27)*Efficiency!$G26+Transition!$C26*('RCP26 scenario'!BA28*'Unit emission'!AJ71)*Efficiency!$P26)/Lifetime!$C26</f>
        <v>0</v>
      </c>
      <c r="EJ27" s="9">
        <f>(Transition!$D26*('RCP26 scenario'!BB28*'Unit emission'!T27)*Efficiency!$G26+Transition!$C26*('RCP26 scenario'!BB28*'Unit emission'!T71)*Efficiency!$P26)/Lifetime!$C26</f>
        <v>0</v>
      </c>
      <c r="EK27" s="9">
        <f>(Transition!$D26*('RCP26 scenario'!BC28*'Unit emission'!U27)*Efficiency!$G26+Transition!$C26*('RCP26 scenario'!BC28*'Unit emission'!U71)*Efficiency!$P26)/Lifetime!$C26</f>
        <v>0</v>
      </c>
      <c r="EL27" s="9">
        <f>(Transition!$D26*('RCP26 scenario'!BD28*'Unit emission'!V27)*Efficiency!$G26+Transition!$C26*('RCP26 scenario'!BD28*'Unit emission'!V71)*Efficiency!$P26)/Lifetime!$C26</f>
        <v>0</v>
      </c>
      <c r="EM27" s="9">
        <f>(Transition!$D26*('RCP26 scenario'!BE28*'Unit emission'!W27)*Efficiency!$G26+Transition!$C26*('RCP26 scenario'!BE28*'Unit emission'!W71)*Efficiency!$P26)/Lifetime!$C26</f>
        <v>0</v>
      </c>
      <c r="EN27" s="9">
        <f>(Transition!$D26*('RCP26 scenario'!BF28*'Unit emission'!X27)*Efficiency!$G26+Transition!$C26*('RCP26 scenario'!BF28*'Unit emission'!X71)*Efficiency!$P26)/Lifetime!$C26</f>
        <v>0</v>
      </c>
      <c r="EO27" s="9">
        <f>(Transition!$D26*('RCP26 scenario'!BG28*'Unit emission'!Y27)*Efficiency!$G26+Transition!$C26*('RCP26 scenario'!BG28*'Unit emission'!Y71)*Efficiency!$P26)/Lifetime!$C26</f>
        <v>0</v>
      </c>
      <c r="EP27" s="9">
        <f>(Transition!$D26*('RCP26 scenario'!BH28*'Unit emission'!Z27)*Efficiency!$G26+Transition!$C26*('RCP26 scenario'!BH28*'Unit emission'!Z71)*Efficiency!$P26)/Lifetime!$C26</f>
        <v>0</v>
      </c>
      <c r="EQ27" s="9">
        <f>(Transition!$D26*('RCP26 scenario'!BI28*'Unit emission'!AA27)*Efficiency!$G26+Transition!$C26*('RCP26 scenario'!BI28*'Unit emission'!AA71)*Efficiency!$P26)/Lifetime!$C26</f>
        <v>0</v>
      </c>
      <c r="ER27" s="9">
        <f>(Transition!$D26*('RCP26 scenario'!BJ28*'Unit emission'!AB27)*Efficiency!$G26+Transition!$C26*('RCP26 scenario'!BJ28*'Unit emission'!AB71)*Efficiency!$P26)/Lifetime!$C26</f>
        <v>0</v>
      </c>
      <c r="ES27" s="9">
        <f>(Transition!$D26*('RCP26 scenario'!BK28*'Unit emission'!AC27)*Efficiency!$G26+Transition!$C26*('RCP26 scenario'!BK28*'Unit emission'!AC71)*Efficiency!$P26)/Lifetime!$C26</f>
        <v>0</v>
      </c>
      <c r="ET27" s="9">
        <f>(Transition!$D26*('RCP26 scenario'!BL28*'Unit emission'!AD27)*Efficiency!$G26+Transition!$C26*('RCP26 scenario'!BL28*'Unit emission'!AD71)*Efficiency!$P26)/Lifetime!$C26</f>
        <v>0</v>
      </c>
      <c r="EU27" s="9">
        <f>(Transition!$D26*('RCP26 scenario'!BM28*'Unit emission'!AE27)*Efficiency!$G26+Transition!$C26*('RCP26 scenario'!BM28*'Unit emission'!AE71)*Efficiency!$P26)/Lifetime!$C26</f>
        <v>0</v>
      </c>
      <c r="EV27" s="9">
        <f>(Transition!$D26*('RCP26 scenario'!BN28*'Unit emission'!AF27)*Efficiency!$G26+Transition!$C26*('RCP26 scenario'!BN28*'Unit emission'!AF71)*Efficiency!$P26)/Lifetime!$C26</f>
        <v>0</v>
      </c>
      <c r="EW27" s="9">
        <f>(Transition!$D26*('RCP26 scenario'!BO28*'Unit emission'!AG27)*Efficiency!$G26+Transition!$C26*('RCP26 scenario'!BO28*'Unit emission'!AG71)*Efficiency!$P26)/Lifetime!$C26</f>
        <v>0</v>
      </c>
      <c r="EX27" s="9">
        <f>(Transition!$D26*('RCP26 scenario'!BP28*'Unit emission'!AH27)*Efficiency!$G26+Transition!$C26*('RCP26 scenario'!BP28*'Unit emission'!AH71)*Efficiency!$P26)/Lifetime!$C26</f>
        <v>0</v>
      </c>
      <c r="EY27" s="9">
        <f>(Transition!$D26*('RCP26 scenario'!BQ28*'Unit emission'!AI27)*Efficiency!$G26+Transition!$C26*('RCP26 scenario'!BQ28*'Unit emission'!AI71)*Efficiency!$P26)/Lifetime!$C26</f>
        <v>0</v>
      </c>
      <c r="EZ27" s="9">
        <f>(Transition!$D26*('RCP26 scenario'!BR28*'Unit emission'!AJ27)*Efficiency!$G26+Transition!$C26*('RCP26 scenario'!BR28*'Unit emission'!AJ71)*Efficiency!$P26)/Lifetime!$C26</f>
        <v>0</v>
      </c>
      <c r="FA27" s="9">
        <f>(Transition!$D26*('RCP26 scenario'!BS28*'Unit emission'!T27)*Efficiency!$G26+Transition!$C26*('RCP26 scenario'!BS28*'Unit emission'!T71)*Efficiency!$P26)/Lifetime!$C26</f>
        <v>0</v>
      </c>
      <c r="FB27" s="9">
        <f>(Transition!$D26*('RCP26 scenario'!BT28*'Unit emission'!U27)*Efficiency!$G26+Transition!$C26*('RCP26 scenario'!BT28*'Unit emission'!U71)*Efficiency!$P26)/Lifetime!$C26</f>
        <v>0</v>
      </c>
      <c r="FC27" s="9">
        <f>(Transition!$D26*('RCP26 scenario'!BU28*'Unit emission'!V27)*Efficiency!$G26+Transition!$C26*('RCP26 scenario'!BU28*'Unit emission'!V71)*Efficiency!$P26)/Lifetime!$C26</f>
        <v>0</v>
      </c>
      <c r="FD27" s="9">
        <f>(Transition!$D26*('RCP26 scenario'!BV28*'Unit emission'!W27)*Efficiency!$G26+Transition!$C26*('RCP26 scenario'!BV28*'Unit emission'!W71)*Efficiency!$P26)/Lifetime!$C26</f>
        <v>0</v>
      </c>
      <c r="FE27" s="9">
        <f>(Transition!$D26*('RCP26 scenario'!BW28*'Unit emission'!X27)*Efficiency!$G26+Transition!$C26*('RCP26 scenario'!BW28*'Unit emission'!X71)*Efficiency!$P26)/Lifetime!$C26</f>
        <v>0</v>
      </c>
      <c r="FF27" s="9">
        <f>(Transition!$D26*('RCP26 scenario'!BX28*'Unit emission'!Y27)*Efficiency!$G26+Transition!$C26*('RCP26 scenario'!BX28*'Unit emission'!Y71)*Efficiency!$P26)/Lifetime!$C26</f>
        <v>0</v>
      </c>
      <c r="FG27" s="9">
        <f>(Transition!$D26*('RCP26 scenario'!BY28*'Unit emission'!Z27)*Efficiency!$G26+Transition!$C26*('RCP26 scenario'!BY28*'Unit emission'!Z71)*Efficiency!$P26)/Lifetime!$C26</f>
        <v>0</v>
      </c>
      <c r="FH27" s="9">
        <f>(Transition!$D26*('RCP26 scenario'!BZ28*'Unit emission'!AA27)*Efficiency!$G26+Transition!$C26*('RCP26 scenario'!BZ28*'Unit emission'!AA71)*Efficiency!$P26)/Lifetime!$C26</f>
        <v>0</v>
      </c>
      <c r="FI27" s="9">
        <f>(Transition!$D26*('RCP26 scenario'!CA28*'Unit emission'!AB27)*Efficiency!$G26+Transition!$C26*('RCP26 scenario'!CA28*'Unit emission'!AB71)*Efficiency!$P26)/Lifetime!$C26</f>
        <v>0</v>
      </c>
      <c r="FJ27" s="9">
        <f>(Transition!$D26*('RCP26 scenario'!CB28*'Unit emission'!AC27)*Efficiency!$G26+Transition!$C26*('RCP26 scenario'!CB28*'Unit emission'!AC71)*Efficiency!$P26)/Lifetime!$C26</f>
        <v>0</v>
      </c>
      <c r="FK27" s="9">
        <f>(Transition!$D26*('RCP26 scenario'!CC28*'Unit emission'!AD27)*Efficiency!$G26+Transition!$C26*('RCP26 scenario'!CC28*'Unit emission'!AD71)*Efficiency!$P26)/Lifetime!$C26</f>
        <v>0</v>
      </c>
      <c r="FL27" s="9">
        <f>(Transition!$D26*('RCP26 scenario'!CD28*'Unit emission'!AE27)*Efficiency!$G26+Transition!$C26*('RCP26 scenario'!CD28*'Unit emission'!AE71)*Efficiency!$P26)/Lifetime!$C26</f>
        <v>0</v>
      </c>
      <c r="FM27" s="9">
        <f>(Transition!$D26*('RCP26 scenario'!CE28*'Unit emission'!AF27)*Efficiency!$G26+Transition!$C26*('RCP26 scenario'!CE28*'Unit emission'!AF71)*Efficiency!$P26)/Lifetime!$C26</f>
        <v>0</v>
      </c>
      <c r="FN27" s="9">
        <f>(Transition!$D26*('RCP26 scenario'!CF28*'Unit emission'!AG27)*Efficiency!$G26+Transition!$C26*('RCP26 scenario'!CF28*'Unit emission'!AG71)*Efficiency!$P26)/Lifetime!$C26</f>
        <v>0</v>
      </c>
      <c r="FO27" s="9">
        <f>(Transition!$D26*('RCP26 scenario'!CG28*'Unit emission'!AH27)*Efficiency!$G26+Transition!$C26*('RCP26 scenario'!CG28*'Unit emission'!AH71)*Efficiency!$P26)/Lifetime!$C26</f>
        <v>0</v>
      </c>
      <c r="FP27" s="9">
        <f>(Transition!$D26*('RCP26 scenario'!CH28*'Unit emission'!AI27)*Efficiency!$G26+Transition!$C26*('RCP26 scenario'!CH28*'Unit emission'!AI71)*Efficiency!$P26)/Lifetime!$C26</f>
        <v>0</v>
      </c>
      <c r="FS27">
        <v>2034</v>
      </c>
      <c r="FT27">
        <f>(Transition!$D26*('RCP19 scenario'!C28*'Unit emission'!AK27+'RCP19 scenario'!C116*'Unit emission'!AK159)*Efficiency!$G26+(Transition!$C26*('RCP19 scenario'!C28*'Unit emission'!AK71)+'RCP19 scenario'!C116*'Unit emission'!AK203)*Efficiency!$P26)/Lifetime!$C26</f>
        <v>0</v>
      </c>
      <c r="FU27">
        <f>(Transition!$D26*('RCP19 scenario'!D28*'Unit emission'!AL27+'RCP19 scenario'!D116*'Unit emission'!AL159)*Efficiency!$G26+(Transition!$C26*('RCP19 scenario'!D28*'Unit emission'!AL71)+'RCP19 scenario'!D116*'Unit emission'!AL203)*Efficiency!$P26)/Lifetime!$C26</f>
        <v>0</v>
      </c>
      <c r="FV27">
        <f>(Transition!$D26*('RCP19 scenario'!E28*'Unit emission'!AM27+'RCP19 scenario'!E116*'Unit emission'!AM159)*Efficiency!$G26+(Transition!$C26*('RCP19 scenario'!E28*'Unit emission'!AM71)+'RCP19 scenario'!E116*'Unit emission'!AM203)*Efficiency!$P26)/Lifetime!$C26</f>
        <v>0</v>
      </c>
      <c r="FW27">
        <f>(Transition!$D26*('RCP19 scenario'!F28*'Unit emission'!AN27+'RCP19 scenario'!F116*'Unit emission'!AN159)*Efficiency!$G26+(Transition!$C26*('RCP19 scenario'!F28*'Unit emission'!AN71)+'RCP19 scenario'!F116*'Unit emission'!AN203)*Efficiency!$P26)/Lifetime!$C26</f>
        <v>0</v>
      </c>
      <c r="FX27">
        <f>(Transition!$D26*('RCP19 scenario'!G28*'Unit emission'!AO27+'RCP19 scenario'!G116*'Unit emission'!AO159)*Efficiency!$G26+(Transition!$C26*('RCP19 scenario'!G28*'Unit emission'!AO71)+'RCP19 scenario'!G116*'Unit emission'!AO203)*Efficiency!$P26)/Lifetime!$C26</f>
        <v>0</v>
      </c>
      <c r="FY27">
        <f>(Transition!$D26*('RCP19 scenario'!H28*'Unit emission'!AP27+'RCP19 scenario'!H116*'Unit emission'!AP159)*Efficiency!$G26+(Transition!$C26*('RCP19 scenario'!H28*'Unit emission'!AP71)+'RCP19 scenario'!H116*'Unit emission'!AP203)*Efficiency!$P26)/Lifetime!$C26</f>
        <v>0</v>
      </c>
      <c r="FZ27">
        <f>(Transition!$D26*('RCP19 scenario'!I28*'Unit emission'!AQ27+'RCP19 scenario'!I116*'Unit emission'!AQ159)*Efficiency!$G26+(Transition!$C26*('RCP19 scenario'!I28*'Unit emission'!AQ71)+'RCP19 scenario'!I116*'Unit emission'!AQ203)*Efficiency!$P26)/Lifetime!$C26</f>
        <v>0</v>
      </c>
      <c r="GA27">
        <f>(Transition!$D26*('RCP19 scenario'!J28*'Unit emission'!AR27+'RCP19 scenario'!J116*'Unit emission'!AR159)*Efficiency!$G26+(Transition!$C26*('RCP19 scenario'!J28*'Unit emission'!AR71)+'RCP19 scenario'!J116*'Unit emission'!AR203)*Efficiency!$P26)/Lifetime!$C26</f>
        <v>0</v>
      </c>
      <c r="GB27">
        <f>(Transition!$D26*('RCP19 scenario'!K28*'Unit emission'!AS27+'RCP19 scenario'!K116*'Unit emission'!AS159)*Efficiency!$G26+(Transition!$C26*('RCP19 scenario'!K28*'Unit emission'!AS71)+'RCP19 scenario'!K116*'Unit emission'!AS203)*Efficiency!$P26)/Lifetime!$C26</f>
        <v>0</v>
      </c>
      <c r="GC27">
        <f>(Transition!$D26*('RCP19 scenario'!L28*'Unit emission'!AT27+'RCP19 scenario'!L116*'Unit emission'!AT159)*Efficiency!$G26+(Transition!$C26*('RCP19 scenario'!L28*'Unit emission'!AT71)+'RCP19 scenario'!L116*'Unit emission'!AT203)*Efficiency!$P26)/Lifetime!$C26</f>
        <v>0</v>
      </c>
      <c r="GD27">
        <f>(Transition!$D26*('RCP19 scenario'!M28*'Unit emission'!AU27+'RCP19 scenario'!M116*'Unit emission'!AU159)*Efficiency!$G26+(Transition!$C26*('RCP19 scenario'!M28*'Unit emission'!AU71)+'RCP19 scenario'!M116*'Unit emission'!AU203)*Efficiency!$P26)/Lifetime!$C26</f>
        <v>0</v>
      </c>
      <c r="GE27">
        <f>(Transition!$D26*('RCP19 scenario'!N28*'Unit emission'!AV27+'RCP19 scenario'!N116*'Unit emission'!AV159)*Efficiency!$G26+(Transition!$C26*('RCP19 scenario'!N28*'Unit emission'!AV71)+'RCP19 scenario'!N116*'Unit emission'!AV203)*Efficiency!$P26)/Lifetime!$C26</f>
        <v>0</v>
      </c>
      <c r="GF27">
        <f>(Transition!$D26*('RCP19 scenario'!O28*'Unit emission'!AW27+'RCP19 scenario'!O116*'Unit emission'!AW159)*Efficiency!$G26+(Transition!$C26*('RCP19 scenario'!O28*'Unit emission'!AW71)+'RCP19 scenario'!O116*'Unit emission'!AW203)*Efficiency!$P26)/Lifetime!$C26</f>
        <v>0</v>
      </c>
      <c r="GG27">
        <f>(Transition!$D26*('RCP19 scenario'!P28*'Unit emission'!AX27+'RCP19 scenario'!P116*'Unit emission'!AX159)*Efficiency!$G26+(Transition!$C26*('RCP19 scenario'!P28*'Unit emission'!AX71)+'RCP19 scenario'!P116*'Unit emission'!AX203)*Efficiency!$P26)/Lifetime!$C26</f>
        <v>0</v>
      </c>
      <c r="GH27">
        <f>(Transition!$D26*('RCP19 scenario'!Q28*'Unit emission'!AY27+'RCP19 scenario'!Q116*'Unit emission'!AY159)*Efficiency!$G26+(Transition!$C26*('RCP19 scenario'!Q28*'Unit emission'!AY71)+'RCP19 scenario'!Q116*'Unit emission'!AY203)*Efficiency!$P26)/Lifetime!$C26</f>
        <v>0</v>
      </c>
      <c r="GI27">
        <f>(Transition!$D26*('RCP19 scenario'!R28*'Unit emission'!AZ27+'RCP19 scenario'!R116*'Unit emission'!AZ159)*Efficiency!$G26+(Transition!$C26*('RCP19 scenario'!R28*'Unit emission'!AZ71)+'RCP19 scenario'!R116*'Unit emission'!AZ203)*Efficiency!$P26)/Lifetime!$C26</f>
        <v>0</v>
      </c>
      <c r="GJ27">
        <f>(Transition!$D26*('RCP19 scenario'!S28*'Unit emission'!BA27)*Efficiency!$G26+Transition!$C26*('RCP19 scenario'!S28*'Unit emission'!BA71)*Efficiency!$P26)/Lifetime!$C26</f>
        <v>0</v>
      </c>
      <c r="GK27">
        <f>(Transition!$D26*('RCP19 scenario'!T28*'Unit emission'!AK27+'RCP19 scenario'!T116*'Unit emission'!AK159)*Efficiency!$G26+(Transition!$C26*('RCP19 scenario'!T28*'Unit emission'!AK71)+'RCP19 scenario'!T116*'Unit emission'!AK203)*Efficiency!$P26)/Lifetime!$C26</f>
        <v>263669531.30179945</v>
      </c>
      <c r="GL27">
        <f>(Transition!$D26*('RCP19 scenario'!U28*'Unit emission'!AL27+'RCP19 scenario'!U116*'Unit emission'!AL159)*Efficiency!$G26+(Transition!$C26*('RCP19 scenario'!U28*'Unit emission'!AL71)+'RCP19 scenario'!U116*'Unit emission'!AL203)*Efficiency!$P26)/Lifetime!$C26</f>
        <v>92685426.845924795</v>
      </c>
      <c r="GM27">
        <f>(Transition!$D26*('RCP19 scenario'!V28*'Unit emission'!AM27+'RCP19 scenario'!V116*'Unit emission'!AM159)*Efficiency!$G26+(Transition!$C26*('RCP19 scenario'!V28*'Unit emission'!AM71)+'RCP19 scenario'!V116*'Unit emission'!AM203)*Efficiency!$P26)/Lifetime!$C26</f>
        <v>37646287.063446693</v>
      </c>
      <c r="GN27">
        <f>(Transition!$D26*('RCP19 scenario'!W28*'Unit emission'!AN27+'RCP19 scenario'!W116*'Unit emission'!AN159)*Efficiency!$G26+(Transition!$C26*('RCP19 scenario'!W28*'Unit emission'!AN71)+'RCP19 scenario'!W116*'Unit emission'!AN203)*Efficiency!$P26)/Lifetime!$C26</f>
        <v>16146163.613735657</v>
      </c>
      <c r="GO27">
        <f>(Transition!$D26*('RCP19 scenario'!X28*'Unit emission'!AO27+'RCP19 scenario'!X116*'Unit emission'!AO159)*Efficiency!$G26+(Transition!$C26*('RCP19 scenario'!X28*'Unit emission'!AO71)+'RCP19 scenario'!X116*'Unit emission'!AO203)*Efficiency!$P26)/Lifetime!$C26</f>
        <v>106579431.13827494</v>
      </c>
      <c r="GP27">
        <f>(Transition!$D26*('RCP19 scenario'!Y28*'Unit emission'!AP27+'RCP19 scenario'!Y116*'Unit emission'!AP159)*Efficiency!$G26+(Transition!$C26*('RCP19 scenario'!Y28*'Unit emission'!AP71)+'RCP19 scenario'!Y116*'Unit emission'!AP203)*Efficiency!$P26)/Lifetime!$C26</f>
        <v>3282216.7543979096</v>
      </c>
      <c r="GQ27">
        <f>(Transition!$D26*('RCP19 scenario'!Z28*'Unit emission'!AQ27+'RCP19 scenario'!Z116*'Unit emission'!AQ159)*Efficiency!$G26+(Transition!$C26*('RCP19 scenario'!Z28*'Unit emission'!AQ71)+'RCP19 scenario'!Z116*'Unit emission'!AQ203)*Efficiency!$P26)/Lifetime!$C26</f>
        <v>9905477.058032196</v>
      </c>
      <c r="GR27">
        <f>(Transition!$D26*('RCP19 scenario'!AA28*'Unit emission'!AR27+'RCP19 scenario'!AA116*'Unit emission'!AR159)*Efficiency!$G26+(Transition!$C26*('RCP19 scenario'!AA28*'Unit emission'!AR71)+'RCP19 scenario'!AA116*'Unit emission'!AR203)*Efficiency!$P26)/Lifetime!$C26</f>
        <v>75547241.587167561</v>
      </c>
      <c r="GS27">
        <f>(Transition!$D26*('RCP19 scenario'!AB28*'Unit emission'!AS27+'RCP19 scenario'!AB116*'Unit emission'!AS159)*Efficiency!$G26+(Transition!$C26*('RCP19 scenario'!AB28*'Unit emission'!AS71)+'RCP19 scenario'!AB116*'Unit emission'!AS203)*Efficiency!$P26)/Lifetime!$C26</f>
        <v>244194484.86392167</v>
      </c>
      <c r="GT27">
        <f>(Transition!$D26*('RCP19 scenario'!AC28*'Unit emission'!AT27+'RCP19 scenario'!AC116*'Unit emission'!AT159)*Efficiency!$G26+(Transition!$C26*('RCP19 scenario'!AC28*'Unit emission'!AT71)+'RCP19 scenario'!AC116*'Unit emission'!AT203)*Efficiency!$P26)/Lifetime!$C26</f>
        <v>30625665.992327593</v>
      </c>
      <c r="GU27">
        <f>(Transition!$D26*('RCP19 scenario'!AD28*'Unit emission'!AU27+'RCP19 scenario'!AD116*'Unit emission'!AU159)*Efficiency!$G26+(Transition!$C26*('RCP19 scenario'!AD28*'Unit emission'!AU71)+'RCP19 scenario'!AD116*'Unit emission'!AU203)*Efficiency!$P26)/Lifetime!$C26</f>
        <v>51944029.620680392</v>
      </c>
      <c r="GV27">
        <f>(Transition!$D26*('RCP19 scenario'!AE28*'Unit emission'!AV27+'RCP19 scenario'!AE116*'Unit emission'!AV159)*Efficiency!$G26+(Transition!$C26*('RCP19 scenario'!AE28*'Unit emission'!AV71)+'RCP19 scenario'!AE116*'Unit emission'!AV203)*Efficiency!$P26)/Lifetime!$C26</f>
        <v>6439127.8149280632</v>
      </c>
      <c r="GW27">
        <f>(Transition!$D26*('RCP19 scenario'!AF28*'Unit emission'!AW27+'RCP19 scenario'!AF116*'Unit emission'!AW159)*Efficiency!$G26+(Transition!$C26*('RCP19 scenario'!AF28*'Unit emission'!AW71)+'RCP19 scenario'!AF116*'Unit emission'!AW203)*Efficiency!$P26)/Lifetime!$C26</f>
        <v>10568989.234635783</v>
      </c>
      <c r="GX27">
        <f>(Transition!$D26*('RCP19 scenario'!AG28*'Unit emission'!AX27+'RCP19 scenario'!AG116*'Unit emission'!AX159)*Efficiency!$G26+(Transition!$C26*('RCP19 scenario'!AG28*'Unit emission'!AX71)+'RCP19 scenario'!AG116*'Unit emission'!AX203)*Efficiency!$P26)/Lifetime!$C26</f>
        <v>25171032.442236431</v>
      </c>
      <c r="GY27">
        <f>(Transition!$D26*('RCP19 scenario'!AH28*'Unit emission'!AY27+'RCP19 scenario'!AH116*'Unit emission'!AY159)*Efficiency!$G26+(Transition!$C26*('RCP19 scenario'!AH28*'Unit emission'!AY71)+'RCP19 scenario'!AH116*'Unit emission'!AY203)*Efficiency!$P26)/Lifetime!$C26</f>
        <v>14622086.836717352</v>
      </c>
      <c r="GZ27">
        <f>(Transition!$D26*('RCP19 scenario'!AI28*'Unit emission'!AZ27+'RCP19 scenario'!AI116*'Unit emission'!AZ159)*Efficiency!$G26+(Transition!$C26*('RCP19 scenario'!AI28*'Unit emission'!AZ71)+'RCP19 scenario'!AI116*'Unit emission'!AZ203)*Efficiency!$P26)/Lifetime!$C26</f>
        <v>76486410.526947498</v>
      </c>
      <c r="HA27">
        <f>(Transition!$D26*('RCP19 scenario'!AJ28*'Unit emission'!BA27)*Efficiency!$G26+Transition!$C26*('RCP19 scenario'!AJ28*'Unit emission'!BA71)*Efficiency!$P26)/Lifetime!$C26</f>
        <v>0</v>
      </c>
      <c r="HB27">
        <f>(Transition!$D26*('RCP19 scenario'!AK28*'Unit emission'!AK27+'RCP19 scenario'!AK116*'Unit emission'!AK159)*Efficiency!$G26+(Transition!$C26*('RCP19 scenario'!AK28*'Unit emission'!AK71)+'RCP19 scenario'!AK116*'Unit emission'!AK203)*Efficiency!$P26)/Lifetime!$C26</f>
        <v>527339062.60359955</v>
      </c>
      <c r="HC27">
        <f>(Transition!$D26*('RCP19 scenario'!AL28*'Unit emission'!AL27+'RCP19 scenario'!AL116*'Unit emission'!AL159)*Efficiency!$G26+(Transition!$C26*('RCP19 scenario'!AL28*'Unit emission'!AL71)+'RCP19 scenario'!AL116*'Unit emission'!AL203)*Efficiency!$P26)/Lifetime!$C26</f>
        <v>184630937.61652642</v>
      </c>
      <c r="HD27">
        <f>(Transition!$D26*('RCP19 scenario'!AM28*'Unit emission'!AM27+'RCP19 scenario'!AM116*'Unit emission'!AM159)*Efficiency!$G26+(Transition!$C26*('RCP19 scenario'!AM28*'Unit emission'!AM71)+'RCP19 scenario'!AM116*'Unit emission'!AM203)*Efficiency!$P26)/Lifetime!$C26</f>
        <v>58423515.061754256</v>
      </c>
      <c r="HE27">
        <f>(Transition!$D26*('RCP19 scenario'!AN28*'Unit emission'!AN27+'RCP19 scenario'!AN116*'Unit emission'!AN159)*Efficiency!$G26+(Transition!$C26*('RCP19 scenario'!AN28*'Unit emission'!AN71)+'RCP19 scenario'!AN116*'Unit emission'!AN203)*Efficiency!$P26)/Lifetime!$C26</f>
        <v>32292327.227471381</v>
      </c>
      <c r="HF27">
        <f>(Transition!$D26*('RCP19 scenario'!AO28*'Unit emission'!AO27+'RCP19 scenario'!AO116*'Unit emission'!AO159)*Efficiency!$G26+(Transition!$C26*('RCP19 scenario'!AO28*'Unit emission'!AO71)+'RCP19 scenario'!AO116*'Unit emission'!AO203)*Efficiency!$P26)/Lifetime!$C26</f>
        <v>213158862.27654988</v>
      </c>
      <c r="HG27">
        <f>(Transition!$D26*('RCP19 scenario'!AP28*'Unit emission'!AP27+'RCP19 scenario'!AP116*'Unit emission'!AP159)*Efficiency!$G26+(Transition!$C26*('RCP19 scenario'!AP28*'Unit emission'!AP71)+'RCP19 scenario'!AP116*'Unit emission'!AP203)*Efficiency!$P26)/Lifetime!$C26</f>
        <v>6564433.5087958062</v>
      </c>
      <c r="HH27">
        <f>(Transition!$D26*('RCP19 scenario'!AQ28*'Unit emission'!AQ27+'RCP19 scenario'!AQ116*'Unit emission'!AQ159)*Efficiency!$G26+(Transition!$C26*('RCP19 scenario'!AQ28*'Unit emission'!AQ71)+'RCP19 scenario'!AQ116*'Unit emission'!AQ203)*Efficiency!$P26)/Lifetime!$C26</f>
        <v>19810954.116064459</v>
      </c>
      <c r="HI27">
        <f>(Transition!$D26*('RCP19 scenario'!AR28*'Unit emission'!AR27+'RCP19 scenario'!AR116*'Unit emission'!AR159)*Efficiency!$G26+(Transition!$C26*('RCP19 scenario'!AR28*'Unit emission'!AR71)+'RCP19 scenario'!AR116*'Unit emission'!AR203)*Efficiency!$P26)/Lifetime!$C26</f>
        <v>151094483.17433581</v>
      </c>
      <c r="HJ27">
        <f>(Transition!$D26*('RCP19 scenario'!AS28*'Unit emission'!AS27+'RCP19 scenario'!AS116*'Unit emission'!AS159)*Efficiency!$G26+(Transition!$C26*('RCP19 scenario'!AS28*'Unit emission'!AS71)+'RCP19 scenario'!AS116*'Unit emission'!AS203)*Efficiency!$P26)/Lifetime!$C26</f>
        <v>488388969.727844</v>
      </c>
      <c r="HK27">
        <f>(Transition!$D26*('RCP19 scenario'!AT28*'Unit emission'!AT27+'RCP19 scenario'!AT116*'Unit emission'!AT159)*Efficiency!$G26+(Transition!$C26*('RCP19 scenario'!AT28*'Unit emission'!AT71)+'RCP19 scenario'!AT116*'Unit emission'!AT203)*Efficiency!$P26)/Lifetime!$C26</f>
        <v>61251331.984655187</v>
      </c>
      <c r="HL27">
        <f>(Transition!$D26*('RCP19 scenario'!AU28*'Unit emission'!AU27+'RCP19 scenario'!AU116*'Unit emission'!AU159)*Efficiency!$G26+(Transition!$C26*('RCP19 scenario'!AU28*'Unit emission'!AU71)+'RCP19 scenario'!AU116*'Unit emission'!AU203)*Efficiency!$P26)/Lifetime!$C26</f>
        <v>103888059.24136025</v>
      </c>
      <c r="HM27">
        <f>(Transition!$D26*('RCP19 scenario'!AV28*'Unit emission'!AV27+'RCP19 scenario'!AV116*'Unit emission'!AV159)*Efficiency!$G26+(Transition!$C26*('RCP19 scenario'!AV28*'Unit emission'!AV71)+'RCP19 scenario'!AV116*'Unit emission'!AV203)*Efficiency!$P26)/Lifetime!$C26</f>
        <v>12878255.629856126</v>
      </c>
      <c r="HN27">
        <f>(Transition!$D26*('RCP19 scenario'!AW28*'Unit emission'!AW27+'RCP19 scenario'!AW116*'Unit emission'!AW159)*Efficiency!$G26+(Transition!$C26*('RCP19 scenario'!AW28*'Unit emission'!AW71)+'RCP19 scenario'!AW116*'Unit emission'!AW203)*Efficiency!$P26)/Lifetime!$C26</f>
        <v>21137978.469271567</v>
      </c>
      <c r="HO27">
        <f>(Transition!$D26*('RCP19 scenario'!AX28*'Unit emission'!AX27+'RCP19 scenario'!AX116*'Unit emission'!AX159)*Efficiency!$G26+(Transition!$C26*('RCP19 scenario'!AX28*'Unit emission'!AX71)+'RCP19 scenario'!AX116*'Unit emission'!AX203)*Efficiency!$P26)/Lifetime!$C26</f>
        <v>50342064.884472936</v>
      </c>
      <c r="HP27">
        <f>(Transition!$D26*('RCP19 scenario'!AY28*'Unit emission'!AY27+'RCP19 scenario'!AY116*'Unit emission'!AY159)*Efficiency!$G26+(Transition!$C26*('RCP19 scenario'!AY28*'Unit emission'!AY71)+'RCP19 scenario'!AY116*'Unit emission'!AY203)*Efficiency!$P26)/Lifetime!$C26</f>
        <v>29244173.673434768</v>
      </c>
      <c r="HQ27">
        <f>(Transition!$D26*('RCP19 scenario'!AZ28*'Unit emission'!AZ27+'RCP19 scenario'!AZ116*'Unit emission'!AZ159)*Efficiency!$G26+(Transition!$C26*('RCP19 scenario'!AZ28*'Unit emission'!AZ71)+'RCP19 scenario'!AZ116*'Unit emission'!AZ203)*Efficiency!$P26)/Lifetime!$C26</f>
        <v>152972821.05389565</v>
      </c>
      <c r="HR27">
        <f>(Transition!$D26*('RCP19 scenario'!BA28*'Unit emission'!BA27)*Efficiency!$G26+Transition!$C26*('RCP19 scenario'!BA28*'Unit emission'!BA71)*Efficiency!$P26)/Lifetime!$C26</f>
        <v>0</v>
      </c>
      <c r="HS27" s="9">
        <f>(Transition!$D26*('RCP19 scenario'!BB28*'Unit emission'!AK27)*Efficiency!$G26+Transition!$C26*('RCP19 scenario'!BB28*'Unit emission'!AK71)*Efficiency!$P26)/Lifetime!$C26</f>
        <v>0</v>
      </c>
      <c r="HT27" s="9">
        <f>(Transition!$D26*('RCP19 scenario'!BC28*'Unit emission'!AL27)*Efficiency!$G26+Transition!$C26*('RCP19 scenario'!BC28*'Unit emission'!AL71)*Efficiency!$P26)/Lifetime!$C26</f>
        <v>0</v>
      </c>
      <c r="HU27" s="9">
        <f>(Transition!$D26*('RCP19 scenario'!BD28*'Unit emission'!AM27)*Efficiency!$G26+Transition!$C26*('RCP19 scenario'!BD28*'Unit emission'!AM71)*Efficiency!$P26)/Lifetime!$C26</f>
        <v>0</v>
      </c>
      <c r="HV27" s="9">
        <f>(Transition!$D26*('RCP19 scenario'!BE28*'Unit emission'!AN27)*Efficiency!$G26+Transition!$C26*('RCP19 scenario'!BE28*'Unit emission'!AN71)*Efficiency!$P26)/Lifetime!$C26</f>
        <v>0</v>
      </c>
      <c r="HW27" s="9">
        <f>(Transition!$D26*('RCP19 scenario'!BF28*'Unit emission'!AO27)*Efficiency!$G26+Transition!$C26*('RCP19 scenario'!BF28*'Unit emission'!AO71)*Efficiency!$P26)/Lifetime!$C26</f>
        <v>0</v>
      </c>
      <c r="HX27" s="9">
        <f>(Transition!$D26*('RCP19 scenario'!BG28*'Unit emission'!AP27)*Efficiency!$G26+Transition!$C26*('RCP19 scenario'!BG28*'Unit emission'!AP71)*Efficiency!$P26)/Lifetime!$C26</f>
        <v>0</v>
      </c>
      <c r="HY27" s="9">
        <f>(Transition!$D26*('RCP19 scenario'!BH28*'Unit emission'!AQ27)*Efficiency!$G26+Transition!$C26*('RCP19 scenario'!BH28*'Unit emission'!AQ71)*Efficiency!$P26)/Lifetime!$C26</f>
        <v>0</v>
      </c>
      <c r="HZ27" s="9">
        <f>(Transition!$D26*('RCP19 scenario'!BI28*'Unit emission'!AR27)*Efficiency!$G26+Transition!$C26*('RCP19 scenario'!BI28*'Unit emission'!AR71)*Efficiency!$P26)/Lifetime!$C26</f>
        <v>0</v>
      </c>
      <c r="IA27" s="9">
        <f>(Transition!$D26*('RCP19 scenario'!BJ28*'Unit emission'!AS27)*Efficiency!$G26+Transition!$C26*('RCP19 scenario'!BJ28*'Unit emission'!AS71)*Efficiency!$P26)/Lifetime!$C26</f>
        <v>0</v>
      </c>
      <c r="IB27" s="9">
        <f>(Transition!$D26*('RCP19 scenario'!BK28*'Unit emission'!AT27)*Efficiency!$G26+Transition!$C26*('RCP19 scenario'!BK28*'Unit emission'!AT71)*Efficiency!$P26)/Lifetime!$C26</f>
        <v>0</v>
      </c>
      <c r="IC27" s="9">
        <f>(Transition!$D26*('RCP19 scenario'!BL28*'Unit emission'!AU27)*Efficiency!$G26+Transition!$C26*('RCP19 scenario'!BL28*'Unit emission'!AU71)*Efficiency!$P26)/Lifetime!$C26</f>
        <v>0</v>
      </c>
      <c r="ID27" s="9">
        <f>(Transition!$D26*('RCP19 scenario'!BM28*'Unit emission'!AV27)*Efficiency!$G26+Transition!$C26*('RCP19 scenario'!BM28*'Unit emission'!AV71)*Efficiency!$P26)/Lifetime!$C26</f>
        <v>0</v>
      </c>
      <c r="IE27" s="9">
        <f>(Transition!$D26*('RCP19 scenario'!BN28*'Unit emission'!AW27)*Efficiency!$G26+Transition!$C26*('RCP19 scenario'!BN28*'Unit emission'!AW71)*Efficiency!$P26)/Lifetime!$C26</f>
        <v>0</v>
      </c>
      <c r="IF27" s="9">
        <f>(Transition!$D26*('RCP19 scenario'!BO28*'Unit emission'!AX27)*Efficiency!$G26+Transition!$C26*('RCP19 scenario'!BO28*'Unit emission'!AX71)*Efficiency!$P26)/Lifetime!$C26</f>
        <v>0</v>
      </c>
      <c r="IG27" s="9">
        <f>(Transition!$D26*('RCP19 scenario'!BP28*'Unit emission'!AY27)*Efficiency!$G26+Transition!$C26*('RCP19 scenario'!BP28*'Unit emission'!AY71)*Efficiency!$P26)/Lifetime!$C26</f>
        <v>0</v>
      </c>
      <c r="IH27" s="9">
        <f>(Transition!$D26*('RCP19 scenario'!BQ28*'Unit emission'!AZ27)*Efficiency!$G26+Transition!$C26*('RCP19 scenario'!BQ28*'Unit emission'!AZ71)*Efficiency!$P26)/Lifetime!$C26</f>
        <v>0</v>
      </c>
      <c r="II27" s="9">
        <f>(Transition!$D26*('RCP19 scenario'!BR28*'Unit emission'!BA27)*Efficiency!$G26+Transition!$C26*('RCP19 scenario'!BR28*'Unit emission'!BA71)*Efficiency!$P26)/Lifetime!$C26</f>
        <v>0</v>
      </c>
      <c r="IJ27" s="9">
        <f>(Transition!$D26*('RCP19 scenario'!BS28*'Unit emission'!AK27)*Efficiency!$G26+Transition!$C26*('RCP19 scenario'!BS28*'Unit emission'!AK71)*Efficiency!$P26)/Lifetime!$C26</f>
        <v>0</v>
      </c>
      <c r="IK27" s="9">
        <f>(Transition!$D26*('RCP19 scenario'!BT28*'Unit emission'!AL27)*Efficiency!$G26+Transition!$C26*('RCP19 scenario'!BT28*'Unit emission'!AL71)*Efficiency!$P26)/Lifetime!$C26</f>
        <v>0</v>
      </c>
      <c r="IL27" s="9">
        <f>(Transition!$D26*('RCP19 scenario'!BU28*'Unit emission'!AM27)*Efficiency!$G26+Transition!$C26*('RCP19 scenario'!BU28*'Unit emission'!AM71)*Efficiency!$P26)/Lifetime!$C26</f>
        <v>0</v>
      </c>
      <c r="IM27" s="9">
        <f>(Transition!$D26*('RCP19 scenario'!BV28*'Unit emission'!AN27)*Efficiency!$G26+Transition!$C26*('RCP19 scenario'!BV28*'Unit emission'!AN71)*Efficiency!$P26)/Lifetime!$C26</f>
        <v>0</v>
      </c>
      <c r="IN27" s="9">
        <f>(Transition!$D26*('RCP19 scenario'!BW28*'Unit emission'!AO27)*Efficiency!$G26+Transition!$C26*('RCP19 scenario'!BW28*'Unit emission'!AO71)*Efficiency!$P26)/Lifetime!$C26</f>
        <v>0</v>
      </c>
      <c r="IO27" s="9">
        <f>(Transition!$D26*('RCP19 scenario'!BX28*'Unit emission'!AP27)*Efficiency!$G26+Transition!$C26*('RCP19 scenario'!BX28*'Unit emission'!AP71)*Efficiency!$P26)/Lifetime!$C26</f>
        <v>0</v>
      </c>
      <c r="IP27" s="9">
        <f>(Transition!$D26*('RCP19 scenario'!BY28*'Unit emission'!AQ27)*Efficiency!$G26+Transition!$C26*('RCP19 scenario'!BY28*'Unit emission'!AQ71)*Efficiency!$P26)/Lifetime!$C26</f>
        <v>0</v>
      </c>
      <c r="IQ27" s="9">
        <f>(Transition!$D26*('RCP19 scenario'!BZ28*'Unit emission'!AR27)*Efficiency!$G26+Transition!$C26*('RCP19 scenario'!BZ28*'Unit emission'!AR71)*Efficiency!$P26)/Lifetime!$C26</f>
        <v>0</v>
      </c>
      <c r="IR27" s="9">
        <f>(Transition!$D26*('RCP19 scenario'!CA28*'Unit emission'!AS27)*Efficiency!$G26+Transition!$C26*('RCP19 scenario'!CA28*'Unit emission'!AS71)*Efficiency!$P26)/Lifetime!$C26</f>
        <v>0</v>
      </c>
      <c r="IS27" s="9">
        <f>(Transition!$D26*('RCP19 scenario'!CB28*'Unit emission'!AT27)*Efficiency!$G26+Transition!$C26*('RCP19 scenario'!CB28*'Unit emission'!AT71)*Efficiency!$P26)/Lifetime!$C26</f>
        <v>0</v>
      </c>
      <c r="IT27" s="9">
        <f>(Transition!$D26*('RCP19 scenario'!CC28*'Unit emission'!AU27)*Efficiency!$G26+Transition!$C26*('RCP19 scenario'!CC28*'Unit emission'!AU71)*Efficiency!$P26)/Lifetime!$C26</f>
        <v>0</v>
      </c>
      <c r="IU27" s="9">
        <f>(Transition!$D26*('RCP19 scenario'!CD28*'Unit emission'!AV27)*Efficiency!$G26+Transition!$C26*('RCP19 scenario'!CD28*'Unit emission'!AV71)*Efficiency!$P26)/Lifetime!$C26</f>
        <v>0</v>
      </c>
      <c r="IV27" s="9">
        <f>(Transition!$D26*('RCP19 scenario'!CE28*'Unit emission'!AW27)*Efficiency!$G26+Transition!$C26*('RCP19 scenario'!CE28*'Unit emission'!AW71)*Efficiency!$P26)/Lifetime!$C26</f>
        <v>0</v>
      </c>
      <c r="IW27" s="9">
        <f>(Transition!$D26*('RCP19 scenario'!CF28*'Unit emission'!AX27)*Efficiency!$G26+Transition!$C26*('RCP19 scenario'!CF28*'Unit emission'!AX71)*Efficiency!$P26)/Lifetime!$C26</f>
        <v>0</v>
      </c>
      <c r="IX27" s="9">
        <f>(Transition!$D26*('RCP19 scenario'!CG28*'Unit emission'!AY27)*Efficiency!$G26+Transition!$C26*('RCP19 scenario'!CG28*'Unit emission'!AY71)*Efficiency!$P26)/Lifetime!$C26</f>
        <v>0</v>
      </c>
      <c r="IY27" s="9">
        <f>(Transition!$D26*('RCP19 scenario'!CH28*'Unit emission'!AZ27)*Efficiency!$G26+Transition!$C26*('RCP19 scenario'!CH28*'Unit emission'!AZ71)*Efficiency!$P26)/Lifetime!$C26</f>
        <v>0</v>
      </c>
    </row>
    <row r="28" spans="1:259" x14ac:dyDescent="0.25">
      <c r="A28">
        <v>2035</v>
      </c>
      <c r="B28">
        <f>(Transition!$D27*('Base-scenario'!C29*'Unit emission'!C28)*Efficiency!$G27+(Transition!$C27*('Base-scenario'!C29*'Unit emission'!C72)+'Base-scenario'!C117*'Unit emission'!C204)*Efficiency!$P27)/Lifetime!$C27</f>
        <v>0</v>
      </c>
      <c r="C28">
        <f>(Transition!$D27*('Base-scenario'!D29*'Unit emission'!D28)*Efficiency!$G27+(Transition!$C27*('Base-scenario'!D29*'Unit emission'!D72)+'Base-scenario'!D117*'Unit emission'!D204)*Efficiency!$P27)/Lifetime!$C27</f>
        <v>0</v>
      </c>
      <c r="D28">
        <f>(Transition!$D27*('Base-scenario'!E29*'Unit emission'!E28)*Efficiency!$G27+(Transition!$C27*('Base-scenario'!E29*'Unit emission'!E72)+'Base-scenario'!E117*'Unit emission'!E204)*Efficiency!$P27)/Lifetime!$C27</f>
        <v>0</v>
      </c>
      <c r="E28">
        <f>(Transition!$D27*('Base-scenario'!F29*'Unit emission'!F28)*Efficiency!$G27+(Transition!$C27*('Base-scenario'!F29*'Unit emission'!F72)+'Base-scenario'!F117*'Unit emission'!F204)*Efficiency!$P27)/Lifetime!$C27</f>
        <v>0</v>
      </c>
      <c r="F28">
        <f>(Transition!$D27*('Base-scenario'!G29*'Unit emission'!G28)*Efficiency!$G27+(Transition!$C27*('Base-scenario'!G29*'Unit emission'!G72)+'Base-scenario'!G117*'Unit emission'!G204)*Efficiency!$P27)/Lifetime!$C27</f>
        <v>0</v>
      </c>
      <c r="G28">
        <f>(Transition!$D27*('Base-scenario'!H29*'Unit emission'!H28)*Efficiency!$G27+(Transition!$C27*('Base-scenario'!H29*'Unit emission'!H72)+'Base-scenario'!H117*'Unit emission'!H204)*Efficiency!$P27)/Lifetime!$C27</f>
        <v>0</v>
      </c>
      <c r="H28">
        <f>(Transition!$D27*('Base-scenario'!I29*'Unit emission'!I28)*Efficiency!$G27+(Transition!$C27*('Base-scenario'!I29*'Unit emission'!I72)+'Base-scenario'!I117*'Unit emission'!I204)*Efficiency!$P27)/Lifetime!$C27</f>
        <v>0</v>
      </c>
      <c r="I28">
        <f>(Transition!$D27*('Base-scenario'!J29*'Unit emission'!J28)*Efficiency!$G27+(Transition!$C27*('Base-scenario'!J29*'Unit emission'!J72)+'Base-scenario'!J117*'Unit emission'!J204)*Efficiency!$P27)/Lifetime!$C27</f>
        <v>0</v>
      </c>
      <c r="J28">
        <f>(Transition!$D27*('Base-scenario'!K29*'Unit emission'!K28)*Efficiency!$G27+(Transition!$C27*('Base-scenario'!K29*'Unit emission'!K72)+'Base-scenario'!K117*'Unit emission'!K204)*Efficiency!$P27)/Lifetime!$C27</f>
        <v>0</v>
      </c>
      <c r="K28">
        <f>(Transition!$D27*('Base-scenario'!L29*'Unit emission'!L28)*Efficiency!$G27+(Transition!$C27*('Base-scenario'!L29*'Unit emission'!L72)+'Base-scenario'!L117*'Unit emission'!L204)*Efficiency!$P27)/Lifetime!$C27</f>
        <v>0</v>
      </c>
      <c r="L28">
        <f>(Transition!$D27*('Base-scenario'!M29*'Unit emission'!M28)*Efficiency!$G27+(Transition!$C27*('Base-scenario'!M29*'Unit emission'!M72)+'Base-scenario'!M117*'Unit emission'!M204)*Efficiency!$P27)/Lifetime!$C27</f>
        <v>0</v>
      </c>
      <c r="M28">
        <f>(Transition!$D27*('Base-scenario'!N29*'Unit emission'!N28)*Efficiency!$G27+(Transition!$C27*('Base-scenario'!N29*'Unit emission'!N72)+'Base-scenario'!N117*'Unit emission'!N204)*Efficiency!$P27)/Lifetime!$C27</f>
        <v>0</v>
      </c>
      <c r="N28">
        <f>(Transition!$D27*('Base-scenario'!O29*'Unit emission'!O28)*Efficiency!$G27+(Transition!$C27*('Base-scenario'!O29*'Unit emission'!O72)+'Base-scenario'!O117*'Unit emission'!O204)*Efficiency!$P27)/Lifetime!$C27</f>
        <v>0</v>
      </c>
      <c r="O28">
        <f>(Transition!$D27*('Base-scenario'!P29*'Unit emission'!P28)*Efficiency!$G27+(Transition!$C27*('Base-scenario'!P29*'Unit emission'!P72)+'Base-scenario'!P117*'Unit emission'!P204)*Efficiency!$P27)/Lifetime!$C27</f>
        <v>0</v>
      </c>
      <c r="P28">
        <f>(Transition!$D27*('Base-scenario'!Q29*'Unit emission'!Q28)*Efficiency!$G27+(Transition!$C27*('Base-scenario'!Q29*'Unit emission'!Q72)+'Base-scenario'!Q117*'Unit emission'!Q204)*Efficiency!$P27)/Lifetime!$C27</f>
        <v>0</v>
      </c>
      <c r="Q28">
        <f>(Transition!$D27*('Base-scenario'!R29*'Unit emission'!R28)*Efficiency!$G27+(Transition!$C27*('Base-scenario'!R29*'Unit emission'!R72)+'Base-scenario'!R117*'Unit emission'!R204)*Efficiency!$P27)/Lifetime!$C27</f>
        <v>0</v>
      </c>
      <c r="R28">
        <f>(Transition!$D27*('Base-scenario'!S29*'Unit emission'!S28)*Efficiency!$G27+Transition!$C27*('Base-scenario'!S29*'Unit emission'!S72)*Efficiency!$P27)/Lifetime!$C27</f>
        <v>0</v>
      </c>
      <c r="S28">
        <f>(Transition!$D27*('Base-scenario'!T29*'Unit emission'!C28)*Efficiency!$G27+(Transition!$C27*('Base-scenario'!T29*'Unit emission'!C72)+'Base-scenario'!T117*'Unit emission'!C204)*Efficiency!$P27)/Lifetime!$C27</f>
        <v>192284074.00940609</v>
      </c>
      <c r="T28">
        <f>(Transition!$D27*('Base-scenario'!U29*'Unit emission'!D28)*Efficiency!$G27+(Transition!$C27*('Base-scenario'!U29*'Unit emission'!D72)+'Base-scenario'!U117*'Unit emission'!D204)*Efficiency!$P27)/Lifetime!$C27</f>
        <v>69337867.562254399</v>
      </c>
      <c r="U28">
        <f>(Transition!$D27*('Base-scenario'!V29*'Unit emission'!E28)*Efficiency!$G27+(Transition!$C27*('Base-scenario'!V29*'Unit emission'!E72)+'Base-scenario'!V117*'Unit emission'!E204)*Efficiency!$P27)/Lifetime!$C27</f>
        <v>16384959.830598064</v>
      </c>
      <c r="V28">
        <f>(Transition!$D27*('Base-scenario'!W29*'Unit emission'!F28)*Efficiency!$G27+(Transition!$C27*('Base-scenario'!W29*'Unit emission'!F72)+'Base-scenario'!W117*'Unit emission'!F204)*Efficiency!$P27)/Lifetime!$C27</f>
        <v>10877382.907482628</v>
      </c>
      <c r="W28">
        <f>(Transition!$D27*('Base-scenario'!X29*'Unit emission'!G28)*Efficiency!$G27+(Transition!$C27*('Base-scenario'!X29*'Unit emission'!G72)+'Base-scenario'!X117*'Unit emission'!G204)*Efficiency!$P27)/Lifetime!$C27</f>
        <v>128379600.47220874</v>
      </c>
      <c r="X28">
        <f>(Transition!$D27*('Base-scenario'!Y29*'Unit emission'!H28)*Efficiency!$G27+(Transition!$C27*('Base-scenario'!Y29*'Unit emission'!H72)+'Base-scenario'!Y117*'Unit emission'!H204)*Efficiency!$P27)/Lifetime!$C27</f>
        <v>3923459.964763266</v>
      </c>
      <c r="Y28">
        <f>(Transition!$D27*('Base-scenario'!Z29*'Unit emission'!I28)*Efficiency!$G27+(Transition!$C27*('Base-scenario'!Z29*'Unit emission'!I72)+'Base-scenario'!Z117*'Unit emission'!I204)*Efficiency!$P27)/Lifetime!$C27</f>
        <v>7681064.7621620037</v>
      </c>
      <c r="Z28">
        <f>(Transition!$D27*('Base-scenario'!AA29*'Unit emission'!J28)*Efficiency!$G27+(Transition!$C27*('Base-scenario'!AA29*'Unit emission'!J72)+'Base-scenario'!AA117*'Unit emission'!J204)*Efficiency!$P27)/Lifetime!$C27</f>
        <v>26005982.177156374</v>
      </c>
      <c r="AA28">
        <f>(Transition!$D27*('Base-scenario'!AB29*'Unit emission'!K28)*Efficiency!$G27+(Transition!$C27*('Base-scenario'!AB29*'Unit emission'!K72)+'Base-scenario'!AB117*'Unit emission'!K204)*Efficiency!$P27)/Lifetime!$C27</f>
        <v>152305188.98541373</v>
      </c>
      <c r="AB28">
        <f>(Transition!$D27*('Base-scenario'!AC29*'Unit emission'!L28)*Efficiency!$G27+(Transition!$C27*('Base-scenario'!AC29*'Unit emission'!L72)+'Base-scenario'!AC117*'Unit emission'!L204)*Efficiency!$P27)/Lifetime!$C27</f>
        <v>18379795.498648513</v>
      </c>
      <c r="AC28">
        <f>(Transition!$D27*('Base-scenario'!AD29*'Unit emission'!M28)*Efficiency!$G27+(Transition!$C27*('Base-scenario'!AD29*'Unit emission'!M72)+'Base-scenario'!AD117*'Unit emission'!M204)*Efficiency!$P27)/Lifetime!$C27</f>
        <v>22988792.803415556</v>
      </c>
      <c r="AD28">
        <f>(Transition!$D27*('Base-scenario'!AE29*'Unit emission'!N28)*Efficiency!$G27+(Transition!$C27*('Base-scenario'!AE29*'Unit emission'!N72)+'Base-scenario'!AE117*'Unit emission'!N204)*Efficiency!$P27)/Lifetime!$C27</f>
        <v>3746658.9045076575</v>
      </c>
      <c r="AE28">
        <f>(Transition!$D27*('Base-scenario'!AF29*'Unit emission'!O28)*Efficiency!$G27+(Transition!$C27*('Base-scenario'!AF29*'Unit emission'!O72)+'Base-scenario'!AF117*'Unit emission'!O204)*Efficiency!$P27)/Lifetime!$C27</f>
        <v>9996715.7309744675</v>
      </c>
      <c r="AF28">
        <f>(Transition!$D27*('Base-scenario'!AG29*'Unit emission'!P28)*Efficiency!$G27+(Transition!$C27*('Base-scenario'!AG29*'Unit emission'!P72)+'Base-scenario'!AG117*'Unit emission'!P204)*Efficiency!$P27)/Lifetime!$C27</f>
        <v>10006730.864970488</v>
      </c>
      <c r="AG28">
        <f>(Transition!$D27*('Base-scenario'!AH29*'Unit emission'!Q28)*Efficiency!$G27+(Transition!$C27*('Base-scenario'!AH29*'Unit emission'!Q72)+'Base-scenario'!AH117*'Unit emission'!Q204)*Efficiency!$P27)/Lifetime!$C27</f>
        <v>7130471.3031745581</v>
      </c>
      <c r="AH28">
        <f>(Transition!$D27*('Base-scenario'!AI29*'Unit emission'!R28)*Efficiency!$G27+(Transition!$C27*('Base-scenario'!AI29*'Unit emission'!R72)+'Base-scenario'!AI117*'Unit emission'!R204)*Efficiency!$P27)/Lifetime!$C27</f>
        <v>43919919.620399579</v>
      </c>
      <c r="AI28">
        <f>(Transition!$D27*('Base-scenario'!AJ29*'Unit emission'!S28)*Efficiency!$G27+Transition!$C27*('Base-scenario'!AJ29*'Unit emission'!S72)*Efficiency!$P27)/Lifetime!$C27</f>
        <v>0</v>
      </c>
      <c r="AJ28">
        <f>(Transition!$D27*('Base-scenario'!AK29*'Unit emission'!C28+'Base-scenario'!AK117*'Unit emission'!C160)*Efficiency!$G27+(Transition!$C27*('Base-scenario'!AK29*'Unit emission'!C72)+'Base-scenario'!AK117*'Unit emission'!C204)*Efficiency!$P27)/Lifetime!$C27</f>
        <v>384568148.01881373</v>
      </c>
      <c r="AK28">
        <f>(Transition!$D27*('Base-scenario'!AL29*'Unit emission'!D28+'Base-scenario'!AL117*'Unit emission'!D160)*Efficiency!$G27+(Transition!$C27*('Base-scenario'!AL29*'Unit emission'!D72)+'Base-scenario'!AL117*'Unit emission'!D204)*Efficiency!$P27)/Lifetime!$C27</f>
        <v>138675735.12450874</v>
      </c>
      <c r="AL28">
        <f>(Transition!$D27*('Base-scenario'!AM29*'Unit emission'!E28+'Base-scenario'!AM117*'Unit emission'!E160)*Efficiency!$G27+(Transition!$C27*('Base-scenario'!AM29*'Unit emission'!E72)+'Base-scenario'!AM117*'Unit emission'!E204)*Efficiency!$P27)/Lifetime!$C27</f>
        <v>16505154.776030818</v>
      </c>
      <c r="AM28">
        <f>(Transition!$D27*('Base-scenario'!AN29*'Unit emission'!F28+'Base-scenario'!AN117*'Unit emission'!F160)*Efficiency!$G27+(Transition!$C27*('Base-scenario'!AN29*'Unit emission'!F72)+'Base-scenario'!AN117*'Unit emission'!F204)*Efficiency!$P27)/Lifetime!$C27</f>
        <v>21754765.814965144</v>
      </c>
      <c r="AN28">
        <f>(Transition!$D27*('Base-scenario'!AO29*'Unit emission'!G28+'Base-scenario'!AO117*'Unit emission'!G160)*Efficiency!$G27+(Transition!$C27*('Base-scenario'!AO29*'Unit emission'!G72)+'Base-scenario'!AO117*'Unit emission'!G204)*Efficiency!$P27)/Lifetime!$C27</f>
        <v>256759200.94441611</v>
      </c>
      <c r="AO28">
        <f>(Transition!$D27*('Base-scenario'!AP29*'Unit emission'!H28+'Base-scenario'!AP117*'Unit emission'!H160)*Efficiency!$G27+(Transition!$C27*('Base-scenario'!AP29*'Unit emission'!H72)+'Base-scenario'!AP117*'Unit emission'!H204)*Efficiency!$P27)/Lifetime!$C27</f>
        <v>7846919.9295265321</v>
      </c>
      <c r="AP28">
        <f>(Transition!$D27*('Base-scenario'!AQ29*'Unit emission'!I28+'Base-scenario'!AQ117*'Unit emission'!I160)*Efficiency!$G27+(Transition!$C27*('Base-scenario'!AQ29*'Unit emission'!I72)+'Base-scenario'!AQ117*'Unit emission'!I204)*Efficiency!$P27)/Lifetime!$C27</f>
        <v>14892458.965889193</v>
      </c>
      <c r="AQ28">
        <f>(Transition!$D27*('Base-scenario'!AR29*'Unit emission'!J28+'Base-scenario'!AR117*'Unit emission'!J160)*Efficiency!$G27+(Transition!$C27*('Base-scenario'!AR29*'Unit emission'!J72)+'Base-scenario'!AR117*'Unit emission'!J204)*Efficiency!$P27)/Lifetime!$C27</f>
        <v>52011964.354312748</v>
      </c>
      <c r="AR28">
        <f>(Transition!$D27*('Base-scenario'!AS29*'Unit emission'!K28+'Base-scenario'!AS117*'Unit emission'!K160)*Efficiency!$G27+(Transition!$C27*('Base-scenario'!AS29*'Unit emission'!K72)+'Base-scenario'!AS117*'Unit emission'!K204)*Efficiency!$P27)/Lifetime!$C27</f>
        <v>304610377.97082746</v>
      </c>
      <c r="AS28">
        <f>(Transition!$D27*('Base-scenario'!AT29*'Unit emission'!L28+'Base-scenario'!AT117*'Unit emission'!L160)*Efficiency!$G27+(Transition!$C27*('Base-scenario'!AT29*'Unit emission'!L72)+'Base-scenario'!AT117*'Unit emission'!L204)*Efficiency!$P27)/Lifetime!$C27</f>
        <v>36759590.99729716</v>
      </c>
      <c r="AT28">
        <f>(Transition!$D27*('Base-scenario'!AU29*'Unit emission'!M28+'Base-scenario'!AU117*'Unit emission'!M160)*Efficiency!$G27+(Transition!$C27*('Base-scenario'!AU29*'Unit emission'!M72)+'Base-scenario'!AU117*'Unit emission'!M204)*Efficiency!$P27)/Lifetime!$C27</f>
        <v>45977585.606831111</v>
      </c>
      <c r="AU28">
        <f>(Transition!$D27*('Base-scenario'!AV29*'Unit emission'!N28+'Base-scenario'!AV117*'Unit emission'!N160)*Efficiency!$G27+(Transition!$C27*('Base-scenario'!AV29*'Unit emission'!N72)+'Base-scenario'!AV117*'Unit emission'!N204)*Efficiency!$P27)/Lifetime!$C27</f>
        <v>7493317.809015315</v>
      </c>
      <c r="AV28">
        <f>(Transition!$D27*('Base-scenario'!AW29*'Unit emission'!O28+'Base-scenario'!AW117*'Unit emission'!O160)*Efficiency!$G27+(Transition!$C27*('Base-scenario'!AW29*'Unit emission'!O72)+'Base-scenario'!AW117*'Unit emission'!O204)*Efficiency!$P27)/Lifetime!$C27</f>
        <v>19993431.461948887</v>
      </c>
      <c r="AW28">
        <f>(Transition!$D27*('Base-scenario'!AX29*'Unit emission'!P28+'Base-scenario'!AX117*'Unit emission'!P160)*Efficiency!$G27+(Transition!$C27*('Base-scenario'!AX29*'Unit emission'!P72)+'Base-scenario'!AX117*'Unit emission'!P204)*Efficiency!$P27)/Lifetime!$C27</f>
        <v>20013461.729940925</v>
      </c>
      <c r="AX28">
        <f>(Transition!$D27*('Base-scenario'!AY29*'Unit emission'!Q28+'Base-scenario'!AY117*'Unit emission'!Q160)*Efficiency!$G27+(Transition!$C27*('Base-scenario'!AY29*'Unit emission'!Q72)+'Base-scenario'!AY117*'Unit emission'!Q204)*Efficiency!$P27)/Lifetime!$C27</f>
        <v>14260942.60634904</v>
      </c>
      <c r="AY28">
        <f>(Transition!$D27*('Base-scenario'!AZ29*'Unit emission'!R28+'Base-scenario'!AZ117*'Unit emission'!R160)*Efficiency!$G27+(Transition!$C27*('Base-scenario'!AZ29*'Unit emission'!R72)+'Base-scenario'!AZ117*'Unit emission'!R204)*Efficiency!$P27)/Lifetime!$C27</f>
        <v>87839839.240799159</v>
      </c>
      <c r="AZ28">
        <f>(Transition!$D27*('Base-scenario'!BA29*'Unit emission'!S28)*Efficiency!$G27+Transition!$C27*('Base-scenario'!BA29*'Unit emission'!S72)*Efficiency!$P27)/Lifetime!$C27</f>
        <v>0</v>
      </c>
      <c r="BA28" s="9">
        <f>(Transition!$D27*('Base-scenario'!BB29*'Unit emission'!C28)*Efficiency!$G27+Transition!$C27*('Base-scenario'!BB29*'Unit emission'!C72)*Efficiency!$P27)/Lifetime!$C27</f>
        <v>0</v>
      </c>
      <c r="BB28" s="9">
        <f>(Transition!$D27*('Base-scenario'!BC29*'Unit emission'!D28)*Efficiency!$G27+Transition!$C27*('Base-scenario'!BC29*'Unit emission'!D72)*Efficiency!$P27)/Lifetime!$C27</f>
        <v>0</v>
      </c>
      <c r="BC28" s="9">
        <f>(Transition!$D27*('Base-scenario'!BD29*'Unit emission'!E28)*Efficiency!$G27+Transition!$C27*('Base-scenario'!BD29*'Unit emission'!E72)*Efficiency!$P27)/Lifetime!$C27</f>
        <v>0</v>
      </c>
      <c r="BD28" s="9">
        <f>(Transition!$D27*('Base-scenario'!BE29*'Unit emission'!F28)*Efficiency!$G27+Transition!$C27*('Base-scenario'!BE29*'Unit emission'!F72)*Efficiency!$P27)/Lifetime!$C27</f>
        <v>0</v>
      </c>
      <c r="BE28" s="9">
        <f>(Transition!$D27*('Base-scenario'!BF29*'Unit emission'!G28)*Efficiency!$G27+Transition!$C27*('Base-scenario'!BF29*'Unit emission'!G72)*Efficiency!$P27)/Lifetime!$C27</f>
        <v>0</v>
      </c>
      <c r="BF28" s="9">
        <f>(Transition!$D27*('Base-scenario'!BG29*'Unit emission'!H28)*Efficiency!$G27+Transition!$C27*('Base-scenario'!BG29*'Unit emission'!H72)*Efficiency!$P27)/Lifetime!$C27</f>
        <v>0</v>
      </c>
      <c r="BG28" s="9">
        <f>(Transition!$D27*('Base-scenario'!BH29*'Unit emission'!I28)*Efficiency!$G27+Transition!$C27*('Base-scenario'!BH29*'Unit emission'!I72)*Efficiency!$P27)/Lifetime!$C27</f>
        <v>0</v>
      </c>
      <c r="BH28" s="9">
        <f>(Transition!$D27*('Base-scenario'!BI29*'Unit emission'!J28)*Efficiency!$G27+Transition!$C27*('Base-scenario'!BI29*'Unit emission'!J72)*Efficiency!$P27)/Lifetime!$C27</f>
        <v>0</v>
      </c>
      <c r="BI28" s="9">
        <f>(Transition!$D27*('Base-scenario'!BJ29*'Unit emission'!K28)*Efficiency!$G27+Transition!$C27*('Base-scenario'!BJ29*'Unit emission'!K72)*Efficiency!$P27)/Lifetime!$C27</f>
        <v>0</v>
      </c>
      <c r="BJ28" s="9">
        <f>(Transition!$D27*('Base-scenario'!BK29*'Unit emission'!L28)*Efficiency!$G27+Transition!$C27*('Base-scenario'!BK29*'Unit emission'!L72)*Efficiency!$P27)/Lifetime!$C27</f>
        <v>0</v>
      </c>
      <c r="BK28" s="9">
        <f>(Transition!$D27*('Base-scenario'!BL29*'Unit emission'!M28)*Efficiency!$G27+Transition!$C27*('Base-scenario'!BL29*'Unit emission'!M72)*Efficiency!$P27)/Lifetime!$C27</f>
        <v>0</v>
      </c>
      <c r="BL28" s="9">
        <f>(Transition!$D27*('Base-scenario'!BM29*'Unit emission'!N28)*Efficiency!$G27+Transition!$C27*('Base-scenario'!BM29*'Unit emission'!N72)*Efficiency!$P27)/Lifetime!$C27</f>
        <v>0</v>
      </c>
      <c r="BM28" s="9">
        <f>(Transition!$D27*('Base-scenario'!BN29*'Unit emission'!O28)*Efficiency!$G27+Transition!$C27*('Base-scenario'!BN29*'Unit emission'!O72)*Efficiency!$P27)/Lifetime!$C27</f>
        <v>0</v>
      </c>
      <c r="BN28" s="9">
        <f>(Transition!$D27*('Base-scenario'!BO29*'Unit emission'!P28)*Efficiency!$G27+Transition!$C27*('Base-scenario'!BO29*'Unit emission'!P72)*Efficiency!$P27)/Lifetime!$C27</f>
        <v>0</v>
      </c>
      <c r="BO28" s="9">
        <f>(Transition!$D27*('Base-scenario'!BP29*'Unit emission'!Q28)*Efficiency!$G27+Transition!$C27*('Base-scenario'!BP29*'Unit emission'!Q72)*Efficiency!$P27)/Lifetime!$C27</f>
        <v>0</v>
      </c>
      <c r="BP28" s="9">
        <f>(Transition!$D27*('Base-scenario'!BQ29*'Unit emission'!R28)*Efficiency!$G27+Transition!$C27*('Base-scenario'!BQ29*'Unit emission'!R72)*Efficiency!$P27)/Lifetime!$C27</f>
        <v>0</v>
      </c>
      <c r="BQ28" s="9">
        <f>(Transition!$D27*('Base-scenario'!BR29*'Unit emission'!S28)*Efficiency!$G27+Transition!$C27*('Base-scenario'!BR29*'Unit emission'!S72)*Efficiency!$P27)/Lifetime!$C27</f>
        <v>0</v>
      </c>
      <c r="BR28" s="9">
        <f>(Transition!$D27*('Base-scenario'!BS29*'Unit emission'!C28)*Efficiency!$G27+Transition!$C27*('Base-scenario'!BS29*'Unit emission'!C72)*Efficiency!$P27)/Lifetime!$C27</f>
        <v>0</v>
      </c>
      <c r="BS28" s="9">
        <f>(Transition!$D27*('Base-scenario'!BT29*'Unit emission'!D28)*Efficiency!$G27+Transition!$C27*('Base-scenario'!BT29*'Unit emission'!D72)*Efficiency!$P27)/Lifetime!$C27</f>
        <v>0</v>
      </c>
      <c r="BT28" s="9">
        <f>(Transition!$D27*('Base-scenario'!BU29*'Unit emission'!E28)*Efficiency!$G27+Transition!$C27*('Base-scenario'!BU29*'Unit emission'!E72)*Efficiency!$P27)/Lifetime!$C27</f>
        <v>0</v>
      </c>
      <c r="BU28" s="9">
        <f>(Transition!$D27*('Base-scenario'!BV29*'Unit emission'!F28)*Efficiency!$G27+Transition!$C27*('Base-scenario'!BV29*'Unit emission'!F72)*Efficiency!$P27)/Lifetime!$C27</f>
        <v>0</v>
      </c>
      <c r="BV28" s="9">
        <f>(Transition!$D27*('Base-scenario'!BW29*'Unit emission'!G28)*Efficiency!$G27+Transition!$C27*('Base-scenario'!BW29*'Unit emission'!G72)*Efficiency!$P27)/Lifetime!$C27</f>
        <v>0</v>
      </c>
      <c r="BW28" s="9">
        <f>(Transition!$D27*('Base-scenario'!BX29*'Unit emission'!H28)*Efficiency!$G27+Transition!$C27*('Base-scenario'!BX29*'Unit emission'!H72)*Efficiency!$P27)/Lifetime!$C27</f>
        <v>0</v>
      </c>
      <c r="BX28" s="9">
        <f>(Transition!$D27*('Base-scenario'!BY29*'Unit emission'!I28)*Efficiency!$G27+Transition!$C27*('Base-scenario'!BY29*'Unit emission'!I72)*Efficiency!$P27)/Lifetime!$C27</f>
        <v>0</v>
      </c>
      <c r="BY28" s="9">
        <f>(Transition!$D27*('Base-scenario'!BZ29*'Unit emission'!J28)*Efficiency!$G27+Transition!$C27*('Base-scenario'!BZ29*'Unit emission'!J72)*Efficiency!$P27)/Lifetime!$C27</f>
        <v>0</v>
      </c>
      <c r="BZ28" s="9">
        <f>(Transition!$D27*('Base-scenario'!CA29*'Unit emission'!K28)*Efficiency!$G27+Transition!$C27*('Base-scenario'!CA29*'Unit emission'!K72)*Efficiency!$P27)/Lifetime!$C27</f>
        <v>0</v>
      </c>
      <c r="CA28" s="9">
        <f>(Transition!$D27*('Base-scenario'!CB29*'Unit emission'!L28)*Efficiency!$G27+Transition!$C27*('Base-scenario'!CB29*'Unit emission'!L72)*Efficiency!$P27)/Lifetime!$C27</f>
        <v>0</v>
      </c>
      <c r="CB28" s="9">
        <f>(Transition!$D27*('Base-scenario'!CC29*'Unit emission'!M28)*Efficiency!$G27+Transition!$C27*('Base-scenario'!CC29*'Unit emission'!M72)*Efficiency!$P27)/Lifetime!$C27</f>
        <v>0</v>
      </c>
      <c r="CC28" s="9">
        <f>(Transition!$D27*('Base-scenario'!CD29*'Unit emission'!N28)*Efficiency!$G27+Transition!$C27*('Base-scenario'!CD29*'Unit emission'!N72)*Efficiency!$P27)/Lifetime!$C27</f>
        <v>0</v>
      </c>
      <c r="CD28" s="9">
        <f>(Transition!$D27*('Base-scenario'!CE29*'Unit emission'!O28)*Efficiency!$G27+Transition!$C27*('Base-scenario'!CE29*'Unit emission'!O72)*Efficiency!$P27)/Lifetime!$C27</f>
        <v>0</v>
      </c>
      <c r="CE28" s="9">
        <f>(Transition!$D27*('Base-scenario'!CF29*'Unit emission'!P28)*Efficiency!$G27+Transition!$C27*('Base-scenario'!CF29*'Unit emission'!P72)*Efficiency!$P27)/Lifetime!$C27</f>
        <v>0</v>
      </c>
      <c r="CF28" s="9">
        <f>(Transition!$D27*('Base-scenario'!CG29*'Unit emission'!Q28)*Efficiency!$G27+Transition!$C27*('Base-scenario'!CG29*'Unit emission'!Q72)*Efficiency!$P27)/Lifetime!$C27</f>
        <v>0</v>
      </c>
      <c r="CG28" s="9">
        <f>(Transition!$D27*('Base-scenario'!CH29*'Unit emission'!R28)*Efficiency!$G27+Transition!$C27*('Base-scenario'!CH29*'Unit emission'!R72)*Efficiency!$P27)/Lifetime!$C27</f>
        <v>0</v>
      </c>
      <c r="CJ28">
        <v>2035</v>
      </c>
      <c r="CK28">
        <f>(Transition!$D27*('RCP26 scenario'!C29*'Unit emission'!T28+'RCP26 scenario'!C117*'Unit emission'!T160)*Efficiency!$G27+(Transition!$C27*('RCP26 scenario'!C29*'Unit emission'!T72)+'RCP26 scenario'!C117*'Unit emission'!T204)*Efficiency!$P27)/Lifetime!$C27</f>
        <v>0</v>
      </c>
      <c r="CL28">
        <f>(Transition!$D27*('RCP26 scenario'!D29*'Unit emission'!U28+'RCP26 scenario'!D117*'Unit emission'!U160)*Efficiency!$G27+(Transition!$C27*('RCP26 scenario'!D29*'Unit emission'!U72)+'RCP26 scenario'!D117*'Unit emission'!U204)*Efficiency!$P27)/Lifetime!$C27</f>
        <v>0</v>
      </c>
      <c r="CM28">
        <f>(Transition!$D27*('RCP26 scenario'!E29*'Unit emission'!V28+'RCP26 scenario'!E117*'Unit emission'!V160)*Efficiency!$G27+(Transition!$C27*('RCP26 scenario'!E29*'Unit emission'!V72)+'RCP26 scenario'!E117*'Unit emission'!V204)*Efficiency!$P27)/Lifetime!$C27</f>
        <v>0</v>
      </c>
      <c r="CN28">
        <f>(Transition!$D27*('RCP26 scenario'!F29*'Unit emission'!W28+'RCP26 scenario'!F117*'Unit emission'!W160)*Efficiency!$G27+(Transition!$C27*('RCP26 scenario'!F29*'Unit emission'!W72)+'RCP26 scenario'!F117*'Unit emission'!W204)*Efficiency!$P27)/Lifetime!$C27</f>
        <v>0</v>
      </c>
      <c r="CO28">
        <f>(Transition!$D27*('RCP26 scenario'!G29*'Unit emission'!X28+'RCP26 scenario'!G117*'Unit emission'!X160)*Efficiency!$G27+(Transition!$C27*('RCP26 scenario'!G29*'Unit emission'!X72)+'RCP26 scenario'!G117*'Unit emission'!X204)*Efficiency!$P27)/Lifetime!$C27</f>
        <v>0</v>
      </c>
      <c r="CP28">
        <f>(Transition!$D27*('RCP26 scenario'!H29*'Unit emission'!Y28+'RCP26 scenario'!H117*'Unit emission'!Y160)*Efficiency!$G27+(Transition!$C27*('RCP26 scenario'!H29*'Unit emission'!Y72)+'RCP26 scenario'!H117*'Unit emission'!Y204)*Efficiency!$P27)/Lifetime!$C27</f>
        <v>0</v>
      </c>
      <c r="CQ28">
        <f>(Transition!$D27*('RCP26 scenario'!I29*'Unit emission'!Z28+'RCP26 scenario'!I117*'Unit emission'!Z160)*Efficiency!$G27+(Transition!$C27*('RCP26 scenario'!I29*'Unit emission'!Z72)+'RCP26 scenario'!I117*'Unit emission'!Z204)*Efficiency!$P27)/Lifetime!$C27</f>
        <v>0</v>
      </c>
      <c r="CR28">
        <f>(Transition!$D27*('RCP26 scenario'!J29*'Unit emission'!AA28+'RCP26 scenario'!J117*'Unit emission'!AA160)*Efficiency!$G27+(Transition!$C27*('RCP26 scenario'!J29*'Unit emission'!AA72)+'RCP26 scenario'!J117*'Unit emission'!AA204)*Efficiency!$P27)/Lifetime!$C27</f>
        <v>0</v>
      </c>
      <c r="CS28">
        <f>(Transition!$D27*('RCP26 scenario'!K29*'Unit emission'!AB28+'RCP26 scenario'!K117*'Unit emission'!AB160)*Efficiency!$G27+(Transition!$C27*('RCP26 scenario'!K29*'Unit emission'!AB72)+'RCP26 scenario'!K117*'Unit emission'!AB204)*Efficiency!$P27)/Lifetime!$C27</f>
        <v>0</v>
      </c>
      <c r="CT28">
        <f>(Transition!$D27*('RCP26 scenario'!L29*'Unit emission'!AC28+'RCP26 scenario'!L117*'Unit emission'!AC160)*Efficiency!$G27+(Transition!$C27*('RCP26 scenario'!L29*'Unit emission'!AC72)+'RCP26 scenario'!L117*'Unit emission'!AC204)*Efficiency!$P27)/Lifetime!$C27</f>
        <v>0</v>
      </c>
      <c r="CU28">
        <f>(Transition!$D27*('RCP26 scenario'!M29*'Unit emission'!AD28+'RCP26 scenario'!M117*'Unit emission'!AD160)*Efficiency!$G27+(Transition!$C27*('RCP26 scenario'!M29*'Unit emission'!AD72)+'RCP26 scenario'!M117*'Unit emission'!AD204)*Efficiency!$P27)/Lifetime!$C27</f>
        <v>0</v>
      </c>
      <c r="CV28">
        <f>(Transition!$D27*('RCP26 scenario'!N29*'Unit emission'!AE28+'RCP26 scenario'!N117*'Unit emission'!AE160)*Efficiency!$G27+(Transition!$C27*('RCP26 scenario'!N29*'Unit emission'!AE72)+'RCP26 scenario'!N117*'Unit emission'!AE204)*Efficiency!$P27)/Lifetime!$C27</f>
        <v>0</v>
      </c>
      <c r="CW28">
        <f>(Transition!$D27*('RCP26 scenario'!O29*'Unit emission'!AF28+'RCP26 scenario'!O117*'Unit emission'!AF160)*Efficiency!$G27+(Transition!$C27*('RCP26 scenario'!O29*'Unit emission'!AF72)+'RCP26 scenario'!O117*'Unit emission'!AF204)*Efficiency!$P27)/Lifetime!$C27</f>
        <v>0</v>
      </c>
      <c r="CX28">
        <f>(Transition!$D27*('RCP26 scenario'!P29*'Unit emission'!AG28+'RCP26 scenario'!P117*'Unit emission'!AG160)*Efficiency!$G27+(Transition!$C27*('RCP26 scenario'!P29*'Unit emission'!AG72)+'RCP26 scenario'!P117*'Unit emission'!AG204)*Efficiency!$P27)/Lifetime!$C27</f>
        <v>0</v>
      </c>
      <c r="CY28">
        <f>(Transition!$D27*('RCP26 scenario'!Q29*'Unit emission'!AH28+'RCP26 scenario'!Q117*'Unit emission'!AH160)*Efficiency!$G27+(Transition!$C27*('RCP26 scenario'!Q29*'Unit emission'!AH72)+'RCP26 scenario'!Q117*'Unit emission'!AH204)*Efficiency!$P27)/Lifetime!$C27</f>
        <v>0</v>
      </c>
      <c r="CZ28">
        <f>(Transition!$D27*('RCP26 scenario'!R29*'Unit emission'!AI28+'RCP26 scenario'!R117*'Unit emission'!AI160)*Efficiency!$G27+(Transition!$C27*('RCP26 scenario'!R29*'Unit emission'!AI72)+'RCP26 scenario'!R117*'Unit emission'!AI204)*Efficiency!$P27)/Lifetime!$C27</f>
        <v>0</v>
      </c>
      <c r="DA28">
        <f>(Transition!$D27*('RCP26 scenario'!S29*'Unit emission'!AJ28)*Efficiency!$G27+Transition!$C27*('RCP26 scenario'!S29*'Unit emission'!AJ72)*Efficiency!$P27)/Lifetime!$C27</f>
        <v>0</v>
      </c>
      <c r="DB28">
        <f>(Transition!$D27*('RCP26 scenario'!T29*'Unit emission'!T28+'RCP26 scenario'!T117*'Unit emission'!T160)*Efficiency!$G27+(Transition!$C27*('RCP26 scenario'!T29*'Unit emission'!T72)+'RCP26 scenario'!T117*'Unit emission'!T204)*Efficiency!$P27)/Lifetime!$C27</f>
        <v>312138595.98730266</v>
      </c>
      <c r="DC28">
        <f>(Transition!$D27*('RCP26 scenario'!U29*'Unit emission'!U28+'RCP26 scenario'!U117*'Unit emission'!U160)*Efficiency!$G27+(Transition!$C27*('RCP26 scenario'!U29*'Unit emission'!U72)+'RCP26 scenario'!U117*'Unit emission'!U204)*Efficiency!$P27)/Lifetime!$C27</f>
        <v>103044762.19962892</v>
      </c>
      <c r="DD28">
        <f>(Transition!$D27*('RCP26 scenario'!V29*'Unit emission'!V28+'RCP26 scenario'!V117*'Unit emission'!V160)*Efficiency!$G27+(Transition!$C27*('RCP26 scenario'!V29*'Unit emission'!V72)+'RCP26 scenario'!V117*'Unit emission'!V204)*Efficiency!$P27)/Lifetime!$C27</f>
        <v>40941007.501695119</v>
      </c>
      <c r="DE28">
        <f>(Transition!$D27*('RCP26 scenario'!W29*'Unit emission'!W28+'RCP26 scenario'!W117*'Unit emission'!W160)*Efficiency!$G27+(Transition!$C27*('RCP26 scenario'!W29*'Unit emission'!W72)+'RCP26 scenario'!W117*'Unit emission'!W204)*Efficiency!$P27)/Lifetime!$C27</f>
        <v>15494316.374971651</v>
      </c>
      <c r="DF28">
        <f>(Transition!$D27*('RCP26 scenario'!X29*'Unit emission'!X28+'RCP26 scenario'!X117*'Unit emission'!X160)*Efficiency!$G27+(Transition!$C27*('RCP26 scenario'!X29*'Unit emission'!X72)+'RCP26 scenario'!X117*'Unit emission'!X204)*Efficiency!$P27)/Lifetime!$C27</f>
        <v>165570743.54718149</v>
      </c>
      <c r="DG28">
        <f>(Transition!$D27*('RCP26 scenario'!Y29*'Unit emission'!Y28+'RCP26 scenario'!Y117*'Unit emission'!Y160)*Efficiency!$G27+(Transition!$C27*('RCP26 scenario'!Y29*'Unit emission'!Y72)+'RCP26 scenario'!Y117*'Unit emission'!Y204)*Efficiency!$P27)/Lifetime!$C27</f>
        <v>7248585.8138772668</v>
      </c>
      <c r="DH28">
        <f>(Transition!$D27*('RCP26 scenario'!Z29*'Unit emission'!Z28+'RCP26 scenario'!Z117*'Unit emission'!Z160)*Efficiency!$G27+(Transition!$C27*('RCP26 scenario'!Z29*'Unit emission'!Z72)+'RCP26 scenario'!Z117*'Unit emission'!Z204)*Efficiency!$P27)/Lifetime!$C27</f>
        <v>12928932.793725025</v>
      </c>
      <c r="DI28">
        <f>(Transition!$D27*('RCP26 scenario'!AA29*'Unit emission'!AA28+'RCP26 scenario'!AA117*'Unit emission'!AA160)*Efficiency!$G27+(Transition!$C27*('RCP26 scenario'!AA29*'Unit emission'!AA72)+'RCP26 scenario'!AA117*'Unit emission'!AA204)*Efficiency!$P27)/Lifetime!$C27</f>
        <v>45328061.233185694</v>
      </c>
      <c r="DJ28">
        <f>(Transition!$D27*('RCP26 scenario'!AB29*'Unit emission'!AB28+'RCP26 scenario'!AB117*'Unit emission'!AB160)*Efficiency!$G27+(Transition!$C27*('RCP26 scenario'!AB29*'Unit emission'!AB72)+'RCP26 scenario'!AB117*'Unit emission'!AB204)*Efficiency!$P27)/Lifetime!$C27</f>
        <v>239946538.26739061</v>
      </c>
      <c r="DK28">
        <f>(Transition!$D27*('RCP26 scenario'!AC29*'Unit emission'!AC28+'RCP26 scenario'!AC117*'Unit emission'!AC160)*Efficiency!$G27+(Transition!$C27*('RCP26 scenario'!AC29*'Unit emission'!AC72)+'RCP26 scenario'!AC117*'Unit emission'!AC204)*Efficiency!$P27)/Lifetime!$C27</f>
        <v>28250647.604523893</v>
      </c>
      <c r="DL28">
        <f>(Transition!$D27*('RCP26 scenario'!AD29*'Unit emission'!AD28+'RCP26 scenario'!AD117*'Unit emission'!AD160)*Efficiency!$G27+(Transition!$C27*('RCP26 scenario'!AD29*'Unit emission'!AD72)+'RCP26 scenario'!AD117*'Unit emission'!AD204)*Efficiency!$P27)/Lifetime!$C27</f>
        <v>62297410.89084734</v>
      </c>
      <c r="DM28">
        <f>(Transition!$D27*('RCP26 scenario'!AE29*'Unit emission'!AE28+'RCP26 scenario'!AE117*'Unit emission'!AE160)*Efficiency!$G27+(Transition!$C27*('RCP26 scenario'!AE29*'Unit emission'!AE72)+'RCP26 scenario'!AE117*'Unit emission'!AE204)*Efficiency!$P27)/Lifetime!$C27</f>
        <v>6395379.8530194229</v>
      </c>
      <c r="DN28">
        <f>(Transition!$D27*('RCP26 scenario'!AF29*'Unit emission'!AF28+'RCP26 scenario'!AF117*'Unit emission'!AF160)*Efficiency!$G27+(Transition!$C27*('RCP26 scenario'!AF29*'Unit emission'!AF72)+'RCP26 scenario'!AF117*'Unit emission'!AF204)*Efficiency!$P27)/Lifetime!$C27</f>
        <v>16658762.726431645</v>
      </c>
      <c r="DO28">
        <f>(Transition!$D27*('RCP26 scenario'!AG29*'Unit emission'!AG28+'RCP26 scenario'!AG117*'Unit emission'!AG160)*Efficiency!$G27+(Transition!$C27*('RCP26 scenario'!AG29*'Unit emission'!AG72)+'RCP26 scenario'!AG117*'Unit emission'!AG204)*Efficiency!$P27)/Lifetime!$C27</f>
        <v>32659512.995925598</v>
      </c>
      <c r="DP28">
        <f>(Transition!$D27*('RCP26 scenario'!AH29*'Unit emission'!AH28+'RCP26 scenario'!AH117*'Unit emission'!AH160)*Efficiency!$G27+(Transition!$C27*('RCP26 scenario'!AH29*'Unit emission'!AH72)+'RCP26 scenario'!AH117*'Unit emission'!AH204)*Efficiency!$P27)/Lifetime!$C27</f>
        <v>15937670.751659123</v>
      </c>
      <c r="DQ28">
        <f>(Transition!$D27*('RCP26 scenario'!AI29*'Unit emission'!AI28+'RCP26 scenario'!AI117*'Unit emission'!AI160)*Efficiency!$G27+(Transition!$C27*('RCP26 scenario'!AI29*'Unit emission'!AI72)+'RCP26 scenario'!AI117*'Unit emission'!AI204)*Efficiency!$P27)/Lifetime!$C27</f>
        <v>75130204.129481152</v>
      </c>
      <c r="DR28">
        <f>(Transition!$D27*('RCP26 scenario'!AJ29*'Unit emission'!AJ28)*Efficiency!$G27+Transition!$C27*('RCP26 scenario'!AJ29*'Unit emission'!AJ72)*Efficiency!$P27)/Lifetime!$C27</f>
        <v>0</v>
      </c>
      <c r="DS28">
        <f>(Transition!$D27*('RCP26 scenario'!AK29*'Unit emission'!T28+'RCP26 scenario'!AK117*'Unit emission'!T160)*Efficiency!$G27+(Transition!$C27*('RCP26 scenario'!AK29*'Unit emission'!T72)+'RCP26 scenario'!AK117*'Unit emission'!T204)*Efficiency!$P27)/Lifetime!$C27</f>
        <v>624277191.97460532</v>
      </c>
      <c r="DT28">
        <f>(Transition!$D27*('RCP26 scenario'!AL29*'Unit emission'!U28+'RCP26 scenario'!AL117*'Unit emission'!U160)*Efficiency!$G27+(Transition!$C27*('RCP26 scenario'!AL29*'Unit emission'!U72)+'RCP26 scenario'!AL117*'Unit emission'!U204)*Efficiency!$P27)/Lifetime!$C27</f>
        <v>217829269.86576149</v>
      </c>
      <c r="DU28">
        <f>(Transition!$D27*('RCP26 scenario'!AM29*'Unit emission'!V28+'RCP26 scenario'!AM117*'Unit emission'!V160)*Efficiency!$G27+(Transition!$C27*('RCP26 scenario'!AM29*'Unit emission'!V72)+'RCP26 scenario'!AM117*'Unit emission'!V204)*Efficiency!$P27)/Lifetime!$C27</f>
        <v>41087808.358352579</v>
      </c>
      <c r="DV28">
        <f>(Transition!$D27*('RCP26 scenario'!AN29*'Unit emission'!W28+'RCP26 scenario'!AN117*'Unit emission'!W160)*Efficiency!$G27+(Transition!$C27*('RCP26 scenario'!AN29*'Unit emission'!W72)+'RCP26 scenario'!AN117*'Unit emission'!W204)*Efficiency!$P27)/Lifetime!$C27</f>
        <v>30988632.749943301</v>
      </c>
      <c r="DW28">
        <f>(Transition!$D27*('RCP26 scenario'!AO29*'Unit emission'!X28+'RCP26 scenario'!AO117*'Unit emission'!X160)*Efficiency!$G27+(Transition!$C27*('RCP26 scenario'!AO29*'Unit emission'!X72)+'RCP26 scenario'!AO117*'Unit emission'!X204)*Efficiency!$P27)/Lifetime!$C27</f>
        <v>331141487.09436423</v>
      </c>
      <c r="DX28">
        <f>(Transition!$D27*('RCP26 scenario'!AP29*'Unit emission'!Y28+'RCP26 scenario'!AP117*'Unit emission'!Y160)*Efficiency!$G27+(Transition!$C27*('RCP26 scenario'!AP29*'Unit emission'!Y72)+'RCP26 scenario'!AP117*'Unit emission'!Y204)*Efficiency!$P27)/Lifetime!$C27</f>
        <v>14497171.627754513</v>
      </c>
      <c r="DY28">
        <f>(Transition!$D27*('RCP26 scenario'!AQ29*'Unit emission'!Z28+'RCP26 scenario'!AQ117*'Unit emission'!Z160)*Efficiency!$G27+(Transition!$C27*('RCP26 scenario'!AQ29*'Unit emission'!Z72)+'RCP26 scenario'!AQ117*'Unit emission'!Z204)*Efficiency!$P27)/Lifetime!$C27</f>
        <v>21315738.412893817</v>
      </c>
      <c r="DZ28">
        <f>(Transition!$D27*('RCP26 scenario'!AR29*'Unit emission'!AA28+'RCP26 scenario'!AR117*'Unit emission'!AA160)*Efficiency!$G27+(Transition!$C27*('RCP26 scenario'!AR29*'Unit emission'!AA72)+'RCP26 scenario'!AR117*'Unit emission'!AA204)*Efficiency!$P27)/Lifetime!$C27</f>
        <v>90656122.466371506</v>
      </c>
      <c r="EA28">
        <f>(Transition!$D27*('RCP26 scenario'!AS29*'Unit emission'!AB28+'RCP26 scenario'!AS117*'Unit emission'!AB160)*Efficiency!$G27+(Transition!$C27*('RCP26 scenario'!AS29*'Unit emission'!AB72)+'RCP26 scenario'!AS117*'Unit emission'!AB204)*Efficiency!$P27)/Lifetime!$C27</f>
        <v>479893076.53478217</v>
      </c>
      <c r="EB28">
        <f>(Transition!$D27*('RCP26 scenario'!AT29*'Unit emission'!AC28+'RCP26 scenario'!AT117*'Unit emission'!AC160)*Efficiency!$G27+(Transition!$C27*('RCP26 scenario'!AT29*'Unit emission'!AC72)+'RCP26 scenario'!AT117*'Unit emission'!AC204)*Efficiency!$P27)/Lifetime!$C27</f>
        <v>56501295.209047787</v>
      </c>
      <c r="EC28">
        <f>(Transition!$D27*('RCP26 scenario'!AU29*'Unit emission'!AD28+'RCP26 scenario'!AU117*'Unit emission'!AD160)*Efficiency!$G27+(Transition!$C27*('RCP26 scenario'!AU29*'Unit emission'!AD72)+'RCP26 scenario'!AU117*'Unit emission'!AD204)*Efficiency!$P27)/Lifetime!$C27</f>
        <v>124594821.78169395</v>
      </c>
      <c r="ED28">
        <f>(Transition!$D27*('RCP26 scenario'!AV29*'Unit emission'!AE28+'RCP26 scenario'!AV117*'Unit emission'!AE160)*Efficiency!$G27+(Transition!$C27*('RCP26 scenario'!AV29*'Unit emission'!AE72)+'RCP26 scenario'!AV117*'Unit emission'!AE204)*Efficiency!$P27)/Lifetime!$C27</f>
        <v>12790759.706038861</v>
      </c>
      <c r="EE28">
        <f>(Transition!$D27*('RCP26 scenario'!AW29*'Unit emission'!AF28+'RCP26 scenario'!AW117*'Unit emission'!AF160)*Efficiency!$G27+(Transition!$C27*('RCP26 scenario'!AW29*'Unit emission'!AF72)+'RCP26 scenario'!AW117*'Unit emission'!AF204)*Efficiency!$P27)/Lifetime!$C27</f>
        <v>28757490.106247008</v>
      </c>
      <c r="EF28">
        <f>(Transition!$D27*('RCP26 scenario'!AX29*'Unit emission'!AG28+'RCP26 scenario'!AX117*'Unit emission'!AG160)*Efficiency!$G27+(Transition!$C27*('RCP26 scenario'!AX29*'Unit emission'!AG72)+'RCP26 scenario'!AX117*'Unit emission'!AG204)*Efficiency!$P27)/Lifetime!$C27</f>
        <v>65319025.991851293</v>
      </c>
      <c r="EG28">
        <f>(Transition!$D27*('RCP26 scenario'!AY29*'Unit emission'!AH28+'RCP26 scenario'!AY117*'Unit emission'!AH160)*Efficiency!$G27+(Transition!$C27*('RCP26 scenario'!AY29*'Unit emission'!AH72)+'RCP26 scenario'!AY117*'Unit emission'!AH204)*Efficiency!$P27)/Lifetime!$C27</f>
        <v>31875341.503318246</v>
      </c>
      <c r="EH28">
        <f>(Transition!$D27*('RCP26 scenario'!AZ29*'Unit emission'!AI28+'RCP26 scenario'!AZ117*'Unit emission'!AI160)*Efficiency!$G27+(Transition!$C27*('RCP26 scenario'!AZ29*'Unit emission'!AI72)+'RCP26 scenario'!AZ117*'Unit emission'!AI204)*Efficiency!$P27)/Lifetime!$C27</f>
        <v>150260408.25896159</v>
      </c>
      <c r="EI28">
        <f>(Transition!$D27*('RCP26 scenario'!BA29*'Unit emission'!AJ28)*Efficiency!$G27+Transition!$C27*('RCP26 scenario'!BA29*'Unit emission'!AJ72)*Efficiency!$P27)/Lifetime!$C27</f>
        <v>0</v>
      </c>
      <c r="EJ28" s="9">
        <f>(Transition!$D27*('RCP26 scenario'!BB29*'Unit emission'!T28)*Efficiency!$G27+Transition!$C27*('RCP26 scenario'!BB29*'Unit emission'!T72)*Efficiency!$P27)/Lifetime!$C27</f>
        <v>0</v>
      </c>
      <c r="EK28" s="9">
        <f>(Transition!$D27*('RCP26 scenario'!BC29*'Unit emission'!U28)*Efficiency!$G27+Transition!$C27*('RCP26 scenario'!BC29*'Unit emission'!U72)*Efficiency!$P27)/Lifetime!$C27</f>
        <v>0</v>
      </c>
      <c r="EL28" s="9">
        <f>(Transition!$D27*('RCP26 scenario'!BD29*'Unit emission'!V28)*Efficiency!$G27+Transition!$C27*('RCP26 scenario'!BD29*'Unit emission'!V72)*Efficiency!$P27)/Lifetime!$C27</f>
        <v>0</v>
      </c>
      <c r="EM28" s="9">
        <f>(Transition!$D27*('RCP26 scenario'!BE29*'Unit emission'!W28)*Efficiency!$G27+Transition!$C27*('RCP26 scenario'!BE29*'Unit emission'!W72)*Efficiency!$P27)/Lifetime!$C27</f>
        <v>0</v>
      </c>
      <c r="EN28" s="9">
        <f>(Transition!$D27*('RCP26 scenario'!BF29*'Unit emission'!X28)*Efficiency!$G27+Transition!$C27*('RCP26 scenario'!BF29*'Unit emission'!X72)*Efficiency!$P27)/Lifetime!$C27</f>
        <v>0</v>
      </c>
      <c r="EO28" s="9">
        <f>(Transition!$D27*('RCP26 scenario'!BG29*'Unit emission'!Y28)*Efficiency!$G27+Transition!$C27*('RCP26 scenario'!BG29*'Unit emission'!Y72)*Efficiency!$P27)/Lifetime!$C27</f>
        <v>0</v>
      </c>
      <c r="EP28" s="9">
        <f>(Transition!$D27*('RCP26 scenario'!BH29*'Unit emission'!Z28)*Efficiency!$G27+Transition!$C27*('RCP26 scenario'!BH29*'Unit emission'!Z72)*Efficiency!$P27)/Lifetime!$C27</f>
        <v>0</v>
      </c>
      <c r="EQ28" s="9">
        <f>(Transition!$D27*('RCP26 scenario'!BI29*'Unit emission'!AA28)*Efficiency!$G27+Transition!$C27*('RCP26 scenario'!BI29*'Unit emission'!AA72)*Efficiency!$P27)/Lifetime!$C27</f>
        <v>0</v>
      </c>
      <c r="ER28" s="9">
        <f>(Transition!$D27*('RCP26 scenario'!BJ29*'Unit emission'!AB28)*Efficiency!$G27+Transition!$C27*('RCP26 scenario'!BJ29*'Unit emission'!AB72)*Efficiency!$P27)/Lifetime!$C27</f>
        <v>0</v>
      </c>
      <c r="ES28" s="9">
        <f>(Transition!$D27*('RCP26 scenario'!BK29*'Unit emission'!AC28)*Efficiency!$G27+Transition!$C27*('RCP26 scenario'!BK29*'Unit emission'!AC72)*Efficiency!$P27)/Lifetime!$C27</f>
        <v>0</v>
      </c>
      <c r="ET28" s="9">
        <f>(Transition!$D27*('RCP26 scenario'!BL29*'Unit emission'!AD28)*Efficiency!$G27+Transition!$C27*('RCP26 scenario'!BL29*'Unit emission'!AD72)*Efficiency!$P27)/Lifetime!$C27</f>
        <v>0</v>
      </c>
      <c r="EU28" s="9">
        <f>(Transition!$D27*('RCP26 scenario'!BM29*'Unit emission'!AE28)*Efficiency!$G27+Transition!$C27*('RCP26 scenario'!BM29*'Unit emission'!AE72)*Efficiency!$P27)/Lifetime!$C27</f>
        <v>0</v>
      </c>
      <c r="EV28" s="9">
        <f>(Transition!$D27*('RCP26 scenario'!BN29*'Unit emission'!AF28)*Efficiency!$G27+Transition!$C27*('RCP26 scenario'!BN29*'Unit emission'!AF72)*Efficiency!$P27)/Lifetime!$C27</f>
        <v>0</v>
      </c>
      <c r="EW28" s="9">
        <f>(Transition!$D27*('RCP26 scenario'!BO29*'Unit emission'!AG28)*Efficiency!$G27+Transition!$C27*('RCP26 scenario'!BO29*'Unit emission'!AG72)*Efficiency!$P27)/Lifetime!$C27</f>
        <v>0</v>
      </c>
      <c r="EX28" s="9">
        <f>(Transition!$D27*('RCP26 scenario'!BP29*'Unit emission'!AH28)*Efficiency!$G27+Transition!$C27*('RCP26 scenario'!BP29*'Unit emission'!AH72)*Efficiency!$P27)/Lifetime!$C27</f>
        <v>0</v>
      </c>
      <c r="EY28" s="9">
        <f>(Transition!$D27*('RCP26 scenario'!BQ29*'Unit emission'!AI28)*Efficiency!$G27+Transition!$C27*('RCP26 scenario'!BQ29*'Unit emission'!AI72)*Efficiency!$P27)/Lifetime!$C27</f>
        <v>0</v>
      </c>
      <c r="EZ28" s="9">
        <f>(Transition!$D27*('RCP26 scenario'!BR29*'Unit emission'!AJ28)*Efficiency!$G27+Transition!$C27*('RCP26 scenario'!BR29*'Unit emission'!AJ72)*Efficiency!$P27)/Lifetime!$C27</f>
        <v>0</v>
      </c>
      <c r="FA28" s="9">
        <f>(Transition!$D27*('RCP26 scenario'!BS29*'Unit emission'!T28)*Efficiency!$G27+Transition!$C27*('RCP26 scenario'!BS29*'Unit emission'!T72)*Efficiency!$P27)/Lifetime!$C27</f>
        <v>0</v>
      </c>
      <c r="FB28" s="9">
        <f>(Transition!$D27*('RCP26 scenario'!BT29*'Unit emission'!U28)*Efficiency!$G27+Transition!$C27*('RCP26 scenario'!BT29*'Unit emission'!U72)*Efficiency!$P27)/Lifetime!$C27</f>
        <v>0</v>
      </c>
      <c r="FC28" s="9">
        <f>(Transition!$D27*('RCP26 scenario'!BU29*'Unit emission'!V28)*Efficiency!$G27+Transition!$C27*('RCP26 scenario'!BU29*'Unit emission'!V72)*Efficiency!$P27)/Lifetime!$C27</f>
        <v>0</v>
      </c>
      <c r="FD28" s="9">
        <f>(Transition!$D27*('RCP26 scenario'!BV29*'Unit emission'!W28)*Efficiency!$G27+Transition!$C27*('RCP26 scenario'!BV29*'Unit emission'!W72)*Efficiency!$P27)/Lifetime!$C27</f>
        <v>0</v>
      </c>
      <c r="FE28" s="9">
        <f>(Transition!$D27*('RCP26 scenario'!BW29*'Unit emission'!X28)*Efficiency!$G27+Transition!$C27*('RCP26 scenario'!BW29*'Unit emission'!X72)*Efficiency!$P27)/Lifetime!$C27</f>
        <v>0</v>
      </c>
      <c r="FF28" s="9">
        <f>(Transition!$D27*('RCP26 scenario'!BX29*'Unit emission'!Y28)*Efficiency!$G27+Transition!$C27*('RCP26 scenario'!BX29*'Unit emission'!Y72)*Efficiency!$P27)/Lifetime!$C27</f>
        <v>0</v>
      </c>
      <c r="FG28" s="9">
        <f>(Transition!$D27*('RCP26 scenario'!BY29*'Unit emission'!Z28)*Efficiency!$G27+Transition!$C27*('RCP26 scenario'!BY29*'Unit emission'!Z72)*Efficiency!$P27)/Lifetime!$C27</f>
        <v>0</v>
      </c>
      <c r="FH28" s="9">
        <f>(Transition!$D27*('RCP26 scenario'!BZ29*'Unit emission'!AA28)*Efficiency!$G27+Transition!$C27*('RCP26 scenario'!BZ29*'Unit emission'!AA72)*Efficiency!$P27)/Lifetime!$C27</f>
        <v>0</v>
      </c>
      <c r="FI28" s="9">
        <f>(Transition!$D27*('RCP26 scenario'!CA29*'Unit emission'!AB28)*Efficiency!$G27+Transition!$C27*('RCP26 scenario'!CA29*'Unit emission'!AB72)*Efficiency!$P27)/Lifetime!$C27</f>
        <v>0</v>
      </c>
      <c r="FJ28" s="9">
        <f>(Transition!$D27*('RCP26 scenario'!CB29*'Unit emission'!AC28)*Efficiency!$G27+Transition!$C27*('RCP26 scenario'!CB29*'Unit emission'!AC72)*Efficiency!$P27)/Lifetime!$C27</f>
        <v>0</v>
      </c>
      <c r="FK28" s="9">
        <f>(Transition!$D27*('RCP26 scenario'!CC29*'Unit emission'!AD28)*Efficiency!$G27+Transition!$C27*('RCP26 scenario'!CC29*'Unit emission'!AD72)*Efficiency!$P27)/Lifetime!$C27</f>
        <v>0</v>
      </c>
      <c r="FL28" s="9">
        <f>(Transition!$D27*('RCP26 scenario'!CD29*'Unit emission'!AE28)*Efficiency!$G27+Transition!$C27*('RCP26 scenario'!CD29*'Unit emission'!AE72)*Efficiency!$P27)/Lifetime!$C27</f>
        <v>0</v>
      </c>
      <c r="FM28" s="9">
        <f>(Transition!$D27*('RCP26 scenario'!CE29*'Unit emission'!AF28)*Efficiency!$G27+Transition!$C27*('RCP26 scenario'!CE29*'Unit emission'!AF72)*Efficiency!$P27)/Lifetime!$C27</f>
        <v>0</v>
      </c>
      <c r="FN28" s="9">
        <f>(Transition!$D27*('RCP26 scenario'!CF29*'Unit emission'!AG28)*Efficiency!$G27+Transition!$C27*('RCP26 scenario'!CF29*'Unit emission'!AG72)*Efficiency!$P27)/Lifetime!$C27</f>
        <v>0</v>
      </c>
      <c r="FO28" s="9">
        <f>(Transition!$D27*('RCP26 scenario'!CG29*'Unit emission'!AH28)*Efficiency!$G27+Transition!$C27*('RCP26 scenario'!CG29*'Unit emission'!AH72)*Efficiency!$P27)/Lifetime!$C27</f>
        <v>0</v>
      </c>
      <c r="FP28" s="9">
        <f>(Transition!$D27*('RCP26 scenario'!CH29*'Unit emission'!AI28)*Efficiency!$G27+Transition!$C27*('RCP26 scenario'!CH29*'Unit emission'!AI72)*Efficiency!$P27)/Lifetime!$C27</f>
        <v>0</v>
      </c>
      <c r="FS28">
        <v>2035</v>
      </c>
      <c r="FT28">
        <f>(Transition!$D27*('RCP19 scenario'!C29*'Unit emission'!AK28+'RCP19 scenario'!C117*'Unit emission'!AK160)*Efficiency!$G27+(Transition!$C27*('RCP19 scenario'!C29*'Unit emission'!AK72)+'RCP19 scenario'!C117*'Unit emission'!AK204)*Efficiency!$P27)/Lifetime!$C27</f>
        <v>0</v>
      </c>
      <c r="FU28">
        <f>(Transition!$D27*('RCP19 scenario'!D29*'Unit emission'!AL28+'RCP19 scenario'!D117*'Unit emission'!AL160)*Efficiency!$G27+(Transition!$C27*('RCP19 scenario'!D29*'Unit emission'!AL72)+'RCP19 scenario'!D117*'Unit emission'!AL204)*Efficiency!$P27)/Lifetime!$C27</f>
        <v>0</v>
      </c>
      <c r="FV28">
        <f>(Transition!$D27*('RCP19 scenario'!E29*'Unit emission'!AM28+'RCP19 scenario'!E117*'Unit emission'!AM160)*Efficiency!$G27+(Transition!$C27*('RCP19 scenario'!E29*'Unit emission'!AM72)+'RCP19 scenario'!E117*'Unit emission'!AM204)*Efficiency!$P27)/Lifetime!$C27</f>
        <v>0</v>
      </c>
      <c r="FW28">
        <f>(Transition!$D27*('RCP19 scenario'!F29*'Unit emission'!AN28+'RCP19 scenario'!F117*'Unit emission'!AN160)*Efficiency!$G27+(Transition!$C27*('RCP19 scenario'!F29*'Unit emission'!AN72)+'RCP19 scenario'!F117*'Unit emission'!AN204)*Efficiency!$P27)/Lifetime!$C27</f>
        <v>0</v>
      </c>
      <c r="FX28">
        <f>(Transition!$D27*('RCP19 scenario'!G29*'Unit emission'!AO28+'RCP19 scenario'!G117*'Unit emission'!AO160)*Efficiency!$G27+(Transition!$C27*('RCP19 scenario'!G29*'Unit emission'!AO72)+'RCP19 scenario'!G117*'Unit emission'!AO204)*Efficiency!$P27)/Lifetime!$C27</f>
        <v>0</v>
      </c>
      <c r="FY28">
        <f>(Transition!$D27*('RCP19 scenario'!H29*'Unit emission'!AP28+'RCP19 scenario'!H117*'Unit emission'!AP160)*Efficiency!$G27+(Transition!$C27*('RCP19 scenario'!H29*'Unit emission'!AP72)+'RCP19 scenario'!H117*'Unit emission'!AP204)*Efficiency!$P27)/Lifetime!$C27</f>
        <v>0</v>
      </c>
      <c r="FZ28">
        <f>(Transition!$D27*('RCP19 scenario'!I29*'Unit emission'!AQ28+'RCP19 scenario'!I117*'Unit emission'!AQ160)*Efficiency!$G27+(Transition!$C27*('RCP19 scenario'!I29*'Unit emission'!AQ72)+'RCP19 scenario'!I117*'Unit emission'!AQ204)*Efficiency!$P27)/Lifetime!$C27</f>
        <v>0</v>
      </c>
      <c r="GA28">
        <f>(Transition!$D27*('RCP19 scenario'!J29*'Unit emission'!AR28+'RCP19 scenario'!J117*'Unit emission'!AR160)*Efficiency!$G27+(Transition!$C27*('RCP19 scenario'!J29*'Unit emission'!AR72)+'RCP19 scenario'!J117*'Unit emission'!AR204)*Efficiency!$P27)/Lifetime!$C27</f>
        <v>0</v>
      </c>
      <c r="GB28">
        <f>(Transition!$D27*('RCP19 scenario'!K29*'Unit emission'!AS28+'RCP19 scenario'!K117*'Unit emission'!AS160)*Efficiency!$G27+(Transition!$C27*('RCP19 scenario'!K29*'Unit emission'!AS72)+'RCP19 scenario'!K117*'Unit emission'!AS204)*Efficiency!$P27)/Lifetime!$C27</f>
        <v>0</v>
      </c>
      <c r="GC28">
        <f>(Transition!$D27*('RCP19 scenario'!L29*'Unit emission'!AT28+'RCP19 scenario'!L117*'Unit emission'!AT160)*Efficiency!$G27+(Transition!$C27*('RCP19 scenario'!L29*'Unit emission'!AT72)+'RCP19 scenario'!L117*'Unit emission'!AT204)*Efficiency!$P27)/Lifetime!$C27</f>
        <v>0</v>
      </c>
      <c r="GD28">
        <f>(Transition!$D27*('RCP19 scenario'!M29*'Unit emission'!AU28+'RCP19 scenario'!M117*'Unit emission'!AU160)*Efficiency!$G27+(Transition!$C27*('RCP19 scenario'!M29*'Unit emission'!AU72)+'RCP19 scenario'!M117*'Unit emission'!AU204)*Efficiency!$P27)/Lifetime!$C27</f>
        <v>0</v>
      </c>
      <c r="GE28">
        <f>(Transition!$D27*('RCP19 scenario'!N29*'Unit emission'!AV28+'RCP19 scenario'!N117*'Unit emission'!AV160)*Efficiency!$G27+(Transition!$C27*('RCP19 scenario'!N29*'Unit emission'!AV72)+'RCP19 scenario'!N117*'Unit emission'!AV204)*Efficiency!$P27)/Lifetime!$C27</f>
        <v>0</v>
      </c>
      <c r="GF28">
        <f>(Transition!$D27*('RCP19 scenario'!O29*'Unit emission'!AW28+'RCP19 scenario'!O117*'Unit emission'!AW160)*Efficiency!$G27+(Transition!$C27*('RCP19 scenario'!O29*'Unit emission'!AW72)+'RCP19 scenario'!O117*'Unit emission'!AW204)*Efficiency!$P27)/Lifetime!$C27</f>
        <v>0</v>
      </c>
      <c r="GG28">
        <f>(Transition!$D27*('RCP19 scenario'!P29*'Unit emission'!AX28+'RCP19 scenario'!P117*'Unit emission'!AX160)*Efficiency!$G27+(Transition!$C27*('RCP19 scenario'!P29*'Unit emission'!AX72)+'RCP19 scenario'!P117*'Unit emission'!AX204)*Efficiency!$P27)/Lifetime!$C27</f>
        <v>0</v>
      </c>
      <c r="GH28">
        <f>(Transition!$D27*('RCP19 scenario'!Q29*'Unit emission'!AY28+'RCP19 scenario'!Q117*'Unit emission'!AY160)*Efficiency!$G27+(Transition!$C27*('RCP19 scenario'!Q29*'Unit emission'!AY72)+'RCP19 scenario'!Q117*'Unit emission'!AY204)*Efficiency!$P27)/Lifetime!$C27</f>
        <v>0</v>
      </c>
      <c r="GI28">
        <f>(Transition!$D27*('RCP19 scenario'!R29*'Unit emission'!AZ28+'RCP19 scenario'!R117*'Unit emission'!AZ160)*Efficiency!$G27+(Transition!$C27*('RCP19 scenario'!R29*'Unit emission'!AZ72)+'RCP19 scenario'!R117*'Unit emission'!AZ204)*Efficiency!$P27)/Lifetime!$C27</f>
        <v>0</v>
      </c>
      <c r="GJ28">
        <f>(Transition!$D27*('RCP19 scenario'!S29*'Unit emission'!BA28)*Efficiency!$G27+Transition!$C27*('RCP19 scenario'!S29*'Unit emission'!BA72)*Efficiency!$P27)/Lifetime!$C27</f>
        <v>0</v>
      </c>
      <c r="GK28">
        <f>(Transition!$D27*('RCP19 scenario'!T29*'Unit emission'!AK28+'RCP19 scenario'!T117*'Unit emission'!AK160)*Efficiency!$G27+(Transition!$C27*('RCP19 scenario'!T29*'Unit emission'!AK72)+'RCP19 scenario'!T117*'Unit emission'!AK204)*Efficiency!$P27)/Lifetime!$C27</f>
        <v>341436737.73272026</v>
      </c>
      <c r="GL28">
        <f>(Transition!$D27*('RCP19 scenario'!U29*'Unit emission'!AL28+'RCP19 scenario'!U117*'Unit emission'!AL160)*Efficiency!$G27+(Transition!$C27*('RCP19 scenario'!U29*'Unit emission'!AL72)+'RCP19 scenario'!U117*'Unit emission'!AL204)*Efficiency!$P27)/Lifetime!$C27</f>
        <v>124044402.74333635</v>
      </c>
      <c r="GM28">
        <f>(Transition!$D27*('RCP19 scenario'!V29*'Unit emission'!AM28+'RCP19 scenario'!V117*'Unit emission'!AM160)*Efficiency!$G27+(Transition!$C27*('RCP19 scenario'!V29*'Unit emission'!AM72)+'RCP19 scenario'!V117*'Unit emission'!AM204)*Efficiency!$P27)/Lifetime!$C27</f>
        <v>48717294.102410689</v>
      </c>
      <c r="GN28">
        <f>(Transition!$D27*('RCP19 scenario'!W29*'Unit emission'!AN28+'RCP19 scenario'!W117*'Unit emission'!AN160)*Efficiency!$G27+(Transition!$C27*('RCP19 scenario'!W29*'Unit emission'!AN72)+'RCP19 scenario'!W117*'Unit emission'!AN204)*Efficiency!$P27)/Lifetime!$C27</f>
        <v>20685460.358424734</v>
      </c>
      <c r="GO28">
        <f>(Transition!$D27*('RCP19 scenario'!X29*'Unit emission'!AO28+'RCP19 scenario'!X117*'Unit emission'!AO160)*Efficiency!$G27+(Transition!$C27*('RCP19 scenario'!X29*'Unit emission'!AO72)+'RCP19 scenario'!X117*'Unit emission'!AO204)*Efficiency!$P27)/Lifetime!$C27</f>
        <v>137033620.25249168</v>
      </c>
      <c r="GP28">
        <f>(Transition!$D27*('RCP19 scenario'!Y29*'Unit emission'!AP28+'RCP19 scenario'!Y117*'Unit emission'!AP160)*Efficiency!$G27+(Transition!$C27*('RCP19 scenario'!Y29*'Unit emission'!AP72)+'RCP19 scenario'!Y117*'Unit emission'!AP204)*Efficiency!$P27)/Lifetime!$C27</f>
        <v>4312461.146521288</v>
      </c>
      <c r="GQ28">
        <f>(Transition!$D27*('RCP19 scenario'!Z29*'Unit emission'!AQ28+'RCP19 scenario'!Z117*'Unit emission'!AQ160)*Efficiency!$G27+(Transition!$C27*('RCP19 scenario'!Z29*'Unit emission'!AQ72)+'RCP19 scenario'!Z117*'Unit emission'!AQ204)*Efficiency!$P27)/Lifetime!$C27</f>
        <v>13095368.785032654</v>
      </c>
      <c r="GR28">
        <f>(Transition!$D27*('RCP19 scenario'!AA29*'Unit emission'!AR28+'RCP19 scenario'!AA117*'Unit emission'!AR160)*Efficiency!$G27+(Transition!$C27*('RCP19 scenario'!AA29*'Unit emission'!AR72)+'RCP19 scenario'!AA117*'Unit emission'!AR204)*Efficiency!$P27)/Lifetime!$C27</f>
        <v>100916531.85820165</v>
      </c>
      <c r="GS28">
        <f>(Transition!$D27*('RCP19 scenario'!AB29*'Unit emission'!AS28+'RCP19 scenario'!AB117*'Unit emission'!AS160)*Efficiency!$G27+(Transition!$C27*('RCP19 scenario'!AB29*'Unit emission'!AS72)+'RCP19 scenario'!AB117*'Unit emission'!AS204)*Efficiency!$P27)/Lifetime!$C27</f>
        <v>339517289.63251054</v>
      </c>
      <c r="GT28">
        <f>(Transition!$D27*('RCP19 scenario'!AC29*'Unit emission'!AT28+'RCP19 scenario'!AC117*'Unit emission'!AT160)*Efficiency!$G27+(Transition!$C27*('RCP19 scenario'!AC29*'Unit emission'!AT72)+'RCP19 scenario'!AC117*'Unit emission'!AT204)*Efficiency!$P27)/Lifetime!$C27</f>
        <v>43417861.626920633</v>
      </c>
      <c r="GU28">
        <f>(Transition!$D27*('RCP19 scenario'!AD29*'Unit emission'!AU28+'RCP19 scenario'!AD117*'Unit emission'!AU160)*Efficiency!$G27+(Transition!$C27*('RCP19 scenario'!AD29*'Unit emission'!AU72)+'RCP19 scenario'!AD117*'Unit emission'!AU204)*Efficiency!$P27)/Lifetime!$C27</f>
        <v>67466821.459517255</v>
      </c>
      <c r="GV28">
        <f>(Transition!$D27*('RCP19 scenario'!AE29*'Unit emission'!AV28+'RCP19 scenario'!AE117*'Unit emission'!AV160)*Efficiency!$G27+(Transition!$C27*('RCP19 scenario'!AE29*'Unit emission'!AV72)+'RCP19 scenario'!AE117*'Unit emission'!AV204)*Efficiency!$P27)/Lifetime!$C27</f>
        <v>9346988.9957285579</v>
      </c>
      <c r="GW28">
        <f>(Transition!$D27*('RCP19 scenario'!AF29*'Unit emission'!AW28+'RCP19 scenario'!AF117*'Unit emission'!AW160)*Efficiency!$G27+(Transition!$C27*('RCP19 scenario'!AF29*'Unit emission'!AW72)+'RCP19 scenario'!AF117*'Unit emission'!AW204)*Efficiency!$P27)/Lifetime!$C27</f>
        <v>16061278.784620639</v>
      </c>
      <c r="GX28">
        <f>(Transition!$D27*('RCP19 scenario'!AG29*'Unit emission'!AX28+'RCP19 scenario'!AG117*'Unit emission'!AX160)*Efficiency!$G27+(Transition!$C27*('RCP19 scenario'!AG29*'Unit emission'!AX72)+'RCP19 scenario'!AG117*'Unit emission'!AX204)*Efficiency!$P27)/Lifetime!$C27</f>
        <v>35672339.626087405</v>
      </c>
      <c r="GY28">
        <f>(Transition!$D27*('RCP19 scenario'!AH29*'Unit emission'!AY28+'RCP19 scenario'!AH117*'Unit emission'!AY160)*Efficiency!$G27+(Transition!$C27*('RCP19 scenario'!AH29*'Unit emission'!AY72)+'RCP19 scenario'!AH117*'Unit emission'!AY204)*Efficiency!$P27)/Lifetime!$C27</f>
        <v>19992809.117412768</v>
      </c>
      <c r="GZ28">
        <f>(Transition!$D27*('RCP19 scenario'!AI29*'Unit emission'!AZ28+'RCP19 scenario'!AI117*'Unit emission'!AZ160)*Efficiency!$G27+(Transition!$C27*('RCP19 scenario'!AI29*'Unit emission'!AZ72)+'RCP19 scenario'!AI117*'Unit emission'!AZ204)*Efficiency!$P27)/Lifetime!$C27</f>
        <v>106709818.68479966</v>
      </c>
      <c r="HA28">
        <f>(Transition!$D27*('RCP19 scenario'!AJ29*'Unit emission'!BA28)*Efficiency!$G27+Transition!$C27*('RCP19 scenario'!AJ29*'Unit emission'!BA72)*Efficiency!$P27)/Lifetime!$C27</f>
        <v>0</v>
      </c>
      <c r="HB28">
        <f>(Transition!$D27*('RCP19 scenario'!AK29*'Unit emission'!AK28+'RCP19 scenario'!AK117*'Unit emission'!AK160)*Efficiency!$G27+(Transition!$C27*('RCP19 scenario'!AK29*'Unit emission'!AK72)+'RCP19 scenario'!AK117*'Unit emission'!AK204)*Efficiency!$P27)/Lifetime!$C27</f>
        <v>682873475.46543825</v>
      </c>
      <c r="HC28">
        <f>(Transition!$D27*('RCP19 scenario'!AL29*'Unit emission'!AL28+'RCP19 scenario'!AL117*'Unit emission'!AL160)*Efficiency!$G27+(Transition!$C27*('RCP19 scenario'!AL29*'Unit emission'!AL72)+'RCP19 scenario'!AL117*'Unit emission'!AL204)*Efficiency!$P27)/Lifetime!$C27</f>
        <v>248765524.10033351</v>
      </c>
      <c r="HD28">
        <f>(Transition!$D27*('RCP19 scenario'!AM29*'Unit emission'!AM28+'RCP19 scenario'!AM117*'Unit emission'!AM160)*Efficiency!$G27+(Transition!$C27*('RCP19 scenario'!AM29*'Unit emission'!AM72)+'RCP19 scenario'!AM117*'Unit emission'!AM204)*Efficiency!$P27)/Lifetime!$C27</f>
        <v>56288218.565508008</v>
      </c>
      <c r="HE28">
        <f>(Transition!$D27*('RCP19 scenario'!AN29*'Unit emission'!AN28+'RCP19 scenario'!AN117*'Unit emission'!AN160)*Efficiency!$G27+(Transition!$C27*('RCP19 scenario'!AN29*'Unit emission'!AN72)+'RCP19 scenario'!AN117*'Unit emission'!AN204)*Efficiency!$P27)/Lifetime!$C27</f>
        <v>38821178.271530122</v>
      </c>
      <c r="HF28">
        <f>(Transition!$D27*('RCP19 scenario'!AO29*'Unit emission'!AO28+'RCP19 scenario'!AO117*'Unit emission'!AO160)*Efficiency!$G27+(Transition!$C27*('RCP19 scenario'!AO29*'Unit emission'!AO72)+'RCP19 scenario'!AO117*'Unit emission'!AO204)*Efficiency!$P27)/Lifetime!$C27</f>
        <v>274067240.50498337</v>
      </c>
      <c r="HG28">
        <f>(Transition!$D27*('RCP19 scenario'!AP29*'Unit emission'!AP28+'RCP19 scenario'!AP117*'Unit emission'!AP160)*Efficiency!$G27+(Transition!$C27*('RCP19 scenario'!AP29*'Unit emission'!AP72)+'RCP19 scenario'!AP117*'Unit emission'!AP204)*Efficiency!$P27)/Lifetime!$C27</f>
        <v>8624922.2930425424</v>
      </c>
      <c r="HH28">
        <f>(Transition!$D27*('RCP19 scenario'!AQ29*'Unit emission'!AQ28+'RCP19 scenario'!AQ117*'Unit emission'!AQ160)*Efficiency!$G27+(Transition!$C27*('RCP19 scenario'!AQ29*'Unit emission'!AQ72)+'RCP19 scenario'!AQ117*'Unit emission'!AQ204)*Efficiency!$P27)/Lifetime!$C27</f>
        <v>26190737.570065368</v>
      </c>
      <c r="HI28">
        <f>(Transition!$D27*('RCP19 scenario'!AR29*'Unit emission'!AR28+'RCP19 scenario'!AR117*'Unit emission'!AR160)*Efficiency!$G27+(Transition!$C27*('RCP19 scenario'!AR29*'Unit emission'!AR72)+'RCP19 scenario'!AR117*'Unit emission'!AR204)*Efficiency!$P27)/Lifetime!$C27</f>
        <v>201833063.71640393</v>
      </c>
      <c r="HJ28">
        <f>(Transition!$D27*('RCP19 scenario'!AS29*'Unit emission'!AS28+'RCP19 scenario'!AS117*'Unit emission'!AS160)*Efficiency!$G27+(Transition!$C27*('RCP19 scenario'!AS29*'Unit emission'!AS72)+'RCP19 scenario'!AS117*'Unit emission'!AS204)*Efficiency!$P27)/Lifetime!$C27</f>
        <v>679034579.26502109</v>
      </c>
      <c r="HK28">
        <f>(Transition!$D27*('RCP19 scenario'!AT29*'Unit emission'!AT28+'RCP19 scenario'!AT117*'Unit emission'!AT160)*Efficiency!$G27+(Transition!$C27*('RCP19 scenario'!AT29*'Unit emission'!AT72)+'RCP19 scenario'!AT117*'Unit emission'!AT204)*Efficiency!$P27)/Lifetime!$C27</f>
        <v>86835723.253841266</v>
      </c>
      <c r="HL28">
        <f>(Transition!$D27*('RCP19 scenario'!AU29*'Unit emission'!AU28+'RCP19 scenario'!AU117*'Unit emission'!AU160)*Efficiency!$G27+(Transition!$C27*('RCP19 scenario'!AU29*'Unit emission'!AU72)+'RCP19 scenario'!AU117*'Unit emission'!AU204)*Efficiency!$P27)/Lifetime!$C27</f>
        <v>134933642.91903511</v>
      </c>
      <c r="HM28">
        <f>(Transition!$D27*('RCP19 scenario'!AV29*'Unit emission'!AV28+'RCP19 scenario'!AV117*'Unit emission'!AV160)*Efficiency!$G27+(Transition!$C27*('RCP19 scenario'!AV29*'Unit emission'!AV72)+'RCP19 scenario'!AV117*'Unit emission'!AV204)*Efficiency!$P27)/Lifetime!$C27</f>
        <v>18693977.991457179</v>
      </c>
      <c r="HN28">
        <f>(Transition!$D27*('RCP19 scenario'!AW29*'Unit emission'!AW28+'RCP19 scenario'!AW117*'Unit emission'!AW160)*Efficiency!$G27+(Transition!$C27*('RCP19 scenario'!AW29*'Unit emission'!AW72)+'RCP19 scenario'!AW117*'Unit emission'!AW204)*Efficiency!$P27)/Lifetime!$C27</f>
        <v>32122557.569241278</v>
      </c>
      <c r="HO28">
        <f>(Transition!$D27*('RCP19 scenario'!AX29*'Unit emission'!AX28+'RCP19 scenario'!AX117*'Unit emission'!AX160)*Efficiency!$G27+(Transition!$C27*('RCP19 scenario'!AX29*'Unit emission'!AX72)+'RCP19 scenario'!AX117*'Unit emission'!AX204)*Efficiency!$P27)/Lifetime!$C27</f>
        <v>71344679.252174556</v>
      </c>
      <c r="HP28">
        <f>(Transition!$D27*('RCP19 scenario'!AY29*'Unit emission'!AY28+'RCP19 scenario'!AY117*'Unit emission'!AY160)*Efficiency!$G27+(Transition!$C27*('RCP19 scenario'!AY29*'Unit emission'!AY72)+'RCP19 scenario'!AY117*'Unit emission'!AY204)*Efficiency!$P27)/Lifetime!$C27</f>
        <v>39985618.234825537</v>
      </c>
      <c r="HQ28">
        <f>(Transition!$D27*('RCP19 scenario'!AZ29*'Unit emission'!AZ28+'RCP19 scenario'!AZ117*'Unit emission'!AZ160)*Efficiency!$G27+(Transition!$C27*('RCP19 scenario'!AZ29*'Unit emission'!AZ72)+'RCP19 scenario'!AZ117*'Unit emission'!AZ204)*Efficiency!$P27)/Lifetime!$C27</f>
        <v>213419637.36959931</v>
      </c>
      <c r="HR28">
        <f>(Transition!$D27*('RCP19 scenario'!BA29*'Unit emission'!BA28)*Efficiency!$G27+Transition!$C27*('RCP19 scenario'!BA29*'Unit emission'!BA72)*Efficiency!$P27)/Lifetime!$C27</f>
        <v>0</v>
      </c>
      <c r="HS28" s="9">
        <f>(Transition!$D27*('RCP19 scenario'!BB29*'Unit emission'!AK28)*Efficiency!$G27+Transition!$C27*('RCP19 scenario'!BB29*'Unit emission'!AK72)*Efficiency!$P27)/Lifetime!$C27</f>
        <v>0</v>
      </c>
      <c r="HT28" s="9">
        <f>(Transition!$D27*('RCP19 scenario'!BC29*'Unit emission'!AL28)*Efficiency!$G27+Transition!$C27*('RCP19 scenario'!BC29*'Unit emission'!AL72)*Efficiency!$P27)/Lifetime!$C27</f>
        <v>0</v>
      </c>
      <c r="HU28" s="9">
        <f>(Transition!$D27*('RCP19 scenario'!BD29*'Unit emission'!AM28)*Efficiency!$G27+Transition!$C27*('RCP19 scenario'!BD29*'Unit emission'!AM72)*Efficiency!$P27)/Lifetime!$C27</f>
        <v>0</v>
      </c>
      <c r="HV28" s="9">
        <f>(Transition!$D27*('RCP19 scenario'!BE29*'Unit emission'!AN28)*Efficiency!$G27+Transition!$C27*('RCP19 scenario'!BE29*'Unit emission'!AN72)*Efficiency!$P27)/Lifetime!$C27</f>
        <v>0</v>
      </c>
      <c r="HW28" s="9">
        <f>(Transition!$D27*('RCP19 scenario'!BF29*'Unit emission'!AO28)*Efficiency!$G27+Transition!$C27*('RCP19 scenario'!BF29*'Unit emission'!AO72)*Efficiency!$P27)/Lifetime!$C27</f>
        <v>0</v>
      </c>
      <c r="HX28" s="9">
        <f>(Transition!$D27*('RCP19 scenario'!BG29*'Unit emission'!AP28)*Efficiency!$G27+Transition!$C27*('RCP19 scenario'!BG29*'Unit emission'!AP72)*Efficiency!$P27)/Lifetime!$C27</f>
        <v>0</v>
      </c>
      <c r="HY28" s="9">
        <f>(Transition!$D27*('RCP19 scenario'!BH29*'Unit emission'!AQ28)*Efficiency!$G27+Transition!$C27*('RCP19 scenario'!BH29*'Unit emission'!AQ72)*Efficiency!$P27)/Lifetime!$C27</f>
        <v>0</v>
      </c>
      <c r="HZ28" s="9">
        <f>(Transition!$D27*('RCP19 scenario'!BI29*'Unit emission'!AR28)*Efficiency!$G27+Transition!$C27*('RCP19 scenario'!BI29*'Unit emission'!AR72)*Efficiency!$P27)/Lifetime!$C27</f>
        <v>0</v>
      </c>
      <c r="IA28" s="9">
        <f>(Transition!$D27*('RCP19 scenario'!BJ29*'Unit emission'!AS28)*Efficiency!$G27+Transition!$C27*('RCP19 scenario'!BJ29*'Unit emission'!AS72)*Efficiency!$P27)/Lifetime!$C27</f>
        <v>0</v>
      </c>
      <c r="IB28" s="9">
        <f>(Transition!$D27*('RCP19 scenario'!BK29*'Unit emission'!AT28)*Efficiency!$G27+Transition!$C27*('RCP19 scenario'!BK29*'Unit emission'!AT72)*Efficiency!$P27)/Lifetime!$C27</f>
        <v>0</v>
      </c>
      <c r="IC28" s="9">
        <f>(Transition!$D27*('RCP19 scenario'!BL29*'Unit emission'!AU28)*Efficiency!$G27+Transition!$C27*('RCP19 scenario'!BL29*'Unit emission'!AU72)*Efficiency!$P27)/Lifetime!$C27</f>
        <v>0</v>
      </c>
      <c r="ID28" s="9">
        <f>(Transition!$D27*('RCP19 scenario'!BM29*'Unit emission'!AV28)*Efficiency!$G27+Transition!$C27*('RCP19 scenario'!BM29*'Unit emission'!AV72)*Efficiency!$P27)/Lifetime!$C27</f>
        <v>0</v>
      </c>
      <c r="IE28" s="9">
        <f>(Transition!$D27*('RCP19 scenario'!BN29*'Unit emission'!AW28)*Efficiency!$G27+Transition!$C27*('RCP19 scenario'!BN29*'Unit emission'!AW72)*Efficiency!$P27)/Lifetime!$C27</f>
        <v>0</v>
      </c>
      <c r="IF28" s="9">
        <f>(Transition!$D27*('RCP19 scenario'!BO29*'Unit emission'!AX28)*Efficiency!$G27+Transition!$C27*('RCP19 scenario'!BO29*'Unit emission'!AX72)*Efficiency!$P27)/Lifetime!$C27</f>
        <v>0</v>
      </c>
      <c r="IG28" s="9">
        <f>(Transition!$D27*('RCP19 scenario'!BP29*'Unit emission'!AY28)*Efficiency!$G27+Transition!$C27*('RCP19 scenario'!BP29*'Unit emission'!AY72)*Efficiency!$P27)/Lifetime!$C27</f>
        <v>0</v>
      </c>
      <c r="IH28" s="9">
        <f>(Transition!$D27*('RCP19 scenario'!BQ29*'Unit emission'!AZ28)*Efficiency!$G27+Transition!$C27*('RCP19 scenario'!BQ29*'Unit emission'!AZ72)*Efficiency!$P27)/Lifetime!$C27</f>
        <v>0</v>
      </c>
      <c r="II28" s="9">
        <f>(Transition!$D27*('RCP19 scenario'!BR29*'Unit emission'!BA28)*Efficiency!$G27+Transition!$C27*('RCP19 scenario'!BR29*'Unit emission'!BA72)*Efficiency!$P27)/Lifetime!$C27</f>
        <v>0</v>
      </c>
      <c r="IJ28" s="9">
        <f>(Transition!$D27*('RCP19 scenario'!BS29*'Unit emission'!AK28)*Efficiency!$G27+Transition!$C27*('RCP19 scenario'!BS29*'Unit emission'!AK72)*Efficiency!$P27)/Lifetime!$C27</f>
        <v>0</v>
      </c>
      <c r="IK28" s="9">
        <f>(Transition!$D27*('RCP19 scenario'!BT29*'Unit emission'!AL28)*Efficiency!$G27+Transition!$C27*('RCP19 scenario'!BT29*'Unit emission'!AL72)*Efficiency!$P27)/Lifetime!$C27</f>
        <v>0</v>
      </c>
      <c r="IL28" s="9">
        <f>(Transition!$D27*('RCP19 scenario'!BU29*'Unit emission'!AM28)*Efficiency!$G27+Transition!$C27*('RCP19 scenario'!BU29*'Unit emission'!AM72)*Efficiency!$P27)/Lifetime!$C27</f>
        <v>0</v>
      </c>
      <c r="IM28" s="9">
        <f>(Transition!$D27*('RCP19 scenario'!BV29*'Unit emission'!AN28)*Efficiency!$G27+Transition!$C27*('RCP19 scenario'!BV29*'Unit emission'!AN72)*Efficiency!$P27)/Lifetime!$C27</f>
        <v>0</v>
      </c>
      <c r="IN28" s="9">
        <f>(Transition!$D27*('RCP19 scenario'!BW29*'Unit emission'!AO28)*Efficiency!$G27+Transition!$C27*('RCP19 scenario'!BW29*'Unit emission'!AO72)*Efficiency!$P27)/Lifetime!$C27</f>
        <v>0</v>
      </c>
      <c r="IO28" s="9">
        <f>(Transition!$D27*('RCP19 scenario'!BX29*'Unit emission'!AP28)*Efficiency!$G27+Transition!$C27*('RCP19 scenario'!BX29*'Unit emission'!AP72)*Efficiency!$P27)/Lifetime!$C27</f>
        <v>0</v>
      </c>
      <c r="IP28" s="9">
        <f>(Transition!$D27*('RCP19 scenario'!BY29*'Unit emission'!AQ28)*Efficiency!$G27+Transition!$C27*('RCP19 scenario'!BY29*'Unit emission'!AQ72)*Efficiency!$P27)/Lifetime!$C27</f>
        <v>0</v>
      </c>
      <c r="IQ28" s="9">
        <f>(Transition!$D27*('RCP19 scenario'!BZ29*'Unit emission'!AR28)*Efficiency!$G27+Transition!$C27*('RCP19 scenario'!BZ29*'Unit emission'!AR72)*Efficiency!$P27)/Lifetime!$C27</f>
        <v>0</v>
      </c>
      <c r="IR28" s="9">
        <f>(Transition!$D27*('RCP19 scenario'!CA29*'Unit emission'!AS28)*Efficiency!$G27+Transition!$C27*('RCP19 scenario'!CA29*'Unit emission'!AS72)*Efficiency!$P27)/Lifetime!$C27</f>
        <v>0</v>
      </c>
      <c r="IS28" s="9">
        <f>(Transition!$D27*('RCP19 scenario'!CB29*'Unit emission'!AT28)*Efficiency!$G27+Transition!$C27*('RCP19 scenario'!CB29*'Unit emission'!AT72)*Efficiency!$P27)/Lifetime!$C27</f>
        <v>0</v>
      </c>
      <c r="IT28" s="9">
        <f>(Transition!$D27*('RCP19 scenario'!CC29*'Unit emission'!AU28)*Efficiency!$G27+Transition!$C27*('RCP19 scenario'!CC29*'Unit emission'!AU72)*Efficiency!$P27)/Lifetime!$C27</f>
        <v>0</v>
      </c>
      <c r="IU28" s="9">
        <f>(Transition!$D27*('RCP19 scenario'!CD29*'Unit emission'!AV28)*Efficiency!$G27+Transition!$C27*('RCP19 scenario'!CD29*'Unit emission'!AV72)*Efficiency!$P27)/Lifetime!$C27</f>
        <v>0</v>
      </c>
      <c r="IV28" s="9">
        <f>(Transition!$D27*('RCP19 scenario'!CE29*'Unit emission'!AW28)*Efficiency!$G27+Transition!$C27*('RCP19 scenario'!CE29*'Unit emission'!AW72)*Efficiency!$P27)/Lifetime!$C27</f>
        <v>0</v>
      </c>
      <c r="IW28" s="9">
        <f>(Transition!$D27*('RCP19 scenario'!CF29*'Unit emission'!AX28)*Efficiency!$G27+Transition!$C27*('RCP19 scenario'!CF29*'Unit emission'!AX72)*Efficiency!$P27)/Lifetime!$C27</f>
        <v>0</v>
      </c>
      <c r="IX28" s="9">
        <f>(Transition!$D27*('RCP19 scenario'!CG29*'Unit emission'!AY28)*Efficiency!$G27+Transition!$C27*('RCP19 scenario'!CG29*'Unit emission'!AY72)*Efficiency!$P27)/Lifetime!$C27</f>
        <v>0</v>
      </c>
      <c r="IY28" s="9">
        <f>(Transition!$D27*('RCP19 scenario'!CH29*'Unit emission'!AZ28)*Efficiency!$G27+Transition!$C27*('RCP19 scenario'!CH29*'Unit emission'!AZ72)*Efficiency!$P27)/Lifetime!$C27</f>
        <v>0</v>
      </c>
    </row>
    <row r="29" spans="1:259" x14ac:dyDescent="0.25">
      <c r="A29">
        <v>2036</v>
      </c>
      <c r="B29">
        <f>(Transition!$D28*('Base-scenario'!C30*'Unit emission'!C29)*Efficiency!$G28+(Transition!$C28*('Base-scenario'!C30*'Unit emission'!C73)+'Base-scenario'!C118*'Unit emission'!C205)*Efficiency!$P28)/Lifetime!$C28</f>
        <v>0</v>
      </c>
      <c r="C29">
        <f>(Transition!$D28*('Base-scenario'!D30*'Unit emission'!D29)*Efficiency!$G28+(Transition!$C28*('Base-scenario'!D30*'Unit emission'!D73)+'Base-scenario'!D118*'Unit emission'!D205)*Efficiency!$P28)/Lifetime!$C28</f>
        <v>0</v>
      </c>
      <c r="D29">
        <f>(Transition!$D28*('Base-scenario'!E30*'Unit emission'!E29)*Efficiency!$G28+(Transition!$C28*('Base-scenario'!E30*'Unit emission'!E73)+'Base-scenario'!E118*'Unit emission'!E205)*Efficiency!$P28)/Lifetime!$C28</f>
        <v>0</v>
      </c>
      <c r="E29">
        <f>(Transition!$D28*('Base-scenario'!F30*'Unit emission'!F29)*Efficiency!$G28+(Transition!$C28*('Base-scenario'!F30*'Unit emission'!F73)+'Base-scenario'!F118*'Unit emission'!F205)*Efficiency!$P28)/Lifetime!$C28</f>
        <v>0</v>
      </c>
      <c r="F29">
        <f>(Transition!$D28*('Base-scenario'!G30*'Unit emission'!G29)*Efficiency!$G28+(Transition!$C28*('Base-scenario'!G30*'Unit emission'!G73)+'Base-scenario'!G118*'Unit emission'!G205)*Efficiency!$P28)/Lifetime!$C28</f>
        <v>0</v>
      </c>
      <c r="G29">
        <f>(Transition!$D28*('Base-scenario'!H30*'Unit emission'!H29)*Efficiency!$G28+(Transition!$C28*('Base-scenario'!H30*'Unit emission'!H73)+'Base-scenario'!H118*'Unit emission'!H205)*Efficiency!$P28)/Lifetime!$C28</f>
        <v>0</v>
      </c>
      <c r="H29">
        <f>(Transition!$D28*('Base-scenario'!I30*'Unit emission'!I29)*Efficiency!$G28+(Transition!$C28*('Base-scenario'!I30*'Unit emission'!I73)+'Base-scenario'!I118*'Unit emission'!I205)*Efficiency!$P28)/Lifetime!$C28</f>
        <v>0</v>
      </c>
      <c r="I29">
        <f>(Transition!$D28*('Base-scenario'!J30*'Unit emission'!J29)*Efficiency!$G28+(Transition!$C28*('Base-scenario'!J30*'Unit emission'!J73)+'Base-scenario'!J118*'Unit emission'!J205)*Efficiency!$P28)/Lifetime!$C28</f>
        <v>0</v>
      </c>
      <c r="J29">
        <f>(Transition!$D28*('Base-scenario'!K30*'Unit emission'!K29)*Efficiency!$G28+(Transition!$C28*('Base-scenario'!K30*'Unit emission'!K73)+'Base-scenario'!K118*'Unit emission'!K205)*Efficiency!$P28)/Lifetime!$C28</f>
        <v>0</v>
      </c>
      <c r="K29">
        <f>(Transition!$D28*('Base-scenario'!L30*'Unit emission'!L29)*Efficiency!$G28+(Transition!$C28*('Base-scenario'!L30*'Unit emission'!L73)+'Base-scenario'!L118*'Unit emission'!L205)*Efficiency!$P28)/Lifetime!$C28</f>
        <v>0</v>
      </c>
      <c r="L29">
        <f>(Transition!$D28*('Base-scenario'!M30*'Unit emission'!M29)*Efficiency!$G28+(Transition!$C28*('Base-scenario'!M30*'Unit emission'!M73)+'Base-scenario'!M118*'Unit emission'!M205)*Efficiency!$P28)/Lifetime!$C28</f>
        <v>0</v>
      </c>
      <c r="M29">
        <f>(Transition!$D28*('Base-scenario'!N30*'Unit emission'!N29)*Efficiency!$G28+(Transition!$C28*('Base-scenario'!N30*'Unit emission'!N73)+'Base-scenario'!N118*'Unit emission'!N205)*Efficiency!$P28)/Lifetime!$C28</f>
        <v>0</v>
      </c>
      <c r="N29">
        <f>(Transition!$D28*('Base-scenario'!O30*'Unit emission'!O29)*Efficiency!$G28+(Transition!$C28*('Base-scenario'!O30*'Unit emission'!O73)+'Base-scenario'!O118*'Unit emission'!O205)*Efficiency!$P28)/Lifetime!$C28</f>
        <v>0</v>
      </c>
      <c r="O29">
        <f>(Transition!$D28*('Base-scenario'!P30*'Unit emission'!P29)*Efficiency!$G28+(Transition!$C28*('Base-scenario'!P30*'Unit emission'!P73)+'Base-scenario'!P118*'Unit emission'!P205)*Efficiency!$P28)/Lifetime!$C28</f>
        <v>0</v>
      </c>
      <c r="P29">
        <f>(Transition!$D28*('Base-scenario'!Q30*'Unit emission'!Q29)*Efficiency!$G28+(Transition!$C28*('Base-scenario'!Q30*'Unit emission'!Q73)+'Base-scenario'!Q118*'Unit emission'!Q205)*Efficiency!$P28)/Lifetime!$C28</f>
        <v>0</v>
      </c>
      <c r="Q29">
        <f>(Transition!$D28*('Base-scenario'!R30*'Unit emission'!R29)*Efficiency!$G28+(Transition!$C28*('Base-scenario'!R30*'Unit emission'!R73)+'Base-scenario'!R118*'Unit emission'!R205)*Efficiency!$P28)/Lifetime!$C28</f>
        <v>0</v>
      </c>
      <c r="R29">
        <f>(Transition!$D28*('Base-scenario'!S30*'Unit emission'!S29)*Efficiency!$G28+Transition!$C28*('Base-scenario'!S30*'Unit emission'!S73)*Efficiency!$P28)/Lifetime!$C28</f>
        <v>0</v>
      </c>
      <c r="S29">
        <f>(Transition!$D28*('Base-scenario'!T30*'Unit emission'!C29)*Efficiency!$G28+(Transition!$C28*('Base-scenario'!T30*'Unit emission'!C73)+'Base-scenario'!T118*'Unit emission'!C205)*Efficiency!$P28)/Lifetime!$C28</f>
        <v>231590057.92949039</v>
      </c>
      <c r="T29">
        <f>(Transition!$D28*('Base-scenario'!U30*'Unit emission'!D29)*Efficiency!$G28+(Transition!$C28*('Base-scenario'!U30*'Unit emission'!D73)+'Base-scenario'!U118*'Unit emission'!D205)*Efficiency!$P28)/Lifetime!$C28</f>
        <v>81473084.916473329</v>
      </c>
      <c r="U29">
        <f>(Transition!$D28*('Base-scenario'!V30*'Unit emission'!E29)*Efficiency!$G28+(Transition!$C28*('Base-scenario'!V30*'Unit emission'!E73)+'Base-scenario'!V118*'Unit emission'!E205)*Efficiency!$P28)/Lifetime!$C28</f>
        <v>0</v>
      </c>
      <c r="V29">
        <f>(Transition!$D28*('Base-scenario'!W30*'Unit emission'!F29)*Efficiency!$G28+(Transition!$C28*('Base-scenario'!W30*'Unit emission'!F73)+'Base-scenario'!W118*'Unit emission'!F205)*Efficiency!$P28)/Lifetime!$C28</f>
        <v>13382559.107941488</v>
      </c>
      <c r="W29">
        <f>(Transition!$D28*('Base-scenario'!X30*'Unit emission'!G29)*Efficiency!$G28+(Transition!$C28*('Base-scenario'!X30*'Unit emission'!G73)+'Base-scenario'!X118*'Unit emission'!G205)*Efficiency!$P28)/Lifetime!$C28</f>
        <v>164947581.33522162</v>
      </c>
      <c r="X29">
        <f>(Transition!$D28*('Base-scenario'!Y30*'Unit emission'!H29)*Efficiency!$G28+(Transition!$C28*('Base-scenario'!Y30*'Unit emission'!H73)+'Base-scenario'!Y118*'Unit emission'!H205)*Efficiency!$P28)/Lifetime!$C28</f>
        <v>5432221.7253139289</v>
      </c>
      <c r="Y29">
        <f>(Transition!$D28*('Base-scenario'!Z30*'Unit emission'!I29)*Efficiency!$G28+(Transition!$C28*('Base-scenario'!Z30*'Unit emission'!I73)+'Base-scenario'!Z118*'Unit emission'!I205)*Efficiency!$P28)/Lifetime!$C28</f>
        <v>9245764.9332306646</v>
      </c>
      <c r="Z29">
        <f>(Transition!$D28*('Base-scenario'!AA30*'Unit emission'!J29)*Efficiency!$G28+(Transition!$C28*('Base-scenario'!AA30*'Unit emission'!J73)+'Base-scenario'!AA118*'Unit emission'!J205)*Efficiency!$P28)/Lifetime!$C28</f>
        <v>33346274.570689309</v>
      </c>
      <c r="AA29">
        <f>(Transition!$D28*('Base-scenario'!AB30*'Unit emission'!K29)*Efficiency!$G28+(Transition!$C28*('Base-scenario'!AB30*'Unit emission'!K73)+'Base-scenario'!AB118*'Unit emission'!K205)*Efficiency!$P28)/Lifetime!$C28</f>
        <v>201427989.01517975</v>
      </c>
      <c r="AB29">
        <f>(Transition!$D28*('Base-scenario'!AC30*'Unit emission'!L29)*Efficiency!$G28+(Transition!$C28*('Base-scenario'!AC30*'Unit emission'!L73)+'Base-scenario'!AC118*'Unit emission'!L205)*Efficiency!$P28)/Lifetime!$C28</f>
        <v>24617012.091331564</v>
      </c>
      <c r="AC29">
        <f>(Transition!$D28*('Base-scenario'!AD30*'Unit emission'!M29)*Efficiency!$G28+(Transition!$C28*('Base-scenario'!AD30*'Unit emission'!M73)+'Base-scenario'!AD118*'Unit emission'!M205)*Efficiency!$P28)/Lifetime!$C28</f>
        <v>31141343.212393723</v>
      </c>
      <c r="AD29">
        <f>(Transition!$D28*('Base-scenario'!AE30*'Unit emission'!N29)*Efficiency!$G28+(Transition!$C28*('Base-scenario'!AE30*'Unit emission'!N73)+'Base-scenario'!AE118*'Unit emission'!N205)*Efficiency!$P28)/Lifetime!$C28</f>
        <v>4983077.0796903269</v>
      </c>
      <c r="AE29">
        <f>(Transition!$D28*('Base-scenario'!AF30*'Unit emission'!O29)*Efficiency!$G28+(Transition!$C28*('Base-scenario'!AF30*'Unit emission'!O73)+'Base-scenario'!AF118*'Unit emission'!O205)*Efficiency!$P28)/Lifetime!$C28</f>
        <v>13876888.410840599</v>
      </c>
      <c r="AF29">
        <f>(Transition!$D28*('Base-scenario'!AG30*'Unit emission'!P29)*Efficiency!$G28+(Transition!$C28*('Base-scenario'!AG30*'Unit emission'!P73)+'Base-scenario'!AG118*'Unit emission'!P205)*Efficiency!$P28)/Lifetime!$C28</f>
        <v>14640879.64420178</v>
      </c>
      <c r="AG29">
        <f>(Transition!$D28*('Base-scenario'!AH30*'Unit emission'!Q29)*Efficiency!$G28+(Transition!$C28*('Base-scenario'!AH30*'Unit emission'!Q73)+'Base-scenario'!AH118*'Unit emission'!Q205)*Efficiency!$P28)/Lifetime!$C28</f>
        <v>9739494.6570946146</v>
      </c>
      <c r="AH29">
        <f>(Transition!$D28*('Base-scenario'!AI30*'Unit emission'!R29)*Efficiency!$G28+(Transition!$C28*('Base-scenario'!AI30*'Unit emission'!R73)+'Base-scenario'!AI118*'Unit emission'!R205)*Efficiency!$P28)/Lifetime!$C28</f>
        <v>61569894.158021539</v>
      </c>
      <c r="AI29">
        <f>(Transition!$D28*('Base-scenario'!AJ30*'Unit emission'!S29)*Efficiency!$G28+Transition!$C28*('Base-scenario'!AJ30*'Unit emission'!S73)*Efficiency!$P28)/Lifetime!$C28</f>
        <v>0</v>
      </c>
      <c r="AJ29">
        <f>(Transition!$D28*('Base-scenario'!AK30*'Unit emission'!C29+'Base-scenario'!AK118*'Unit emission'!C161)*Efficiency!$G28+(Transition!$C28*('Base-scenario'!AK30*'Unit emission'!C73)+'Base-scenario'!AK118*'Unit emission'!C205)*Efficiency!$P28)/Lifetime!$C28</f>
        <v>463180115.85898221</v>
      </c>
      <c r="AK29">
        <f>(Transition!$D28*('Base-scenario'!AL30*'Unit emission'!D29+'Base-scenario'!AL118*'Unit emission'!D161)*Efficiency!$G28+(Transition!$C28*('Base-scenario'!AL30*'Unit emission'!D73)+'Base-scenario'!AL118*'Unit emission'!D205)*Efficiency!$P28)/Lifetime!$C28</f>
        <v>161086028.94200188</v>
      </c>
      <c r="AL29">
        <f>(Transition!$D28*('Base-scenario'!AM30*'Unit emission'!E29+'Base-scenario'!AM118*'Unit emission'!E161)*Efficiency!$G28+(Transition!$C28*('Base-scenario'!AM30*'Unit emission'!E73)+'Base-scenario'!AM118*'Unit emission'!E205)*Efficiency!$P28)/Lifetime!$C28</f>
        <v>0</v>
      </c>
      <c r="AM29">
        <f>(Transition!$D28*('Base-scenario'!AN30*'Unit emission'!F29+'Base-scenario'!AN118*'Unit emission'!F161)*Efficiency!$G28+(Transition!$C28*('Base-scenario'!AN30*'Unit emission'!F73)+'Base-scenario'!AN118*'Unit emission'!F205)*Efficiency!$P28)/Lifetime!$C28</f>
        <v>26765118.215883102</v>
      </c>
      <c r="AN29">
        <f>(Transition!$D28*('Base-scenario'!AO30*'Unit emission'!G29+'Base-scenario'!AO118*'Unit emission'!G161)*Efficiency!$G28+(Transition!$C28*('Base-scenario'!AO30*'Unit emission'!G73)+'Base-scenario'!AO118*'Unit emission'!G205)*Efficiency!$P28)/Lifetime!$C28</f>
        <v>329895162.67044216</v>
      </c>
      <c r="AO29">
        <f>(Transition!$D28*('Base-scenario'!AP30*'Unit emission'!H29+'Base-scenario'!AP118*'Unit emission'!H161)*Efficiency!$G28+(Transition!$C28*('Base-scenario'!AP30*'Unit emission'!H73)+'Base-scenario'!AP118*'Unit emission'!H205)*Efficiency!$P28)/Lifetime!$C28</f>
        <v>10864443.450627858</v>
      </c>
      <c r="AP29">
        <f>(Transition!$D28*('Base-scenario'!AQ30*'Unit emission'!I29+'Base-scenario'!AQ118*'Unit emission'!I161)*Efficiency!$G28+(Transition!$C28*('Base-scenario'!AQ30*'Unit emission'!I73)+'Base-scenario'!AQ118*'Unit emission'!I205)*Efficiency!$P28)/Lifetime!$C28</f>
        <v>12183885.349876065</v>
      </c>
      <c r="AQ29">
        <f>(Transition!$D28*('Base-scenario'!AR30*'Unit emission'!J29+'Base-scenario'!AR118*'Unit emission'!J161)*Efficiency!$G28+(Transition!$C28*('Base-scenario'!AR30*'Unit emission'!J73)+'Base-scenario'!AR118*'Unit emission'!J205)*Efficiency!$P28)/Lifetime!$C28</f>
        <v>66692549.141378619</v>
      </c>
      <c r="AR29">
        <f>(Transition!$D28*('Base-scenario'!AS30*'Unit emission'!K29+'Base-scenario'!AS118*'Unit emission'!K161)*Efficiency!$G28+(Transition!$C28*('Base-scenario'!AS30*'Unit emission'!K73)+'Base-scenario'!AS118*'Unit emission'!K205)*Efficiency!$P28)/Lifetime!$C28</f>
        <v>402855978.03035951</v>
      </c>
      <c r="AS29">
        <f>(Transition!$D28*('Base-scenario'!AT30*'Unit emission'!L29+'Base-scenario'!AT118*'Unit emission'!L161)*Efficiency!$G28+(Transition!$C28*('Base-scenario'!AT30*'Unit emission'!L73)+'Base-scenario'!AT118*'Unit emission'!L205)*Efficiency!$P28)/Lifetime!$C28</f>
        <v>49234024.182663254</v>
      </c>
      <c r="AT29">
        <f>(Transition!$D28*('Base-scenario'!AU30*'Unit emission'!M29+'Base-scenario'!AU118*'Unit emission'!M161)*Efficiency!$G28+(Transition!$C28*('Base-scenario'!AU30*'Unit emission'!M73)+'Base-scenario'!AU118*'Unit emission'!M205)*Efficiency!$P28)/Lifetime!$C28</f>
        <v>62282686.424787447</v>
      </c>
      <c r="AU29">
        <f>(Transition!$D28*('Base-scenario'!AV30*'Unit emission'!N29+'Base-scenario'!AV118*'Unit emission'!N161)*Efficiency!$G28+(Transition!$C28*('Base-scenario'!AV30*'Unit emission'!N73)+'Base-scenario'!AV118*'Unit emission'!N205)*Efficiency!$P28)/Lifetime!$C28</f>
        <v>9966154.1593806688</v>
      </c>
      <c r="AV29">
        <f>(Transition!$D28*('Base-scenario'!AW30*'Unit emission'!O29+'Base-scenario'!AW118*'Unit emission'!O161)*Efficiency!$G28+(Transition!$C28*('Base-scenario'!AW30*'Unit emission'!O73)+'Base-scenario'!AW118*'Unit emission'!O205)*Efficiency!$P28)/Lifetime!$C28</f>
        <v>27753776.821681313</v>
      </c>
      <c r="AW29">
        <f>(Transition!$D28*('Base-scenario'!AX30*'Unit emission'!P29+'Base-scenario'!AX118*'Unit emission'!P161)*Efficiency!$G28+(Transition!$C28*('Base-scenario'!AX30*'Unit emission'!P73)+'Base-scenario'!AX118*'Unit emission'!P205)*Efficiency!$P28)/Lifetime!$C28</f>
        <v>29281759.288403559</v>
      </c>
      <c r="AX29">
        <f>(Transition!$D28*('Base-scenario'!AY30*'Unit emission'!Q29+'Base-scenario'!AY118*'Unit emission'!Q161)*Efficiency!$G28+(Transition!$C28*('Base-scenario'!AY30*'Unit emission'!Q73)+'Base-scenario'!AY118*'Unit emission'!Q205)*Efficiency!$P28)/Lifetime!$C28</f>
        <v>19478989.314189203</v>
      </c>
      <c r="AY29">
        <f>(Transition!$D28*('Base-scenario'!AZ30*'Unit emission'!R29+'Base-scenario'!AZ118*'Unit emission'!R161)*Efficiency!$G28+(Transition!$C28*('Base-scenario'!AZ30*'Unit emission'!R73)+'Base-scenario'!AZ118*'Unit emission'!R205)*Efficiency!$P28)/Lifetime!$C28</f>
        <v>123139788.3160432</v>
      </c>
      <c r="AZ29">
        <f>(Transition!$D28*('Base-scenario'!BA30*'Unit emission'!S29)*Efficiency!$G28+Transition!$C28*('Base-scenario'!BA30*'Unit emission'!S73)*Efficiency!$P28)/Lifetime!$C28</f>
        <v>0</v>
      </c>
      <c r="BA29" s="9">
        <f>(Transition!$D28*('Base-scenario'!BB30*'Unit emission'!C29)*Efficiency!$G28+Transition!$C28*('Base-scenario'!BB30*'Unit emission'!C73)*Efficiency!$P28)/Lifetime!$C28</f>
        <v>0</v>
      </c>
      <c r="BB29" s="9">
        <f>(Transition!$D28*('Base-scenario'!BC30*'Unit emission'!D29)*Efficiency!$G28+Transition!$C28*('Base-scenario'!BC30*'Unit emission'!D73)*Efficiency!$P28)/Lifetime!$C28</f>
        <v>0</v>
      </c>
      <c r="BC29" s="9">
        <f>(Transition!$D28*('Base-scenario'!BD30*'Unit emission'!E29)*Efficiency!$G28+Transition!$C28*('Base-scenario'!BD30*'Unit emission'!E73)*Efficiency!$P28)/Lifetime!$C28</f>
        <v>0</v>
      </c>
      <c r="BD29" s="9">
        <f>(Transition!$D28*('Base-scenario'!BE30*'Unit emission'!F29)*Efficiency!$G28+Transition!$C28*('Base-scenario'!BE30*'Unit emission'!F73)*Efficiency!$P28)/Lifetime!$C28</f>
        <v>0</v>
      </c>
      <c r="BE29" s="9">
        <f>(Transition!$D28*('Base-scenario'!BF30*'Unit emission'!G29)*Efficiency!$G28+Transition!$C28*('Base-scenario'!BF30*'Unit emission'!G73)*Efficiency!$P28)/Lifetime!$C28</f>
        <v>0</v>
      </c>
      <c r="BF29" s="9">
        <f>(Transition!$D28*('Base-scenario'!BG30*'Unit emission'!H29)*Efficiency!$G28+Transition!$C28*('Base-scenario'!BG30*'Unit emission'!H73)*Efficiency!$P28)/Lifetime!$C28</f>
        <v>0</v>
      </c>
      <c r="BG29" s="9">
        <f>(Transition!$D28*('Base-scenario'!BH30*'Unit emission'!I29)*Efficiency!$G28+Transition!$C28*('Base-scenario'!BH30*'Unit emission'!I73)*Efficiency!$P28)/Lifetime!$C28</f>
        <v>0</v>
      </c>
      <c r="BH29" s="9">
        <f>(Transition!$D28*('Base-scenario'!BI30*'Unit emission'!J29)*Efficiency!$G28+Transition!$C28*('Base-scenario'!BI30*'Unit emission'!J73)*Efficiency!$P28)/Lifetime!$C28</f>
        <v>0</v>
      </c>
      <c r="BI29" s="9">
        <f>(Transition!$D28*('Base-scenario'!BJ30*'Unit emission'!K29)*Efficiency!$G28+Transition!$C28*('Base-scenario'!BJ30*'Unit emission'!K73)*Efficiency!$P28)/Lifetime!$C28</f>
        <v>0</v>
      </c>
      <c r="BJ29" s="9">
        <f>(Transition!$D28*('Base-scenario'!BK30*'Unit emission'!L29)*Efficiency!$G28+Transition!$C28*('Base-scenario'!BK30*'Unit emission'!L73)*Efficiency!$P28)/Lifetime!$C28</f>
        <v>0</v>
      </c>
      <c r="BK29" s="9">
        <f>(Transition!$D28*('Base-scenario'!BL30*'Unit emission'!M29)*Efficiency!$G28+Transition!$C28*('Base-scenario'!BL30*'Unit emission'!M73)*Efficiency!$P28)/Lifetime!$C28</f>
        <v>0</v>
      </c>
      <c r="BL29" s="9">
        <f>(Transition!$D28*('Base-scenario'!BM30*'Unit emission'!N29)*Efficiency!$G28+Transition!$C28*('Base-scenario'!BM30*'Unit emission'!N73)*Efficiency!$P28)/Lifetime!$C28</f>
        <v>0</v>
      </c>
      <c r="BM29" s="9">
        <f>(Transition!$D28*('Base-scenario'!BN30*'Unit emission'!O29)*Efficiency!$G28+Transition!$C28*('Base-scenario'!BN30*'Unit emission'!O73)*Efficiency!$P28)/Lifetime!$C28</f>
        <v>0</v>
      </c>
      <c r="BN29" s="9">
        <f>(Transition!$D28*('Base-scenario'!BO30*'Unit emission'!P29)*Efficiency!$G28+Transition!$C28*('Base-scenario'!BO30*'Unit emission'!P73)*Efficiency!$P28)/Lifetime!$C28</f>
        <v>0</v>
      </c>
      <c r="BO29" s="9">
        <f>(Transition!$D28*('Base-scenario'!BP30*'Unit emission'!Q29)*Efficiency!$G28+Transition!$C28*('Base-scenario'!BP30*'Unit emission'!Q73)*Efficiency!$P28)/Lifetime!$C28</f>
        <v>0</v>
      </c>
      <c r="BP29" s="9">
        <f>(Transition!$D28*('Base-scenario'!BQ30*'Unit emission'!R29)*Efficiency!$G28+Transition!$C28*('Base-scenario'!BQ30*'Unit emission'!R73)*Efficiency!$P28)/Lifetime!$C28</f>
        <v>0</v>
      </c>
      <c r="BQ29" s="9">
        <f>(Transition!$D28*('Base-scenario'!BR30*'Unit emission'!S29)*Efficiency!$G28+Transition!$C28*('Base-scenario'!BR30*'Unit emission'!S73)*Efficiency!$P28)/Lifetime!$C28</f>
        <v>0</v>
      </c>
      <c r="BR29" s="9">
        <f>(Transition!$D28*('Base-scenario'!BS30*'Unit emission'!C29)*Efficiency!$G28+Transition!$C28*('Base-scenario'!BS30*'Unit emission'!C73)*Efficiency!$P28)/Lifetime!$C28</f>
        <v>0</v>
      </c>
      <c r="BS29" s="9">
        <f>(Transition!$D28*('Base-scenario'!BT30*'Unit emission'!D29)*Efficiency!$G28+Transition!$C28*('Base-scenario'!BT30*'Unit emission'!D73)*Efficiency!$P28)/Lifetime!$C28</f>
        <v>0</v>
      </c>
      <c r="BT29" s="9">
        <f>(Transition!$D28*('Base-scenario'!BU30*'Unit emission'!E29)*Efficiency!$G28+Transition!$C28*('Base-scenario'!BU30*'Unit emission'!E73)*Efficiency!$P28)/Lifetime!$C28</f>
        <v>0</v>
      </c>
      <c r="BU29" s="9">
        <f>(Transition!$D28*('Base-scenario'!BV30*'Unit emission'!F29)*Efficiency!$G28+Transition!$C28*('Base-scenario'!BV30*'Unit emission'!F73)*Efficiency!$P28)/Lifetime!$C28</f>
        <v>0</v>
      </c>
      <c r="BV29" s="9">
        <f>(Transition!$D28*('Base-scenario'!BW30*'Unit emission'!G29)*Efficiency!$G28+Transition!$C28*('Base-scenario'!BW30*'Unit emission'!G73)*Efficiency!$P28)/Lifetime!$C28</f>
        <v>0</v>
      </c>
      <c r="BW29" s="9">
        <f>(Transition!$D28*('Base-scenario'!BX30*'Unit emission'!H29)*Efficiency!$G28+Transition!$C28*('Base-scenario'!BX30*'Unit emission'!H73)*Efficiency!$P28)/Lifetime!$C28</f>
        <v>0</v>
      </c>
      <c r="BX29" s="9">
        <f>(Transition!$D28*('Base-scenario'!BY30*'Unit emission'!I29)*Efficiency!$G28+Transition!$C28*('Base-scenario'!BY30*'Unit emission'!I73)*Efficiency!$P28)/Lifetime!$C28</f>
        <v>0</v>
      </c>
      <c r="BY29" s="9">
        <f>(Transition!$D28*('Base-scenario'!BZ30*'Unit emission'!J29)*Efficiency!$G28+Transition!$C28*('Base-scenario'!BZ30*'Unit emission'!J73)*Efficiency!$P28)/Lifetime!$C28</f>
        <v>0</v>
      </c>
      <c r="BZ29" s="9">
        <f>(Transition!$D28*('Base-scenario'!CA30*'Unit emission'!K29)*Efficiency!$G28+Transition!$C28*('Base-scenario'!CA30*'Unit emission'!K73)*Efficiency!$P28)/Lifetime!$C28</f>
        <v>0</v>
      </c>
      <c r="CA29" s="9">
        <f>(Transition!$D28*('Base-scenario'!CB30*'Unit emission'!L29)*Efficiency!$G28+Transition!$C28*('Base-scenario'!CB30*'Unit emission'!L73)*Efficiency!$P28)/Lifetime!$C28</f>
        <v>0</v>
      </c>
      <c r="CB29" s="9">
        <f>(Transition!$D28*('Base-scenario'!CC30*'Unit emission'!M29)*Efficiency!$G28+Transition!$C28*('Base-scenario'!CC30*'Unit emission'!M73)*Efficiency!$P28)/Lifetime!$C28</f>
        <v>0</v>
      </c>
      <c r="CC29" s="9">
        <f>(Transition!$D28*('Base-scenario'!CD30*'Unit emission'!N29)*Efficiency!$G28+Transition!$C28*('Base-scenario'!CD30*'Unit emission'!N73)*Efficiency!$P28)/Lifetime!$C28</f>
        <v>0</v>
      </c>
      <c r="CD29" s="9">
        <f>(Transition!$D28*('Base-scenario'!CE30*'Unit emission'!O29)*Efficiency!$G28+Transition!$C28*('Base-scenario'!CE30*'Unit emission'!O73)*Efficiency!$P28)/Lifetime!$C28</f>
        <v>0</v>
      </c>
      <c r="CE29" s="9">
        <f>(Transition!$D28*('Base-scenario'!CF30*'Unit emission'!P29)*Efficiency!$G28+Transition!$C28*('Base-scenario'!CF30*'Unit emission'!P73)*Efficiency!$P28)/Lifetime!$C28</f>
        <v>0</v>
      </c>
      <c r="CF29" s="9">
        <f>(Transition!$D28*('Base-scenario'!CG30*'Unit emission'!Q29)*Efficiency!$G28+Transition!$C28*('Base-scenario'!CG30*'Unit emission'!Q73)*Efficiency!$P28)/Lifetime!$C28</f>
        <v>0</v>
      </c>
      <c r="CG29" s="9">
        <f>(Transition!$D28*('Base-scenario'!CH30*'Unit emission'!R29)*Efficiency!$G28+Transition!$C28*('Base-scenario'!CH30*'Unit emission'!R73)*Efficiency!$P28)/Lifetime!$C28</f>
        <v>0</v>
      </c>
      <c r="CJ29">
        <v>2036</v>
      </c>
      <c r="CK29">
        <f>(Transition!$D28*('RCP26 scenario'!C30*'Unit emission'!T29+'RCP26 scenario'!C118*'Unit emission'!T161)*Efficiency!$G28+(Transition!$C28*('RCP26 scenario'!C30*'Unit emission'!T73)+'RCP26 scenario'!C118*'Unit emission'!T205)*Efficiency!$P28)/Lifetime!$C28</f>
        <v>0</v>
      </c>
      <c r="CL29">
        <f>(Transition!$D28*('RCP26 scenario'!D30*'Unit emission'!U29+'RCP26 scenario'!D118*'Unit emission'!U161)*Efficiency!$G28+(Transition!$C28*('RCP26 scenario'!D30*'Unit emission'!U73)+'RCP26 scenario'!D118*'Unit emission'!U205)*Efficiency!$P28)/Lifetime!$C28</f>
        <v>0</v>
      </c>
      <c r="CM29">
        <f>(Transition!$D28*('RCP26 scenario'!E30*'Unit emission'!V29+'RCP26 scenario'!E118*'Unit emission'!V161)*Efficiency!$G28+(Transition!$C28*('RCP26 scenario'!E30*'Unit emission'!V73)+'RCP26 scenario'!E118*'Unit emission'!V205)*Efficiency!$P28)/Lifetime!$C28</f>
        <v>0</v>
      </c>
      <c r="CN29">
        <f>(Transition!$D28*('RCP26 scenario'!F30*'Unit emission'!W29+'RCP26 scenario'!F118*'Unit emission'!W161)*Efficiency!$G28+(Transition!$C28*('RCP26 scenario'!F30*'Unit emission'!W73)+'RCP26 scenario'!F118*'Unit emission'!W205)*Efficiency!$P28)/Lifetime!$C28</f>
        <v>0</v>
      </c>
      <c r="CO29">
        <f>(Transition!$D28*('RCP26 scenario'!G30*'Unit emission'!X29+'RCP26 scenario'!G118*'Unit emission'!X161)*Efficiency!$G28+(Transition!$C28*('RCP26 scenario'!G30*'Unit emission'!X73)+'RCP26 scenario'!G118*'Unit emission'!X205)*Efficiency!$P28)/Lifetime!$C28</f>
        <v>0</v>
      </c>
      <c r="CP29">
        <f>(Transition!$D28*('RCP26 scenario'!H30*'Unit emission'!Y29+'RCP26 scenario'!H118*'Unit emission'!Y161)*Efficiency!$G28+(Transition!$C28*('RCP26 scenario'!H30*'Unit emission'!Y73)+'RCP26 scenario'!H118*'Unit emission'!Y205)*Efficiency!$P28)/Lifetime!$C28</f>
        <v>0</v>
      </c>
      <c r="CQ29">
        <f>(Transition!$D28*('RCP26 scenario'!I30*'Unit emission'!Z29+'RCP26 scenario'!I118*'Unit emission'!Z161)*Efficiency!$G28+(Transition!$C28*('RCP26 scenario'!I30*'Unit emission'!Z73)+'RCP26 scenario'!I118*'Unit emission'!Z205)*Efficiency!$P28)/Lifetime!$C28</f>
        <v>0</v>
      </c>
      <c r="CR29">
        <f>(Transition!$D28*('RCP26 scenario'!J30*'Unit emission'!AA29+'RCP26 scenario'!J118*'Unit emission'!AA161)*Efficiency!$G28+(Transition!$C28*('RCP26 scenario'!J30*'Unit emission'!AA73)+'RCP26 scenario'!J118*'Unit emission'!AA205)*Efficiency!$P28)/Lifetime!$C28</f>
        <v>0</v>
      </c>
      <c r="CS29">
        <f>(Transition!$D28*('RCP26 scenario'!K30*'Unit emission'!AB29+'RCP26 scenario'!K118*'Unit emission'!AB161)*Efficiency!$G28+(Transition!$C28*('RCP26 scenario'!K30*'Unit emission'!AB73)+'RCP26 scenario'!K118*'Unit emission'!AB205)*Efficiency!$P28)/Lifetime!$C28</f>
        <v>0</v>
      </c>
      <c r="CT29">
        <f>(Transition!$D28*('RCP26 scenario'!L30*'Unit emission'!AC29+'RCP26 scenario'!L118*'Unit emission'!AC161)*Efficiency!$G28+(Transition!$C28*('RCP26 scenario'!L30*'Unit emission'!AC73)+'RCP26 scenario'!L118*'Unit emission'!AC205)*Efficiency!$P28)/Lifetime!$C28</f>
        <v>0</v>
      </c>
      <c r="CU29">
        <f>(Transition!$D28*('RCP26 scenario'!M30*'Unit emission'!AD29+'RCP26 scenario'!M118*'Unit emission'!AD161)*Efficiency!$G28+(Transition!$C28*('RCP26 scenario'!M30*'Unit emission'!AD73)+'RCP26 scenario'!M118*'Unit emission'!AD205)*Efficiency!$P28)/Lifetime!$C28</f>
        <v>0</v>
      </c>
      <c r="CV29">
        <f>(Transition!$D28*('RCP26 scenario'!N30*'Unit emission'!AE29+'RCP26 scenario'!N118*'Unit emission'!AE161)*Efficiency!$G28+(Transition!$C28*('RCP26 scenario'!N30*'Unit emission'!AE73)+'RCP26 scenario'!N118*'Unit emission'!AE205)*Efficiency!$P28)/Lifetime!$C28</f>
        <v>0</v>
      </c>
      <c r="CW29">
        <f>(Transition!$D28*('RCP26 scenario'!O30*'Unit emission'!AF29+'RCP26 scenario'!O118*'Unit emission'!AF161)*Efficiency!$G28+(Transition!$C28*('RCP26 scenario'!O30*'Unit emission'!AF73)+'RCP26 scenario'!O118*'Unit emission'!AF205)*Efficiency!$P28)/Lifetime!$C28</f>
        <v>0</v>
      </c>
      <c r="CX29">
        <f>(Transition!$D28*('RCP26 scenario'!P30*'Unit emission'!AG29+'RCP26 scenario'!P118*'Unit emission'!AG161)*Efficiency!$G28+(Transition!$C28*('RCP26 scenario'!P30*'Unit emission'!AG73)+'RCP26 scenario'!P118*'Unit emission'!AG205)*Efficiency!$P28)/Lifetime!$C28</f>
        <v>0</v>
      </c>
      <c r="CY29">
        <f>(Transition!$D28*('RCP26 scenario'!Q30*'Unit emission'!AH29+'RCP26 scenario'!Q118*'Unit emission'!AH161)*Efficiency!$G28+(Transition!$C28*('RCP26 scenario'!Q30*'Unit emission'!AH73)+'RCP26 scenario'!Q118*'Unit emission'!AH205)*Efficiency!$P28)/Lifetime!$C28</f>
        <v>0</v>
      </c>
      <c r="CZ29">
        <f>(Transition!$D28*('RCP26 scenario'!R30*'Unit emission'!AI29+'RCP26 scenario'!R118*'Unit emission'!AI161)*Efficiency!$G28+(Transition!$C28*('RCP26 scenario'!R30*'Unit emission'!AI73)+'RCP26 scenario'!R118*'Unit emission'!AI205)*Efficiency!$P28)/Lifetime!$C28</f>
        <v>0</v>
      </c>
      <c r="DA29">
        <f>(Transition!$D28*('RCP26 scenario'!S30*'Unit emission'!AJ29)*Efficiency!$G28+Transition!$C28*('RCP26 scenario'!S30*'Unit emission'!AJ73)*Efficiency!$P28)/Lifetime!$C28</f>
        <v>0</v>
      </c>
      <c r="DB29">
        <f>(Transition!$D28*('RCP26 scenario'!T30*'Unit emission'!T29+'RCP26 scenario'!T118*'Unit emission'!T161)*Efficiency!$G28+(Transition!$C28*('RCP26 scenario'!T30*'Unit emission'!T73)+'RCP26 scenario'!T118*'Unit emission'!T205)*Efficiency!$P28)/Lifetime!$C28</f>
        <v>388396616.32272512</v>
      </c>
      <c r="DC29">
        <f>(Transition!$D28*('RCP26 scenario'!U30*'Unit emission'!U29+'RCP26 scenario'!U118*'Unit emission'!U161)*Efficiency!$G28+(Transition!$C28*('RCP26 scenario'!U30*'Unit emission'!U73)+'RCP26 scenario'!U118*'Unit emission'!U205)*Efficiency!$P28)/Lifetime!$C28</f>
        <v>136458077.74336368</v>
      </c>
      <c r="DD29">
        <f>(Transition!$D28*('RCP26 scenario'!V30*'Unit emission'!V29+'RCP26 scenario'!V118*'Unit emission'!V161)*Efficiency!$G28+(Transition!$C28*('RCP26 scenario'!V30*'Unit emission'!V73)+'RCP26 scenario'!V118*'Unit emission'!V205)*Efficiency!$P28)/Lifetime!$C28</f>
        <v>0</v>
      </c>
      <c r="DE29">
        <f>(Transition!$D28*('RCP26 scenario'!W30*'Unit emission'!W29+'RCP26 scenario'!W118*'Unit emission'!W161)*Efficiency!$G28+(Transition!$C28*('RCP26 scenario'!W30*'Unit emission'!W73)+'RCP26 scenario'!W118*'Unit emission'!W205)*Efficiency!$P28)/Lifetime!$C28</f>
        <v>18623675.810588434</v>
      </c>
      <c r="DF29">
        <f>(Transition!$D28*('RCP26 scenario'!X30*'Unit emission'!X29+'RCP26 scenario'!X118*'Unit emission'!X161)*Efficiency!$G28+(Transition!$C28*('RCP26 scenario'!X30*'Unit emission'!X73)+'RCP26 scenario'!X118*'Unit emission'!X205)*Efficiency!$P28)/Lifetime!$C28</f>
        <v>210223804.84998283</v>
      </c>
      <c r="DG29">
        <f>(Transition!$D28*('RCP26 scenario'!Y30*'Unit emission'!Y29+'RCP26 scenario'!Y118*'Unit emission'!Y161)*Efficiency!$G28+(Transition!$C28*('RCP26 scenario'!Y30*'Unit emission'!Y73)+'RCP26 scenario'!Y118*'Unit emission'!Y205)*Efficiency!$P28)/Lifetime!$C28</f>
        <v>9860187.1474838927</v>
      </c>
      <c r="DH29">
        <f>(Transition!$D28*('RCP26 scenario'!Z30*'Unit emission'!Z29+'RCP26 scenario'!Z118*'Unit emission'!Z161)*Efficiency!$G28+(Transition!$C28*('RCP26 scenario'!Z30*'Unit emission'!Z73)+'RCP26 scenario'!Z118*'Unit emission'!Z205)*Efficiency!$P28)/Lifetime!$C28</f>
        <v>15729555.038488468</v>
      </c>
      <c r="DI29">
        <f>(Transition!$D28*('RCP26 scenario'!AA30*'Unit emission'!AA29+'RCP26 scenario'!AA118*'Unit emission'!AA161)*Efficiency!$G28+(Transition!$C28*('RCP26 scenario'!AA30*'Unit emission'!AA73)+'RCP26 scenario'!AA118*'Unit emission'!AA205)*Efficiency!$P28)/Lifetime!$C28</f>
        <v>58260856.901064895</v>
      </c>
      <c r="DJ29">
        <f>(Transition!$D28*('RCP26 scenario'!AB30*'Unit emission'!AB29+'RCP26 scenario'!AB118*'Unit emission'!AB161)*Efficiency!$G28+(Transition!$C28*('RCP26 scenario'!AB30*'Unit emission'!AB73)+'RCP26 scenario'!AB118*'Unit emission'!AB205)*Efficiency!$P28)/Lifetime!$C28</f>
        <v>317664578.00926459</v>
      </c>
      <c r="DK29">
        <f>(Transition!$D28*('RCP26 scenario'!AC30*'Unit emission'!AC29+'RCP26 scenario'!AC118*'Unit emission'!AC161)*Efficiency!$G28+(Transition!$C28*('RCP26 scenario'!AC30*'Unit emission'!AC73)+'RCP26 scenario'!AC118*'Unit emission'!AC205)*Efficiency!$P28)/Lifetime!$C28</f>
        <v>36846251.97509107</v>
      </c>
      <c r="DL29">
        <f>(Transition!$D28*('RCP26 scenario'!AD30*'Unit emission'!AD29+'RCP26 scenario'!AD118*'Unit emission'!AD161)*Efficiency!$G28+(Transition!$C28*('RCP26 scenario'!AD30*'Unit emission'!AD73)+'RCP26 scenario'!AD118*'Unit emission'!AD205)*Efficiency!$P28)/Lifetime!$C28</f>
        <v>84670873.772258252</v>
      </c>
      <c r="DM29">
        <f>(Transition!$D28*('RCP26 scenario'!AE30*'Unit emission'!AE29+'RCP26 scenario'!AE118*'Unit emission'!AE161)*Efficiency!$G28+(Transition!$C28*('RCP26 scenario'!AE30*'Unit emission'!AE73)+'RCP26 scenario'!AE118*'Unit emission'!AE205)*Efficiency!$P28)/Lifetime!$C28</f>
        <v>8257507.7228851765</v>
      </c>
      <c r="DN29">
        <f>(Transition!$D28*('RCP26 scenario'!AF30*'Unit emission'!AF29+'RCP26 scenario'!AF118*'Unit emission'!AF161)*Efficiency!$G28+(Transition!$C28*('RCP26 scenario'!AF30*'Unit emission'!AF73)+'RCP26 scenario'!AF118*'Unit emission'!AF205)*Efficiency!$P28)/Lifetime!$C28</f>
        <v>22860496.858469877</v>
      </c>
      <c r="DO29">
        <f>(Transition!$D28*('RCP26 scenario'!AG30*'Unit emission'!AG29+'RCP26 scenario'!AG118*'Unit emission'!AG161)*Efficiency!$G28+(Transition!$C28*('RCP26 scenario'!AG30*'Unit emission'!AG73)+'RCP26 scenario'!AG118*'Unit emission'!AG205)*Efficiency!$P28)/Lifetime!$C28</f>
        <v>41495190.497778744</v>
      </c>
      <c r="DP29">
        <f>(Transition!$D28*('RCP26 scenario'!AH30*'Unit emission'!AH29+'RCP26 scenario'!AH118*'Unit emission'!AH161)*Efficiency!$G28+(Transition!$C28*('RCP26 scenario'!AH30*'Unit emission'!AH73)+'RCP26 scenario'!AH118*'Unit emission'!AH205)*Efficiency!$P28)/Lifetime!$C28</f>
        <v>23290416.92379668</v>
      </c>
      <c r="DQ29">
        <f>(Transition!$D28*('RCP26 scenario'!AI30*'Unit emission'!AI29+'RCP26 scenario'!AI118*'Unit emission'!AI161)*Efficiency!$G28+(Transition!$C28*('RCP26 scenario'!AI30*'Unit emission'!AI73)+'RCP26 scenario'!AI118*'Unit emission'!AI205)*Efficiency!$P28)/Lifetime!$C28</f>
        <v>110621997.71151814</v>
      </c>
      <c r="DR29">
        <f>(Transition!$D28*('RCP26 scenario'!AJ30*'Unit emission'!AJ29)*Efficiency!$G28+Transition!$C28*('RCP26 scenario'!AJ30*'Unit emission'!AJ73)*Efficiency!$P28)/Lifetime!$C28</f>
        <v>0</v>
      </c>
      <c r="DS29">
        <f>(Transition!$D28*('RCP26 scenario'!AK30*'Unit emission'!T29+'RCP26 scenario'!AK118*'Unit emission'!T161)*Efficiency!$G28+(Transition!$C28*('RCP26 scenario'!AK30*'Unit emission'!T73)+'RCP26 scenario'!AK118*'Unit emission'!T205)*Efficiency!$P28)/Lifetime!$C28</f>
        <v>617152922.88818502</v>
      </c>
      <c r="DT29">
        <f>(Transition!$D28*('RCP26 scenario'!AL30*'Unit emission'!U29+'RCP26 scenario'!AL118*'Unit emission'!U161)*Efficiency!$G28+(Transition!$C28*('RCP26 scenario'!AL30*'Unit emission'!U73)+'RCP26 scenario'!AL118*'Unit emission'!U205)*Efficiency!$P28)/Lifetime!$C28</f>
        <v>268710353.26192707</v>
      </c>
      <c r="DU29">
        <f>(Transition!$D28*('RCP26 scenario'!AM30*'Unit emission'!V29+'RCP26 scenario'!AM118*'Unit emission'!V161)*Efficiency!$G28+(Transition!$C28*('RCP26 scenario'!AM30*'Unit emission'!V73)+'RCP26 scenario'!AM118*'Unit emission'!V205)*Efficiency!$P28)/Lifetime!$C28</f>
        <v>0</v>
      </c>
      <c r="DV29">
        <f>(Transition!$D28*('RCP26 scenario'!AN30*'Unit emission'!W29+'RCP26 scenario'!AN118*'Unit emission'!W161)*Efficiency!$G28+(Transition!$C28*('RCP26 scenario'!AN30*'Unit emission'!W73)+'RCP26 scenario'!AN118*'Unit emission'!W205)*Efficiency!$P28)/Lifetime!$C28</f>
        <v>28563595.212735094</v>
      </c>
      <c r="DW29">
        <f>(Transition!$D28*('RCP26 scenario'!AO30*'Unit emission'!X29+'RCP26 scenario'!AO118*'Unit emission'!X161)*Efficiency!$G28+(Transition!$C28*('RCP26 scenario'!AO30*'Unit emission'!X73)+'RCP26 scenario'!AO118*'Unit emission'!X205)*Efficiency!$P28)/Lifetime!$C28</f>
        <v>420447609.69996566</v>
      </c>
      <c r="DX29">
        <f>(Transition!$D28*('RCP26 scenario'!AP30*'Unit emission'!Y29+'RCP26 scenario'!AP118*'Unit emission'!Y161)*Efficiency!$G28+(Transition!$C28*('RCP26 scenario'!AP30*'Unit emission'!Y73)+'RCP26 scenario'!AP118*'Unit emission'!Y205)*Efficiency!$P28)/Lifetime!$C28</f>
        <v>19720374.294967707</v>
      </c>
      <c r="DY29">
        <f>(Transition!$D28*('RCP26 scenario'!AQ30*'Unit emission'!Z29+'RCP26 scenario'!AQ118*'Unit emission'!Z161)*Efficiency!$G28+(Transition!$C28*('RCP26 scenario'!AQ30*'Unit emission'!Z73)+'RCP26 scenario'!AQ118*'Unit emission'!Z205)*Efficiency!$P28)/Lifetime!$C28</f>
        <v>19748790.612094615</v>
      </c>
      <c r="DZ29">
        <f>(Transition!$D28*('RCP26 scenario'!AR30*'Unit emission'!AA29+'RCP26 scenario'!AR118*'Unit emission'!AA161)*Efficiency!$G28+(Transition!$C28*('RCP26 scenario'!AR30*'Unit emission'!AA73)+'RCP26 scenario'!AR118*'Unit emission'!AA205)*Efficiency!$P28)/Lifetime!$C28</f>
        <v>116521713.80212916</v>
      </c>
      <c r="EA29">
        <f>(Transition!$D28*('RCP26 scenario'!AS30*'Unit emission'!AB29+'RCP26 scenario'!AS118*'Unit emission'!AB161)*Efficiency!$G28+(Transition!$C28*('RCP26 scenario'!AS30*'Unit emission'!AB73)+'RCP26 scenario'!AS118*'Unit emission'!AB205)*Efficiency!$P28)/Lifetime!$C28</f>
        <v>635329156.01853001</v>
      </c>
      <c r="EB29">
        <f>(Transition!$D28*('RCP26 scenario'!AT30*'Unit emission'!AC29+'RCP26 scenario'!AT118*'Unit emission'!AC161)*Efficiency!$G28+(Transition!$C28*('RCP26 scenario'!AT30*'Unit emission'!AC73)+'RCP26 scenario'!AT118*'Unit emission'!AC205)*Efficiency!$P28)/Lifetime!$C28</f>
        <v>73692503.95018214</v>
      </c>
      <c r="EC29">
        <f>(Transition!$D28*('RCP26 scenario'!AU30*'Unit emission'!AD29+'RCP26 scenario'!AU118*'Unit emission'!AD161)*Efficiency!$G28+(Transition!$C28*('RCP26 scenario'!AU30*'Unit emission'!AD73)+'RCP26 scenario'!AU118*'Unit emission'!AD205)*Efficiency!$P28)/Lifetime!$C28</f>
        <v>169341747.54451579</v>
      </c>
      <c r="ED29">
        <f>(Transition!$D28*('RCP26 scenario'!AV30*'Unit emission'!AE29+'RCP26 scenario'!AV118*'Unit emission'!AE161)*Efficiency!$G28+(Transition!$C28*('RCP26 scenario'!AV30*'Unit emission'!AE73)+'RCP26 scenario'!AV118*'Unit emission'!AE205)*Efficiency!$P28)/Lifetime!$C28</f>
        <v>16515015.445770327</v>
      </c>
      <c r="EE29">
        <f>(Transition!$D28*('RCP26 scenario'!AW30*'Unit emission'!AF29+'RCP26 scenario'!AW118*'Unit emission'!AF161)*Efficiency!$G28+(Transition!$C28*('RCP26 scenario'!AW30*'Unit emission'!AF73)+'RCP26 scenario'!AW118*'Unit emission'!AF205)*Efficiency!$P28)/Lifetime!$C28</f>
        <v>50075727.372399762</v>
      </c>
      <c r="EF29">
        <f>(Transition!$D28*('RCP26 scenario'!AX30*'Unit emission'!AG29+'RCP26 scenario'!AX118*'Unit emission'!AG161)*Efficiency!$G28+(Transition!$C28*('RCP26 scenario'!AX30*'Unit emission'!AG73)+'RCP26 scenario'!AX118*'Unit emission'!AG205)*Efficiency!$P28)/Lifetime!$C28</f>
        <v>82990380.995557576</v>
      </c>
      <c r="EG29">
        <f>(Transition!$D28*('RCP26 scenario'!AY30*'Unit emission'!AH29+'RCP26 scenario'!AY118*'Unit emission'!AH161)*Efficiency!$G28+(Transition!$C28*('RCP26 scenario'!AY30*'Unit emission'!AH73)+'RCP26 scenario'!AY118*'Unit emission'!AH205)*Efficiency!$P28)/Lifetime!$C28</f>
        <v>46580833.84759336</v>
      </c>
      <c r="EH29">
        <f>(Transition!$D28*('RCP26 scenario'!AZ30*'Unit emission'!AI29+'RCP26 scenario'!AZ118*'Unit emission'!AI161)*Efficiency!$G28+(Transition!$C28*('RCP26 scenario'!AZ30*'Unit emission'!AI73)+'RCP26 scenario'!AZ118*'Unit emission'!AI205)*Efficiency!$P28)/Lifetime!$C28</f>
        <v>221243995.42303565</v>
      </c>
      <c r="EI29">
        <f>(Transition!$D28*('RCP26 scenario'!BA30*'Unit emission'!AJ29)*Efficiency!$G28+Transition!$C28*('RCP26 scenario'!BA30*'Unit emission'!AJ73)*Efficiency!$P28)/Lifetime!$C28</f>
        <v>0</v>
      </c>
      <c r="EJ29" s="9">
        <f>(Transition!$D28*('RCP26 scenario'!BB30*'Unit emission'!T29)*Efficiency!$G28+Transition!$C28*('RCP26 scenario'!BB30*'Unit emission'!T73)*Efficiency!$P28)/Lifetime!$C28</f>
        <v>0</v>
      </c>
      <c r="EK29" s="9">
        <f>(Transition!$D28*('RCP26 scenario'!BC30*'Unit emission'!U29)*Efficiency!$G28+Transition!$C28*('RCP26 scenario'!BC30*'Unit emission'!U73)*Efficiency!$P28)/Lifetime!$C28</f>
        <v>0</v>
      </c>
      <c r="EL29" s="9">
        <f>(Transition!$D28*('RCP26 scenario'!BD30*'Unit emission'!V29)*Efficiency!$G28+Transition!$C28*('RCP26 scenario'!BD30*'Unit emission'!V73)*Efficiency!$P28)/Lifetime!$C28</f>
        <v>0</v>
      </c>
      <c r="EM29" s="9">
        <f>(Transition!$D28*('RCP26 scenario'!BE30*'Unit emission'!W29)*Efficiency!$G28+Transition!$C28*('RCP26 scenario'!BE30*'Unit emission'!W73)*Efficiency!$P28)/Lifetime!$C28</f>
        <v>0</v>
      </c>
      <c r="EN29" s="9">
        <f>(Transition!$D28*('RCP26 scenario'!BF30*'Unit emission'!X29)*Efficiency!$G28+Transition!$C28*('RCP26 scenario'!BF30*'Unit emission'!X73)*Efficiency!$P28)/Lifetime!$C28</f>
        <v>0</v>
      </c>
      <c r="EO29" s="9">
        <f>(Transition!$D28*('RCP26 scenario'!BG30*'Unit emission'!Y29)*Efficiency!$G28+Transition!$C28*('RCP26 scenario'!BG30*'Unit emission'!Y73)*Efficiency!$P28)/Lifetime!$C28</f>
        <v>0</v>
      </c>
      <c r="EP29" s="9">
        <f>(Transition!$D28*('RCP26 scenario'!BH30*'Unit emission'!Z29)*Efficiency!$G28+Transition!$C28*('RCP26 scenario'!BH30*'Unit emission'!Z73)*Efficiency!$P28)/Lifetime!$C28</f>
        <v>0</v>
      </c>
      <c r="EQ29" s="9">
        <f>(Transition!$D28*('RCP26 scenario'!BI30*'Unit emission'!AA29)*Efficiency!$G28+Transition!$C28*('RCP26 scenario'!BI30*'Unit emission'!AA73)*Efficiency!$P28)/Lifetime!$C28</f>
        <v>0</v>
      </c>
      <c r="ER29" s="9">
        <f>(Transition!$D28*('RCP26 scenario'!BJ30*'Unit emission'!AB29)*Efficiency!$G28+Transition!$C28*('RCP26 scenario'!BJ30*'Unit emission'!AB73)*Efficiency!$P28)/Lifetime!$C28</f>
        <v>0</v>
      </c>
      <c r="ES29" s="9">
        <f>(Transition!$D28*('RCP26 scenario'!BK30*'Unit emission'!AC29)*Efficiency!$G28+Transition!$C28*('RCP26 scenario'!BK30*'Unit emission'!AC73)*Efficiency!$P28)/Lifetime!$C28</f>
        <v>0</v>
      </c>
      <c r="ET29" s="9">
        <f>(Transition!$D28*('RCP26 scenario'!BL30*'Unit emission'!AD29)*Efficiency!$G28+Transition!$C28*('RCP26 scenario'!BL30*'Unit emission'!AD73)*Efficiency!$P28)/Lifetime!$C28</f>
        <v>0</v>
      </c>
      <c r="EU29" s="9">
        <f>(Transition!$D28*('RCP26 scenario'!BM30*'Unit emission'!AE29)*Efficiency!$G28+Transition!$C28*('RCP26 scenario'!BM30*'Unit emission'!AE73)*Efficiency!$P28)/Lifetime!$C28</f>
        <v>0</v>
      </c>
      <c r="EV29" s="9">
        <f>(Transition!$D28*('RCP26 scenario'!BN30*'Unit emission'!AF29)*Efficiency!$G28+Transition!$C28*('RCP26 scenario'!BN30*'Unit emission'!AF73)*Efficiency!$P28)/Lifetime!$C28</f>
        <v>0</v>
      </c>
      <c r="EW29" s="9">
        <f>(Transition!$D28*('RCP26 scenario'!BO30*'Unit emission'!AG29)*Efficiency!$G28+Transition!$C28*('RCP26 scenario'!BO30*'Unit emission'!AG73)*Efficiency!$P28)/Lifetime!$C28</f>
        <v>0</v>
      </c>
      <c r="EX29" s="9">
        <f>(Transition!$D28*('RCP26 scenario'!BP30*'Unit emission'!AH29)*Efficiency!$G28+Transition!$C28*('RCP26 scenario'!BP30*'Unit emission'!AH73)*Efficiency!$P28)/Lifetime!$C28</f>
        <v>0</v>
      </c>
      <c r="EY29" s="9">
        <f>(Transition!$D28*('RCP26 scenario'!BQ30*'Unit emission'!AI29)*Efficiency!$G28+Transition!$C28*('RCP26 scenario'!BQ30*'Unit emission'!AI73)*Efficiency!$P28)/Lifetime!$C28</f>
        <v>0</v>
      </c>
      <c r="EZ29" s="9">
        <f>(Transition!$D28*('RCP26 scenario'!BR30*'Unit emission'!AJ29)*Efficiency!$G28+Transition!$C28*('RCP26 scenario'!BR30*'Unit emission'!AJ73)*Efficiency!$P28)/Lifetime!$C28</f>
        <v>0</v>
      </c>
      <c r="FA29" s="9">
        <f>(Transition!$D28*('RCP26 scenario'!BS30*'Unit emission'!T29)*Efficiency!$G28+Transition!$C28*('RCP26 scenario'!BS30*'Unit emission'!T73)*Efficiency!$P28)/Lifetime!$C28</f>
        <v>0</v>
      </c>
      <c r="FB29" s="9">
        <f>(Transition!$D28*('RCP26 scenario'!BT30*'Unit emission'!U29)*Efficiency!$G28+Transition!$C28*('RCP26 scenario'!BT30*'Unit emission'!U73)*Efficiency!$P28)/Lifetime!$C28</f>
        <v>0</v>
      </c>
      <c r="FC29" s="9">
        <f>(Transition!$D28*('RCP26 scenario'!BU30*'Unit emission'!V29)*Efficiency!$G28+Transition!$C28*('RCP26 scenario'!BU30*'Unit emission'!V73)*Efficiency!$P28)/Lifetime!$C28</f>
        <v>0</v>
      </c>
      <c r="FD29" s="9">
        <f>(Transition!$D28*('RCP26 scenario'!BV30*'Unit emission'!W29)*Efficiency!$G28+Transition!$C28*('RCP26 scenario'!BV30*'Unit emission'!W73)*Efficiency!$P28)/Lifetime!$C28</f>
        <v>0</v>
      </c>
      <c r="FE29" s="9">
        <f>(Transition!$D28*('RCP26 scenario'!BW30*'Unit emission'!X29)*Efficiency!$G28+Transition!$C28*('RCP26 scenario'!BW30*'Unit emission'!X73)*Efficiency!$P28)/Lifetime!$C28</f>
        <v>0</v>
      </c>
      <c r="FF29" s="9">
        <f>(Transition!$D28*('RCP26 scenario'!BX30*'Unit emission'!Y29)*Efficiency!$G28+Transition!$C28*('RCP26 scenario'!BX30*'Unit emission'!Y73)*Efficiency!$P28)/Lifetime!$C28</f>
        <v>0</v>
      </c>
      <c r="FG29" s="9">
        <f>(Transition!$D28*('RCP26 scenario'!BY30*'Unit emission'!Z29)*Efficiency!$G28+Transition!$C28*('RCP26 scenario'!BY30*'Unit emission'!Z73)*Efficiency!$P28)/Lifetime!$C28</f>
        <v>0</v>
      </c>
      <c r="FH29" s="9">
        <f>(Transition!$D28*('RCP26 scenario'!BZ30*'Unit emission'!AA29)*Efficiency!$G28+Transition!$C28*('RCP26 scenario'!BZ30*'Unit emission'!AA73)*Efficiency!$P28)/Lifetime!$C28</f>
        <v>0</v>
      </c>
      <c r="FI29" s="9">
        <f>(Transition!$D28*('RCP26 scenario'!CA30*'Unit emission'!AB29)*Efficiency!$G28+Transition!$C28*('RCP26 scenario'!CA30*'Unit emission'!AB73)*Efficiency!$P28)/Lifetime!$C28</f>
        <v>0</v>
      </c>
      <c r="FJ29" s="9">
        <f>(Transition!$D28*('RCP26 scenario'!CB30*'Unit emission'!AC29)*Efficiency!$G28+Transition!$C28*('RCP26 scenario'!CB30*'Unit emission'!AC73)*Efficiency!$P28)/Lifetime!$C28</f>
        <v>0</v>
      </c>
      <c r="FK29" s="9">
        <f>(Transition!$D28*('RCP26 scenario'!CC30*'Unit emission'!AD29)*Efficiency!$G28+Transition!$C28*('RCP26 scenario'!CC30*'Unit emission'!AD73)*Efficiency!$P28)/Lifetime!$C28</f>
        <v>0</v>
      </c>
      <c r="FL29" s="9">
        <f>(Transition!$D28*('RCP26 scenario'!CD30*'Unit emission'!AE29)*Efficiency!$G28+Transition!$C28*('RCP26 scenario'!CD30*'Unit emission'!AE73)*Efficiency!$P28)/Lifetime!$C28</f>
        <v>0</v>
      </c>
      <c r="FM29" s="9">
        <f>(Transition!$D28*('RCP26 scenario'!CE30*'Unit emission'!AF29)*Efficiency!$G28+Transition!$C28*('RCP26 scenario'!CE30*'Unit emission'!AF73)*Efficiency!$P28)/Lifetime!$C28</f>
        <v>0</v>
      </c>
      <c r="FN29" s="9">
        <f>(Transition!$D28*('RCP26 scenario'!CF30*'Unit emission'!AG29)*Efficiency!$G28+Transition!$C28*('RCP26 scenario'!CF30*'Unit emission'!AG73)*Efficiency!$P28)/Lifetime!$C28</f>
        <v>0</v>
      </c>
      <c r="FO29" s="9">
        <f>(Transition!$D28*('RCP26 scenario'!CG30*'Unit emission'!AH29)*Efficiency!$G28+Transition!$C28*('RCP26 scenario'!CG30*'Unit emission'!AH73)*Efficiency!$P28)/Lifetime!$C28</f>
        <v>0</v>
      </c>
      <c r="FP29" s="9">
        <f>(Transition!$D28*('RCP26 scenario'!CH30*'Unit emission'!AI29)*Efficiency!$G28+Transition!$C28*('RCP26 scenario'!CH30*'Unit emission'!AI73)*Efficiency!$P28)/Lifetime!$C28</f>
        <v>0</v>
      </c>
      <c r="FS29">
        <v>2036</v>
      </c>
      <c r="FT29">
        <f>(Transition!$D28*('RCP19 scenario'!C30*'Unit emission'!AK29+'RCP19 scenario'!C118*'Unit emission'!AK161)*Efficiency!$G28+(Transition!$C28*('RCP19 scenario'!C30*'Unit emission'!AK73)+'RCP19 scenario'!C118*'Unit emission'!AK205)*Efficiency!$P28)/Lifetime!$C28</f>
        <v>0</v>
      </c>
      <c r="FU29">
        <f>(Transition!$D28*('RCP19 scenario'!D30*'Unit emission'!AL29+'RCP19 scenario'!D118*'Unit emission'!AL161)*Efficiency!$G28+(Transition!$C28*('RCP19 scenario'!D30*'Unit emission'!AL73)+'RCP19 scenario'!D118*'Unit emission'!AL205)*Efficiency!$P28)/Lifetime!$C28</f>
        <v>0</v>
      </c>
      <c r="FV29">
        <f>(Transition!$D28*('RCP19 scenario'!E30*'Unit emission'!AM29+'RCP19 scenario'!E118*'Unit emission'!AM161)*Efficiency!$G28+(Transition!$C28*('RCP19 scenario'!E30*'Unit emission'!AM73)+'RCP19 scenario'!E118*'Unit emission'!AM205)*Efficiency!$P28)/Lifetime!$C28</f>
        <v>0</v>
      </c>
      <c r="FW29">
        <f>(Transition!$D28*('RCP19 scenario'!F30*'Unit emission'!AN29+'RCP19 scenario'!F118*'Unit emission'!AN161)*Efficiency!$G28+(Transition!$C28*('RCP19 scenario'!F30*'Unit emission'!AN73)+'RCP19 scenario'!F118*'Unit emission'!AN205)*Efficiency!$P28)/Lifetime!$C28</f>
        <v>0</v>
      </c>
      <c r="FX29">
        <f>(Transition!$D28*('RCP19 scenario'!G30*'Unit emission'!AO29+'RCP19 scenario'!G118*'Unit emission'!AO161)*Efficiency!$G28+(Transition!$C28*('RCP19 scenario'!G30*'Unit emission'!AO73)+'RCP19 scenario'!G118*'Unit emission'!AO205)*Efficiency!$P28)/Lifetime!$C28</f>
        <v>0</v>
      </c>
      <c r="FY29">
        <f>(Transition!$D28*('RCP19 scenario'!H30*'Unit emission'!AP29+'RCP19 scenario'!H118*'Unit emission'!AP161)*Efficiency!$G28+(Transition!$C28*('RCP19 scenario'!H30*'Unit emission'!AP73)+'RCP19 scenario'!H118*'Unit emission'!AP205)*Efficiency!$P28)/Lifetime!$C28</f>
        <v>0</v>
      </c>
      <c r="FZ29">
        <f>(Transition!$D28*('RCP19 scenario'!I30*'Unit emission'!AQ29+'RCP19 scenario'!I118*'Unit emission'!AQ161)*Efficiency!$G28+(Transition!$C28*('RCP19 scenario'!I30*'Unit emission'!AQ73)+'RCP19 scenario'!I118*'Unit emission'!AQ205)*Efficiency!$P28)/Lifetime!$C28</f>
        <v>0</v>
      </c>
      <c r="GA29">
        <f>(Transition!$D28*('RCP19 scenario'!J30*'Unit emission'!AR29+'RCP19 scenario'!J118*'Unit emission'!AR161)*Efficiency!$G28+(Transition!$C28*('RCP19 scenario'!J30*'Unit emission'!AR73)+'RCP19 scenario'!J118*'Unit emission'!AR205)*Efficiency!$P28)/Lifetime!$C28</f>
        <v>0</v>
      </c>
      <c r="GB29">
        <f>(Transition!$D28*('RCP19 scenario'!K30*'Unit emission'!AS29+'RCP19 scenario'!K118*'Unit emission'!AS161)*Efficiency!$G28+(Transition!$C28*('RCP19 scenario'!K30*'Unit emission'!AS73)+'RCP19 scenario'!K118*'Unit emission'!AS205)*Efficiency!$P28)/Lifetime!$C28</f>
        <v>0</v>
      </c>
      <c r="GC29">
        <f>(Transition!$D28*('RCP19 scenario'!L30*'Unit emission'!AT29+'RCP19 scenario'!L118*'Unit emission'!AT161)*Efficiency!$G28+(Transition!$C28*('RCP19 scenario'!L30*'Unit emission'!AT73)+'RCP19 scenario'!L118*'Unit emission'!AT205)*Efficiency!$P28)/Lifetime!$C28</f>
        <v>0</v>
      </c>
      <c r="GD29">
        <f>(Transition!$D28*('RCP19 scenario'!M30*'Unit emission'!AU29+'RCP19 scenario'!M118*'Unit emission'!AU161)*Efficiency!$G28+(Transition!$C28*('RCP19 scenario'!M30*'Unit emission'!AU73)+'RCP19 scenario'!M118*'Unit emission'!AU205)*Efficiency!$P28)/Lifetime!$C28</f>
        <v>0</v>
      </c>
      <c r="GE29">
        <f>(Transition!$D28*('RCP19 scenario'!N30*'Unit emission'!AV29+'RCP19 scenario'!N118*'Unit emission'!AV161)*Efficiency!$G28+(Transition!$C28*('RCP19 scenario'!N30*'Unit emission'!AV73)+'RCP19 scenario'!N118*'Unit emission'!AV205)*Efficiency!$P28)/Lifetime!$C28</f>
        <v>0</v>
      </c>
      <c r="GF29">
        <f>(Transition!$D28*('RCP19 scenario'!O30*'Unit emission'!AW29+'RCP19 scenario'!O118*'Unit emission'!AW161)*Efficiency!$G28+(Transition!$C28*('RCP19 scenario'!O30*'Unit emission'!AW73)+'RCP19 scenario'!O118*'Unit emission'!AW205)*Efficiency!$P28)/Lifetime!$C28</f>
        <v>0</v>
      </c>
      <c r="GG29">
        <f>(Transition!$D28*('RCP19 scenario'!P30*'Unit emission'!AX29+'RCP19 scenario'!P118*'Unit emission'!AX161)*Efficiency!$G28+(Transition!$C28*('RCP19 scenario'!P30*'Unit emission'!AX73)+'RCP19 scenario'!P118*'Unit emission'!AX205)*Efficiency!$P28)/Lifetime!$C28</f>
        <v>0</v>
      </c>
      <c r="GH29">
        <f>(Transition!$D28*('RCP19 scenario'!Q30*'Unit emission'!AY29+'RCP19 scenario'!Q118*'Unit emission'!AY161)*Efficiency!$G28+(Transition!$C28*('RCP19 scenario'!Q30*'Unit emission'!AY73)+'RCP19 scenario'!Q118*'Unit emission'!AY205)*Efficiency!$P28)/Lifetime!$C28</f>
        <v>0</v>
      </c>
      <c r="GI29">
        <f>(Transition!$D28*('RCP19 scenario'!R30*'Unit emission'!AZ29+'RCP19 scenario'!R118*'Unit emission'!AZ161)*Efficiency!$G28+(Transition!$C28*('RCP19 scenario'!R30*'Unit emission'!AZ73)+'RCP19 scenario'!R118*'Unit emission'!AZ205)*Efficiency!$P28)/Lifetime!$C28</f>
        <v>0</v>
      </c>
      <c r="GJ29">
        <f>(Transition!$D28*('RCP19 scenario'!S30*'Unit emission'!BA29)*Efficiency!$G28+Transition!$C28*('RCP19 scenario'!S30*'Unit emission'!BA73)*Efficiency!$P28)/Lifetime!$C28</f>
        <v>0</v>
      </c>
      <c r="GK29">
        <f>(Transition!$D28*('RCP19 scenario'!T30*'Unit emission'!AK29+'RCP19 scenario'!T118*'Unit emission'!AK161)*Efficiency!$G28+(Transition!$C28*('RCP19 scenario'!T30*'Unit emission'!AK73)+'RCP19 scenario'!T118*'Unit emission'!AK205)*Efficiency!$P28)/Lifetime!$C28</f>
        <v>441439044.57624364</v>
      </c>
      <c r="GL29">
        <f>(Transition!$D28*('RCP19 scenario'!U30*'Unit emission'!AL29+'RCP19 scenario'!U118*'Unit emission'!AL161)*Efficiency!$G28+(Transition!$C28*('RCP19 scenario'!U30*'Unit emission'!AL73)+'RCP19 scenario'!U118*'Unit emission'!AL205)*Efficiency!$P28)/Lifetime!$C28</f>
        <v>166251896.22913226</v>
      </c>
      <c r="GM29">
        <f>(Transition!$D28*('RCP19 scenario'!V30*'Unit emission'!AM29+'RCP19 scenario'!V118*'Unit emission'!AM161)*Efficiency!$G28+(Transition!$C28*('RCP19 scenario'!V30*'Unit emission'!AM73)+'RCP19 scenario'!V118*'Unit emission'!AM205)*Efficiency!$P28)/Lifetime!$C28</f>
        <v>69471194.254422992</v>
      </c>
      <c r="GN29">
        <f>(Transition!$D28*('RCP19 scenario'!W30*'Unit emission'!AN29+'RCP19 scenario'!W118*'Unit emission'!AN161)*Efficiency!$G28+(Transition!$C28*('RCP19 scenario'!W30*'Unit emission'!AN73)+'RCP19 scenario'!W118*'Unit emission'!AN205)*Efficiency!$P28)/Lifetime!$C28</f>
        <v>25942970.333319057</v>
      </c>
      <c r="GO29">
        <f>(Transition!$D28*('RCP19 scenario'!X30*'Unit emission'!AO29+'RCP19 scenario'!X118*'Unit emission'!AO161)*Efficiency!$G28+(Transition!$C28*('RCP19 scenario'!X30*'Unit emission'!AO73)+'RCP19 scenario'!X118*'Unit emission'!AO205)*Efficiency!$P28)/Lifetime!$C28</f>
        <v>178790471.90797564</v>
      </c>
      <c r="GP29">
        <f>(Transition!$D28*('RCP19 scenario'!Y30*'Unit emission'!AP29+'RCP19 scenario'!Y118*'Unit emission'!AP161)*Efficiency!$G28+(Transition!$C28*('RCP19 scenario'!Y30*'Unit emission'!AP73)+'RCP19 scenario'!Y118*'Unit emission'!AP205)*Efficiency!$P28)/Lifetime!$C28</f>
        <v>5538547.5861090375</v>
      </c>
      <c r="GQ29">
        <f>(Transition!$D28*('RCP19 scenario'!Z30*'Unit emission'!AQ29+'RCP19 scenario'!Z118*'Unit emission'!AQ161)*Efficiency!$G28+(Transition!$C28*('RCP19 scenario'!Z30*'Unit emission'!AQ73)+'RCP19 scenario'!Z118*'Unit emission'!AQ205)*Efficiency!$P28)/Lifetime!$C28</f>
        <v>18066426.566000126</v>
      </c>
      <c r="GR29">
        <f>(Transition!$D28*('RCP19 scenario'!AA30*'Unit emission'!AR29+'RCP19 scenario'!AA118*'Unit emission'!AR161)*Efficiency!$G28+(Transition!$C28*('RCP19 scenario'!AA30*'Unit emission'!AR73)+'RCP19 scenario'!AA118*'Unit emission'!AR205)*Efficiency!$P28)/Lifetime!$C28</f>
        <v>131931678.20177464</v>
      </c>
      <c r="GS29">
        <f>(Transition!$D28*('RCP19 scenario'!AB30*'Unit emission'!AS29+'RCP19 scenario'!AB118*'Unit emission'!AS161)*Efficiency!$G28+(Transition!$C28*('RCP19 scenario'!AB30*'Unit emission'!AS73)+'RCP19 scenario'!AB118*'Unit emission'!AS205)*Efficiency!$P28)/Lifetime!$C28</f>
        <v>455555246.55661958</v>
      </c>
      <c r="GT29">
        <f>(Transition!$D28*('RCP19 scenario'!AC30*'Unit emission'!AT29+'RCP19 scenario'!AC118*'Unit emission'!AT161)*Efficiency!$G28+(Transition!$C28*('RCP19 scenario'!AC30*'Unit emission'!AT73)+'RCP19 scenario'!AC118*'Unit emission'!AT205)*Efficiency!$P28)/Lifetime!$C28</f>
        <v>56013974.222164206</v>
      </c>
      <c r="GU29">
        <f>(Transition!$D28*('RCP19 scenario'!AD30*'Unit emission'!AU29+'RCP19 scenario'!AD118*'Unit emission'!AU161)*Efficiency!$G28+(Transition!$C28*('RCP19 scenario'!AD30*'Unit emission'!AU73)+'RCP19 scenario'!AD118*'Unit emission'!AU205)*Efficiency!$P28)/Lifetime!$C28</f>
        <v>84541426.836406395</v>
      </c>
      <c r="GV29">
        <f>(Transition!$D28*('RCP19 scenario'!AE30*'Unit emission'!AV29+'RCP19 scenario'!AE118*'Unit emission'!AV161)*Efficiency!$G28+(Transition!$C28*('RCP19 scenario'!AE30*'Unit emission'!AV73)+'RCP19 scenario'!AE118*'Unit emission'!AV205)*Efficiency!$P28)/Lifetime!$C28</f>
        <v>13015343.770504506</v>
      </c>
      <c r="GW29">
        <f>(Transition!$D28*('RCP19 scenario'!AF30*'Unit emission'!AW29+'RCP19 scenario'!AF118*'Unit emission'!AW161)*Efficiency!$G28+(Transition!$C28*('RCP19 scenario'!AF30*'Unit emission'!AW73)+'RCP19 scenario'!AF118*'Unit emission'!AW205)*Efficiency!$P28)/Lifetime!$C28</f>
        <v>24484435.732924659</v>
      </c>
      <c r="GX29">
        <f>(Transition!$D28*('RCP19 scenario'!AG30*'Unit emission'!AX29+'RCP19 scenario'!AG118*'Unit emission'!AX161)*Efficiency!$G28+(Transition!$C28*('RCP19 scenario'!AG30*'Unit emission'!AX73)+'RCP19 scenario'!AG118*'Unit emission'!AX205)*Efficiency!$P28)/Lifetime!$C28</f>
        <v>45142423.372843601</v>
      </c>
      <c r="GY29">
        <f>(Transition!$D28*('RCP19 scenario'!AH30*'Unit emission'!AY29+'RCP19 scenario'!AH118*'Unit emission'!AY161)*Efficiency!$G28+(Transition!$C28*('RCP19 scenario'!AH30*'Unit emission'!AY73)+'RCP19 scenario'!AH118*'Unit emission'!AY205)*Efficiency!$P28)/Lifetime!$C28</f>
        <v>30065362.594428856</v>
      </c>
      <c r="GZ29">
        <f>(Transition!$D28*('RCP19 scenario'!AI30*'Unit emission'!AZ29+'RCP19 scenario'!AI118*'Unit emission'!AZ161)*Efficiency!$G28+(Transition!$C28*('RCP19 scenario'!AI30*'Unit emission'!AZ73)+'RCP19 scenario'!AI118*'Unit emission'!AZ205)*Efficiency!$P28)/Lifetime!$C28</f>
        <v>148146593.35913265</v>
      </c>
      <c r="HA29">
        <f>(Transition!$D28*('RCP19 scenario'!AJ30*'Unit emission'!BA29)*Efficiency!$G28+Transition!$C28*('RCP19 scenario'!AJ30*'Unit emission'!BA73)*Efficiency!$P28)/Lifetime!$C28</f>
        <v>0</v>
      </c>
      <c r="HB29">
        <f>(Transition!$D28*('RCP19 scenario'!AK30*'Unit emission'!AK29+'RCP19 scenario'!AK118*'Unit emission'!AK161)*Efficiency!$G28+(Transition!$C28*('RCP19 scenario'!AK30*'Unit emission'!AK73)+'RCP19 scenario'!AK118*'Unit emission'!AK205)*Efficiency!$P28)/Lifetime!$C28</f>
        <v>868194883.55798507</v>
      </c>
      <c r="HC29">
        <f>(Transition!$D28*('RCP19 scenario'!AL30*'Unit emission'!AL29+'RCP19 scenario'!AL118*'Unit emission'!AL161)*Efficiency!$G28+(Transition!$C28*('RCP19 scenario'!AL30*'Unit emission'!AL73)+'RCP19 scenario'!AL118*'Unit emission'!AL205)*Efficiency!$P28)/Lifetime!$C28</f>
        <v>332503615.0255965</v>
      </c>
      <c r="HD29">
        <f>(Transition!$D28*('RCP19 scenario'!AM30*'Unit emission'!AM29+'RCP19 scenario'!AM118*'Unit emission'!AM161)*Efficiency!$G28+(Transition!$C28*('RCP19 scenario'!AM30*'Unit emission'!AM73)+'RCP19 scenario'!AM118*'Unit emission'!AM205)*Efficiency!$P28)/Lifetime!$C28</f>
        <v>145502482.82699534</v>
      </c>
      <c r="HE29">
        <f>(Transition!$D28*('RCP19 scenario'!AN30*'Unit emission'!AN29+'RCP19 scenario'!AN118*'Unit emission'!AN161)*Efficiency!$G28+(Transition!$C28*('RCP19 scenario'!AN30*'Unit emission'!AN73)+'RCP19 scenario'!AN118*'Unit emission'!AN205)*Efficiency!$P28)/Lifetime!$C28</f>
        <v>33584116.283874765</v>
      </c>
      <c r="HF29">
        <f>(Transition!$D28*('RCP19 scenario'!AO30*'Unit emission'!AO29+'RCP19 scenario'!AO118*'Unit emission'!AO161)*Efficiency!$G28+(Transition!$C28*('RCP19 scenario'!AO30*'Unit emission'!AO73)+'RCP19 scenario'!AO118*'Unit emission'!AO205)*Efficiency!$P28)/Lifetime!$C28</f>
        <v>357580943.81595129</v>
      </c>
      <c r="HG29">
        <f>(Transition!$D28*('RCP19 scenario'!AP30*'Unit emission'!AP29+'RCP19 scenario'!AP118*'Unit emission'!AP161)*Efficiency!$G28+(Transition!$C28*('RCP19 scenario'!AP30*'Unit emission'!AP73)+'RCP19 scenario'!AP118*'Unit emission'!AP205)*Efficiency!$P28)/Lifetime!$C28</f>
        <v>9752674.1368503384</v>
      </c>
      <c r="HH29">
        <f>(Transition!$D28*('RCP19 scenario'!AQ30*'Unit emission'!AQ29+'RCP19 scenario'!AQ118*'Unit emission'!AQ161)*Efficiency!$G28+(Transition!$C28*('RCP19 scenario'!AQ30*'Unit emission'!AQ73)+'RCP19 scenario'!AQ118*'Unit emission'!AQ205)*Efficiency!$P28)/Lifetime!$C28</f>
        <v>36132853.132000312</v>
      </c>
      <c r="HI29">
        <f>(Transition!$D28*('RCP19 scenario'!AR30*'Unit emission'!AR29+'RCP19 scenario'!AR118*'Unit emission'!AR161)*Efficiency!$G28+(Transition!$C28*('RCP19 scenario'!AR30*'Unit emission'!AR73)+'RCP19 scenario'!AR118*'Unit emission'!AR205)*Efficiency!$P28)/Lifetime!$C28</f>
        <v>257877296.84541902</v>
      </c>
      <c r="HJ29">
        <f>(Transition!$D28*('RCP19 scenario'!AS30*'Unit emission'!AS29+'RCP19 scenario'!AS118*'Unit emission'!AS161)*Efficiency!$G28+(Transition!$C28*('RCP19 scenario'!AS30*'Unit emission'!AS73)+'RCP19 scenario'!AS118*'Unit emission'!AS205)*Efficiency!$P28)/Lifetime!$C28</f>
        <v>911110493.11323655</v>
      </c>
      <c r="HK29">
        <f>(Transition!$D28*('RCP19 scenario'!AT30*'Unit emission'!AT29+'RCP19 scenario'!AT118*'Unit emission'!AT161)*Efficiency!$G28+(Transition!$C28*('RCP19 scenario'!AT30*'Unit emission'!AT73)+'RCP19 scenario'!AT118*'Unit emission'!AT205)*Efficiency!$P28)/Lifetime!$C28</f>
        <v>112027948.44432817</v>
      </c>
      <c r="HL29">
        <f>(Transition!$D28*('RCP19 scenario'!AU30*'Unit emission'!AU29+'RCP19 scenario'!AU118*'Unit emission'!AU161)*Efficiency!$G28+(Transition!$C28*('RCP19 scenario'!AU30*'Unit emission'!AU73)+'RCP19 scenario'!AU118*'Unit emission'!AU205)*Efficiency!$P28)/Lifetime!$C28</f>
        <v>117839082.85733896</v>
      </c>
      <c r="HM29">
        <f>(Transition!$D28*('RCP19 scenario'!AV30*'Unit emission'!AV29+'RCP19 scenario'!AV118*'Unit emission'!AV161)*Efficiency!$G28+(Transition!$C28*('RCP19 scenario'!AV30*'Unit emission'!AV73)+'RCP19 scenario'!AV118*'Unit emission'!AV205)*Efficiency!$P28)/Lifetime!$C28</f>
        <v>26030687.541009013</v>
      </c>
      <c r="HN29">
        <f>(Transition!$D28*('RCP19 scenario'!AW30*'Unit emission'!AW29+'RCP19 scenario'!AW118*'Unit emission'!AW161)*Efficiency!$G28+(Transition!$C28*('RCP19 scenario'!AW30*'Unit emission'!AW73)+'RCP19 scenario'!AW118*'Unit emission'!AW205)*Efficiency!$P28)/Lifetime!$C28</f>
        <v>48968871.465849385</v>
      </c>
      <c r="HO29">
        <f>(Transition!$D28*('RCP19 scenario'!AX30*'Unit emission'!AX29+'RCP19 scenario'!AX118*'Unit emission'!AX161)*Efficiency!$G28+(Transition!$C28*('RCP19 scenario'!AX30*'Unit emission'!AX73)+'RCP19 scenario'!AX118*'Unit emission'!AX205)*Efficiency!$P28)/Lifetime!$C28</f>
        <v>90284846.745687068</v>
      </c>
      <c r="HP29">
        <f>(Transition!$D28*('RCP19 scenario'!AY30*'Unit emission'!AY29+'RCP19 scenario'!AY118*'Unit emission'!AY161)*Efficiency!$G28+(Transition!$C28*('RCP19 scenario'!AY30*'Unit emission'!AY73)+'RCP19 scenario'!AY118*'Unit emission'!AY205)*Efficiency!$P28)/Lifetime!$C28</f>
        <v>60130725.188857473</v>
      </c>
      <c r="HQ29">
        <f>(Transition!$D28*('RCP19 scenario'!AZ30*'Unit emission'!AZ29+'RCP19 scenario'!AZ118*'Unit emission'!AZ161)*Efficiency!$G28+(Transition!$C28*('RCP19 scenario'!AZ30*'Unit emission'!AZ73)+'RCP19 scenario'!AZ118*'Unit emission'!AZ205)*Efficiency!$P28)/Lifetime!$C28</f>
        <v>296293186.71826589</v>
      </c>
      <c r="HR29">
        <f>(Transition!$D28*('RCP19 scenario'!BA30*'Unit emission'!BA29)*Efficiency!$G28+Transition!$C28*('RCP19 scenario'!BA30*'Unit emission'!BA73)*Efficiency!$P28)/Lifetime!$C28</f>
        <v>0</v>
      </c>
      <c r="HS29" s="9">
        <f>(Transition!$D28*('RCP19 scenario'!BB30*'Unit emission'!AK29)*Efficiency!$G28+Transition!$C28*('RCP19 scenario'!BB30*'Unit emission'!AK73)*Efficiency!$P28)/Lifetime!$C28</f>
        <v>0</v>
      </c>
      <c r="HT29" s="9">
        <f>(Transition!$D28*('RCP19 scenario'!BC30*'Unit emission'!AL29)*Efficiency!$G28+Transition!$C28*('RCP19 scenario'!BC30*'Unit emission'!AL73)*Efficiency!$P28)/Lifetime!$C28</f>
        <v>0</v>
      </c>
      <c r="HU29" s="9">
        <f>(Transition!$D28*('RCP19 scenario'!BD30*'Unit emission'!AM29)*Efficiency!$G28+Transition!$C28*('RCP19 scenario'!BD30*'Unit emission'!AM73)*Efficiency!$P28)/Lifetime!$C28</f>
        <v>0</v>
      </c>
      <c r="HV29" s="9">
        <f>(Transition!$D28*('RCP19 scenario'!BE30*'Unit emission'!AN29)*Efficiency!$G28+Transition!$C28*('RCP19 scenario'!BE30*'Unit emission'!AN73)*Efficiency!$P28)/Lifetime!$C28</f>
        <v>0</v>
      </c>
      <c r="HW29" s="9">
        <f>(Transition!$D28*('RCP19 scenario'!BF30*'Unit emission'!AO29)*Efficiency!$G28+Transition!$C28*('RCP19 scenario'!BF30*'Unit emission'!AO73)*Efficiency!$P28)/Lifetime!$C28</f>
        <v>0</v>
      </c>
      <c r="HX29" s="9">
        <f>(Transition!$D28*('RCP19 scenario'!BG30*'Unit emission'!AP29)*Efficiency!$G28+Transition!$C28*('RCP19 scenario'!BG30*'Unit emission'!AP73)*Efficiency!$P28)/Lifetime!$C28</f>
        <v>0</v>
      </c>
      <c r="HY29" s="9">
        <f>(Transition!$D28*('RCP19 scenario'!BH30*'Unit emission'!AQ29)*Efficiency!$G28+Transition!$C28*('RCP19 scenario'!BH30*'Unit emission'!AQ73)*Efficiency!$P28)/Lifetime!$C28</f>
        <v>0</v>
      </c>
      <c r="HZ29" s="9">
        <f>(Transition!$D28*('RCP19 scenario'!BI30*'Unit emission'!AR29)*Efficiency!$G28+Transition!$C28*('RCP19 scenario'!BI30*'Unit emission'!AR73)*Efficiency!$P28)/Lifetime!$C28</f>
        <v>0</v>
      </c>
      <c r="IA29" s="9">
        <f>(Transition!$D28*('RCP19 scenario'!BJ30*'Unit emission'!AS29)*Efficiency!$G28+Transition!$C28*('RCP19 scenario'!BJ30*'Unit emission'!AS73)*Efficiency!$P28)/Lifetime!$C28</f>
        <v>0</v>
      </c>
      <c r="IB29" s="9">
        <f>(Transition!$D28*('RCP19 scenario'!BK30*'Unit emission'!AT29)*Efficiency!$G28+Transition!$C28*('RCP19 scenario'!BK30*'Unit emission'!AT73)*Efficiency!$P28)/Lifetime!$C28</f>
        <v>0</v>
      </c>
      <c r="IC29" s="9">
        <f>(Transition!$D28*('RCP19 scenario'!BL30*'Unit emission'!AU29)*Efficiency!$G28+Transition!$C28*('RCP19 scenario'!BL30*'Unit emission'!AU73)*Efficiency!$P28)/Lifetime!$C28</f>
        <v>0</v>
      </c>
      <c r="ID29" s="9">
        <f>(Transition!$D28*('RCP19 scenario'!BM30*'Unit emission'!AV29)*Efficiency!$G28+Transition!$C28*('RCP19 scenario'!BM30*'Unit emission'!AV73)*Efficiency!$P28)/Lifetime!$C28</f>
        <v>0</v>
      </c>
      <c r="IE29" s="9">
        <f>(Transition!$D28*('RCP19 scenario'!BN30*'Unit emission'!AW29)*Efficiency!$G28+Transition!$C28*('RCP19 scenario'!BN30*'Unit emission'!AW73)*Efficiency!$P28)/Lifetime!$C28</f>
        <v>0</v>
      </c>
      <c r="IF29" s="9">
        <f>(Transition!$D28*('RCP19 scenario'!BO30*'Unit emission'!AX29)*Efficiency!$G28+Transition!$C28*('RCP19 scenario'!BO30*'Unit emission'!AX73)*Efficiency!$P28)/Lifetime!$C28</f>
        <v>0</v>
      </c>
      <c r="IG29" s="9">
        <f>(Transition!$D28*('RCP19 scenario'!BP30*'Unit emission'!AY29)*Efficiency!$G28+Transition!$C28*('RCP19 scenario'!BP30*'Unit emission'!AY73)*Efficiency!$P28)/Lifetime!$C28</f>
        <v>0</v>
      </c>
      <c r="IH29" s="9">
        <f>(Transition!$D28*('RCP19 scenario'!BQ30*'Unit emission'!AZ29)*Efficiency!$G28+Transition!$C28*('RCP19 scenario'!BQ30*'Unit emission'!AZ73)*Efficiency!$P28)/Lifetime!$C28</f>
        <v>0</v>
      </c>
      <c r="II29" s="9">
        <f>(Transition!$D28*('RCP19 scenario'!BR30*'Unit emission'!BA29)*Efficiency!$G28+Transition!$C28*('RCP19 scenario'!BR30*'Unit emission'!BA73)*Efficiency!$P28)/Lifetime!$C28</f>
        <v>0</v>
      </c>
      <c r="IJ29" s="9">
        <f>(Transition!$D28*('RCP19 scenario'!BS30*'Unit emission'!AK29)*Efficiency!$G28+Transition!$C28*('RCP19 scenario'!BS30*'Unit emission'!AK73)*Efficiency!$P28)/Lifetime!$C28</f>
        <v>0</v>
      </c>
      <c r="IK29" s="9">
        <f>(Transition!$D28*('RCP19 scenario'!BT30*'Unit emission'!AL29)*Efficiency!$G28+Transition!$C28*('RCP19 scenario'!BT30*'Unit emission'!AL73)*Efficiency!$P28)/Lifetime!$C28</f>
        <v>0</v>
      </c>
      <c r="IL29" s="9">
        <f>(Transition!$D28*('RCP19 scenario'!BU30*'Unit emission'!AM29)*Efficiency!$G28+Transition!$C28*('RCP19 scenario'!BU30*'Unit emission'!AM73)*Efficiency!$P28)/Lifetime!$C28</f>
        <v>0</v>
      </c>
      <c r="IM29" s="9">
        <f>(Transition!$D28*('RCP19 scenario'!BV30*'Unit emission'!AN29)*Efficiency!$G28+Transition!$C28*('RCP19 scenario'!BV30*'Unit emission'!AN73)*Efficiency!$P28)/Lifetime!$C28</f>
        <v>0</v>
      </c>
      <c r="IN29" s="9">
        <f>(Transition!$D28*('RCP19 scenario'!BW30*'Unit emission'!AO29)*Efficiency!$G28+Transition!$C28*('RCP19 scenario'!BW30*'Unit emission'!AO73)*Efficiency!$P28)/Lifetime!$C28</f>
        <v>0</v>
      </c>
      <c r="IO29" s="9">
        <f>(Transition!$D28*('RCP19 scenario'!BX30*'Unit emission'!AP29)*Efficiency!$G28+Transition!$C28*('RCP19 scenario'!BX30*'Unit emission'!AP73)*Efficiency!$P28)/Lifetime!$C28</f>
        <v>0</v>
      </c>
      <c r="IP29" s="9">
        <f>(Transition!$D28*('RCP19 scenario'!BY30*'Unit emission'!AQ29)*Efficiency!$G28+Transition!$C28*('RCP19 scenario'!BY30*'Unit emission'!AQ73)*Efficiency!$P28)/Lifetime!$C28</f>
        <v>0</v>
      </c>
      <c r="IQ29" s="9">
        <f>(Transition!$D28*('RCP19 scenario'!BZ30*'Unit emission'!AR29)*Efficiency!$G28+Transition!$C28*('RCP19 scenario'!BZ30*'Unit emission'!AR73)*Efficiency!$P28)/Lifetime!$C28</f>
        <v>0</v>
      </c>
      <c r="IR29" s="9">
        <f>(Transition!$D28*('RCP19 scenario'!CA30*'Unit emission'!AS29)*Efficiency!$G28+Transition!$C28*('RCP19 scenario'!CA30*'Unit emission'!AS73)*Efficiency!$P28)/Lifetime!$C28</f>
        <v>0</v>
      </c>
      <c r="IS29" s="9">
        <f>(Transition!$D28*('RCP19 scenario'!CB30*'Unit emission'!AT29)*Efficiency!$G28+Transition!$C28*('RCP19 scenario'!CB30*'Unit emission'!AT73)*Efficiency!$P28)/Lifetime!$C28</f>
        <v>0</v>
      </c>
      <c r="IT29" s="9">
        <f>(Transition!$D28*('RCP19 scenario'!CC30*'Unit emission'!AU29)*Efficiency!$G28+Transition!$C28*('RCP19 scenario'!CC30*'Unit emission'!AU73)*Efficiency!$P28)/Lifetime!$C28</f>
        <v>0</v>
      </c>
      <c r="IU29" s="9">
        <f>(Transition!$D28*('RCP19 scenario'!CD30*'Unit emission'!AV29)*Efficiency!$G28+Transition!$C28*('RCP19 scenario'!CD30*'Unit emission'!AV73)*Efficiency!$P28)/Lifetime!$C28</f>
        <v>0</v>
      </c>
      <c r="IV29" s="9">
        <f>(Transition!$D28*('RCP19 scenario'!CE30*'Unit emission'!AW29)*Efficiency!$G28+Transition!$C28*('RCP19 scenario'!CE30*'Unit emission'!AW73)*Efficiency!$P28)/Lifetime!$C28</f>
        <v>0</v>
      </c>
      <c r="IW29" s="9">
        <f>(Transition!$D28*('RCP19 scenario'!CF30*'Unit emission'!AX29)*Efficiency!$G28+Transition!$C28*('RCP19 scenario'!CF30*'Unit emission'!AX73)*Efficiency!$P28)/Lifetime!$C28</f>
        <v>0</v>
      </c>
      <c r="IX29" s="9">
        <f>(Transition!$D28*('RCP19 scenario'!CG30*'Unit emission'!AY29)*Efficiency!$G28+Transition!$C28*('RCP19 scenario'!CG30*'Unit emission'!AY73)*Efficiency!$P28)/Lifetime!$C28</f>
        <v>0</v>
      </c>
      <c r="IY29" s="9">
        <f>(Transition!$D28*('RCP19 scenario'!CH30*'Unit emission'!AZ29)*Efficiency!$G28+Transition!$C28*('RCP19 scenario'!CH30*'Unit emission'!AZ73)*Efficiency!$P28)/Lifetime!$C28</f>
        <v>0</v>
      </c>
    </row>
    <row r="30" spans="1:259" x14ac:dyDescent="0.25">
      <c r="A30">
        <v>2037</v>
      </c>
      <c r="B30">
        <f>(Transition!$D29*('Base-scenario'!C31*'Unit emission'!C30)*Efficiency!$G29+(Transition!$C29*('Base-scenario'!C31*'Unit emission'!C74)+'Base-scenario'!C119*'Unit emission'!C206)*Efficiency!$P29)/Lifetime!$C29</f>
        <v>0</v>
      </c>
      <c r="C30">
        <f>(Transition!$D29*('Base-scenario'!D31*'Unit emission'!D30)*Efficiency!$G29+(Transition!$C29*('Base-scenario'!D31*'Unit emission'!D74)+'Base-scenario'!D119*'Unit emission'!D206)*Efficiency!$P29)/Lifetime!$C29</f>
        <v>0</v>
      </c>
      <c r="D30">
        <f>(Transition!$D29*('Base-scenario'!E31*'Unit emission'!E30)*Efficiency!$G29+(Transition!$C29*('Base-scenario'!E31*'Unit emission'!E74)+'Base-scenario'!E119*'Unit emission'!E206)*Efficiency!$P29)/Lifetime!$C29</f>
        <v>0</v>
      </c>
      <c r="E30">
        <f>(Transition!$D29*('Base-scenario'!F31*'Unit emission'!F30)*Efficiency!$G29+(Transition!$C29*('Base-scenario'!F31*'Unit emission'!F74)+'Base-scenario'!F119*'Unit emission'!F206)*Efficiency!$P29)/Lifetime!$C29</f>
        <v>0</v>
      </c>
      <c r="F30">
        <f>(Transition!$D29*('Base-scenario'!G31*'Unit emission'!G30)*Efficiency!$G29+(Transition!$C29*('Base-scenario'!G31*'Unit emission'!G74)+'Base-scenario'!G119*'Unit emission'!G206)*Efficiency!$P29)/Lifetime!$C29</f>
        <v>0</v>
      </c>
      <c r="G30">
        <f>(Transition!$D29*('Base-scenario'!H31*'Unit emission'!H30)*Efficiency!$G29+(Transition!$C29*('Base-scenario'!H31*'Unit emission'!H74)+'Base-scenario'!H119*'Unit emission'!H206)*Efficiency!$P29)/Lifetime!$C29</f>
        <v>0</v>
      </c>
      <c r="H30">
        <f>(Transition!$D29*('Base-scenario'!I31*'Unit emission'!I30)*Efficiency!$G29+(Transition!$C29*('Base-scenario'!I31*'Unit emission'!I74)+'Base-scenario'!I119*'Unit emission'!I206)*Efficiency!$P29)/Lifetime!$C29</f>
        <v>0</v>
      </c>
      <c r="I30">
        <f>(Transition!$D29*('Base-scenario'!J31*'Unit emission'!J30)*Efficiency!$G29+(Transition!$C29*('Base-scenario'!J31*'Unit emission'!J74)+'Base-scenario'!J119*'Unit emission'!J206)*Efficiency!$P29)/Lifetime!$C29</f>
        <v>0</v>
      </c>
      <c r="J30">
        <f>(Transition!$D29*('Base-scenario'!K31*'Unit emission'!K30)*Efficiency!$G29+(Transition!$C29*('Base-scenario'!K31*'Unit emission'!K74)+'Base-scenario'!K119*'Unit emission'!K206)*Efficiency!$P29)/Lifetime!$C29</f>
        <v>0</v>
      </c>
      <c r="K30">
        <f>(Transition!$D29*('Base-scenario'!L31*'Unit emission'!L30)*Efficiency!$G29+(Transition!$C29*('Base-scenario'!L31*'Unit emission'!L74)+'Base-scenario'!L119*'Unit emission'!L206)*Efficiency!$P29)/Lifetime!$C29</f>
        <v>0</v>
      </c>
      <c r="L30">
        <f>(Transition!$D29*('Base-scenario'!M31*'Unit emission'!M30)*Efficiency!$G29+(Transition!$C29*('Base-scenario'!M31*'Unit emission'!M74)+'Base-scenario'!M119*'Unit emission'!M206)*Efficiency!$P29)/Lifetime!$C29</f>
        <v>0</v>
      </c>
      <c r="M30">
        <f>(Transition!$D29*('Base-scenario'!N31*'Unit emission'!N30)*Efficiency!$G29+(Transition!$C29*('Base-scenario'!N31*'Unit emission'!N74)+'Base-scenario'!N119*'Unit emission'!N206)*Efficiency!$P29)/Lifetime!$C29</f>
        <v>0</v>
      </c>
      <c r="N30">
        <f>(Transition!$D29*('Base-scenario'!O31*'Unit emission'!O30)*Efficiency!$G29+(Transition!$C29*('Base-scenario'!O31*'Unit emission'!O74)+'Base-scenario'!O119*'Unit emission'!O206)*Efficiency!$P29)/Lifetime!$C29</f>
        <v>0</v>
      </c>
      <c r="O30">
        <f>(Transition!$D29*('Base-scenario'!P31*'Unit emission'!P30)*Efficiency!$G29+(Transition!$C29*('Base-scenario'!P31*'Unit emission'!P74)+'Base-scenario'!P119*'Unit emission'!P206)*Efficiency!$P29)/Lifetime!$C29</f>
        <v>0</v>
      </c>
      <c r="P30">
        <f>(Transition!$D29*('Base-scenario'!Q31*'Unit emission'!Q30)*Efficiency!$G29+(Transition!$C29*('Base-scenario'!Q31*'Unit emission'!Q74)+'Base-scenario'!Q119*'Unit emission'!Q206)*Efficiency!$P29)/Lifetime!$C29</f>
        <v>0</v>
      </c>
      <c r="Q30">
        <f>(Transition!$D29*('Base-scenario'!R31*'Unit emission'!R30)*Efficiency!$G29+(Transition!$C29*('Base-scenario'!R31*'Unit emission'!R74)+'Base-scenario'!R119*'Unit emission'!R206)*Efficiency!$P29)/Lifetime!$C29</f>
        <v>0</v>
      </c>
      <c r="R30">
        <f>(Transition!$D29*('Base-scenario'!S31*'Unit emission'!S30)*Efficiency!$G29+Transition!$C29*('Base-scenario'!S31*'Unit emission'!S74)*Efficiency!$P29)/Lifetime!$C29</f>
        <v>0</v>
      </c>
      <c r="S30">
        <f>(Transition!$D29*('Base-scenario'!T31*'Unit emission'!C30)*Efficiency!$G29+(Transition!$C29*('Base-scenario'!T31*'Unit emission'!C74)+'Base-scenario'!T119*'Unit emission'!C206)*Efficiency!$P29)/Lifetime!$C29</f>
        <v>216987597.9294962</v>
      </c>
      <c r="T30">
        <f>(Transition!$D29*('Base-scenario'!U31*'Unit emission'!D30)*Efficiency!$G29+(Transition!$C29*('Base-scenario'!U31*'Unit emission'!D74)+'Base-scenario'!U119*'Unit emission'!D206)*Efficiency!$P29)/Lifetime!$C29</f>
        <v>101172688.27470337</v>
      </c>
      <c r="U30">
        <f>(Transition!$D29*('Base-scenario'!V31*'Unit emission'!E30)*Efficiency!$G29+(Transition!$C29*('Base-scenario'!V31*'Unit emission'!E74)+'Base-scenario'!V119*'Unit emission'!E206)*Efficiency!$P29)/Lifetime!$C29</f>
        <v>0</v>
      </c>
      <c r="V30">
        <f>(Transition!$D29*('Base-scenario'!W31*'Unit emission'!F30)*Efficiency!$G29+(Transition!$C29*('Base-scenario'!W31*'Unit emission'!F74)+'Base-scenario'!W119*'Unit emission'!F206)*Efficiency!$P29)/Lifetime!$C29</f>
        <v>13945144.736964652</v>
      </c>
      <c r="W30">
        <f>(Transition!$D29*('Base-scenario'!X31*'Unit emission'!G30)*Efficiency!$G29+(Transition!$C29*('Base-scenario'!X31*'Unit emission'!G74)+'Base-scenario'!X119*'Unit emission'!G206)*Efficiency!$P29)/Lifetime!$C29</f>
        <v>172344777.20420659</v>
      </c>
      <c r="X30">
        <f>(Transition!$D29*('Base-scenario'!Y31*'Unit emission'!H30)*Efficiency!$G29+(Transition!$C29*('Base-scenario'!Y31*'Unit emission'!H74)+'Base-scenario'!Y119*'Unit emission'!H206)*Efficiency!$P29)/Lifetime!$C29</f>
        <v>5834758.7266996661</v>
      </c>
      <c r="Y30">
        <f>(Transition!$D29*('Base-scenario'!Z31*'Unit emission'!I30)*Efficiency!$G29+(Transition!$C29*('Base-scenario'!Z31*'Unit emission'!I74)+'Base-scenario'!Z119*'Unit emission'!I206)*Efficiency!$P29)/Lifetime!$C29</f>
        <v>6145618.4853952685</v>
      </c>
      <c r="Z30">
        <f>(Transition!$D29*('Base-scenario'!AA31*'Unit emission'!J30)*Efficiency!$G29+(Transition!$C29*('Base-scenario'!AA31*'Unit emission'!J74)+'Base-scenario'!AA119*'Unit emission'!J206)*Efficiency!$P29)/Lifetime!$C29</f>
        <v>35750988.760848999</v>
      </c>
      <c r="AA30">
        <f>(Transition!$D29*('Base-scenario'!AB31*'Unit emission'!K30)*Efficiency!$G29+(Transition!$C29*('Base-scenario'!AB31*'Unit emission'!K74)+'Base-scenario'!AB119*'Unit emission'!K206)*Efficiency!$P29)/Lifetime!$C29</f>
        <v>219332193.83583835</v>
      </c>
      <c r="AB30">
        <f>(Transition!$D29*('Base-scenario'!AC31*'Unit emission'!L30)*Efficiency!$G29+(Transition!$C29*('Base-scenario'!AC31*'Unit emission'!L74)+'Base-scenario'!AC119*'Unit emission'!L206)*Efficiency!$P29)/Lifetime!$C29</f>
        <v>26889045.034767408</v>
      </c>
      <c r="AC30">
        <f>(Transition!$D29*('Base-scenario'!AD31*'Unit emission'!M30)*Efficiency!$G29+(Transition!$C29*('Base-scenario'!AD31*'Unit emission'!M74)+'Base-scenario'!AD119*'Unit emission'!M206)*Efficiency!$P29)/Lifetime!$C29</f>
        <v>34259671.63487684</v>
      </c>
      <c r="AD30">
        <f>(Transition!$D29*('Base-scenario'!AE31*'Unit emission'!N30)*Efficiency!$G29+(Transition!$C29*('Base-scenario'!AE31*'Unit emission'!N74)+'Base-scenario'!AE119*'Unit emission'!N206)*Efficiency!$P29)/Lifetime!$C29</f>
        <v>5172398.2533425307</v>
      </c>
      <c r="AE30">
        <f>(Transition!$D29*('Base-scenario'!AF31*'Unit emission'!O30)*Efficiency!$G29+(Transition!$C29*('Base-scenario'!AF31*'Unit emission'!O74)+'Base-scenario'!AF119*'Unit emission'!O206)*Efficiency!$P29)/Lifetime!$C29</f>
        <v>15725100.15546779</v>
      </c>
      <c r="AF30">
        <f>(Transition!$D29*('Base-scenario'!AG31*'Unit emission'!P30)*Efficiency!$G29+(Transition!$C29*('Base-scenario'!AG31*'Unit emission'!P74)+'Base-scenario'!AG119*'Unit emission'!P206)*Efficiency!$P29)/Lifetime!$C29</f>
        <v>17634876.231507462</v>
      </c>
      <c r="AG30">
        <f>(Transition!$D29*('Base-scenario'!AH31*'Unit emission'!Q30)*Efficiency!$G29+(Transition!$C29*('Base-scenario'!AH31*'Unit emission'!Q74)+'Base-scenario'!AH119*'Unit emission'!Q206)*Efficiency!$P29)/Lifetime!$C29</f>
        <v>10044978.361047966</v>
      </c>
      <c r="AH30">
        <f>(Transition!$D29*('Base-scenario'!AI31*'Unit emission'!R30)*Efficiency!$G29+(Transition!$C29*('Base-scenario'!AI31*'Unit emission'!R74)+'Base-scenario'!AI119*'Unit emission'!R206)*Efficiency!$P29)/Lifetime!$C29</f>
        <v>68627378.791845351</v>
      </c>
      <c r="AI30">
        <f>(Transition!$D29*('Base-scenario'!AJ31*'Unit emission'!S30)*Efficiency!$G29+Transition!$C29*('Base-scenario'!AJ31*'Unit emission'!S74)*Efficiency!$P29)/Lifetime!$C29</f>
        <v>0</v>
      </c>
      <c r="AJ30">
        <f>(Transition!$D29*('Base-scenario'!AK31*'Unit emission'!C30+'Base-scenario'!AK119*'Unit emission'!C162)*Efficiency!$G29+(Transition!$C29*('Base-scenario'!AK31*'Unit emission'!C74)+'Base-scenario'!AK119*'Unit emission'!C206)*Efficiency!$P29)/Lifetime!$C29</f>
        <v>217681601.50457731</v>
      </c>
      <c r="AK30">
        <f>(Transition!$D29*('Base-scenario'!AL31*'Unit emission'!D30+'Base-scenario'!AL119*'Unit emission'!D162)*Efficiency!$G29+(Transition!$C29*('Base-scenario'!AL31*'Unit emission'!D74)+'Base-scenario'!AL119*'Unit emission'!D206)*Efficiency!$P29)/Lifetime!$C29</f>
        <v>203898825.98586676</v>
      </c>
      <c r="AL30">
        <f>(Transition!$D29*('Base-scenario'!AM31*'Unit emission'!E30+'Base-scenario'!AM119*'Unit emission'!E162)*Efficiency!$G29+(Transition!$C29*('Base-scenario'!AM31*'Unit emission'!E74)+'Base-scenario'!AM119*'Unit emission'!E206)*Efficiency!$P29)/Lifetime!$C29</f>
        <v>0</v>
      </c>
      <c r="AM30">
        <f>(Transition!$D29*('Base-scenario'!AN31*'Unit emission'!F30+'Base-scenario'!AN119*'Unit emission'!F162)*Efficiency!$G29+(Transition!$C29*('Base-scenario'!AN31*'Unit emission'!F74)+'Base-scenario'!AN119*'Unit emission'!F206)*Efficiency!$P29)/Lifetime!$C29</f>
        <v>27890289.473929305</v>
      </c>
      <c r="AN30">
        <f>(Transition!$D29*('Base-scenario'!AO31*'Unit emission'!G30+'Base-scenario'!AO119*'Unit emission'!G162)*Efficiency!$G29+(Transition!$C29*('Base-scenario'!AO31*'Unit emission'!G74)+'Base-scenario'!AO119*'Unit emission'!G206)*Efficiency!$P29)/Lifetime!$C29</f>
        <v>344689554.40841317</v>
      </c>
      <c r="AO30">
        <f>(Transition!$D29*('Base-scenario'!AP31*'Unit emission'!H30+'Base-scenario'!AP119*'Unit emission'!H162)*Efficiency!$G29+(Transition!$C29*('Base-scenario'!AP31*'Unit emission'!H74)+'Base-scenario'!AP119*'Unit emission'!H206)*Efficiency!$P29)/Lifetime!$C29</f>
        <v>11669517.453399332</v>
      </c>
      <c r="AP30">
        <f>(Transition!$D29*('Base-scenario'!AQ31*'Unit emission'!I30+'Base-scenario'!AQ119*'Unit emission'!I162)*Efficiency!$G29+(Transition!$C29*('Base-scenario'!AQ31*'Unit emission'!I74)+'Base-scenario'!AQ119*'Unit emission'!I206)*Efficiency!$P29)/Lifetime!$C29</f>
        <v>6176300.1426193854</v>
      </c>
      <c r="AQ30">
        <f>(Transition!$D29*('Base-scenario'!AR31*'Unit emission'!J30+'Base-scenario'!AR119*'Unit emission'!J162)*Efficiency!$G29+(Transition!$C29*('Base-scenario'!AR31*'Unit emission'!J74)+'Base-scenario'!AR119*'Unit emission'!J206)*Efficiency!$P29)/Lifetime!$C29</f>
        <v>71501977.521697998</v>
      </c>
      <c r="AR30">
        <f>(Transition!$D29*('Base-scenario'!AS31*'Unit emission'!K30+'Base-scenario'!AS119*'Unit emission'!K162)*Efficiency!$G29+(Transition!$C29*('Base-scenario'!AS31*'Unit emission'!K74)+'Base-scenario'!AS119*'Unit emission'!K206)*Efficiency!$P29)/Lifetime!$C29</f>
        <v>438664387.67167759</v>
      </c>
      <c r="AS30">
        <f>(Transition!$D29*('Base-scenario'!AT31*'Unit emission'!L30+'Base-scenario'!AT119*'Unit emission'!L162)*Efficiency!$G29+(Transition!$C29*('Base-scenario'!AT31*'Unit emission'!L74)+'Base-scenario'!AT119*'Unit emission'!L206)*Efficiency!$P29)/Lifetime!$C29</f>
        <v>53778090.06953492</v>
      </c>
      <c r="AT30">
        <f>(Transition!$D29*('Base-scenario'!AU31*'Unit emission'!M30+'Base-scenario'!AU119*'Unit emission'!M162)*Efficiency!$G29+(Transition!$C29*('Base-scenario'!AU31*'Unit emission'!M74)+'Base-scenario'!AU119*'Unit emission'!M206)*Efficiency!$P29)/Lifetime!$C29</f>
        <v>68519343.269753784</v>
      </c>
      <c r="AU30">
        <f>(Transition!$D29*('Base-scenario'!AV31*'Unit emission'!N30+'Base-scenario'!AV119*'Unit emission'!N162)*Efficiency!$G29+(Transition!$C29*('Base-scenario'!AV31*'Unit emission'!N74)+'Base-scenario'!AV119*'Unit emission'!N206)*Efficiency!$P29)/Lifetime!$C29</f>
        <v>10344796.506685074</v>
      </c>
      <c r="AV30">
        <f>(Transition!$D29*('Base-scenario'!AW31*'Unit emission'!O30+'Base-scenario'!AW119*'Unit emission'!O162)*Efficiency!$G29+(Transition!$C29*('Base-scenario'!AW31*'Unit emission'!O74)+'Base-scenario'!AW119*'Unit emission'!O206)*Efficiency!$P29)/Lifetime!$C29</f>
        <v>31450200.310935579</v>
      </c>
      <c r="AW30">
        <f>(Transition!$D29*('Base-scenario'!AX31*'Unit emission'!P30+'Base-scenario'!AX119*'Unit emission'!P162)*Efficiency!$G29+(Transition!$C29*('Base-scenario'!AX31*'Unit emission'!P74)+'Base-scenario'!AX119*'Unit emission'!P206)*Efficiency!$P29)/Lifetime!$C29</f>
        <v>35269752.463014923</v>
      </c>
      <c r="AX30">
        <f>(Transition!$D29*('Base-scenario'!AY31*'Unit emission'!Q30+'Base-scenario'!AY119*'Unit emission'!Q162)*Efficiency!$G29+(Transition!$C29*('Base-scenario'!AY31*'Unit emission'!Q74)+'Base-scenario'!AY119*'Unit emission'!Q206)*Efficiency!$P29)/Lifetime!$C29</f>
        <v>20089956.722095896</v>
      </c>
      <c r="AY30">
        <f>(Transition!$D29*('Base-scenario'!AZ31*'Unit emission'!R30+'Base-scenario'!AZ119*'Unit emission'!R162)*Efficiency!$G29+(Transition!$C29*('Base-scenario'!AZ31*'Unit emission'!R74)+'Base-scenario'!AZ119*'Unit emission'!R206)*Efficiency!$P29)/Lifetime!$C29</f>
        <v>137254757.58368981</v>
      </c>
      <c r="AZ30">
        <f>(Transition!$D29*('Base-scenario'!BA31*'Unit emission'!S30)*Efficiency!$G29+Transition!$C29*('Base-scenario'!BA31*'Unit emission'!S74)*Efficiency!$P29)/Lifetime!$C29</f>
        <v>0</v>
      </c>
      <c r="BA30" s="9">
        <f>(Transition!$D29*('Base-scenario'!BB31*'Unit emission'!C30)*Efficiency!$G29+Transition!$C29*('Base-scenario'!BB31*'Unit emission'!C74)*Efficiency!$P29)/Lifetime!$C29</f>
        <v>0</v>
      </c>
      <c r="BB30" s="9">
        <f>(Transition!$D29*('Base-scenario'!BC31*'Unit emission'!D30)*Efficiency!$G29+Transition!$C29*('Base-scenario'!BC31*'Unit emission'!D74)*Efficiency!$P29)/Lifetime!$C29</f>
        <v>0</v>
      </c>
      <c r="BC30" s="9">
        <f>(Transition!$D29*('Base-scenario'!BD31*'Unit emission'!E30)*Efficiency!$G29+Transition!$C29*('Base-scenario'!BD31*'Unit emission'!E74)*Efficiency!$P29)/Lifetime!$C29</f>
        <v>0</v>
      </c>
      <c r="BD30" s="9">
        <f>(Transition!$D29*('Base-scenario'!BE31*'Unit emission'!F30)*Efficiency!$G29+Transition!$C29*('Base-scenario'!BE31*'Unit emission'!F74)*Efficiency!$P29)/Lifetime!$C29</f>
        <v>0</v>
      </c>
      <c r="BE30" s="9">
        <f>(Transition!$D29*('Base-scenario'!BF31*'Unit emission'!G30)*Efficiency!$G29+Transition!$C29*('Base-scenario'!BF31*'Unit emission'!G74)*Efficiency!$P29)/Lifetime!$C29</f>
        <v>0</v>
      </c>
      <c r="BF30" s="9">
        <f>(Transition!$D29*('Base-scenario'!BG31*'Unit emission'!H30)*Efficiency!$G29+Transition!$C29*('Base-scenario'!BG31*'Unit emission'!H74)*Efficiency!$P29)/Lifetime!$C29</f>
        <v>0</v>
      </c>
      <c r="BG30" s="9">
        <f>(Transition!$D29*('Base-scenario'!BH31*'Unit emission'!I30)*Efficiency!$G29+Transition!$C29*('Base-scenario'!BH31*'Unit emission'!I74)*Efficiency!$P29)/Lifetime!$C29</f>
        <v>0</v>
      </c>
      <c r="BH30" s="9">
        <f>(Transition!$D29*('Base-scenario'!BI31*'Unit emission'!J30)*Efficiency!$G29+Transition!$C29*('Base-scenario'!BI31*'Unit emission'!J74)*Efficiency!$P29)/Lifetime!$C29</f>
        <v>0</v>
      </c>
      <c r="BI30" s="9">
        <f>(Transition!$D29*('Base-scenario'!BJ31*'Unit emission'!K30)*Efficiency!$G29+Transition!$C29*('Base-scenario'!BJ31*'Unit emission'!K74)*Efficiency!$P29)/Lifetime!$C29</f>
        <v>0</v>
      </c>
      <c r="BJ30" s="9">
        <f>(Transition!$D29*('Base-scenario'!BK31*'Unit emission'!L30)*Efficiency!$G29+Transition!$C29*('Base-scenario'!BK31*'Unit emission'!L74)*Efficiency!$P29)/Lifetime!$C29</f>
        <v>0</v>
      </c>
      <c r="BK30" s="9">
        <f>(Transition!$D29*('Base-scenario'!BL31*'Unit emission'!M30)*Efficiency!$G29+Transition!$C29*('Base-scenario'!BL31*'Unit emission'!M74)*Efficiency!$P29)/Lifetime!$C29</f>
        <v>0</v>
      </c>
      <c r="BL30" s="9">
        <f>(Transition!$D29*('Base-scenario'!BM31*'Unit emission'!N30)*Efficiency!$G29+Transition!$C29*('Base-scenario'!BM31*'Unit emission'!N74)*Efficiency!$P29)/Lifetime!$C29</f>
        <v>0</v>
      </c>
      <c r="BM30" s="9">
        <f>(Transition!$D29*('Base-scenario'!BN31*'Unit emission'!O30)*Efficiency!$G29+Transition!$C29*('Base-scenario'!BN31*'Unit emission'!O74)*Efficiency!$P29)/Lifetime!$C29</f>
        <v>0</v>
      </c>
      <c r="BN30" s="9">
        <f>(Transition!$D29*('Base-scenario'!BO31*'Unit emission'!P30)*Efficiency!$G29+Transition!$C29*('Base-scenario'!BO31*'Unit emission'!P74)*Efficiency!$P29)/Lifetime!$C29</f>
        <v>0</v>
      </c>
      <c r="BO30" s="9">
        <f>(Transition!$D29*('Base-scenario'!BP31*'Unit emission'!Q30)*Efficiency!$G29+Transition!$C29*('Base-scenario'!BP31*'Unit emission'!Q74)*Efficiency!$P29)/Lifetime!$C29</f>
        <v>0</v>
      </c>
      <c r="BP30" s="9">
        <f>(Transition!$D29*('Base-scenario'!BQ31*'Unit emission'!R30)*Efficiency!$G29+Transition!$C29*('Base-scenario'!BQ31*'Unit emission'!R74)*Efficiency!$P29)/Lifetime!$C29</f>
        <v>0</v>
      </c>
      <c r="BQ30" s="9">
        <f>(Transition!$D29*('Base-scenario'!BR31*'Unit emission'!S30)*Efficiency!$G29+Transition!$C29*('Base-scenario'!BR31*'Unit emission'!S74)*Efficiency!$P29)/Lifetime!$C29</f>
        <v>0</v>
      </c>
      <c r="BR30" s="9">
        <f>(Transition!$D29*('Base-scenario'!BS31*'Unit emission'!C30)*Efficiency!$G29+Transition!$C29*('Base-scenario'!BS31*'Unit emission'!C74)*Efficiency!$P29)/Lifetime!$C29</f>
        <v>0</v>
      </c>
      <c r="BS30" s="9">
        <f>(Transition!$D29*('Base-scenario'!BT31*'Unit emission'!D30)*Efficiency!$G29+Transition!$C29*('Base-scenario'!BT31*'Unit emission'!D74)*Efficiency!$P29)/Lifetime!$C29</f>
        <v>0</v>
      </c>
      <c r="BT30" s="9">
        <f>(Transition!$D29*('Base-scenario'!BU31*'Unit emission'!E30)*Efficiency!$G29+Transition!$C29*('Base-scenario'!BU31*'Unit emission'!E74)*Efficiency!$P29)/Lifetime!$C29</f>
        <v>0</v>
      </c>
      <c r="BU30" s="9">
        <f>(Transition!$D29*('Base-scenario'!BV31*'Unit emission'!F30)*Efficiency!$G29+Transition!$C29*('Base-scenario'!BV31*'Unit emission'!F74)*Efficiency!$P29)/Lifetime!$C29</f>
        <v>0</v>
      </c>
      <c r="BV30" s="9">
        <f>(Transition!$D29*('Base-scenario'!BW31*'Unit emission'!G30)*Efficiency!$G29+Transition!$C29*('Base-scenario'!BW31*'Unit emission'!G74)*Efficiency!$P29)/Lifetime!$C29</f>
        <v>0</v>
      </c>
      <c r="BW30" s="9">
        <f>(Transition!$D29*('Base-scenario'!BX31*'Unit emission'!H30)*Efficiency!$G29+Transition!$C29*('Base-scenario'!BX31*'Unit emission'!H74)*Efficiency!$P29)/Lifetime!$C29</f>
        <v>0</v>
      </c>
      <c r="BX30" s="9">
        <f>(Transition!$D29*('Base-scenario'!BY31*'Unit emission'!I30)*Efficiency!$G29+Transition!$C29*('Base-scenario'!BY31*'Unit emission'!I74)*Efficiency!$P29)/Lifetime!$C29</f>
        <v>0</v>
      </c>
      <c r="BY30" s="9">
        <f>(Transition!$D29*('Base-scenario'!BZ31*'Unit emission'!J30)*Efficiency!$G29+Transition!$C29*('Base-scenario'!BZ31*'Unit emission'!J74)*Efficiency!$P29)/Lifetime!$C29</f>
        <v>0</v>
      </c>
      <c r="BZ30" s="9">
        <f>(Transition!$D29*('Base-scenario'!CA31*'Unit emission'!K30)*Efficiency!$G29+Transition!$C29*('Base-scenario'!CA31*'Unit emission'!K74)*Efficiency!$P29)/Lifetime!$C29</f>
        <v>0</v>
      </c>
      <c r="CA30" s="9">
        <f>(Transition!$D29*('Base-scenario'!CB31*'Unit emission'!L30)*Efficiency!$G29+Transition!$C29*('Base-scenario'!CB31*'Unit emission'!L74)*Efficiency!$P29)/Lifetime!$C29</f>
        <v>0</v>
      </c>
      <c r="CB30" s="9">
        <f>(Transition!$D29*('Base-scenario'!CC31*'Unit emission'!M30)*Efficiency!$G29+Transition!$C29*('Base-scenario'!CC31*'Unit emission'!M74)*Efficiency!$P29)/Lifetime!$C29</f>
        <v>0</v>
      </c>
      <c r="CC30" s="9">
        <f>(Transition!$D29*('Base-scenario'!CD31*'Unit emission'!N30)*Efficiency!$G29+Transition!$C29*('Base-scenario'!CD31*'Unit emission'!N74)*Efficiency!$P29)/Lifetime!$C29</f>
        <v>0</v>
      </c>
      <c r="CD30" s="9">
        <f>(Transition!$D29*('Base-scenario'!CE31*'Unit emission'!O30)*Efficiency!$G29+Transition!$C29*('Base-scenario'!CE31*'Unit emission'!O74)*Efficiency!$P29)/Lifetime!$C29</f>
        <v>0</v>
      </c>
      <c r="CE30" s="9">
        <f>(Transition!$D29*('Base-scenario'!CF31*'Unit emission'!P30)*Efficiency!$G29+Transition!$C29*('Base-scenario'!CF31*'Unit emission'!P74)*Efficiency!$P29)/Lifetime!$C29</f>
        <v>0</v>
      </c>
      <c r="CF30" s="9">
        <f>(Transition!$D29*('Base-scenario'!CG31*'Unit emission'!Q30)*Efficiency!$G29+Transition!$C29*('Base-scenario'!CG31*'Unit emission'!Q74)*Efficiency!$P29)/Lifetime!$C29</f>
        <v>0</v>
      </c>
      <c r="CG30" s="9">
        <f>(Transition!$D29*('Base-scenario'!CH31*'Unit emission'!R30)*Efficiency!$G29+Transition!$C29*('Base-scenario'!CH31*'Unit emission'!R74)*Efficiency!$P29)/Lifetime!$C29</f>
        <v>0</v>
      </c>
      <c r="CJ30">
        <v>2037</v>
      </c>
      <c r="CK30">
        <f>(Transition!$D29*('RCP26 scenario'!C31*'Unit emission'!T30+'RCP26 scenario'!C119*'Unit emission'!T162)*Efficiency!$G29+(Transition!$C29*('RCP26 scenario'!C31*'Unit emission'!T74)+'RCP26 scenario'!C119*'Unit emission'!T206)*Efficiency!$P29)/Lifetime!$C29</f>
        <v>0</v>
      </c>
      <c r="CL30">
        <f>(Transition!$D29*('RCP26 scenario'!D31*'Unit emission'!U30+'RCP26 scenario'!D119*'Unit emission'!U162)*Efficiency!$G29+(Transition!$C29*('RCP26 scenario'!D31*'Unit emission'!U74)+'RCP26 scenario'!D119*'Unit emission'!U206)*Efficiency!$P29)/Lifetime!$C29</f>
        <v>0</v>
      </c>
      <c r="CM30">
        <f>(Transition!$D29*('RCP26 scenario'!E31*'Unit emission'!V30+'RCP26 scenario'!E119*'Unit emission'!V162)*Efficiency!$G29+(Transition!$C29*('RCP26 scenario'!E31*'Unit emission'!V74)+'RCP26 scenario'!E119*'Unit emission'!V206)*Efficiency!$P29)/Lifetime!$C29</f>
        <v>0</v>
      </c>
      <c r="CN30">
        <f>(Transition!$D29*('RCP26 scenario'!F31*'Unit emission'!W30+'RCP26 scenario'!F119*'Unit emission'!W162)*Efficiency!$G29+(Transition!$C29*('RCP26 scenario'!F31*'Unit emission'!W74)+'RCP26 scenario'!F119*'Unit emission'!W206)*Efficiency!$P29)/Lifetime!$C29</f>
        <v>0</v>
      </c>
      <c r="CO30">
        <f>(Transition!$D29*('RCP26 scenario'!G31*'Unit emission'!X30+'RCP26 scenario'!G119*'Unit emission'!X162)*Efficiency!$G29+(Transition!$C29*('RCP26 scenario'!G31*'Unit emission'!X74)+'RCP26 scenario'!G119*'Unit emission'!X206)*Efficiency!$P29)/Lifetime!$C29</f>
        <v>0</v>
      </c>
      <c r="CP30">
        <f>(Transition!$D29*('RCP26 scenario'!H31*'Unit emission'!Y30+'RCP26 scenario'!H119*'Unit emission'!Y162)*Efficiency!$G29+(Transition!$C29*('RCP26 scenario'!H31*'Unit emission'!Y74)+'RCP26 scenario'!H119*'Unit emission'!Y206)*Efficiency!$P29)/Lifetime!$C29</f>
        <v>0</v>
      </c>
      <c r="CQ30">
        <f>(Transition!$D29*('RCP26 scenario'!I31*'Unit emission'!Z30+'RCP26 scenario'!I119*'Unit emission'!Z162)*Efficiency!$G29+(Transition!$C29*('RCP26 scenario'!I31*'Unit emission'!Z74)+'RCP26 scenario'!I119*'Unit emission'!Z206)*Efficiency!$P29)/Lifetime!$C29</f>
        <v>0</v>
      </c>
      <c r="CR30">
        <f>(Transition!$D29*('RCP26 scenario'!J31*'Unit emission'!AA30+'RCP26 scenario'!J119*'Unit emission'!AA162)*Efficiency!$G29+(Transition!$C29*('RCP26 scenario'!J31*'Unit emission'!AA74)+'RCP26 scenario'!J119*'Unit emission'!AA206)*Efficiency!$P29)/Lifetime!$C29</f>
        <v>0</v>
      </c>
      <c r="CS30">
        <f>(Transition!$D29*('RCP26 scenario'!K31*'Unit emission'!AB30+'RCP26 scenario'!K119*'Unit emission'!AB162)*Efficiency!$G29+(Transition!$C29*('RCP26 scenario'!K31*'Unit emission'!AB74)+'RCP26 scenario'!K119*'Unit emission'!AB206)*Efficiency!$P29)/Lifetime!$C29</f>
        <v>0</v>
      </c>
      <c r="CT30">
        <f>(Transition!$D29*('RCP26 scenario'!L31*'Unit emission'!AC30+'RCP26 scenario'!L119*'Unit emission'!AC162)*Efficiency!$G29+(Transition!$C29*('RCP26 scenario'!L31*'Unit emission'!AC74)+'RCP26 scenario'!L119*'Unit emission'!AC206)*Efficiency!$P29)/Lifetime!$C29</f>
        <v>0</v>
      </c>
      <c r="CU30">
        <f>(Transition!$D29*('RCP26 scenario'!M31*'Unit emission'!AD30+'RCP26 scenario'!M119*'Unit emission'!AD162)*Efficiency!$G29+(Transition!$C29*('RCP26 scenario'!M31*'Unit emission'!AD74)+'RCP26 scenario'!M119*'Unit emission'!AD206)*Efficiency!$P29)/Lifetime!$C29</f>
        <v>0</v>
      </c>
      <c r="CV30">
        <f>(Transition!$D29*('RCP26 scenario'!N31*'Unit emission'!AE30+'RCP26 scenario'!N119*'Unit emission'!AE162)*Efficiency!$G29+(Transition!$C29*('RCP26 scenario'!N31*'Unit emission'!AE74)+'RCP26 scenario'!N119*'Unit emission'!AE206)*Efficiency!$P29)/Lifetime!$C29</f>
        <v>0</v>
      </c>
      <c r="CW30">
        <f>(Transition!$D29*('RCP26 scenario'!O31*'Unit emission'!AF30+'RCP26 scenario'!O119*'Unit emission'!AF162)*Efficiency!$G29+(Transition!$C29*('RCP26 scenario'!O31*'Unit emission'!AF74)+'RCP26 scenario'!O119*'Unit emission'!AF206)*Efficiency!$P29)/Lifetime!$C29</f>
        <v>0</v>
      </c>
      <c r="CX30">
        <f>(Transition!$D29*('RCP26 scenario'!P31*'Unit emission'!AG30+'RCP26 scenario'!P119*'Unit emission'!AG162)*Efficiency!$G29+(Transition!$C29*('RCP26 scenario'!P31*'Unit emission'!AG74)+'RCP26 scenario'!P119*'Unit emission'!AG206)*Efficiency!$P29)/Lifetime!$C29</f>
        <v>0</v>
      </c>
      <c r="CY30">
        <f>(Transition!$D29*('RCP26 scenario'!Q31*'Unit emission'!AH30+'RCP26 scenario'!Q119*'Unit emission'!AH162)*Efficiency!$G29+(Transition!$C29*('RCP26 scenario'!Q31*'Unit emission'!AH74)+'RCP26 scenario'!Q119*'Unit emission'!AH206)*Efficiency!$P29)/Lifetime!$C29</f>
        <v>0</v>
      </c>
      <c r="CZ30">
        <f>(Transition!$D29*('RCP26 scenario'!R31*'Unit emission'!AI30+'RCP26 scenario'!R119*'Unit emission'!AI162)*Efficiency!$G29+(Transition!$C29*('RCP26 scenario'!R31*'Unit emission'!AI74)+'RCP26 scenario'!R119*'Unit emission'!AI206)*Efficiency!$P29)/Lifetime!$C29</f>
        <v>0</v>
      </c>
      <c r="DA30">
        <f>(Transition!$D29*('RCP26 scenario'!S31*'Unit emission'!AJ30)*Efficiency!$G29+Transition!$C29*('RCP26 scenario'!S31*'Unit emission'!AJ74)*Efficiency!$P29)/Lifetime!$C29</f>
        <v>0</v>
      </c>
      <c r="DB30">
        <f>(Transition!$D29*('RCP26 scenario'!T31*'Unit emission'!T30+'RCP26 scenario'!T119*'Unit emission'!T162)*Efficiency!$G29+(Transition!$C29*('RCP26 scenario'!T31*'Unit emission'!T74)+'RCP26 scenario'!T119*'Unit emission'!T206)*Efficiency!$P29)/Lifetime!$C29</f>
        <v>400735613.86223733</v>
      </c>
      <c r="DC30">
        <f>(Transition!$D29*('RCP26 scenario'!U31*'Unit emission'!U30+'RCP26 scenario'!U119*'Unit emission'!U162)*Efficiency!$G29+(Transition!$C29*('RCP26 scenario'!U31*'Unit emission'!U74)+'RCP26 scenario'!U119*'Unit emission'!U206)*Efficiency!$P29)/Lifetime!$C29</f>
        <v>169808413.57157642</v>
      </c>
      <c r="DD30">
        <f>(Transition!$D29*('RCP26 scenario'!V31*'Unit emission'!V30+'RCP26 scenario'!V119*'Unit emission'!V162)*Efficiency!$G29+(Transition!$C29*('RCP26 scenario'!V31*'Unit emission'!V74)+'RCP26 scenario'!V119*'Unit emission'!V206)*Efficiency!$P29)/Lifetime!$C29</f>
        <v>0</v>
      </c>
      <c r="DE30">
        <f>(Transition!$D29*('RCP26 scenario'!W31*'Unit emission'!W30+'RCP26 scenario'!W119*'Unit emission'!W162)*Efficiency!$G29+(Transition!$C29*('RCP26 scenario'!W31*'Unit emission'!W74)+'RCP26 scenario'!W119*'Unit emission'!W206)*Efficiency!$P29)/Lifetime!$C29</f>
        <v>16040624.449485097</v>
      </c>
      <c r="DF30">
        <f>(Transition!$D29*('RCP26 scenario'!X31*'Unit emission'!X30+'RCP26 scenario'!X119*'Unit emission'!X162)*Efficiency!$G29+(Transition!$C29*('RCP26 scenario'!X31*'Unit emission'!X74)+'RCP26 scenario'!X119*'Unit emission'!X206)*Efficiency!$P29)/Lifetime!$C29</f>
        <v>203069148.94117343</v>
      </c>
      <c r="DG30">
        <f>(Transition!$D29*('RCP26 scenario'!Y31*'Unit emission'!Y30+'RCP26 scenario'!Y119*'Unit emission'!Y162)*Efficiency!$G29+(Transition!$C29*('RCP26 scenario'!Y31*'Unit emission'!Y74)+'RCP26 scenario'!Y119*'Unit emission'!Y206)*Efficiency!$P29)/Lifetime!$C29</f>
        <v>11464484.465656826</v>
      </c>
      <c r="DH30">
        <f>(Transition!$D29*('RCP26 scenario'!Z31*'Unit emission'!Z30+'RCP26 scenario'!Z119*'Unit emission'!Z162)*Efficiency!$G29+(Transition!$C29*('RCP26 scenario'!Z31*'Unit emission'!Z74)+'RCP26 scenario'!Z119*'Unit emission'!Z206)*Efficiency!$P29)/Lifetime!$C29</f>
        <v>15866787.763096886</v>
      </c>
      <c r="DI30">
        <f>(Transition!$D29*('RCP26 scenario'!AA31*'Unit emission'!AA30+'RCP26 scenario'!AA119*'Unit emission'!AA162)*Efficiency!$G29+(Transition!$C29*('RCP26 scenario'!AA31*'Unit emission'!AA74)+'RCP26 scenario'!AA119*'Unit emission'!AA206)*Efficiency!$P29)/Lifetime!$C29</f>
        <v>62565315.971245624</v>
      </c>
      <c r="DJ30">
        <f>(Transition!$D29*('RCP26 scenario'!AB31*'Unit emission'!AB30+'RCP26 scenario'!AB119*'Unit emission'!AB162)*Efficiency!$G29+(Transition!$C29*('RCP26 scenario'!AB31*'Unit emission'!AB74)+'RCP26 scenario'!AB119*'Unit emission'!AB206)*Efficiency!$P29)/Lifetime!$C29</f>
        <v>343783291.73053461</v>
      </c>
      <c r="DK30">
        <f>(Transition!$D29*('RCP26 scenario'!AC31*'Unit emission'!AC30+'RCP26 scenario'!AC119*'Unit emission'!AC162)*Efficiency!$G29+(Transition!$C29*('RCP26 scenario'!AC31*'Unit emission'!AC74)+'RCP26 scenario'!AC119*'Unit emission'!AC206)*Efficiency!$P29)/Lifetime!$C29</f>
        <v>38852847.471255682</v>
      </c>
      <c r="DL30">
        <f>(Transition!$D29*('RCP26 scenario'!AD31*'Unit emission'!AD30+'RCP26 scenario'!AD119*'Unit emission'!AD162)*Efficiency!$G29+(Transition!$C29*('RCP26 scenario'!AD31*'Unit emission'!AD74)+'RCP26 scenario'!AD119*'Unit emission'!AD206)*Efficiency!$P29)/Lifetime!$C29</f>
        <v>91411483.647401154</v>
      </c>
      <c r="DM30">
        <f>(Transition!$D29*('RCP26 scenario'!AE31*'Unit emission'!AE30+'RCP26 scenario'!AE119*'Unit emission'!AE162)*Efficiency!$G29+(Transition!$C29*('RCP26 scenario'!AE31*'Unit emission'!AE74)+'RCP26 scenario'!AE119*'Unit emission'!AE206)*Efficiency!$P29)/Lifetime!$C29</f>
        <v>8521564.0032251533</v>
      </c>
      <c r="DN30">
        <f>(Transition!$D29*('RCP26 scenario'!AF31*'Unit emission'!AF30+'RCP26 scenario'!AF119*'Unit emission'!AF162)*Efficiency!$G29+(Transition!$C29*('RCP26 scenario'!AF31*'Unit emission'!AF74)+'RCP26 scenario'!AF119*'Unit emission'!AF206)*Efficiency!$P29)/Lifetime!$C29</f>
        <v>26775032.216901239</v>
      </c>
      <c r="DO30">
        <f>(Transition!$D29*('RCP26 scenario'!AG31*'Unit emission'!AG30+'RCP26 scenario'!AG119*'Unit emission'!AG162)*Efficiency!$G29+(Transition!$C29*('RCP26 scenario'!AG31*'Unit emission'!AG74)+'RCP26 scenario'!AG119*'Unit emission'!AG206)*Efficiency!$P29)/Lifetime!$C29</f>
        <v>45003615.759979203</v>
      </c>
      <c r="DP30">
        <f>(Transition!$D29*('RCP26 scenario'!AH31*'Unit emission'!AH30+'RCP26 scenario'!AH119*'Unit emission'!AH162)*Efficiency!$G29+(Transition!$C29*('RCP26 scenario'!AH31*'Unit emission'!AH74)+'RCP26 scenario'!AH119*'Unit emission'!AH206)*Efficiency!$P29)/Lifetime!$C29</f>
        <v>24136795.253279876</v>
      </c>
      <c r="DQ30">
        <f>(Transition!$D29*('RCP26 scenario'!AI31*'Unit emission'!AI30+'RCP26 scenario'!AI119*'Unit emission'!AI162)*Efficiency!$G29+(Transition!$C29*('RCP26 scenario'!AI31*'Unit emission'!AI74)+'RCP26 scenario'!AI119*'Unit emission'!AI206)*Efficiency!$P29)/Lifetime!$C29</f>
        <v>122219613.74765192</v>
      </c>
      <c r="DR30">
        <f>(Transition!$D29*('RCP26 scenario'!AJ31*'Unit emission'!AJ30)*Efficiency!$G29+Transition!$C29*('RCP26 scenario'!AJ31*'Unit emission'!AJ74)*Efficiency!$P29)/Lifetime!$C29</f>
        <v>0</v>
      </c>
      <c r="DS30">
        <f>(Transition!$D29*('RCP26 scenario'!AK31*'Unit emission'!T30+'RCP26 scenario'!AK119*'Unit emission'!T162)*Efficiency!$G29+(Transition!$C29*('RCP26 scenario'!AK31*'Unit emission'!T74)+'RCP26 scenario'!AK119*'Unit emission'!T206)*Efficiency!$P29)/Lifetime!$C29</f>
        <v>623939456.4772625</v>
      </c>
      <c r="DT30">
        <f>(Transition!$D29*('RCP26 scenario'!AL31*'Unit emission'!U30+'RCP26 scenario'!AL119*'Unit emission'!U162)*Efficiency!$G29+(Transition!$C29*('RCP26 scenario'!AL31*'Unit emission'!U74)+'RCP26 scenario'!AL119*'Unit emission'!U206)*Efficiency!$P29)/Lifetime!$C29</f>
        <v>300033150.96152765</v>
      </c>
      <c r="DU30">
        <f>(Transition!$D29*('RCP26 scenario'!AM31*'Unit emission'!V30+'RCP26 scenario'!AM119*'Unit emission'!V162)*Efficiency!$G29+(Transition!$C29*('RCP26 scenario'!AM31*'Unit emission'!V74)+'RCP26 scenario'!AM119*'Unit emission'!V206)*Efficiency!$P29)/Lifetime!$C29</f>
        <v>0</v>
      </c>
      <c r="DV30">
        <f>(Transition!$D29*('RCP26 scenario'!AN31*'Unit emission'!W30+'RCP26 scenario'!AN119*'Unit emission'!W162)*Efficiency!$G29+(Transition!$C29*('RCP26 scenario'!AN31*'Unit emission'!W74)+'RCP26 scenario'!AN119*'Unit emission'!W206)*Efficiency!$P29)/Lifetime!$C29</f>
        <v>16077671.637126794</v>
      </c>
      <c r="DW30">
        <f>(Transition!$D29*('RCP26 scenario'!AO31*'Unit emission'!X30+'RCP26 scenario'!AO119*'Unit emission'!X162)*Efficiency!$G29+(Transition!$C29*('RCP26 scenario'!AO31*'Unit emission'!X74)+'RCP26 scenario'!AO119*'Unit emission'!X206)*Efficiency!$P29)/Lifetime!$C29</f>
        <v>406138297.88234782</v>
      </c>
      <c r="DX30">
        <f>(Transition!$D29*('RCP26 scenario'!AP31*'Unit emission'!Y30+'RCP26 scenario'!AP119*'Unit emission'!Y162)*Efficiency!$G29+(Transition!$C29*('RCP26 scenario'!AP31*'Unit emission'!Y74)+'RCP26 scenario'!AP119*'Unit emission'!Y206)*Efficiency!$P29)/Lifetime!$C29</f>
        <v>22928968.931313746</v>
      </c>
      <c r="DY30">
        <f>(Transition!$D29*('RCP26 scenario'!AQ31*'Unit emission'!Z30+'RCP26 scenario'!AQ119*'Unit emission'!Z162)*Efficiency!$G29+(Transition!$C29*('RCP26 scenario'!AQ31*'Unit emission'!Z74)+'RCP26 scenario'!AQ119*'Unit emission'!Z206)*Efficiency!$P29)/Lifetime!$C29</f>
        <v>16890338.306222148</v>
      </c>
      <c r="DZ30">
        <f>(Transition!$D29*('RCP26 scenario'!AR31*'Unit emission'!AA30+'RCP26 scenario'!AR119*'Unit emission'!AA162)*Efficiency!$G29+(Transition!$C29*('RCP26 scenario'!AR31*'Unit emission'!AA74)+'RCP26 scenario'!AR119*'Unit emission'!AA206)*Efficiency!$P29)/Lifetime!$C29</f>
        <v>125130631.94249074</v>
      </c>
      <c r="EA30">
        <f>(Transition!$D29*('RCP26 scenario'!AS31*'Unit emission'!AB30+'RCP26 scenario'!AS119*'Unit emission'!AB162)*Efficiency!$G29+(Transition!$C29*('RCP26 scenario'!AS31*'Unit emission'!AB74)+'RCP26 scenario'!AS119*'Unit emission'!AB206)*Efficiency!$P29)/Lifetime!$C29</f>
        <v>687566583.46106923</v>
      </c>
      <c r="EB30">
        <f>(Transition!$D29*('RCP26 scenario'!AT31*'Unit emission'!AC30+'RCP26 scenario'!AT119*'Unit emission'!AC162)*Efficiency!$G29+(Transition!$C29*('RCP26 scenario'!AT31*'Unit emission'!AC74)+'RCP26 scenario'!AT119*'Unit emission'!AC206)*Efficiency!$P29)/Lifetime!$C29</f>
        <v>77705694.942511454</v>
      </c>
      <c r="EC30">
        <f>(Transition!$D29*('RCP26 scenario'!AU31*'Unit emission'!AD30+'RCP26 scenario'!AU119*'Unit emission'!AD162)*Efficiency!$G29+(Transition!$C29*('RCP26 scenario'!AU31*'Unit emission'!AD74)+'RCP26 scenario'!AU119*'Unit emission'!AD206)*Efficiency!$P29)/Lifetime!$C29</f>
        <v>182822967.29480231</v>
      </c>
      <c r="ED30">
        <f>(Transition!$D29*('RCP26 scenario'!AV31*'Unit emission'!AE30+'RCP26 scenario'!AV119*'Unit emission'!AE162)*Efficiency!$G29+(Transition!$C29*('RCP26 scenario'!AV31*'Unit emission'!AE74)+'RCP26 scenario'!AV119*'Unit emission'!AE206)*Efficiency!$P29)/Lifetime!$C29</f>
        <v>17043128.006450284</v>
      </c>
      <c r="EE30">
        <f>(Transition!$D29*('RCP26 scenario'!AW31*'Unit emission'!AF30+'RCP26 scenario'!AW119*'Unit emission'!AF162)*Efficiency!$G29+(Transition!$C29*('RCP26 scenario'!AW31*'Unit emission'!AF74)+'RCP26 scenario'!AW119*'Unit emission'!AF206)*Efficiency!$P29)/Lifetime!$C29</f>
        <v>53549780.842770562</v>
      </c>
      <c r="EF30">
        <f>(Transition!$D29*('RCP26 scenario'!AX31*'Unit emission'!AG30+'RCP26 scenario'!AX119*'Unit emission'!AG162)*Efficiency!$G29+(Transition!$C29*('RCP26 scenario'!AX31*'Unit emission'!AG74)+'RCP26 scenario'!AX119*'Unit emission'!AG206)*Efficiency!$P29)/Lifetime!$C29</f>
        <v>90007231.519957766</v>
      </c>
      <c r="EG30">
        <f>(Transition!$D29*('RCP26 scenario'!AY31*'Unit emission'!AH30+'RCP26 scenario'!AY119*'Unit emission'!AH162)*Efficiency!$G29+(Transition!$C29*('RCP26 scenario'!AY31*'Unit emission'!AH74)+'RCP26 scenario'!AY119*'Unit emission'!AH206)*Efficiency!$P29)/Lifetime!$C29</f>
        <v>48273590.506559752</v>
      </c>
      <c r="EH30">
        <f>(Transition!$D29*('RCP26 scenario'!AZ31*'Unit emission'!AI30+'RCP26 scenario'!AZ119*'Unit emission'!AI162)*Efficiency!$G29+(Transition!$C29*('RCP26 scenario'!AZ31*'Unit emission'!AI74)+'RCP26 scenario'!AZ119*'Unit emission'!AI206)*Efficiency!$P29)/Lifetime!$C29</f>
        <v>244439227.49530384</v>
      </c>
      <c r="EI30">
        <f>(Transition!$D29*('RCP26 scenario'!BA31*'Unit emission'!AJ30)*Efficiency!$G29+Transition!$C29*('RCP26 scenario'!BA31*'Unit emission'!AJ74)*Efficiency!$P29)/Lifetime!$C29</f>
        <v>0</v>
      </c>
      <c r="EJ30" s="9">
        <f>(Transition!$D29*('RCP26 scenario'!BB31*'Unit emission'!T30)*Efficiency!$G29+Transition!$C29*('RCP26 scenario'!BB31*'Unit emission'!T74)*Efficiency!$P29)/Lifetime!$C29</f>
        <v>0</v>
      </c>
      <c r="EK30" s="9">
        <f>(Transition!$D29*('RCP26 scenario'!BC31*'Unit emission'!U30)*Efficiency!$G29+Transition!$C29*('RCP26 scenario'!BC31*'Unit emission'!U74)*Efficiency!$P29)/Lifetime!$C29</f>
        <v>0</v>
      </c>
      <c r="EL30" s="9">
        <f>(Transition!$D29*('RCP26 scenario'!BD31*'Unit emission'!V30)*Efficiency!$G29+Transition!$C29*('RCP26 scenario'!BD31*'Unit emission'!V74)*Efficiency!$P29)/Lifetime!$C29</f>
        <v>0</v>
      </c>
      <c r="EM30" s="9">
        <f>(Transition!$D29*('RCP26 scenario'!BE31*'Unit emission'!W30)*Efficiency!$G29+Transition!$C29*('RCP26 scenario'!BE31*'Unit emission'!W74)*Efficiency!$P29)/Lifetime!$C29</f>
        <v>0</v>
      </c>
      <c r="EN30" s="9">
        <f>(Transition!$D29*('RCP26 scenario'!BF31*'Unit emission'!X30)*Efficiency!$G29+Transition!$C29*('RCP26 scenario'!BF31*'Unit emission'!X74)*Efficiency!$P29)/Lifetime!$C29</f>
        <v>0</v>
      </c>
      <c r="EO30" s="9">
        <f>(Transition!$D29*('RCP26 scenario'!BG31*'Unit emission'!Y30)*Efficiency!$G29+Transition!$C29*('RCP26 scenario'!BG31*'Unit emission'!Y74)*Efficiency!$P29)/Lifetime!$C29</f>
        <v>0</v>
      </c>
      <c r="EP30" s="9">
        <f>(Transition!$D29*('RCP26 scenario'!BH31*'Unit emission'!Z30)*Efficiency!$G29+Transition!$C29*('RCP26 scenario'!BH31*'Unit emission'!Z74)*Efficiency!$P29)/Lifetime!$C29</f>
        <v>0</v>
      </c>
      <c r="EQ30" s="9">
        <f>(Transition!$D29*('RCP26 scenario'!BI31*'Unit emission'!AA30)*Efficiency!$G29+Transition!$C29*('RCP26 scenario'!BI31*'Unit emission'!AA74)*Efficiency!$P29)/Lifetime!$C29</f>
        <v>0</v>
      </c>
      <c r="ER30" s="9">
        <f>(Transition!$D29*('RCP26 scenario'!BJ31*'Unit emission'!AB30)*Efficiency!$G29+Transition!$C29*('RCP26 scenario'!BJ31*'Unit emission'!AB74)*Efficiency!$P29)/Lifetime!$C29</f>
        <v>0</v>
      </c>
      <c r="ES30" s="9">
        <f>(Transition!$D29*('RCP26 scenario'!BK31*'Unit emission'!AC30)*Efficiency!$G29+Transition!$C29*('RCP26 scenario'!BK31*'Unit emission'!AC74)*Efficiency!$P29)/Lifetime!$C29</f>
        <v>0</v>
      </c>
      <c r="ET30" s="9">
        <f>(Transition!$D29*('RCP26 scenario'!BL31*'Unit emission'!AD30)*Efficiency!$G29+Transition!$C29*('RCP26 scenario'!BL31*'Unit emission'!AD74)*Efficiency!$P29)/Lifetime!$C29</f>
        <v>0</v>
      </c>
      <c r="EU30" s="9">
        <f>(Transition!$D29*('RCP26 scenario'!BM31*'Unit emission'!AE30)*Efficiency!$G29+Transition!$C29*('RCP26 scenario'!BM31*'Unit emission'!AE74)*Efficiency!$P29)/Lifetime!$C29</f>
        <v>0</v>
      </c>
      <c r="EV30" s="9">
        <f>(Transition!$D29*('RCP26 scenario'!BN31*'Unit emission'!AF30)*Efficiency!$G29+Transition!$C29*('RCP26 scenario'!BN31*'Unit emission'!AF74)*Efficiency!$P29)/Lifetime!$C29</f>
        <v>0</v>
      </c>
      <c r="EW30" s="9">
        <f>(Transition!$D29*('RCP26 scenario'!BO31*'Unit emission'!AG30)*Efficiency!$G29+Transition!$C29*('RCP26 scenario'!BO31*'Unit emission'!AG74)*Efficiency!$P29)/Lifetime!$C29</f>
        <v>0</v>
      </c>
      <c r="EX30" s="9">
        <f>(Transition!$D29*('RCP26 scenario'!BP31*'Unit emission'!AH30)*Efficiency!$G29+Transition!$C29*('RCP26 scenario'!BP31*'Unit emission'!AH74)*Efficiency!$P29)/Lifetime!$C29</f>
        <v>0</v>
      </c>
      <c r="EY30" s="9">
        <f>(Transition!$D29*('RCP26 scenario'!BQ31*'Unit emission'!AI30)*Efficiency!$G29+Transition!$C29*('RCP26 scenario'!BQ31*'Unit emission'!AI74)*Efficiency!$P29)/Lifetime!$C29</f>
        <v>0</v>
      </c>
      <c r="EZ30" s="9">
        <f>(Transition!$D29*('RCP26 scenario'!BR31*'Unit emission'!AJ30)*Efficiency!$G29+Transition!$C29*('RCP26 scenario'!BR31*'Unit emission'!AJ74)*Efficiency!$P29)/Lifetime!$C29</f>
        <v>0</v>
      </c>
      <c r="FA30" s="9">
        <f>(Transition!$D29*('RCP26 scenario'!BS31*'Unit emission'!T30)*Efficiency!$G29+Transition!$C29*('RCP26 scenario'!BS31*'Unit emission'!T74)*Efficiency!$P29)/Lifetime!$C29</f>
        <v>0</v>
      </c>
      <c r="FB30" s="9">
        <f>(Transition!$D29*('RCP26 scenario'!BT31*'Unit emission'!U30)*Efficiency!$G29+Transition!$C29*('RCP26 scenario'!BT31*'Unit emission'!U74)*Efficiency!$P29)/Lifetime!$C29</f>
        <v>0</v>
      </c>
      <c r="FC30" s="9">
        <f>(Transition!$D29*('RCP26 scenario'!BU31*'Unit emission'!V30)*Efficiency!$G29+Transition!$C29*('RCP26 scenario'!BU31*'Unit emission'!V74)*Efficiency!$P29)/Lifetime!$C29</f>
        <v>0</v>
      </c>
      <c r="FD30" s="9">
        <f>(Transition!$D29*('RCP26 scenario'!BV31*'Unit emission'!W30)*Efficiency!$G29+Transition!$C29*('RCP26 scenario'!BV31*'Unit emission'!W74)*Efficiency!$P29)/Lifetime!$C29</f>
        <v>0</v>
      </c>
      <c r="FE30" s="9">
        <f>(Transition!$D29*('RCP26 scenario'!BW31*'Unit emission'!X30)*Efficiency!$G29+Transition!$C29*('RCP26 scenario'!BW31*'Unit emission'!X74)*Efficiency!$P29)/Lifetime!$C29</f>
        <v>0</v>
      </c>
      <c r="FF30" s="9">
        <f>(Transition!$D29*('RCP26 scenario'!BX31*'Unit emission'!Y30)*Efficiency!$G29+Transition!$C29*('RCP26 scenario'!BX31*'Unit emission'!Y74)*Efficiency!$P29)/Lifetime!$C29</f>
        <v>0</v>
      </c>
      <c r="FG30" s="9">
        <f>(Transition!$D29*('RCP26 scenario'!BY31*'Unit emission'!Z30)*Efficiency!$G29+Transition!$C29*('RCP26 scenario'!BY31*'Unit emission'!Z74)*Efficiency!$P29)/Lifetime!$C29</f>
        <v>0</v>
      </c>
      <c r="FH30" s="9">
        <f>(Transition!$D29*('RCP26 scenario'!BZ31*'Unit emission'!AA30)*Efficiency!$G29+Transition!$C29*('RCP26 scenario'!BZ31*'Unit emission'!AA74)*Efficiency!$P29)/Lifetime!$C29</f>
        <v>0</v>
      </c>
      <c r="FI30" s="9">
        <f>(Transition!$D29*('RCP26 scenario'!CA31*'Unit emission'!AB30)*Efficiency!$G29+Transition!$C29*('RCP26 scenario'!CA31*'Unit emission'!AB74)*Efficiency!$P29)/Lifetime!$C29</f>
        <v>0</v>
      </c>
      <c r="FJ30" s="9">
        <f>(Transition!$D29*('RCP26 scenario'!CB31*'Unit emission'!AC30)*Efficiency!$G29+Transition!$C29*('RCP26 scenario'!CB31*'Unit emission'!AC74)*Efficiency!$P29)/Lifetime!$C29</f>
        <v>0</v>
      </c>
      <c r="FK30" s="9">
        <f>(Transition!$D29*('RCP26 scenario'!CC31*'Unit emission'!AD30)*Efficiency!$G29+Transition!$C29*('RCP26 scenario'!CC31*'Unit emission'!AD74)*Efficiency!$P29)/Lifetime!$C29</f>
        <v>0</v>
      </c>
      <c r="FL30" s="9">
        <f>(Transition!$D29*('RCP26 scenario'!CD31*'Unit emission'!AE30)*Efficiency!$G29+Transition!$C29*('RCP26 scenario'!CD31*'Unit emission'!AE74)*Efficiency!$P29)/Lifetime!$C29</f>
        <v>0</v>
      </c>
      <c r="FM30" s="9">
        <f>(Transition!$D29*('RCP26 scenario'!CE31*'Unit emission'!AF30)*Efficiency!$G29+Transition!$C29*('RCP26 scenario'!CE31*'Unit emission'!AF74)*Efficiency!$P29)/Lifetime!$C29</f>
        <v>0</v>
      </c>
      <c r="FN30" s="9">
        <f>(Transition!$D29*('RCP26 scenario'!CF31*'Unit emission'!AG30)*Efficiency!$G29+Transition!$C29*('RCP26 scenario'!CF31*'Unit emission'!AG74)*Efficiency!$P29)/Lifetime!$C29</f>
        <v>0</v>
      </c>
      <c r="FO30" s="9">
        <f>(Transition!$D29*('RCP26 scenario'!CG31*'Unit emission'!AH30)*Efficiency!$G29+Transition!$C29*('RCP26 scenario'!CG31*'Unit emission'!AH74)*Efficiency!$P29)/Lifetime!$C29</f>
        <v>0</v>
      </c>
      <c r="FP30" s="9">
        <f>(Transition!$D29*('RCP26 scenario'!CH31*'Unit emission'!AI30)*Efficiency!$G29+Transition!$C29*('RCP26 scenario'!CH31*'Unit emission'!AI74)*Efficiency!$P29)/Lifetime!$C29</f>
        <v>0</v>
      </c>
      <c r="FS30">
        <v>2037</v>
      </c>
      <c r="FT30">
        <f>(Transition!$D29*('RCP19 scenario'!C31*'Unit emission'!AK30+'RCP19 scenario'!C119*'Unit emission'!AK162)*Efficiency!$G29+(Transition!$C29*('RCP19 scenario'!C31*'Unit emission'!AK74)+'RCP19 scenario'!C119*'Unit emission'!AK206)*Efficiency!$P29)/Lifetime!$C29</f>
        <v>0</v>
      </c>
      <c r="FU30">
        <f>(Transition!$D29*('RCP19 scenario'!D31*'Unit emission'!AL30+'RCP19 scenario'!D119*'Unit emission'!AL162)*Efficiency!$G29+(Transition!$C29*('RCP19 scenario'!D31*'Unit emission'!AL74)+'RCP19 scenario'!D119*'Unit emission'!AL206)*Efficiency!$P29)/Lifetime!$C29</f>
        <v>0</v>
      </c>
      <c r="FV30">
        <f>(Transition!$D29*('RCP19 scenario'!E31*'Unit emission'!AM30+'RCP19 scenario'!E119*'Unit emission'!AM162)*Efficiency!$G29+(Transition!$C29*('RCP19 scenario'!E31*'Unit emission'!AM74)+'RCP19 scenario'!E119*'Unit emission'!AM206)*Efficiency!$P29)/Lifetime!$C29</f>
        <v>0</v>
      </c>
      <c r="FW30">
        <f>(Transition!$D29*('RCP19 scenario'!F31*'Unit emission'!AN30+'RCP19 scenario'!F119*'Unit emission'!AN162)*Efficiency!$G29+(Transition!$C29*('RCP19 scenario'!F31*'Unit emission'!AN74)+'RCP19 scenario'!F119*'Unit emission'!AN206)*Efficiency!$P29)/Lifetime!$C29</f>
        <v>0</v>
      </c>
      <c r="FX30">
        <f>(Transition!$D29*('RCP19 scenario'!G31*'Unit emission'!AO30+'RCP19 scenario'!G119*'Unit emission'!AO162)*Efficiency!$G29+(Transition!$C29*('RCP19 scenario'!G31*'Unit emission'!AO74)+'RCP19 scenario'!G119*'Unit emission'!AO206)*Efficiency!$P29)/Lifetime!$C29</f>
        <v>0</v>
      </c>
      <c r="FY30">
        <f>(Transition!$D29*('RCP19 scenario'!H31*'Unit emission'!AP30+'RCP19 scenario'!H119*'Unit emission'!AP162)*Efficiency!$G29+(Transition!$C29*('RCP19 scenario'!H31*'Unit emission'!AP74)+'RCP19 scenario'!H119*'Unit emission'!AP206)*Efficiency!$P29)/Lifetime!$C29</f>
        <v>0</v>
      </c>
      <c r="FZ30">
        <f>(Transition!$D29*('RCP19 scenario'!I31*'Unit emission'!AQ30+'RCP19 scenario'!I119*'Unit emission'!AQ162)*Efficiency!$G29+(Transition!$C29*('RCP19 scenario'!I31*'Unit emission'!AQ74)+'RCP19 scenario'!I119*'Unit emission'!AQ206)*Efficiency!$P29)/Lifetime!$C29</f>
        <v>0</v>
      </c>
      <c r="GA30">
        <f>(Transition!$D29*('RCP19 scenario'!J31*'Unit emission'!AR30+'RCP19 scenario'!J119*'Unit emission'!AR162)*Efficiency!$G29+(Transition!$C29*('RCP19 scenario'!J31*'Unit emission'!AR74)+'RCP19 scenario'!J119*'Unit emission'!AR206)*Efficiency!$P29)/Lifetime!$C29</f>
        <v>0</v>
      </c>
      <c r="GB30">
        <f>(Transition!$D29*('RCP19 scenario'!K31*'Unit emission'!AS30+'RCP19 scenario'!K119*'Unit emission'!AS162)*Efficiency!$G29+(Transition!$C29*('RCP19 scenario'!K31*'Unit emission'!AS74)+'RCP19 scenario'!K119*'Unit emission'!AS206)*Efficiency!$P29)/Lifetime!$C29</f>
        <v>0</v>
      </c>
      <c r="GC30">
        <f>(Transition!$D29*('RCP19 scenario'!L31*'Unit emission'!AT30+'RCP19 scenario'!L119*'Unit emission'!AT162)*Efficiency!$G29+(Transition!$C29*('RCP19 scenario'!L31*'Unit emission'!AT74)+'RCP19 scenario'!L119*'Unit emission'!AT206)*Efficiency!$P29)/Lifetime!$C29</f>
        <v>0</v>
      </c>
      <c r="GD30">
        <f>(Transition!$D29*('RCP19 scenario'!M31*'Unit emission'!AU30+'RCP19 scenario'!M119*'Unit emission'!AU162)*Efficiency!$G29+(Transition!$C29*('RCP19 scenario'!M31*'Unit emission'!AU74)+'RCP19 scenario'!M119*'Unit emission'!AU206)*Efficiency!$P29)/Lifetime!$C29</f>
        <v>0</v>
      </c>
      <c r="GE30">
        <f>(Transition!$D29*('RCP19 scenario'!N31*'Unit emission'!AV30+'RCP19 scenario'!N119*'Unit emission'!AV162)*Efficiency!$G29+(Transition!$C29*('RCP19 scenario'!N31*'Unit emission'!AV74)+'RCP19 scenario'!N119*'Unit emission'!AV206)*Efficiency!$P29)/Lifetime!$C29</f>
        <v>0</v>
      </c>
      <c r="GF30">
        <f>(Transition!$D29*('RCP19 scenario'!O31*'Unit emission'!AW30+'RCP19 scenario'!O119*'Unit emission'!AW162)*Efficiency!$G29+(Transition!$C29*('RCP19 scenario'!O31*'Unit emission'!AW74)+'RCP19 scenario'!O119*'Unit emission'!AW206)*Efficiency!$P29)/Lifetime!$C29</f>
        <v>0</v>
      </c>
      <c r="GG30">
        <f>(Transition!$D29*('RCP19 scenario'!P31*'Unit emission'!AX30+'RCP19 scenario'!P119*'Unit emission'!AX162)*Efficiency!$G29+(Transition!$C29*('RCP19 scenario'!P31*'Unit emission'!AX74)+'RCP19 scenario'!P119*'Unit emission'!AX206)*Efficiency!$P29)/Lifetime!$C29</f>
        <v>0</v>
      </c>
      <c r="GH30">
        <f>(Transition!$D29*('RCP19 scenario'!Q31*'Unit emission'!AY30+'RCP19 scenario'!Q119*'Unit emission'!AY162)*Efficiency!$G29+(Transition!$C29*('RCP19 scenario'!Q31*'Unit emission'!AY74)+'RCP19 scenario'!Q119*'Unit emission'!AY206)*Efficiency!$P29)/Lifetime!$C29</f>
        <v>0</v>
      </c>
      <c r="GI30">
        <f>(Transition!$D29*('RCP19 scenario'!R31*'Unit emission'!AZ30+'RCP19 scenario'!R119*'Unit emission'!AZ162)*Efficiency!$G29+(Transition!$C29*('RCP19 scenario'!R31*'Unit emission'!AZ74)+'RCP19 scenario'!R119*'Unit emission'!AZ206)*Efficiency!$P29)/Lifetime!$C29</f>
        <v>0</v>
      </c>
      <c r="GJ30">
        <f>(Transition!$D29*('RCP19 scenario'!S31*'Unit emission'!BA30)*Efficiency!$G29+Transition!$C29*('RCP19 scenario'!S31*'Unit emission'!BA74)*Efficiency!$P29)/Lifetime!$C29</f>
        <v>0</v>
      </c>
      <c r="GK30">
        <f>(Transition!$D29*('RCP19 scenario'!T31*'Unit emission'!AK30+'RCP19 scenario'!T119*'Unit emission'!AK162)*Efficiency!$G29+(Transition!$C29*('RCP19 scenario'!T31*'Unit emission'!AK74)+'RCP19 scenario'!T119*'Unit emission'!AK206)*Efficiency!$P29)/Lifetime!$C29</f>
        <v>423478274.0182941</v>
      </c>
      <c r="GL30">
        <f>(Transition!$D29*('RCP19 scenario'!U31*'Unit emission'!AL30+'RCP19 scenario'!U119*'Unit emission'!AL162)*Efficiency!$G29+(Transition!$C29*('RCP19 scenario'!U31*'Unit emission'!AL74)+'RCP19 scenario'!U119*'Unit emission'!AL206)*Efficiency!$P29)/Lifetime!$C29</f>
        <v>186093405.74971282</v>
      </c>
      <c r="GM30">
        <f>(Transition!$D29*('RCP19 scenario'!V31*'Unit emission'!AM30+'RCP19 scenario'!V119*'Unit emission'!AM162)*Efficiency!$G29+(Transition!$C29*('RCP19 scenario'!V31*'Unit emission'!AM74)+'RCP19 scenario'!V119*'Unit emission'!AM206)*Efficiency!$P29)/Lifetime!$C29</f>
        <v>78597458.110826328</v>
      </c>
      <c r="GN30">
        <f>(Transition!$D29*('RCP19 scenario'!W31*'Unit emission'!AN30+'RCP19 scenario'!W119*'Unit emission'!AN162)*Efficiency!$G29+(Transition!$C29*('RCP19 scenario'!W31*'Unit emission'!AN74)+'RCP19 scenario'!W119*'Unit emission'!AN206)*Efficiency!$P29)/Lifetime!$C29</f>
        <v>23833187.964714836</v>
      </c>
      <c r="GO30">
        <f>(Transition!$D29*('RCP19 scenario'!X31*'Unit emission'!AO30+'RCP19 scenario'!X119*'Unit emission'!AO162)*Efficiency!$G29+(Transition!$C29*('RCP19 scenario'!X31*'Unit emission'!AO74)+'RCP19 scenario'!X119*'Unit emission'!AO206)*Efficiency!$P29)/Lifetime!$C29</f>
        <v>190307258.9806405</v>
      </c>
      <c r="GP30">
        <f>(Transition!$D29*('RCP19 scenario'!Y31*'Unit emission'!AP30+'RCP19 scenario'!Y119*'Unit emission'!AP162)*Efficiency!$G29+(Transition!$C29*('RCP19 scenario'!Y31*'Unit emission'!AP74)+'RCP19 scenario'!Y119*'Unit emission'!AP206)*Efficiency!$P29)/Lifetime!$C29</f>
        <v>5732171.9119617976</v>
      </c>
      <c r="GQ30">
        <f>(Transition!$D29*('RCP19 scenario'!Z31*'Unit emission'!AQ30+'RCP19 scenario'!Z119*'Unit emission'!AQ162)*Efficiency!$G29+(Transition!$C29*('RCP19 scenario'!Z31*'Unit emission'!AQ74)+'RCP19 scenario'!Z119*'Unit emission'!AQ206)*Efficiency!$P29)/Lifetime!$C29</f>
        <v>20083892.895713367</v>
      </c>
      <c r="GR30">
        <f>(Transition!$D29*('RCP19 scenario'!AA31*'Unit emission'!AR30+'RCP19 scenario'!AA119*'Unit emission'!AR162)*Efficiency!$G29+(Transition!$C29*('RCP19 scenario'!AA31*'Unit emission'!AR74)+'RCP19 scenario'!AA119*'Unit emission'!AR206)*Efficiency!$P29)/Lifetime!$C29</f>
        <v>152056649.84091136</v>
      </c>
      <c r="GS30">
        <f>(Transition!$D29*('RCP19 scenario'!AB31*'Unit emission'!AS30+'RCP19 scenario'!AB119*'Unit emission'!AS162)*Efficiency!$G29+(Transition!$C29*('RCP19 scenario'!AB31*'Unit emission'!AS74)+'RCP19 scenario'!AB119*'Unit emission'!AS206)*Efficiency!$P29)/Lifetime!$C29</f>
        <v>497937365.35602456</v>
      </c>
      <c r="GT30">
        <f>(Transition!$D29*('RCP19 scenario'!AC31*'Unit emission'!AT30+'RCP19 scenario'!AC119*'Unit emission'!AT162)*Efficiency!$G29+(Transition!$C29*('RCP19 scenario'!AC31*'Unit emission'!AT74)+'RCP19 scenario'!AC119*'Unit emission'!AT206)*Efficiency!$P29)/Lifetime!$C29</f>
        <v>61641803.612240031</v>
      </c>
      <c r="GU30">
        <f>(Transition!$D29*('RCP19 scenario'!AD31*'Unit emission'!AU30+'RCP19 scenario'!AD119*'Unit emission'!AU162)*Efficiency!$G29+(Transition!$C29*('RCP19 scenario'!AD31*'Unit emission'!AU74)+'RCP19 scenario'!AD119*'Unit emission'!AU206)*Efficiency!$P29)/Lifetime!$C29</f>
        <v>85594690.366675243</v>
      </c>
      <c r="GV30">
        <f>(Transition!$D29*('RCP19 scenario'!AE31*'Unit emission'!AV30+'RCP19 scenario'!AE119*'Unit emission'!AV162)*Efficiency!$G29+(Transition!$C29*('RCP19 scenario'!AE31*'Unit emission'!AV74)+'RCP19 scenario'!AE119*'Unit emission'!AV206)*Efficiency!$P29)/Lifetime!$C29</f>
        <v>13109189.157375788</v>
      </c>
      <c r="GW30">
        <f>(Transition!$D29*('RCP19 scenario'!AF31*'Unit emission'!AW30+'RCP19 scenario'!AF119*'Unit emission'!AW162)*Efficiency!$G29+(Transition!$C29*('RCP19 scenario'!AF31*'Unit emission'!AW74)+'RCP19 scenario'!AF119*'Unit emission'!AW206)*Efficiency!$P29)/Lifetime!$C29</f>
        <v>29212159.768706199</v>
      </c>
      <c r="GX30">
        <f>(Transition!$D29*('RCP19 scenario'!AG31*'Unit emission'!AX30+'RCP19 scenario'!AG119*'Unit emission'!AX162)*Efficiency!$G29+(Transition!$C29*('RCP19 scenario'!AG31*'Unit emission'!AX74)+'RCP19 scenario'!AG119*'Unit emission'!AX206)*Efficiency!$P29)/Lifetime!$C29</f>
        <v>47799897.514405683</v>
      </c>
      <c r="GY30">
        <f>(Transition!$D29*('RCP19 scenario'!AH31*'Unit emission'!AY30+'RCP19 scenario'!AH119*'Unit emission'!AY162)*Efficiency!$G29+(Transition!$C29*('RCP19 scenario'!AH31*'Unit emission'!AY74)+'RCP19 scenario'!AH119*'Unit emission'!AY206)*Efficiency!$P29)/Lifetime!$C29</f>
        <v>35029085.22122018</v>
      </c>
      <c r="GZ30">
        <f>(Transition!$D29*('RCP19 scenario'!AI31*'Unit emission'!AZ30+'RCP19 scenario'!AI119*'Unit emission'!AZ162)*Efficiency!$G29+(Transition!$C29*('RCP19 scenario'!AI31*'Unit emission'!AZ74)+'RCP19 scenario'!AI119*'Unit emission'!AZ206)*Efficiency!$P29)/Lifetime!$C29</f>
        <v>171874021.9855414</v>
      </c>
      <c r="HA30">
        <f>(Transition!$D29*('RCP19 scenario'!AJ31*'Unit emission'!BA30)*Efficiency!$G29+Transition!$C29*('RCP19 scenario'!AJ31*'Unit emission'!BA74)*Efficiency!$P29)/Lifetime!$C29</f>
        <v>0</v>
      </c>
      <c r="HB30">
        <f>(Transition!$D29*('RCP19 scenario'!AK31*'Unit emission'!AK30+'RCP19 scenario'!AK119*'Unit emission'!AK162)*Efficiency!$G29+(Transition!$C29*('RCP19 scenario'!AK31*'Unit emission'!AK74)+'RCP19 scenario'!AK119*'Unit emission'!AK206)*Efficiency!$P29)/Lifetime!$C29</f>
        <v>443417220.74455798</v>
      </c>
      <c r="HC30">
        <f>(Transition!$D29*('RCP19 scenario'!AL31*'Unit emission'!AL30+'RCP19 scenario'!AL119*'Unit emission'!AL162)*Efficiency!$G29+(Transition!$C29*('RCP19 scenario'!AL31*'Unit emission'!AL74)+'RCP19 scenario'!AL119*'Unit emission'!AL206)*Efficiency!$P29)/Lifetime!$C29</f>
        <v>369776710.52953339</v>
      </c>
      <c r="HD30">
        <f>(Transition!$D29*('RCP19 scenario'!AM31*'Unit emission'!AM30+'RCP19 scenario'!AM119*'Unit emission'!AM162)*Efficiency!$G29+(Transition!$C29*('RCP19 scenario'!AM31*'Unit emission'!AM74)+'RCP19 scenario'!AM119*'Unit emission'!AM206)*Efficiency!$P29)/Lifetime!$C29</f>
        <v>165954168.05544004</v>
      </c>
      <c r="HE30">
        <f>(Transition!$D29*('RCP19 scenario'!AN31*'Unit emission'!AN30+'RCP19 scenario'!AN119*'Unit emission'!AN162)*Efficiency!$G29+(Transition!$C29*('RCP19 scenario'!AN31*'Unit emission'!AN74)+'RCP19 scenario'!AN119*'Unit emission'!AN206)*Efficiency!$P29)/Lifetime!$C29</f>
        <v>23881192.237919379</v>
      </c>
      <c r="HF30">
        <f>(Transition!$D29*('RCP19 scenario'!AO31*'Unit emission'!AO30+'RCP19 scenario'!AO119*'Unit emission'!AO162)*Efficiency!$G29+(Transition!$C29*('RCP19 scenario'!AO31*'Unit emission'!AO74)+'RCP19 scenario'!AO119*'Unit emission'!AO206)*Efficiency!$P29)/Lifetime!$C29</f>
        <v>346295090.69417405</v>
      </c>
      <c r="HG30">
        <f>(Transition!$D29*('RCP19 scenario'!AP31*'Unit emission'!AP30+'RCP19 scenario'!AP119*'Unit emission'!AP162)*Efficiency!$G29+(Transition!$C29*('RCP19 scenario'!AP31*'Unit emission'!AP74)+'RCP19 scenario'!AP119*'Unit emission'!AP206)*Efficiency!$P29)/Lifetime!$C29</f>
        <v>8129680.6279869862</v>
      </c>
      <c r="HH30">
        <f>(Transition!$D29*('RCP19 scenario'!AQ31*'Unit emission'!AQ30+'RCP19 scenario'!AQ119*'Unit emission'!AQ162)*Efficiency!$G29+(Transition!$C29*('RCP19 scenario'!AQ31*'Unit emission'!AQ74)+'RCP19 scenario'!AQ119*'Unit emission'!AQ206)*Efficiency!$P29)/Lifetime!$C29</f>
        <v>40167785.791426733</v>
      </c>
      <c r="HI30">
        <f>(Transition!$D29*('RCP19 scenario'!AR31*'Unit emission'!AR30+'RCP19 scenario'!AR119*'Unit emission'!AR162)*Efficiency!$G29+(Transition!$C29*('RCP19 scenario'!AR31*'Unit emission'!AR74)+'RCP19 scenario'!AR119*'Unit emission'!AR206)*Efficiency!$P29)/Lifetime!$C29</f>
        <v>309359865.25626719</v>
      </c>
      <c r="HJ30">
        <f>(Transition!$D29*('RCP19 scenario'!AS31*'Unit emission'!AS30+'RCP19 scenario'!AS119*'Unit emission'!AS162)*Efficiency!$G29+(Transition!$C29*('RCP19 scenario'!AS31*'Unit emission'!AS74)+'RCP19 scenario'!AS119*'Unit emission'!AS206)*Efficiency!$P29)/Lifetime!$C29</f>
        <v>995874730.71204448</v>
      </c>
      <c r="HK30">
        <f>(Transition!$D29*('RCP19 scenario'!AT31*'Unit emission'!AT30+'RCP19 scenario'!AT119*'Unit emission'!AT162)*Efficiency!$G29+(Transition!$C29*('RCP19 scenario'!AT31*'Unit emission'!AT74)+'RCP19 scenario'!AT119*'Unit emission'!AT206)*Efficiency!$P29)/Lifetime!$C29</f>
        <v>123283607.22448057</v>
      </c>
      <c r="HL30">
        <f>(Transition!$D29*('RCP19 scenario'!AU31*'Unit emission'!AU30+'RCP19 scenario'!AU119*'Unit emission'!AU162)*Efficiency!$G29+(Transition!$C29*('RCP19 scenario'!AU31*'Unit emission'!AU74)+'RCP19 scenario'!AU119*'Unit emission'!AU206)*Efficiency!$P29)/Lifetime!$C29</f>
        <v>96347188.297149882</v>
      </c>
      <c r="HM30">
        <f>(Transition!$D29*('RCP19 scenario'!AV31*'Unit emission'!AV30+'RCP19 scenario'!AV119*'Unit emission'!AV162)*Efficiency!$G29+(Transition!$C29*('RCP19 scenario'!AV31*'Unit emission'!AV74)+'RCP19 scenario'!AV119*'Unit emission'!AV206)*Efficiency!$P29)/Lifetime!$C29</f>
        <v>26106900.320943635</v>
      </c>
      <c r="HN30">
        <f>(Transition!$D29*('RCP19 scenario'!AW31*'Unit emission'!AW30+'RCP19 scenario'!AW119*'Unit emission'!AW162)*Efficiency!$G29+(Transition!$C29*('RCP19 scenario'!AW31*'Unit emission'!AW74)+'RCP19 scenario'!AW119*'Unit emission'!AW206)*Efficiency!$P29)/Lifetime!$C29</f>
        <v>58424319.537412398</v>
      </c>
      <c r="HO30">
        <f>(Transition!$D29*('RCP19 scenario'!AX31*'Unit emission'!AX30+'RCP19 scenario'!AX119*'Unit emission'!AX162)*Efficiency!$G29+(Transition!$C29*('RCP19 scenario'!AX31*'Unit emission'!AX74)+'RCP19 scenario'!AX119*'Unit emission'!AX206)*Efficiency!$P29)/Lifetime!$C29</f>
        <v>95362861.184563249</v>
      </c>
      <c r="HP30">
        <f>(Transition!$D29*('RCP19 scenario'!AY31*'Unit emission'!AY30+'RCP19 scenario'!AY119*'Unit emission'!AY162)*Efficiency!$G29+(Transition!$C29*('RCP19 scenario'!AY31*'Unit emission'!AY74)+'RCP19 scenario'!AY119*'Unit emission'!AY206)*Efficiency!$P29)/Lifetime!$C29</f>
        <v>70058170.442440361</v>
      </c>
      <c r="HQ30">
        <f>(Transition!$D29*('RCP19 scenario'!AZ31*'Unit emission'!AZ30+'RCP19 scenario'!AZ119*'Unit emission'!AZ162)*Efficiency!$G29+(Transition!$C29*('RCP19 scenario'!AZ31*'Unit emission'!AZ74)+'RCP19 scenario'!AZ119*'Unit emission'!AZ206)*Efficiency!$P29)/Lifetime!$C29</f>
        <v>343748043.97108281</v>
      </c>
      <c r="HR30">
        <f>(Transition!$D29*('RCP19 scenario'!BA31*'Unit emission'!BA30)*Efficiency!$G29+Transition!$C29*('RCP19 scenario'!BA31*'Unit emission'!BA74)*Efficiency!$P29)/Lifetime!$C29</f>
        <v>0</v>
      </c>
      <c r="HS30" s="9">
        <f>(Transition!$D29*('RCP19 scenario'!BB31*'Unit emission'!AK30)*Efficiency!$G29+Transition!$C29*('RCP19 scenario'!BB31*'Unit emission'!AK74)*Efficiency!$P29)/Lifetime!$C29</f>
        <v>0</v>
      </c>
      <c r="HT30" s="9">
        <f>(Transition!$D29*('RCP19 scenario'!BC31*'Unit emission'!AL30)*Efficiency!$G29+Transition!$C29*('RCP19 scenario'!BC31*'Unit emission'!AL74)*Efficiency!$P29)/Lifetime!$C29</f>
        <v>0</v>
      </c>
      <c r="HU30" s="9">
        <f>(Transition!$D29*('RCP19 scenario'!BD31*'Unit emission'!AM30)*Efficiency!$G29+Transition!$C29*('RCP19 scenario'!BD31*'Unit emission'!AM74)*Efficiency!$P29)/Lifetime!$C29</f>
        <v>0</v>
      </c>
      <c r="HV30" s="9">
        <f>(Transition!$D29*('RCP19 scenario'!BE31*'Unit emission'!AN30)*Efficiency!$G29+Transition!$C29*('RCP19 scenario'!BE31*'Unit emission'!AN74)*Efficiency!$P29)/Lifetime!$C29</f>
        <v>0</v>
      </c>
      <c r="HW30" s="9">
        <f>(Transition!$D29*('RCP19 scenario'!BF31*'Unit emission'!AO30)*Efficiency!$G29+Transition!$C29*('RCP19 scenario'!BF31*'Unit emission'!AO74)*Efficiency!$P29)/Lifetime!$C29</f>
        <v>0</v>
      </c>
      <c r="HX30" s="9">
        <f>(Transition!$D29*('RCP19 scenario'!BG31*'Unit emission'!AP30)*Efficiency!$G29+Transition!$C29*('RCP19 scenario'!BG31*'Unit emission'!AP74)*Efficiency!$P29)/Lifetime!$C29</f>
        <v>0</v>
      </c>
      <c r="HY30" s="9">
        <f>(Transition!$D29*('RCP19 scenario'!BH31*'Unit emission'!AQ30)*Efficiency!$G29+Transition!$C29*('RCP19 scenario'!BH31*'Unit emission'!AQ74)*Efficiency!$P29)/Lifetime!$C29</f>
        <v>0</v>
      </c>
      <c r="HZ30" s="9">
        <f>(Transition!$D29*('RCP19 scenario'!BI31*'Unit emission'!AR30)*Efficiency!$G29+Transition!$C29*('RCP19 scenario'!BI31*'Unit emission'!AR74)*Efficiency!$P29)/Lifetime!$C29</f>
        <v>0</v>
      </c>
      <c r="IA30" s="9">
        <f>(Transition!$D29*('RCP19 scenario'!BJ31*'Unit emission'!AS30)*Efficiency!$G29+Transition!$C29*('RCP19 scenario'!BJ31*'Unit emission'!AS74)*Efficiency!$P29)/Lifetime!$C29</f>
        <v>0</v>
      </c>
      <c r="IB30" s="9">
        <f>(Transition!$D29*('RCP19 scenario'!BK31*'Unit emission'!AT30)*Efficiency!$G29+Transition!$C29*('RCP19 scenario'!BK31*'Unit emission'!AT74)*Efficiency!$P29)/Lifetime!$C29</f>
        <v>0</v>
      </c>
      <c r="IC30" s="9">
        <f>(Transition!$D29*('RCP19 scenario'!BL31*'Unit emission'!AU30)*Efficiency!$G29+Transition!$C29*('RCP19 scenario'!BL31*'Unit emission'!AU74)*Efficiency!$P29)/Lifetime!$C29</f>
        <v>0</v>
      </c>
      <c r="ID30" s="9">
        <f>(Transition!$D29*('RCP19 scenario'!BM31*'Unit emission'!AV30)*Efficiency!$G29+Transition!$C29*('RCP19 scenario'!BM31*'Unit emission'!AV74)*Efficiency!$P29)/Lifetime!$C29</f>
        <v>0</v>
      </c>
      <c r="IE30" s="9">
        <f>(Transition!$D29*('RCP19 scenario'!BN31*'Unit emission'!AW30)*Efficiency!$G29+Transition!$C29*('RCP19 scenario'!BN31*'Unit emission'!AW74)*Efficiency!$P29)/Lifetime!$C29</f>
        <v>0</v>
      </c>
      <c r="IF30" s="9">
        <f>(Transition!$D29*('RCP19 scenario'!BO31*'Unit emission'!AX30)*Efficiency!$G29+Transition!$C29*('RCP19 scenario'!BO31*'Unit emission'!AX74)*Efficiency!$P29)/Lifetime!$C29</f>
        <v>0</v>
      </c>
      <c r="IG30" s="9">
        <f>(Transition!$D29*('RCP19 scenario'!BP31*'Unit emission'!AY30)*Efficiency!$G29+Transition!$C29*('RCP19 scenario'!BP31*'Unit emission'!AY74)*Efficiency!$P29)/Lifetime!$C29</f>
        <v>0</v>
      </c>
      <c r="IH30" s="9">
        <f>(Transition!$D29*('RCP19 scenario'!BQ31*'Unit emission'!AZ30)*Efficiency!$G29+Transition!$C29*('RCP19 scenario'!BQ31*'Unit emission'!AZ74)*Efficiency!$P29)/Lifetime!$C29</f>
        <v>0</v>
      </c>
      <c r="II30" s="9">
        <f>(Transition!$D29*('RCP19 scenario'!BR31*'Unit emission'!BA30)*Efficiency!$G29+Transition!$C29*('RCP19 scenario'!BR31*'Unit emission'!BA74)*Efficiency!$P29)/Lifetime!$C29</f>
        <v>0</v>
      </c>
      <c r="IJ30" s="9">
        <f>(Transition!$D29*('RCP19 scenario'!BS31*'Unit emission'!AK30)*Efficiency!$G29+Transition!$C29*('RCP19 scenario'!BS31*'Unit emission'!AK74)*Efficiency!$P29)/Lifetime!$C29</f>
        <v>0</v>
      </c>
      <c r="IK30" s="9">
        <f>(Transition!$D29*('RCP19 scenario'!BT31*'Unit emission'!AL30)*Efficiency!$G29+Transition!$C29*('RCP19 scenario'!BT31*'Unit emission'!AL74)*Efficiency!$P29)/Lifetime!$C29</f>
        <v>0</v>
      </c>
      <c r="IL30" s="9">
        <f>(Transition!$D29*('RCP19 scenario'!BU31*'Unit emission'!AM30)*Efficiency!$G29+Transition!$C29*('RCP19 scenario'!BU31*'Unit emission'!AM74)*Efficiency!$P29)/Lifetime!$C29</f>
        <v>0</v>
      </c>
      <c r="IM30" s="9">
        <f>(Transition!$D29*('RCP19 scenario'!BV31*'Unit emission'!AN30)*Efficiency!$G29+Transition!$C29*('RCP19 scenario'!BV31*'Unit emission'!AN74)*Efficiency!$P29)/Lifetime!$C29</f>
        <v>0</v>
      </c>
      <c r="IN30" s="9">
        <f>(Transition!$D29*('RCP19 scenario'!BW31*'Unit emission'!AO30)*Efficiency!$G29+Transition!$C29*('RCP19 scenario'!BW31*'Unit emission'!AO74)*Efficiency!$P29)/Lifetime!$C29</f>
        <v>0</v>
      </c>
      <c r="IO30" s="9">
        <f>(Transition!$D29*('RCP19 scenario'!BX31*'Unit emission'!AP30)*Efficiency!$G29+Transition!$C29*('RCP19 scenario'!BX31*'Unit emission'!AP74)*Efficiency!$P29)/Lifetime!$C29</f>
        <v>0</v>
      </c>
      <c r="IP30" s="9">
        <f>(Transition!$D29*('RCP19 scenario'!BY31*'Unit emission'!AQ30)*Efficiency!$G29+Transition!$C29*('RCP19 scenario'!BY31*'Unit emission'!AQ74)*Efficiency!$P29)/Lifetime!$C29</f>
        <v>0</v>
      </c>
      <c r="IQ30" s="9">
        <f>(Transition!$D29*('RCP19 scenario'!BZ31*'Unit emission'!AR30)*Efficiency!$G29+Transition!$C29*('RCP19 scenario'!BZ31*'Unit emission'!AR74)*Efficiency!$P29)/Lifetime!$C29</f>
        <v>0</v>
      </c>
      <c r="IR30" s="9">
        <f>(Transition!$D29*('RCP19 scenario'!CA31*'Unit emission'!AS30)*Efficiency!$G29+Transition!$C29*('RCP19 scenario'!CA31*'Unit emission'!AS74)*Efficiency!$P29)/Lifetime!$C29</f>
        <v>0</v>
      </c>
      <c r="IS30" s="9">
        <f>(Transition!$D29*('RCP19 scenario'!CB31*'Unit emission'!AT30)*Efficiency!$G29+Transition!$C29*('RCP19 scenario'!CB31*'Unit emission'!AT74)*Efficiency!$P29)/Lifetime!$C29</f>
        <v>0</v>
      </c>
      <c r="IT30" s="9">
        <f>(Transition!$D29*('RCP19 scenario'!CC31*'Unit emission'!AU30)*Efficiency!$G29+Transition!$C29*('RCP19 scenario'!CC31*'Unit emission'!AU74)*Efficiency!$P29)/Lifetime!$C29</f>
        <v>0</v>
      </c>
      <c r="IU30" s="9">
        <f>(Transition!$D29*('RCP19 scenario'!CD31*'Unit emission'!AV30)*Efficiency!$G29+Transition!$C29*('RCP19 scenario'!CD31*'Unit emission'!AV74)*Efficiency!$P29)/Lifetime!$C29</f>
        <v>0</v>
      </c>
      <c r="IV30" s="9">
        <f>(Transition!$D29*('RCP19 scenario'!CE31*'Unit emission'!AW30)*Efficiency!$G29+Transition!$C29*('RCP19 scenario'!CE31*'Unit emission'!AW74)*Efficiency!$P29)/Lifetime!$C29</f>
        <v>0</v>
      </c>
      <c r="IW30" s="9">
        <f>(Transition!$D29*('RCP19 scenario'!CF31*'Unit emission'!AX30)*Efficiency!$G29+Transition!$C29*('RCP19 scenario'!CF31*'Unit emission'!AX74)*Efficiency!$P29)/Lifetime!$C29</f>
        <v>0</v>
      </c>
      <c r="IX30" s="9">
        <f>(Transition!$D29*('RCP19 scenario'!CG31*'Unit emission'!AY30)*Efficiency!$G29+Transition!$C29*('RCP19 scenario'!CG31*'Unit emission'!AY74)*Efficiency!$P29)/Lifetime!$C29</f>
        <v>0</v>
      </c>
      <c r="IY30" s="9">
        <f>(Transition!$D29*('RCP19 scenario'!CH31*'Unit emission'!AZ30)*Efficiency!$G29+Transition!$C29*('RCP19 scenario'!CH31*'Unit emission'!AZ74)*Efficiency!$P29)/Lifetime!$C29</f>
        <v>0</v>
      </c>
    </row>
    <row r="31" spans="1:259" x14ac:dyDescent="0.25">
      <c r="A31">
        <v>2038</v>
      </c>
      <c r="B31">
        <f>(Transition!$D30*('Base-scenario'!C32*'Unit emission'!C31)*Efficiency!$G30+(Transition!$C30*('Base-scenario'!C32*'Unit emission'!C75)+'Base-scenario'!C120*'Unit emission'!C207)*Efficiency!$P30)/Lifetime!$C30</f>
        <v>0</v>
      </c>
      <c r="C31">
        <f>(Transition!$D30*('Base-scenario'!D32*'Unit emission'!D31)*Efficiency!$G30+(Transition!$C30*('Base-scenario'!D32*'Unit emission'!D75)+'Base-scenario'!D120*'Unit emission'!D207)*Efficiency!$P30)/Lifetime!$C30</f>
        <v>0</v>
      </c>
      <c r="D31">
        <f>(Transition!$D30*('Base-scenario'!E32*'Unit emission'!E31)*Efficiency!$G30+(Transition!$C30*('Base-scenario'!E32*'Unit emission'!E75)+'Base-scenario'!E120*'Unit emission'!E207)*Efficiency!$P30)/Lifetime!$C30</f>
        <v>0</v>
      </c>
      <c r="E31">
        <f>(Transition!$D30*('Base-scenario'!F32*'Unit emission'!F31)*Efficiency!$G30+(Transition!$C30*('Base-scenario'!F32*'Unit emission'!F75)+'Base-scenario'!F120*'Unit emission'!F207)*Efficiency!$P30)/Lifetime!$C30</f>
        <v>0</v>
      </c>
      <c r="F31">
        <f>(Transition!$D30*('Base-scenario'!G32*'Unit emission'!G31)*Efficiency!$G30+(Transition!$C30*('Base-scenario'!G32*'Unit emission'!G75)+'Base-scenario'!G120*'Unit emission'!G207)*Efficiency!$P30)/Lifetime!$C30</f>
        <v>0</v>
      </c>
      <c r="G31">
        <f>(Transition!$D30*('Base-scenario'!H32*'Unit emission'!H31)*Efficiency!$G30+(Transition!$C30*('Base-scenario'!H32*'Unit emission'!H75)+'Base-scenario'!H120*'Unit emission'!H207)*Efficiency!$P30)/Lifetime!$C30</f>
        <v>0</v>
      </c>
      <c r="H31">
        <f>(Transition!$D30*('Base-scenario'!I32*'Unit emission'!I31)*Efficiency!$G30+(Transition!$C30*('Base-scenario'!I32*'Unit emission'!I75)+'Base-scenario'!I120*'Unit emission'!I207)*Efficiency!$P30)/Lifetime!$C30</f>
        <v>0</v>
      </c>
      <c r="I31">
        <f>(Transition!$D30*('Base-scenario'!J32*'Unit emission'!J31)*Efficiency!$G30+(Transition!$C30*('Base-scenario'!J32*'Unit emission'!J75)+'Base-scenario'!J120*'Unit emission'!J207)*Efficiency!$P30)/Lifetime!$C30</f>
        <v>0</v>
      </c>
      <c r="J31">
        <f>(Transition!$D30*('Base-scenario'!K32*'Unit emission'!K31)*Efficiency!$G30+(Transition!$C30*('Base-scenario'!K32*'Unit emission'!K75)+'Base-scenario'!K120*'Unit emission'!K207)*Efficiency!$P30)/Lifetime!$C30</f>
        <v>0</v>
      </c>
      <c r="K31">
        <f>(Transition!$D30*('Base-scenario'!L32*'Unit emission'!L31)*Efficiency!$G30+(Transition!$C30*('Base-scenario'!L32*'Unit emission'!L75)+'Base-scenario'!L120*'Unit emission'!L207)*Efficiency!$P30)/Lifetime!$C30</f>
        <v>0</v>
      </c>
      <c r="L31">
        <f>(Transition!$D30*('Base-scenario'!M32*'Unit emission'!M31)*Efficiency!$G30+(Transition!$C30*('Base-scenario'!M32*'Unit emission'!M75)+'Base-scenario'!M120*'Unit emission'!M207)*Efficiency!$P30)/Lifetime!$C30</f>
        <v>0</v>
      </c>
      <c r="M31">
        <f>(Transition!$D30*('Base-scenario'!N32*'Unit emission'!N31)*Efficiency!$G30+(Transition!$C30*('Base-scenario'!N32*'Unit emission'!N75)+'Base-scenario'!N120*'Unit emission'!N207)*Efficiency!$P30)/Lifetime!$C30</f>
        <v>0</v>
      </c>
      <c r="N31">
        <f>(Transition!$D30*('Base-scenario'!O32*'Unit emission'!O31)*Efficiency!$G30+(Transition!$C30*('Base-scenario'!O32*'Unit emission'!O75)+'Base-scenario'!O120*'Unit emission'!O207)*Efficiency!$P30)/Lifetime!$C30</f>
        <v>0</v>
      </c>
      <c r="O31">
        <f>(Transition!$D30*('Base-scenario'!P32*'Unit emission'!P31)*Efficiency!$G30+(Transition!$C30*('Base-scenario'!P32*'Unit emission'!P75)+'Base-scenario'!P120*'Unit emission'!P207)*Efficiency!$P30)/Lifetime!$C30</f>
        <v>0</v>
      </c>
      <c r="P31">
        <f>(Transition!$D30*('Base-scenario'!Q32*'Unit emission'!Q31)*Efficiency!$G30+(Transition!$C30*('Base-scenario'!Q32*'Unit emission'!Q75)+'Base-scenario'!Q120*'Unit emission'!Q207)*Efficiency!$P30)/Lifetime!$C30</f>
        <v>0</v>
      </c>
      <c r="Q31">
        <f>(Transition!$D30*('Base-scenario'!R32*'Unit emission'!R31)*Efficiency!$G30+(Transition!$C30*('Base-scenario'!R32*'Unit emission'!R75)+'Base-scenario'!R120*'Unit emission'!R207)*Efficiency!$P30)/Lifetime!$C30</f>
        <v>0</v>
      </c>
      <c r="R31">
        <f>(Transition!$D30*('Base-scenario'!S32*'Unit emission'!S31)*Efficiency!$G30+Transition!$C30*('Base-scenario'!S32*'Unit emission'!S75)*Efficiency!$P30)/Lifetime!$C30</f>
        <v>0</v>
      </c>
      <c r="S31">
        <f>(Transition!$D30*('Base-scenario'!T32*'Unit emission'!C31)*Efficiency!$G30+(Transition!$C30*('Base-scenario'!T32*'Unit emission'!C75)+'Base-scenario'!T120*'Unit emission'!C207)*Efficiency!$P30)/Lifetime!$C30</f>
        <v>84906333.045436382</v>
      </c>
      <c r="T31">
        <f>(Transition!$D30*('Base-scenario'!U32*'Unit emission'!D31)*Efficiency!$G30+(Transition!$C30*('Base-scenario'!U32*'Unit emission'!D75)+'Base-scenario'!U120*'Unit emission'!D207)*Efficiency!$P30)/Lifetime!$C30</f>
        <v>70298861.313179165</v>
      </c>
      <c r="U31">
        <f>(Transition!$D30*('Base-scenario'!V32*'Unit emission'!E31)*Efficiency!$G30+(Transition!$C30*('Base-scenario'!V32*'Unit emission'!E75)+'Base-scenario'!V120*'Unit emission'!E207)*Efficiency!$P30)/Lifetime!$C30</f>
        <v>12290155.139854193</v>
      </c>
      <c r="V31">
        <f>(Transition!$D30*('Base-scenario'!W32*'Unit emission'!F31)*Efficiency!$G30+(Transition!$C30*('Base-scenario'!W32*'Unit emission'!F75)+'Base-scenario'!W120*'Unit emission'!F207)*Efficiency!$P30)/Lifetime!$C30</f>
        <v>10410200.719784301</v>
      </c>
      <c r="W31">
        <f>(Transition!$D30*('Base-scenario'!X32*'Unit emission'!G31)*Efficiency!$G30+(Transition!$C30*('Base-scenario'!X32*'Unit emission'!G75)+'Base-scenario'!X120*'Unit emission'!G207)*Efficiency!$P30)/Lifetime!$C30</f>
        <v>133764334.30540118</v>
      </c>
      <c r="X31">
        <f>(Transition!$D30*('Base-scenario'!Y32*'Unit emission'!H31)*Efficiency!$G30+(Transition!$C30*('Base-scenario'!Y32*'Unit emission'!H75)+'Base-scenario'!Y120*'Unit emission'!H207)*Efficiency!$P30)/Lifetime!$C30</f>
        <v>4584394.6070493795</v>
      </c>
      <c r="Y31">
        <f>(Transition!$D30*('Base-scenario'!Z32*'Unit emission'!I31)*Efficiency!$G30+(Transition!$C30*('Base-scenario'!Z32*'Unit emission'!I75)+'Base-scenario'!Z120*'Unit emission'!I207)*Efficiency!$P30)/Lifetime!$C30</f>
        <v>2929975.3220189358</v>
      </c>
      <c r="Z31">
        <f>(Transition!$D30*('Base-scenario'!AA32*'Unit emission'!J31)*Efficiency!$G30+(Transition!$C30*('Base-scenario'!AA32*'Unit emission'!J75)+'Base-scenario'!AA120*'Unit emission'!J207)*Efficiency!$P30)/Lifetime!$C30</f>
        <v>28663964.467353631</v>
      </c>
      <c r="AA31">
        <f>(Transition!$D30*('Base-scenario'!AB32*'Unit emission'!K31)*Efficiency!$G30+(Transition!$C30*('Base-scenario'!AB32*'Unit emission'!K75)+'Base-scenario'!AB120*'Unit emission'!K207)*Efficiency!$P30)/Lifetime!$C30</f>
        <v>175219180.57318786</v>
      </c>
      <c r="AB31">
        <f>(Transition!$D30*('Base-scenario'!AC32*'Unit emission'!L31)*Efficiency!$G30+(Transition!$C30*('Base-scenario'!AC32*'Unit emission'!L75)+'Base-scenario'!AC120*'Unit emission'!L207)*Efficiency!$P30)/Lifetime!$C30</f>
        <v>21380372.642524194</v>
      </c>
      <c r="AC31">
        <f>(Transition!$D30*('Base-scenario'!AD32*'Unit emission'!M31)*Efficiency!$G30+(Transition!$C30*('Base-scenario'!AD32*'Unit emission'!M75)+'Base-scenario'!AD120*'Unit emission'!M207)*Efficiency!$P30)/Lifetime!$C30</f>
        <v>26953058.908732407</v>
      </c>
      <c r="AD31">
        <f>(Transition!$D30*('Base-scenario'!AE32*'Unit emission'!N31)*Efficiency!$G30+(Transition!$C30*('Base-scenario'!AE32*'Unit emission'!N75)+'Base-scenario'!AE120*'Unit emission'!N207)*Efficiency!$P30)/Lifetime!$C30</f>
        <v>3971225.9332147092</v>
      </c>
      <c r="AE31">
        <f>(Transition!$D30*('Base-scenario'!AF32*'Unit emission'!O31)*Efficiency!$G30+(Transition!$C30*('Base-scenario'!AF32*'Unit emission'!O75)+'Base-scenario'!AF120*'Unit emission'!O207)*Efficiency!$P30)/Lifetime!$C30</f>
        <v>12368263.617210532</v>
      </c>
      <c r="AF31">
        <f>(Transition!$D30*('Base-scenario'!AG32*'Unit emission'!P31)*Efficiency!$G30+(Transition!$C30*('Base-scenario'!AG32*'Unit emission'!P75)+'Base-scenario'!AG120*'Unit emission'!P207)*Efficiency!$P30)/Lifetime!$C30</f>
        <v>15831364.000513652</v>
      </c>
      <c r="AG31">
        <f>(Transition!$D30*('Base-scenario'!AH32*'Unit emission'!Q31)*Efficiency!$G30+(Transition!$C30*('Base-scenario'!AH32*'Unit emission'!Q75)+'Base-scenario'!AH120*'Unit emission'!Q207)*Efficiency!$P30)/Lifetime!$C30</f>
        <v>8241274.9148206888</v>
      </c>
      <c r="AH31">
        <f>(Transition!$D30*('Base-scenario'!AI32*'Unit emission'!R31)*Efficiency!$G30+(Transition!$C30*('Base-scenario'!AI32*'Unit emission'!R75)+'Base-scenario'!AI120*'Unit emission'!R207)*Efficiency!$P30)/Lifetime!$C30</f>
        <v>56678201.233409293</v>
      </c>
      <c r="AI31">
        <f>(Transition!$D30*('Base-scenario'!AJ32*'Unit emission'!S31)*Efficiency!$G30+Transition!$C30*('Base-scenario'!AJ32*'Unit emission'!S75)*Efficiency!$P30)/Lifetime!$C30</f>
        <v>0</v>
      </c>
      <c r="AJ31">
        <f>(Transition!$D30*('Base-scenario'!AK32*'Unit emission'!C31+'Base-scenario'!AK120*'Unit emission'!C163)*Efficiency!$G30+(Transition!$C30*('Base-scenario'!AK32*'Unit emission'!C75)+'Base-scenario'!AK120*'Unit emission'!C207)*Efficiency!$P30)/Lifetime!$C30</f>
        <v>85373144.148090333</v>
      </c>
      <c r="AK31">
        <f>(Transition!$D30*('Base-scenario'!AL32*'Unit emission'!D31+'Base-scenario'!AL120*'Unit emission'!D163)*Efficiency!$G30+(Transition!$C30*('Base-scenario'!AL32*'Unit emission'!D75)+'Base-scenario'!AL120*'Unit emission'!D207)*Efficiency!$P30)/Lifetime!$C30</f>
        <v>140597678.72699413</v>
      </c>
      <c r="AL31">
        <f>(Transition!$D30*('Base-scenario'!AM32*'Unit emission'!E31+'Base-scenario'!AM120*'Unit emission'!E163)*Efficiency!$G30+(Transition!$C30*('Base-scenario'!AM32*'Unit emission'!E75)+'Base-scenario'!AM120*'Unit emission'!E207)*Efficiency!$P30)/Lifetime!$C30</f>
        <v>12490732.91832062</v>
      </c>
      <c r="AM31">
        <f>(Transition!$D30*('Base-scenario'!AN32*'Unit emission'!F31+'Base-scenario'!AN120*'Unit emission'!F163)*Efficiency!$G30+(Transition!$C30*('Base-scenario'!AN32*'Unit emission'!F75)+'Base-scenario'!AN120*'Unit emission'!F207)*Efficiency!$P30)/Lifetime!$C30</f>
        <v>20820401.439568602</v>
      </c>
      <c r="AN31">
        <f>(Transition!$D30*('Base-scenario'!AO32*'Unit emission'!G31+'Base-scenario'!AO120*'Unit emission'!G163)*Efficiency!$G30+(Transition!$C30*('Base-scenario'!AO32*'Unit emission'!G75)+'Base-scenario'!AO120*'Unit emission'!G207)*Efficiency!$P30)/Lifetime!$C30</f>
        <v>267528668.61080328</v>
      </c>
      <c r="AO31">
        <f>(Transition!$D30*('Base-scenario'!AP32*'Unit emission'!H31+'Base-scenario'!AP120*'Unit emission'!H163)*Efficiency!$G30+(Transition!$C30*('Base-scenario'!AP32*'Unit emission'!H75)+'Base-scenario'!AP120*'Unit emission'!H207)*Efficiency!$P30)/Lifetime!$C30</f>
        <v>9168789.2140987255</v>
      </c>
      <c r="AP31">
        <f>(Transition!$D30*('Base-scenario'!AQ32*'Unit emission'!I31+'Base-scenario'!AQ120*'Unit emission'!I163)*Efficiency!$G30+(Transition!$C30*('Base-scenario'!AQ32*'Unit emission'!I75)+'Base-scenario'!AQ120*'Unit emission'!I207)*Efficiency!$P30)/Lifetime!$C30</f>
        <v>2951073.219799167</v>
      </c>
      <c r="AQ31">
        <f>(Transition!$D30*('Base-scenario'!AR32*'Unit emission'!J31+'Base-scenario'!AR120*'Unit emission'!J163)*Efficiency!$G30+(Transition!$C30*('Base-scenario'!AR32*'Unit emission'!J75)+'Base-scenario'!AR120*'Unit emission'!J207)*Efficiency!$P30)/Lifetime!$C30</f>
        <v>57327928.934707262</v>
      </c>
      <c r="AR31">
        <f>(Transition!$D30*('Base-scenario'!AS32*'Unit emission'!K31+'Base-scenario'!AS120*'Unit emission'!K163)*Efficiency!$G30+(Transition!$C30*('Base-scenario'!AS32*'Unit emission'!K75)+'Base-scenario'!AS120*'Unit emission'!K207)*Efficiency!$P30)/Lifetime!$C30</f>
        <v>350438361.14637572</v>
      </c>
      <c r="AS31">
        <f>(Transition!$D30*('Base-scenario'!AT32*'Unit emission'!L31+'Base-scenario'!AT120*'Unit emission'!L163)*Efficiency!$G30+(Transition!$C30*('Base-scenario'!AT32*'Unit emission'!L75)+'Base-scenario'!AT120*'Unit emission'!L207)*Efficiency!$P30)/Lifetime!$C30</f>
        <v>42760745.28504847</v>
      </c>
      <c r="AT31">
        <f>(Transition!$D30*('Base-scenario'!AU32*'Unit emission'!M31+'Base-scenario'!AU120*'Unit emission'!M163)*Efficiency!$G30+(Transition!$C30*('Base-scenario'!AU32*'Unit emission'!M75)+'Base-scenario'!AU120*'Unit emission'!M207)*Efficiency!$P30)/Lifetime!$C30</f>
        <v>53906117.817464881</v>
      </c>
      <c r="AU31">
        <f>(Transition!$D30*('Base-scenario'!AV32*'Unit emission'!N31+'Base-scenario'!AV120*'Unit emission'!N163)*Efficiency!$G30+(Transition!$C30*('Base-scenario'!AV32*'Unit emission'!N75)+'Base-scenario'!AV120*'Unit emission'!N207)*Efficiency!$P30)/Lifetime!$C30</f>
        <v>7942451.8664294183</v>
      </c>
      <c r="AV31">
        <f>(Transition!$D30*('Base-scenario'!AW32*'Unit emission'!O31+'Base-scenario'!AW120*'Unit emission'!O163)*Efficiency!$G30+(Transition!$C30*('Base-scenario'!AW32*'Unit emission'!O75)+'Base-scenario'!AW120*'Unit emission'!O207)*Efficiency!$P30)/Lifetime!$C30</f>
        <v>24736527.234421123</v>
      </c>
      <c r="AW31">
        <f>(Transition!$D30*('Base-scenario'!AX32*'Unit emission'!P31+'Base-scenario'!AX120*'Unit emission'!P163)*Efficiency!$G30+(Transition!$C30*('Base-scenario'!AX32*'Unit emission'!P75)+'Base-scenario'!AX120*'Unit emission'!P207)*Efficiency!$P30)/Lifetime!$C30</f>
        <v>31662728.001027383</v>
      </c>
      <c r="AX31">
        <f>(Transition!$D30*('Base-scenario'!AY32*'Unit emission'!Q31+'Base-scenario'!AY120*'Unit emission'!Q163)*Efficiency!$G30+(Transition!$C30*('Base-scenario'!AY32*'Unit emission'!Q75)+'Base-scenario'!AY120*'Unit emission'!Q207)*Efficiency!$P30)/Lifetime!$C30</f>
        <v>16482549.829641437</v>
      </c>
      <c r="AY31">
        <f>(Transition!$D30*('Base-scenario'!AZ32*'Unit emission'!R31+'Base-scenario'!AZ120*'Unit emission'!R163)*Efficiency!$G30+(Transition!$C30*('Base-scenario'!AZ32*'Unit emission'!R75)+'Base-scenario'!AZ120*'Unit emission'!R207)*Efficiency!$P30)/Lifetime!$C30</f>
        <v>113356402.46681847</v>
      </c>
      <c r="AZ31">
        <f>(Transition!$D30*('Base-scenario'!BA32*'Unit emission'!S31)*Efficiency!$G30+Transition!$C30*('Base-scenario'!BA32*'Unit emission'!S75)*Efficiency!$P30)/Lifetime!$C30</f>
        <v>0</v>
      </c>
      <c r="BA31" s="9">
        <f>(Transition!$D30*('Base-scenario'!BB32*'Unit emission'!C31)*Efficiency!$G30+Transition!$C30*('Base-scenario'!BB32*'Unit emission'!C75)*Efficiency!$P30)/Lifetime!$C30</f>
        <v>0</v>
      </c>
      <c r="BB31" s="9">
        <f>(Transition!$D30*('Base-scenario'!BC32*'Unit emission'!D31)*Efficiency!$G30+Transition!$C30*('Base-scenario'!BC32*'Unit emission'!D75)*Efficiency!$P30)/Lifetime!$C30</f>
        <v>0</v>
      </c>
      <c r="BC31" s="9">
        <f>(Transition!$D30*('Base-scenario'!BD32*'Unit emission'!E31)*Efficiency!$G30+Transition!$C30*('Base-scenario'!BD32*'Unit emission'!E75)*Efficiency!$P30)/Lifetime!$C30</f>
        <v>0</v>
      </c>
      <c r="BD31" s="9">
        <f>(Transition!$D30*('Base-scenario'!BE32*'Unit emission'!F31)*Efficiency!$G30+Transition!$C30*('Base-scenario'!BE32*'Unit emission'!F75)*Efficiency!$P30)/Lifetime!$C30</f>
        <v>0</v>
      </c>
      <c r="BE31" s="9">
        <f>(Transition!$D30*('Base-scenario'!BF32*'Unit emission'!G31)*Efficiency!$G30+Transition!$C30*('Base-scenario'!BF32*'Unit emission'!G75)*Efficiency!$P30)/Lifetime!$C30</f>
        <v>0</v>
      </c>
      <c r="BF31" s="9">
        <f>(Transition!$D30*('Base-scenario'!BG32*'Unit emission'!H31)*Efficiency!$G30+Transition!$C30*('Base-scenario'!BG32*'Unit emission'!H75)*Efficiency!$P30)/Lifetime!$C30</f>
        <v>0</v>
      </c>
      <c r="BG31" s="9">
        <f>(Transition!$D30*('Base-scenario'!BH32*'Unit emission'!I31)*Efficiency!$G30+Transition!$C30*('Base-scenario'!BH32*'Unit emission'!I75)*Efficiency!$P30)/Lifetime!$C30</f>
        <v>0</v>
      </c>
      <c r="BH31" s="9">
        <f>(Transition!$D30*('Base-scenario'!BI32*'Unit emission'!J31)*Efficiency!$G30+Transition!$C30*('Base-scenario'!BI32*'Unit emission'!J75)*Efficiency!$P30)/Lifetime!$C30</f>
        <v>0</v>
      </c>
      <c r="BI31" s="9">
        <f>(Transition!$D30*('Base-scenario'!BJ32*'Unit emission'!K31)*Efficiency!$G30+Transition!$C30*('Base-scenario'!BJ32*'Unit emission'!K75)*Efficiency!$P30)/Lifetime!$C30</f>
        <v>0</v>
      </c>
      <c r="BJ31" s="9">
        <f>(Transition!$D30*('Base-scenario'!BK32*'Unit emission'!L31)*Efficiency!$G30+Transition!$C30*('Base-scenario'!BK32*'Unit emission'!L75)*Efficiency!$P30)/Lifetime!$C30</f>
        <v>0</v>
      </c>
      <c r="BK31" s="9">
        <f>(Transition!$D30*('Base-scenario'!BL32*'Unit emission'!M31)*Efficiency!$G30+Transition!$C30*('Base-scenario'!BL32*'Unit emission'!M75)*Efficiency!$P30)/Lifetime!$C30</f>
        <v>0</v>
      </c>
      <c r="BL31" s="9">
        <f>(Transition!$D30*('Base-scenario'!BM32*'Unit emission'!N31)*Efficiency!$G30+Transition!$C30*('Base-scenario'!BM32*'Unit emission'!N75)*Efficiency!$P30)/Lifetime!$C30</f>
        <v>0</v>
      </c>
      <c r="BM31" s="9">
        <f>(Transition!$D30*('Base-scenario'!BN32*'Unit emission'!O31)*Efficiency!$G30+Transition!$C30*('Base-scenario'!BN32*'Unit emission'!O75)*Efficiency!$P30)/Lifetime!$C30</f>
        <v>0</v>
      </c>
      <c r="BN31" s="9">
        <f>(Transition!$D30*('Base-scenario'!BO32*'Unit emission'!P31)*Efficiency!$G30+Transition!$C30*('Base-scenario'!BO32*'Unit emission'!P75)*Efficiency!$P30)/Lifetime!$C30</f>
        <v>0</v>
      </c>
      <c r="BO31" s="9">
        <f>(Transition!$D30*('Base-scenario'!BP32*'Unit emission'!Q31)*Efficiency!$G30+Transition!$C30*('Base-scenario'!BP32*'Unit emission'!Q75)*Efficiency!$P30)/Lifetime!$C30</f>
        <v>0</v>
      </c>
      <c r="BP31" s="9">
        <f>(Transition!$D30*('Base-scenario'!BQ32*'Unit emission'!R31)*Efficiency!$G30+Transition!$C30*('Base-scenario'!BQ32*'Unit emission'!R75)*Efficiency!$P30)/Lifetime!$C30</f>
        <v>0</v>
      </c>
      <c r="BQ31" s="9">
        <f>(Transition!$D30*('Base-scenario'!BR32*'Unit emission'!S31)*Efficiency!$G30+Transition!$C30*('Base-scenario'!BR32*'Unit emission'!S75)*Efficiency!$P30)/Lifetime!$C30</f>
        <v>0</v>
      </c>
      <c r="BR31" s="9">
        <f>(Transition!$D30*('Base-scenario'!BS32*'Unit emission'!C31)*Efficiency!$G30+Transition!$C30*('Base-scenario'!BS32*'Unit emission'!C75)*Efficiency!$P30)/Lifetime!$C30</f>
        <v>0</v>
      </c>
      <c r="BS31" s="9">
        <f>(Transition!$D30*('Base-scenario'!BT32*'Unit emission'!D31)*Efficiency!$G30+Transition!$C30*('Base-scenario'!BT32*'Unit emission'!D75)*Efficiency!$P30)/Lifetime!$C30</f>
        <v>0</v>
      </c>
      <c r="BT31" s="9">
        <f>(Transition!$D30*('Base-scenario'!BU32*'Unit emission'!E31)*Efficiency!$G30+Transition!$C30*('Base-scenario'!BU32*'Unit emission'!E75)*Efficiency!$P30)/Lifetime!$C30</f>
        <v>0</v>
      </c>
      <c r="BU31" s="9">
        <f>(Transition!$D30*('Base-scenario'!BV32*'Unit emission'!F31)*Efficiency!$G30+Transition!$C30*('Base-scenario'!BV32*'Unit emission'!F75)*Efficiency!$P30)/Lifetime!$C30</f>
        <v>0</v>
      </c>
      <c r="BV31" s="9">
        <f>(Transition!$D30*('Base-scenario'!BW32*'Unit emission'!G31)*Efficiency!$G30+Transition!$C30*('Base-scenario'!BW32*'Unit emission'!G75)*Efficiency!$P30)/Lifetime!$C30</f>
        <v>0</v>
      </c>
      <c r="BW31" s="9">
        <f>(Transition!$D30*('Base-scenario'!BX32*'Unit emission'!H31)*Efficiency!$G30+Transition!$C30*('Base-scenario'!BX32*'Unit emission'!H75)*Efficiency!$P30)/Lifetime!$C30</f>
        <v>0</v>
      </c>
      <c r="BX31" s="9">
        <f>(Transition!$D30*('Base-scenario'!BY32*'Unit emission'!I31)*Efficiency!$G30+Transition!$C30*('Base-scenario'!BY32*'Unit emission'!I75)*Efficiency!$P30)/Lifetime!$C30</f>
        <v>0</v>
      </c>
      <c r="BY31" s="9">
        <f>(Transition!$D30*('Base-scenario'!BZ32*'Unit emission'!J31)*Efficiency!$G30+Transition!$C30*('Base-scenario'!BZ32*'Unit emission'!J75)*Efficiency!$P30)/Lifetime!$C30</f>
        <v>0</v>
      </c>
      <c r="BZ31" s="9">
        <f>(Transition!$D30*('Base-scenario'!CA32*'Unit emission'!K31)*Efficiency!$G30+Transition!$C30*('Base-scenario'!CA32*'Unit emission'!K75)*Efficiency!$P30)/Lifetime!$C30</f>
        <v>0</v>
      </c>
      <c r="CA31" s="9">
        <f>(Transition!$D30*('Base-scenario'!CB32*'Unit emission'!L31)*Efficiency!$G30+Transition!$C30*('Base-scenario'!CB32*'Unit emission'!L75)*Efficiency!$P30)/Lifetime!$C30</f>
        <v>0</v>
      </c>
      <c r="CB31" s="9">
        <f>(Transition!$D30*('Base-scenario'!CC32*'Unit emission'!M31)*Efficiency!$G30+Transition!$C30*('Base-scenario'!CC32*'Unit emission'!M75)*Efficiency!$P30)/Lifetime!$C30</f>
        <v>0</v>
      </c>
      <c r="CC31" s="9">
        <f>(Transition!$D30*('Base-scenario'!CD32*'Unit emission'!N31)*Efficiency!$G30+Transition!$C30*('Base-scenario'!CD32*'Unit emission'!N75)*Efficiency!$P30)/Lifetime!$C30</f>
        <v>0</v>
      </c>
      <c r="CD31" s="9">
        <f>(Transition!$D30*('Base-scenario'!CE32*'Unit emission'!O31)*Efficiency!$G30+Transition!$C30*('Base-scenario'!CE32*'Unit emission'!O75)*Efficiency!$P30)/Lifetime!$C30</f>
        <v>0</v>
      </c>
      <c r="CE31" s="9">
        <f>(Transition!$D30*('Base-scenario'!CF32*'Unit emission'!P31)*Efficiency!$G30+Transition!$C30*('Base-scenario'!CF32*'Unit emission'!P75)*Efficiency!$P30)/Lifetime!$C30</f>
        <v>0</v>
      </c>
      <c r="CF31" s="9">
        <f>(Transition!$D30*('Base-scenario'!CG32*'Unit emission'!Q31)*Efficiency!$G30+Transition!$C30*('Base-scenario'!CG32*'Unit emission'!Q75)*Efficiency!$P30)/Lifetime!$C30</f>
        <v>0</v>
      </c>
      <c r="CG31" s="9">
        <f>(Transition!$D30*('Base-scenario'!CH32*'Unit emission'!R31)*Efficiency!$G30+Transition!$C30*('Base-scenario'!CH32*'Unit emission'!R75)*Efficiency!$P30)/Lifetime!$C30</f>
        <v>0</v>
      </c>
      <c r="CJ31">
        <v>2038</v>
      </c>
      <c r="CK31">
        <f>(Transition!$D30*('RCP26 scenario'!C32*'Unit emission'!T31+'RCP26 scenario'!C120*'Unit emission'!T163)*Efficiency!$G30+(Transition!$C30*('RCP26 scenario'!C32*'Unit emission'!T75)+'RCP26 scenario'!C120*'Unit emission'!T207)*Efficiency!$P30)/Lifetime!$C30</f>
        <v>0</v>
      </c>
      <c r="CL31">
        <f>(Transition!$D30*('RCP26 scenario'!D32*'Unit emission'!U31+'RCP26 scenario'!D120*'Unit emission'!U163)*Efficiency!$G30+(Transition!$C30*('RCP26 scenario'!D32*'Unit emission'!U75)+'RCP26 scenario'!D120*'Unit emission'!U207)*Efficiency!$P30)/Lifetime!$C30</f>
        <v>0</v>
      </c>
      <c r="CM31">
        <f>(Transition!$D30*('RCP26 scenario'!E32*'Unit emission'!V31+'RCP26 scenario'!E120*'Unit emission'!V163)*Efficiency!$G30+(Transition!$C30*('RCP26 scenario'!E32*'Unit emission'!V75)+'RCP26 scenario'!E120*'Unit emission'!V207)*Efficiency!$P30)/Lifetime!$C30</f>
        <v>0</v>
      </c>
      <c r="CN31">
        <f>(Transition!$D30*('RCP26 scenario'!F32*'Unit emission'!W31+'RCP26 scenario'!F120*'Unit emission'!W163)*Efficiency!$G30+(Transition!$C30*('RCP26 scenario'!F32*'Unit emission'!W75)+'RCP26 scenario'!F120*'Unit emission'!W207)*Efficiency!$P30)/Lifetime!$C30</f>
        <v>0</v>
      </c>
      <c r="CO31">
        <f>(Transition!$D30*('RCP26 scenario'!G32*'Unit emission'!X31+'RCP26 scenario'!G120*'Unit emission'!X163)*Efficiency!$G30+(Transition!$C30*('RCP26 scenario'!G32*'Unit emission'!X75)+'RCP26 scenario'!G120*'Unit emission'!X207)*Efficiency!$P30)/Lifetime!$C30</f>
        <v>0</v>
      </c>
      <c r="CP31">
        <f>(Transition!$D30*('RCP26 scenario'!H32*'Unit emission'!Y31+'RCP26 scenario'!H120*'Unit emission'!Y163)*Efficiency!$G30+(Transition!$C30*('RCP26 scenario'!H32*'Unit emission'!Y75)+'RCP26 scenario'!H120*'Unit emission'!Y207)*Efficiency!$P30)/Lifetime!$C30</f>
        <v>0</v>
      </c>
      <c r="CQ31">
        <f>(Transition!$D30*('RCP26 scenario'!I32*'Unit emission'!Z31+'RCP26 scenario'!I120*'Unit emission'!Z163)*Efficiency!$G30+(Transition!$C30*('RCP26 scenario'!I32*'Unit emission'!Z75)+'RCP26 scenario'!I120*'Unit emission'!Z207)*Efficiency!$P30)/Lifetime!$C30</f>
        <v>0</v>
      </c>
      <c r="CR31">
        <f>(Transition!$D30*('RCP26 scenario'!J32*'Unit emission'!AA31+'RCP26 scenario'!J120*'Unit emission'!AA163)*Efficiency!$G30+(Transition!$C30*('RCP26 scenario'!J32*'Unit emission'!AA75)+'RCP26 scenario'!J120*'Unit emission'!AA207)*Efficiency!$P30)/Lifetime!$C30</f>
        <v>0</v>
      </c>
      <c r="CS31">
        <f>(Transition!$D30*('RCP26 scenario'!K32*'Unit emission'!AB31+'RCP26 scenario'!K120*'Unit emission'!AB163)*Efficiency!$G30+(Transition!$C30*('RCP26 scenario'!K32*'Unit emission'!AB75)+'RCP26 scenario'!K120*'Unit emission'!AB207)*Efficiency!$P30)/Lifetime!$C30</f>
        <v>0</v>
      </c>
      <c r="CT31">
        <f>(Transition!$D30*('RCP26 scenario'!L32*'Unit emission'!AC31+'RCP26 scenario'!L120*'Unit emission'!AC163)*Efficiency!$G30+(Transition!$C30*('RCP26 scenario'!L32*'Unit emission'!AC75)+'RCP26 scenario'!L120*'Unit emission'!AC207)*Efficiency!$P30)/Lifetime!$C30</f>
        <v>0</v>
      </c>
      <c r="CU31">
        <f>(Transition!$D30*('RCP26 scenario'!M32*'Unit emission'!AD31+'RCP26 scenario'!M120*'Unit emission'!AD163)*Efficiency!$G30+(Transition!$C30*('RCP26 scenario'!M32*'Unit emission'!AD75)+'RCP26 scenario'!M120*'Unit emission'!AD207)*Efficiency!$P30)/Lifetime!$C30</f>
        <v>0</v>
      </c>
      <c r="CV31">
        <f>(Transition!$D30*('RCP26 scenario'!N32*'Unit emission'!AE31+'RCP26 scenario'!N120*'Unit emission'!AE163)*Efficiency!$G30+(Transition!$C30*('RCP26 scenario'!N32*'Unit emission'!AE75)+'RCP26 scenario'!N120*'Unit emission'!AE207)*Efficiency!$P30)/Lifetime!$C30</f>
        <v>0</v>
      </c>
      <c r="CW31">
        <f>(Transition!$D30*('RCP26 scenario'!O32*'Unit emission'!AF31+'RCP26 scenario'!O120*'Unit emission'!AF163)*Efficiency!$G30+(Transition!$C30*('RCP26 scenario'!O32*'Unit emission'!AF75)+'RCP26 scenario'!O120*'Unit emission'!AF207)*Efficiency!$P30)/Lifetime!$C30</f>
        <v>0</v>
      </c>
      <c r="CX31">
        <f>(Transition!$D30*('RCP26 scenario'!P32*'Unit emission'!AG31+'RCP26 scenario'!P120*'Unit emission'!AG163)*Efficiency!$G30+(Transition!$C30*('RCP26 scenario'!P32*'Unit emission'!AG75)+'RCP26 scenario'!P120*'Unit emission'!AG207)*Efficiency!$P30)/Lifetime!$C30</f>
        <v>0</v>
      </c>
      <c r="CY31">
        <f>(Transition!$D30*('RCP26 scenario'!Q32*'Unit emission'!AH31+'RCP26 scenario'!Q120*'Unit emission'!AH163)*Efficiency!$G30+(Transition!$C30*('RCP26 scenario'!Q32*'Unit emission'!AH75)+'RCP26 scenario'!Q120*'Unit emission'!AH207)*Efficiency!$P30)/Lifetime!$C30</f>
        <v>0</v>
      </c>
      <c r="CZ31">
        <f>(Transition!$D30*('RCP26 scenario'!R32*'Unit emission'!AI31+'RCP26 scenario'!R120*'Unit emission'!AI163)*Efficiency!$G30+(Transition!$C30*('RCP26 scenario'!R32*'Unit emission'!AI75)+'RCP26 scenario'!R120*'Unit emission'!AI207)*Efficiency!$P30)/Lifetime!$C30</f>
        <v>0</v>
      </c>
      <c r="DA31">
        <f>(Transition!$D30*('RCP26 scenario'!S32*'Unit emission'!AJ31)*Efficiency!$G30+Transition!$C30*('RCP26 scenario'!S32*'Unit emission'!AJ75)*Efficiency!$P30)/Lifetime!$C30</f>
        <v>0</v>
      </c>
      <c r="DB31">
        <f>(Transition!$D30*('RCP26 scenario'!T32*'Unit emission'!T31+'RCP26 scenario'!T120*'Unit emission'!T163)*Efficiency!$G30+(Transition!$C30*('RCP26 scenario'!T32*'Unit emission'!T75)+'RCP26 scenario'!T120*'Unit emission'!T207)*Efficiency!$P30)/Lifetime!$C30</f>
        <v>313277123.50594676</v>
      </c>
      <c r="DC31">
        <f>(Transition!$D30*('RCP26 scenario'!U32*'Unit emission'!U31+'RCP26 scenario'!U120*'Unit emission'!U163)*Efficiency!$G30+(Transition!$C30*('RCP26 scenario'!U32*'Unit emission'!U75)+'RCP26 scenario'!U120*'Unit emission'!U207)*Efficiency!$P30)/Lifetime!$C30</f>
        <v>93897462.905103773</v>
      </c>
      <c r="DD31">
        <f>(Transition!$D30*('RCP26 scenario'!V32*'Unit emission'!V31+'RCP26 scenario'!V120*'Unit emission'!V163)*Efficiency!$G30+(Transition!$C30*('RCP26 scenario'!V32*'Unit emission'!V75)+'RCP26 scenario'!V120*'Unit emission'!V207)*Efficiency!$P30)/Lifetime!$C30</f>
        <v>58334936.126907349</v>
      </c>
      <c r="DE31">
        <f>(Transition!$D30*('RCP26 scenario'!W32*'Unit emission'!W31+'RCP26 scenario'!W120*'Unit emission'!W163)*Efficiency!$G30+(Transition!$C30*('RCP26 scenario'!W32*'Unit emission'!W75)+'RCP26 scenario'!W120*'Unit emission'!W207)*Efficiency!$P30)/Lifetime!$C30</f>
        <v>5047917.562046187</v>
      </c>
      <c r="DF31">
        <f>(Transition!$D30*('RCP26 scenario'!X32*'Unit emission'!X31+'RCP26 scenario'!X120*'Unit emission'!X163)*Efficiency!$G30+(Transition!$C30*('RCP26 scenario'!X32*'Unit emission'!X75)+'RCP26 scenario'!X120*'Unit emission'!X207)*Efficiency!$P30)/Lifetime!$C30</f>
        <v>134556279.01510814</v>
      </c>
      <c r="DG31">
        <f>(Transition!$D30*('RCP26 scenario'!Y32*'Unit emission'!Y31+'RCP26 scenario'!Y120*'Unit emission'!Y163)*Efficiency!$G30+(Transition!$C30*('RCP26 scenario'!Y32*'Unit emission'!Y75)+'RCP26 scenario'!Y120*'Unit emission'!Y207)*Efficiency!$P30)/Lifetime!$C30</f>
        <v>7480011.2546528541</v>
      </c>
      <c r="DH31">
        <f>(Transition!$D30*('RCP26 scenario'!Z32*'Unit emission'!Z31+'RCP26 scenario'!Z120*'Unit emission'!Z163)*Efficiency!$G30+(Transition!$C30*('RCP26 scenario'!Z32*'Unit emission'!Z75)+'RCP26 scenario'!Z120*'Unit emission'!Z207)*Efficiency!$P30)/Lifetime!$C30</f>
        <v>13273119.900195641</v>
      </c>
      <c r="DI31">
        <f>(Transition!$D30*('RCP26 scenario'!AA32*'Unit emission'!AA31+'RCP26 scenario'!AA120*'Unit emission'!AA163)*Efficiency!$G30+(Transition!$C30*('RCP26 scenario'!AA32*'Unit emission'!AA75)+'RCP26 scenario'!AA120*'Unit emission'!AA207)*Efficiency!$P30)/Lifetime!$C30</f>
        <v>47465254.311006442</v>
      </c>
      <c r="DJ31">
        <f>(Transition!$D30*('RCP26 scenario'!AB32*'Unit emission'!AB31+'RCP26 scenario'!AB120*'Unit emission'!AB163)*Efficiency!$G30+(Transition!$C30*('RCP26 scenario'!AB32*'Unit emission'!AB75)+'RCP26 scenario'!AB120*'Unit emission'!AB207)*Efficiency!$P30)/Lifetime!$C30</f>
        <v>273397390.34819275</v>
      </c>
      <c r="DK31">
        <f>(Transition!$D30*('RCP26 scenario'!AC32*'Unit emission'!AC31+'RCP26 scenario'!AC120*'Unit emission'!AC163)*Efficiency!$G30+(Transition!$C30*('RCP26 scenario'!AC32*'Unit emission'!AC75)+'RCP26 scenario'!AC120*'Unit emission'!AC207)*Efficiency!$P30)/Lifetime!$C30</f>
        <v>29421654.142316546</v>
      </c>
      <c r="DL31">
        <f>(Transition!$D30*('RCP26 scenario'!AD32*'Unit emission'!AD31+'RCP26 scenario'!AD120*'Unit emission'!AD163)*Efficiency!$G30+(Transition!$C30*('RCP26 scenario'!AD32*'Unit emission'!AD75)+'RCP26 scenario'!AD120*'Unit emission'!AD207)*Efficiency!$P30)/Lifetime!$C30</f>
        <v>69558282.253970489</v>
      </c>
      <c r="DM31">
        <f>(Transition!$D30*('RCP26 scenario'!AE32*'Unit emission'!AE31+'RCP26 scenario'!AE120*'Unit emission'!AE163)*Efficiency!$G30+(Transition!$C30*('RCP26 scenario'!AE32*'Unit emission'!AE75)+'RCP26 scenario'!AE120*'Unit emission'!AE207)*Efficiency!$P30)/Lifetime!$C30</f>
        <v>6317778.9061671514</v>
      </c>
      <c r="DN31">
        <f>(Transition!$D30*('RCP26 scenario'!AF32*'Unit emission'!AF31+'RCP26 scenario'!AF120*'Unit emission'!AF163)*Efficiency!$G30+(Transition!$C30*('RCP26 scenario'!AF32*'Unit emission'!AF75)+'RCP26 scenario'!AF120*'Unit emission'!AF207)*Efficiency!$P30)/Lifetime!$C30</f>
        <v>19613816.819884475</v>
      </c>
      <c r="DO31">
        <f>(Transition!$D30*('RCP26 scenario'!AG32*'Unit emission'!AG31+'RCP26 scenario'!AG120*'Unit emission'!AG163)*Efficiency!$G30+(Transition!$C30*('RCP26 scenario'!AG32*'Unit emission'!AG75)+'RCP26 scenario'!AG120*'Unit emission'!AG207)*Efficiency!$P30)/Lifetime!$C30</f>
        <v>36829369.025185682</v>
      </c>
      <c r="DP31">
        <f>(Transition!$D30*('RCP26 scenario'!AH32*'Unit emission'!AH31+'RCP26 scenario'!AH120*'Unit emission'!AH163)*Efficiency!$G30+(Transition!$C30*('RCP26 scenario'!AH32*'Unit emission'!AH75)+'RCP26 scenario'!AH120*'Unit emission'!AH207)*Efficiency!$P30)/Lifetime!$C30</f>
        <v>16257988.713569479</v>
      </c>
      <c r="DQ31">
        <f>(Transition!$D30*('RCP26 scenario'!AI32*'Unit emission'!AI31+'RCP26 scenario'!AI120*'Unit emission'!AI163)*Efficiency!$G30+(Transition!$C30*('RCP26 scenario'!AI32*'Unit emission'!AI75)+'RCP26 scenario'!AI120*'Unit emission'!AI207)*Efficiency!$P30)/Lifetime!$C30</f>
        <v>98396729.616230741</v>
      </c>
      <c r="DR31">
        <f>(Transition!$D30*('RCP26 scenario'!AJ32*'Unit emission'!AJ31)*Efficiency!$G30+Transition!$C30*('RCP26 scenario'!AJ32*'Unit emission'!AJ75)*Efficiency!$P30)/Lifetime!$C30</f>
        <v>0</v>
      </c>
      <c r="DS31">
        <f>(Transition!$D30*('RCP26 scenario'!AK32*'Unit emission'!T31+'RCP26 scenario'!AK120*'Unit emission'!T163)*Efficiency!$G30+(Transition!$C30*('RCP26 scenario'!AK32*'Unit emission'!T75)+'RCP26 scenario'!AK120*'Unit emission'!T207)*Efficiency!$P30)/Lifetime!$C30</f>
        <v>584574094.77605057</v>
      </c>
      <c r="DT31">
        <f>(Transition!$D30*('RCP26 scenario'!AL32*'Unit emission'!U31+'RCP26 scenario'!AL120*'Unit emission'!U163)*Efficiency!$G30+(Transition!$C30*('RCP26 scenario'!AL32*'Unit emission'!U75)+'RCP26 scenario'!AL120*'Unit emission'!U207)*Efficiency!$P30)/Lifetime!$C30</f>
        <v>105969356.93465222</v>
      </c>
      <c r="DU31">
        <f>(Transition!$D30*('RCP26 scenario'!AM32*'Unit emission'!V31+'RCP26 scenario'!AM120*'Unit emission'!V163)*Efficiency!$G30+(Transition!$C30*('RCP26 scenario'!AM32*'Unit emission'!V75)+'RCP26 scenario'!AM120*'Unit emission'!V207)*Efficiency!$P30)/Lifetime!$C30</f>
        <v>58585486.096353367</v>
      </c>
      <c r="DV31">
        <f>(Transition!$D30*('RCP26 scenario'!AN32*'Unit emission'!W31+'RCP26 scenario'!AN120*'Unit emission'!W163)*Efficiency!$G30+(Transition!$C30*('RCP26 scenario'!AN32*'Unit emission'!W75)+'RCP26 scenario'!AN120*'Unit emission'!W207)*Efficiency!$P30)/Lifetime!$C30</f>
        <v>5070940.9904954499</v>
      </c>
      <c r="DW31">
        <f>(Transition!$D30*('RCP26 scenario'!AO32*'Unit emission'!X31+'RCP26 scenario'!AO120*'Unit emission'!X163)*Efficiency!$G30+(Transition!$C30*('RCP26 scenario'!AO32*'Unit emission'!X75)+'RCP26 scenario'!AO120*'Unit emission'!X207)*Efficiency!$P30)/Lifetime!$C30</f>
        <v>191638314.44124466</v>
      </c>
      <c r="DX31">
        <f>(Transition!$D30*('RCP26 scenario'!AP32*'Unit emission'!Y31+'RCP26 scenario'!AP120*'Unit emission'!Y163)*Efficiency!$G30+(Transition!$C30*('RCP26 scenario'!AP32*'Unit emission'!Y75)+'RCP26 scenario'!AP120*'Unit emission'!Y207)*Efficiency!$P30)/Lifetime!$C30</f>
        <v>14960022.509305708</v>
      </c>
      <c r="DY31">
        <f>(Transition!$D30*('RCP26 scenario'!AQ32*'Unit emission'!Z31+'RCP26 scenario'!AQ120*'Unit emission'!Z163)*Efficiency!$G30+(Transition!$C30*('RCP26 scenario'!AQ32*'Unit emission'!Z75)+'RCP26 scenario'!AQ120*'Unit emission'!Z207)*Efficiency!$P30)/Lifetime!$C30</f>
        <v>20095364.795096774</v>
      </c>
      <c r="DZ31">
        <f>(Transition!$D30*('RCP26 scenario'!AR32*'Unit emission'!AA31+'RCP26 scenario'!AR120*'Unit emission'!AA163)*Efficiency!$G30+(Transition!$C30*('RCP26 scenario'!AR32*'Unit emission'!AA75)+'RCP26 scenario'!AR120*'Unit emission'!AA207)*Efficiency!$P30)/Lifetime!$C30</f>
        <v>94930508.622012883</v>
      </c>
      <c r="EA31">
        <f>(Transition!$D30*('RCP26 scenario'!AS32*'Unit emission'!AB31+'RCP26 scenario'!AS120*'Unit emission'!AB163)*Efficiency!$G30+(Transition!$C30*('RCP26 scenario'!AS32*'Unit emission'!AB75)+'RCP26 scenario'!AS120*'Unit emission'!AB207)*Efficiency!$P30)/Lifetime!$C30</f>
        <v>546794780.69638169</v>
      </c>
      <c r="EB31">
        <f>(Transition!$D30*('RCP26 scenario'!AT32*'Unit emission'!AC31+'RCP26 scenario'!AT120*'Unit emission'!AC163)*Efficiency!$G30+(Transition!$C30*('RCP26 scenario'!AT32*'Unit emission'!AC75)+'RCP26 scenario'!AT120*'Unit emission'!AC207)*Efficiency!$P30)/Lifetime!$C30</f>
        <v>58843308.284632891</v>
      </c>
      <c r="EC31">
        <f>(Transition!$D30*('RCP26 scenario'!AU32*'Unit emission'!AD31+'RCP26 scenario'!AU120*'Unit emission'!AD163)*Efficiency!$G30+(Transition!$C30*('RCP26 scenario'!AU32*'Unit emission'!AD75)+'RCP26 scenario'!AU120*'Unit emission'!AD207)*Efficiency!$P30)/Lifetime!$C30</f>
        <v>139116564.50794154</v>
      </c>
      <c r="ED31">
        <f>(Transition!$D30*('RCP26 scenario'!AV32*'Unit emission'!AE31+'RCP26 scenario'!AV120*'Unit emission'!AE163)*Efficiency!$G30+(Transition!$C30*('RCP26 scenario'!AV32*'Unit emission'!AE75)+'RCP26 scenario'!AV120*'Unit emission'!AE207)*Efficiency!$P30)/Lifetime!$C30</f>
        <v>12635557.812334361</v>
      </c>
      <c r="EE31">
        <f>(Transition!$D30*('RCP26 scenario'!AW32*'Unit emission'!AF31+'RCP26 scenario'!AW120*'Unit emission'!AF163)*Efficiency!$G30+(Transition!$C30*('RCP26 scenario'!AW32*'Unit emission'!AF75)+'RCP26 scenario'!AW120*'Unit emission'!AF207)*Efficiency!$P30)/Lifetime!$C30</f>
        <v>39227464.176405862</v>
      </c>
      <c r="EF31">
        <f>(Transition!$D30*('RCP26 scenario'!AX32*'Unit emission'!AG31+'RCP26 scenario'!AX120*'Unit emission'!AG163)*Efficiency!$G30+(Transition!$C30*('RCP26 scenario'!AX32*'Unit emission'!AG75)+'RCP26 scenario'!AX120*'Unit emission'!AG207)*Efficiency!$P30)/Lifetime!$C30</f>
        <v>73658738.05037114</v>
      </c>
      <c r="EG31">
        <f>(Transition!$D30*('RCP26 scenario'!AY32*'Unit emission'!AH31+'RCP26 scenario'!AY120*'Unit emission'!AH163)*Efficiency!$G30+(Transition!$C30*('RCP26 scenario'!AY32*'Unit emission'!AH75)+'RCP26 scenario'!AY120*'Unit emission'!AH207)*Efficiency!$P30)/Lifetime!$C30</f>
        <v>32515977.427138958</v>
      </c>
      <c r="EH31">
        <f>(Transition!$D30*('RCP26 scenario'!AZ32*'Unit emission'!AI31+'RCP26 scenario'!AZ120*'Unit emission'!AI163)*Efficiency!$G30+(Transition!$C30*('RCP26 scenario'!AZ32*'Unit emission'!AI75)+'RCP26 scenario'!AZ120*'Unit emission'!AI207)*Efficiency!$P30)/Lifetime!$C30</f>
        <v>196793459.23246202</v>
      </c>
      <c r="EI31">
        <f>(Transition!$D30*('RCP26 scenario'!BA32*'Unit emission'!AJ31)*Efficiency!$G30+Transition!$C30*('RCP26 scenario'!BA32*'Unit emission'!AJ75)*Efficiency!$P30)/Lifetime!$C30</f>
        <v>0</v>
      </c>
      <c r="EJ31" s="9">
        <f>(Transition!$D30*('RCP26 scenario'!BB32*'Unit emission'!T31)*Efficiency!$G30+Transition!$C30*('RCP26 scenario'!BB32*'Unit emission'!T75)*Efficiency!$P30)/Lifetime!$C30</f>
        <v>0</v>
      </c>
      <c r="EK31" s="9">
        <f>(Transition!$D30*('RCP26 scenario'!BC32*'Unit emission'!U31)*Efficiency!$G30+Transition!$C30*('RCP26 scenario'!BC32*'Unit emission'!U75)*Efficiency!$P30)/Lifetime!$C30</f>
        <v>0</v>
      </c>
      <c r="EL31" s="9">
        <f>(Transition!$D30*('RCP26 scenario'!BD32*'Unit emission'!V31)*Efficiency!$G30+Transition!$C30*('RCP26 scenario'!BD32*'Unit emission'!V75)*Efficiency!$P30)/Lifetime!$C30</f>
        <v>0</v>
      </c>
      <c r="EM31" s="9">
        <f>(Transition!$D30*('RCP26 scenario'!BE32*'Unit emission'!W31)*Efficiency!$G30+Transition!$C30*('RCP26 scenario'!BE32*'Unit emission'!W75)*Efficiency!$P30)/Lifetime!$C30</f>
        <v>0</v>
      </c>
      <c r="EN31" s="9">
        <f>(Transition!$D30*('RCP26 scenario'!BF32*'Unit emission'!X31)*Efficiency!$G30+Transition!$C30*('RCP26 scenario'!BF32*'Unit emission'!X75)*Efficiency!$P30)/Lifetime!$C30</f>
        <v>0</v>
      </c>
      <c r="EO31" s="9">
        <f>(Transition!$D30*('RCP26 scenario'!BG32*'Unit emission'!Y31)*Efficiency!$G30+Transition!$C30*('RCP26 scenario'!BG32*'Unit emission'!Y75)*Efficiency!$P30)/Lifetime!$C30</f>
        <v>0</v>
      </c>
      <c r="EP31" s="9">
        <f>(Transition!$D30*('RCP26 scenario'!BH32*'Unit emission'!Z31)*Efficiency!$G30+Transition!$C30*('RCP26 scenario'!BH32*'Unit emission'!Z75)*Efficiency!$P30)/Lifetime!$C30</f>
        <v>0</v>
      </c>
      <c r="EQ31" s="9">
        <f>(Transition!$D30*('RCP26 scenario'!BI32*'Unit emission'!AA31)*Efficiency!$G30+Transition!$C30*('RCP26 scenario'!BI32*'Unit emission'!AA75)*Efficiency!$P30)/Lifetime!$C30</f>
        <v>0</v>
      </c>
      <c r="ER31" s="9">
        <f>(Transition!$D30*('RCP26 scenario'!BJ32*'Unit emission'!AB31)*Efficiency!$G30+Transition!$C30*('RCP26 scenario'!BJ32*'Unit emission'!AB75)*Efficiency!$P30)/Lifetime!$C30</f>
        <v>0</v>
      </c>
      <c r="ES31" s="9">
        <f>(Transition!$D30*('RCP26 scenario'!BK32*'Unit emission'!AC31)*Efficiency!$G30+Transition!$C30*('RCP26 scenario'!BK32*'Unit emission'!AC75)*Efficiency!$P30)/Lifetime!$C30</f>
        <v>0</v>
      </c>
      <c r="ET31" s="9">
        <f>(Transition!$D30*('RCP26 scenario'!BL32*'Unit emission'!AD31)*Efficiency!$G30+Transition!$C30*('RCP26 scenario'!BL32*'Unit emission'!AD75)*Efficiency!$P30)/Lifetime!$C30</f>
        <v>0</v>
      </c>
      <c r="EU31" s="9">
        <f>(Transition!$D30*('RCP26 scenario'!BM32*'Unit emission'!AE31)*Efficiency!$G30+Transition!$C30*('RCP26 scenario'!BM32*'Unit emission'!AE75)*Efficiency!$P30)/Lifetime!$C30</f>
        <v>0</v>
      </c>
      <c r="EV31" s="9">
        <f>(Transition!$D30*('RCP26 scenario'!BN32*'Unit emission'!AF31)*Efficiency!$G30+Transition!$C30*('RCP26 scenario'!BN32*'Unit emission'!AF75)*Efficiency!$P30)/Lifetime!$C30</f>
        <v>0</v>
      </c>
      <c r="EW31" s="9">
        <f>(Transition!$D30*('RCP26 scenario'!BO32*'Unit emission'!AG31)*Efficiency!$G30+Transition!$C30*('RCP26 scenario'!BO32*'Unit emission'!AG75)*Efficiency!$P30)/Lifetime!$C30</f>
        <v>0</v>
      </c>
      <c r="EX31" s="9">
        <f>(Transition!$D30*('RCP26 scenario'!BP32*'Unit emission'!AH31)*Efficiency!$G30+Transition!$C30*('RCP26 scenario'!BP32*'Unit emission'!AH75)*Efficiency!$P30)/Lifetime!$C30</f>
        <v>0</v>
      </c>
      <c r="EY31" s="9">
        <f>(Transition!$D30*('RCP26 scenario'!BQ32*'Unit emission'!AI31)*Efficiency!$G30+Transition!$C30*('RCP26 scenario'!BQ32*'Unit emission'!AI75)*Efficiency!$P30)/Lifetime!$C30</f>
        <v>0</v>
      </c>
      <c r="EZ31" s="9">
        <f>(Transition!$D30*('RCP26 scenario'!BR32*'Unit emission'!AJ31)*Efficiency!$G30+Transition!$C30*('RCP26 scenario'!BR32*'Unit emission'!AJ75)*Efficiency!$P30)/Lifetime!$C30</f>
        <v>0</v>
      </c>
      <c r="FA31" s="9">
        <f>(Transition!$D30*('RCP26 scenario'!BS32*'Unit emission'!T31)*Efficiency!$G30+Transition!$C30*('RCP26 scenario'!BS32*'Unit emission'!T75)*Efficiency!$P30)/Lifetime!$C30</f>
        <v>0</v>
      </c>
      <c r="FB31" s="9">
        <f>(Transition!$D30*('RCP26 scenario'!BT32*'Unit emission'!U31)*Efficiency!$G30+Transition!$C30*('RCP26 scenario'!BT32*'Unit emission'!U75)*Efficiency!$P30)/Lifetime!$C30</f>
        <v>0</v>
      </c>
      <c r="FC31" s="9">
        <f>(Transition!$D30*('RCP26 scenario'!BU32*'Unit emission'!V31)*Efficiency!$G30+Transition!$C30*('RCP26 scenario'!BU32*'Unit emission'!V75)*Efficiency!$P30)/Lifetime!$C30</f>
        <v>0</v>
      </c>
      <c r="FD31" s="9">
        <f>(Transition!$D30*('RCP26 scenario'!BV32*'Unit emission'!W31)*Efficiency!$G30+Transition!$C30*('RCP26 scenario'!BV32*'Unit emission'!W75)*Efficiency!$P30)/Lifetime!$C30</f>
        <v>0</v>
      </c>
      <c r="FE31" s="9">
        <f>(Transition!$D30*('RCP26 scenario'!BW32*'Unit emission'!X31)*Efficiency!$G30+Transition!$C30*('RCP26 scenario'!BW32*'Unit emission'!X75)*Efficiency!$P30)/Lifetime!$C30</f>
        <v>0</v>
      </c>
      <c r="FF31" s="9">
        <f>(Transition!$D30*('RCP26 scenario'!BX32*'Unit emission'!Y31)*Efficiency!$G30+Transition!$C30*('RCP26 scenario'!BX32*'Unit emission'!Y75)*Efficiency!$P30)/Lifetime!$C30</f>
        <v>0</v>
      </c>
      <c r="FG31" s="9">
        <f>(Transition!$D30*('RCP26 scenario'!BY32*'Unit emission'!Z31)*Efficiency!$G30+Transition!$C30*('RCP26 scenario'!BY32*'Unit emission'!Z75)*Efficiency!$P30)/Lifetime!$C30</f>
        <v>0</v>
      </c>
      <c r="FH31" s="9">
        <f>(Transition!$D30*('RCP26 scenario'!BZ32*'Unit emission'!AA31)*Efficiency!$G30+Transition!$C30*('RCP26 scenario'!BZ32*'Unit emission'!AA75)*Efficiency!$P30)/Lifetime!$C30</f>
        <v>0</v>
      </c>
      <c r="FI31" s="9">
        <f>(Transition!$D30*('RCP26 scenario'!CA32*'Unit emission'!AB31)*Efficiency!$G30+Transition!$C30*('RCP26 scenario'!CA32*'Unit emission'!AB75)*Efficiency!$P30)/Lifetime!$C30</f>
        <v>0</v>
      </c>
      <c r="FJ31" s="9">
        <f>(Transition!$D30*('RCP26 scenario'!CB32*'Unit emission'!AC31)*Efficiency!$G30+Transition!$C30*('RCP26 scenario'!CB32*'Unit emission'!AC75)*Efficiency!$P30)/Lifetime!$C30</f>
        <v>0</v>
      </c>
      <c r="FK31" s="9">
        <f>(Transition!$D30*('RCP26 scenario'!CC32*'Unit emission'!AD31)*Efficiency!$G30+Transition!$C30*('RCP26 scenario'!CC32*'Unit emission'!AD75)*Efficiency!$P30)/Lifetime!$C30</f>
        <v>0</v>
      </c>
      <c r="FL31" s="9">
        <f>(Transition!$D30*('RCP26 scenario'!CD32*'Unit emission'!AE31)*Efficiency!$G30+Transition!$C30*('RCP26 scenario'!CD32*'Unit emission'!AE75)*Efficiency!$P30)/Lifetime!$C30</f>
        <v>0</v>
      </c>
      <c r="FM31" s="9">
        <f>(Transition!$D30*('RCP26 scenario'!CE32*'Unit emission'!AF31)*Efficiency!$G30+Transition!$C30*('RCP26 scenario'!CE32*'Unit emission'!AF75)*Efficiency!$P30)/Lifetime!$C30</f>
        <v>0</v>
      </c>
      <c r="FN31" s="9">
        <f>(Transition!$D30*('RCP26 scenario'!CF32*'Unit emission'!AG31)*Efficiency!$G30+Transition!$C30*('RCP26 scenario'!CF32*'Unit emission'!AG75)*Efficiency!$P30)/Lifetime!$C30</f>
        <v>0</v>
      </c>
      <c r="FO31" s="9">
        <f>(Transition!$D30*('RCP26 scenario'!CG32*'Unit emission'!AH31)*Efficiency!$G30+Transition!$C30*('RCP26 scenario'!CG32*'Unit emission'!AH75)*Efficiency!$P30)/Lifetime!$C30</f>
        <v>0</v>
      </c>
      <c r="FP31" s="9">
        <f>(Transition!$D30*('RCP26 scenario'!CH32*'Unit emission'!AI31)*Efficiency!$G30+Transition!$C30*('RCP26 scenario'!CH32*'Unit emission'!AI75)*Efficiency!$P30)/Lifetime!$C30</f>
        <v>0</v>
      </c>
      <c r="FS31">
        <v>2038</v>
      </c>
      <c r="FT31">
        <f>(Transition!$D30*('RCP19 scenario'!C32*'Unit emission'!AK31+'RCP19 scenario'!C120*'Unit emission'!AK163)*Efficiency!$G30+(Transition!$C30*('RCP19 scenario'!C32*'Unit emission'!AK75)+'RCP19 scenario'!C120*'Unit emission'!AK207)*Efficiency!$P30)/Lifetime!$C30</f>
        <v>0</v>
      </c>
      <c r="FU31">
        <f>(Transition!$D30*('RCP19 scenario'!D32*'Unit emission'!AL31+'RCP19 scenario'!D120*'Unit emission'!AL163)*Efficiency!$G30+(Transition!$C30*('RCP19 scenario'!D32*'Unit emission'!AL75)+'RCP19 scenario'!D120*'Unit emission'!AL207)*Efficiency!$P30)/Lifetime!$C30</f>
        <v>0</v>
      </c>
      <c r="FV31">
        <f>(Transition!$D30*('RCP19 scenario'!E32*'Unit emission'!AM31+'RCP19 scenario'!E120*'Unit emission'!AM163)*Efficiency!$G30+(Transition!$C30*('RCP19 scenario'!E32*'Unit emission'!AM75)+'RCP19 scenario'!E120*'Unit emission'!AM207)*Efficiency!$P30)/Lifetime!$C30</f>
        <v>0</v>
      </c>
      <c r="FW31">
        <f>(Transition!$D30*('RCP19 scenario'!F32*'Unit emission'!AN31+'RCP19 scenario'!F120*'Unit emission'!AN163)*Efficiency!$G30+(Transition!$C30*('RCP19 scenario'!F32*'Unit emission'!AN75)+'RCP19 scenario'!F120*'Unit emission'!AN207)*Efficiency!$P30)/Lifetime!$C30</f>
        <v>0</v>
      </c>
      <c r="FX31">
        <f>(Transition!$D30*('RCP19 scenario'!G32*'Unit emission'!AO31+'RCP19 scenario'!G120*'Unit emission'!AO163)*Efficiency!$G30+(Transition!$C30*('RCP19 scenario'!G32*'Unit emission'!AO75)+'RCP19 scenario'!G120*'Unit emission'!AO207)*Efficiency!$P30)/Lifetime!$C30</f>
        <v>0</v>
      </c>
      <c r="FY31">
        <f>(Transition!$D30*('RCP19 scenario'!H32*'Unit emission'!AP31+'RCP19 scenario'!H120*'Unit emission'!AP163)*Efficiency!$G30+(Transition!$C30*('RCP19 scenario'!H32*'Unit emission'!AP75)+'RCP19 scenario'!H120*'Unit emission'!AP207)*Efficiency!$P30)/Lifetime!$C30</f>
        <v>0</v>
      </c>
      <c r="FZ31">
        <f>(Transition!$D30*('RCP19 scenario'!I32*'Unit emission'!AQ31+'RCP19 scenario'!I120*'Unit emission'!AQ163)*Efficiency!$G30+(Transition!$C30*('RCP19 scenario'!I32*'Unit emission'!AQ75)+'RCP19 scenario'!I120*'Unit emission'!AQ207)*Efficiency!$P30)/Lifetime!$C30</f>
        <v>0</v>
      </c>
      <c r="GA31">
        <f>(Transition!$D30*('RCP19 scenario'!J32*'Unit emission'!AR31+'RCP19 scenario'!J120*'Unit emission'!AR163)*Efficiency!$G30+(Transition!$C30*('RCP19 scenario'!J32*'Unit emission'!AR75)+'RCP19 scenario'!J120*'Unit emission'!AR207)*Efficiency!$P30)/Lifetime!$C30</f>
        <v>0</v>
      </c>
      <c r="GB31">
        <f>(Transition!$D30*('RCP19 scenario'!K32*'Unit emission'!AS31+'RCP19 scenario'!K120*'Unit emission'!AS163)*Efficiency!$G30+(Transition!$C30*('RCP19 scenario'!K32*'Unit emission'!AS75)+'RCP19 scenario'!K120*'Unit emission'!AS207)*Efficiency!$P30)/Lifetime!$C30</f>
        <v>0</v>
      </c>
      <c r="GC31">
        <f>(Transition!$D30*('RCP19 scenario'!L32*'Unit emission'!AT31+'RCP19 scenario'!L120*'Unit emission'!AT163)*Efficiency!$G30+(Transition!$C30*('RCP19 scenario'!L32*'Unit emission'!AT75)+'RCP19 scenario'!L120*'Unit emission'!AT207)*Efficiency!$P30)/Lifetime!$C30</f>
        <v>0</v>
      </c>
      <c r="GD31">
        <f>(Transition!$D30*('RCP19 scenario'!M32*'Unit emission'!AU31+'RCP19 scenario'!M120*'Unit emission'!AU163)*Efficiency!$G30+(Transition!$C30*('RCP19 scenario'!M32*'Unit emission'!AU75)+'RCP19 scenario'!M120*'Unit emission'!AU207)*Efficiency!$P30)/Lifetime!$C30</f>
        <v>0</v>
      </c>
      <c r="GE31">
        <f>(Transition!$D30*('RCP19 scenario'!N32*'Unit emission'!AV31+'RCP19 scenario'!N120*'Unit emission'!AV163)*Efficiency!$G30+(Transition!$C30*('RCP19 scenario'!N32*'Unit emission'!AV75)+'RCP19 scenario'!N120*'Unit emission'!AV207)*Efficiency!$P30)/Lifetime!$C30</f>
        <v>0</v>
      </c>
      <c r="GF31">
        <f>(Transition!$D30*('RCP19 scenario'!O32*'Unit emission'!AW31+'RCP19 scenario'!O120*'Unit emission'!AW163)*Efficiency!$G30+(Transition!$C30*('RCP19 scenario'!O32*'Unit emission'!AW75)+'RCP19 scenario'!O120*'Unit emission'!AW207)*Efficiency!$P30)/Lifetime!$C30</f>
        <v>0</v>
      </c>
      <c r="GG31">
        <f>(Transition!$D30*('RCP19 scenario'!P32*'Unit emission'!AX31+'RCP19 scenario'!P120*'Unit emission'!AX163)*Efficiency!$G30+(Transition!$C30*('RCP19 scenario'!P32*'Unit emission'!AX75)+'RCP19 scenario'!P120*'Unit emission'!AX207)*Efficiency!$P30)/Lifetime!$C30</f>
        <v>0</v>
      </c>
      <c r="GH31">
        <f>(Transition!$D30*('RCP19 scenario'!Q32*'Unit emission'!AY31+'RCP19 scenario'!Q120*'Unit emission'!AY163)*Efficiency!$G30+(Transition!$C30*('RCP19 scenario'!Q32*'Unit emission'!AY75)+'RCP19 scenario'!Q120*'Unit emission'!AY207)*Efficiency!$P30)/Lifetime!$C30</f>
        <v>0</v>
      </c>
      <c r="GI31">
        <f>(Transition!$D30*('RCP19 scenario'!R32*'Unit emission'!AZ31+'RCP19 scenario'!R120*'Unit emission'!AZ163)*Efficiency!$G30+(Transition!$C30*('RCP19 scenario'!R32*'Unit emission'!AZ75)+'RCP19 scenario'!R120*'Unit emission'!AZ207)*Efficiency!$P30)/Lifetime!$C30</f>
        <v>0</v>
      </c>
      <c r="GJ31">
        <f>(Transition!$D30*('RCP19 scenario'!S32*'Unit emission'!BA31)*Efficiency!$G30+Transition!$C30*('RCP19 scenario'!S32*'Unit emission'!BA75)*Efficiency!$P30)/Lifetime!$C30</f>
        <v>0</v>
      </c>
      <c r="GK31">
        <f>(Transition!$D30*('RCP19 scenario'!T32*'Unit emission'!AK31+'RCP19 scenario'!T120*'Unit emission'!AK163)*Efficiency!$G30+(Transition!$C30*('RCP19 scenario'!T32*'Unit emission'!AK75)+'RCP19 scenario'!T120*'Unit emission'!AK207)*Efficiency!$P30)/Lifetime!$C30</f>
        <v>219791784.86404532</v>
      </c>
      <c r="GL31">
        <f>(Transition!$D30*('RCP19 scenario'!U32*'Unit emission'!AL31+'RCP19 scenario'!U120*'Unit emission'!AL163)*Efficiency!$G30+(Transition!$C30*('RCP19 scenario'!U32*'Unit emission'!AL75)+'RCP19 scenario'!U120*'Unit emission'!AL207)*Efficiency!$P30)/Lifetime!$C30</f>
        <v>145977785.59175962</v>
      </c>
      <c r="GM31">
        <f>(Transition!$D30*('RCP19 scenario'!V32*'Unit emission'!AM31+'RCP19 scenario'!V120*'Unit emission'!AM163)*Efficiency!$G30+(Transition!$C30*('RCP19 scenario'!V32*'Unit emission'!AM75)+'RCP19 scenario'!V120*'Unit emission'!AM207)*Efficiency!$P30)/Lifetime!$C30</f>
        <v>63558149.343426965</v>
      </c>
      <c r="GN31">
        <f>(Transition!$D30*('RCP19 scenario'!W32*'Unit emission'!AN31+'RCP19 scenario'!W120*'Unit emission'!AN163)*Efficiency!$G30+(Transition!$C30*('RCP19 scenario'!W32*'Unit emission'!AN75)+'RCP19 scenario'!W120*'Unit emission'!AN207)*Efficiency!$P30)/Lifetime!$C30</f>
        <v>17295821.252009653</v>
      </c>
      <c r="GO31">
        <f>(Transition!$D30*('RCP19 scenario'!X32*'Unit emission'!AO31+'RCP19 scenario'!X120*'Unit emission'!AO163)*Efficiency!$G30+(Transition!$C30*('RCP19 scenario'!X32*'Unit emission'!AO75)+'RCP19 scenario'!X120*'Unit emission'!AO207)*Efficiency!$P30)/Lifetime!$C30</f>
        <v>160554396.90103728</v>
      </c>
      <c r="GP31">
        <f>(Transition!$D30*('RCP19 scenario'!Y32*'Unit emission'!AP31+'RCP19 scenario'!Y120*'Unit emission'!AP163)*Efficiency!$G30+(Transition!$C30*('RCP19 scenario'!Y32*'Unit emission'!AP75)+'RCP19 scenario'!Y120*'Unit emission'!AP207)*Efficiency!$P30)/Lifetime!$C30</f>
        <v>4526570.584142928</v>
      </c>
      <c r="GQ31">
        <f>(Transition!$D30*('RCP19 scenario'!Z32*'Unit emission'!AQ31+'RCP19 scenario'!Z120*'Unit emission'!AQ163)*Efficiency!$G30+(Transition!$C30*('RCP19 scenario'!Z32*'Unit emission'!AQ75)+'RCP19 scenario'!Z120*'Unit emission'!AQ207)*Efficiency!$P30)/Lifetime!$C30</f>
        <v>18372012.423055578</v>
      </c>
      <c r="GR31">
        <f>(Transition!$D30*('RCP19 scenario'!AA32*'Unit emission'!AR31+'RCP19 scenario'!AA120*'Unit emission'!AR163)*Efficiency!$G30+(Transition!$C30*('RCP19 scenario'!AA32*'Unit emission'!AR75)+'RCP19 scenario'!AA120*'Unit emission'!AR207)*Efficiency!$P30)/Lifetime!$C30</f>
        <v>130106796.22983889</v>
      </c>
      <c r="GS31">
        <f>(Transition!$D30*('RCP19 scenario'!AB32*'Unit emission'!AS31+'RCP19 scenario'!AB120*'Unit emission'!AS163)*Efficiency!$G30+(Transition!$C30*('RCP19 scenario'!AB32*'Unit emission'!AS75)+'RCP19 scenario'!AB120*'Unit emission'!AS207)*Efficiency!$P30)/Lifetime!$C30</f>
        <v>420876634.47202682</v>
      </c>
      <c r="GT31">
        <f>(Transition!$D30*('RCP19 scenario'!AC32*'Unit emission'!AT31+'RCP19 scenario'!AC120*'Unit emission'!AT163)*Efficiency!$G30+(Transition!$C30*('RCP19 scenario'!AC32*'Unit emission'!AT75)+'RCP19 scenario'!AC120*'Unit emission'!AT207)*Efficiency!$P30)/Lifetime!$C30</f>
        <v>56846082.107492723</v>
      </c>
      <c r="GU31">
        <f>(Transition!$D30*('RCP19 scenario'!AD32*'Unit emission'!AU31+'RCP19 scenario'!AD120*'Unit emission'!AU163)*Efficiency!$G30+(Transition!$C30*('RCP19 scenario'!AD32*'Unit emission'!AU75)+'RCP19 scenario'!AD120*'Unit emission'!AU207)*Efficiency!$P30)/Lifetime!$C30</f>
        <v>67142792.863107458</v>
      </c>
      <c r="GV31">
        <f>(Transition!$D30*('RCP19 scenario'!AE32*'Unit emission'!AV31+'RCP19 scenario'!AE120*'Unit emission'!AV163)*Efficiency!$G30+(Transition!$C30*('RCP19 scenario'!AE32*'Unit emission'!AV75)+'RCP19 scenario'!AE120*'Unit emission'!AV207)*Efficiency!$P30)/Lifetime!$C30</f>
        <v>11112365.83254127</v>
      </c>
      <c r="GW31">
        <f>(Transition!$D30*('RCP19 scenario'!AF32*'Unit emission'!AW31+'RCP19 scenario'!AF120*'Unit emission'!AW163)*Efficiency!$G30+(Transition!$C30*('RCP19 scenario'!AF32*'Unit emission'!AW75)+'RCP19 scenario'!AF120*'Unit emission'!AW207)*Efficiency!$P30)/Lifetime!$C30</f>
        <v>26619777.905213896</v>
      </c>
      <c r="GX31">
        <f>(Transition!$D30*('RCP19 scenario'!AG32*'Unit emission'!AX31+'RCP19 scenario'!AG120*'Unit emission'!AX163)*Efficiency!$G30+(Transition!$C30*('RCP19 scenario'!AG32*'Unit emission'!AX75)+'RCP19 scenario'!AG120*'Unit emission'!AX207)*Efficiency!$P30)/Lifetime!$C30</f>
        <v>37754537.810427137</v>
      </c>
      <c r="GY31">
        <f>(Transition!$D30*('RCP19 scenario'!AH32*'Unit emission'!AY31+'RCP19 scenario'!AH120*'Unit emission'!AY163)*Efficiency!$G30+(Transition!$C30*('RCP19 scenario'!AH32*'Unit emission'!AY75)+'RCP19 scenario'!AH120*'Unit emission'!AY207)*Efficiency!$P30)/Lifetime!$C30</f>
        <v>30859094.158994537</v>
      </c>
      <c r="GZ31">
        <f>(Transition!$D30*('RCP19 scenario'!AI32*'Unit emission'!AZ31+'RCP19 scenario'!AI120*'Unit emission'!AZ163)*Efficiency!$G30+(Transition!$C30*('RCP19 scenario'!AI32*'Unit emission'!AZ75)+'RCP19 scenario'!AI120*'Unit emission'!AZ207)*Efficiency!$P30)/Lifetime!$C30</f>
        <v>147056119.50733358</v>
      </c>
      <c r="HA31">
        <f>(Transition!$D30*('RCP19 scenario'!AJ32*'Unit emission'!BA31)*Efficiency!$G30+Transition!$C30*('RCP19 scenario'!AJ32*'Unit emission'!BA75)*Efficiency!$P30)/Lifetime!$C30</f>
        <v>0</v>
      </c>
      <c r="HB31">
        <f>(Transition!$D30*('RCP19 scenario'!AK32*'Unit emission'!AK31+'RCP19 scenario'!AK120*'Unit emission'!AK163)*Efficiency!$G30+(Transition!$C30*('RCP19 scenario'!AK32*'Unit emission'!AK75)+'RCP19 scenario'!AK120*'Unit emission'!AK207)*Efficiency!$P30)/Lifetime!$C30</f>
        <v>220358976.95778048</v>
      </c>
      <c r="HC31">
        <f>(Transition!$D30*('RCP19 scenario'!AL32*'Unit emission'!AL31+'RCP19 scenario'!AL120*'Unit emission'!AL163)*Efficiency!$G30+(Transition!$C30*('RCP19 scenario'!AL32*'Unit emission'!AL75)+'RCP19 scenario'!AL120*'Unit emission'!AL207)*Efficiency!$P30)/Lifetime!$C30</f>
        <v>232151750.80119678</v>
      </c>
      <c r="HD31">
        <f>(Transition!$D30*('RCP19 scenario'!AM32*'Unit emission'!AM31+'RCP19 scenario'!AM120*'Unit emission'!AM163)*Efficiency!$G30+(Transition!$C30*('RCP19 scenario'!AM32*'Unit emission'!AM75)+'RCP19 scenario'!AM120*'Unit emission'!AM207)*Efficiency!$P30)/Lifetime!$C30</f>
        <v>112631487.11910941</v>
      </c>
      <c r="HE31">
        <f>(Transition!$D30*('RCP19 scenario'!AN32*'Unit emission'!AN31+'RCP19 scenario'!AN120*'Unit emission'!AN163)*Efficiency!$G30+(Transition!$C30*('RCP19 scenario'!AN32*'Unit emission'!AN75)+'RCP19 scenario'!AN120*'Unit emission'!AN207)*Efficiency!$P30)/Lifetime!$C30</f>
        <v>17334350.613916431</v>
      </c>
      <c r="HF31">
        <f>(Transition!$D30*('RCP19 scenario'!AO32*'Unit emission'!AO31+'RCP19 scenario'!AO120*'Unit emission'!AO163)*Efficiency!$G30+(Transition!$C30*('RCP19 scenario'!AO32*'Unit emission'!AO75)+'RCP19 scenario'!AO120*'Unit emission'!AO207)*Efficiency!$P30)/Lifetime!$C30</f>
        <v>290229305.62876046</v>
      </c>
      <c r="HG31">
        <f>(Transition!$D30*('RCP19 scenario'!AP32*'Unit emission'!AP31+'RCP19 scenario'!AP120*'Unit emission'!AP163)*Efficiency!$G30+(Transition!$C30*('RCP19 scenario'!AP32*'Unit emission'!AP75)+'RCP19 scenario'!AP120*'Unit emission'!AP207)*Efficiency!$P30)/Lifetime!$C30</f>
        <v>5851099.6370354295</v>
      </c>
      <c r="HH31">
        <f>(Transition!$D30*('RCP19 scenario'!AQ32*'Unit emission'!AQ31+'RCP19 scenario'!AQ120*'Unit emission'!AQ163)*Efficiency!$G30+(Transition!$C30*('RCP19 scenario'!AQ32*'Unit emission'!AQ75)+'RCP19 scenario'!AQ120*'Unit emission'!AQ207)*Efficiency!$P30)/Lifetime!$C30</f>
        <v>36744024.846111156</v>
      </c>
      <c r="HI31">
        <f>(Transition!$D30*('RCP19 scenario'!AR32*'Unit emission'!AR31+'RCP19 scenario'!AR120*'Unit emission'!AR163)*Efficiency!$G30+(Transition!$C30*('RCP19 scenario'!AR32*'Unit emission'!AR75)+'RCP19 scenario'!AR120*'Unit emission'!AR207)*Efficiency!$P30)/Lifetime!$C30</f>
        <v>260213415.02269608</v>
      </c>
      <c r="HJ31">
        <f>(Transition!$D30*('RCP19 scenario'!AS32*'Unit emission'!AS31+'RCP19 scenario'!AS120*'Unit emission'!AS163)*Efficiency!$G30+(Transition!$C30*('RCP19 scenario'!AS32*'Unit emission'!AS75)+'RCP19 scenario'!AS120*'Unit emission'!AS207)*Efficiency!$P30)/Lifetime!$C30</f>
        <v>841753268.94405758</v>
      </c>
      <c r="HK31">
        <f>(Transition!$D30*('RCP19 scenario'!AT32*'Unit emission'!AT31+'RCP19 scenario'!AT120*'Unit emission'!AT163)*Efficiency!$G30+(Transition!$C30*('RCP19 scenario'!AT32*'Unit emission'!AT75)+'RCP19 scenario'!AT120*'Unit emission'!AT207)*Efficiency!$P30)/Lifetime!$C30</f>
        <v>113692164.21498545</v>
      </c>
      <c r="HL31">
        <f>(Transition!$D30*('RCP19 scenario'!AU32*'Unit emission'!AU31+'RCP19 scenario'!AU120*'Unit emission'!AU163)*Efficiency!$G30+(Transition!$C30*('RCP19 scenario'!AU32*'Unit emission'!AU75)+'RCP19 scenario'!AU120*'Unit emission'!AU207)*Efficiency!$P30)/Lifetime!$C30</f>
        <v>74919449.103802949</v>
      </c>
      <c r="HM31">
        <f>(Transition!$D30*('RCP19 scenario'!AV32*'Unit emission'!AV31+'RCP19 scenario'!AV120*'Unit emission'!AV163)*Efficiency!$G30+(Transition!$C30*('RCP19 scenario'!AV32*'Unit emission'!AV75)+'RCP19 scenario'!AV120*'Unit emission'!AV207)*Efficiency!$P30)/Lifetime!$C30</f>
        <v>21712214.980579618</v>
      </c>
      <c r="HN31">
        <f>(Transition!$D30*('RCP19 scenario'!AW32*'Unit emission'!AW31+'RCP19 scenario'!AW120*'Unit emission'!AW163)*Efficiency!$G30+(Transition!$C30*('RCP19 scenario'!AW32*'Unit emission'!AW75)+'RCP19 scenario'!AW120*'Unit emission'!AW207)*Efficiency!$P30)/Lifetime!$C30</f>
        <v>53239555.810427792</v>
      </c>
      <c r="HO31">
        <f>(Transition!$D30*('RCP19 scenario'!AX32*'Unit emission'!AX31+'RCP19 scenario'!AX120*'Unit emission'!AX163)*Efficiency!$G30+(Transition!$C30*('RCP19 scenario'!AX32*'Unit emission'!AX75)+'RCP19 scenario'!AX120*'Unit emission'!AX207)*Efficiency!$P30)/Lifetime!$C30</f>
        <v>69447711.684021086</v>
      </c>
      <c r="HP31">
        <f>(Transition!$D30*('RCP19 scenario'!AY32*'Unit emission'!AY31+'RCP19 scenario'!AY120*'Unit emission'!AY163)*Efficiency!$G30+(Transition!$C30*('RCP19 scenario'!AY32*'Unit emission'!AY75)+'RCP19 scenario'!AY120*'Unit emission'!AY207)*Efficiency!$P30)/Lifetime!$C30</f>
        <v>61718188.317988761</v>
      </c>
      <c r="HQ31">
        <f>(Transition!$D30*('RCP19 scenario'!AZ32*'Unit emission'!AZ31+'RCP19 scenario'!AZ120*'Unit emission'!AZ163)*Efficiency!$G30+(Transition!$C30*('RCP19 scenario'!AZ32*'Unit emission'!AZ75)+'RCP19 scenario'!AZ120*'Unit emission'!AZ207)*Efficiency!$P30)/Lifetime!$C30</f>
        <v>294112239.01466757</v>
      </c>
      <c r="HR31">
        <f>(Transition!$D30*('RCP19 scenario'!BA32*'Unit emission'!BA31)*Efficiency!$G30+Transition!$C30*('RCP19 scenario'!BA32*'Unit emission'!BA75)*Efficiency!$P30)/Lifetime!$C30</f>
        <v>0</v>
      </c>
      <c r="HS31" s="9">
        <f>(Transition!$D30*('RCP19 scenario'!BB32*'Unit emission'!AK31)*Efficiency!$G30+Transition!$C30*('RCP19 scenario'!BB32*'Unit emission'!AK75)*Efficiency!$P30)/Lifetime!$C30</f>
        <v>0</v>
      </c>
      <c r="HT31" s="9">
        <f>(Transition!$D30*('RCP19 scenario'!BC32*'Unit emission'!AL31)*Efficiency!$G30+Transition!$C30*('RCP19 scenario'!BC32*'Unit emission'!AL75)*Efficiency!$P30)/Lifetime!$C30</f>
        <v>0</v>
      </c>
      <c r="HU31" s="9">
        <f>(Transition!$D30*('RCP19 scenario'!BD32*'Unit emission'!AM31)*Efficiency!$G30+Transition!$C30*('RCP19 scenario'!BD32*'Unit emission'!AM75)*Efficiency!$P30)/Lifetime!$C30</f>
        <v>0</v>
      </c>
      <c r="HV31" s="9">
        <f>(Transition!$D30*('RCP19 scenario'!BE32*'Unit emission'!AN31)*Efficiency!$G30+Transition!$C30*('RCP19 scenario'!BE32*'Unit emission'!AN75)*Efficiency!$P30)/Lifetime!$C30</f>
        <v>0</v>
      </c>
      <c r="HW31" s="9">
        <f>(Transition!$D30*('RCP19 scenario'!BF32*'Unit emission'!AO31)*Efficiency!$G30+Transition!$C30*('RCP19 scenario'!BF32*'Unit emission'!AO75)*Efficiency!$P30)/Lifetime!$C30</f>
        <v>0</v>
      </c>
      <c r="HX31" s="9">
        <f>(Transition!$D30*('RCP19 scenario'!BG32*'Unit emission'!AP31)*Efficiency!$G30+Transition!$C30*('RCP19 scenario'!BG32*'Unit emission'!AP75)*Efficiency!$P30)/Lifetime!$C30</f>
        <v>0</v>
      </c>
      <c r="HY31" s="9">
        <f>(Transition!$D30*('RCP19 scenario'!BH32*'Unit emission'!AQ31)*Efficiency!$G30+Transition!$C30*('RCP19 scenario'!BH32*'Unit emission'!AQ75)*Efficiency!$P30)/Lifetime!$C30</f>
        <v>0</v>
      </c>
      <c r="HZ31" s="9">
        <f>(Transition!$D30*('RCP19 scenario'!BI32*'Unit emission'!AR31)*Efficiency!$G30+Transition!$C30*('RCP19 scenario'!BI32*'Unit emission'!AR75)*Efficiency!$P30)/Lifetime!$C30</f>
        <v>0</v>
      </c>
      <c r="IA31" s="9">
        <f>(Transition!$D30*('RCP19 scenario'!BJ32*'Unit emission'!AS31)*Efficiency!$G30+Transition!$C30*('RCP19 scenario'!BJ32*'Unit emission'!AS75)*Efficiency!$P30)/Lifetime!$C30</f>
        <v>0</v>
      </c>
      <c r="IB31" s="9">
        <f>(Transition!$D30*('RCP19 scenario'!BK32*'Unit emission'!AT31)*Efficiency!$G30+Transition!$C30*('RCP19 scenario'!BK32*'Unit emission'!AT75)*Efficiency!$P30)/Lifetime!$C30</f>
        <v>0</v>
      </c>
      <c r="IC31" s="9">
        <f>(Transition!$D30*('RCP19 scenario'!BL32*'Unit emission'!AU31)*Efficiency!$G30+Transition!$C30*('RCP19 scenario'!BL32*'Unit emission'!AU75)*Efficiency!$P30)/Lifetime!$C30</f>
        <v>0</v>
      </c>
      <c r="ID31" s="9">
        <f>(Transition!$D30*('RCP19 scenario'!BM32*'Unit emission'!AV31)*Efficiency!$G30+Transition!$C30*('RCP19 scenario'!BM32*'Unit emission'!AV75)*Efficiency!$P30)/Lifetime!$C30</f>
        <v>0</v>
      </c>
      <c r="IE31" s="9">
        <f>(Transition!$D30*('RCP19 scenario'!BN32*'Unit emission'!AW31)*Efficiency!$G30+Transition!$C30*('RCP19 scenario'!BN32*'Unit emission'!AW75)*Efficiency!$P30)/Lifetime!$C30</f>
        <v>0</v>
      </c>
      <c r="IF31" s="9">
        <f>(Transition!$D30*('RCP19 scenario'!BO32*'Unit emission'!AX31)*Efficiency!$G30+Transition!$C30*('RCP19 scenario'!BO32*'Unit emission'!AX75)*Efficiency!$P30)/Lifetime!$C30</f>
        <v>0</v>
      </c>
      <c r="IG31" s="9">
        <f>(Transition!$D30*('RCP19 scenario'!BP32*'Unit emission'!AY31)*Efficiency!$G30+Transition!$C30*('RCP19 scenario'!BP32*'Unit emission'!AY75)*Efficiency!$P30)/Lifetime!$C30</f>
        <v>0</v>
      </c>
      <c r="IH31" s="9">
        <f>(Transition!$D30*('RCP19 scenario'!BQ32*'Unit emission'!AZ31)*Efficiency!$G30+Transition!$C30*('RCP19 scenario'!BQ32*'Unit emission'!AZ75)*Efficiency!$P30)/Lifetime!$C30</f>
        <v>0</v>
      </c>
      <c r="II31" s="9">
        <f>(Transition!$D30*('RCP19 scenario'!BR32*'Unit emission'!BA31)*Efficiency!$G30+Transition!$C30*('RCP19 scenario'!BR32*'Unit emission'!BA75)*Efficiency!$P30)/Lifetime!$C30</f>
        <v>0</v>
      </c>
      <c r="IJ31" s="9">
        <f>(Transition!$D30*('RCP19 scenario'!BS32*'Unit emission'!AK31)*Efficiency!$G30+Transition!$C30*('RCP19 scenario'!BS32*'Unit emission'!AK75)*Efficiency!$P30)/Lifetime!$C30</f>
        <v>0</v>
      </c>
      <c r="IK31" s="9">
        <f>(Transition!$D30*('RCP19 scenario'!BT32*'Unit emission'!AL31)*Efficiency!$G30+Transition!$C30*('RCP19 scenario'!BT32*'Unit emission'!AL75)*Efficiency!$P30)/Lifetime!$C30</f>
        <v>0</v>
      </c>
      <c r="IL31" s="9">
        <f>(Transition!$D30*('RCP19 scenario'!BU32*'Unit emission'!AM31)*Efficiency!$G30+Transition!$C30*('RCP19 scenario'!BU32*'Unit emission'!AM75)*Efficiency!$P30)/Lifetime!$C30</f>
        <v>0</v>
      </c>
      <c r="IM31" s="9">
        <f>(Transition!$D30*('RCP19 scenario'!BV32*'Unit emission'!AN31)*Efficiency!$G30+Transition!$C30*('RCP19 scenario'!BV32*'Unit emission'!AN75)*Efficiency!$P30)/Lifetime!$C30</f>
        <v>0</v>
      </c>
      <c r="IN31" s="9">
        <f>(Transition!$D30*('RCP19 scenario'!BW32*'Unit emission'!AO31)*Efficiency!$G30+Transition!$C30*('RCP19 scenario'!BW32*'Unit emission'!AO75)*Efficiency!$P30)/Lifetime!$C30</f>
        <v>0</v>
      </c>
      <c r="IO31" s="9">
        <f>(Transition!$D30*('RCP19 scenario'!BX32*'Unit emission'!AP31)*Efficiency!$G30+Transition!$C30*('RCP19 scenario'!BX32*'Unit emission'!AP75)*Efficiency!$P30)/Lifetime!$C30</f>
        <v>0</v>
      </c>
      <c r="IP31" s="9">
        <f>(Transition!$D30*('RCP19 scenario'!BY32*'Unit emission'!AQ31)*Efficiency!$G30+Transition!$C30*('RCP19 scenario'!BY32*'Unit emission'!AQ75)*Efficiency!$P30)/Lifetime!$C30</f>
        <v>0</v>
      </c>
      <c r="IQ31" s="9">
        <f>(Transition!$D30*('RCP19 scenario'!BZ32*'Unit emission'!AR31)*Efficiency!$G30+Transition!$C30*('RCP19 scenario'!BZ32*'Unit emission'!AR75)*Efficiency!$P30)/Lifetime!$C30</f>
        <v>0</v>
      </c>
      <c r="IR31" s="9">
        <f>(Transition!$D30*('RCP19 scenario'!CA32*'Unit emission'!AS31)*Efficiency!$G30+Transition!$C30*('RCP19 scenario'!CA32*'Unit emission'!AS75)*Efficiency!$P30)/Lifetime!$C30</f>
        <v>0</v>
      </c>
      <c r="IS31" s="9">
        <f>(Transition!$D30*('RCP19 scenario'!CB32*'Unit emission'!AT31)*Efficiency!$G30+Transition!$C30*('RCP19 scenario'!CB32*'Unit emission'!AT75)*Efficiency!$P30)/Lifetime!$C30</f>
        <v>0</v>
      </c>
      <c r="IT31" s="9">
        <f>(Transition!$D30*('RCP19 scenario'!CC32*'Unit emission'!AU31)*Efficiency!$G30+Transition!$C30*('RCP19 scenario'!CC32*'Unit emission'!AU75)*Efficiency!$P30)/Lifetime!$C30</f>
        <v>0</v>
      </c>
      <c r="IU31" s="9">
        <f>(Transition!$D30*('RCP19 scenario'!CD32*'Unit emission'!AV31)*Efficiency!$G30+Transition!$C30*('RCP19 scenario'!CD32*'Unit emission'!AV75)*Efficiency!$P30)/Lifetime!$C30</f>
        <v>0</v>
      </c>
      <c r="IV31" s="9">
        <f>(Transition!$D30*('RCP19 scenario'!CE32*'Unit emission'!AW31)*Efficiency!$G30+Transition!$C30*('RCP19 scenario'!CE32*'Unit emission'!AW75)*Efficiency!$P30)/Lifetime!$C30</f>
        <v>0</v>
      </c>
      <c r="IW31" s="9">
        <f>(Transition!$D30*('RCP19 scenario'!CF32*'Unit emission'!AX31)*Efficiency!$G30+Transition!$C30*('RCP19 scenario'!CF32*'Unit emission'!AX75)*Efficiency!$P30)/Lifetime!$C30</f>
        <v>0</v>
      </c>
      <c r="IX31" s="9">
        <f>(Transition!$D30*('RCP19 scenario'!CG32*'Unit emission'!AY31)*Efficiency!$G30+Transition!$C30*('RCP19 scenario'!CG32*'Unit emission'!AY75)*Efficiency!$P30)/Lifetime!$C30</f>
        <v>0</v>
      </c>
      <c r="IY31" s="9">
        <f>(Transition!$D30*('RCP19 scenario'!CH32*'Unit emission'!AZ31)*Efficiency!$G30+Transition!$C30*('RCP19 scenario'!CH32*'Unit emission'!AZ75)*Efficiency!$P30)/Lifetime!$C30</f>
        <v>0</v>
      </c>
    </row>
    <row r="32" spans="1:259" x14ac:dyDescent="0.25">
      <c r="A32">
        <v>2039</v>
      </c>
      <c r="B32">
        <f>(Transition!$D31*('Base-scenario'!C33*'Unit emission'!C32)*Efficiency!$G31+(Transition!$C31*('Base-scenario'!C33*'Unit emission'!C76)+'Base-scenario'!C121*'Unit emission'!C208)*Efficiency!$P31)/Lifetime!$C31</f>
        <v>0</v>
      </c>
      <c r="C32">
        <f>(Transition!$D31*('Base-scenario'!D33*'Unit emission'!D32)*Efficiency!$G31+(Transition!$C31*('Base-scenario'!D33*'Unit emission'!D76)+'Base-scenario'!D121*'Unit emission'!D208)*Efficiency!$P31)/Lifetime!$C31</f>
        <v>0</v>
      </c>
      <c r="D32">
        <f>(Transition!$D31*('Base-scenario'!E33*'Unit emission'!E32)*Efficiency!$G31+(Transition!$C31*('Base-scenario'!E33*'Unit emission'!E76)+'Base-scenario'!E121*'Unit emission'!E208)*Efficiency!$P31)/Lifetime!$C31</f>
        <v>0</v>
      </c>
      <c r="E32">
        <f>(Transition!$D31*('Base-scenario'!F33*'Unit emission'!F32)*Efficiency!$G31+(Transition!$C31*('Base-scenario'!F33*'Unit emission'!F76)+'Base-scenario'!F121*'Unit emission'!F208)*Efficiency!$P31)/Lifetime!$C31</f>
        <v>0</v>
      </c>
      <c r="F32">
        <f>(Transition!$D31*('Base-scenario'!G33*'Unit emission'!G32)*Efficiency!$G31+(Transition!$C31*('Base-scenario'!G33*'Unit emission'!G76)+'Base-scenario'!G121*'Unit emission'!G208)*Efficiency!$P31)/Lifetime!$C31</f>
        <v>0</v>
      </c>
      <c r="G32">
        <f>(Transition!$D31*('Base-scenario'!H33*'Unit emission'!H32)*Efficiency!$G31+(Transition!$C31*('Base-scenario'!H33*'Unit emission'!H76)+'Base-scenario'!H121*'Unit emission'!H208)*Efficiency!$P31)/Lifetime!$C31</f>
        <v>0</v>
      </c>
      <c r="H32">
        <f>(Transition!$D31*('Base-scenario'!I33*'Unit emission'!I32)*Efficiency!$G31+(Transition!$C31*('Base-scenario'!I33*'Unit emission'!I76)+'Base-scenario'!I121*'Unit emission'!I208)*Efficiency!$P31)/Lifetime!$C31</f>
        <v>0</v>
      </c>
      <c r="I32">
        <f>(Transition!$D31*('Base-scenario'!J33*'Unit emission'!J32)*Efficiency!$G31+(Transition!$C31*('Base-scenario'!J33*'Unit emission'!J76)+'Base-scenario'!J121*'Unit emission'!J208)*Efficiency!$P31)/Lifetime!$C31</f>
        <v>0</v>
      </c>
      <c r="J32">
        <f>(Transition!$D31*('Base-scenario'!K33*'Unit emission'!K32)*Efficiency!$G31+(Transition!$C31*('Base-scenario'!K33*'Unit emission'!K76)+'Base-scenario'!K121*'Unit emission'!K208)*Efficiency!$P31)/Lifetime!$C31</f>
        <v>0</v>
      </c>
      <c r="K32">
        <f>(Transition!$D31*('Base-scenario'!L33*'Unit emission'!L32)*Efficiency!$G31+(Transition!$C31*('Base-scenario'!L33*'Unit emission'!L76)+'Base-scenario'!L121*'Unit emission'!L208)*Efficiency!$P31)/Lifetime!$C31</f>
        <v>0</v>
      </c>
      <c r="L32">
        <f>(Transition!$D31*('Base-scenario'!M33*'Unit emission'!M32)*Efficiency!$G31+(Transition!$C31*('Base-scenario'!M33*'Unit emission'!M76)+'Base-scenario'!M121*'Unit emission'!M208)*Efficiency!$P31)/Lifetime!$C31</f>
        <v>0</v>
      </c>
      <c r="M32">
        <f>(Transition!$D31*('Base-scenario'!N33*'Unit emission'!N32)*Efficiency!$G31+(Transition!$C31*('Base-scenario'!N33*'Unit emission'!N76)+'Base-scenario'!N121*'Unit emission'!N208)*Efficiency!$P31)/Lifetime!$C31</f>
        <v>0</v>
      </c>
      <c r="N32">
        <f>(Transition!$D31*('Base-scenario'!O33*'Unit emission'!O32)*Efficiency!$G31+(Transition!$C31*('Base-scenario'!O33*'Unit emission'!O76)+'Base-scenario'!O121*'Unit emission'!O208)*Efficiency!$P31)/Lifetime!$C31</f>
        <v>0</v>
      </c>
      <c r="O32">
        <f>(Transition!$D31*('Base-scenario'!P33*'Unit emission'!P32)*Efficiency!$G31+(Transition!$C31*('Base-scenario'!P33*'Unit emission'!P76)+'Base-scenario'!P121*'Unit emission'!P208)*Efficiency!$P31)/Lifetime!$C31</f>
        <v>0</v>
      </c>
      <c r="P32">
        <f>(Transition!$D31*('Base-scenario'!Q33*'Unit emission'!Q32)*Efficiency!$G31+(Transition!$C31*('Base-scenario'!Q33*'Unit emission'!Q76)+'Base-scenario'!Q121*'Unit emission'!Q208)*Efficiency!$P31)/Lifetime!$C31</f>
        <v>0</v>
      </c>
      <c r="Q32">
        <f>(Transition!$D31*('Base-scenario'!R33*'Unit emission'!R32)*Efficiency!$G31+(Transition!$C31*('Base-scenario'!R33*'Unit emission'!R76)+'Base-scenario'!R121*'Unit emission'!R208)*Efficiency!$P31)/Lifetime!$C31</f>
        <v>0</v>
      </c>
      <c r="R32">
        <f>(Transition!$D31*('Base-scenario'!S33*'Unit emission'!S32)*Efficiency!$G31+Transition!$C31*('Base-scenario'!S33*'Unit emission'!S76)*Efficiency!$P31)/Lifetime!$C31</f>
        <v>0</v>
      </c>
      <c r="S32">
        <f>(Transition!$D31*('Base-scenario'!T33*'Unit emission'!C32)*Efficiency!$G31+(Transition!$C31*('Base-scenario'!T33*'Unit emission'!C76)+'Base-scenario'!T121*'Unit emission'!C208)*Efficiency!$P31)/Lifetime!$C31</f>
        <v>12981283.999109201</v>
      </c>
      <c r="T32">
        <f>(Transition!$D31*('Base-scenario'!U33*'Unit emission'!D32)*Efficiency!$G31+(Transition!$C31*('Base-scenario'!U33*'Unit emission'!D76)+'Base-scenario'!U121*'Unit emission'!D208)*Efficiency!$P31)/Lifetime!$C31</f>
        <v>47616292.024424881</v>
      </c>
      <c r="U32">
        <f>(Transition!$D31*('Base-scenario'!V33*'Unit emission'!E32)*Efficiency!$G31+(Transition!$C31*('Base-scenario'!V33*'Unit emission'!E76)+'Base-scenario'!V121*'Unit emission'!E208)*Efficiency!$P31)/Lifetime!$C31</f>
        <v>69207743.830607742</v>
      </c>
      <c r="V32">
        <f>(Transition!$D31*('Base-scenario'!W33*'Unit emission'!F32)*Efficiency!$G31+(Transition!$C31*('Base-scenario'!W33*'Unit emission'!F76)+'Base-scenario'!W121*'Unit emission'!F208)*Efficiency!$P31)/Lifetime!$C31</f>
        <v>9898182.7120936178</v>
      </c>
      <c r="W32">
        <f>(Transition!$D31*('Base-scenario'!X33*'Unit emission'!G32)*Efficiency!$G31+(Transition!$C31*('Base-scenario'!X33*'Unit emission'!G76)+'Base-scenario'!X121*'Unit emission'!G208)*Efficiency!$P31)/Lifetime!$C31</f>
        <v>131309090.80065036</v>
      </c>
      <c r="X32">
        <f>(Transition!$D31*('Base-scenario'!Y33*'Unit emission'!H32)*Efficiency!$G31+(Transition!$C31*('Base-scenario'!Y33*'Unit emission'!H76)+'Base-scenario'!Y121*'Unit emission'!H208)*Efficiency!$P31)/Lifetime!$C31</f>
        <v>4467292.6537493039</v>
      </c>
      <c r="Y32">
        <f>(Transition!$D31*('Base-scenario'!Z33*'Unit emission'!I32)*Efficiency!$G31+(Transition!$C31*('Base-scenario'!Z33*'Unit emission'!I76)+'Base-scenario'!Z121*'Unit emission'!I208)*Efficiency!$P31)/Lifetime!$C31</f>
        <v>0</v>
      </c>
      <c r="Z32">
        <f>(Transition!$D31*('Base-scenario'!AA33*'Unit emission'!J32)*Efficiency!$G31+(Transition!$C31*('Base-scenario'!AA33*'Unit emission'!J76)+'Base-scenario'!AA121*'Unit emission'!J208)*Efficiency!$P31)/Lifetime!$C31</f>
        <v>28037764.352221075</v>
      </c>
      <c r="AA32">
        <f>(Transition!$D31*('Base-scenario'!AB33*'Unit emission'!K32)*Efficiency!$G31+(Transition!$C31*('Base-scenario'!AB33*'Unit emission'!K76)+'Base-scenario'!AB121*'Unit emission'!K208)*Efficiency!$P31)/Lifetime!$C31</f>
        <v>179880046.96734414</v>
      </c>
      <c r="AB32">
        <f>(Transition!$D31*('Base-scenario'!AC33*'Unit emission'!L32)*Efficiency!$G31+(Transition!$C31*('Base-scenario'!AC33*'Unit emission'!L76)+'Base-scenario'!AC121*'Unit emission'!L208)*Efficiency!$P31)/Lifetime!$C31</f>
        <v>21649342.466906536</v>
      </c>
      <c r="AC32">
        <f>(Transition!$D31*('Base-scenario'!AD33*'Unit emission'!M32)*Efficiency!$G31+(Transition!$C31*('Base-scenario'!AD33*'Unit emission'!M76)+'Base-scenario'!AD121*'Unit emission'!M208)*Efficiency!$P31)/Lifetime!$C31</f>
        <v>27131924.538047548</v>
      </c>
      <c r="AD32">
        <f>(Transition!$D31*('Base-scenario'!AE33*'Unit emission'!N32)*Efficiency!$G31+(Transition!$C31*('Base-scenario'!AE33*'Unit emission'!N76)+'Base-scenario'!AE121*'Unit emission'!N208)*Efficiency!$P31)/Lifetime!$C31</f>
        <v>3788191.7707351139</v>
      </c>
      <c r="AE32">
        <f>(Transition!$D31*('Base-scenario'!AF33*'Unit emission'!O32)*Efficiency!$G31+(Transition!$C31*('Base-scenario'!AF33*'Unit emission'!O76)+'Base-scenario'!AF121*'Unit emission'!O208)*Efficiency!$P31)/Lifetime!$C31</f>
        <v>12014727.28685686</v>
      </c>
      <c r="AF32">
        <f>(Transition!$D31*('Base-scenario'!AG33*'Unit emission'!P32)*Efficiency!$G31+(Transition!$C31*('Base-scenario'!AG33*'Unit emission'!P76)+'Base-scenario'!AG121*'Unit emission'!P208)*Efficiency!$P31)/Lifetime!$C31</f>
        <v>17576337.058815222</v>
      </c>
      <c r="AG32">
        <f>(Transition!$D31*('Base-scenario'!AH33*'Unit emission'!Q32)*Efficiency!$G31+(Transition!$C31*('Base-scenario'!AH33*'Unit emission'!Q76)+'Base-scenario'!AH121*'Unit emission'!Q208)*Efficiency!$P31)/Lifetime!$C31</f>
        <v>8419212.1951439343</v>
      </c>
      <c r="AH32">
        <f>(Transition!$D31*('Base-scenario'!AI33*'Unit emission'!R32)*Efficiency!$G31+(Transition!$C31*('Base-scenario'!AI33*'Unit emission'!R76)+'Base-scenario'!AI121*'Unit emission'!R208)*Efficiency!$P31)/Lifetime!$C31</f>
        <v>59428149.324840352</v>
      </c>
      <c r="AI32">
        <f>(Transition!$D31*('Base-scenario'!AJ33*'Unit emission'!S32)*Efficiency!$G31+Transition!$C31*('Base-scenario'!AJ33*'Unit emission'!S76)*Efficiency!$P31)/Lifetime!$C31</f>
        <v>0</v>
      </c>
      <c r="AJ32">
        <f>(Transition!$D31*('Base-scenario'!AK33*'Unit emission'!C32+'Base-scenario'!AK121*'Unit emission'!C164)*Efficiency!$G31+(Transition!$C31*('Base-scenario'!AK33*'Unit emission'!C76)+'Base-scenario'!AK121*'Unit emission'!C208)*Efficiency!$P31)/Lifetime!$C31</f>
        <v>13393028.107028283</v>
      </c>
      <c r="AK32">
        <f>(Transition!$D31*('Base-scenario'!AL33*'Unit emission'!D32+'Base-scenario'!AL121*'Unit emission'!D164)*Efficiency!$G31+(Transition!$C31*('Base-scenario'!AL33*'Unit emission'!D76)+'Base-scenario'!AL121*'Unit emission'!D208)*Efficiency!$P31)/Lifetime!$C31</f>
        <v>56031186.384149976</v>
      </c>
      <c r="AL32">
        <f>(Transition!$D31*('Base-scenario'!AM33*'Unit emission'!E32+'Base-scenario'!AM121*'Unit emission'!E164)*Efficiency!$G31+(Transition!$C31*('Base-scenario'!AM33*'Unit emission'!E76)+'Base-scenario'!AM121*'Unit emission'!E208)*Efficiency!$P31)/Lifetime!$C31</f>
        <v>90138674.635370582</v>
      </c>
      <c r="AM32">
        <f>(Transition!$D31*('Base-scenario'!AN33*'Unit emission'!F32+'Base-scenario'!AN121*'Unit emission'!F164)*Efficiency!$G31+(Transition!$C31*('Base-scenario'!AN33*'Unit emission'!F76)+'Base-scenario'!AN121*'Unit emission'!F208)*Efficiency!$P31)/Lifetime!$C31</f>
        <v>18776225.712828886</v>
      </c>
      <c r="AN32">
        <f>(Transition!$D31*('Base-scenario'!AO33*'Unit emission'!G32+'Base-scenario'!AO121*'Unit emission'!G164)*Efficiency!$G31+(Transition!$C31*('Base-scenario'!AO33*'Unit emission'!G76)+'Base-scenario'!AO121*'Unit emission'!G208)*Efficiency!$P31)/Lifetime!$C31</f>
        <v>262618181.60130072</v>
      </c>
      <c r="AO32">
        <f>(Transition!$D31*('Base-scenario'!AP33*'Unit emission'!H32+'Base-scenario'!AP121*'Unit emission'!H164)*Efficiency!$G31+(Transition!$C31*('Base-scenario'!AP33*'Unit emission'!H76)+'Base-scenario'!AP121*'Unit emission'!H208)*Efficiency!$P31)/Lifetime!$C31</f>
        <v>8934585.3074985705</v>
      </c>
      <c r="AP32">
        <f>(Transition!$D31*('Base-scenario'!AQ33*'Unit emission'!I32+'Base-scenario'!AQ121*'Unit emission'!I164)*Efficiency!$G31+(Transition!$C31*('Base-scenario'!AQ33*'Unit emission'!I76)+'Base-scenario'!AQ121*'Unit emission'!I208)*Efficiency!$P31)/Lifetime!$C31</f>
        <v>0</v>
      </c>
      <c r="AQ32">
        <f>(Transition!$D31*('Base-scenario'!AR33*'Unit emission'!J32+'Base-scenario'!AR121*'Unit emission'!J164)*Efficiency!$G31+(Transition!$C31*('Base-scenario'!AR33*'Unit emission'!J76)+'Base-scenario'!AR121*'Unit emission'!J208)*Efficiency!$P31)/Lifetime!$C31</f>
        <v>56075528.704442151</v>
      </c>
      <c r="AR32">
        <f>(Transition!$D31*('Base-scenario'!AS33*'Unit emission'!K32+'Base-scenario'!AS121*'Unit emission'!K164)*Efficiency!$G31+(Transition!$C31*('Base-scenario'!AS33*'Unit emission'!K76)+'Base-scenario'!AS121*'Unit emission'!K208)*Efficiency!$P31)/Lifetime!$C31</f>
        <v>359760093.93468827</v>
      </c>
      <c r="AS32">
        <f>(Transition!$D31*('Base-scenario'!AT33*'Unit emission'!L32+'Base-scenario'!AT121*'Unit emission'!L164)*Efficiency!$G31+(Transition!$C31*('Base-scenario'!AT33*'Unit emission'!L76)+'Base-scenario'!AT121*'Unit emission'!L208)*Efficiency!$P31)/Lifetime!$C31</f>
        <v>43298684.933813125</v>
      </c>
      <c r="AT32">
        <f>(Transition!$D31*('Base-scenario'!AU33*'Unit emission'!M32+'Base-scenario'!AU121*'Unit emission'!M164)*Efficiency!$G31+(Transition!$C31*('Base-scenario'!AU33*'Unit emission'!M76)+'Base-scenario'!AU121*'Unit emission'!M208)*Efficiency!$P31)/Lifetime!$C31</f>
        <v>54263849.076095156</v>
      </c>
      <c r="AU32">
        <f>(Transition!$D31*('Base-scenario'!AV33*'Unit emission'!N32+'Base-scenario'!AV121*'Unit emission'!N164)*Efficiency!$G31+(Transition!$C31*('Base-scenario'!AV33*'Unit emission'!N76)+'Base-scenario'!AV121*'Unit emission'!N208)*Efficiency!$P31)/Lifetime!$C31</f>
        <v>7576383.5414701812</v>
      </c>
      <c r="AV32">
        <f>(Transition!$D31*('Base-scenario'!AW33*'Unit emission'!O32+'Base-scenario'!AW121*'Unit emission'!O164)*Efficiency!$G31+(Transition!$C31*('Base-scenario'!AW33*'Unit emission'!O76)+'Base-scenario'!AW121*'Unit emission'!O208)*Efficiency!$P31)/Lifetime!$C31</f>
        <v>24029454.57371372</v>
      </c>
      <c r="AW32">
        <f>(Transition!$D31*('Base-scenario'!AX33*'Unit emission'!P32+'Base-scenario'!AX121*'Unit emission'!P164)*Efficiency!$G31+(Transition!$C31*('Base-scenario'!AX33*'Unit emission'!P76)+'Base-scenario'!AX121*'Unit emission'!P208)*Efficiency!$P31)/Lifetime!$C31</f>
        <v>35152674.117630444</v>
      </c>
      <c r="AX32">
        <f>(Transition!$D31*('Base-scenario'!AY33*'Unit emission'!Q32+'Base-scenario'!AY121*'Unit emission'!Q164)*Efficiency!$G31+(Transition!$C31*('Base-scenario'!AY33*'Unit emission'!Q76)+'Base-scenario'!AY121*'Unit emission'!Q208)*Efficiency!$P31)/Lifetime!$C31</f>
        <v>16838424.390287917</v>
      </c>
      <c r="AY32">
        <f>(Transition!$D31*('Base-scenario'!AZ33*'Unit emission'!R32+'Base-scenario'!AZ121*'Unit emission'!R164)*Efficiency!$G31+(Transition!$C31*('Base-scenario'!AZ33*'Unit emission'!R76)+'Base-scenario'!AZ121*'Unit emission'!R208)*Efficiency!$P31)/Lifetime!$C31</f>
        <v>118856298.6496802</v>
      </c>
      <c r="AZ32">
        <f>(Transition!$D31*('Base-scenario'!BA33*'Unit emission'!S32)*Efficiency!$G31+Transition!$C31*('Base-scenario'!BA33*'Unit emission'!S76)*Efficiency!$P31)/Lifetime!$C31</f>
        <v>0</v>
      </c>
      <c r="BA32" s="9">
        <f>(Transition!$D31*('Base-scenario'!BB33*'Unit emission'!C32)*Efficiency!$G31+Transition!$C31*('Base-scenario'!BB33*'Unit emission'!C76)*Efficiency!$P31)/Lifetime!$C31</f>
        <v>0</v>
      </c>
      <c r="BB32" s="9">
        <f>(Transition!$D31*('Base-scenario'!BC33*'Unit emission'!D32)*Efficiency!$G31+Transition!$C31*('Base-scenario'!BC33*'Unit emission'!D76)*Efficiency!$P31)/Lifetime!$C31</f>
        <v>0</v>
      </c>
      <c r="BC32" s="9">
        <f>(Transition!$D31*('Base-scenario'!BD33*'Unit emission'!E32)*Efficiency!$G31+Transition!$C31*('Base-scenario'!BD33*'Unit emission'!E76)*Efficiency!$P31)/Lifetime!$C31</f>
        <v>0</v>
      </c>
      <c r="BD32" s="9">
        <f>(Transition!$D31*('Base-scenario'!BE33*'Unit emission'!F32)*Efficiency!$G31+Transition!$C31*('Base-scenario'!BE33*'Unit emission'!F76)*Efficiency!$P31)/Lifetime!$C31</f>
        <v>0</v>
      </c>
      <c r="BE32" s="9">
        <f>(Transition!$D31*('Base-scenario'!BF33*'Unit emission'!G32)*Efficiency!$G31+Transition!$C31*('Base-scenario'!BF33*'Unit emission'!G76)*Efficiency!$P31)/Lifetime!$C31</f>
        <v>0</v>
      </c>
      <c r="BF32" s="9">
        <f>(Transition!$D31*('Base-scenario'!BG33*'Unit emission'!H32)*Efficiency!$G31+Transition!$C31*('Base-scenario'!BG33*'Unit emission'!H76)*Efficiency!$P31)/Lifetime!$C31</f>
        <v>0</v>
      </c>
      <c r="BG32" s="9">
        <f>(Transition!$D31*('Base-scenario'!BH33*'Unit emission'!I32)*Efficiency!$G31+Transition!$C31*('Base-scenario'!BH33*'Unit emission'!I76)*Efficiency!$P31)/Lifetime!$C31</f>
        <v>0</v>
      </c>
      <c r="BH32" s="9">
        <f>(Transition!$D31*('Base-scenario'!BI33*'Unit emission'!J32)*Efficiency!$G31+Transition!$C31*('Base-scenario'!BI33*'Unit emission'!J76)*Efficiency!$P31)/Lifetime!$C31</f>
        <v>0</v>
      </c>
      <c r="BI32" s="9">
        <f>(Transition!$D31*('Base-scenario'!BJ33*'Unit emission'!K32)*Efficiency!$G31+Transition!$C31*('Base-scenario'!BJ33*'Unit emission'!K76)*Efficiency!$P31)/Lifetime!$C31</f>
        <v>0</v>
      </c>
      <c r="BJ32" s="9">
        <f>(Transition!$D31*('Base-scenario'!BK33*'Unit emission'!L32)*Efficiency!$G31+Transition!$C31*('Base-scenario'!BK33*'Unit emission'!L76)*Efficiency!$P31)/Lifetime!$C31</f>
        <v>0</v>
      </c>
      <c r="BK32" s="9">
        <f>(Transition!$D31*('Base-scenario'!BL33*'Unit emission'!M32)*Efficiency!$G31+Transition!$C31*('Base-scenario'!BL33*'Unit emission'!M76)*Efficiency!$P31)/Lifetime!$C31</f>
        <v>0</v>
      </c>
      <c r="BL32" s="9">
        <f>(Transition!$D31*('Base-scenario'!BM33*'Unit emission'!N32)*Efficiency!$G31+Transition!$C31*('Base-scenario'!BM33*'Unit emission'!N76)*Efficiency!$P31)/Lifetime!$C31</f>
        <v>0</v>
      </c>
      <c r="BM32" s="9">
        <f>(Transition!$D31*('Base-scenario'!BN33*'Unit emission'!O32)*Efficiency!$G31+Transition!$C31*('Base-scenario'!BN33*'Unit emission'!O76)*Efficiency!$P31)/Lifetime!$C31</f>
        <v>0</v>
      </c>
      <c r="BN32" s="9">
        <f>(Transition!$D31*('Base-scenario'!BO33*'Unit emission'!P32)*Efficiency!$G31+Transition!$C31*('Base-scenario'!BO33*'Unit emission'!P76)*Efficiency!$P31)/Lifetime!$C31</f>
        <v>0</v>
      </c>
      <c r="BO32" s="9">
        <f>(Transition!$D31*('Base-scenario'!BP33*'Unit emission'!Q32)*Efficiency!$G31+Transition!$C31*('Base-scenario'!BP33*'Unit emission'!Q76)*Efficiency!$P31)/Lifetime!$C31</f>
        <v>0</v>
      </c>
      <c r="BP32" s="9">
        <f>(Transition!$D31*('Base-scenario'!BQ33*'Unit emission'!R32)*Efficiency!$G31+Transition!$C31*('Base-scenario'!BQ33*'Unit emission'!R76)*Efficiency!$P31)/Lifetime!$C31</f>
        <v>0</v>
      </c>
      <c r="BQ32" s="9">
        <f>(Transition!$D31*('Base-scenario'!BR33*'Unit emission'!S32)*Efficiency!$G31+Transition!$C31*('Base-scenario'!BR33*'Unit emission'!S76)*Efficiency!$P31)/Lifetime!$C31</f>
        <v>0</v>
      </c>
      <c r="BR32" s="9">
        <f>(Transition!$D31*('Base-scenario'!BS33*'Unit emission'!C32)*Efficiency!$G31+Transition!$C31*('Base-scenario'!BS33*'Unit emission'!C76)*Efficiency!$P31)/Lifetime!$C31</f>
        <v>0</v>
      </c>
      <c r="BS32" s="9">
        <f>(Transition!$D31*('Base-scenario'!BT33*'Unit emission'!D32)*Efficiency!$G31+Transition!$C31*('Base-scenario'!BT33*'Unit emission'!D76)*Efficiency!$P31)/Lifetime!$C31</f>
        <v>0</v>
      </c>
      <c r="BT32" s="9">
        <f>(Transition!$D31*('Base-scenario'!BU33*'Unit emission'!E32)*Efficiency!$G31+Transition!$C31*('Base-scenario'!BU33*'Unit emission'!E76)*Efficiency!$P31)/Lifetime!$C31</f>
        <v>0</v>
      </c>
      <c r="BU32" s="9">
        <f>(Transition!$D31*('Base-scenario'!BV33*'Unit emission'!F32)*Efficiency!$G31+Transition!$C31*('Base-scenario'!BV33*'Unit emission'!F76)*Efficiency!$P31)/Lifetime!$C31</f>
        <v>0</v>
      </c>
      <c r="BV32" s="9">
        <f>(Transition!$D31*('Base-scenario'!BW33*'Unit emission'!G32)*Efficiency!$G31+Transition!$C31*('Base-scenario'!BW33*'Unit emission'!G76)*Efficiency!$P31)/Lifetime!$C31</f>
        <v>0</v>
      </c>
      <c r="BW32" s="9">
        <f>(Transition!$D31*('Base-scenario'!BX33*'Unit emission'!H32)*Efficiency!$G31+Transition!$C31*('Base-scenario'!BX33*'Unit emission'!H76)*Efficiency!$P31)/Lifetime!$C31</f>
        <v>0</v>
      </c>
      <c r="BX32" s="9">
        <f>(Transition!$D31*('Base-scenario'!BY33*'Unit emission'!I32)*Efficiency!$G31+Transition!$C31*('Base-scenario'!BY33*'Unit emission'!I76)*Efficiency!$P31)/Lifetime!$C31</f>
        <v>0</v>
      </c>
      <c r="BY32" s="9">
        <f>(Transition!$D31*('Base-scenario'!BZ33*'Unit emission'!J32)*Efficiency!$G31+Transition!$C31*('Base-scenario'!BZ33*'Unit emission'!J76)*Efficiency!$P31)/Lifetime!$C31</f>
        <v>0</v>
      </c>
      <c r="BZ32" s="9">
        <f>(Transition!$D31*('Base-scenario'!CA33*'Unit emission'!K32)*Efficiency!$G31+Transition!$C31*('Base-scenario'!CA33*'Unit emission'!K76)*Efficiency!$P31)/Lifetime!$C31</f>
        <v>0</v>
      </c>
      <c r="CA32" s="9">
        <f>(Transition!$D31*('Base-scenario'!CB33*'Unit emission'!L32)*Efficiency!$G31+Transition!$C31*('Base-scenario'!CB33*'Unit emission'!L76)*Efficiency!$P31)/Lifetime!$C31</f>
        <v>0</v>
      </c>
      <c r="CB32" s="9">
        <f>(Transition!$D31*('Base-scenario'!CC33*'Unit emission'!M32)*Efficiency!$G31+Transition!$C31*('Base-scenario'!CC33*'Unit emission'!M76)*Efficiency!$P31)/Lifetime!$C31</f>
        <v>0</v>
      </c>
      <c r="CC32" s="9">
        <f>(Transition!$D31*('Base-scenario'!CD33*'Unit emission'!N32)*Efficiency!$G31+Transition!$C31*('Base-scenario'!CD33*'Unit emission'!N76)*Efficiency!$P31)/Lifetime!$C31</f>
        <v>0</v>
      </c>
      <c r="CD32" s="9">
        <f>(Transition!$D31*('Base-scenario'!CE33*'Unit emission'!O32)*Efficiency!$G31+Transition!$C31*('Base-scenario'!CE33*'Unit emission'!O76)*Efficiency!$P31)/Lifetime!$C31</f>
        <v>0</v>
      </c>
      <c r="CE32" s="9">
        <f>(Transition!$D31*('Base-scenario'!CF33*'Unit emission'!P32)*Efficiency!$G31+Transition!$C31*('Base-scenario'!CF33*'Unit emission'!P76)*Efficiency!$P31)/Lifetime!$C31</f>
        <v>0</v>
      </c>
      <c r="CF32" s="9">
        <f>(Transition!$D31*('Base-scenario'!CG33*'Unit emission'!Q32)*Efficiency!$G31+Transition!$C31*('Base-scenario'!CG33*'Unit emission'!Q76)*Efficiency!$P31)/Lifetime!$C31</f>
        <v>0</v>
      </c>
      <c r="CG32" s="9">
        <f>(Transition!$D31*('Base-scenario'!CH33*'Unit emission'!R32)*Efficiency!$G31+Transition!$C31*('Base-scenario'!CH33*'Unit emission'!R76)*Efficiency!$P31)/Lifetime!$C31</f>
        <v>0</v>
      </c>
      <c r="CJ32">
        <v>2039</v>
      </c>
      <c r="CK32">
        <f>(Transition!$D31*('RCP26 scenario'!C33*'Unit emission'!T32+'RCP26 scenario'!C121*'Unit emission'!T164)*Efficiency!$G31+(Transition!$C31*('RCP26 scenario'!C33*'Unit emission'!T76)+'RCP26 scenario'!C121*'Unit emission'!T208)*Efficiency!$P31)/Lifetime!$C31</f>
        <v>0</v>
      </c>
      <c r="CL32">
        <f>(Transition!$D31*('RCP26 scenario'!D33*'Unit emission'!U32+'RCP26 scenario'!D121*'Unit emission'!U164)*Efficiency!$G31+(Transition!$C31*('RCP26 scenario'!D33*'Unit emission'!U76)+'RCP26 scenario'!D121*'Unit emission'!U208)*Efficiency!$P31)/Lifetime!$C31</f>
        <v>0</v>
      </c>
      <c r="CM32">
        <f>(Transition!$D31*('RCP26 scenario'!E33*'Unit emission'!V32+'RCP26 scenario'!E121*'Unit emission'!V164)*Efficiency!$G31+(Transition!$C31*('RCP26 scenario'!E33*'Unit emission'!V76)+'RCP26 scenario'!E121*'Unit emission'!V208)*Efficiency!$P31)/Lifetime!$C31</f>
        <v>0</v>
      </c>
      <c r="CN32">
        <f>(Transition!$D31*('RCP26 scenario'!F33*'Unit emission'!W32+'RCP26 scenario'!F121*'Unit emission'!W164)*Efficiency!$G31+(Transition!$C31*('RCP26 scenario'!F33*'Unit emission'!W76)+'RCP26 scenario'!F121*'Unit emission'!W208)*Efficiency!$P31)/Lifetime!$C31</f>
        <v>0</v>
      </c>
      <c r="CO32">
        <f>(Transition!$D31*('RCP26 scenario'!G33*'Unit emission'!X32+'RCP26 scenario'!G121*'Unit emission'!X164)*Efficiency!$G31+(Transition!$C31*('RCP26 scenario'!G33*'Unit emission'!X76)+'RCP26 scenario'!G121*'Unit emission'!X208)*Efficiency!$P31)/Lifetime!$C31</f>
        <v>0</v>
      </c>
      <c r="CP32">
        <f>(Transition!$D31*('RCP26 scenario'!H33*'Unit emission'!Y32+'RCP26 scenario'!H121*'Unit emission'!Y164)*Efficiency!$G31+(Transition!$C31*('RCP26 scenario'!H33*'Unit emission'!Y76)+'RCP26 scenario'!H121*'Unit emission'!Y208)*Efficiency!$P31)/Lifetime!$C31</f>
        <v>0</v>
      </c>
      <c r="CQ32">
        <f>(Transition!$D31*('RCP26 scenario'!I33*'Unit emission'!Z32+'RCP26 scenario'!I121*'Unit emission'!Z164)*Efficiency!$G31+(Transition!$C31*('RCP26 scenario'!I33*'Unit emission'!Z76)+'RCP26 scenario'!I121*'Unit emission'!Z208)*Efficiency!$P31)/Lifetime!$C31</f>
        <v>0</v>
      </c>
      <c r="CR32">
        <f>(Transition!$D31*('RCP26 scenario'!J33*'Unit emission'!AA32+'RCP26 scenario'!J121*'Unit emission'!AA164)*Efficiency!$G31+(Transition!$C31*('RCP26 scenario'!J33*'Unit emission'!AA76)+'RCP26 scenario'!J121*'Unit emission'!AA208)*Efficiency!$P31)/Lifetime!$C31</f>
        <v>0</v>
      </c>
      <c r="CS32">
        <f>(Transition!$D31*('RCP26 scenario'!K33*'Unit emission'!AB32+'RCP26 scenario'!K121*'Unit emission'!AB164)*Efficiency!$G31+(Transition!$C31*('RCP26 scenario'!K33*'Unit emission'!AB76)+'RCP26 scenario'!K121*'Unit emission'!AB208)*Efficiency!$P31)/Lifetime!$C31</f>
        <v>0</v>
      </c>
      <c r="CT32">
        <f>(Transition!$D31*('RCP26 scenario'!L33*'Unit emission'!AC32+'RCP26 scenario'!L121*'Unit emission'!AC164)*Efficiency!$G31+(Transition!$C31*('RCP26 scenario'!L33*'Unit emission'!AC76)+'RCP26 scenario'!L121*'Unit emission'!AC208)*Efficiency!$P31)/Lifetime!$C31</f>
        <v>0</v>
      </c>
      <c r="CU32">
        <f>(Transition!$D31*('RCP26 scenario'!M33*'Unit emission'!AD32+'RCP26 scenario'!M121*'Unit emission'!AD164)*Efficiency!$G31+(Transition!$C31*('RCP26 scenario'!M33*'Unit emission'!AD76)+'RCP26 scenario'!M121*'Unit emission'!AD208)*Efficiency!$P31)/Lifetime!$C31</f>
        <v>0</v>
      </c>
      <c r="CV32">
        <f>(Transition!$D31*('RCP26 scenario'!N33*'Unit emission'!AE32+'RCP26 scenario'!N121*'Unit emission'!AE164)*Efficiency!$G31+(Transition!$C31*('RCP26 scenario'!N33*'Unit emission'!AE76)+'RCP26 scenario'!N121*'Unit emission'!AE208)*Efficiency!$P31)/Lifetime!$C31</f>
        <v>0</v>
      </c>
      <c r="CW32">
        <f>(Transition!$D31*('RCP26 scenario'!O33*'Unit emission'!AF32+'RCP26 scenario'!O121*'Unit emission'!AF164)*Efficiency!$G31+(Transition!$C31*('RCP26 scenario'!O33*'Unit emission'!AF76)+'RCP26 scenario'!O121*'Unit emission'!AF208)*Efficiency!$P31)/Lifetime!$C31</f>
        <v>0</v>
      </c>
      <c r="CX32">
        <f>(Transition!$D31*('RCP26 scenario'!P33*'Unit emission'!AG32+'RCP26 scenario'!P121*'Unit emission'!AG164)*Efficiency!$G31+(Transition!$C31*('RCP26 scenario'!P33*'Unit emission'!AG76)+'RCP26 scenario'!P121*'Unit emission'!AG208)*Efficiency!$P31)/Lifetime!$C31</f>
        <v>0</v>
      </c>
      <c r="CY32">
        <f>(Transition!$D31*('RCP26 scenario'!Q33*'Unit emission'!AH32+'RCP26 scenario'!Q121*'Unit emission'!AH164)*Efficiency!$G31+(Transition!$C31*('RCP26 scenario'!Q33*'Unit emission'!AH76)+'RCP26 scenario'!Q121*'Unit emission'!AH208)*Efficiency!$P31)/Lifetime!$C31</f>
        <v>0</v>
      </c>
      <c r="CZ32">
        <f>(Transition!$D31*('RCP26 scenario'!R33*'Unit emission'!AI32+'RCP26 scenario'!R121*'Unit emission'!AI164)*Efficiency!$G31+(Transition!$C31*('RCP26 scenario'!R33*'Unit emission'!AI76)+'RCP26 scenario'!R121*'Unit emission'!AI208)*Efficiency!$P31)/Lifetime!$C31</f>
        <v>0</v>
      </c>
      <c r="DA32">
        <f>(Transition!$D31*('RCP26 scenario'!S33*'Unit emission'!AJ32)*Efficiency!$G31+Transition!$C31*('RCP26 scenario'!S33*'Unit emission'!AJ76)*Efficiency!$P31)/Lifetime!$C31</f>
        <v>0</v>
      </c>
      <c r="DB32">
        <f>(Transition!$D31*('RCP26 scenario'!T33*'Unit emission'!T32+'RCP26 scenario'!T121*'Unit emission'!T164)*Efficiency!$G31+(Transition!$C31*('RCP26 scenario'!T33*'Unit emission'!T76)+'RCP26 scenario'!T121*'Unit emission'!T208)*Efficiency!$P31)/Lifetime!$C31</f>
        <v>284367258.49126202</v>
      </c>
      <c r="DC32">
        <f>(Transition!$D31*('RCP26 scenario'!U33*'Unit emission'!U32+'RCP26 scenario'!U121*'Unit emission'!U164)*Efficiency!$G31+(Transition!$C31*('RCP26 scenario'!U33*'Unit emission'!U76)+'RCP26 scenario'!U121*'Unit emission'!U208)*Efficiency!$P31)/Lifetime!$C31</f>
        <v>12501710.017023891</v>
      </c>
      <c r="DD32">
        <f>(Transition!$D31*('RCP26 scenario'!V33*'Unit emission'!V32+'RCP26 scenario'!V121*'Unit emission'!V164)*Efficiency!$G31+(Transition!$C31*('RCP26 scenario'!V33*'Unit emission'!V76)+'RCP26 scenario'!V121*'Unit emission'!V208)*Efficiency!$P31)/Lifetime!$C31</f>
        <v>82013160.86392419</v>
      </c>
      <c r="DE32">
        <f>(Transition!$D31*('RCP26 scenario'!W33*'Unit emission'!W32+'RCP26 scenario'!W121*'Unit emission'!W164)*Efficiency!$G31+(Transition!$C31*('RCP26 scenario'!W33*'Unit emission'!W76)+'RCP26 scenario'!W121*'Unit emission'!W208)*Efficiency!$P31)/Lifetime!$C31</f>
        <v>7060971.4628205402</v>
      </c>
      <c r="DF32">
        <f>(Transition!$D31*('RCP26 scenario'!X33*'Unit emission'!X32+'RCP26 scenario'!X121*'Unit emission'!X164)*Efficiency!$G31+(Transition!$C31*('RCP26 scenario'!X33*'Unit emission'!X76)+'RCP26 scenario'!X121*'Unit emission'!X208)*Efficiency!$P31)/Lifetime!$C31</f>
        <v>111285740.45178923</v>
      </c>
      <c r="DG32">
        <f>(Transition!$D31*('RCP26 scenario'!Y33*'Unit emission'!Y32+'RCP26 scenario'!Y121*'Unit emission'!Y164)*Efficiency!$G31+(Transition!$C31*('RCP26 scenario'!Y33*'Unit emission'!Y76)+'RCP26 scenario'!Y121*'Unit emission'!Y208)*Efficiency!$P31)/Lifetime!$C31</f>
        <v>6110285.6303897854</v>
      </c>
      <c r="DH32">
        <f>(Transition!$D31*('RCP26 scenario'!Z33*'Unit emission'!Z32+'RCP26 scenario'!Z121*'Unit emission'!Z164)*Efficiency!$G31+(Transition!$C31*('RCP26 scenario'!Z33*'Unit emission'!Z76)+'RCP26 scenario'!Z121*'Unit emission'!Z208)*Efficiency!$P31)/Lifetime!$C31</f>
        <v>12168499.113344578</v>
      </c>
      <c r="DI32">
        <f>(Transition!$D31*('RCP26 scenario'!AA33*'Unit emission'!AA32+'RCP26 scenario'!AA121*'Unit emission'!AA164)*Efficiency!$G31+(Transition!$C31*('RCP26 scenario'!AA33*'Unit emission'!AA76)+'RCP26 scenario'!AA121*'Unit emission'!AA208)*Efficiency!$P31)/Lifetime!$C31</f>
        <v>43045200.569547974</v>
      </c>
      <c r="DJ32">
        <f>(Transition!$D31*('RCP26 scenario'!AB33*'Unit emission'!AB32+'RCP26 scenario'!AB121*'Unit emission'!AB164)*Efficiency!$G31+(Transition!$C31*('RCP26 scenario'!AB33*'Unit emission'!AB76)+'RCP26 scenario'!AB121*'Unit emission'!AB208)*Efficiency!$P31)/Lifetime!$C31</f>
        <v>268106758.00436825</v>
      </c>
      <c r="DK32">
        <f>(Transition!$D31*('RCP26 scenario'!AC33*'Unit emission'!AC32+'RCP26 scenario'!AC121*'Unit emission'!AC164)*Efficiency!$G31+(Transition!$C31*('RCP26 scenario'!AC33*'Unit emission'!AC76)+'RCP26 scenario'!AC121*'Unit emission'!AC208)*Efficiency!$P31)/Lifetime!$C31</f>
        <v>28570681.979305793</v>
      </c>
      <c r="DL32">
        <f>(Transition!$D31*('RCP26 scenario'!AD33*'Unit emission'!AD32+'RCP26 scenario'!AD121*'Unit emission'!AD164)*Efficiency!$G31+(Transition!$C31*('RCP26 scenario'!AD33*'Unit emission'!AD76)+'RCP26 scenario'!AD121*'Unit emission'!AD208)*Efficiency!$P31)/Lifetime!$C31</f>
        <v>61083426.091091365</v>
      </c>
      <c r="DM32">
        <f>(Transition!$D31*('RCP26 scenario'!AE33*'Unit emission'!AE32+'RCP26 scenario'!AE121*'Unit emission'!AE164)*Efficiency!$G31+(Transition!$C31*('RCP26 scenario'!AE33*'Unit emission'!AE76)+'RCP26 scenario'!AE121*'Unit emission'!AE208)*Efficiency!$P31)/Lifetime!$C31</f>
        <v>6035059.6337678013</v>
      </c>
      <c r="DN32">
        <f>(Transition!$D31*('RCP26 scenario'!AF33*'Unit emission'!AF32+'RCP26 scenario'!AF121*'Unit emission'!AF164)*Efficiency!$G31+(Transition!$C31*('RCP26 scenario'!AF33*'Unit emission'!AF76)+'RCP26 scenario'!AF121*'Unit emission'!AF208)*Efficiency!$P31)/Lifetime!$C31</f>
        <v>16582640.434854457</v>
      </c>
      <c r="DO32">
        <f>(Transition!$D31*('RCP26 scenario'!AG33*'Unit emission'!AG32+'RCP26 scenario'!AG121*'Unit emission'!AG164)*Efficiency!$G31+(Transition!$C31*('RCP26 scenario'!AG33*'Unit emission'!AG76)+'RCP26 scenario'!AG121*'Unit emission'!AG208)*Efficiency!$P31)/Lifetime!$C31</f>
        <v>32925672.2106927</v>
      </c>
      <c r="DP32">
        <f>(Transition!$D31*('RCP26 scenario'!AH33*'Unit emission'!AH32+'RCP26 scenario'!AH121*'Unit emission'!AH164)*Efficiency!$G31+(Transition!$C31*('RCP26 scenario'!AH33*'Unit emission'!AH76)+'RCP26 scenario'!AH121*'Unit emission'!AH208)*Efficiency!$P31)/Lifetime!$C31</f>
        <v>14151067.827237971</v>
      </c>
      <c r="DQ32">
        <f>(Transition!$D31*('RCP26 scenario'!AI33*'Unit emission'!AI32+'RCP26 scenario'!AI121*'Unit emission'!AI164)*Efficiency!$G31+(Transition!$C31*('RCP26 scenario'!AI33*'Unit emission'!AI76)+'RCP26 scenario'!AI121*'Unit emission'!AI208)*Efficiency!$P31)/Lifetime!$C31</f>
        <v>87461353.633927375</v>
      </c>
      <c r="DR32">
        <f>(Transition!$D31*('RCP26 scenario'!AJ33*'Unit emission'!AJ32)*Efficiency!$G31+Transition!$C31*('RCP26 scenario'!AJ33*'Unit emission'!AJ76)*Efficiency!$P31)/Lifetime!$C31</f>
        <v>0</v>
      </c>
      <c r="DS32">
        <f>(Transition!$D31*('RCP26 scenario'!AK33*'Unit emission'!T32+'RCP26 scenario'!AK121*'Unit emission'!T164)*Efficiency!$G31+(Transition!$C31*('RCP26 scenario'!AK33*'Unit emission'!T76)+'RCP26 scenario'!AK121*'Unit emission'!T208)*Efficiency!$P31)/Lifetime!$C31</f>
        <v>485717983.58176911</v>
      </c>
      <c r="DT32">
        <f>(Transition!$D31*('RCP26 scenario'!AL33*'Unit emission'!U32+'RCP26 scenario'!AL121*'Unit emission'!U164)*Efficiency!$G31+(Transition!$C31*('RCP26 scenario'!AL33*'Unit emission'!U76)+'RCP26 scenario'!AL121*'Unit emission'!U208)*Efficiency!$P31)/Lifetime!$C31</f>
        <v>28131108.0295179</v>
      </c>
      <c r="DU32">
        <f>(Transition!$D31*('RCP26 scenario'!AM33*'Unit emission'!V32+'RCP26 scenario'!AM121*'Unit emission'!V164)*Efficiency!$G31+(Transition!$C31*('RCP26 scenario'!AM33*'Unit emission'!V76)+'RCP26 scenario'!AM121*'Unit emission'!V208)*Efficiency!$P31)/Lifetime!$C31</f>
        <v>93344824.924684793</v>
      </c>
      <c r="DV32">
        <f>(Transition!$D31*('RCP26 scenario'!AN33*'Unit emission'!W32+'RCP26 scenario'!AN121*'Unit emission'!W164)*Efficiency!$G31+(Transition!$C31*('RCP26 scenario'!AN33*'Unit emission'!W76)+'RCP26 scenario'!AN121*'Unit emission'!W208)*Efficiency!$P31)/Lifetime!$C31</f>
        <v>7080446.0253588734</v>
      </c>
      <c r="DW32">
        <f>(Transition!$D31*('RCP26 scenario'!AO33*'Unit emission'!X32+'RCP26 scenario'!AO121*'Unit emission'!X164)*Efficiency!$G31+(Transition!$C31*('RCP26 scenario'!AO33*'Unit emission'!X76)+'RCP26 scenario'!AO121*'Unit emission'!X208)*Efficiency!$P31)/Lifetime!$C31</f>
        <v>131210759.24468365</v>
      </c>
      <c r="DX32">
        <f>(Transition!$D31*('RCP26 scenario'!AP33*'Unit emission'!Y32+'RCP26 scenario'!AP121*'Unit emission'!Y164)*Efficiency!$G31+(Transition!$C31*('RCP26 scenario'!AP33*'Unit emission'!Y76)+'RCP26 scenario'!AP121*'Unit emission'!Y208)*Efficiency!$P31)/Lifetime!$C31</f>
        <v>9852936.4039782193</v>
      </c>
      <c r="DY32">
        <f>(Transition!$D31*('RCP26 scenario'!AQ33*'Unit emission'!Z32+'RCP26 scenario'!AQ121*'Unit emission'!Z164)*Efficiency!$G31+(Transition!$C31*('RCP26 scenario'!AQ33*'Unit emission'!Z76)+'RCP26 scenario'!AQ121*'Unit emission'!Z208)*Efficiency!$P31)/Lifetime!$C31</f>
        <v>16300228.838893747</v>
      </c>
      <c r="DZ32">
        <f>(Transition!$D31*('RCP26 scenario'!AR33*'Unit emission'!AA32+'RCP26 scenario'!AR121*'Unit emission'!AA164)*Efficiency!$G31+(Transition!$C31*('RCP26 scenario'!AR33*'Unit emission'!AA76)+'RCP26 scenario'!AR121*'Unit emission'!AA208)*Efficiency!$P31)/Lifetime!$C31</f>
        <v>86090401.139095768</v>
      </c>
      <c r="EA32">
        <f>(Transition!$D31*('RCP26 scenario'!AS33*'Unit emission'!AB32+'RCP26 scenario'!AS121*'Unit emission'!AB164)*Efficiency!$G31+(Transition!$C31*('RCP26 scenario'!AS33*'Unit emission'!AB76)+'RCP26 scenario'!AS121*'Unit emission'!AB208)*Efficiency!$P31)/Lifetime!$C31</f>
        <v>536213516.00873309</v>
      </c>
      <c r="EB32">
        <f>(Transition!$D31*('RCP26 scenario'!AT33*'Unit emission'!AC32+'RCP26 scenario'!AT121*'Unit emission'!AC164)*Efficiency!$G31+(Transition!$C31*('RCP26 scenario'!AT33*'Unit emission'!AC76)+'RCP26 scenario'!AT121*'Unit emission'!AC208)*Efficiency!$P31)/Lifetime!$C31</f>
        <v>57141363.958611324</v>
      </c>
      <c r="EC32">
        <f>(Transition!$D31*('RCP26 scenario'!AU33*'Unit emission'!AD32+'RCP26 scenario'!AU121*'Unit emission'!AD164)*Efficiency!$G31+(Transition!$C31*('RCP26 scenario'!AU33*'Unit emission'!AD76)+'RCP26 scenario'!AU121*'Unit emission'!AD208)*Efficiency!$P31)/Lifetime!$C31</f>
        <v>122166852.18218273</v>
      </c>
      <c r="ED32">
        <f>(Transition!$D31*('RCP26 scenario'!AV33*'Unit emission'!AE32+'RCP26 scenario'!AV121*'Unit emission'!AE164)*Efficiency!$G31+(Transition!$C31*('RCP26 scenario'!AV33*'Unit emission'!AE76)+'RCP26 scenario'!AV121*'Unit emission'!AE208)*Efficiency!$P31)/Lifetime!$C31</f>
        <v>12070119.267535603</v>
      </c>
      <c r="EE32">
        <f>(Transition!$D31*('RCP26 scenario'!AW33*'Unit emission'!AF32+'RCP26 scenario'!AW121*'Unit emission'!AF164)*Efficiency!$G31+(Transition!$C31*('RCP26 scenario'!AW33*'Unit emission'!AF76)+'RCP26 scenario'!AW121*'Unit emission'!AF208)*Efficiency!$P31)/Lifetime!$C31</f>
        <v>32488780.001802925</v>
      </c>
      <c r="EF32">
        <f>(Transition!$D31*('RCP26 scenario'!AX33*'Unit emission'!AG32+'RCP26 scenario'!AX121*'Unit emission'!AG164)*Efficiency!$G31+(Transition!$C31*('RCP26 scenario'!AX33*'Unit emission'!AG76)+'RCP26 scenario'!AX121*'Unit emission'!AG208)*Efficiency!$P31)/Lifetime!$C31</f>
        <v>51784268.288631365</v>
      </c>
      <c r="EG32">
        <f>(Transition!$D31*('RCP26 scenario'!AY33*'Unit emission'!AH32+'RCP26 scenario'!AY121*'Unit emission'!AH164)*Efficiency!$G31+(Transition!$C31*('RCP26 scenario'!AY33*'Unit emission'!AH76)+'RCP26 scenario'!AY121*'Unit emission'!AH208)*Efficiency!$P31)/Lifetime!$C31</f>
        <v>27032042.508924801</v>
      </c>
      <c r="EH32">
        <f>(Transition!$D31*('RCP26 scenario'!AZ33*'Unit emission'!AI32+'RCP26 scenario'!AZ121*'Unit emission'!AI164)*Efficiency!$G31+(Transition!$C31*('RCP26 scenario'!AZ33*'Unit emission'!AI76)+'RCP26 scenario'!AZ121*'Unit emission'!AI208)*Efficiency!$P31)/Lifetime!$C31</f>
        <v>174922707.26785526</v>
      </c>
      <c r="EI32">
        <f>(Transition!$D31*('RCP26 scenario'!BA33*'Unit emission'!AJ32)*Efficiency!$G31+Transition!$C31*('RCP26 scenario'!BA33*'Unit emission'!AJ76)*Efficiency!$P31)/Lifetime!$C31</f>
        <v>0</v>
      </c>
      <c r="EJ32" s="9">
        <f>(Transition!$D31*('RCP26 scenario'!BB33*'Unit emission'!T32)*Efficiency!$G31+Transition!$C31*('RCP26 scenario'!BB33*'Unit emission'!T76)*Efficiency!$P31)/Lifetime!$C31</f>
        <v>0</v>
      </c>
      <c r="EK32" s="9">
        <f>(Transition!$D31*('RCP26 scenario'!BC33*'Unit emission'!U32)*Efficiency!$G31+Transition!$C31*('RCP26 scenario'!BC33*'Unit emission'!U76)*Efficiency!$P31)/Lifetime!$C31</f>
        <v>0</v>
      </c>
      <c r="EL32" s="9">
        <f>(Transition!$D31*('RCP26 scenario'!BD33*'Unit emission'!V32)*Efficiency!$G31+Transition!$C31*('RCP26 scenario'!BD33*'Unit emission'!V76)*Efficiency!$P31)/Lifetime!$C31</f>
        <v>0</v>
      </c>
      <c r="EM32" s="9">
        <f>(Transition!$D31*('RCP26 scenario'!BE33*'Unit emission'!W32)*Efficiency!$G31+Transition!$C31*('RCP26 scenario'!BE33*'Unit emission'!W76)*Efficiency!$P31)/Lifetime!$C31</f>
        <v>0</v>
      </c>
      <c r="EN32" s="9">
        <f>(Transition!$D31*('RCP26 scenario'!BF33*'Unit emission'!X32)*Efficiency!$G31+Transition!$C31*('RCP26 scenario'!BF33*'Unit emission'!X76)*Efficiency!$P31)/Lifetime!$C31</f>
        <v>0</v>
      </c>
      <c r="EO32" s="9">
        <f>(Transition!$D31*('RCP26 scenario'!BG33*'Unit emission'!Y32)*Efficiency!$G31+Transition!$C31*('RCP26 scenario'!BG33*'Unit emission'!Y76)*Efficiency!$P31)/Lifetime!$C31</f>
        <v>0</v>
      </c>
      <c r="EP32" s="9">
        <f>(Transition!$D31*('RCP26 scenario'!BH33*'Unit emission'!Z32)*Efficiency!$G31+Transition!$C31*('RCP26 scenario'!BH33*'Unit emission'!Z76)*Efficiency!$P31)/Lifetime!$C31</f>
        <v>0</v>
      </c>
      <c r="EQ32" s="9">
        <f>(Transition!$D31*('RCP26 scenario'!BI33*'Unit emission'!AA32)*Efficiency!$G31+Transition!$C31*('RCP26 scenario'!BI33*'Unit emission'!AA76)*Efficiency!$P31)/Lifetime!$C31</f>
        <v>0</v>
      </c>
      <c r="ER32" s="9">
        <f>(Transition!$D31*('RCP26 scenario'!BJ33*'Unit emission'!AB32)*Efficiency!$G31+Transition!$C31*('RCP26 scenario'!BJ33*'Unit emission'!AB76)*Efficiency!$P31)/Lifetime!$C31</f>
        <v>0</v>
      </c>
      <c r="ES32" s="9">
        <f>(Transition!$D31*('RCP26 scenario'!BK33*'Unit emission'!AC32)*Efficiency!$G31+Transition!$C31*('RCP26 scenario'!BK33*'Unit emission'!AC76)*Efficiency!$P31)/Lifetime!$C31</f>
        <v>0</v>
      </c>
      <c r="ET32" s="9">
        <f>(Transition!$D31*('RCP26 scenario'!BL33*'Unit emission'!AD32)*Efficiency!$G31+Transition!$C31*('RCP26 scenario'!BL33*'Unit emission'!AD76)*Efficiency!$P31)/Lifetime!$C31</f>
        <v>0</v>
      </c>
      <c r="EU32" s="9">
        <f>(Transition!$D31*('RCP26 scenario'!BM33*'Unit emission'!AE32)*Efficiency!$G31+Transition!$C31*('RCP26 scenario'!BM33*'Unit emission'!AE76)*Efficiency!$P31)/Lifetime!$C31</f>
        <v>0</v>
      </c>
      <c r="EV32" s="9">
        <f>(Transition!$D31*('RCP26 scenario'!BN33*'Unit emission'!AF32)*Efficiency!$G31+Transition!$C31*('RCP26 scenario'!BN33*'Unit emission'!AF76)*Efficiency!$P31)/Lifetime!$C31</f>
        <v>0</v>
      </c>
      <c r="EW32" s="9">
        <f>(Transition!$D31*('RCP26 scenario'!BO33*'Unit emission'!AG32)*Efficiency!$G31+Transition!$C31*('RCP26 scenario'!BO33*'Unit emission'!AG76)*Efficiency!$P31)/Lifetime!$C31</f>
        <v>0</v>
      </c>
      <c r="EX32" s="9">
        <f>(Transition!$D31*('RCP26 scenario'!BP33*'Unit emission'!AH32)*Efficiency!$G31+Transition!$C31*('RCP26 scenario'!BP33*'Unit emission'!AH76)*Efficiency!$P31)/Lifetime!$C31</f>
        <v>0</v>
      </c>
      <c r="EY32" s="9">
        <f>(Transition!$D31*('RCP26 scenario'!BQ33*'Unit emission'!AI32)*Efficiency!$G31+Transition!$C31*('RCP26 scenario'!BQ33*'Unit emission'!AI76)*Efficiency!$P31)/Lifetime!$C31</f>
        <v>0</v>
      </c>
      <c r="EZ32" s="9">
        <f>(Transition!$D31*('RCP26 scenario'!BR33*'Unit emission'!AJ32)*Efficiency!$G31+Transition!$C31*('RCP26 scenario'!BR33*'Unit emission'!AJ76)*Efficiency!$P31)/Lifetime!$C31</f>
        <v>0</v>
      </c>
      <c r="FA32" s="9">
        <f>(Transition!$D31*('RCP26 scenario'!BS33*'Unit emission'!T32)*Efficiency!$G31+Transition!$C31*('RCP26 scenario'!BS33*'Unit emission'!T76)*Efficiency!$P31)/Lifetime!$C31</f>
        <v>0</v>
      </c>
      <c r="FB32" s="9">
        <f>(Transition!$D31*('RCP26 scenario'!BT33*'Unit emission'!U32)*Efficiency!$G31+Transition!$C31*('RCP26 scenario'!BT33*'Unit emission'!U76)*Efficiency!$P31)/Lifetime!$C31</f>
        <v>0</v>
      </c>
      <c r="FC32" s="9">
        <f>(Transition!$D31*('RCP26 scenario'!BU33*'Unit emission'!V32)*Efficiency!$G31+Transition!$C31*('RCP26 scenario'!BU33*'Unit emission'!V76)*Efficiency!$P31)/Lifetime!$C31</f>
        <v>0</v>
      </c>
      <c r="FD32" s="9">
        <f>(Transition!$D31*('RCP26 scenario'!BV33*'Unit emission'!W32)*Efficiency!$G31+Transition!$C31*('RCP26 scenario'!BV33*'Unit emission'!W76)*Efficiency!$P31)/Lifetime!$C31</f>
        <v>0</v>
      </c>
      <c r="FE32" s="9">
        <f>(Transition!$D31*('RCP26 scenario'!BW33*'Unit emission'!X32)*Efficiency!$G31+Transition!$C31*('RCP26 scenario'!BW33*'Unit emission'!X76)*Efficiency!$P31)/Lifetime!$C31</f>
        <v>0</v>
      </c>
      <c r="FF32" s="9">
        <f>(Transition!$D31*('RCP26 scenario'!BX33*'Unit emission'!Y32)*Efficiency!$G31+Transition!$C31*('RCP26 scenario'!BX33*'Unit emission'!Y76)*Efficiency!$P31)/Lifetime!$C31</f>
        <v>0</v>
      </c>
      <c r="FG32" s="9">
        <f>(Transition!$D31*('RCP26 scenario'!BY33*'Unit emission'!Z32)*Efficiency!$G31+Transition!$C31*('RCP26 scenario'!BY33*'Unit emission'!Z76)*Efficiency!$P31)/Lifetime!$C31</f>
        <v>0</v>
      </c>
      <c r="FH32" s="9">
        <f>(Transition!$D31*('RCP26 scenario'!BZ33*'Unit emission'!AA32)*Efficiency!$G31+Transition!$C31*('RCP26 scenario'!BZ33*'Unit emission'!AA76)*Efficiency!$P31)/Lifetime!$C31</f>
        <v>0</v>
      </c>
      <c r="FI32" s="9">
        <f>(Transition!$D31*('RCP26 scenario'!CA33*'Unit emission'!AB32)*Efficiency!$G31+Transition!$C31*('RCP26 scenario'!CA33*'Unit emission'!AB76)*Efficiency!$P31)/Lifetime!$C31</f>
        <v>0</v>
      </c>
      <c r="FJ32" s="9">
        <f>(Transition!$D31*('RCP26 scenario'!CB33*'Unit emission'!AC32)*Efficiency!$G31+Transition!$C31*('RCP26 scenario'!CB33*'Unit emission'!AC76)*Efficiency!$P31)/Lifetime!$C31</f>
        <v>0</v>
      </c>
      <c r="FK32" s="9">
        <f>(Transition!$D31*('RCP26 scenario'!CC33*'Unit emission'!AD32)*Efficiency!$G31+Transition!$C31*('RCP26 scenario'!CC33*'Unit emission'!AD76)*Efficiency!$P31)/Lifetime!$C31</f>
        <v>0</v>
      </c>
      <c r="FL32" s="9">
        <f>(Transition!$D31*('RCP26 scenario'!CD33*'Unit emission'!AE32)*Efficiency!$G31+Transition!$C31*('RCP26 scenario'!CD33*'Unit emission'!AE76)*Efficiency!$P31)/Lifetime!$C31</f>
        <v>0</v>
      </c>
      <c r="FM32" s="9">
        <f>(Transition!$D31*('RCP26 scenario'!CE33*'Unit emission'!AF32)*Efficiency!$G31+Transition!$C31*('RCP26 scenario'!CE33*'Unit emission'!AF76)*Efficiency!$P31)/Lifetime!$C31</f>
        <v>0</v>
      </c>
      <c r="FN32" s="9">
        <f>(Transition!$D31*('RCP26 scenario'!CF33*'Unit emission'!AG32)*Efficiency!$G31+Transition!$C31*('RCP26 scenario'!CF33*'Unit emission'!AG76)*Efficiency!$P31)/Lifetime!$C31</f>
        <v>0</v>
      </c>
      <c r="FO32" s="9">
        <f>(Transition!$D31*('RCP26 scenario'!CG33*'Unit emission'!AH32)*Efficiency!$G31+Transition!$C31*('RCP26 scenario'!CG33*'Unit emission'!AH76)*Efficiency!$P31)/Lifetime!$C31</f>
        <v>0</v>
      </c>
      <c r="FP32" s="9">
        <f>(Transition!$D31*('RCP26 scenario'!CH33*'Unit emission'!AI32)*Efficiency!$G31+Transition!$C31*('RCP26 scenario'!CH33*'Unit emission'!AI76)*Efficiency!$P31)/Lifetime!$C31</f>
        <v>0</v>
      </c>
      <c r="FS32">
        <v>2039</v>
      </c>
      <c r="FT32">
        <f>(Transition!$D31*('RCP19 scenario'!C33*'Unit emission'!AK32+'RCP19 scenario'!C121*'Unit emission'!AK164)*Efficiency!$G31+(Transition!$C31*('RCP19 scenario'!C33*'Unit emission'!AK76)+'RCP19 scenario'!C121*'Unit emission'!AK208)*Efficiency!$P31)/Lifetime!$C31</f>
        <v>0</v>
      </c>
      <c r="FU32">
        <f>(Transition!$D31*('RCP19 scenario'!D33*'Unit emission'!AL32+'RCP19 scenario'!D121*'Unit emission'!AL164)*Efficiency!$G31+(Transition!$C31*('RCP19 scenario'!D33*'Unit emission'!AL76)+'RCP19 scenario'!D121*'Unit emission'!AL208)*Efficiency!$P31)/Lifetime!$C31</f>
        <v>0</v>
      </c>
      <c r="FV32">
        <f>(Transition!$D31*('RCP19 scenario'!E33*'Unit emission'!AM32+'RCP19 scenario'!E121*'Unit emission'!AM164)*Efficiency!$G31+(Transition!$C31*('RCP19 scenario'!E33*'Unit emission'!AM76)+'RCP19 scenario'!E121*'Unit emission'!AM208)*Efficiency!$P31)/Lifetime!$C31</f>
        <v>0</v>
      </c>
      <c r="FW32">
        <f>(Transition!$D31*('RCP19 scenario'!F33*'Unit emission'!AN32+'RCP19 scenario'!F121*'Unit emission'!AN164)*Efficiency!$G31+(Transition!$C31*('RCP19 scenario'!F33*'Unit emission'!AN76)+'RCP19 scenario'!F121*'Unit emission'!AN208)*Efficiency!$P31)/Lifetime!$C31</f>
        <v>0</v>
      </c>
      <c r="FX32">
        <f>(Transition!$D31*('RCP19 scenario'!G33*'Unit emission'!AO32+'RCP19 scenario'!G121*'Unit emission'!AO164)*Efficiency!$G31+(Transition!$C31*('RCP19 scenario'!G33*'Unit emission'!AO76)+'RCP19 scenario'!G121*'Unit emission'!AO208)*Efficiency!$P31)/Lifetime!$C31</f>
        <v>0</v>
      </c>
      <c r="FY32">
        <f>(Transition!$D31*('RCP19 scenario'!H33*'Unit emission'!AP32+'RCP19 scenario'!H121*'Unit emission'!AP164)*Efficiency!$G31+(Transition!$C31*('RCP19 scenario'!H33*'Unit emission'!AP76)+'RCP19 scenario'!H121*'Unit emission'!AP208)*Efficiency!$P31)/Lifetime!$C31</f>
        <v>0</v>
      </c>
      <c r="FZ32">
        <f>(Transition!$D31*('RCP19 scenario'!I33*'Unit emission'!AQ32+'RCP19 scenario'!I121*'Unit emission'!AQ164)*Efficiency!$G31+(Transition!$C31*('RCP19 scenario'!I33*'Unit emission'!AQ76)+'RCP19 scenario'!I121*'Unit emission'!AQ208)*Efficiency!$P31)/Lifetime!$C31</f>
        <v>0</v>
      </c>
      <c r="GA32">
        <f>(Transition!$D31*('RCP19 scenario'!J33*'Unit emission'!AR32+'RCP19 scenario'!J121*'Unit emission'!AR164)*Efficiency!$G31+(Transition!$C31*('RCP19 scenario'!J33*'Unit emission'!AR76)+'RCP19 scenario'!J121*'Unit emission'!AR208)*Efficiency!$P31)/Lifetime!$C31</f>
        <v>0</v>
      </c>
      <c r="GB32">
        <f>(Transition!$D31*('RCP19 scenario'!K33*'Unit emission'!AS32+'RCP19 scenario'!K121*'Unit emission'!AS164)*Efficiency!$G31+(Transition!$C31*('RCP19 scenario'!K33*'Unit emission'!AS76)+'RCP19 scenario'!K121*'Unit emission'!AS208)*Efficiency!$P31)/Lifetime!$C31</f>
        <v>0</v>
      </c>
      <c r="GC32">
        <f>(Transition!$D31*('RCP19 scenario'!L33*'Unit emission'!AT32+'RCP19 scenario'!L121*'Unit emission'!AT164)*Efficiency!$G31+(Transition!$C31*('RCP19 scenario'!L33*'Unit emission'!AT76)+'RCP19 scenario'!L121*'Unit emission'!AT208)*Efficiency!$P31)/Lifetime!$C31</f>
        <v>0</v>
      </c>
      <c r="GD32">
        <f>(Transition!$D31*('RCP19 scenario'!M33*'Unit emission'!AU32+'RCP19 scenario'!M121*'Unit emission'!AU164)*Efficiency!$G31+(Transition!$C31*('RCP19 scenario'!M33*'Unit emission'!AU76)+'RCP19 scenario'!M121*'Unit emission'!AU208)*Efficiency!$P31)/Lifetime!$C31</f>
        <v>0</v>
      </c>
      <c r="GE32">
        <f>(Transition!$D31*('RCP19 scenario'!N33*'Unit emission'!AV32+'RCP19 scenario'!N121*'Unit emission'!AV164)*Efficiency!$G31+(Transition!$C31*('RCP19 scenario'!N33*'Unit emission'!AV76)+'RCP19 scenario'!N121*'Unit emission'!AV208)*Efficiency!$P31)/Lifetime!$C31</f>
        <v>0</v>
      </c>
      <c r="GF32">
        <f>(Transition!$D31*('RCP19 scenario'!O33*'Unit emission'!AW32+'RCP19 scenario'!O121*'Unit emission'!AW164)*Efficiency!$G31+(Transition!$C31*('RCP19 scenario'!O33*'Unit emission'!AW76)+'RCP19 scenario'!O121*'Unit emission'!AW208)*Efficiency!$P31)/Lifetime!$C31</f>
        <v>0</v>
      </c>
      <c r="GG32">
        <f>(Transition!$D31*('RCP19 scenario'!P33*'Unit emission'!AX32+'RCP19 scenario'!P121*'Unit emission'!AX164)*Efficiency!$G31+(Transition!$C31*('RCP19 scenario'!P33*'Unit emission'!AX76)+'RCP19 scenario'!P121*'Unit emission'!AX208)*Efficiency!$P31)/Lifetime!$C31</f>
        <v>0</v>
      </c>
      <c r="GH32">
        <f>(Transition!$D31*('RCP19 scenario'!Q33*'Unit emission'!AY32+'RCP19 scenario'!Q121*'Unit emission'!AY164)*Efficiency!$G31+(Transition!$C31*('RCP19 scenario'!Q33*'Unit emission'!AY76)+'RCP19 scenario'!Q121*'Unit emission'!AY208)*Efficiency!$P31)/Lifetime!$C31</f>
        <v>0</v>
      </c>
      <c r="GI32">
        <f>(Transition!$D31*('RCP19 scenario'!R33*'Unit emission'!AZ32+'RCP19 scenario'!R121*'Unit emission'!AZ164)*Efficiency!$G31+(Transition!$C31*('RCP19 scenario'!R33*'Unit emission'!AZ76)+'RCP19 scenario'!R121*'Unit emission'!AZ208)*Efficiency!$P31)/Lifetime!$C31</f>
        <v>0</v>
      </c>
      <c r="GJ32">
        <f>(Transition!$D31*('RCP19 scenario'!S33*'Unit emission'!BA32)*Efficiency!$G31+Transition!$C31*('RCP19 scenario'!S33*'Unit emission'!BA76)*Efficiency!$P31)/Lifetime!$C31</f>
        <v>0</v>
      </c>
      <c r="GK32">
        <f>(Transition!$D31*('RCP19 scenario'!T33*'Unit emission'!AK32+'RCP19 scenario'!T121*'Unit emission'!AK164)*Efficiency!$G31+(Transition!$C31*('RCP19 scenario'!T33*'Unit emission'!AK76)+'RCP19 scenario'!T121*'Unit emission'!AK208)*Efficiency!$P31)/Lifetime!$C31</f>
        <v>177528560.04933217</v>
      </c>
      <c r="GL32">
        <f>(Transition!$D31*('RCP19 scenario'!U33*'Unit emission'!AL32+'RCP19 scenario'!U121*'Unit emission'!AL164)*Efficiency!$G31+(Transition!$C31*('RCP19 scenario'!U33*'Unit emission'!AL76)+'RCP19 scenario'!U121*'Unit emission'!AL208)*Efficiency!$P31)/Lifetime!$C31</f>
        <v>127567104.78989573</v>
      </c>
      <c r="GM32">
        <f>(Transition!$D31*('RCP19 scenario'!V33*'Unit emission'!AM32+'RCP19 scenario'!V121*'Unit emission'!AM164)*Efficiency!$G31+(Transition!$C31*('RCP19 scenario'!V33*'Unit emission'!AM76)+'RCP19 scenario'!V121*'Unit emission'!AM208)*Efficiency!$P31)/Lifetime!$C31</f>
        <v>44682402.505588137</v>
      </c>
      <c r="GN32">
        <f>(Transition!$D31*('RCP19 scenario'!W33*'Unit emission'!AN32+'RCP19 scenario'!W121*'Unit emission'!AN164)*Efficiency!$G31+(Transition!$C31*('RCP19 scenario'!W33*'Unit emission'!AN76)+'RCP19 scenario'!W121*'Unit emission'!AN208)*Efficiency!$P31)/Lifetime!$C31</f>
        <v>12432345.356809424</v>
      </c>
      <c r="GO32">
        <f>(Transition!$D31*('RCP19 scenario'!X33*'Unit emission'!AO32+'RCP19 scenario'!X121*'Unit emission'!AO164)*Efficiency!$G31+(Transition!$C31*('RCP19 scenario'!X33*'Unit emission'!AO76)+'RCP19 scenario'!X121*'Unit emission'!AO208)*Efficiency!$P31)/Lifetime!$C31</f>
        <v>147092900.14329815</v>
      </c>
      <c r="GP32">
        <f>(Transition!$D31*('RCP19 scenario'!Y33*'Unit emission'!AP32+'RCP19 scenario'!Y121*'Unit emission'!AP164)*Efficiency!$G31+(Transition!$C31*('RCP19 scenario'!Y33*'Unit emission'!AP76)+'RCP19 scenario'!Y121*'Unit emission'!AP208)*Efficiency!$P31)/Lifetime!$C31</f>
        <v>5201496.2849567356</v>
      </c>
      <c r="GQ32">
        <f>(Transition!$D31*('RCP19 scenario'!Z33*'Unit emission'!AQ32+'RCP19 scenario'!Z121*'Unit emission'!AQ164)*Efficiency!$G31+(Transition!$C31*('RCP19 scenario'!Z33*'Unit emission'!AQ76)+'RCP19 scenario'!Z121*'Unit emission'!AQ208)*Efficiency!$P31)/Lifetime!$C31</f>
        <v>18419459.135927632</v>
      </c>
      <c r="GR32">
        <f>(Transition!$D31*('RCP19 scenario'!AA33*'Unit emission'!AR32+'RCP19 scenario'!AA121*'Unit emission'!AR164)*Efficiency!$G31+(Transition!$C31*('RCP19 scenario'!AA33*'Unit emission'!AR76)+'RCP19 scenario'!AA121*'Unit emission'!AR208)*Efficiency!$P31)/Lifetime!$C31</f>
        <v>118975784.16547337</v>
      </c>
      <c r="GS32">
        <f>(Transition!$D31*('RCP19 scenario'!AB33*'Unit emission'!AS32+'RCP19 scenario'!AB121*'Unit emission'!AS164)*Efficiency!$G31+(Transition!$C31*('RCP19 scenario'!AB33*'Unit emission'!AS76)+'RCP19 scenario'!AB121*'Unit emission'!AS208)*Efficiency!$P31)/Lifetime!$C31</f>
        <v>395052439.33194506</v>
      </c>
      <c r="GT32">
        <f>(Transition!$D31*('RCP19 scenario'!AC33*'Unit emission'!AT32+'RCP19 scenario'!AC121*'Unit emission'!AT164)*Efficiency!$G31+(Transition!$C31*('RCP19 scenario'!AC33*'Unit emission'!AT76)+'RCP19 scenario'!AC121*'Unit emission'!AT208)*Efficiency!$P31)/Lifetime!$C31</f>
        <v>51765450.830517374</v>
      </c>
      <c r="GU32">
        <f>(Transition!$D31*('RCP19 scenario'!AD33*'Unit emission'!AU32+'RCP19 scenario'!AD121*'Unit emission'!AU164)*Efficiency!$G31+(Transition!$C31*('RCP19 scenario'!AD33*'Unit emission'!AU76)+'RCP19 scenario'!AD121*'Unit emission'!AU208)*Efficiency!$P31)/Lifetime!$C31</f>
        <v>55317291.715736344</v>
      </c>
      <c r="GV32">
        <f>(Transition!$D31*('RCP19 scenario'!AE33*'Unit emission'!AV32+'RCP19 scenario'!AE121*'Unit emission'!AV164)*Efficiency!$G31+(Transition!$C31*('RCP19 scenario'!AE33*'Unit emission'!AV76)+'RCP19 scenario'!AE121*'Unit emission'!AV208)*Efficiency!$P31)/Lifetime!$C31</f>
        <v>14489748.840800744</v>
      </c>
      <c r="GW32">
        <f>(Transition!$D31*('RCP19 scenario'!AF33*'Unit emission'!AW32+'RCP19 scenario'!AF121*'Unit emission'!AW164)*Efficiency!$G31+(Transition!$C31*('RCP19 scenario'!AF33*'Unit emission'!AW76)+'RCP19 scenario'!AF121*'Unit emission'!AW208)*Efficiency!$P31)/Lifetime!$C31</f>
        <v>25522813.792041618</v>
      </c>
      <c r="GX32">
        <f>(Transition!$D31*('RCP19 scenario'!AG33*'Unit emission'!AX32+'RCP19 scenario'!AG121*'Unit emission'!AX164)*Efficiency!$G31+(Transition!$C31*('RCP19 scenario'!AG33*'Unit emission'!AX76)+'RCP19 scenario'!AG121*'Unit emission'!AX208)*Efficiency!$P31)/Lifetime!$C31</f>
        <v>34540952.691820815</v>
      </c>
      <c r="GY32">
        <f>(Transition!$D31*('RCP19 scenario'!AH33*'Unit emission'!AY32+'RCP19 scenario'!AH121*'Unit emission'!AY164)*Efficiency!$G31+(Transition!$C31*('RCP19 scenario'!AH33*'Unit emission'!AY76)+'RCP19 scenario'!AH121*'Unit emission'!AY208)*Efficiency!$P31)/Lifetime!$C31</f>
        <v>29688702.972183511</v>
      </c>
      <c r="GZ32">
        <f>(Transition!$D31*('RCP19 scenario'!AI33*'Unit emission'!AZ32+'RCP19 scenario'!AI121*'Unit emission'!AZ164)*Efficiency!$G31+(Transition!$C31*('RCP19 scenario'!AI33*'Unit emission'!AZ76)+'RCP19 scenario'!AI121*'Unit emission'!AZ208)*Efficiency!$P31)/Lifetime!$C31</f>
        <v>142999807.57370213</v>
      </c>
      <c r="HA32">
        <f>(Transition!$D31*('RCP19 scenario'!AJ33*'Unit emission'!BA32)*Efficiency!$G31+Transition!$C31*('RCP19 scenario'!AJ33*'Unit emission'!BA76)*Efficiency!$P31)/Lifetime!$C31</f>
        <v>0</v>
      </c>
      <c r="HB32">
        <f>(Transition!$D31*('RCP19 scenario'!AK33*'Unit emission'!AK32+'RCP19 scenario'!AK121*'Unit emission'!AK164)*Efficiency!$G31+(Transition!$C31*('RCP19 scenario'!AK33*'Unit emission'!AK76)+'RCP19 scenario'!AK121*'Unit emission'!AK208)*Efficiency!$P31)/Lifetime!$C31</f>
        <v>178087759.82471111</v>
      </c>
      <c r="HC32">
        <f>(Transition!$D31*('RCP19 scenario'!AL33*'Unit emission'!AL32+'RCP19 scenario'!AL121*'Unit emission'!AL164)*Efficiency!$G31+(Transition!$C31*('RCP19 scenario'!AL33*'Unit emission'!AL76)+'RCP19 scenario'!AL121*'Unit emission'!AL208)*Efficiency!$P31)/Lifetime!$C31</f>
        <v>200485128.8756136</v>
      </c>
      <c r="HD32">
        <f>(Transition!$D31*('RCP19 scenario'!AM33*'Unit emission'!AM32+'RCP19 scenario'!AM121*'Unit emission'!AM164)*Efficiency!$G31+(Transition!$C31*('RCP19 scenario'!AM33*'Unit emission'!AM76)+'RCP19 scenario'!AM121*'Unit emission'!AM208)*Efficiency!$P31)/Lifetime!$C31</f>
        <v>44776883.475063428</v>
      </c>
      <c r="HE32">
        <f>(Transition!$D31*('RCP19 scenario'!AN33*'Unit emission'!AN32+'RCP19 scenario'!AN121*'Unit emission'!AN164)*Efficiency!$G31+(Transition!$C31*('RCP19 scenario'!AN33*'Unit emission'!AN76)+'RCP19 scenario'!AN121*'Unit emission'!AN208)*Efficiency!$P31)/Lifetime!$C31</f>
        <v>12469453.548580816</v>
      </c>
      <c r="HF32">
        <f>(Transition!$D31*('RCP19 scenario'!AO33*'Unit emission'!AO32+'RCP19 scenario'!AO121*'Unit emission'!AO164)*Efficiency!$G31+(Transition!$C31*('RCP19 scenario'!AO33*'Unit emission'!AO76)+'RCP19 scenario'!AO121*'Unit emission'!AO208)*Efficiency!$P31)/Lifetime!$C31</f>
        <v>277033448.56001675</v>
      </c>
      <c r="HG32">
        <f>(Transition!$D31*('RCP19 scenario'!AP33*'Unit emission'!AP32+'RCP19 scenario'!AP121*'Unit emission'!AP164)*Efficiency!$G31+(Transition!$C31*('RCP19 scenario'!AP33*'Unit emission'!AP76)+'RCP19 scenario'!AP121*'Unit emission'!AP208)*Efficiency!$P31)/Lifetime!$C31</f>
        <v>12090094.119836638</v>
      </c>
      <c r="HH32">
        <f>(Transition!$D31*('RCP19 scenario'!AQ33*'Unit emission'!AQ32+'RCP19 scenario'!AQ121*'Unit emission'!AQ164)*Efficiency!$G31+(Transition!$C31*('RCP19 scenario'!AQ33*'Unit emission'!AQ76)+'RCP19 scenario'!AQ121*'Unit emission'!AQ208)*Efficiency!$P31)/Lifetime!$C31</f>
        <v>36838918.271855041</v>
      </c>
      <c r="HI32">
        <f>(Transition!$D31*('RCP19 scenario'!AR33*'Unit emission'!AR32+'RCP19 scenario'!AR121*'Unit emission'!AR164)*Efficiency!$G31+(Transition!$C31*('RCP19 scenario'!AR33*'Unit emission'!AR76)+'RCP19 scenario'!AR121*'Unit emission'!AR208)*Efficiency!$P31)/Lifetime!$C31</f>
        <v>237951405.59854704</v>
      </c>
      <c r="HJ32">
        <f>(Transition!$D31*('RCP19 scenario'!AS33*'Unit emission'!AS32+'RCP19 scenario'!AS121*'Unit emission'!AS164)*Efficiency!$G31+(Transition!$C31*('RCP19 scenario'!AS33*'Unit emission'!AS76)+'RCP19 scenario'!AS121*'Unit emission'!AS208)*Efficiency!$P31)/Lifetime!$C31</f>
        <v>790104878.66389012</v>
      </c>
      <c r="HK32">
        <f>(Transition!$D31*('RCP19 scenario'!AT33*'Unit emission'!AT32+'RCP19 scenario'!AT121*'Unit emission'!AT164)*Efficiency!$G31+(Transition!$C31*('RCP19 scenario'!AT33*'Unit emission'!AT76)+'RCP19 scenario'!AT121*'Unit emission'!AT208)*Efficiency!$P31)/Lifetime!$C31</f>
        <v>103530901.66103511</v>
      </c>
      <c r="HL32">
        <f>(Transition!$D31*('RCP19 scenario'!AU33*'Unit emission'!AU32+'RCP19 scenario'!AU121*'Unit emission'!AU164)*Efficiency!$G31+(Transition!$C31*('RCP19 scenario'!AU33*'Unit emission'!AU76)+'RCP19 scenario'!AU121*'Unit emission'!AU208)*Efficiency!$P31)/Lifetime!$C31</f>
        <v>59380652.167201407</v>
      </c>
      <c r="HM32">
        <f>(Transition!$D31*('RCP19 scenario'!AV33*'Unit emission'!AV32+'RCP19 scenario'!AV121*'Unit emission'!AV164)*Efficiency!$G31+(Transition!$C31*('RCP19 scenario'!AV33*'Unit emission'!AV76)+'RCP19 scenario'!AV121*'Unit emission'!AV208)*Efficiency!$P31)/Lifetime!$C31</f>
        <v>29517223.738064297</v>
      </c>
      <c r="HN32">
        <f>(Transition!$D31*('RCP19 scenario'!AW33*'Unit emission'!AW32+'RCP19 scenario'!AW121*'Unit emission'!AW164)*Efficiency!$G31+(Transition!$C31*('RCP19 scenario'!AW33*'Unit emission'!AW76)+'RCP19 scenario'!AW121*'Unit emission'!AW208)*Efficiency!$P31)/Lifetime!$C31</f>
        <v>51045627.584083162</v>
      </c>
      <c r="HO32">
        <f>(Transition!$D31*('RCP19 scenario'!AX33*'Unit emission'!AX32+'RCP19 scenario'!AX121*'Unit emission'!AX164)*Efficiency!$G31+(Transition!$C31*('RCP19 scenario'!AX33*'Unit emission'!AX76)+'RCP19 scenario'!AX121*'Unit emission'!AX208)*Efficiency!$P31)/Lifetime!$C31</f>
        <v>68040419.851269335</v>
      </c>
      <c r="HP32">
        <f>(Transition!$D31*('RCP19 scenario'!AY33*'Unit emission'!AY32+'RCP19 scenario'!AY121*'Unit emission'!AY164)*Efficiency!$G31+(Transition!$C31*('RCP19 scenario'!AY33*'Unit emission'!AY76)+'RCP19 scenario'!AY121*'Unit emission'!AY208)*Efficiency!$P31)/Lifetime!$C31</f>
        <v>59377405.94436688</v>
      </c>
      <c r="HQ32">
        <f>(Transition!$D31*('RCP19 scenario'!AZ33*'Unit emission'!AZ32+'RCP19 scenario'!AZ121*'Unit emission'!AZ164)*Efficiency!$G31+(Transition!$C31*('RCP19 scenario'!AZ33*'Unit emission'!AZ76)+'RCP19 scenario'!AZ121*'Unit emission'!AZ208)*Efficiency!$P31)/Lifetime!$C31</f>
        <v>285999615.14740461</v>
      </c>
      <c r="HR32">
        <f>(Transition!$D31*('RCP19 scenario'!BA33*'Unit emission'!BA32)*Efficiency!$G31+Transition!$C31*('RCP19 scenario'!BA33*'Unit emission'!BA76)*Efficiency!$P31)/Lifetime!$C31</f>
        <v>0</v>
      </c>
      <c r="HS32" s="9">
        <f>(Transition!$D31*('RCP19 scenario'!BB33*'Unit emission'!AK32)*Efficiency!$G31+Transition!$C31*('RCP19 scenario'!BB33*'Unit emission'!AK76)*Efficiency!$P31)/Lifetime!$C31</f>
        <v>0</v>
      </c>
      <c r="HT32" s="9">
        <f>(Transition!$D31*('RCP19 scenario'!BC33*'Unit emission'!AL32)*Efficiency!$G31+Transition!$C31*('RCP19 scenario'!BC33*'Unit emission'!AL76)*Efficiency!$P31)/Lifetime!$C31</f>
        <v>0</v>
      </c>
      <c r="HU32" s="9">
        <f>(Transition!$D31*('RCP19 scenario'!BD33*'Unit emission'!AM32)*Efficiency!$G31+Transition!$C31*('RCP19 scenario'!BD33*'Unit emission'!AM76)*Efficiency!$P31)/Lifetime!$C31</f>
        <v>0</v>
      </c>
      <c r="HV32" s="9">
        <f>(Transition!$D31*('RCP19 scenario'!BE33*'Unit emission'!AN32)*Efficiency!$G31+Transition!$C31*('RCP19 scenario'!BE33*'Unit emission'!AN76)*Efficiency!$P31)/Lifetime!$C31</f>
        <v>0</v>
      </c>
      <c r="HW32" s="9">
        <f>(Transition!$D31*('RCP19 scenario'!BF33*'Unit emission'!AO32)*Efficiency!$G31+Transition!$C31*('RCP19 scenario'!BF33*'Unit emission'!AO76)*Efficiency!$P31)/Lifetime!$C31</f>
        <v>0</v>
      </c>
      <c r="HX32" s="9">
        <f>(Transition!$D31*('RCP19 scenario'!BG33*'Unit emission'!AP32)*Efficiency!$G31+Transition!$C31*('RCP19 scenario'!BG33*'Unit emission'!AP76)*Efficiency!$P31)/Lifetime!$C31</f>
        <v>0</v>
      </c>
      <c r="HY32" s="9">
        <f>(Transition!$D31*('RCP19 scenario'!BH33*'Unit emission'!AQ32)*Efficiency!$G31+Transition!$C31*('RCP19 scenario'!BH33*'Unit emission'!AQ76)*Efficiency!$P31)/Lifetime!$C31</f>
        <v>0</v>
      </c>
      <c r="HZ32" s="9">
        <f>(Transition!$D31*('RCP19 scenario'!BI33*'Unit emission'!AR32)*Efficiency!$G31+Transition!$C31*('RCP19 scenario'!BI33*'Unit emission'!AR76)*Efficiency!$P31)/Lifetime!$C31</f>
        <v>0</v>
      </c>
      <c r="IA32" s="9">
        <f>(Transition!$D31*('RCP19 scenario'!BJ33*'Unit emission'!AS32)*Efficiency!$G31+Transition!$C31*('RCP19 scenario'!BJ33*'Unit emission'!AS76)*Efficiency!$P31)/Lifetime!$C31</f>
        <v>0</v>
      </c>
      <c r="IB32" s="9">
        <f>(Transition!$D31*('RCP19 scenario'!BK33*'Unit emission'!AT32)*Efficiency!$G31+Transition!$C31*('RCP19 scenario'!BK33*'Unit emission'!AT76)*Efficiency!$P31)/Lifetime!$C31</f>
        <v>0</v>
      </c>
      <c r="IC32" s="9">
        <f>(Transition!$D31*('RCP19 scenario'!BL33*'Unit emission'!AU32)*Efficiency!$G31+Transition!$C31*('RCP19 scenario'!BL33*'Unit emission'!AU76)*Efficiency!$P31)/Lifetime!$C31</f>
        <v>0</v>
      </c>
      <c r="ID32" s="9">
        <f>(Transition!$D31*('RCP19 scenario'!BM33*'Unit emission'!AV32)*Efficiency!$G31+Transition!$C31*('RCP19 scenario'!BM33*'Unit emission'!AV76)*Efficiency!$P31)/Lifetime!$C31</f>
        <v>0</v>
      </c>
      <c r="IE32" s="9">
        <f>(Transition!$D31*('RCP19 scenario'!BN33*'Unit emission'!AW32)*Efficiency!$G31+Transition!$C31*('RCP19 scenario'!BN33*'Unit emission'!AW76)*Efficiency!$P31)/Lifetime!$C31</f>
        <v>0</v>
      </c>
      <c r="IF32" s="9">
        <f>(Transition!$D31*('RCP19 scenario'!BO33*'Unit emission'!AX32)*Efficiency!$G31+Transition!$C31*('RCP19 scenario'!BO33*'Unit emission'!AX76)*Efficiency!$P31)/Lifetime!$C31</f>
        <v>0</v>
      </c>
      <c r="IG32" s="9">
        <f>(Transition!$D31*('RCP19 scenario'!BP33*'Unit emission'!AY32)*Efficiency!$G31+Transition!$C31*('RCP19 scenario'!BP33*'Unit emission'!AY76)*Efficiency!$P31)/Lifetime!$C31</f>
        <v>0</v>
      </c>
      <c r="IH32" s="9">
        <f>(Transition!$D31*('RCP19 scenario'!BQ33*'Unit emission'!AZ32)*Efficiency!$G31+Transition!$C31*('RCP19 scenario'!BQ33*'Unit emission'!AZ76)*Efficiency!$P31)/Lifetime!$C31</f>
        <v>0</v>
      </c>
      <c r="II32" s="9">
        <f>(Transition!$D31*('RCP19 scenario'!BR33*'Unit emission'!BA32)*Efficiency!$G31+Transition!$C31*('RCP19 scenario'!BR33*'Unit emission'!BA76)*Efficiency!$P31)/Lifetime!$C31</f>
        <v>0</v>
      </c>
      <c r="IJ32" s="9">
        <f>(Transition!$D31*('RCP19 scenario'!BS33*'Unit emission'!AK32)*Efficiency!$G31+Transition!$C31*('RCP19 scenario'!BS33*'Unit emission'!AK76)*Efficiency!$P31)/Lifetime!$C31</f>
        <v>0</v>
      </c>
      <c r="IK32" s="9">
        <f>(Transition!$D31*('RCP19 scenario'!BT33*'Unit emission'!AL32)*Efficiency!$G31+Transition!$C31*('RCP19 scenario'!BT33*'Unit emission'!AL76)*Efficiency!$P31)/Lifetime!$C31</f>
        <v>0</v>
      </c>
      <c r="IL32" s="9">
        <f>(Transition!$D31*('RCP19 scenario'!BU33*'Unit emission'!AM32)*Efficiency!$G31+Transition!$C31*('RCP19 scenario'!BU33*'Unit emission'!AM76)*Efficiency!$P31)/Lifetime!$C31</f>
        <v>0</v>
      </c>
      <c r="IM32" s="9">
        <f>(Transition!$D31*('RCP19 scenario'!BV33*'Unit emission'!AN32)*Efficiency!$G31+Transition!$C31*('RCP19 scenario'!BV33*'Unit emission'!AN76)*Efficiency!$P31)/Lifetime!$C31</f>
        <v>0</v>
      </c>
      <c r="IN32" s="9">
        <f>(Transition!$D31*('RCP19 scenario'!BW33*'Unit emission'!AO32)*Efficiency!$G31+Transition!$C31*('RCP19 scenario'!BW33*'Unit emission'!AO76)*Efficiency!$P31)/Lifetime!$C31</f>
        <v>0</v>
      </c>
      <c r="IO32" s="9">
        <f>(Transition!$D31*('RCP19 scenario'!BX33*'Unit emission'!AP32)*Efficiency!$G31+Transition!$C31*('RCP19 scenario'!BX33*'Unit emission'!AP76)*Efficiency!$P31)/Lifetime!$C31</f>
        <v>0</v>
      </c>
      <c r="IP32" s="9">
        <f>(Transition!$D31*('RCP19 scenario'!BY33*'Unit emission'!AQ32)*Efficiency!$G31+Transition!$C31*('RCP19 scenario'!BY33*'Unit emission'!AQ76)*Efficiency!$P31)/Lifetime!$C31</f>
        <v>0</v>
      </c>
      <c r="IQ32" s="9">
        <f>(Transition!$D31*('RCP19 scenario'!BZ33*'Unit emission'!AR32)*Efficiency!$G31+Transition!$C31*('RCP19 scenario'!BZ33*'Unit emission'!AR76)*Efficiency!$P31)/Lifetime!$C31</f>
        <v>0</v>
      </c>
      <c r="IR32" s="9">
        <f>(Transition!$D31*('RCP19 scenario'!CA33*'Unit emission'!AS32)*Efficiency!$G31+Transition!$C31*('RCP19 scenario'!CA33*'Unit emission'!AS76)*Efficiency!$P31)/Lifetime!$C31</f>
        <v>0</v>
      </c>
      <c r="IS32" s="9">
        <f>(Transition!$D31*('RCP19 scenario'!CB33*'Unit emission'!AT32)*Efficiency!$G31+Transition!$C31*('RCP19 scenario'!CB33*'Unit emission'!AT76)*Efficiency!$P31)/Lifetime!$C31</f>
        <v>0</v>
      </c>
      <c r="IT32" s="9">
        <f>(Transition!$D31*('RCP19 scenario'!CC33*'Unit emission'!AU32)*Efficiency!$G31+Transition!$C31*('RCP19 scenario'!CC33*'Unit emission'!AU76)*Efficiency!$P31)/Lifetime!$C31</f>
        <v>0</v>
      </c>
      <c r="IU32" s="9">
        <f>(Transition!$D31*('RCP19 scenario'!CD33*'Unit emission'!AV32)*Efficiency!$G31+Transition!$C31*('RCP19 scenario'!CD33*'Unit emission'!AV76)*Efficiency!$P31)/Lifetime!$C31</f>
        <v>0</v>
      </c>
      <c r="IV32" s="9">
        <f>(Transition!$D31*('RCP19 scenario'!CE33*'Unit emission'!AW32)*Efficiency!$G31+Transition!$C31*('RCP19 scenario'!CE33*'Unit emission'!AW76)*Efficiency!$P31)/Lifetime!$C31</f>
        <v>0</v>
      </c>
      <c r="IW32" s="9">
        <f>(Transition!$D31*('RCP19 scenario'!CF33*'Unit emission'!AX32)*Efficiency!$G31+Transition!$C31*('RCP19 scenario'!CF33*'Unit emission'!AX76)*Efficiency!$P31)/Lifetime!$C31</f>
        <v>0</v>
      </c>
      <c r="IX32" s="9">
        <f>(Transition!$D31*('RCP19 scenario'!CG33*'Unit emission'!AY32)*Efficiency!$G31+Transition!$C31*('RCP19 scenario'!CG33*'Unit emission'!AY76)*Efficiency!$P31)/Lifetime!$C31</f>
        <v>0</v>
      </c>
      <c r="IY32" s="9">
        <f>(Transition!$D31*('RCP19 scenario'!CH33*'Unit emission'!AZ32)*Efficiency!$G31+Transition!$C31*('RCP19 scenario'!CH33*'Unit emission'!AZ76)*Efficiency!$P31)/Lifetime!$C31</f>
        <v>0</v>
      </c>
    </row>
    <row r="33" spans="1:259" x14ac:dyDescent="0.25">
      <c r="A33">
        <v>2040</v>
      </c>
      <c r="B33">
        <f>(Transition!$D32*('Base-scenario'!C34*'Unit emission'!C33)*Efficiency!$G32+(Transition!$C32*('Base-scenario'!C34*'Unit emission'!C77)+'Base-scenario'!C122*'Unit emission'!C209)*Efficiency!$P32)/Lifetime!$C32</f>
        <v>0</v>
      </c>
      <c r="C33">
        <f>(Transition!$D32*('Base-scenario'!D34*'Unit emission'!D33)*Efficiency!$G32+(Transition!$C32*('Base-scenario'!D34*'Unit emission'!D77)+'Base-scenario'!D122*'Unit emission'!D209)*Efficiency!$P32)/Lifetime!$C32</f>
        <v>0</v>
      </c>
      <c r="D33">
        <f>(Transition!$D32*('Base-scenario'!E34*'Unit emission'!E33)*Efficiency!$G32+(Transition!$C32*('Base-scenario'!E34*'Unit emission'!E77)+'Base-scenario'!E122*'Unit emission'!E209)*Efficiency!$P32)/Lifetime!$C32</f>
        <v>0</v>
      </c>
      <c r="E33">
        <f>(Transition!$D32*('Base-scenario'!F34*'Unit emission'!F33)*Efficiency!$G32+(Transition!$C32*('Base-scenario'!F34*'Unit emission'!F77)+'Base-scenario'!F122*'Unit emission'!F209)*Efficiency!$P32)/Lifetime!$C32</f>
        <v>0</v>
      </c>
      <c r="F33">
        <f>(Transition!$D32*('Base-scenario'!G34*'Unit emission'!G33)*Efficiency!$G32+(Transition!$C32*('Base-scenario'!G34*'Unit emission'!G77)+'Base-scenario'!G122*'Unit emission'!G209)*Efficiency!$P32)/Lifetime!$C32</f>
        <v>0</v>
      </c>
      <c r="G33">
        <f>(Transition!$D32*('Base-scenario'!H34*'Unit emission'!H33)*Efficiency!$G32+(Transition!$C32*('Base-scenario'!H34*'Unit emission'!H77)+'Base-scenario'!H122*'Unit emission'!H209)*Efficiency!$P32)/Lifetime!$C32</f>
        <v>0</v>
      </c>
      <c r="H33">
        <f>(Transition!$D32*('Base-scenario'!I34*'Unit emission'!I33)*Efficiency!$G32+(Transition!$C32*('Base-scenario'!I34*'Unit emission'!I77)+'Base-scenario'!I122*'Unit emission'!I209)*Efficiency!$P32)/Lifetime!$C32</f>
        <v>0</v>
      </c>
      <c r="I33">
        <f>(Transition!$D32*('Base-scenario'!J34*'Unit emission'!J33)*Efficiency!$G32+(Transition!$C32*('Base-scenario'!J34*'Unit emission'!J77)+'Base-scenario'!J122*'Unit emission'!J209)*Efficiency!$P32)/Lifetime!$C32</f>
        <v>0</v>
      </c>
      <c r="J33">
        <f>(Transition!$D32*('Base-scenario'!K34*'Unit emission'!K33)*Efficiency!$G32+(Transition!$C32*('Base-scenario'!K34*'Unit emission'!K77)+'Base-scenario'!K122*'Unit emission'!K209)*Efficiency!$P32)/Lifetime!$C32</f>
        <v>0</v>
      </c>
      <c r="K33">
        <f>(Transition!$D32*('Base-scenario'!L34*'Unit emission'!L33)*Efficiency!$G32+(Transition!$C32*('Base-scenario'!L34*'Unit emission'!L77)+'Base-scenario'!L122*'Unit emission'!L209)*Efficiency!$P32)/Lifetime!$C32</f>
        <v>0</v>
      </c>
      <c r="L33">
        <f>(Transition!$D32*('Base-scenario'!M34*'Unit emission'!M33)*Efficiency!$G32+(Transition!$C32*('Base-scenario'!M34*'Unit emission'!M77)+'Base-scenario'!M122*'Unit emission'!M209)*Efficiency!$P32)/Lifetime!$C32</f>
        <v>0</v>
      </c>
      <c r="M33">
        <f>(Transition!$D32*('Base-scenario'!N34*'Unit emission'!N33)*Efficiency!$G32+(Transition!$C32*('Base-scenario'!N34*'Unit emission'!N77)+'Base-scenario'!N122*'Unit emission'!N209)*Efficiency!$P32)/Lifetime!$C32</f>
        <v>0</v>
      </c>
      <c r="N33">
        <f>(Transition!$D32*('Base-scenario'!O34*'Unit emission'!O33)*Efficiency!$G32+(Transition!$C32*('Base-scenario'!O34*'Unit emission'!O77)+'Base-scenario'!O122*'Unit emission'!O209)*Efficiency!$P32)/Lifetime!$C32</f>
        <v>0</v>
      </c>
      <c r="O33">
        <f>(Transition!$D32*('Base-scenario'!P34*'Unit emission'!P33)*Efficiency!$G32+(Transition!$C32*('Base-scenario'!P34*'Unit emission'!P77)+'Base-scenario'!P122*'Unit emission'!P209)*Efficiency!$P32)/Lifetime!$C32</f>
        <v>0</v>
      </c>
      <c r="P33">
        <f>(Transition!$D32*('Base-scenario'!Q34*'Unit emission'!Q33)*Efficiency!$G32+(Transition!$C32*('Base-scenario'!Q34*'Unit emission'!Q77)+'Base-scenario'!Q122*'Unit emission'!Q209)*Efficiency!$P32)/Lifetime!$C32</f>
        <v>0</v>
      </c>
      <c r="Q33">
        <f>(Transition!$D32*('Base-scenario'!R34*'Unit emission'!R33)*Efficiency!$G32+(Transition!$C32*('Base-scenario'!R34*'Unit emission'!R77)+'Base-scenario'!R122*'Unit emission'!R209)*Efficiency!$P32)/Lifetime!$C32</f>
        <v>0</v>
      </c>
      <c r="R33">
        <f>(Transition!$D32*('Base-scenario'!S34*'Unit emission'!S33)*Efficiency!$G32+Transition!$C32*('Base-scenario'!S34*'Unit emission'!S77)*Efficiency!$P32)/Lifetime!$C32</f>
        <v>0</v>
      </c>
      <c r="S33">
        <f>(Transition!$D32*('Base-scenario'!T34*'Unit emission'!C33)*Efficiency!$G32+(Transition!$C32*('Base-scenario'!T34*'Unit emission'!C77)+'Base-scenario'!T122*'Unit emission'!C209)*Efficiency!$P32)/Lifetime!$C32</f>
        <v>0</v>
      </c>
      <c r="T33">
        <f>(Transition!$D32*('Base-scenario'!U34*'Unit emission'!D33)*Efficiency!$G32+(Transition!$C32*('Base-scenario'!U34*'Unit emission'!D77)+'Base-scenario'!U122*'Unit emission'!D209)*Efficiency!$P32)/Lifetime!$C32</f>
        <v>79689143.749693587</v>
      </c>
      <c r="U33">
        <f>(Transition!$D32*('Base-scenario'!V34*'Unit emission'!E33)*Efficiency!$G32+(Transition!$C32*('Base-scenario'!V34*'Unit emission'!E77)+'Base-scenario'!V122*'Unit emission'!E209)*Efficiency!$P32)/Lifetime!$C32</f>
        <v>49086702.74565611</v>
      </c>
      <c r="V33">
        <f>(Transition!$D32*('Base-scenario'!W34*'Unit emission'!F33)*Efficiency!$G32+(Transition!$C32*('Base-scenario'!W34*'Unit emission'!F77)+'Base-scenario'!W122*'Unit emission'!F209)*Efficiency!$P32)/Lifetime!$C32</f>
        <v>9561508.5104203261</v>
      </c>
      <c r="W33">
        <f>(Transition!$D32*('Base-scenario'!X34*'Unit emission'!G33)*Efficiency!$G32+(Transition!$C32*('Base-scenario'!X34*'Unit emission'!G77)+'Base-scenario'!X122*'Unit emission'!G209)*Efficiency!$P32)/Lifetime!$C32</f>
        <v>130818345.84300692</v>
      </c>
      <c r="X33">
        <f>(Transition!$D32*('Base-scenario'!Y34*'Unit emission'!H33)*Efficiency!$G32+(Transition!$C32*('Base-scenario'!Y34*'Unit emission'!H77)+'Base-scenario'!Y122*'Unit emission'!H209)*Efficiency!$P32)/Lifetime!$C32</f>
        <v>4892800.3726648754</v>
      </c>
      <c r="Y33">
        <f>(Transition!$D32*('Base-scenario'!Z34*'Unit emission'!I33)*Efficiency!$G32+(Transition!$C32*('Base-scenario'!Z34*'Unit emission'!I77)+'Base-scenario'!Z122*'Unit emission'!I209)*Efficiency!$P32)/Lifetime!$C32</f>
        <v>12888682.372965166</v>
      </c>
      <c r="Z33">
        <f>(Transition!$D32*('Base-scenario'!AA34*'Unit emission'!J33)*Efficiency!$G32+(Transition!$C32*('Base-scenario'!AA34*'Unit emission'!J77)+'Base-scenario'!AA122*'Unit emission'!J209)*Efficiency!$P32)/Lifetime!$C32</f>
        <v>26698201.975300107</v>
      </c>
      <c r="AA33">
        <f>(Transition!$D32*('Base-scenario'!AB34*'Unit emission'!K33)*Efficiency!$G32+(Transition!$C32*('Base-scenario'!AB34*'Unit emission'!K77)+'Base-scenario'!AB122*'Unit emission'!K209)*Efficiency!$P32)/Lifetime!$C32</f>
        <v>202400837.98856071</v>
      </c>
      <c r="AB33">
        <f>(Transition!$D32*('Base-scenario'!AC34*'Unit emission'!L33)*Efficiency!$G32+(Transition!$C32*('Base-scenario'!AC34*'Unit emission'!L77)+'Base-scenario'!AC122*'Unit emission'!L209)*Efficiency!$P32)/Lifetime!$C32</f>
        <v>23652969.113500442</v>
      </c>
      <c r="AC33">
        <f>(Transition!$D32*('Base-scenario'!AD34*'Unit emission'!M33)*Efficiency!$G32+(Transition!$C32*('Base-scenario'!AD34*'Unit emission'!M77)+'Base-scenario'!AD122*'Unit emission'!M209)*Efficiency!$P32)/Lifetime!$C32</f>
        <v>28694885.898208138</v>
      </c>
      <c r="AD33">
        <f>(Transition!$D32*('Base-scenario'!AE34*'Unit emission'!N33)*Efficiency!$G32+(Transition!$C32*('Base-scenario'!AE34*'Unit emission'!N77)+'Base-scenario'!AE122*'Unit emission'!N209)*Efficiency!$P32)/Lifetime!$C32</f>
        <v>3960132.9786655232</v>
      </c>
      <c r="AE33">
        <f>(Transition!$D32*('Base-scenario'!AF34*'Unit emission'!O33)*Efficiency!$G32+(Transition!$C32*('Base-scenario'!AF34*'Unit emission'!O77)+'Base-scenario'!AF122*'Unit emission'!O209)*Efficiency!$P32)/Lifetime!$C32</f>
        <v>12583632.666298812</v>
      </c>
      <c r="AF33">
        <f>(Transition!$D32*('Base-scenario'!AG34*'Unit emission'!P33)*Efficiency!$G32+(Transition!$C32*('Base-scenario'!AG34*'Unit emission'!P77)+'Base-scenario'!AG122*'Unit emission'!P209)*Efficiency!$P32)/Lifetime!$C32</f>
        <v>20001257.964616355</v>
      </c>
      <c r="AG33">
        <f>(Transition!$D32*('Base-scenario'!AH34*'Unit emission'!Q33)*Efficiency!$G32+(Transition!$C32*('Base-scenario'!AH34*'Unit emission'!Q77)+'Base-scenario'!AH122*'Unit emission'!Q209)*Efficiency!$P32)/Lifetime!$C32</f>
        <v>9386993.0927293133</v>
      </c>
      <c r="AH33">
        <f>(Transition!$D32*('Base-scenario'!AI34*'Unit emission'!R33)*Efficiency!$G32+(Transition!$C32*('Base-scenario'!AI34*'Unit emission'!R77)+'Base-scenario'!AI122*'Unit emission'!R209)*Efficiency!$P32)/Lifetime!$C32</f>
        <v>67550834.059790879</v>
      </c>
      <c r="AI33">
        <f>(Transition!$D32*('Base-scenario'!AJ34*'Unit emission'!S33)*Efficiency!$G32+Transition!$C32*('Base-scenario'!AJ34*'Unit emission'!S77)*Efficiency!$P32)/Lifetime!$C32</f>
        <v>0</v>
      </c>
      <c r="AJ33">
        <f>(Transition!$D32*('Base-scenario'!AK34*'Unit emission'!C33+'Base-scenario'!AK122*'Unit emission'!C165)*Efficiency!$G32+(Transition!$C32*('Base-scenario'!AK34*'Unit emission'!C77)+'Base-scenario'!AK122*'Unit emission'!C209)*Efficiency!$P32)/Lifetime!$C32</f>
        <v>0</v>
      </c>
      <c r="AK33">
        <f>(Transition!$D32*('Base-scenario'!AL34*'Unit emission'!D33+'Base-scenario'!AL122*'Unit emission'!D165)*Efficiency!$G32+(Transition!$C32*('Base-scenario'!AL34*'Unit emission'!D77)+'Base-scenario'!AL122*'Unit emission'!D209)*Efficiency!$P32)/Lifetime!$C32</f>
        <v>178966346.94931638</v>
      </c>
      <c r="AL33">
        <f>(Transition!$D32*('Base-scenario'!AM34*'Unit emission'!E33+'Base-scenario'!AM122*'Unit emission'!E165)*Efficiency!$G32+(Transition!$C32*('Base-scenario'!AM34*'Unit emission'!E77)+'Base-scenario'!AM122*'Unit emission'!E209)*Efficiency!$P32)/Lifetime!$C32</f>
        <v>161603257.31585866</v>
      </c>
      <c r="AM33">
        <f>(Transition!$D32*('Base-scenario'!AN34*'Unit emission'!F33+'Base-scenario'!AN122*'Unit emission'!F165)*Efficiency!$G32+(Transition!$C32*('Base-scenario'!AN34*'Unit emission'!F77)+'Base-scenario'!AN122*'Unit emission'!F209)*Efficiency!$P32)/Lifetime!$C32</f>
        <v>10922476.670623908</v>
      </c>
      <c r="AN33">
        <f>(Transition!$D32*('Base-scenario'!AO34*'Unit emission'!G33+'Base-scenario'!AO122*'Unit emission'!G165)*Efficiency!$G32+(Transition!$C32*('Base-scenario'!AO34*'Unit emission'!G77)+'Base-scenario'!AO122*'Unit emission'!G209)*Efficiency!$P32)/Lifetime!$C32</f>
        <v>196898883.98746225</v>
      </c>
      <c r="AO33">
        <f>(Transition!$D32*('Base-scenario'!AP34*'Unit emission'!H33+'Base-scenario'!AP122*'Unit emission'!H165)*Efficiency!$G32+(Transition!$C32*('Base-scenario'!AP34*'Unit emission'!H77)+'Base-scenario'!AP122*'Unit emission'!H209)*Efficiency!$P32)/Lifetime!$C32</f>
        <v>9785600.7453297991</v>
      </c>
      <c r="AP33">
        <f>(Transition!$D32*('Base-scenario'!AQ34*'Unit emission'!I33+'Base-scenario'!AQ122*'Unit emission'!I165)*Efficiency!$G32+(Transition!$C32*('Base-scenario'!AQ34*'Unit emission'!I77)+'Base-scenario'!AQ122*'Unit emission'!I209)*Efficiency!$P32)/Lifetime!$C32</f>
        <v>12925988.135945346</v>
      </c>
      <c r="AQ33">
        <f>(Transition!$D32*('Base-scenario'!AR34*'Unit emission'!J33+'Base-scenario'!AR122*'Unit emission'!J165)*Efficiency!$G32+(Transition!$C32*('Base-scenario'!AR34*'Unit emission'!J77)+'Base-scenario'!AR122*'Unit emission'!J209)*Efficiency!$P32)/Lifetime!$C32</f>
        <v>34700592.739148483</v>
      </c>
      <c r="AR33">
        <f>(Transition!$D32*('Base-scenario'!AS34*'Unit emission'!K33+'Base-scenario'!AS122*'Unit emission'!K165)*Efficiency!$G32+(Transition!$C32*('Base-scenario'!AS34*'Unit emission'!K77)+'Base-scenario'!AS122*'Unit emission'!K209)*Efficiency!$P32)/Lifetime!$C32</f>
        <v>404801675.97712141</v>
      </c>
      <c r="AS33">
        <f>(Transition!$D32*('Base-scenario'!AT34*'Unit emission'!L33+'Base-scenario'!AT122*'Unit emission'!L165)*Efficiency!$G32+(Transition!$C32*('Base-scenario'!AT34*'Unit emission'!L77)+'Base-scenario'!AT122*'Unit emission'!L209)*Efficiency!$P32)/Lifetime!$C32</f>
        <v>47305938.227000885</v>
      </c>
      <c r="AT33">
        <f>(Transition!$D32*('Base-scenario'!AU34*'Unit emission'!M33+'Base-scenario'!AU122*'Unit emission'!M165)*Efficiency!$G32+(Transition!$C32*('Base-scenario'!AU34*'Unit emission'!M77)+'Base-scenario'!AU122*'Unit emission'!M209)*Efficiency!$P32)/Lifetime!$C32</f>
        <v>57389771.796416171</v>
      </c>
      <c r="AU33">
        <f>(Transition!$D32*('Base-scenario'!AV34*'Unit emission'!N33+'Base-scenario'!AV122*'Unit emission'!N165)*Efficiency!$G32+(Transition!$C32*('Base-scenario'!AV34*'Unit emission'!N77)+'Base-scenario'!AV122*'Unit emission'!N209)*Efficiency!$P32)/Lifetime!$C32</f>
        <v>6276423.8692026697</v>
      </c>
      <c r="AV33">
        <f>(Transition!$D32*('Base-scenario'!AW34*'Unit emission'!O33+'Base-scenario'!AW122*'Unit emission'!O165)*Efficiency!$G32+(Transition!$C32*('Base-scenario'!AW34*'Unit emission'!O77)+'Base-scenario'!AW122*'Unit emission'!O209)*Efficiency!$P32)/Lifetime!$C32</f>
        <v>25167265.332597669</v>
      </c>
      <c r="AW33">
        <f>(Transition!$D32*('Base-scenario'!AX34*'Unit emission'!P33+'Base-scenario'!AX122*'Unit emission'!P165)*Efficiency!$G32+(Transition!$C32*('Base-scenario'!AX34*'Unit emission'!P77)+'Base-scenario'!AX122*'Unit emission'!P209)*Efficiency!$P32)/Lifetime!$C32</f>
        <v>40002515.929232784</v>
      </c>
      <c r="AX33">
        <f>(Transition!$D32*('Base-scenario'!AY34*'Unit emission'!Q33+'Base-scenario'!AY122*'Unit emission'!Q165)*Efficiency!$G32+(Transition!$C32*('Base-scenario'!AY34*'Unit emission'!Q77)+'Base-scenario'!AY122*'Unit emission'!Q209)*Efficiency!$P32)/Lifetime!$C32</f>
        <v>18773986.185458675</v>
      </c>
      <c r="AY33">
        <f>(Transition!$D32*('Base-scenario'!AZ34*'Unit emission'!R33+'Base-scenario'!AZ122*'Unit emission'!R165)*Efficiency!$G32+(Transition!$C32*('Base-scenario'!AZ34*'Unit emission'!R77)+'Base-scenario'!AZ122*'Unit emission'!R209)*Efficiency!$P32)/Lifetime!$C32</f>
        <v>135101668.11958176</v>
      </c>
      <c r="AZ33">
        <f>(Transition!$D32*('Base-scenario'!BA34*'Unit emission'!S33)*Efficiency!$G32+Transition!$C32*('Base-scenario'!BA34*'Unit emission'!S77)*Efficiency!$P32)/Lifetime!$C32</f>
        <v>0</v>
      </c>
      <c r="BA33" s="9">
        <f>(Transition!$D32*('Base-scenario'!BB34*'Unit emission'!C33)*Efficiency!$G32+Transition!$C32*('Base-scenario'!BB34*'Unit emission'!C77)*Efficiency!$P32)/Lifetime!$C32</f>
        <v>0</v>
      </c>
      <c r="BB33" s="9">
        <f>(Transition!$D32*('Base-scenario'!BC34*'Unit emission'!D33)*Efficiency!$G32+Transition!$C32*('Base-scenario'!BC34*'Unit emission'!D77)*Efficiency!$P32)/Lifetime!$C32</f>
        <v>0</v>
      </c>
      <c r="BC33" s="9">
        <f>(Transition!$D32*('Base-scenario'!BD34*'Unit emission'!E33)*Efficiency!$G32+Transition!$C32*('Base-scenario'!BD34*'Unit emission'!E77)*Efficiency!$P32)/Lifetime!$C32</f>
        <v>0</v>
      </c>
      <c r="BD33" s="9">
        <f>(Transition!$D32*('Base-scenario'!BE34*'Unit emission'!F33)*Efficiency!$G32+Transition!$C32*('Base-scenario'!BE34*'Unit emission'!F77)*Efficiency!$P32)/Lifetime!$C32</f>
        <v>0</v>
      </c>
      <c r="BE33" s="9">
        <f>(Transition!$D32*('Base-scenario'!BF34*'Unit emission'!G33)*Efficiency!$G32+Transition!$C32*('Base-scenario'!BF34*'Unit emission'!G77)*Efficiency!$P32)/Lifetime!$C32</f>
        <v>0</v>
      </c>
      <c r="BF33" s="9">
        <f>(Transition!$D32*('Base-scenario'!BG34*'Unit emission'!H33)*Efficiency!$G32+Transition!$C32*('Base-scenario'!BG34*'Unit emission'!H77)*Efficiency!$P32)/Lifetime!$C32</f>
        <v>0</v>
      </c>
      <c r="BG33" s="9">
        <f>(Transition!$D32*('Base-scenario'!BH34*'Unit emission'!I33)*Efficiency!$G32+Transition!$C32*('Base-scenario'!BH34*'Unit emission'!I77)*Efficiency!$P32)/Lifetime!$C32</f>
        <v>0</v>
      </c>
      <c r="BH33" s="9">
        <f>(Transition!$D32*('Base-scenario'!BI34*'Unit emission'!J33)*Efficiency!$G32+Transition!$C32*('Base-scenario'!BI34*'Unit emission'!J77)*Efficiency!$P32)/Lifetime!$C32</f>
        <v>0</v>
      </c>
      <c r="BI33" s="9">
        <f>(Transition!$D32*('Base-scenario'!BJ34*'Unit emission'!K33)*Efficiency!$G32+Transition!$C32*('Base-scenario'!BJ34*'Unit emission'!K77)*Efficiency!$P32)/Lifetime!$C32</f>
        <v>0</v>
      </c>
      <c r="BJ33" s="9">
        <f>(Transition!$D32*('Base-scenario'!BK34*'Unit emission'!L33)*Efficiency!$G32+Transition!$C32*('Base-scenario'!BK34*'Unit emission'!L77)*Efficiency!$P32)/Lifetime!$C32</f>
        <v>0</v>
      </c>
      <c r="BK33" s="9">
        <f>(Transition!$D32*('Base-scenario'!BL34*'Unit emission'!M33)*Efficiency!$G32+Transition!$C32*('Base-scenario'!BL34*'Unit emission'!M77)*Efficiency!$P32)/Lifetime!$C32</f>
        <v>0</v>
      </c>
      <c r="BL33" s="9">
        <f>(Transition!$D32*('Base-scenario'!BM34*'Unit emission'!N33)*Efficiency!$G32+Transition!$C32*('Base-scenario'!BM34*'Unit emission'!N77)*Efficiency!$P32)/Lifetime!$C32</f>
        <v>0</v>
      </c>
      <c r="BM33" s="9">
        <f>(Transition!$D32*('Base-scenario'!BN34*'Unit emission'!O33)*Efficiency!$G32+Transition!$C32*('Base-scenario'!BN34*'Unit emission'!O77)*Efficiency!$P32)/Lifetime!$C32</f>
        <v>0</v>
      </c>
      <c r="BN33" s="9">
        <f>(Transition!$D32*('Base-scenario'!BO34*'Unit emission'!P33)*Efficiency!$G32+Transition!$C32*('Base-scenario'!BO34*'Unit emission'!P77)*Efficiency!$P32)/Lifetime!$C32</f>
        <v>0</v>
      </c>
      <c r="BO33" s="9">
        <f>(Transition!$D32*('Base-scenario'!BP34*'Unit emission'!Q33)*Efficiency!$G32+Transition!$C32*('Base-scenario'!BP34*'Unit emission'!Q77)*Efficiency!$P32)/Lifetime!$C32</f>
        <v>0</v>
      </c>
      <c r="BP33" s="9">
        <f>(Transition!$D32*('Base-scenario'!BQ34*'Unit emission'!R33)*Efficiency!$G32+Transition!$C32*('Base-scenario'!BQ34*'Unit emission'!R77)*Efficiency!$P32)/Lifetime!$C32</f>
        <v>0</v>
      </c>
      <c r="BQ33" s="9">
        <f>(Transition!$D32*('Base-scenario'!BR34*'Unit emission'!S33)*Efficiency!$G32+Transition!$C32*('Base-scenario'!BR34*'Unit emission'!S77)*Efficiency!$P32)/Lifetime!$C32</f>
        <v>0</v>
      </c>
      <c r="BR33" s="9">
        <f>(Transition!$D32*('Base-scenario'!BS34*'Unit emission'!C33)*Efficiency!$G32+Transition!$C32*('Base-scenario'!BS34*'Unit emission'!C77)*Efficiency!$P32)/Lifetime!$C32</f>
        <v>0</v>
      </c>
      <c r="BS33" s="9">
        <f>(Transition!$D32*('Base-scenario'!BT34*'Unit emission'!D33)*Efficiency!$G32+Transition!$C32*('Base-scenario'!BT34*'Unit emission'!D77)*Efficiency!$P32)/Lifetime!$C32</f>
        <v>0</v>
      </c>
      <c r="BT33" s="9">
        <f>(Transition!$D32*('Base-scenario'!BU34*'Unit emission'!E33)*Efficiency!$G32+Transition!$C32*('Base-scenario'!BU34*'Unit emission'!E77)*Efficiency!$P32)/Lifetime!$C32</f>
        <v>0</v>
      </c>
      <c r="BU33" s="9">
        <f>(Transition!$D32*('Base-scenario'!BV34*'Unit emission'!F33)*Efficiency!$G32+Transition!$C32*('Base-scenario'!BV34*'Unit emission'!F77)*Efficiency!$P32)/Lifetime!$C32</f>
        <v>0</v>
      </c>
      <c r="BV33" s="9">
        <f>(Transition!$D32*('Base-scenario'!BW34*'Unit emission'!G33)*Efficiency!$G32+Transition!$C32*('Base-scenario'!BW34*'Unit emission'!G77)*Efficiency!$P32)/Lifetime!$C32</f>
        <v>0</v>
      </c>
      <c r="BW33" s="9">
        <f>(Transition!$D32*('Base-scenario'!BX34*'Unit emission'!H33)*Efficiency!$G32+Transition!$C32*('Base-scenario'!BX34*'Unit emission'!H77)*Efficiency!$P32)/Lifetime!$C32</f>
        <v>0</v>
      </c>
      <c r="BX33" s="9">
        <f>(Transition!$D32*('Base-scenario'!BY34*'Unit emission'!I33)*Efficiency!$G32+Transition!$C32*('Base-scenario'!BY34*'Unit emission'!I77)*Efficiency!$P32)/Lifetime!$C32</f>
        <v>0</v>
      </c>
      <c r="BY33" s="9">
        <f>(Transition!$D32*('Base-scenario'!BZ34*'Unit emission'!J33)*Efficiency!$G32+Transition!$C32*('Base-scenario'!BZ34*'Unit emission'!J77)*Efficiency!$P32)/Lifetime!$C32</f>
        <v>0</v>
      </c>
      <c r="BZ33" s="9">
        <f>(Transition!$D32*('Base-scenario'!CA34*'Unit emission'!K33)*Efficiency!$G32+Transition!$C32*('Base-scenario'!CA34*'Unit emission'!K77)*Efficiency!$P32)/Lifetime!$C32</f>
        <v>0</v>
      </c>
      <c r="CA33" s="9">
        <f>(Transition!$D32*('Base-scenario'!CB34*'Unit emission'!L33)*Efficiency!$G32+Transition!$C32*('Base-scenario'!CB34*'Unit emission'!L77)*Efficiency!$P32)/Lifetime!$C32</f>
        <v>0</v>
      </c>
      <c r="CB33" s="9">
        <f>(Transition!$D32*('Base-scenario'!CC34*'Unit emission'!M33)*Efficiency!$G32+Transition!$C32*('Base-scenario'!CC34*'Unit emission'!M77)*Efficiency!$P32)/Lifetime!$C32</f>
        <v>0</v>
      </c>
      <c r="CC33" s="9">
        <f>(Transition!$D32*('Base-scenario'!CD34*'Unit emission'!N33)*Efficiency!$G32+Transition!$C32*('Base-scenario'!CD34*'Unit emission'!N77)*Efficiency!$P32)/Lifetime!$C32</f>
        <v>0</v>
      </c>
      <c r="CD33" s="9">
        <f>(Transition!$D32*('Base-scenario'!CE34*'Unit emission'!O33)*Efficiency!$G32+Transition!$C32*('Base-scenario'!CE34*'Unit emission'!O77)*Efficiency!$P32)/Lifetime!$C32</f>
        <v>0</v>
      </c>
      <c r="CE33" s="9">
        <f>(Transition!$D32*('Base-scenario'!CF34*'Unit emission'!P33)*Efficiency!$G32+Transition!$C32*('Base-scenario'!CF34*'Unit emission'!P77)*Efficiency!$P32)/Lifetime!$C32</f>
        <v>0</v>
      </c>
      <c r="CF33" s="9">
        <f>(Transition!$D32*('Base-scenario'!CG34*'Unit emission'!Q33)*Efficiency!$G32+Transition!$C32*('Base-scenario'!CG34*'Unit emission'!Q77)*Efficiency!$P32)/Lifetime!$C32</f>
        <v>0</v>
      </c>
      <c r="CG33" s="9">
        <f>(Transition!$D32*('Base-scenario'!CH34*'Unit emission'!R33)*Efficiency!$G32+Transition!$C32*('Base-scenario'!CH34*'Unit emission'!R77)*Efficiency!$P32)/Lifetime!$C32</f>
        <v>0</v>
      </c>
      <c r="CJ33">
        <v>2040</v>
      </c>
      <c r="CK33">
        <f>(Transition!$D32*('RCP26 scenario'!C34*'Unit emission'!T33+'RCP26 scenario'!C122*'Unit emission'!T165)*Efficiency!$G32+(Transition!$C32*('RCP26 scenario'!C34*'Unit emission'!T77)+'RCP26 scenario'!C122*'Unit emission'!T209)*Efficiency!$P32)/Lifetime!$C32</f>
        <v>0</v>
      </c>
      <c r="CL33">
        <f>(Transition!$D32*('RCP26 scenario'!D34*'Unit emission'!U33+'RCP26 scenario'!D122*'Unit emission'!U165)*Efficiency!$G32+(Transition!$C32*('RCP26 scenario'!D34*'Unit emission'!U77)+'RCP26 scenario'!D122*'Unit emission'!U209)*Efficiency!$P32)/Lifetime!$C32</f>
        <v>0</v>
      </c>
      <c r="CM33">
        <f>(Transition!$D32*('RCP26 scenario'!E34*'Unit emission'!V33+'RCP26 scenario'!E122*'Unit emission'!V165)*Efficiency!$G32+(Transition!$C32*('RCP26 scenario'!E34*'Unit emission'!V77)+'RCP26 scenario'!E122*'Unit emission'!V209)*Efficiency!$P32)/Lifetime!$C32</f>
        <v>0</v>
      </c>
      <c r="CN33">
        <f>(Transition!$D32*('RCP26 scenario'!F34*'Unit emission'!W33+'RCP26 scenario'!F122*'Unit emission'!W165)*Efficiency!$G32+(Transition!$C32*('RCP26 scenario'!F34*'Unit emission'!W77)+'RCP26 scenario'!F122*'Unit emission'!W209)*Efficiency!$P32)/Lifetime!$C32</f>
        <v>0</v>
      </c>
      <c r="CO33">
        <f>(Transition!$D32*('RCP26 scenario'!G34*'Unit emission'!X33+'RCP26 scenario'!G122*'Unit emission'!X165)*Efficiency!$G32+(Transition!$C32*('RCP26 scenario'!G34*'Unit emission'!X77)+'RCP26 scenario'!G122*'Unit emission'!X209)*Efficiency!$P32)/Lifetime!$C32</f>
        <v>0</v>
      </c>
      <c r="CP33">
        <f>(Transition!$D32*('RCP26 scenario'!H34*'Unit emission'!Y33+'RCP26 scenario'!H122*'Unit emission'!Y165)*Efficiency!$G32+(Transition!$C32*('RCP26 scenario'!H34*'Unit emission'!Y77)+'RCP26 scenario'!H122*'Unit emission'!Y209)*Efficiency!$P32)/Lifetime!$C32</f>
        <v>0</v>
      </c>
      <c r="CQ33">
        <f>(Transition!$D32*('RCP26 scenario'!I34*'Unit emission'!Z33+'RCP26 scenario'!I122*'Unit emission'!Z165)*Efficiency!$G32+(Transition!$C32*('RCP26 scenario'!I34*'Unit emission'!Z77)+'RCP26 scenario'!I122*'Unit emission'!Z209)*Efficiency!$P32)/Lifetime!$C32</f>
        <v>0</v>
      </c>
      <c r="CR33">
        <f>(Transition!$D32*('RCP26 scenario'!J34*'Unit emission'!AA33+'RCP26 scenario'!J122*'Unit emission'!AA165)*Efficiency!$G32+(Transition!$C32*('RCP26 scenario'!J34*'Unit emission'!AA77)+'RCP26 scenario'!J122*'Unit emission'!AA209)*Efficiency!$P32)/Lifetime!$C32</f>
        <v>0</v>
      </c>
      <c r="CS33">
        <f>(Transition!$D32*('RCP26 scenario'!K34*'Unit emission'!AB33+'RCP26 scenario'!K122*'Unit emission'!AB165)*Efficiency!$G32+(Transition!$C32*('RCP26 scenario'!K34*'Unit emission'!AB77)+'RCP26 scenario'!K122*'Unit emission'!AB209)*Efficiency!$P32)/Lifetime!$C32</f>
        <v>0</v>
      </c>
      <c r="CT33">
        <f>(Transition!$D32*('RCP26 scenario'!L34*'Unit emission'!AC33+'RCP26 scenario'!L122*'Unit emission'!AC165)*Efficiency!$G32+(Transition!$C32*('RCP26 scenario'!L34*'Unit emission'!AC77)+'RCP26 scenario'!L122*'Unit emission'!AC209)*Efficiency!$P32)/Lifetime!$C32</f>
        <v>0</v>
      </c>
      <c r="CU33">
        <f>(Transition!$D32*('RCP26 scenario'!M34*'Unit emission'!AD33+'RCP26 scenario'!M122*'Unit emission'!AD165)*Efficiency!$G32+(Transition!$C32*('RCP26 scenario'!M34*'Unit emission'!AD77)+'RCP26 scenario'!M122*'Unit emission'!AD209)*Efficiency!$P32)/Lifetime!$C32</f>
        <v>0</v>
      </c>
      <c r="CV33">
        <f>(Transition!$D32*('RCP26 scenario'!N34*'Unit emission'!AE33+'RCP26 scenario'!N122*'Unit emission'!AE165)*Efficiency!$G32+(Transition!$C32*('RCP26 scenario'!N34*'Unit emission'!AE77)+'RCP26 scenario'!N122*'Unit emission'!AE209)*Efficiency!$P32)/Lifetime!$C32</f>
        <v>0</v>
      </c>
      <c r="CW33">
        <f>(Transition!$D32*('RCP26 scenario'!O34*'Unit emission'!AF33+'RCP26 scenario'!O122*'Unit emission'!AF165)*Efficiency!$G32+(Transition!$C32*('RCP26 scenario'!O34*'Unit emission'!AF77)+'RCP26 scenario'!O122*'Unit emission'!AF209)*Efficiency!$P32)/Lifetime!$C32</f>
        <v>0</v>
      </c>
      <c r="CX33">
        <f>(Transition!$D32*('RCP26 scenario'!P34*'Unit emission'!AG33+'RCP26 scenario'!P122*'Unit emission'!AG165)*Efficiency!$G32+(Transition!$C32*('RCP26 scenario'!P34*'Unit emission'!AG77)+'RCP26 scenario'!P122*'Unit emission'!AG209)*Efficiency!$P32)/Lifetime!$C32</f>
        <v>0</v>
      </c>
      <c r="CY33">
        <f>(Transition!$D32*('RCP26 scenario'!Q34*'Unit emission'!AH33+'RCP26 scenario'!Q122*'Unit emission'!AH165)*Efficiency!$G32+(Transition!$C32*('RCP26 scenario'!Q34*'Unit emission'!AH77)+'RCP26 scenario'!Q122*'Unit emission'!AH209)*Efficiency!$P32)/Lifetime!$C32</f>
        <v>0</v>
      </c>
      <c r="CZ33">
        <f>(Transition!$D32*('RCP26 scenario'!R34*'Unit emission'!AI33+'RCP26 scenario'!R122*'Unit emission'!AI165)*Efficiency!$G32+(Transition!$C32*('RCP26 scenario'!R34*'Unit emission'!AI77)+'RCP26 scenario'!R122*'Unit emission'!AI209)*Efficiency!$P32)/Lifetime!$C32</f>
        <v>0</v>
      </c>
      <c r="DA33">
        <f>(Transition!$D32*('RCP26 scenario'!S34*'Unit emission'!AJ33)*Efficiency!$G32+Transition!$C32*('RCP26 scenario'!S34*'Unit emission'!AJ77)*Efficiency!$P32)/Lifetime!$C32</f>
        <v>0</v>
      </c>
      <c r="DB33">
        <f>(Transition!$D32*('RCP26 scenario'!T34*'Unit emission'!T33+'RCP26 scenario'!T122*'Unit emission'!T165)*Efficiency!$G32+(Transition!$C32*('RCP26 scenario'!T34*'Unit emission'!T77)+'RCP26 scenario'!T122*'Unit emission'!T209)*Efficiency!$P32)/Lifetime!$C32</f>
        <v>272282657.41448539</v>
      </c>
      <c r="DC33">
        <f>(Transition!$D32*('RCP26 scenario'!U34*'Unit emission'!U33+'RCP26 scenario'!U122*'Unit emission'!U165)*Efficiency!$G32+(Transition!$C32*('RCP26 scenario'!U34*'Unit emission'!U77)+'RCP26 scenario'!U122*'Unit emission'!U209)*Efficiency!$P32)/Lifetime!$C32</f>
        <v>93763360.363656908</v>
      </c>
      <c r="DD33">
        <f>(Transition!$D32*('RCP26 scenario'!V34*'Unit emission'!V33+'RCP26 scenario'!V122*'Unit emission'!V165)*Efficiency!$G32+(Transition!$C32*('RCP26 scenario'!V34*'Unit emission'!V77)+'RCP26 scenario'!V122*'Unit emission'!V209)*Efficiency!$P32)/Lifetime!$C32</f>
        <v>39793706.892826416</v>
      </c>
      <c r="DE33">
        <f>(Transition!$D32*('RCP26 scenario'!W34*'Unit emission'!W33+'RCP26 scenario'!W122*'Unit emission'!W165)*Efficiency!$G32+(Transition!$C32*('RCP26 scenario'!W34*'Unit emission'!W77)+'RCP26 scenario'!W122*'Unit emission'!W209)*Efficiency!$P32)/Lifetime!$C32</f>
        <v>4311322.9191055531</v>
      </c>
      <c r="DF33">
        <f>(Transition!$D32*('RCP26 scenario'!X34*'Unit emission'!X33+'RCP26 scenario'!X122*'Unit emission'!X165)*Efficiency!$G32+(Transition!$C32*('RCP26 scenario'!X34*'Unit emission'!X77)+'RCP26 scenario'!X122*'Unit emission'!X209)*Efficiency!$P32)/Lifetime!$C32</f>
        <v>102924826.83284672</v>
      </c>
      <c r="DG33">
        <f>(Transition!$D32*('RCP26 scenario'!Y34*'Unit emission'!Y33+'RCP26 scenario'!Y122*'Unit emission'!Y165)*Efficiency!$G32+(Transition!$C32*('RCP26 scenario'!Y34*'Unit emission'!Y77)+'RCP26 scenario'!Y122*'Unit emission'!Y209)*Efficiency!$P32)/Lifetime!$C32</f>
        <v>7283860.0246739127</v>
      </c>
      <c r="DH33">
        <f>(Transition!$D32*('RCP26 scenario'!Z34*'Unit emission'!Z33+'RCP26 scenario'!Z122*'Unit emission'!Z165)*Efficiency!$G32+(Transition!$C32*('RCP26 scenario'!Z34*'Unit emission'!Z77)+'RCP26 scenario'!Z122*'Unit emission'!Z209)*Efficiency!$P32)/Lifetime!$C32</f>
        <v>12043350.859850373</v>
      </c>
      <c r="DI33">
        <f>(Transition!$D32*('RCP26 scenario'!AA34*'Unit emission'!AA33+'RCP26 scenario'!AA122*'Unit emission'!AA165)*Efficiency!$G32+(Transition!$C32*('RCP26 scenario'!AA34*'Unit emission'!AA77)+'RCP26 scenario'!AA122*'Unit emission'!AA209)*Efficiency!$P32)/Lifetime!$C32</f>
        <v>44388675.653542601</v>
      </c>
      <c r="DJ33">
        <f>(Transition!$D32*('RCP26 scenario'!AB34*'Unit emission'!AB33+'RCP26 scenario'!AB122*'Unit emission'!AB165)*Efficiency!$G32+(Transition!$C32*('RCP26 scenario'!AB34*'Unit emission'!AB77)+'RCP26 scenario'!AB122*'Unit emission'!AB209)*Efficiency!$P32)/Lifetime!$C32</f>
        <v>276811572.42614186</v>
      </c>
      <c r="DK33">
        <f>(Transition!$D32*('RCP26 scenario'!AC34*'Unit emission'!AC33+'RCP26 scenario'!AC122*'Unit emission'!AC165)*Efficiency!$G32+(Transition!$C32*('RCP26 scenario'!AC34*'Unit emission'!AC77)+'RCP26 scenario'!AC122*'Unit emission'!AC209)*Efficiency!$P32)/Lifetime!$C32</f>
        <v>30727053.967514735</v>
      </c>
      <c r="DL33">
        <f>(Transition!$D32*('RCP26 scenario'!AD34*'Unit emission'!AD33+'RCP26 scenario'!AD122*'Unit emission'!AD165)*Efficiency!$G32+(Transition!$C32*('RCP26 scenario'!AD34*'Unit emission'!AD77)+'RCP26 scenario'!AD122*'Unit emission'!AD209)*Efficiency!$P32)/Lifetime!$C32</f>
        <v>57702343.283387981</v>
      </c>
      <c r="DM33">
        <f>(Transition!$D32*('RCP26 scenario'!AE34*'Unit emission'!AE33+'RCP26 scenario'!AE122*'Unit emission'!AE165)*Efficiency!$G32+(Transition!$C32*('RCP26 scenario'!AE34*'Unit emission'!AE77)+'RCP26 scenario'!AE122*'Unit emission'!AE209)*Efficiency!$P32)/Lifetime!$C32</f>
        <v>5764301.7888251534</v>
      </c>
      <c r="DN33">
        <f>(Transition!$D32*('RCP26 scenario'!AF34*'Unit emission'!AF33+'RCP26 scenario'!AF122*'Unit emission'!AF165)*Efficiency!$G32+(Transition!$C32*('RCP26 scenario'!AF34*'Unit emission'!AF77)+'RCP26 scenario'!AF122*'Unit emission'!AF209)*Efficiency!$P32)/Lifetime!$C32</f>
        <v>16045063.228300458</v>
      </c>
      <c r="DO33">
        <f>(Transition!$D32*('RCP26 scenario'!AG34*'Unit emission'!AG33+'RCP26 scenario'!AG122*'Unit emission'!AG165)*Efficiency!$G32+(Transition!$C32*('RCP26 scenario'!AG34*'Unit emission'!AG77)+'RCP26 scenario'!AG122*'Unit emission'!AG209)*Efficiency!$P32)/Lifetime!$C32</f>
        <v>28393037.347881004</v>
      </c>
      <c r="DP33">
        <f>(Transition!$D32*('RCP26 scenario'!AH34*'Unit emission'!AH33+'RCP26 scenario'!AH122*'Unit emission'!AH165)*Efficiency!$G32+(Transition!$C32*('RCP26 scenario'!AH34*'Unit emission'!AH77)+'RCP26 scenario'!AH122*'Unit emission'!AH209)*Efficiency!$P32)/Lifetime!$C32</f>
        <v>13048061.704458484</v>
      </c>
      <c r="DQ33">
        <f>(Transition!$D32*('RCP26 scenario'!AI34*'Unit emission'!AI33+'RCP26 scenario'!AI122*'Unit emission'!AI165)*Efficiency!$G32+(Transition!$C32*('RCP26 scenario'!AI34*'Unit emission'!AI77)+'RCP26 scenario'!AI122*'Unit emission'!AI209)*Efficiency!$P32)/Lifetime!$C32</f>
        <v>79048014.966854945</v>
      </c>
      <c r="DR33">
        <f>(Transition!$D32*('RCP26 scenario'!AJ34*'Unit emission'!AJ33)*Efficiency!$G32+Transition!$C32*('RCP26 scenario'!AJ34*'Unit emission'!AJ77)*Efficiency!$P32)/Lifetime!$C32</f>
        <v>0</v>
      </c>
      <c r="DS33">
        <f>(Transition!$D32*('RCP26 scenario'!AK34*'Unit emission'!T33+'RCP26 scenario'!AK122*'Unit emission'!T165)*Efficiency!$G32+(Transition!$C32*('RCP26 scenario'!AK34*'Unit emission'!T77)+'RCP26 scenario'!AK122*'Unit emission'!T209)*Efficiency!$P32)/Lifetime!$C32</f>
        <v>429754133.15494567</v>
      </c>
      <c r="DT33">
        <f>(Transition!$D32*('RCP26 scenario'!AL34*'Unit emission'!U33+'RCP26 scenario'!AL122*'Unit emission'!U165)*Efficiency!$G32+(Transition!$C32*('RCP26 scenario'!AL34*'Unit emission'!U77)+'RCP26 scenario'!AL122*'Unit emission'!U209)*Efficiency!$P32)/Lifetime!$C32</f>
        <v>105060213.49877833</v>
      </c>
      <c r="DU33">
        <f>(Transition!$D32*('RCP26 scenario'!AM34*'Unit emission'!V33+'RCP26 scenario'!AM122*'Unit emission'!V165)*Efficiency!$G32+(Transition!$C32*('RCP26 scenario'!AM34*'Unit emission'!V77)+'RCP26 scenario'!AM122*'Unit emission'!V209)*Efficiency!$P32)/Lifetime!$C32</f>
        <v>72959917.063934222</v>
      </c>
      <c r="DV33">
        <f>(Transition!$D32*('RCP26 scenario'!AN34*'Unit emission'!W33+'RCP26 scenario'!AN122*'Unit emission'!W165)*Efficiency!$G32+(Transition!$C32*('RCP26 scenario'!AN34*'Unit emission'!W77)+'RCP26 scenario'!AN122*'Unit emission'!W209)*Efficiency!$P32)/Lifetime!$C32</f>
        <v>4331044.2809805879</v>
      </c>
      <c r="DW33">
        <f>(Transition!$D32*('RCP26 scenario'!AO34*'Unit emission'!X33+'RCP26 scenario'!AO122*'Unit emission'!X165)*Efficiency!$G32+(Transition!$C32*('RCP26 scenario'!AO34*'Unit emission'!X77)+'RCP26 scenario'!AO122*'Unit emission'!X209)*Efficiency!$P32)/Lifetime!$C32</f>
        <v>134193452.88942583</v>
      </c>
      <c r="DX33">
        <f>(Transition!$D32*('RCP26 scenario'!AP34*'Unit emission'!Y33+'RCP26 scenario'!AP122*'Unit emission'!Y165)*Efficiency!$G32+(Transition!$C32*('RCP26 scenario'!AP34*'Unit emission'!Y77)+'RCP26 scenario'!AP122*'Unit emission'!Y209)*Efficiency!$P32)/Lifetime!$C32</f>
        <v>16851470.493454598</v>
      </c>
      <c r="DY33">
        <f>(Transition!$D32*('RCP26 scenario'!AQ34*'Unit emission'!Z33+'RCP26 scenario'!AQ122*'Unit emission'!Z165)*Efficiency!$G32+(Transition!$C32*('RCP26 scenario'!AQ34*'Unit emission'!Z77)+'RCP26 scenario'!AQ122*'Unit emission'!Z209)*Efficiency!$P32)/Lifetime!$C32</f>
        <v>20595776.082587607</v>
      </c>
      <c r="DZ33">
        <f>(Transition!$D32*('RCP26 scenario'!AR34*'Unit emission'!AA33+'RCP26 scenario'!AR122*'Unit emission'!AA165)*Efficiency!$G32+(Transition!$C32*('RCP26 scenario'!AR34*'Unit emission'!AA77)+'RCP26 scenario'!AR122*'Unit emission'!AA209)*Efficiency!$P32)/Lifetime!$C32</f>
        <v>88777351.307085603</v>
      </c>
      <c r="EA33">
        <f>(Transition!$D32*('RCP26 scenario'!AS34*'Unit emission'!AB33+'RCP26 scenario'!AS122*'Unit emission'!AB165)*Efficiency!$G32+(Transition!$C32*('RCP26 scenario'!AS34*'Unit emission'!AB77)+'RCP26 scenario'!AS122*'Unit emission'!AB209)*Efficiency!$P32)/Lifetime!$C32</f>
        <v>553623144.85228038</v>
      </c>
      <c r="EB33">
        <f>(Transition!$D32*('RCP26 scenario'!AT34*'Unit emission'!AC33+'RCP26 scenario'!AT122*'Unit emission'!AC165)*Efficiency!$G32+(Transition!$C32*('RCP26 scenario'!AT34*'Unit emission'!AC77)+'RCP26 scenario'!AT122*'Unit emission'!AC209)*Efficiency!$P32)/Lifetime!$C32</f>
        <v>61454107.935029298</v>
      </c>
      <c r="EC33">
        <f>(Transition!$D32*('RCP26 scenario'!AU34*'Unit emission'!AD33+'RCP26 scenario'!AU122*'Unit emission'!AD165)*Efficiency!$G32+(Transition!$C32*('RCP26 scenario'!AU34*'Unit emission'!AD77)+'RCP26 scenario'!AU122*'Unit emission'!AD209)*Efficiency!$P32)/Lifetime!$C32</f>
        <v>109012959.45979668</v>
      </c>
      <c r="ED33">
        <f>(Transition!$D32*('RCP26 scenario'!AV34*'Unit emission'!AE33+'RCP26 scenario'!AV122*'Unit emission'!AE165)*Efficiency!$G32+(Transition!$C32*('RCP26 scenario'!AV34*'Unit emission'!AE77)+'RCP26 scenario'!AV122*'Unit emission'!AE209)*Efficiency!$P32)/Lifetime!$C32</f>
        <v>10850622.889814766</v>
      </c>
      <c r="EE33">
        <f>(Transition!$D32*('RCP26 scenario'!AW34*'Unit emission'!AF33+'RCP26 scenario'!AW122*'Unit emission'!AF165)*Efficiency!$G32+(Transition!$C32*('RCP26 scenario'!AW34*'Unit emission'!AF77)+'RCP26 scenario'!AW122*'Unit emission'!AF209)*Efficiency!$P32)/Lifetime!$C32</f>
        <v>27866438.030002642</v>
      </c>
      <c r="EF33">
        <f>(Transition!$D32*('RCP26 scenario'!AX34*'Unit emission'!AG33+'RCP26 scenario'!AX122*'Unit emission'!AG165)*Efficiency!$G32+(Transition!$C32*('RCP26 scenario'!AX34*'Unit emission'!AG77)+'RCP26 scenario'!AX122*'Unit emission'!AG209)*Efficiency!$P32)/Lifetime!$C32</f>
        <v>31336892.0100783</v>
      </c>
      <c r="EG33">
        <f>(Transition!$D32*('RCP26 scenario'!AY34*'Unit emission'!AH33+'RCP26 scenario'!AY122*'Unit emission'!AH165)*Efficiency!$G32+(Transition!$C32*('RCP26 scenario'!AY34*'Unit emission'!AH77)+'RCP26 scenario'!AY122*'Unit emission'!AH209)*Efficiency!$P32)/Lifetime!$C32</f>
        <v>20098711.770602074</v>
      </c>
      <c r="EH33">
        <f>(Transition!$D32*('RCP26 scenario'!AZ34*'Unit emission'!AI33+'RCP26 scenario'!AZ122*'Unit emission'!AI165)*Efficiency!$G32+(Transition!$C32*('RCP26 scenario'!AZ34*'Unit emission'!AI77)+'RCP26 scenario'!AZ122*'Unit emission'!AI209)*Efficiency!$P32)/Lifetime!$C32</f>
        <v>147939068.0569106</v>
      </c>
      <c r="EI33">
        <f>(Transition!$D32*('RCP26 scenario'!BA34*'Unit emission'!AJ33)*Efficiency!$G32+Transition!$C32*('RCP26 scenario'!BA34*'Unit emission'!AJ77)*Efficiency!$P32)/Lifetime!$C32</f>
        <v>0</v>
      </c>
      <c r="EJ33" s="9">
        <f>(Transition!$D32*('RCP26 scenario'!BB34*'Unit emission'!T33)*Efficiency!$G32+Transition!$C32*('RCP26 scenario'!BB34*'Unit emission'!T77)*Efficiency!$P32)/Lifetime!$C32</f>
        <v>0</v>
      </c>
      <c r="EK33" s="9">
        <f>(Transition!$D32*('RCP26 scenario'!BC34*'Unit emission'!U33)*Efficiency!$G32+Transition!$C32*('RCP26 scenario'!BC34*'Unit emission'!U77)*Efficiency!$P32)/Lifetime!$C32</f>
        <v>0</v>
      </c>
      <c r="EL33" s="9">
        <f>(Transition!$D32*('RCP26 scenario'!BD34*'Unit emission'!V33)*Efficiency!$G32+Transition!$C32*('RCP26 scenario'!BD34*'Unit emission'!V77)*Efficiency!$P32)/Lifetime!$C32</f>
        <v>0</v>
      </c>
      <c r="EM33" s="9">
        <f>(Transition!$D32*('RCP26 scenario'!BE34*'Unit emission'!W33)*Efficiency!$G32+Transition!$C32*('RCP26 scenario'!BE34*'Unit emission'!W77)*Efficiency!$P32)/Lifetime!$C32</f>
        <v>0</v>
      </c>
      <c r="EN33" s="9">
        <f>(Transition!$D32*('RCP26 scenario'!BF34*'Unit emission'!X33)*Efficiency!$G32+Transition!$C32*('RCP26 scenario'!BF34*'Unit emission'!X77)*Efficiency!$P32)/Lifetime!$C32</f>
        <v>0</v>
      </c>
      <c r="EO33" s="9">
        <f>(Transition!$D32*('RCP26 scenario'!BG34*'Unit emission'!Y33)*Efficiency!$G32+Transition!$C32*('RCP26 scenario'!BG34*'Unit emission'!Y77)*Efficiency!$P32)/Lifetime!$C32</f>
        <v>0</v>
      </c>
      <c r="EP33" s="9">
        <f>(Transition!$D32*('RCP26 scenario'!BH34*'Unit emission'!Z33)*Efficiency!$G32+Transition!$C32*('RCP26 scenario'!BH34*'Unit emission'!Z77)*Efficiency!$P32)/Lifetime!$C32</f>
        <v>0</v>
      </c>
      <c r="EQ33" s="9">
        <f>(Transition!$D32*('RCP26 scenario'!BI34*'Unit emission'!AA33)*Efficiency!$G32+Transition!$C32*('RCP26 scenario'!BI34*'Unit emission'!AA77)*Efficiency!$P32)/Lifetime!$C32</f>
        <v>0</v>
      </c>
      <c r="ER33" s="9">
        <f>(Transition!$D32*('RCP26 scenario'!BJ34*'Unit emission'!AB33)*Efficiency!$G32+Transition!$C32*('RCP26 scenario'!BJ34*'Unit emission'!AB77)*Efficiency!$P32)/Lifetime!$C32</f>
        <v>0</v>
      </c>
      <c r="ES33" s="9">
        <f>(Transition!$D32*('RCP26 scenario'!BK34*'Unit emission'!AC33)*Efficiency!$G32+Transition!$C32*('RCP26 scenario'!BK34*'Unit emission'!AC77)*Efficiency!$P32)/Lifetime!$C32</f>
        <v>0</v>
      </c>
      <c r="ET33" s="9">
        <f>(Transition!$D32*('RCP26 scenario'!BL34*'Unit emission'!AD33)*Efficiency!$G32+Transition!$C32*('RCP26 scenario'!BL34*'Unit emission'!AD77)*Efficiency!$P32)/Lifetime!$C32</f>
        <v>0</v>
      </c>
      <c r="EU33" s="9">
        <f>(Transition!$D32*('RCP26 scenario'!BM34*'Unit emission'!AE33)*Efficiency!$G32+Transition!$C32*('RCP26 scenario'!BM34*'Unit emission'!AE77)*Efficiency!$P32)/Lifetime!$C32</f>
        <v>0</v>
      </c>
      <c r="EV33" s="9">
        <f>(Transition!$D32*('RCP26 scenario'!BN34*'Unit emission'!AF33)*Efficiency!$G32+Transition!$C32*('RCP26 scenario'!BN34*'Unit emission'!AF77)*Efficiency!$P32)/Lifetime!$C32</f>
        <v>0</v>
      </c>
      <c r="EW33" s="9">
        <f>(Transition!$D32*('RCP26 scenario'!BO34*'Unit emission'!AG33)*Efficiency!$G32+Transition!$C32*('RCP26 scenario'!BO34*'Unit emission'!AG77)*Efficiency!$P32)/Lifetime!$C32</f>
        <v>0</v>
      </c>
      <c r="EX33" s="9">
        <f>(Transition!$D32*('RCP26 scenario'!BP34*'Unit emission'!AH33)*Efficiency!$G32+Transition!$C32*('RCP26 scenario'!BP34*'Unit emission'!AH77)*Efficiency!$P32)/Lifetime!$C32</f>
        <v>0</v>
      </c>
      <c r="EY33" s="9">
        <f>(Transition!$D32*('RCP26 scenario'!BQ34*'Unit emission'!AI33)*Efficiency!$G32+Transition!$C32*('RCP26 scenario'!BQ34*'Unit emission'!AI77)*Efficiency!$P32)/Lifetime!$C32</f>
        <v>0</v>
      </c>
      <c r="EZ33" s="9">
        <f>(Transition!$D32*('RCP26 scenario'!BR34*'Unit emission'!AJ33)*Efficiency!$G32+Transition!$C32*('RCP26 scenario'!BR34*'Unit emission'!AJ77)*Efficiency!$P32)/Lifetime!$C32</f>
        <v>0</v>
      </c>
      <c r="FA33" s="9">
        <f>(Transition!$D32*('RCP26 scenario'!BS34*'Unit emission'!T33)*Efficiency!$G32+Transition!$C32*('RCP26 scenario'!BS34*'Unit emission'!T77)*Efficiency!$P32)/Lifetime!$C32</f>
        <v>0</v>
      </c>
      <c r="FB33" s="9">
        <f>(Transition!$D32*('RCP26 scenario'!BT34*'Unit emission'!U33)*Efficiency!$G32+Transition!$C32*('RCP26 scenario'!BT34*'Unit emission'!U77)*Efficiency!$P32)/Lifetime!$C32</f>
        <v>0</v>
      </c>
      <c r="FC33" s="9">
        <f>(Transition!$D32*('RCP26 scenario'!BU34*'Unit emission'!V33)*Efficiency!$G32+Transition!$C32*('RCP26 scenario'!BU34*'Unit emission'!V77)*Efficiency!$P32)/Lifetime!$C32</f>
        <v>0</v>
      </c>
      <c r="FD33" s="9">
        <f>(Transition!$D32*('RCP26 scenario'!BV34*'Unit emission'!W33)*Efficiency!$G32+Transition!$C32*('RCP26 scenario'!BV34*'Unit emission'!W77)*Efficiency!$P32)/Lifetime!$C32</f>
        <v>0</v>
      </c>
      <c r="FE33" s="9">
        <f>(Transition!$D32*('RCP26 scenario'!BW34*'Unit emission'!X33)*Efficiency!$G32+Transition!$C32*('RCP26 scenario'!BW34*'Unit emission'!X77)*Efficiency!$P32)/Lifetime!$C32</f>
        <v>0</v>
      </c>
      <c r="FF33" s="9">
        <f>(Transition!$D32*('RCP26 scenario'!BX34*'Unit emission'!Y33)*Efficiency!$G32+Transition!$C32*('RCP26 scenario'!BX34*'Unit emission'!Y77)*Efficiency!$P32)/Lifetime!$C32</f>
        <v>0</v>
      </c>
      <c r="FG33" s="9">
        <f>(Transition!$D32*('RCP26 scenario'!BY34*'Unit emission'!Z33)*Efficiency!$G32+Transition!$C32*('RCP26 scenario'!BY34*'Unit emission'!Z77)*Efficiency!$P32)/Lifetime!$C32</f>
        <v>0</v>
      </c>
      <c r="FH33" s="9">
        <f>(Transition!$D32*('RCP26 scenario'!BZ34*'Unit emission'!AA33)*Efficiency!$G32+Transition!$C32*('RCP26 scenario'!BZ34*'Unit emission'!AA77)*Efficiency!$P32)/Lifetime!$C32</f>
        <v>0</v>
      </c>
      <c r="FI33" s="9">
        <f>(Transition!$D32*('RCP26 scenario'!CA34*'Unit emission'!AB33)*Efficiency!$G32+Transition!$C32*('RCP26 scenario'!CA34*'Unit emission'!AB77)*Efficiency!$P32)/Lifetime!$C32</f>
        <v>0</v>
      </c>
      <c r="FJ33" s="9">
        <f>(Transition!$D32*('RCP26 scenario'!CB34*'Unit emission'!AC33)*Efficiency!$G32+Transition!$C32*('RCP26 scenario'!CB34*'Unit emission'!AC77)*Efficiency!$P32)/Lifetime!$C32</f>
        <v>0</v>
      </c>
      <c r="FK33" s="9">
        <f>(Transition!$D32*('RCP26 scenario'!CC34*'Unit emission'!AD33)*Efficiency!$G32+Transition!$C32*('RCP26 scenario'!CC34*'Unit emission'!AD77)*Efficiency!$P32)/Lifetime!$C32</f>
        <v>0</v>
      </c>
      <c r="FL33" s="9">
        <f>(Transition!$D32*('RCP26 scenario'!CD34*'Unit emission'!AE33)*Efficiency!$G32+Transition!$C32*('RCP26 scenario'!CD34*'Unit emission'!AE77)*Efficiency!$P32)/Lifetime!$C32</f>
        <v>0</v>
      </c>
      <c r="FM33" s="9">
        <f>(Transition!$D32*('RCP26 scenario'!CE34*'Unit emission'!AF33)*Efficiency!$G32+Transition!$C32*('RCP26 scenario'!CE34*'Unit emission'!AF77)*Efficiency!$P32)/Lifetime!$C32</f>
        <v>0</v>
      </c>
      <c r="FN33" s="9">
        <f>(Transition!$D32*('RCP26 scenario'!CF34*'Unit emission'!AG33)*Efficiency!$G32+Transition!$C32*('RCP26 scenario'!CF34*'Unit emission'!AG77)*Efficiency!$P32)/Lifetime!$C32</f>
        <v>0</v>
      </c>
      <c r="FO33" s="9">
        <f>(Transition!$D32*('RCP26 scenario'!CG34*'Unit emission'!AH33)*Efficiency!$G32+Transition!$C32*('RCP26 scenario'!CG34*'Unit emission'!AH77)*Efficiency!$P32)/Lifetime!$C32</f>
        <v>0</v>
      </c>
      <c r="FP33" s="9">
        <f>(Transition!$D32*('RCP26 scenario'!CH34*'Unit emission'!AI33)*Efficiency!$G32+Transition!$C32*('RCP26 scenario'!CH34*'Unit emission'!AI77)*Efficiency!$P32)/Lifetime!$C32</f>
        <v>0</v>
      </c>
      <c r="FS33">
        <v>2040</v>
      </c>
      <c r="FT33">
        <f>(Transition!$D32*('RCP19 scenario'!C34*'Unit emission'!AK33+'RCP19 scenario'!C122*'Unit emission'!AK165)*Efficiency!$G32+(Transition!$C32*('RCP19 scenario'!C34*'Unit emission'!AK77)+'RCP19 scenario'!C122*'Unit emission'!AK209)*Efficiency!$P32)/Lifetime!$C32</f>
        <v>0</v>
      </c>
      <c r="FU33">
        <f>(Transition!$D32*('RCP19 scenario'!D34*'Unit emission'!AL33+'RCP19 scenario'!D122*'Unit emission'!AL165)*Efficiency!$G32+(Transition!$C32*('RCP19 scenario'!D34*'Unit emission'!AL77)+'RCP19 scenario'!D122*'Unit emission'!AL209)*Efficiency!$P32)/Lifetime!$C32</f>
        <v>0</v>
      </c>
      <c r="FV33">
        <f>(Transition!$D32*('RCP19 scenario'!E34*'Unit emission'!AM33+'RCP19 scenario'!E122*'Unit emission'!AM165)*Efficiency!$G32+(Transition!$C32*('RCP19 scenario'!E34*'Unit emission'!AM77)+'RCP19 scenario'!E122*'Unit emission'!AM209)*Efficiency!$P32)/Lifetime!$C32</f>
        <v>0</v>
      </c>
      <c r="FW33">
        <f>(Transition!$D32*('RCP19 scenario'!F34*'Unit emission'!AN33+'RCP19 scenario'!F122*'Unit emission'!AN165)*Efficiency!$G32+(Transition!$C32*('RCP19 scenario'!F34*'Unit emission'!AN77)+'RCP19 scenario'!F122*'Unit emission'!AN209)*Efficiency!$P32)/Lifetime!$C32</f>
        <v>0</v>
      </c>
      <c r="FX33">
        <f>(Transition!$D32*('RCP19 scenario'!G34*'Unit emission'!AO33+'RCP19 scenario'!G122*'Unit emission'!AO165)*Efficiency!$G32+(Transition!$C32*('RCP19 scenario'!G34*'Unit emission'!AO77)+'RCP19 scenario'!G122*'Unit emission'!AO209)*Efficiency!$P32)/Lifetime!$C32</f>
        <v>0</v>
      </c>
      <c r="FY33">
        <f>(Transition!$D32*('RCP19 scenario'!H34*'Unit emission'!AP33+'RCP19 scenario'!H122*'Unit emission'!AP165)*Efficiency!$G32+(Transition!$C32*('RCP19 scenario'!H34*'Unit emission'!AP77)+'RCP19 scenario'!H122*'Unit emission'!AP209)*Efficiency!$P32)/Lifetime!$C32</f>
        <v>0</v>
      </c>
      <c r="FZ33">
        <f>(Transition!$D32*('RCP19 scenario'!I34*'Unit emission'!AQ33+'RCP19 scenario'!I122*'Unit emission'!AQ165)*Efficiency!$G32+(Transition!$C32*('RCP19 scenario'!I34*'Unit emission'!AQ77)+'RCP19 scenario'!I122*'Unit emission'!AQ209)*Efficiency!$P32)/Lifetime!$C32</f>
        <v>0</v>
      </c>
      <c r="GA33">
        <f>(Transition!$D32*('RCP19 scenario'!J34*'Unit emission'!AR33+'RCP19 scenario'!J122*'Unit emission'!AR165)*Efficiency!$G32+(Transition!$C32*('RCP19 scenario'!J34*'Unit emission'!AR77)+'RCP19 scenario'!J122*'Unit emission'!AR209)*Efficiency!$P32)/Lifetime!$C32</f>
        <v>0</v>
      </c>
      <c r="GB33">
        <f>(Transition!$D32*('RCP19 scenario'!K34*'Unit emission'!AS33+'RCP19 scenario'!K122*'Unit emission'!AS165)*Efficiency!$G32+(Transition!$C32*('RCP19 scenario'!K34*'Unit emission'!AS77)+'RCP19 scenario'!K122*'Unit emission'!AS209)*Efficiency!$P32)/Lifetime!$C32</f>
        <v>0</v>
      </c>
      <c r="GC33">
        <f>(Transition!$D32*('RCP19 scenario'!L34*'Unit emission'!AT33+'RCP19 scenario'!L122*'Unit emission'!AT165)*Efficiency!$G32+(Transition!$C32*('RCP19 scenario'!L34*'Unit emission'!AT77)+'RCP19 scenario'!L122*'Unit emission'!AT209)*Efficiency!$P32)/Lifetime!$C32</f>
        <v>0</v>
      </c>
      <c r="GD33">
        <f>(Transition!$D32*('RCP19 scenario'!M34*'Unit emission'!AU33+'RCP19 scenario'!M122*'Unit emission'!AU165)*Efficiency!$G32+(Transition!$C32*('RCP19 scenario'!M34*'Unit emission'!AU77)+'RCP19 scenario'!M122*'Unit emission'!AU209)*Efficiency!$P32)/Lifetime!$C32</f>
        <v>0</v>
      </c>
      <c r="GE33">
        <f>(Transition!$D32*('RCP19 scenario'!N34*'Unit emission'!AV33+'RCP19 scenario'!N122*'Unit emission'!AV165)*Efficiency!$G32+(Transition!$C32*('RCP19 scenario'!N34*'Unit emission'!AV77)+'RCP19 scenario'!N122*'Unit emission'!AV209)*Efficiency!$P32)/Lifetime!$C32</f>
        <v>0</v>
      </c>
      <c r="GF33">
        <f>(Transition!$D32*('RCP19 scenario'!O34*'Unit emission'!AW33+'RCP19 scenario'!O122*'Unit emission'!AW165)*Efficiency!$G32+(Transition!$C32*('RCP19 scenario'!O34*'Unit emission'!AW77)+'RCP19 scenario'!O122*'Unit emission'!AW209)*Efficiency!$P32)/Lifetime!$C32</f>
        <v>0</v>
      </c>
      <c r="GG33">
        <f>(Transition!$D32*('RCP19 scenario'!P34*'Unit emission'!AX33+'RCP19 scenario'!P122*'Unit emission'!AX165)*Efficiency!$G32+(Transition!$C32*('RCP19 scenario'!P34*'Unit emission'!AX77)+'RCP19 scenario'!P122*'Unit emission'!AX209)*Efficiency!$P32)/Lifetime!$C32</f>
        <v>0</v>
      </c>
      <c r="GH33">
        <f>(Transition!$D32*('RCP19 scenario'!Q34*'Unit emission'!AY33+'RCP19 scenario'!Q122*'Unit emission'!AY165)*Efficiency!$G32+(Transition!$C32*('RCP19 scenario'!Q34*'Unit emission'!AY77)+'RCP19 scenario'!Q122*'Unit emission'!AY209)*Efficiency!$P32)/Lifetime!$C32</f>
        <v>0</v>
      </c>
      <c r="GI33">
        <f>(Transition!$D32*('RCP19 scenario'!R34*'Unit emission'!AZ33+'RCP19 scenario'!R122*'Unit emission'!AZ165)*Efficiency!$G32+(Transition!$C32*('RCP19 scenario'!R34*'Unit emission'!AZ77)+'RCP19 scenario'!R122*'Unit emission'!AZ209)*Efficiency!$P32)/Lifetime!$C32</f>
        <v>0</v>
      </c>
      <c r="GJ33">
        <f>(Transition!$D32*('RCP19 scenario'!S34*'Unit emission'!BA33)*Efficiency!$G32+Transition!$C32*('RCP19 scenario'!S34*'Unit emission'!BA77)*Efficiency!$P32)/Lifetime!$C32</f>
        <v>0</v>
      </c>
      <c r="GK33">
        <f>(Transition!$D32*('RCP19 scenario'!T34*'Unit emission'!AK33+'RCP19 scenario'!T122*'Unit emission'!AK165)*Efficiency!$G32+(Transition!$C32*('RCP19 scenario'!T34*'Unit emission'!AK77)+'RCP19 scenario'!T122*'Unit emission'!AK209)*Efficiency!$P32)/Lifetime!$C32</f>
        <v>95150870.111558154</v>
      </c>
      <c r="GL33">
        <f>(Transition!$D32*('RCP19 scenario'!U34*'Unit emission'!AL33+'RCP19 scenario'!U122*'Unit emission'!AL165)*Efficiency!$G32+(Transition!$C32*('RCP19 scenario'!U34*'Unit emission'!AL77)+'RCP19 scenario'!U122*'Unit emission'!AL209)*Efficiency!$P32)/Lifetime!$C32</f>
        <v>119147798.60674694</v>
      </c>
      <c r="GM33">
        <f>(Transition!$D32*('RCP19 scenario'!V34*'Unit emission'!AM33+'RCP19 scenario'!V122*'Unit emission'!AM165)*Efficiency!$G32+(Transition!$C32*('RCP19 scenario'!V34*'Unit emission'!AM77)+'RCP19 scenario'!V122*'Unit emission'!AM209)*Efficiency!$P32)/Lifetime!$C32</f>
        <v>41858630.275647424</v>
      </c>
      <c r="GN33">
        <f>(Transition!$D32*('RCP19 scenario'!W34*'Unit emission'!AN33+'RCP19 scenario'!W122*'Unit emission'!AN165)*Efficiency!$G32+(Transition!$C32*('RCP19 scenario'!W34*'Unit emission'!AN77)+'RCP19 scenario'!W122*'Unit emission'!AN209)*Efficiency!$P32)/Lifetime!$C32</f>
        <v>8943430.3655061927</v>
      </c>
      <c r="GO33">
        <f>(Transition!$D32*('RCP19 scenario'!X34*'Unit emission'!AO33+'RCP19 scenario'!X122*'Unit emission'!AO165)*Efficiency!$G32+(Transition!$C32*('RCP19 scenario'!X34*'Unit emission'!AO77)+'RCP19 scenario'!X122*'Unit emission'!AO209)*Efficiency!$P32)/Lifetime!$C32</f>
        <v>129075822.59550254</v>
      </c>
      <c r="GP33">
        <f>(Transition!$D32*('RCP19 scenario'!Y34*'Unit emission'!AP33+'RCP19 scenario'!Y122*'Unit emission'!AP165)*Efficiency!$G32+(Transition!$C32*('RCP19 scenario'!Y34*'Unit emission'!AP77)+'RCP19 scenario'!Y122*'Unit emission'!AP209)*Efficiency!$P32)/Lifetime!$C32</f>
        <v>8239787.1552803107</v>
      </c>
      <c r="GQ33">
        <f>(Transition!$D32*('RCP19 scenario'!Z34*'Unit emission'!AQ33+'RCP19 scenario'!Z122*'Unit emission'!AQ165)*Efficiency!$G32+(Transition!$C32*('RCP19 scenario'!Z34*'Unit emission'!AQ77)+'RCP19 scenario'!Z122*'Unit emission'!AQ209)*Efficiency!$P32)/Lifetime!$C32</f>
        <v>18957707.973654568</v>
      </c>
      <c r="GR33">
        <f>(Transition!$D32*('RCP19 scenario'!AA34*'Unit emission'!AR33+'RCP19 scenario'!AA122*'Unit emission'!AR165)*Efficiency!$G32+(Transition!$C32*('RCP19 scenario'!AA34*'Unit emission'!AR77)+'RCP19 scenario'!AA122*'Unit emission'!AR209)*Efficiency!$P32)/Lifetime!$C32</f>
        <v>110292383.81473549</v>
      </c>
      <c r="GS33">
        <f>(Transition!$D32*('RCP19 scenario'!AB34*'Unit emission'!AS33+'RCP19 scenario'!AB122*'Unit emission'!AS165)*Efficiency!$G32+(Transition!$C32*('RCP19 scenario'!AB34*'Unit emission'!AS77)+'RCP19 scenario'!AB122*'Unit emission'!AS209)*Efficiency!$P32)/Lifetime!$C32</f>
        <v>383908132.0174039</v>
      </c>
      <c r="GT33">
        <f>(Transition!$D32*('RCP19 scenario'!AC34*'Unit emission'!AT33+'RCP19 scenario'!AC122*'Unit emission'!AT165)*Efficiency!$G32+(Transition!$C32*('RCP19 scenario'!AC34*'Unit emission'!AT77)+'RCP19 scenario'!AC122*'Unit emission'!AT209)*Efficiency!$P32)/Lifetime!$C32</f>
        <v>51467859.140605442</v>
      </c>
      <c r="GU33">
        <f>(Transition!$D32*('RCP19 scenario'!AD34*'Unit emission'!AU33+'RCP19 scenario'!AD122*'Unit emission'!AU165)*Efficiency!$G32+(Transition!$C32*('RCP19 scenario'!AD34*'Unit emission'!AU77)+'RCP19 scenario'!AD122*'Unit emission'!AU209)*Efficiency!$P32)/Lifetime!$C32</f>
        <v>46950924.951988958</v>
      </c>
      <c r="GV33">
        <f>(Transition!$D32*('RCP19 scenario'!AE34*'Unit emission'!AV33+'RCP19 scenario'!AE122*'Unit emission'!AV165)*Efficiency!$G32+(Transition!$C32*('RCP19 scenario'!AE34*'Unit emission'!AV77)+'RCP19 scenario'!AE122*'Unit emission'!AV209)*Efficiency!$P32)/Lifetime!$C32</f>
        <v>16557336.246837547</v>
      </c>
      <c r="GW33">
        <f>(Transition!$D32*('RCP19 scenario'!AF34*'Unit emission'!AW33+'RCP19 scenario'!AF122*'Unit emission'!AW165)*Efficiency!$G32+(Transition!$C32*('RCP19 scenario'!AF34*'Unit emission'!AW77)+'RCP19 scenario'!AF122*'Unit emission'!AW209)*Efficiency!$P32)/Lifetime!$C32</f>
        <v>23490531.032510508</v>
      </c>
      <c r="GX33">
        <f>(Transition!$D32*('RCP19 scenario'!AG34*'Unit emission'!AX33+'RCP19 scenario'!AG122*'Unit emission'!AX165)*Efficiency!$G32+(Transition!$C32*('RCP19 scenario'!AG34*'Unit emission'!AX77)+'RCP19 scenario'!AG122*'Unit emission'!AX209)*Efficiency!$P32)/Lifetime!$C32</f>
        <v>32481439.752100345</v>
      </c>
      <c r="GY33">
        <f>(Transition!$D32*('RCP19 scenario'!AH34*'Unit emission'!AY33+'RCP19 scenario'!AH122*'Unit emission'!AY165)*Efficiency!$G32+(Transition!$C32*('RCP19 scenario'!AH34*'Unit emission'!AY77)+'RCP19 scenario'!AH122*'Unit emission'!AY209)*Efficiency!$P32)/Lifetime!$C32</f>
        <v>26750269.891060635</v>
      </c>
      <c r="GZ33">
        <f>(Transition!$D32*('RCP19 scenario'!AI34*'Unit emission'!AZ33+'RCP19 scenario'!AI122*'Unit emission'!AZ165)*Efficiency!$G32+(Transition!$C32*('RCP19 scenario'!AI34*'Unit emission'!AZ77)+'RCP19 scenario'!AI122*'Unit emission'!AZ209)*Efficiency!$P32)/Lifetime!$C32</f>
        <v>139691628.51157391</v>
      </c>
      <c r="HA33">
        <f>(Transition!$D32*('RCP19 scenario'!AJ34*'Unit emission'!BA33)*Efficiency!$G32+Transition!$C32*('RCP19 scenario'!AJ34*'Unit emission'!BA77)*Efficiency!$P32)/Lifetime!$C32</f>
        <v>0</v>
      </c>
      <c r="HB33">
        <f>(Transition!$D32*('RCP19 scenario'!AK34*'Unit emission'!AK33+'RCP19 scenario'!AK122*'Unit emission'!AK165)*Efficiency!$G32+(Transition!$C32*('RCP19 scenario'!AK34*'Unit emission'!AK77)+'RCP19 scenario'!AK122*'Unit emission'!AK209)*Efficiency!$P32)/Lifetime!$C32</f>
        <v>95746749.076670095</v>
      </c>
      <c r="HC33">
        <f>(Transition!$D32*('RCP19 scenario'!AL34*'Unit emission'!AL33+'RCP19 scenario'!AL122*'Unit emission'!AL165)*Efficiency!$G32+(Transition!$C32*('RCP19 scenario'!AL34*'Unit emission'!AL77)+'RCP19 scenario'!AL122*'Unit emission'!AL209)*Efficiency!$P32)/Lifetime!$C32</f>
        <v>306379588.72068334</v>
      </c>
      <c r="HD33">
        <f>(Transition!$D32*('RCP19 scenario'!AM34*'Unit emission'!AM33+'RCP19 scenario'!AM122*'Unit emission'!AM165)*Efficiency!$G32+(Transition!$C32*('RCP19 scenario'!AM34*'Unit emission'!AM77)+'RCP19 scenario'!AM122*'Unit emission'!AM209)*Efficiency!$P32)/Lifetime!$C32</f>
        <v>66329504.742526814</v>
      </c>
      <c r="HE33">
        <f>(Transition!$D32*('RCP19 scenario'!AN34*'Unit emission'!AN33+'RCP19 scenario'!AN122*'Unit emission'!AN165)*Efficiency!$G32+(Transition!$C32*('RCP19 scenario'!AN34*'Unit emission'!AN77)+'RCP19 scenario'!AN122*'Unit emission'!AN209)*Efficiency!$P32)/Lifetime!$C32</f>
        <v>8982158.0472736843</v>
      </c>
      <c r="HF33">
        <f>(Transition!$D32*('RCP19 scenario'!AO34*'Unit emission'!AO33+'RCP19 scenario'!AO122*'Unit emission'!AO165)*Efficiency!$G32+(Transition!$C32*('RCP19 scenario'!AO34*'Unit emission'!AO77)+'RCP19 scenario'!AO122*'Unit emission'!AO209)*Efficiency!$P32)/Lifetime!$C32</f>
        <v>247873141.05258304</v>
      </c>
      <c r="HG33">
        <f>(Transition!$D32*('RCP19 scenario'!AP34*'Unit emission'!AP33+'RCP19 scenario'!AP122*'Unit emission'!AP165)*Efficiency!$G32+(Transition!$C32*('RCP19 scenario'!AP34*'Unit emission'!AP77)+'RCP19 scenario'!AP122*'Unit emission'!AP209)*Efficiency!$P32)/Lifetime!$C32</f>
        <v>20767662.09674225</v>
      </c>
      <c r="HH33">
        <f>(Transition!$D32*('RCP19 scenario'!AQ34*'Unit emission'!AQ33+'RCP19 scenario'!AQ122*'Unit emission'!AQ165)*Efficiency!$G32+(Transition!$C32*('RCP19 scenario'!AQ34*'Unit emission'!AQ77)+'RCP19 scenario'!AQ122*'Unit emission'!AQ209)*Efficiency!$P32)/Lifetime!$C32</f>
        <v>37915415.947308861</v>
      </c>
      <c r="HI33">
        <f>(Transition!$D32*('RCP19 scenario'!AR34*'Unit emission'!AR33+'RCP19 scenario'!AR122*'Unit emission'!AR165)*Efficiency!$G32+(Transition!$C32*('RCP19 scenario'!AR34*'Unit emission'!AR77)+'RCP19 scenario'!AR122*'Unit emission'!AR209)*Efficiency!$P32)/Lifetime!$C32</f>
        <v>220584605.26394886</v>
      </c>
      <c r="HJ33">
        <f>(Transition!$D32*('RCP19 scenario'!AS34*'Unit emission'!AS33+'RCP19 scenario'!AS122*'Unit emission'!AS165)*Efficiency!$G32+(Transition!$C32*('RCP19 scenario'!AS34*'Unit emission'!AS77)+'RCP19 scenario'!AS122*'Unit emission'!AS209)*Efficiency!$P32)/Lifetime!$C32</f>
        <v>767816264.03481126</v>
      </c>
      <c r="HK33">
        <f>(Transition!$D32*('RCP19 scenario'!AT34*'Unit emission'!AT33+'RCP19 scenario'!AT122*'Unit emission'!AT165)*Efficiency!$G32+(Transition!$C32*('RCP19 scenario'!AT34*'Unit emission'!AT77)+'RCP19 scenario'!AT122*'Unit emission'!AT209)*Efficiency!$P32)/Lifetime!$C32</f>
        <v>102935718.28121088</v>
      </c>
      <c r="HL33">
        <f>(Transition!$D32*('RCP19 scenario'!AU34*'Unit emission'!AU33+'RCP19 scenario'!AU122*'Unit emission'!AU165)*Efficiency!$G32+(Transition!$C32*('RCP19 scenario'!AU34*'Unit emission'!AU77)+'RCP19 scenario'!AU122*'Unit emission'!AU209)*Efficiency!$P32)/Lifetime!$C32</f>
        <v>60037283.932335667</v>
      </c>
      <c r="HM33">
        <f>(Transition!$D32*('RCP19 scenario'!AV34*'Unit emission'!AV33+'RCP19 scenario'!AV122*'Unit emission'!AV165)*Efficiency!$G32+(Transition!$C32*('RCP19 scenario'!AV34*'Unit emission'!AV77)+'RCP19 scenario'!AV122*'Unit emission'!AV209)*Efficiency!$P32)/Lifetime!$C32</f>
        <v>33114645.393144209</v>
      </c>
      <c r="HN33">
        <f>(Transition!$D32*('RCP19 scenario'!AW34*'Unit emission'!AW33+'RCP19 scenario'!AW122*'Unit emission'!AW165)*Efficiency!$G32+(Transition!$C32*('RCP19 scenario'!AW34*'Unit emission'!AW77)+'RCP19 scenario'!AW122*'Unit emission'!AW209)*Efficiency!$P32)/Lifetime!$C32</f>
        <v>46981062.0650208</v>
      </c>
      <c r="HO33">
        <f>(Transition!$D32*('RCP19 scenario'!AX34*'Unit emission'!AX33+'RCP19 scenario'!AX122*'Unit emission'!AX165)*Efficiency!$G32+(Transition!$C32*('RCP19 scenario'!AX34*'Unit emission'!AX77)+'RCP19 scenario'!AX122*'Unit emission'!AX209)*Efficiency!$P32)/Lifetime!$C32</f>
        <v>70740786.214275703</v>
      </c>
      <c r="HP33">
        <f>(Transition!$D32*('RCP19 scenario'!AY34*'Unit emission'!AY33+'RCP19 scenario'!AY122*'Unit emission'!AY165)*Efficiency!$G32+(Transition!$C32*('RCP19 scenario'!AY34*'Unit emission'!AY77)+'RCP19 scenario'!AY122*'Unit emission'!AY209)*Efficiency!$P32)/Lifetime!$C32</f>
        <v>53500539.782121271</v>
      </c>
      <c r="HQ33">
        <f>(Transition!$D32*('RCP19 scenario'!AZ34*'Unit emission'!AZ33+'RCP19 scenario'!AZ122*'Unit emission'!AZ165)*Efficiency!$G32+(Transition!$C32*('RCP19 scenario'!AZ34*'Unit emission'!AZ77)+'RCP19 scenario'!AZ122*'Unit emission'!AZ209)*Efficiency!$P32)/Lifetime!$C32</f>
        <v>279383257.02314824</v>
      </c>
      <c r="HR33">
        <f>(Transition!$D32*('RCP19 scenario'!BA34*'Unit emission'!BA33)*Efficiency!$G32+Transition!$C32*('RCP19 scenario'!BA34*'Unit emission'!BA77)*Efficiency!$P32)/Lifetime!$C32</f>
        <v>0</v>
      </c>
      <c r="HS33" s="9">
        <f>(Transition!$D32*('RCP19 scenario'!BB34*'Unit emission'!AK33)*Efficiency!$G32+Transition!$C32*('RCP19 scenario'!BB34*'Unit emission'!AK77)*Efficiency!$P32)/Lifetime!$C32</f>
        <v>0</v>
      </c>
      <c r="HT33" s="9">
        <f>(Transition!$D32*('RCP19 scenario'!BC34*'Unit emission'!AL33)*Efficiency!$G32+Transition!$C32*('RCP19 scenario'!BC34*'Unit emission'!AL77)*Efficiency!$P32)/Lifetime!$C32</f>
        <v>0</v>
      </c>
      <c r="HU33" s="9">
        <f>(Transition!$D32*('RCP19 scenario'!BD34*'Unit emission'!AM33)*Efficiency!$G32+Transition!$C32*('RCP19 scenario'!BD34*'Unit emission'!AM77)*Efficiency!$P32)/Lifetime!$C32</f>
        <v>0</v>
      </c>
      <c r="HV33" s="9">
        <f>(Transition!$D32*('RCP19 scenario'!BE34*'Unit emission'!AN33)*Efficiency!$G32+Transition!$C32*('RCP19 scenario'!BE34*'Unit emission'!AN77)*Efficiency!$P32)/Lifetime!$C32</f>
        <v>0</v>
      </c>
      <c r="HW33" s="9">
        <f>(Transition!$D32*('RCP19 scenario'!BF34*'Unit emission'!AO33)*Efficiency!$G32+Transition!$C32*('RCP19 scenario'!BF34*'Unit emission'!AO77)*Efficiency!$P32)/Lifetime!$C32</f>
        <v>0</v>
      </c>
      <c r="HX33" s="9">
        <f>(Transition!$D32*('RCP19 scenario'!BG34*'Unit emission'!AP33)*Efficiency!$G32+Transition!$C32*('RCP19 scenario'!BG34*'Unit emission'!AP77)*Efficiency!$P32)/Lifetime!$C32</f>
        <v>0</v>
      </c>
      <c r="HY33" s="9">
        <f>(Transition!$D32*('RCP19 scenario'!BH34*'Unit emission'!AQ33)*Efficiency!$G32+Transition!$C32*('RCP19 scenario'!BH34*'Unit emission'!AQ77)*Efficiency!$P32)/Lifetime!$C32</f>
        <v>0</v>
      </c>
      <c r="HZ33" s="9">
        <f>(Transition!$D32*('RCP19 scenario'!BI34*'Unit emission'!AR33)*Efficiency!$G32+Transition!$C32*('RCP19 scenario'!BI34*'Unit emission'!AR77)*Efficiency!$P32)/Lifetime!$C32</f>
        <v>0</v>
      </c>
      <c r="IA33" s="9">
        <f>(Transition!$D32*('RCP19 scenario'!BJ34*'Unit emission'!AS33)*Efficiency!$G32+Transition!$C32*('RCP19 scenario'!BJ34*'Unit emission'!AS77)*Efficiency!$P32)/Lifetime!$C32</f>
        <v>0</v>
      </c>
      <c r="IB33" s="9">
        <f>(Transition!$D32*('RCP19 scenario'!BK34*'Unit emission'!AT33)*Efficiency!$G32+Transition!$C32*('RCP19 scenario'!BK34*'Unit emission'!AT77)*Efficiency!$P32)/Lifetime!$C32</f>
        <v>0</v>
      </c>
      <c r="IC33" s="9">
        <f>(Transition!$D32*('RCP19 scenario'!BL34*'Unit emission'!AU33)*Efficiency!$G32+Transition!$C32*('RCP19 scenario'!BL34*'Unit emission'!AU77)*Efficiency!$P32)/Lifetime!$C32</f>
        <v>0</v>
      </c>
      <c r="ID33" s="9">
        <f>(Transition!$D32*('RCP19 scenario'!BM34*'Unit emission'!AV33)*Efficiency!$G32+Transition!$C32*('RCP19 scenario'!BM34*'Unit emission'!AV77)*Efficiency!$P32)/Lifetime!$C32</f>
        <v>0</v>
      </c>
      <c r="IE33" s="9">
        <f>(Transition!$D32*('RCP19 scenario'!BN34*'Unit emission'!AW33)*Efficiency!$G32+Transition!$C32*('RCP19 scenario'!BN34*'Unit emission'!AW77)*Efficiency!$P32)/Lifetime!$C32</f>
        <v>0</v>
      </c>
      <c r="IF33" s="9">
        <f>(Transition!$D32*('RCP19 scenario'!BO34*'Unit emission'!AX33)*Efficiency!$G32+Transition!$C32*('RCP19 scenario'!BO34*'Unit emission'!AX77)*Efficiency!$P32)/Lifetime!$C32</f>
        <v>0</v>
      </c>
      <c r="IG33" s="9">
        <f>(Transition!$D32*('RCP19 scenario'!BP34*'Unit emission'!AY33)*Efficiency!$G32+Transition!$C32*('RCP19 scenario'!BP34*'Unit emission'!AY77)*Efficiency!$P32)/Lifetime!$C32</f>
        <v>0</v>
      </c>
      <c r="IH33" s="9">
        <f>(Transition!$D32*('RCP19 scenario'!BQ34*'Unit emission'!AZ33)*Efficiency!$G32+Transition!$C32*('RCP19 scenario'!BQ34*'Unit emission'!AZ77)*Efficiency!$P32)/Lifetime!$C32</f>
        <v>0</v>
      </c>
      <c r="II33" s="9">
        <f>(Transition!$D32*('RCP19 scenario'!BR34*'Unit emission'!BA33)*Efficiency!$G32+Transition!$C32*('RCP19 scenario'!BR34*'Unit emission'!BA77)*Efficiency!$P32)/Lifetime!$C32</f>
        <v>0</v>
      </c>
      <c r="IJ33" s="9">
        <f>(Transition!$D32*('RCP19 scenario'!BS34*'Unit emission'!AK33)*Efficiency!$G32+Transition!$C32*('RCP19 scenario'!BS34*'Unit emission'!AK77)*Efficiency!$P32)/Lifetime!$C32</f>
        <v>0</v>
      </c>
      <c r="IK33" s="9">
        <f>(Transition!$D32*('RCP19 scenario'!BT34*'Unit emission'!AL33)*Efficiency!$G32+Transition!$C32*('RCP19 scenario'!BT34*'Unit emission'!AL77)*Efficiency!$P32)/Lifetime!$C32</f>
        <v>0</v>
      </c>
      <c r="IL33" s="9">
        <f>(Transition!$D32*('RCP19 scenario'!BU34*'Unit emission'!AM33)*Efficiency!$G32+Transition!$C32*('RCP19 scenario'!BU34*'Unit emission'!AM77)*Efficiency!$P32)/Lifetime!$C32</f>
        <v>0</v>
      </c>
      <c r="IM33" s="9">
        <f>(Transition!$D32*('RCP19 scenario'!BV34*'Unit emission'!AN33)*Efficiency!$G32+Transition!$C32*('RCP19 scenario'!BV34*'Unit emission'!AN77)*Efficiency!$P32)/Lifetime!$C32</f>
        <v>0</v>
      </c>
      <c r="IN33" s="9">
        <f>(Transition!$D32*('RCP19 scenario'!BW34*'Unit emission'!AO33)*Efficiency!$G32+Transition!$C32*('RCP19 scenario'!BW34*'Unit emission'!AO77)*Efficiency!$P32)/Lifetime!$C32</f>
        <v>0</v>
      </c>
      <c r="IO33" s="9">
        <f>(Transition!$D32*('RCP19 scenario'!BX34*'Unit emission'!AP33)*Efficiency!$G32+Transition!$C32*('RCP19 scenario'!BX34*'Unit emission'!AP77)*Efficiency!$P32)/Lifetime!$C32</f>
        <v>0</v>
      </c>
      <c r="IP33" s="9">
        <f>(Transition!$D32*('RCP19 scenario'!BY34*'Unit emission'!AQ33)*Efficiency!$G32+Transition!$C32*('RCP19 scenario'!BY34*'Unit emission'!AQ77)*Efficiency!$P32)/Lifetime!$C32</f>
        <v>0</v>
      </c>
      <c r="IQ33" s="9">
        <f>(Transition!$D32*('RCP19 scenario'!BZ34*'Unit emission'!AR33)*Efficiency!$G32+Transition!$C32*('RCP19 scenario'!BZ34*'Unit emission'!AR77)*Efficiency!$P32)/Lifetime!$C32</f>
        <v>0</v>
      </c>
      <c r="IR33" s="9">
        <f>(Transition!$D32*('RCP19 scenario'!CA34*'Unit emission'!AS33)*Efficiency!$G32+Transition!$C32*('RCP19 scenario'!CA34*'Unit emission'!AS77)*Efficiency!$P32)/Lifetime!$C32</f>
        <v>0</v>
      </c>
      <c r="IS33" s="9">
        <f>(Transition!$D32*('RCP19 scenario'!CB34*'Unit emission'!AT33)*Efficiency!$G32+Transition!$C32*('RCP19 scenario'!CB34*'Unit emission'!AT77)*Efficiency!$P32)/Lifetime!$C32</f>
        <v>0</v>
      </c>
      <c r="IT33" s="9">
        <f>(Transition!$D32*('RCP19 scenario'!CC34*'Unit emission'!AU33)*Efficiency!$G32+Transition!$C32*('RCP19 scenario'!CC34*'Unit emission'!AU77)*Efficiency!$P32)/Lifetime!$C32</f>
        <v>0</v>
      </c>
      <c r="IU33" s="9">
        <f>(Transition!$D32*('RCP19 scenario'!CD34*'Unit emission'!AV33)*Efficiency!$G32+Transition!$C32*('RCP19 scenario'!CD34*'Unit emission'!AV77)*Efficiency!$P32)/Lifetime!$C32</f>
        <v>0</v>
      </c>
      <c r="IV33" s="9">
        <f>(Transition!$D32*('RCP19 scenario'!CE34*'Unit emission'!AW33)*Efficiency!$G32+Transition!$C32*('RCP19 scenario'!CE34*'Unit emission'!AW77)*Efficiency!$P32)/Lifetime!$C32</f>
        <v>0</v>
      </c>
      <c r="IW33" s="9">
        <f>(Transition!$D32*('RCP19 scenario'!CF34*'Unit emission'!AX33)*Efficiency!$G32+Transition!$C32*('RCP19 scenario'!CF34*'Unit emission'!AX77)*Efficiency!$P32)/Lifetime!$C32</f>
        <v>0</v>
      </c>
      <c r="IX33" s="9">
        <f>(Transition!$D32*('RCP19 scenario'!CG34*'Unit emission'!AY33)*Efficiency!$G32+Transition!$C32*('RCP19 scenario'!CG34*'Unit emission'!AY77)*Efficiency!$P32)/Lifetime!$C32</f>
        <v>0</v>
      </c>
      <c r="IY33" s="9">
        <f>(Transition!$D32*('RCP19 scenario'!CH34*'Unit emission'!AZ33)*Efficiency!$G32+Transition!$C32*('RCP19 scenario'!CH34*'Unit emission'!AZ77)*Efficiency!$P32)/Lifetime!$C32</f>
        <v>0</v>
      </c>
    </row>
    <row r="34" spans="1:259" x14ac:dyDescent="0.25">
      <c r="A34">
        <v>2041</v>
      </c>
      <c r="B34">
        <f>(Transition!$D33*('Base-scenario'!C35*'Unit emission'!C34)*Efficiency!$G33+(Transition!$C33*('Base-scenario'!C35*'Unit emission'!C78)+'Base-scenario'!C123*'Unit emission'!C210)*Efficiency!$P33)/Lifetime!$C33</f>
        <v>0</v>
      </c>
      <c r="C34">
        <f>(Transition!$D33*('Base-scenario'!D35*'Unit emission'!D34)*Efficiency!$G33+(Transition!$C33*('Base-scenario'!D35*'Unit emission'!D78)+'Base-scenario'!D123*'Unit emission'!D210)*Efficiency!$P33)/Lifetime!$C33</f>
        <v>0</v>
      </c>
      <c r="D34">
        <f>(Transition!$D33*('Base-scenario'!E35*'Unit emission'!E34)*Efficiency!$G33+(Transition!$C33*('Base-scenario'!E35*'Unit emission'!E78)+'Base-scenario'!E123*'Unit emission'!E210)*Efficiency!$P33)/Lifetime!$C33</f>
        <v>0</v>
      </c>
      <c r="E34">
        <f>(Transition!$D33*('Base-scenario'!F35*'Unit emission'!F34)*Efficiency!$G33+(Transition!$C33*('Base-scenario'!F35*'Unit emission'!F78)+'Base-scenario'!F123*'Unit emission'!F210)*Efficiency!$P33)/Lifetime!$C33</f>
        <v>0</v>
      </c>
      <c r="F34">
        <f>(Transition!$D33*('Base-scenario'!G35*'Unit emission'!G34)*Efficiency!$G33+(Transition!$C33*('Base-scenario'!G35*'Unit emission'!G78)+'Base-scenario'!G123*'Unit emission'!G210)*Efficiency!$P33)/Lifetime!$C33</f>
        <v>0</v>
      </c>
      <c r="G34">
        <f>(Transition!$D33*('Base-scenario'!H35*'Unit emission'!H34)*Efficiency!$G33+(Transition!$C33*('Base-scenario'!H35*'Unit emission'!H78)+'Base-scenario'!H123*'Unit emission'!H210)*Efficiency!$P33)/Lifetime!$C33</f>
        <v>0</v>
      </c>
      <c r="H34">
        <f>(Transition!$D33*('Base-scenario'!I35*'Unit emission'!I34)*Efficiency!$G33+(Transition!$C33*('Base-scenario'!I35*'Unit emission'!I78)+'Base-scenario'!I123*'Unit emission'!I210)*Efficiency!$P33)/Lifetime!$C33</f>
        <v>0</v>
      </c>
      <c r="I34">
        <f>(Transition!$D33*('Base-scenario'!J35*'Unit emission'!J34)*Efficiency!$G33+(Transition!$C33*('Base-scenario'!J35*'Unit emission'!J78)+'Base-scenario'!J123*'Unit emission'!J210)*Efficiency!$P33)/Lifetime!$C33</f>
        <v>0</v>
      </c>
      <c r="J34">
        <f>(Transition!$D33*('Base-scenario'!K35*'Unit emission'!K34)*Efficiency!$G33+(Transition!$C33*('Base-scenario'!K35*'Unit emission'!K78)+'Base-scenario'!K123*'Unit emission'!K210)*Efficiency!$P33)/Lifetime!$C33</f>
        <v>0</v>
      </c>
      <c r="K34">
        <f>(Transition!$D33*('Base-scenario'!L35*'Unit emission'!L34)*Efficiency!$G33+(Transition!$C33*('Base-scenario'!L35*'Unit emission'!L78)+'Base-scenario'!L123*'Unit emission'!L210)*Efficiency!$P33)/Lifetime!$C33</f>
        <v>0</v>
      </c>
      <c r="L34">
        <f>(Transition!$D33*('Base-scenario'!M35*'Unit emission'!M34)*Efficiency!$G33+(Transition!$C33*('Base-scenario'!M35*'Unit emission'!M78)+'Base-scenario'!M123*'Unit emission'!M210)*Efficiency!$P33)/Lifetime!$C33</f>
        <v>0</v>
      </c>
      <c r="M34">
        <f>(Transition!$D33*('Base-scenario'!N35*'Unit emission'!N34)*Efficiency!$G33+(Transition!$C33*('Base-scenario'!N35*'Unit emission'!N78)+'Base-scenario'!N123*'Unit emission'!N210)*Efficiency!$P33)/Lifetime!$C33</f>
        <v>0</v>
      </c>
      <c r="N34">
        <f>(Transition!$D33*('Base-scenario'!O35*'Unit emission'!O34)*Efficiency!$G33+(Transition!$C33*('Base-scenario'!O35*'Unit emission'!O78)+'Base-scenario'!O123*'Unit emission'!O210)*Efficiency!$P33)/Lifetime!$C33</f>
        <v>0</v>
      </c>
      <c r="O34">
        <f>(Transition!$D33*('Base-scenario'!P35*'Unit emission'!P34)*Efficiency!$G33+(Transition!$C33*('Base-scenario'!P35*'Unit emission'!P78)+'Base-scenario'!P123*'Unit emission'!P210)*Efficiency!$P33)/Lifetime!$C33</f>
        <v>0</v>
      </c>
      <c r="P34">
        <f>(Transition!$D33*('Base-scenario'!Q35*'Unit emission'!Q34)*Efficiency!$G33+(Transition!$C33*('Base-scenario'!Q35*'Unit emission'!Q78)+'Base-scenario'!Q123*'Unit emission'!Q210)*Efficiency!$P33)/Lifetime!$C33</f>
        <v>0</v>
      </c>
      <c r="Q34">
        <f>(Transition!$D33*('Base-scenario'!R35*'Unit emission'!R34)*Efficiency!$G33+(Transition!$C33*('Base-scenario'!R35*'Unit emission'!R78)+'Base-scenario'!R123*'Unit emission'!R210)*Efficiency!$P33)/Lifetime!$C33</f>
        <v>0</v>
      </c>
      <c r="R34">
        <f>(Transition!$D33*('Base-scenario'!S35*'Unit emission'!S34)*Efficiency!$G33+Transition!$C33*('Base-scenario'!S35*'Unit emission'!S78)*Efficiency!$P33)/Lifetime!$C33</f>
        <v>0</v>
      </c>
      <c r="S34">
        <f>(Transition!$D33*('Base-scenario'!T35*'Unit emission'!C34)*Efficiency!$G33+(Transition!$C33*('Base-scenario'!T35*'Unit emission'!C78)+'Base-scenario'!T123*'Unit emission'!C210)*Efficiency!$P33)/Lifetime!$C33</f>
        <v>0</v>
      </c>
      <c r="T34">
        <f>(Transition!$D33*('Base-scenario'!U35*'Unit emission'!D34)*Efficiency!$G33+(Transition!$C33*('Base-scenario'!U35*'Unit emission'!D78)+'Base-scenario'!U123*'Unit emission'!D210)*Efficiency!$P33)/Lifetime!$C33</f>
        <v>70502000.862646237</v>
      </c>
      <c r="U34">
        <f>(Transition!$D33*('Base-scenario'!V35*'Unit emission'!E34)*Efficiency!$G33+(Transition!$C33*('Base-scenario'!V35*'Unit emission'!E78)+'Base-scenario'!V123*'Unit emission'!E210)*Efficiency!$P33)/Lifetime!$C33</f>
        <v>0</v>
      </c>
      <c r="V34">
        <f>(Transition!$D33*('Base-scenario'!W35*'Unit emission'!F34)*Efficiency!$G33+(Transition!$C33*('Base-scenario'!W35*'Unit emission'!F78)+'Base-scenario'!W123*'Unit emission'!F210)*Efficiency!$P33)/Lifetime!$C33</f>
        <v>10826371.887139702</v>
      </c>
      <c r="W34">
        <f>(Transition!$D33*('Base-scenario'!X35*'Unit emission'!G34)*Efficiency!$G33+(Transition!$C33*('Base-scenario'!X35*'Unit emission'!G78)+'Base-scenario'!X123*'Unit emission'!G210)*Efficiency!$P33)/Lifetime!$C33</f>
        <v>141579797.41305369</v>
      </c>
      <c r="X34">
        <f>(Transition!$D33*('Base-scenario'!Y35*'Unit emission'!H34)*Efficiency!$G33+(Transition!$C33*('Base-scenario'!Y35*'Unit emission'!H78)+'Base-scenario'!Y123*'Unit emission'!H210)*Efficiency!$P33)/Lifetime!$C33</f>
        <v>6178436.9048632439</v>
      </c>
      <c r="Y34">
        <f>(Transition!$D33*('Base-scenario'!Z35*'Unit emission'!I34)*Efficiency!$G33+(Transition!$C33*('Base-scenario'!Z35*'Unit emission'!I78)+'Base-scenario'!Z123*'Unit emission'!I210)*Efficiency!$P33)/Lifetime!$C33</f>
        <v>16686269.229896128</v>
      </c>
      <c r="Z34">
        <f>(Transition!$D33*('Base-scenario'!AA35*'Unit emission'!J34)*Efficiency!$G33+(Transition!$C33*('Base-scenario'!AA35*'Unit emission'!J78)+'Base-scenario'!AA123*'Unit emission'!J210)*Efficiency!$P33)/Lifetime!$C33</f>
        <v>32018809.271944359</v>
      </c>
      <c r="AA34">
        <f>(Transition!$D33*('Base-scenario'!AB35*'Unit emission'!K34)*Efficiency!$G33+(Transition!$C33*('Base-scenario'!AB35*'Unit emission'!K78)+'Base-scenario'!AB123*'Unit emission'!K210)*Efficiency!$P33)/Lifetime!$C33</f>
        <v>247502644.31483033</v>
      </c>
      <c r="AB34">
        <f>(Transition!$D33*('Base-scenario'!AC35*'Unit emission'!L34)*Efficiency!$G33+(Transition!$C33*('Base-scenario'!AC35*'Unit emission'!L78)+'Base-scenario'!AC123*'Unit emission'!L210)*Efficiency!$P33)/Lifetime!$C33</f>
        <v>28714928.845738061</v>
      </c>
      <c r="AC34">
        <f>(Transition!$D33*('Base-scenario'!AD35*'Unit emission'!M34)*Efficiency!$G33+(Transition!$C33*('Base-scenario'!AD35*'Unit emission'!M78)+'Base-scenario'!AD123*'Unit emission'!M210)*Efficiency!$P33)/Lifetime!$C33</f>
        <v>33413488.51250476</v>
      </c>
      <c r="AD34">
        <f>(Transition!$D33*('Base-scenario'!AE35*'Unit emission'!N34)*Efficiency!$G33+(Transition!$C33*('Base-scenario'!AE35*'Unit emission'!N78)+'Base-scenario'!AE123*'Unit emission'!N210)*Efficiency!$P33)/Lifetime!$C33</f>
        <v>4600331.5036623152</v>
      </c>
      <c r="AE34">
        <f>(Transition!$D33*('Base-scenario'!AF35*'Unit emission'!O34)*Efficiency!$G33+(Transition!$C33*('Base-scenario'!AF35*'Unit emission'!O78)+'Base-scenario'!AF123*'Unit emission'!O210)*Efficiency!$P33)/Lifetime!$C33</f>
        <v>15163917.724261753</v>
      </c>
      <c r="AF34">
        <f>(Transition!$D33*('Base-scenario'!AG35*'Unit emission'!P34)*Efficiency!$G33+(Transition!$C33*('Base-scenario'!AG35*'Unit emission'!P78)+'Base-scenario'!AG123*'Unit emission'!P210)*Efficiency!$P33)/Lifetime!$C33</f>
        <v>24466747.784484122</v>
      </c>
      <c r="AG34">
        <f>(Transition!$D33*('Base-scenario'!AH35*'Unit emission'!Q34)*Efficiency!$G33+(Transition!$C33*('Base-scenario'!AH35*'Unit emission'!Q78)+'Base-scenario'!AH123*'Unit emission'!Q210)*Efficiency!$P33)/Lifetime!$C33</f>
        <v>11482643.532620873</v>
      </c>
      <c r="AH34">
        <f>(Transition!$D33*('Base-scenario'!AI35*'Unit emission'!R34)*Efficiency!$G33+(Transition!$C33*('Base-scenario'!AI35*'Unit emission'!R78)+'Base-scenario'!AI123*'Unit emission'!R210)*Efficiency!$P33)/Lifetime!$C33</f>
        <v>74688341.919265985</v>
      </c>
      <c r="AI34">
        <f>(Transition!$D33*('Base-scenario'!AJ35*'Unit emission'!S34)*Efficiency!$G33+Transition!$C33*('Base-scenario'!AJ35*'Unit emission'!S78)*Efficiency!$P33)/Lifetime!$C33</f>
        <v>0</v>
      </c>
      <c r="AJ34">
        <f>(Transition!$D33*('Base-scenario'!AK35*'Unit emission'!C34+'Base-scenario'!AK123*'Unit emission'!C166)*Efficiency!$G33+(Transition!$C33*('Base-scenario'!AK35*'Unit emission'!C78)+'Base-scenario'!AK123*'Unit emission'!C210)*Efficiency!$P33)/Lifetime!$C33</f>
        <v>0</v>
      </c>
      <c r="AK34">
        <f>(Transition!$D33*('Base-scenario'!AL35*'Unit emission'!D34+'Base-scenario'!AL123*'Unit emission'!D166)*Efficiency!$G33+(Transition!$C33*('Base-scenario'!AL35*'Unit emission'!D78)+'Base-scenario'!AL123*'Unit emission'!D210)*Efficiency!$P33)/Lifetime!$C33</f>
        <v>123424956.63497351</v>
      </c>
      <c r="AL34">
        <f>(Transition!$D33*('Base-scenario'!AM35*'Unit emission'!E34+'Base-scenario'!AM123*'Unit emission'!E166)*Efficiency!$G33+(Transition!$C33*('Base-scenario'!AM35*'Unit emission'!E78)+'Base-scenario'!AM123*'Unit emission'!E210)*Efficiency!$P33)/Lifetime!$C33</f>
        <v>0</v>
      </c>
      <c r="AM34">
        <f>(Transition!$D33*('Base-scenario'!AN35*'Unit emission'!F34+'Base-scenario'!AN123*'Unit emission'!F166)*Efficiency!$G33+(Transition!$C33*('Base-scenario'!AN35*'Unit emission'!F78)+'Base-scenario'!AN123*'Unit emission'!F210)*Efficiency!$P33)/Lifetime!$C33</f>
        <v>18748730.774654556</v>
      </c>
      <c r="AN34">
        <f>(Transition!$D33*('Base-scenario'!AO35*'Unit emission'!G34+'Base-scenario'!AO123*'Unit emission'!G166)*Efficiency!$G33+(Transition!$C33*('Base-scenario'!AO35*'Unit emission'!G78)+'Base-scenario'!AO123*'Unit emission'!G210)*Efficiency!$P33)/Lifetime!$C33</f>
        <v>230057145.9565376</v>
      </c>
      <c r="AO34">
        <f>(Transition!$D33*('Base-scenario'!AP35*'Unit emission'!H34+'Base-scenario'!AP123*'Unit emission'!H166)*Efficiency!$G33+(Transition!$C33*('Base-scenario'!AP35*'Unit emission'!H78)+'Base-scenario'!AP123*'Unit emission'!H210)*Efficiency!$P33)/Lifetime!$C33</f>
        <v>12356873.809726488</v>
      </c>
      <c r="AP34">
        <f>(Transition!$D33*('Base-scenario'!AQ35*'Unit emission'!I34+'Base-scenario'!AQ123*'Unit emission'!I166)*Efficiency!$G33+(Transition!$C33*('Base-scenario'!AQ35*'Unit emission'!I78)+'Base-scenario'!AQ123*'Unit emission'!I210)*Efficiency!$P33)/Lifetime!$C33</f>
        <v>33719537.149653465</v>
      </c>
      <c r="AQ34">
        <f>(Transition!$D33*('Base-scenario'!AR35*'Unit emission'!J34+'Base-scenario'!AR123*'Unit emission'!J166)*Efficiency!$G33+(Transition!$C33*('Base-scenario'!AR35*'Unit emission'!J78)+'Base-scenario'!AR123*'Unit emission'!J210)*Efficiency!$P33)/Lifetime!$C33</f>
        <v>64113767.782648794</v>
      </c>
      <c r="AR34">
        <f>(Transition!$D33*('Base-scenario'!AS35*'Unit emission'!K34+'Base-scenario'!AS123*'Unit emission'!K166)*Efficiency!$G33+(Transition!$C33*('Base-scenario'!AS35*'Unit emission'!K78)+'Base-scenario'!AS123*'Unit emission'!K210)*Efficiency!$P33)/Lifetime!$C33</f>
        <v>495005288.62966067</v>
      </c>
      <c r="AS34">
        <f>(Transition!$D33*('Base-scenario'!AT35*'Unit emission'!L34+'Base-scenario'!AT123*'Unit emission'!L166)*Efficiency!$G33+(Transition!$C33*('Base-scenario'!AT35*'Unit emission'!L78)+'Base-scenario'!AT123*'Unit emission'!L210)*Efficiency!$P33)/Lifetime!$C33</f>
        <v>57429857.691475697</v>
      </c>
      <c r="AT34">
        <f>(Transition!$D33*('Base-scenario'!AU35*'Unit emission'!M34+'Base-scenario'!AU123*'Unit emission'!M166)*Efficiency!$G33+(Transition!$C33*('Base-scenario'!AU35*'Unit emission'!M78)+'Base-scenario'!AU123*'Unit emission'!M210)*Efficiency!$P33)/Lifetime!$C33</f>
        <v>66826977.025009304</v>
      </c>
      <c r="AU34">
        <f>(Transition!$D33*('Base-scenario'!AV35*'Unit emission'!N34+'Base-scenario'!AV123*'Unit emission'!N166)*Efficiency!$G33+(Transition!$C33*('Base-scenario'!AV35*'Unit emission'!N78)+'Base-scenario'!AV123*'Unit emission'!N210)*Efficiency!$P33)/Lifetime!$C33</f>
        <v>9159651.0743630435</v>
      </c>
      <c r="AV34">
        <f>(Transition!$D33*('Base-scenario'!AW35*'Unit emission'!O34+'Base-scenario'!AW123*'Unit emission'!O166)*Efficiency!$G33+(Transition!$C33*('Base-scenario'!AW35*'Unit emission'!O78)+'Base-scenario'!AW123*'Unit emission'!O210)*Efficiency!$P33)/Lifetime!$C33</f>
        <v>30327835.448523548</v>
      </c>
      <c r="AW34">
        <f>(Transition!$D33*('Base-scenario'!AX35*'Unit emission'!P34+'Base-scenario'!AX123*'Unit emission'!P166)*Efficiency!$G33+(Transition!$C33*('Base-scenario'!AX35*'Unit emission'!P78)+'Base-scenario'!AX123*'Unit emission'!P210)*Efficiency!$P33)/Lifetime!$C33</f>
        <v>48933495.568968244</v>
      </c>
      <c r="AX34">
        <f>(Transition!$D33*('Base-scenario'!AY35*'Unit emission'!Q34+'Base-scenario'!AY123*'Unit emission'!Q166)*Efficiency!$G33+(Transition!$C33*('Base-scenario'!AY35*'Unit emission'!Q78)+'Base-scenario'!AY123*'Unit emission'!Q210)*Efficiency!$P33)/Lifetime!$C33</f>
        <v>22965287.065241747</v>
      </c>
      <c r="AY34">
        <f>(Transition!$D33*('Base-scenario'!AZ35*'Unit emission'!R34+'Base-scenario'!AZ123*'Unit emission'!R166)*Efficiency!$G33+(Transition!$C33*('Base-scenario'!AZ35*'Unit emission'!R78)+'Base-scenario'!AZ123*'Unit emission'!R210)*Efficiency!$P33)/Lifetime!$C33</f>
        <v>149376683.83853197</v>
      </c>
      <c r="AZ34">
        <f>(Transition!$D33*('Base-scenario'!BA35*'Unit emission'!S34)*Efficiency!$G33+Transition!$C33*('Base-scenario'!BA35*'Unit emission'!S78)*Efficiency!$P33)/Lifetime!$C33</f>
        <v>0</v>
      </c>
      <c r="BA34" s="9">
        <f>(Transition!$D33*('Base-scenario'!BB35*'Unit emission'!C34)*Efficiency!$G33+Transition!$C33*('Base-scenario'!BB35*'Unit emission'!C78)*Efficiency!$P33)/Lifetime!$C33</f>
        <v>0</v>
      </c>
      <c r="BB34" s="9">
        <f>(Transition!$D33*('Base-scenario'!BC35*'Unit emission'!D34)*Efficiency!$G33+Transition!$C33*('Base-scenario'!BC35*'Unit emission'!D78)*Efficiency!$P33)/Lifetime!$C33</f>
        <v>0</v>
      </c>
      <c r="BC34" s="9">
        <f>(Transition!$D33*('Base-scenario'!BD35*'Unit emission'!E34)*Efficiency!$G33+Transition!$C33*('Base-scenario'!BD35*'Unit emission'!E78)*Efficiency!$P33)/Lifetime!$C33</f>
        <v>0</v>
      </c>
      <c r="BD34" s="9">
        <f>(Transition!$D33*('Base-scenario'!BE35*'Unit emission'!F34)*Efficiency!$G33+Transition!$C33*('Base-scenario'!BE35*'Unit emission'!F78)*Efficiency!$P33)/Lifetime!$C33</f>
        <v>0</v>
      </c>
      <c r="BE34" s="9">
        <f>(Transition!$D33*('Base-scenario'!BF35*'Unit emission'!G34)*Efficiency!$G33+Transition!$C33*('Base-scenario'!BF35*'Unit emission'!G78)*Efficiency!$P33)/Lifetime!$C33</f>
        <v>0</v>
      </c>
      <c r="BF34" s="9">
        <f>(Transition!$D33*('Base-scenario'!BG35*'Unit emission'!H34)*Efficiency!$G33+Transition!$C33*('Base-scenario'!BG35*'Unit emission'!H78)*Efficiency!$P33)/Lifetime!$C33</f>
        <v>0</v>
      </c>
      <c r="BG34" s="9">
        <f>(Transition!$D33*('Base-scenario'!BH35*'Unit emission'!I34)*Efficiency!$G33+Transition!$C33*('Base-scenario'!BH35*'Unit emission'!I78)*Efficiency!$P33)/Lifetime!$C33</f>
        <v>0</v>
      </c>
      <c r="BH34" s="9">
        <f>(Transition!$D33*('Base-scenario'!BI35*'Unit emission'!J34)*Efficiency!$G33+Transition!$C33*('Base-scenario'!BI35*'Unit emission'!J78)*Efficiency!$P33)/Lifetime!$C33</f>
        <v>0</v>
      </c>
      <c r="BI34" s="9">
        <f>(Transition!$D33*('Base-scenario'!BJ35*'Unit emission'!K34)*Efficiency!$G33+Transition!$C33*('Base-scenario'!BJ35*'Unit emission'!K78)*Efficiency!$P33)/Lifetime!$C33</f>
        <v>0</v>
      </c>
      <c r="BJ34" s="9">
        <f>(Transition!$D33*('Base-scenario'!BK35*'Unit emission'!L34)*Efficiency!$G33+Transition!$C33*('Base-scenario'!BK35*'Unit emission'!L78)*Efficiency!$P33)/Lifetime!$C33</f>
        <v>0</v>
      </c>
      <c r="BK34" s="9">
        <f>(Transition!$D33*('Base-scenario'!BL35*'Unit emission'!M34)*Efficiency!$G33+Transition!$C33*('Base-scenario'!BL35*'Unit emission'!M78)*Efficiency!$P33)/Lifetime!$C33</f>
        <v>0</v>
      </c>
      <c r="BL34" s="9">
        <f>(Transition!$D33*('Base-scenario'!BM35*'Unit emission'!N34)*Efficiency!$G33+Transition!$C33*('Base-scenario'!BM35*'Unit emission'!N78)*Efficiency!$P33)/Lifetime!$C33</f>
        <v>0</v>
      </c>
      <c r="BM34" s="9">
        <f>(Transition!$D33*('Base-scenario'!BN35*'Unit emission'!O34)*Efficiency!$G33+Transition!$C33*('Base-scenario'!BN35*'Unit emission'!O78)*Efficiency!$P33)/Lifetime!$C33</f>
        <v>0</v>
      </c>
      <c r="BN34" s="9">
        <f>(Transition!$D33*('Base-scenario'!BO35*'Unit emission'!P34)*Efficiency!$G33+Transition!$C33*('Base-scenario'!BO35*'Unit emission'!P78)*Efficiency!$P33)/Lifetime!$C33</f>
        <v>0</v>
      </c>
      <c r="BO34" s="9">
        <f>(Transition!$D33*('Base-scenario'!BP35*'Unit emission'!Q34)*Efficiency!$G33+Transition!$C33*('Base-scenario'!BP35*'Unit emission'!Q78)*Efficiency!$P33)/Lifetime!$C33</f>
        <v>0</v>
      </c>
      <c r="BP34" s="9">
        <f>(Transition!$D33*('Base-scenario'!BQ35*'Unit emission'!R34)*Efficiency!$G33+Transition!$C33*('Base-scenario'!BQ35*'Unit emission'!R78)*Efficiency!$P33)/Lifetime!$C33</f>
        <v>0</v>
      </c>
      <c r="BQ34" s="9">
        <f>(Transition!$D33*('Base-scenario'!BR35*'Unit emission'!S34)*Efficiency!$G33+Transition!$C33*('Base-scenario'!BR35*'Unit emission'!S78)*Efficiency!$P33)/Lifetime!$C33</f>
        <v>0</v>
      </c>
      <c r="BR34" s="9">
        <f>(Transition!$D33*('Base-scenario'!BS35*'Unit emission'!C34)*Efficiency!$G33+Transition!$C33*('Base-scenario'!BS35*'Unit emission'!C78)*Efficiency!$P33)/Lifetime!$C33</f>
        <v>0</v>
      </c>
      <c r="BS34" s="9">
        <f>(Transition!$D33*('Base-scenario'!BT35*'Unit emission'!D34)*Efficiency!$G33+Transition!$C33*('Base-scenario'!BT35*'Unit emission'!D78)*Efficiency!$P33)/Lifetime!$C33</f>
        <v>0</v>
      </c>
      <c r="BT34" s="9">
        <f>(Transition!$D33*('Base-scenario'!BU35*'Unit emission'!E34)*Efficiency!$G33+Transition!$C33*('Base-scenario'!BU35*'Unit emission'!E78)*Efficiency!$P33)/Lifetime!$C33</f>
        <v>0</v>
      </c>
      <c r="BU34" s="9">
        <f>(Transition!$D33*('Base-scenario'!BV35*'Unit emission'!F34)*Efficiency!$G33+Transition!$C33*('Base-scenario'!BV35*'Unit emission'!F78)*Efficiency!$P33)/Lifetime!$C33</f>
        <v>0</v>
      </c>
      <c r="BV34" s="9">
        <f>(Transition!$D33*('Base-scenario'!BW35*'Unit emission'!G34)*Efficiency!$G33+Transition!$C33*('Base-scenario'!BW35*'Unit emission'!G78)*Efficiency!$P33)/Lifetime!$C33</f>
        <v>0</v>
      </c>
      <c r="BW34" s="9">
        <f>(Transition!$D33*('Base-scenario'!BX35*'Unit emission'!H34)*Efficiency!$G33+Transition!$C33*('Base-scenario'!BX35*'Unit emission'!H78)*Efficiency!$P33)/Lifetime!$C33</f>
        <v>0</v>
      </c>
      <c r="BX34" s="9">
        <f>(Transition!$D33*('Base-scenario'!BY35*'Unit emission'!I34)*Efficiency!$G33+Transition!$C33*('Base-scenario'!BY35*'Unit emission'!I78)*Efficiency!$P33)/Lifetime!$C33</f>
        <v>0</v>
      </c>
      <c r="BY34" s="9">
        <f>(Transition!$D33*('Base-scenario'!BZ35*'Unit emission'!J34)*Efficiency!$G33+Transition!$C33*('Base-scenario'!BZ35*'Unit emission'!J78)*Efficiency!$P33)/Lifetime!$C33</f>
        <v>0</v>
      </c>
      <c r="BZ34" s="9">
        <f>(Transition!$D33*('Base-scenario'!CA35*'Unit emission'!K34)*Efficiency!$G33+Transition!$C33*('Base-scenario'!CA35*'Unit emission'!K78)*Efficiency!$P33)/Lifetime!$C33</f>
        <v>0</v>
      </c>
      <c r="CA34" s="9">
        <f>(Transition!$D33*('Base-scenario'!CB35*'Unit emission'!L34)*Efficiency!$G33+Transition!$C33*('Base-scenario'!CB35*'Unit emission'!L78)*Efficiency!$P33)/Lifetime!$C33</f>
        <v>0</v>
      </c>
      <c r="CB34" s="9">
        <f>(Transition!$D33*('Base-scenario'!CC35*'Unit emission'!M34)*Efficiency!$G33+Transition!$C33*('Base-scenario'!CC35*'Unit emission'!M78)*Efficiency!$P33)/Lifetime!$C33</f>
        <v>0</v>
      </c>
      <c r="CC34" s="9">
        <f>(Transition!$D33*('Base-scenario'!CD35*'Unit emission'!N34)*Efficiency!$G33+Transition!$C33*('Base-scenario'!CD35*'Unit emission'!N78)*Efficiency!$P33)/Lifetime!$C33</f>
        <v>0</v>
      </c>
      <c r="CD34" s="9">
        <f>(Transition!$D33*('Base-scenario'!CE35*'Unit emission'!O34)*Efficiency!$G33+Transition!$C33*('Base-scenario'!CE35*'Unit emission'!O78)*Efficiency!$P33)/Lifetime!$C33</f>
        <v>0</v>
      </c>
      <c r="CE34" s="9">
        <f>(Transition!$D33*('Base-scenario'!CF35*'Unit emission'!P34)*Efficiency!$G33+Transition!$C33*('Base-scenario'!CF35*'Unit emission'!P78)*Efficiency!$P33)/Lifetime!$C33</f>
        <v>0</v>
      </c>
      <c r="CF34" s="9">
        <f>(Transition!$D33*('Base-scenario'!CG35*'Unit emission'!Q34)*Efficiency!$G33+Transition!$C33*('Base-scenario'!CG35*'Unit emission'!Q78)*Efficiency!$P33)/Lifetime!$C33</f>
        <v>0</v>
      </c>
      <c r="CG34" s="9">
        <f>(Transition!$D33*('Base-scenario'!CH35*'Unit emission'!R34)*Efficiency!$G33+Transition!$C33*('Base-scenario'!CH35*'Unit emission'!R78)*Efficiency!$P33)/Lifetime!$C33</f>
        <v>0</v>
      </c>
      <c r="CJ34">
        <v>2041</v>
      </c>
      <c r="CK34">
        <f>(Transition!$D33*('RCP26 scenario'!C35*'Unit emission'!T34+'RCP26 scenario'!C123*'Unit emission'!T166)*Efficiency!$G33+(Transition!$C33*('RCP26 scenario'!C35*'Unit emission'!T78)+'RCP26 scenario'!C123*'Unit emission'!T210)*Efficiency!$P33)/Lifetime!$C33</f>
        <v>0</v>
      </c>
      <c r="CL34">
        <f>(Transition!$D33*('RCP26 scenario'!D35*'Unit emission'!U34+'RCP26 scenario'!D123*'Unit emission'!U166)*Efficiency!$G33+(Transition!$C33*('RCP26 scenario'!D35*'Unit emission'!U78)+'RCP26 scenario'!D123*'Unit emission'!U210)*Efficiency!$P33)/Lifetime!$C33</f>
        <v>0</v>
      </c>
      <c r="CM34">
        <f>(Transition!$D33*('RCP26 scenario'!E35*'Unit emission'!V34+'RCP26 scenario'!E123*'Unit emission'!V166)*Efficiency!$G33+(Transition!$C33*('RCP26 scenario'!E35*'Unit emission'!V78)+'RCP26 scenario'!E123*'Unit emission'!V210)*Efficiency!$P33)/Lifetime!$C33</f>
        <v>0</v>
      </c>
      <c r="CN34">
        <f>(Transition!$D33*('RCP26 scenario'!F35*'Unit emission'!W34+'RCP26 scenario'!F123*'Unit emission'!W166)*Efficiency!$G33+(Transition!$C33*('RCP26 scenario'!F35*'Unit emission'!W78)+'RCP26 scenario'!F123*'Unit emission'!W210)*Efficiency!$P33)/Lifetime!$C33</f>
        <v>0</v>
      </c>
      <c r="CO34">
        <f>(Transition!$D33*('RCP26 scenario'!G35*'Unit emission'!X34+'RCP26 scenario'!G123*'Unit emission'!X166)*Efficiency!$G33+(Transition!$C33*('RCP26 scenario'!G35*'Unit emission'!X78)+'RCP26 scenario'!G123*'Unit emission'!X210)*Efficiency!$P33)/Lifetime!$C33</f>
        <v>0</v>
      </c>
      <c r="CP34">
        <f>(Transition!$D33*('RCP26 scenario'!H35*'Unit emission'!Y34+'RCP26 scenario'!H123*'Unit emission'!Y166)*Efficiency!$G33+(Transition!$C33*('RCP26 scenario'!H35*'Unit emission'!Y78)+'RCP26 scenario'!H123*'Unit emission'!Y210)*Efficiency!$P33)/Lifetime!$C33</f>
        <v>0</v>
      </c>
      <c r="CQ34">
        <f>(Transition!$D33*('RCP26 scenario'!I35*'Unit emission'!Z34+'RCP26 scenario'!I123*'Unit emission'!Z166)*Efficiency!$G33+(Transition!$C33*('RCP26 scenario'!I35*'Unit emission'!Z78)+'RCP26 scenario'!I123*'Unit emission'!Z210)*Efficiency!$P33)/Lifetime!$C33</f>
        <v>0</v>
      </c>
      <c r="CR34">
        <f>(Transition!$D33*('RCP26 scenario'!J35*'Unit emission'!AA34+'RCP26 scenario'!J123*'Unit emission'!AA166)*Efficiency!$G33+(Transition!$C33*('RCP26 scenario'!J35*'Unit emission'!AA78)+'RCP26 scenario'!J123*'Unit emission'!AA210)*Efficiency!$P33)/Lifetime!$C33</f>
        <v>0</v>
      </c>
      <c r="CS34">
        <f>(Transition!$D33*('RCP26 scenario'!K35*'Unit emission'!AB34+'RCP26 scenario'!K123*'Unit emission'!AB166)*Efficiency!$G33+(Transition!$C33*('RCP26 scenario'!K35*'Unit emission'!AB78)+'RCP26 scenario'!K123*'Unit emission'!AB210)*Efficiency!$P33)/Lifetime!$C33</f>
        <v>0</v>
      </c>
      <c r="CT34">
        <f>(Transition!$D33*('RCP26 scenario'!L35*'Unit emission'!AC34+'RCP26 scenario'!L123*'Unit emission'!AC166)*Efficiency!$G33+(Transition!$C33*('RCP26 scenario'!L35*'Unit emission'!AC78)+'RCP26 scenario'!L123*'Unit emission'!AC210)*Efficiency!$P33)/Lifetime!$C33</f>
        <v>0</v>
      </c>
      <c r="CU34">
        <f>(Transition!$D33*('RCP26 scenario'!M35*'Unit emission'!AD34+'RCP26 scenario'!M123*'Unit emission'!AD166)*Efficiency!$G33+(Transition!$C33*('RCP26 scenario'!M35*'Unit emission'!AD78)+'RCP26 scenario'!M123*'Unit emission'!AD210)*Efficiency!$P33)/Lifetime!$C33</f>
        <v>0</v>
      </c>
      <c r="CV34">
        <f>(Transition!$D33*('RCP26 scenario'!N35*'Unit emission'!AE34+'RCP26 scenario'!N123*'Unit emission'!AE166)*Efficiency!$G33+(Transition!$C33*('RCP26 scenario'!N35*'Unit emission'!AE78)+'RCP26 scenario'!N123*'Unit emission'!AE210)*Efficiency!$P33)/Lifetime!$C33</f>
        <v>0</v>
      </c>
      <c r="CW34">
        <f>(Transition!$D33*('RCP26 scenario'!O35*'Unit emission'!AF34+'RCP26 scenario'!O123*'Unit emission'!AF166)*Efficiency!$G33+(Transition!$C33*('RCP26 scenario'!O35*'Unit emission'!AF78)+'RCP26 scenario'!O123*'Unit emission'!AF210)*Efficiency!$P33)/Lifetime!$C33</f>
        <v>0</v>
      </c>
      <c r="CX34">
        <f>(Transition!$D33*('RCP26 scenario'!P35*'Unit emission'!AG34+'RCP26 scenario'!P123*'Unit emission'!AG166)*Efficiency!$G33+(Transition!$C33*('RCP26 scenario'!P35*'Unit emission'!AG78)+'RCP26 scenario'!P123*'Unit emission'!AG210)*Efficiency!$P33)/Lifetime!$C33</f>
        <v>0</v>
      </c>
      <c r="CY34">
        <f>(Transition!$D33*('RCP26 scenario'!Q35*'Unit emission'!AH34+'RCP26 scenario'!Q123*'Unit emission'!AH166)*Efficiency!$G33+(Transition!$C33*('RCP26 scenario'!Q35*'Unit emission'!AH78)+'RCP26 scenario'!Q123*'Unit emission'!AH210)*Efficiency!$P33)/Lifetime!$C33</f>
        <v>0</v>
      </c>
      <c r="CZ34">
        <f>(Transition!$D33*('RCP26 scenario'!R35*'Unit emission'!AI34+'RCP26 scenario'!R123*'Unit emission'!AI166)*Efficiency!$G33+(Transition!$C33*('RCP26 scenario'!R35*'Unit emission'!AI78)+'RCP26 scenario'!R123*'Unit emission'!AI210)*Efficiency!$P33)/Lifetime!$C33</f>
        <v>0</v>
      </c>
      <c r="DA34">
        <f>(Transition!$D33*('RCP26 scenario'!S35*'Unit emission'!AJ34)*Efficiency!$G33+Transition!$C33*('RCP26 scenario'!S35*'Unit emission'!AJ78)*Efficiency!$P33)/Lifetime!$C33</f>
        <v>0</v>
      </c>
      <c r="DB34">
        <f>(Transition!$D33*('RCP26 scenario'!T35*'Unit emission'!T34+'RCP26 scenario'!T123*'Unit emission'!T166)*Efficiency!$G33+(Transition!$C33*('RCP26 scenario'!T35*'Unit emission'!T78)+'RCP26 scenario'!T123*'Unit emission'!T210)*Efficiency!$P33)/Lifetime!$C33</f>
        <v>279378297.14563441</v>
      </c>
      <c r="DC34">
        <f>(Transition!$D33*('RCP26 scenario'!U35*'Unit emission'!U34+'RCP26 scenario'!U123*'Unit emission'!U166)*Efficiency!$G33+(Transition!$C33*('RCP26 scenario'!U35*'Unit emission'!U78)+'RCP26 scenario'!U123*'Unit emission'!U210)*Efficiency!$P33)/Lifetime!$C33</f>
        <v>95870935.582914203</v>
      </c>
      <c r="DD34">
        <f>(Transition!$D33*('RCP26 scenario'!V35*'Unit emission'!V34+'RCP26 scenario'!V123*'Unit emission'!V166)*Efficiency!$G33+(Transition!$C33*('RCP26 scenario'!V35*'Unit emission'!V78)+'RCP26 scenario'!V123*'Unit emission'!V210)*Efficiency!$P33)/Lifetime!$C33</f>
        <v>0</v>
      </c>
      <c r="DE34">
        <f>(Transition!$D33*('RCP26 scenario'!W35*'Unit emission'!W34+'RCP26 scenario'!W123*'Unit emission'!W166)*Efficiency!$G33+(Transition!$C33*('RCP26 scenario'!W35*'Unit emission'!W78)+'RCP26 scenario'!W123*'Unit emission'!W210)*Efficiency!$P33)/Lifetime!$C33</f>
        <v>20543355.971343789</v>
      </c>
      <c r="DF34">
        <f>(Transition!$D33*('RCP26 scenario'!X35*'Unit emission'!X34+'RCP26 scenario'!X123*'Unit emission'!X166)*Efficiency!$G33+(Transition!$C33*('RCP26 scenario'!X35*'Unit emission'!X78)+'RCP26 scenario'!X123*'Unit emission'!X210)*Efficiency!$P33)/Lifetime!$C33</f>
        <v>115183474.0693513</v>
      </c>
      <c r="DG34">
        <f>(Transition!$D33*('RCP26 scenario'!Y35*'Unit emission'!Y34+'RCP26 scenario'!Y123*'Unit emission'!Y166)*Efficiency!$G33+(Transition!$C33*('RCP26 scenario'!Y35*'Unit emission'!Y78)+'RCP26 scenario'!Y123*'Unit emission'!Y210)*Efficiency!$P33)/Lifetime!$C33</f>
        <v>8862604.8015276007</v>
      </c>
      <c r="DH34">
        <f>(Transition!$D33*('RCP26 scenario'!Z35*'Unit emission'!Z34+'RCP26 scenario'!Z123*'Unit emission'!Z166)*Efficiency!$G33+(Transition!$C33*('RCP26 scenario'!Z35*'Unit emission'!Z78)+'RCP26 scenario'!Z123*'Unit emission'!Z210)*Efficiency!$P33)/Lifetime!$C33</f>
        <v>14781939.75567003</v>
      </c>
      <c r="DI34">
        <f>(Transition!$D33*('RCP26 scenario'!AA35*'Unit emission'!AA34+'RCP26 scenario'!AA123*'Unit emission'!AA166)*Efficiency!$G33+(Transition!$C33*('RCP26 scenario'!AA35*'Unit emission'!AA78)+'RCP26 scenario'!AA123*'Unit emission'!AA210)*Efficiency!$P33)/Lifetime!$C33</f>
        <v>53590474.72232686</v>
      </c>
      <c r="DJ34">
        <f>(Transition!$D33*('RCP26 scenario'!AB35*'Unit emission'!AB34+'RCP26 scenario'!AB123*'Unit emission'!AB166)*Efficiency!$G33+(Transition!$C33*('RCP26 scenario'!AB35*'Unit emission'!AB78)+'RCP26 scenario'!AB123*'Unit emission'!AB210)*Efficiency!$P33)/Lifetime!$C33</f>
        <v>297391402.65999722</v>
      </c>
      <c r="DK34">
        <f>(Transition!$D33*('RCP26 scenario'!AC35*'Unit emission'!AC34+'RCP26 scenario'!AC123*'Unit emission'!AC166)*Efficiency!$G33+(Transition!$C33*('RCP26 scenario'!AC35*'Unit emission'!AC78)+'RCP26 scenario'!AC123*'Unit emission'!AC210)*Efficiency!$P33)/Lifetime!$C33</f>
        <v>35306555.400791004</v>
      </c>
      <c r="DL34">
        <f>(Transition!$D33*('RCP26 scenario'!AD35*'Unit emission'!AD34+'RCP26 scenario'!AD123*'Unit emission'!AD166)*Efficiency!$G33+(Transition!$C33*('RCP26 scenario'!AD35*'Unit emission'!AD78)+'RCP26 scenario'!AD123*'Unit emission'!AD210)*Efficiency!$P33)/Lifetime!$C33</f>
        <v>58909020.964101188</v>
      </c>
      <c r="DM34">
        <f>(Transition!$D33*('RCP26 scenario'!AE35*'Unit emission'!AE34+'RCP26 scenario'!AE123*'Unit emission'!AE166)*Efficiency!$G33+(Transition!$C33*('RCP26 scenario'!AE35*'Unit emission'!AE78)+'RCP26 scenario'!AE123*'Unit emission'!AE210)*Efficiency!$P33)/Lifetime!$C33</f>
        <v>6467047.3279989474</v>
      </c>
      <c r="DN34">
        <f>(Transition!$D33*('RCP26 scenario'!AF35*'Unit emission'!AF34+'RCP26 scenario'!AF123*'Unit emission'!AF166)*Efficiency!$G33+(Transition!$C33*('RCP26 scenario'!AF35*'Unit emission'!AF78)+'RCP26 scenario'!AF123*'Unit emission'!AF210)*Efficiency!$P33)/Lifetime!$C33</f>
        <v>17619966.003505349</v>
      </c>
      <c r="DO34">
        <f>(Transition!$D33*('RCP26 scenario'!AG35*'Unit emission'!AG34+'RCP26 scenario'!AG123*'Unit emission'!AG166)*Efficiency!$G33+(Transition!$C33*('RCP26 scenario'!AG35*'Unit emission'!AG78)+'RCP26 scenario'!AG123*'Unit emission'!AG210)*Efficiency!$P33)/Lifetime!$C33</f>
        <v>27853296.456937503</v>
      </c>
      <c r="DP34">
        <f>(Transition!$D33*('RCP26 scenario'!AH35*'Unit emission'!AH34+'RCP26 scenario'!AH123*'Unit emission'!AH166)*Efficiency!$G33+(Transition!$C33*('RCP26 scenario'!AH35*'Unit emission'!AH78)+'RCP26 scenario'!AH123*'Unit emission'!AH210)*Efficiency!$P33)/Lifetime!$C33</f>
        <v>14660884.199321194</v>
      </c>
      <c r="DQ34">
        <f>(Transition!$D33*('RCP26 scenario'!AI35*'Unit emission'!AI34+'RCP26 scenario'!AI123*'Unit emission'!AI166)*Efficiency!$G33+(Transition!$C33*('RCP26 scenario'!AI35*'Unit emission'!AI78)+'RCP26 scenario'!AI123*'Unit emission'!AI210)*Efficiency!$P33)/Lifetime!$C33</f>
        <v>69067039.117248759</v>
      </c>
      <c r="DR34">
        <f>(Transition!$D33*('RCP26 scenario'!AJ35*'Unit emission'!AJ34)*Efficiency!$G33+Transition!$C33*('RCP26 scenario'!AJ35*'Unit emission'!AJ78)*Efficiency!$P33)/Lifetime!$C33</f>
        <v>0</v>
      </c>
      <c r="DS34">
        <f>(Transition!$D33*('RCP26 scenario'!AK35*'Unit emission'!T34+'RCP26 scenario'!AK123*'Unit emission'!T166)*Efficiency!$G33+(Transition!$C33*('RCP26 scenario'!AK35*'Unit emission'!T78)+'RCP26 scenario'!AK123*'Unit emission'!T210)*Efficiency!$P33)/Lifetime!$C33</f>
        <v>578336295.31742859</v>
      </c>
      <c r="DT34">
        <f>(Transition!$D33*('RCP26 scenario'!AL35*'Unit emission'!U34+'RCP26 scenario'!AL123*'Unit emission'!U166)*Efficiency!$G33+(Transition!$C33*('RCP26 scenario'!AL35*'Unit emission'!U78)+'RCP26 scenario'!AL123*'Unit emission'!U210)*Efficiency!$P33)/Lifetime!$C33</f>
        <v>116720427.6166399</v>
      </c>
      <c r="DU34">
        <f>(Transition!$D33*('RCP26 scenario'!AM35*'Unit emission'!V34+'RCP26 scenario'!AM123*'Unit emission'!V166)*Efficiency!$G33+(Transition!$C33*('RCP26 scenario'!AM35*'Unit emission'!V78)+'RCP26 scenario'!AM123*'Unit emission'!V210)*Efficiency!$P33)/Lifetime!$C33</f>
        <v>0</v>
      </c>
      <c r="DV34">
        <f>(Transition!$D33*('RCP26 scenario'!AN35*'Unit emission'!W34+'RCP26 scenario'!AN123*'Unit emission'!W166)*Efficiency!$G33+(Transition!$C33*('RCP26 scenario'!AN35*'Unit emission'!W78)+'RCP26 scenario'!AN123*'Unit emission'!W210)*Efficiency!$P33)/Lifetime!$C33</f>
        <v>20563625.195408285</v>
      </c>
      <c r="DW34">
        <f>(Transition!$D33*('RCP26 scenario'!AO35*'Unit emission'!X34+'RCP26 scenario'!AO123*'Unit emission'!X166)*Efficiency!$G33+(Transition!$C33*('RCP26 scenario'!AO35*'Unit emission'!X78)+'RCP26 scenario'!AO123*'Unit emission'!X210)*Efficiency!$P33)/Lifetime!$C33</f>
        <v>243210183.60963205</v>
      </c>
      <c r="DX34">
        <f>(Transition!$D33*('RCP26 scenario'!AP35*'Unit emission'!Y34+'RCP26 scenario'!AP123*'Unit emission'!Y166)*Efficiency!$G33+(Transition!$C33*('RCP26 scenario'!AP35*'Unit emission'!Y78)+'RCP26 scenario'!AP123*'Unit emission'!Y210)*Efficiency!$P33)/Lifetime!$C33</f>
        <v>17725109.650367994</v>
      </c>
      <c r="DY34">
        <f>(Transition!$D33*('RCP26 scenario'!AQ35*'Unit emission'!Z34+'RCP26 scenario'!AQ123*'Unit emission'!Z166)*Efficiency!$G33+(Transition!$C33*('RCP26 scenario'!AQ35*'Unit emission'!Z78)+'RCP26 scenario'!AQ123*'Unit emission'!Z210)*Efficiency!$P33)/Lifetime!$C33</f>
        <v>36717053.845458172</v>
      </c>
      <c r="DZ34">
        <f>(Transition!$D33*('RCP26 scenario'!AR35*'Unit emission'!AA34+'RCP26 scenario'!AR123*'Unit emission'!AA166)*Efficiency!$G33+(Transition!$C33*('RCP26 scenario'!AR35*'Unit emission'!AA78)+'RCP26 scenario'!AR123*'Unit emission'!AA210)*Efficiency!$P33)/Lifetime!$C33</f>
        <v>107180949.44465409</v>
      </c>
      <c r="EA34">
        <f>(Transition!$D33*('RCP26 scenario'!AS35*'Unit emission'!AB34+'RCP26 scenario'!AS123*'Unit emission'!AB166)*Efficiency!$G33+(Transition!$C33*('RCP26 scenario'!AS35*'Unit emission'!AB78)+'RCP26 scenario'!AS123*'Unit emission'!AB210)*Efficiency!$P33)/Lifetime!$C33</f>
        <v>594782805.31999218</v>
      </c>
      <c r="EB34">
        <f>(Transition!$D33*('RCP26 scenario'!AT35*'Unit emission'!AC34+'RCP26 scenario'!AT123*'Unit emission'!AC166)*Efficiency!$G33+(Transition!$C33*('RCP26 scenario'!AT35*'Unit emission'!AC78)+'RCP26 scenario'!AT123*'Unit emission'!AC210)*Efficiency!$P33)/Lifetime!$C33</f>
        <v>70613110.801581845</v>
      </c>
      <c r="EC34">
        <f>(Transition!$D33*('RCP26 scenario'!AU35*'Unit emission'!AD34+'RCP26 scenario'!AU123*'Unit emission'!AD166)*Efficiency!$G33+(Transition!$C33*('RCP26 scenario'!AU35*'Unit emission'!AD78)+'RCP26 scenario'!AU123*'Unit emission'!AD210)*Efficiency!$P33)/Lifetime!$C33</f>
        <v>124008463.97115156</v>
      </c>
      <c r="ED34">
        <f>(Transition!$D33*('RCP26 scenario'!AV35*'Unit emission'!AE34+'RCP26 scenario'!AV123*'Unit emission'!AE166)*Efficiency!$G33+(Transition!$C33*('RCP26 scenario'!AV35*'Unit emission'!AE78)+'RCP26 scenario'!AV123*'Unit emission'!AE210)*Efficiency!$P33)/Lifetime!$C33</f>
        <v>13592729.746231053</v>
      </c>
      <c r="EE34">
        <f>(Transition!$D33*('RCP26 scenario'!AW35*'Unit emission'!AF34+'RCP26 scenario'!AW123*'Unit emission'!AF166)*Efficiency!$G33+(Transition!$C33*('RCP26 scenario'!AW35*'Unit emission'!AF78)+'RCP26 scenario'!AW123*'Unit emission'!AF210)*Efficiency!$P33)/Lifetime!$C33</f>
        <v>39907976.742976561</v>
      </c>
      <c r="EF34">
        <f>(Transition!$D33*('RCP26 scenario'!AX35*'Unit emission'!AG34+'RCP26 scenario'!AX123*'Unit emission'!AG166)*Efficiency!$G33+(Transition!$C33*('RCP26 scenario'!AX35*'Unit emission'!AG78)+'RCP26 scenario'!AX123*'Unit emission'!AG210)*Efficiency!$P33)/Lifetime!$C33</f>
        <v>43365562.615508743</v>
      </c>
      <c r="EG34">
        <f>(Transition!$D33*('RCP26 scenario'!AY35*'Unit emission'!AH34+'RCP26 scenario'!AY123*'Unit emission'!AH166)*Efficiency!$G33+(Transition!$C33*('RCP26 scenario'!AY35*'Unit emission'!AH78)+'RCP26 scenario'!AY123*'Unit emission'!AH210)*Efficiency!$P33)/Lifetime!$C33</f>
        <v>32765292.732754886</v>
      </c>
      <c r="EH34">
        <f>(Transition!$D33*('RCP26 scenario'!AZ35*'Unit emission'!AI34+'RCP26 scenario'!AZ123*'Unit emission'!AI166)*Efficiency!$G33+(Transition!$C33*('RCP26 scenario'!AZ35*'Unit emission'!AI78)+'RCP26 scenario'!AZ123*'Unit emission'!AI210)*Efficiency!$P33)/Lifetime!$C33</f>
        <v>114811779.88753572</v>
      </c>
      <c r="EI34">
        <f>(Transition!$D33*('RCP26 scenario'!BA35*'Unit emission'!AJ34)*Efficiency!$G33+Transition!$C33*('RCP26 scenario'!BA35*'Unit emission'!AJ78)*Efficiency!$P33)/Lifetime!$C33</f>
        <v>0</v>
      </c>
      <c r="EJ34" s="9">
        <f>(Transition!$D33*('RCP26 scenario'!BB35*'Unit emission'!T34)*Efficiency!$G33+Transition!$C33*('RCP26 scenario'!BB35*'Unit emission'!T78)*Efficiency!$P33)/Lifetime!$C33</f>
        <v>0</v>
      </c>
      <c r="EK34" s="9">
        <f>(Transition!$D33*('RCP26 scenario'!BC35*'Unit emission'!U34)*Efficiency!$G33+Transition!$C33*('RCP26 scenario'!BC35*'Unit emission'!U78)*Efficiency!$P33)/Lifetime!$C33</f>
        <v>0</v>
      </c>
      <c r="EL34" s="9">
        <f>(Transition!$D33*('RCP26 scenario'!BD35*'Unit emission'!V34)*Efficiency!$G33+Transition!$C33*('RCP26 scenario'!BD35*'Unit emission'!V78)*Efficiency!$P33)/Lifetime!$C33</f>
        <v>0</v>
      </c>
      <c r="EM34" s="9">
        <f>(Transition!$D33*('RCP26 scenario'!BE35*'Unit emission'!W34)*Efficiency!$G33+Transition!$C33*('RCP26 scenario'!BE35*'Unit emission'!W78)*Efficiency!$P33)/Lifetime!$C33</f>
        <v>0</v>
      </c>
      <c r="EN34" s="9">
        <f>(Transition!$D33*('RCP26 scenario'!BF35*'Unit emission'!X34)*Efficiency!$G33+Transition!$C33*('RCP26 scenario'!BF35*'Unit emission'!X78)*Efficiency!$P33)/Lifetime!$C33</f>
        <v>0</v>
      </c>
      <c r="EO34" s="9">
        <f>(Transition!$D33*('RCP26 scenario'!BG35*'Unit emission'!Y34)*Efficiency!$G33+Transition!$C33*('RCP26 scenario'!BG35*'Unit emission'!Y78)*Efficiency!$P33)/Lifetime!$C33</f>
        <v>0</v>
      </c>
      <c r="EP34" s="9">
        <f>(Transition!$D33*('RCP26 scenario'!BH35*'Unit emission'!Z34)*Efficiency!$G33+Transition!$C33*('RCP26 scenario'!BH35*'Unit emission'!Z78)*Efficiency!$P33)/Lifetime!$C33</f>
        <v>0</v>
      </c>
      <c r="EQ34" s="9">
        <f>(Transition!$D33*('RCP26 scenario'!BI35*'Unit emission'!AA34)*Efficiency!$G33+Transition!$C33*('RCP26 scenario'!BI35*'Unit emission'!AA78)*Efficiency!$P33)/Lifetime!$C33</f>
        <v>0</v>
      </c>
      <c r="ER34" s="9">
        <f>(Transition!$D33*('RCP26 scenario'!BJ35*'Unit emission'!AB34)*Efficiency!$G33+Transition!$C33*('RCP26 scenario'!BJ35*'Unit emission'!AB78)*Efficiency!$P33)/Lifetime!$C33</f>
        <v>0</v>
      </c>
      <c r="ES34" s="9">
        <f>(Transition!$D33*('RCP26 scenario'!BK35*'Unit emission'!AC34)*Efficiency!$G33+Transition!$C33*('RCP26 scenario'!BK35*'Unit emission'!AC78)*Efficiency!$P33)/Lifetime!$C33</f>
        <v>0</v>
      </c>
      <c r="ET34" s="9">
        <f>(Transition!$D33*('RCP26 scenario'!BL35*'Unit emission'!AD34)*Efficiency!$G33+Transition!$C33*('RCP26 scenario'!BL35*'Unit emission'!AD78)*Efficiency!$P33)/Lifetime!$C33</f>
        <v>0</v>
      </c>
      <c r="EU34" s="9">
        <f>(Transition!$D33*('RCP26 scenario'!BM35*'Unit emission'!AE34)*Efficiency!$G33+Transition!$C33*('RCP26 scenario'!BM35*'Unit emission'!AE78)*Efficiency!$P33)/Lifetime!$C33</f>
        <v>0</v>
      </c>
      <c r="EV34" s="9">
        <f>(Transition!$D33*('RCP26 scenario'!BN35*'Unit emission'!AF34)*Efficiency!$G33+Transition!$C33*('RCP26 scenario'!BN35*'Unit emission'!AF78)*Efficiency!$P33)/Lifetime!$C33</f>
        <v>0</v>
      </c>
      <c r="EW34" s="9">
        <f>(Transition!$D33*('RCP26 scenario'!BO35*'Unit emission'!AG34)*Efficiency!$G33+Transition!$C33*('RCP26 scenario'!BO35*'Unit emission'!AG78)*Efficiency!$P33)/Lifetime!$C33</f>
        <v>0</v>
      </c>
      <c r="EX34" s="9">
        <f>(Transition!$D33*('RCP26 scenario'!BP35*'Unit emission'!AH34)*Efficiency!$G33+Transition!$C33*('RCP26 scenario'!BP35*'Unit emission'!AH78)*Efficiency!$P33)/Lifetime!$C33</f>
        <v>0</v>
      </c>
      <c r="EY34" s="9">
        <f>(Transition!$D33*('RCP26 scenario'!BQ35*'Unit emission'!AI34)*Efficiency!$G33+Transition!$C33*('RCP26 scenario'!BQ35*'Unit emission'!AI78)*Efficiency!$P33)/Lifetime!$C33</f>
        <v>0</v>
      </c>
      <c r="EZ34" s="9">
        <f>(Transition!$D33*('RCP26 scenario'!BR35*'Unit emission'!AJ34)*Efficiency!$G33+Transition!$C33*('RCP26 scenario'!BR35*'Unit emission'!AJ78)*Efficiency!$P33)/Lifetime!$C33</f>
        <v>0</v>
      </c>
      <c r="FA34" s="9">
        <f>(Transition!$D33*('RCP26 scenario'!BS35*'Unit emission'!T34)*Efficiency!$G33+Transition!$C33*('RCP26 scenario'!BS35*'Unit emission'!T78)*Efficiency!$P33)/Lifetime!$C33</f>
        <v>0</v>
      </c>
      <c r="FB34" s="9">
        <f>(Transition!$D33*('RCP26 scenario'!BT35*'Unit emission'!U34)*Efficiency!$G33+Transition!$C33*('RCP26 scenario'!BT35*'Unit emission'!U78)*Efficiency!$P33)/Lifetime!$C33</f>
        <v>0</v>
      </c>
      <c r="FC34" s="9">
        <f>(Transition!$D33*('RCP26 scenario'!BU35*'Unit emission'!V34)*Efficiency!$G33+Transition!$C33*('RCP26 scenario'!BU35*'Unit emission'!V78)*Efficiency!$P33)/Lifetime!$C33</f>
        <v>0</v>
      </c>
      <c r="FD34" s="9">
        <f>(Transition!$D33*('RCP26 scenario'!BV35*'Unit emission'!W34)*Efficiency!$G33+Transition!$C33*('RCP26 scenario'!BV35*'Unit emission'!W78)*Efficiency!$P33)/Lifetime!$C33</f>
        <v>0</v>
      </c>
      <c r="FE34" s="9">
        <f>(Transition!$D33*('RCP26 scenario'!BW35*'Unit emission'!X34)*Efficiency!$G33+Transition!$C33*('RCP26 scenario'!BW35*'Unit emission'!X78)*Efficiency!$P33)/Lifetime!$C33</f>
        <v>0</v>
      </c>
      <c r="FF34" s="9">
        <f>(Transition!$D33*('RCP26 scenario'!BX35*'Unit emission'!Y34)*Efficiency!$G33+Transition!$C33*('RCP26 scenario'!BX35*'Unit emission'!Y78)*Efficiency!$P33)/Lifetime!$C33</f>
        <v>0</v>
      </c>
      <c r="FG34" s="9">
        <f>(Transition!$D33*('RCP26 scenario'!BY35*'Unit emission'!Z34)*Efficiency!$G33+Transition!$C33*('RCP26 scenario'!BY35*'Unit emission'!Z78)*Efficiency!$P33)/Lifetime!$C33</f>
        <v>0</v>
      </c>
      <c r="FH34" s="9">
        <f>(Transition!$D33*('RCP26 scenario'!BZ35*'Unit emission'!AA34)*Efficiency!$G33+Transition!$C33*('RCP26 scenario'!BZ35*'Unit emission'!AA78)*Efficiency!$P33)/Lifetime!$C33</f>
        <v>0</v>
      </c>
      <c r="FI34" s="9">
        <f>(Transition!$D33*('RCP26 scenario'!CA35*'Unit emission'!AB34)*Efficiency!$G33+Transition!$C33*('RCP26 scenario'!CA35*'Unit emission'!AB78)*Efficiency!$P33)/Lifetime!$C33</f>
        <v>0</v>
      </c>
      <c r="FJ34" s="9">
        <f>(Transition!$D33*('RCP26 scenario'!CB35*'Unit emission'!AC34)*Efficiency!$G33+Transition!$C33*('RCP26 scenario'!CB35*'Unit emission'!AC78)*Efficiency!$P33)/Lifetime!$C33</f>
        <v>0</v>
      </c>
      <c r="FK34" s="9">
        <f>(Transition!$D33*('RCP26 scenario'!CC35*'Unit emission'!AD34)*Efficiency!$G33+Transition!$C33*('RCP26 scenario'!CC35*'Unit emission'!AD78)*Efficiency!$P33)/Lifetime!$C33</f>
        <v>0</v>
      </c>
      <c r="FL34" s="9">
        <f>(Transition!$D33*('RCP26 scenario'!CD35*'Unit emission'!AE34)*Efficiency!$G33+Transition!$C33*('RCP26 scenario'!CD35*'Unit emission'!AE78)*Efficiency!$P33)/Lifetime!$C33</f>
        <v>0</v>
      </c>
      <c r="FM34" s="9">
        <f>(Transition!$D33*('RCP26 scenario'!CE35*'Unit emission'!AF34)*Efficiency!$G33+Transition!$C33*('RCP26 scenario'!CE35*'Unit emission'!AF78)*Efficiency!$P33)/Lifetime!$C33</f>
        <v>0</v>
      </c>
      <c r="FN34" s="9">
        <f>(Transition!$D33*('RCP26 scenario'!CF35*'Unit emission'!AG34)*Efficiency!$G33+Transition!$C33*('RCP26 scenario'!CF35*'Unit emission'!AG78)*Efficiency!$P33)/Lifetime!$C33</f>
        <v>0</v>
      </c>
      <c r="FO34" s="9">
        <f>(Transition!$D33*('RCP26 scenario'!CG35*'Unit emission'!AH34)*Efficiency!$G33+Transition!$C33*('RCP26 scenario'!CG35*'Unit emission'!AH78)*Efficiency!$P33)/Lifetime!$C33</f>
        <v>0</v>
      </c>
      <c r="FP34" s="9">
        <f>(Transition!$D33*('RCP26 scenario'!CH35*'Unit emission'!AI34)*Efficiency!$G33+Transition!$C33*('RCP26 scenario'!CH35*'Unit emission'!AI78)*Efficiency!$P33)/Lifetime!$C33</f>
        <v>0</v>
      </c>
      <c r="FS34">
        <v>2041</v>
      </c>
      <c r="FT34">
        <f>(Transition!$D33*('RCP19 scenario'!C35*'Unit emission'!AK34+'RCP19 scenario'!C123*'Unit emission'!AK166)*Efficiency!$G33+(Transition!$C33*('RCP19 scenario'!C35*'Unit emission'!AK78)+'RCP19 scenario'!C123*'Unit emission'!AK210)*Efficiency!$P33)/Lifetime!$C33</f>
        <v>0</v>
      </c>
      <c r="FU34">
        <f>(Transition!$D33*('RCP19 scenario'!D35*'Unit emission'!AL34+'RCP19 scenario'!D123*'Unit emission'!AL166)*Efficiency!$G33+(Transition!$C33*('RCP19 scenario'!D35*'Unit emission'!AL78)+'RCP19 scenario'!D123*'Unit emission'!AL210)*Efficiency!$P33)/Lifetime!$C33</f>
        <v>0</v>
      </c>
      <c r="FV34">
        <f>(Transition!$D33*('RCP19 scenario'!E35*'Unit emission'!AM34+'RCP19 scenario'!E123*'Unit emission'!AM166)*Efficiency!$G33+(Transition!$C33*('RCP19 scenario'!E35*'Unit emission'!AM78)+'RCP19 scenario'!E123*'Unit emission'!AM210)*Efficiency!$P33)/Lifetime!$C33</f>
        <v>0</v>
      </c>
      <c r="FW34">
        <f>(Transition!$D33*('RCP19 scenario'!F35*'Unit emission'!AN34+'RCP19 scenario'!F123*'Unit emission'!AN166)*Efficiency!$G33+(Transition!$C33*('RCP19 scenario'!F35*'Unit emission'!AN78)+'RCP19 scenario'!F123*'Unit emission'!AN210)*Efficiency!$P33)/Lifetime!$C33</f>
        <v>0</v>
      </c>
      <c r="FX34">
        <f>(Transition!$D33*('RCP19 scenario'!G35*'Unit emission'!AO34+'RCP19 scenario'!G123*'Unit emission'!AO166)*Efficiency!$G33+(Transition!$C33*('RCP19 scenario'!G35*'Unit emission'!AO78)+'RCP19 scenario'!G123*'Unit emission'!AO210)*Efficiency!$P33)/Lifetime!$C33</f>
        <v>0</v>
      </c>
      <c r="FY34">
        <f>(Transition!$D33*('RCP19 scenario'!H35*'Unit emission'!AP34+'RCP19 scenario'!H123*'Unit emission'!AP166)*Efficiency!$G33+(Transition!$C33*('RCP19 scenario'!H35*'Unit emission'!AP78)+'RCP19 scenario'!H123*'Unit emission'!AP210)*Efficiency!$P33)/Lifetime!$C33</f>
        <v>0</v>
      </c>
      <c r="FZ34">
        <f>(Transition!$D33*('RCP19 scenario'!I35*'Unit emission'!AQ34+'RCP19 scenario'!I123*'Unit emission'!AQ166)*Efficiency!$G33+(Transition!$C33*('RCP19 scenario'!I35*'Unit emission'!AQ78)+'RCP19 scenario'!I123*'Unit emission'!AQ210)*Efficiency!$P33)/Lifetime!$C33</f>
        <v>0</v>
      </c>
      <c r="GA34">
        <f>(Transition!$D33*('RCP19 scenario'!J35*'Unit emission'!AR34+'RCP19 scenario'!J123*'Unit emission'!AR166)*Efficiency!$G33+(Transition!$C33*('RCP19 scenario'!J35*'Unit emission'!AR78)+'RCP19 scenario'!J123*'Unit emission'!AR210)*Efficiency!$P33)/Lifetime!$C33</f>
        <v>0</v>
      </c>
      <c r="GB34">
        <f>(Transition!$D33*('RCP19 scenario'!K35*'Unit emission'!AS34+'RCP19 scenario'!K123*'Unit emission'!AS166)*Efficiency!$G33+(Transition!$C33*('RCP19 scenario'!K35*'Unit emission'!AS78)+'RCP19 scenario'!K123*'Unit emission'!AS210)*Efficiency!$P33)/Lifetime!$C33</f>
        <v>0</v>
      </c>
      <c r="GC34">
        <f>(Transition!$D33*('RCP19 scenario'!L35*'Unit emission'!AT34+'RCP19 scenario'!L123*'Unit emission'!AT166)*Efficiency!$G33+(Transition!$C33*('RCP19 scenario'!L35*'Unit emission'!AT78)+'RCP19 scenario'!L123*'Unit emission'!AT210)*Efficiency!$P33)/Lifetime!$C33</f>
        <v>0</v>
      </c>
      <c r="GD34">
        <f>(Transition!$D33*('RCP19 scenario'!M35*'Unit emission'!AU34+'RCP19 scenario'!M123*'Unit emission'!AU166)*Efficiency!$G33+(Transition!$C33*('RCP19 scenario'!M35*'Unit emission'!AU78)+'RCP19 scenario'!M123*'Unit emission'!AU210)*Efficiency!$P33)/Lifetime!$C33</f>
        <v>0</v>
      </c>
      <c r="GE34">
        <f>(Transition!$D33*('RCP19 scenario'!N35*'Unit emission'!AV34+'RCP19 scenario'!N123*'Unit emission'!AV166)*Efficiency!$G33+(Transition!$C33*('RCP19 scenario'!N35*'Unit emission'!AV78)+'RCP19 scenario'!N123*'Unit emission'!AV210)*Efficiency!$P33)/Lifetime!$C33</f>
        <v>0</v>
      </c>
      <c r="GF34">
        <f>(Transition!$D33*('RCP19 scenario'!O35*'Unit emission'!AW34+'RCP19 scenario'!O123*'Unit emission'!AW166)*Efficiency!$G33+(Transition!$C33*('RCP19 scenario'!O35*'Unit emission'!AW78)+'RCP19 scenario'!O123*'Unit emission'!AW210)*Efficiency!$P33)/Lifetime!$C33</f>
        <v>0</v>
      </c>
      <c r="GG34">
        <f>(Transition!$D33*('RCP19 scenario'!P35*'Unit emission'!AX34+'RCP19 scenario'!P123*'Unit emission'!AX166)*Efficiency!$G33+(Transition!$C33*('RCP19 scenario'!P35*'Unit emission'!AX78)+'RCP19 scenario'!P123*'Unit emission'!AX210)*Efficiency!$P33)/Lifetime!$C33</f>
        <v>0</v>
      </c>
      <c r="GH34">
        <f>(Transition!$D33*('RCP19 scenario'!Q35*'Unit emission'!AY34+'RCP19 scenario'!Q123*'Unit emission'!AY166)*Efficiency!$G33+(Transition!$C33*('RCP19 scenario'!Q35*'Unit emission'!AY78)+'RCP19 scenario'!Q123*'Unit emission'!AY210)*Efficiency!$P33)/Lifetime!$C33</f>
        <v>0</v>
      </c>
      <c r="GI34">
        <f>(Transition!$D33*('RCP19 scenario'!R35*'Unit emission'!AZ34+'RCP19 scenario'!R123*'Unit emission'!AZ166)*Efficiency!$G33+(Transition!$C33*('RCP19 scenario'!R35*'Unit emission'!AZ78)+'RCP19 scenario'!R123*'Unit emission'!AZ210)*Efficiency!$P33)/Lifetime!$C33</f>
        <v>0</v>
      </c>
      <c r="GJ34">
        <f>(Transition!$D33*('RCP19 scenario'!S35*'Unit emission'!BA34)*Efficiency!$G33+Transition!$C33*('RCP19 scenario'!S35*'Unit emission'!BA78)*Efficiency!$P33)/Lifetime!$C33</f>
        <v>0</v>
      </c>
      <c r="GK34">
        <f>(Transition!$D33*('RCP19 scenario'!T35*'Unit emission'!AK34+'RCP19 scenario'!T123*'Unit emission'!AK166)*Efficiency!$G33+(Transition!$C33*('RCP19 scenario'!T35*'Unit emission'!AK78)+'RCP19 scenario'!T123*'Unit emission'!AK210)*Efficiency!$P33)/Lifetime!$C33</f>
        <v>14366131.157403104</v>
      </c>
      <c r="GL34">
        <f>(Transition!$D33*('RCP19 scenario'!U35*'Unit emission'!AL34+'RCP19 scenario'!U123*'Unit emission'!AL166)*Efficiency!$G33+(Transition!$C33*('RCP19 scenario'!U35*'Unit emission'!AL78)+'RCP19 scenario'!U123*'Unit emission'!AL210)*Efficiency!$P33)/Lifetime!$C33</f>
        <v>71720112.297705039</v>
      </c>
      <c r="GM34">
        <f>(Transition!$D33*('RCP19 scenario'!V35*'Unit emission'!AM34+'RCP19 scenario'!V123*'Unit emission'!AM166)*Efficiency!$G33+(Transition!$C33*('RCP19 scenario'!V35*'Unit emission'!AM78)+'RCP19 scenario'!V123*'Unit emission'!AM210)*Efficiency!$P33)/Lifetime!$C33</f>
        <v>0</v>
      </c>
      <c r="GN34">
        <f>(Transition!$D33*('RCP19 scenario'!W35*'Unit emission'!AN34+'RCP19 scenario'!W123*'Unit emission'!AN166)*Efficiency!$G33+(Transition!$C33*('RCP19 scenario'!W35*'Unit emission'!AN78)+'RCP19 scenario'!W123*'Unit emission'!AN210)*Efficiency!$P33)/Lifetime!$C33</f>
        <v>1115285.0380053616</v>
      </c>
      <c r="GO34">
        <f>(Transition!$D33*('RCP19 scenario'!X35*'Unit emission'!AO34+'RCP19 scenario'!X123*'Unit emission'!AO166)*Efficiency!$G33+(Transition!$C33*('RCP19 scenario'!X35*'Unit emission'!AO78)+'RCP19 scenario'!X123*'Unit emission'!AO210)*Efficiency!$P33)/Lifetime!$C33</f>
        <v>87129299.438087076</v>
      </c>
      <c r="GP34">
        <f>(Transition!$D33*('RCP19 scenario'!Y35*'Unit emission'!AP34+'RCP19 scenario'!Y123*'Unit emission'!AP166)*Efficiency!$G33+(Transition!$C33*('RCP19 scenario'!Y35*'Unit emission'!AP78)+'RCP19 scenario'!Y123*'Unit emission'!AP210)*Efficiency!$P33)/Lifetime!$C33</f>
        <v>10213527.38160282</v>
      </c>
      <c r="GQ34">
        <f>(Transition!$D33*('RCP19 scenario'!Z35*'Unit emission'!AQ34+'RCP19 scenario'!Z123*'Unit emission'!AQ166)*Efficiency!$G33+(Transition!$C33*('RCP19 scenario'!Z35*'Unit emission'!AQ78)+'RCP19 scenario'!Z123*'Unit emission'!AQ210)*Efficiency!$P33)/Lifetime!$C33</f>
        <v>17790204.115022287</v>
      </c>
      <c r="GR34">
        <f>(Transition!$D33*('RCP19 scenario'!AA35*'Unit emission'!AR34+'RCP19 scenario'!AA123*'Unit emission'!AR166)*Efficiency!$G33+(Transition!$C33*('RCP19 scenario'!AA35*'Unit emission'!AR78)+'RCP19 scenario'!AA123*'Unit emission'!AR210)*Efficiency!$P33)/Lifetime!$C33</f>
        <v>81055030.951046854</v>
      </c>
      <c r="GS34">
        <f>(Transition!$D33*('RCP19 scenario'!AB35*'Unit emission'!AS34+'RCP19 scenario'!AB123*'Unit emission'!AS166)*Efficiency!$G33+(Transition!$C33*('RCP19 scenario'!AB35*'Unit emission'!AS78)+'RCP19 scenario'!AB123*'Unit emission'!AS210)*Efficiency!$P33)/Lifetime!$C33</f>
        <v>275018160.99689567</v>
      </c>
      <c r="GT34">
        <f>(Transition!$D33*('RCP19 scenario'!AC35*'Unit emission'!AT34+'RCP19 scenario'!AC123*'Unit emission'!AT166)*Efficiency!$G33+(Transition!$C33*('RCP19 scenario'!AC35*'Unit emission'!AT78)+'RCP19 scenario'!AC123*'Unit emission'!AT210)*Efficiency!$P33)/Lifetime!$C33</f>
        <v>41858028.610499546</v>
      </c>
      <c r="GU34">
        <f>(Transition!$D33*('RCP19 scenario'!AD35*'Unit emission'!AU34+'RCP19 scenario'!AD123*'Unit emission'!AU166)*Efficiency!$G33+(Transition!$C33*('RCP19 scenario'!AD35*'Unit emission'!AU78)+'RCP19 scenario'!AD123*'Unit emission'!AU210)*Efficiency!$P33)/Lifetime!$C33</f>
        <v>9693987.2963367738</v>
      </c>
      <c r="GV34">
        <f>(Transition!$D33*('RCP19 scenario'!AE35*'Unit emission'!AV34+'RCP19 scenario'!AE123*'Unit emission'!AV166)*Efficiency!$G33+(Transition!$C33*('RCP19 scenario'!AE35*'Unit emission'!AV78)+'RCP19 scenario'!AE123*'Unit emission'!AV210)*Efficiency!$P33)/Lifetime!$C33</f>
        <v>17399023.016344137</v>
      </c>
      <c r="GW34">
        <f>(Transition!$D33*('RCP19 scenario'!AF35*'Unit emission'!AW34+'RCP19 scenario'!AF123*'Unit emission'!AW166)*Efficiency!$G33+(Transition!$C33*('RCP19 scenario'!AF35*'Unit emission'!AW78)+'RCP19 scenario'!AF123*'Unit emission'!AW210)*Efficiency!$P33)/Lifetime!$C33</f>
        <v>17742177.05544636</v>
      </c>
      <c r="GX34">
        <f>(Transition!$D33*('RCP19 scenario'!AG35*'Unit emission'!AX34+'RCP19 scenario'!AG123*'Unit emission'!AX166)*Efficiency!$G33+(Transition!$C33*('RCP19 scenario'!AG35*'Unit emission'!AX78)+'RCP19 scenario'!AG123*'Unit emission'!AX210)*Efficiency!$P33)/Lifetime!$C33</f>
        <v>25072126.098887715</v>
      </c>
      <c r="GY34">
        <f>(Transition!$D33*('RCP19 scenario'!AH35*'Unit emission'!AY34+'RCP19 scenario'!AH123*'Unit emission'!AY166)*Efficiency!$G33+(Transition!$C33*('RCP19 scenario'!AH35*'Unit emission'!AY78)+'RCP19 scenario'!AH123*'Unit emission'!AY210)*Efficiency!$P33)/Lifetime!$C33</f>
        <v>19298493.492933754</v>
      </c>
      <c r="GZ34">
        <f>(Transition!$D33*('RCP19 scenario'!AI35*'Unit emission'!AZ34+'RCP19 scenario'!AI123*'Unit emission'!AZ166)*Efficiency!$G33+(Transition!$C33*('RCP19 scenario'!AI35*'Unit emission'!AZ78)+'RCP19 scenario'!AI123*'Unit emission'!AZ210)*Efficiency!$P33)/Lifetime!$C33</f>
        <v>121788494.62584214</v>
      </c>
      <c r="HA34">
        <f>(Transition!$D33*('RCP19 scenario'!AJ35*'Unit emission'!BA34)*Efficiency!$G33+Transition!$C33*('RCP19 scenario'!AJ35*'Unit emission'!BA78)*Efficiency!$P33)/Lifetime!$C33</f>
        <v>0</v>
      </c>
      <c r="HB34">
        <f>(Transition!$D33*('RCP19 scenario'!AK35*'Unit emission'!AK34+'RCP19 scenario'!AK123*'Unit emission'!AK166)*Efficiency!$G33+(Transition!$C33*('RCP19 scenario'!AK35*'Unit emission'!AK78)+'RCP19 scenario'!AK123*'Unit emission'!AK210)*Efficiency!$P33)/Lifetime!$C33</f>
        <v>14994187.61238444</v>
      </c>
      <c r="HC34">
        <f>(Transition!$D33*('RCP19 scenario'!AL35*'Unit emission'!AL34+'RCP19 scenario'!AL123*'Unit emission'!AL166)*Efficiency!$G33+(Transition!$C33*('RCP19 scenario'!AL35*'Unit emission'!AL78)+'RCP19 scenario'!AL123*'Unit emission'!AL210)*Efficiency!$P33)/Lifetime!$C33</f>
        <v>114725374.98436461</v>
      </c>
      <c r="HD34">
        <f>(Transition!$D33*('RCP19 scenario'!AM35*'Unit emission'!AM34+'RCP19 scenario'!AM123*'Unit emission'!AM166)*Efficiency!$G33+(Transition!$C33*('RCP19 scenario'!AM35*'Unit emission'!AM78)+'RCP19 scenario'!AM123*'Unit emission'!AM210)*Efficiency!$P33)/Lifetime!$C33</f>
        <v>0</v>
      </c>
      <c r="HE34">
        <f>(Transition!$D33*('RCP19 scenario'!AN35*'Unit emission'!AN34+'RCP19 scenario'!AN123*'Unit emission'!AN166)*Efficiency!$G33+(Transition!$C33*('RCP19 scenario'!AN35*'Unit emission'!AN78)+'RCP19 scenario'!AN123*'Unit emission'!AN210)*Efficiency!$P33)/Lifetime!$C33</f>
        <v>1155388.7381839154</v>
      </c>
      <c r="HF34">
        <f>(Transition!$D33*('RCP19 scenario'!AO35*'Unit emission'!AO34+'RCP19 scenario'!AO123*'Unit emission'!AO166)*Efficiency!$G33+(Transition!$C33*('RCP19 scenario'!AO35*'Unit emission'!AO78)+'RCP19 scenario'!AO123*'Unit emission'!AO210)*Efficiency!$P33)/Lifetime!$C33</f>
        <v>135458107.4822987</v>
      </c>
      <c r="HG34">
        <f>(Transition!$D33*('RCP19 scenario'!AP35*'Unit emission'!AP34+'RCP19 scenario'!AP123*'Unit emission'!AP166)*Efficiency!$G33+(Transition!$C33*('RCP19 scenario'!AP35*'Unit emission'!AP78)+'RCP19 scenario'!AP123*'Unit emission'!AP210)*Efficiency!$P33)/Lifetime!$C33</f>
        <v>20426421.770003695</v>
      </c>
      <c r="HH34">
        <f>(Transition!$D33*('RCP19 scenario'!AQ35*'Unit emission'!AQ34+'RCP19 scenario'!AQ123*'Unit emission'!AQ166)*Efficiency!$G33+(Transition!$C33*('RCP19 scenario'!AQ35*'Unit emission'!AQ78)+'RCP19 scenario'!AQ123*'Unit emission'!AQ210)*Efficiency!$P33)/Lifetime!$C33</f>
        <v>35580408.230044499</v>
      </c>
      <c r="HI34">
        <f>(Transition!$D33*('RCP19 scenario'!AR35*'Unit emission'!AR34+'RCP19 scenario'!AR123*'Unit emission'!AR166)*Efficiency!$G33+(Transition!$C33*('RCP19 scenario'!AR35*'Unit emission'!AR78)+'RCP19 scenario'!AR123*'Unit emission'!AR210)*Efficiency!$P33)/Lifetime!$C33</f>
        <v>162109900.80256864</v>
      </c>
      <c r="HJ34">
        <f>(Transition!$D33*('RCP19 scenario'!AS35*'Unit emission'!AS34+'RCP19 scenario'!AS123*'Unit emission'!AS166)*Efficiency!$G33+(Transition!$C33*('RCP19 scenario'!AS35*'Unit emission'!AS78)+'RCP19 scenario'!AS123*'Unit emission'!AS210)*Efficiency!$P33)/Lifetime!$C33</f>
        <v>550036321.9937886</v>
      </c>
      <c r="HK34">
        <f>(Transition!$D33*('RCP19 scenario'!AT35*'Unit emission'!AT34+'RCP19 scenario'!AT123*'Unit emission'!AT166)*Efficiency!$G33+(Transition!$C33*('RCP19 scenario'!AT35*'Unit emission'!AT78)+'RCP19 scenario'!AT123*'Unit emission'!AT210)*Efficiency!$P33)/Lifetime!$C33</f>
        <v>83716057.220999092</v>
      </c>
      <c r="HL34">
        <f>(Transition!$D33*('RCP19 scenario'!AU35*'Unit emission'!AU34+'RCP19 scenario'!AU123*'Unit emission'!AU166)*Efficiency!$G33+(Transition!$C33*('RCP19 scenario'!AU35*'Unit emission'!AU78)+'RCP19 scenario'!AU123*'Unit emission'!AU210)*Efficiency!$P33)/Lifetime!$C33</f>
        <v>9821716.1623261403</v>
      </c>
      <c r="HM34">
        <f>(Transition!$D33*('RCP19 scenario'!AV35*'Unit emission'!AV34+'RCP19 scenario'!AV123*'Unit emission'!AV166)*Efficiency!$G33+(Transition!$C33*('RCP19 scenario'!AV35*'Unit emission'!AV78)+'RCP19 scenario'!AV123*'Unit emission'!AV210)*Efficiency!$P33)/Lifetime!$C33</f>
        <v>34798019.069305509</v>
      </c>
      <c r="HN34">
        <f>(Transition!$D33*('RCP19 scenario'!AW35*'Unit emission'!AW34+'RCP19 scenario'!AW123*'Unit emission'!AW166)*Efficiency!$G33+(Transition!$C33*('RCP19 scenario'!AW35*'Unit emission'!AW78)+'RCP19 scenario'!AW123*'Unit emission'!AW210)*Efficiency!$P33)/Lifetime!$C33</f>
        <v>35484354.110892721</v>
      </c>
      <c r="HO34">
        <f>(Transition!$D33*('RCP19 scenario'!AX35*'Unit emission'!AX34+'RCP19 scenario'!AX123*'Unit emission'!AX166)*Efficiency!$G33+(Transition!$C33*('RCP19 scenario'!AX35*'Unit emission'!AX78)+'RCP19 scenario'!AX123*'Unit emission'!AX210)*Efficiency!$P33)/Lifetime!$C33</f>
        <v>50843257.62120866</v>
      </c>
      <c r="HP34">
        <f>(Transition!$D33*('RCP19 scenario'!AY35*'Unit emission'!AY34+'RCP19 scenario'!AY123*'Unit emission'!AY166)*Efficiency!$G33+(Transition!$C33*('RCP19 scenario'!AY35*'Unit emission'!AY78)+'RCP19 scenario'!AY123*'Unit emission'!AY210)*Efficiency!$P33)/Lifetime!$C33</f>
        <v>38596986.985867225</v>
      </c>
      <c r="HQ34">
        <f>(Transition!$D33*('RCP19 scenario'!AZ35*'Unit emission'!AZ34+'RCP19 scenario'!AZ123*'Unit emission'!AZ166)*Efficiency!$G33+(Transition!$C33*('RCP19 scenario'!AZ35*'Unit emission'!AZ78)+'RCP19 scenario'!AZ123*'Unit emission'!AZ210)*Efficiency!$P33)/Lifetime!$C33</f>
        <v>243576989.25168467</v>
      </c>
      <c r="HR34">
        <f>(Transition!$D33*('RCP19 scenario'!BA35*'Unit emission'!BA34)*Efficiency!$G33+Transition!$C33*('RCP19 scenario'!BA35*'Unit emission'!BA78)*Efficiency!$P33)/Lifetime!$C33</f>
        <v>0</v>
      </c>
      <c r="HS34" s="9">
        <f>(Transition!$D33*('RCP19 scenario'!BB35*'Unit emission'!AK34)*Efficiency!$G33+Transition!$C33*('RCP19 scenario'!BB35*'Unit emission'!AK78)*Efficiency!$P33)/Lifetime!$C33</f>
        <v>0</v>
      </c>
      <c r="HT34" s="9">
        <f>(Transition!$D33*('RCP19 scenario'!BC35*'Unit emission'!AL34)*Efficiency!$G33+Transition!$C33*('RCP19 scenario'!BC35*'Unit emission'!AL78)*Efficiency!$P33)/Lifetime!$C33</f>
        <v>0</v>
      </c>
      <c r="HU34" s="9">
        <f>(Transition!$D33*('RCP19 scenario'!BD35*'Unit emission'!AM34)*Efficiency!$G33+Transition!$C33*('RCP19 scenario'!BD35*'Unit emission'!AM78)*Efficiency!$P33)/Lifetime!$C33</f>
        <v>0</v>
      </c>
      <c r="HV34" s="9">
        <f>(Transition!$D33*('RCP19 scenario'!BE35*'Unit emission'!AN34)*Efficiency!$G33+Transition!$C33*('RCP19 scenario'!BE35*'Unit emission'!AN78)*Efficiency!$P33)/Lifetime!$C33</f>
        <v>0</v>
      </c>
      <c r="HW34" s="9">
        <f>(Transition!$D33*('RCP19 scenario'!BF35*'Unit emission'!AO34)*Efficiency!$G33+Transition!$C33*('RCP19 scenario'!BF35*'Unit emission'!AO78)*Efficiency!$P33)/Lifetime!$C33</f>
        <v>0</v>
      </c>
      <c r="HX34" s="9">
        <f>(Transition!$D33*('RCP19 scenario'!BG35*'Unit emission'!AP34)*Efficiency!$G33+Transition!$C33*('RCP19 scenario'!BG35*'Unit emission'!AP78)*Efficiency!$P33)/Lifetime!$C33</f>
        <v>0</v>
      </c>
      <c r="HY34" s="9">
        <f>(Transition!$D33*('RCP19 scenario'!BH35*'Unit emission'!AQ34)*Efficiency!$G33+Transition!$C33*('RCP19 scenario'!BH35*'Unit emission'!AQ78)*Efficiency!$P33)/Lifetime!$C33</f>
        <v>0</v>
      </c>
      <c r="HZ34" s="9">
        <f>(Transition!$D33*('RCP19 scenario'!BI35*'Unit emission'!AR34)*Efficiency!$G33+Transition!$C33*('RCP19 scenario'!BI35*'Unit emission'!AR78)*Efficiency!$P33)/Lifetime!$C33</f>
        <v>0</v>
      </c>
      <c r="IA34" s="9">
        <f>(Transition!$D33*('RCP19 scenario'!BJ35*'Unit emission'!AS34)*Efficiency!$G33+Transition!$C33*('RCP19 scenario'!BJ35*'Unit emission'!AS78)*Efficiency!$P33)/Lifetime!$C33</f>
        <v>0</v>
      </c>
      <c r="IB34" s="9">
        <f>(Transition!$D33*('RCP19 scenario'!BK35*'Unit emission'!AT34)*Efficiency!$G33+Transition!$C33*('RCP19 scenario'!BK35*'Unit emission'!AT78)*Efficiency!$P33)/Lifetime!$C33</f>
        <v>0</v>
      </c>
      <c r="IC34" s="9">
        <f>(Transition!$D33*('RCP19 scenario'!BL35*'Unit emission'!AU34)*Efficiency!$G33+Transition!$C33*('RCP19 scenario'!BL35*'Unit emission'!AU78)*Efficiency!$P33)/Lifetime!$C33</f>
        <v>0</v>
      </c>
      <c r="ID34" s="9">
        <f>(Transition!$D33*('RCP19 scenario'!BM35*'Unit emission'!AV34)*Efficiency!$G33+Transition!$C33*('RCP19 scenario'!BM35*'Unit emission'!AV78)*Efficiency!$P33)/Lifetime!$C33</f>
        <v>0</v>
      </c>
      <c r="IE34" s="9">
        <f>(Transition!$D33*('RCP19 scenario'!BN35*'Unit emission'!AW34)*Efficiency!$G33+Transition!$C33*('RCP19 scenario'!BN35*'Unit emission'!AW78)*Efficiency!$P33)/Lifetime!$C33</f>
        <v>0</v>
      </c>
      <c r="IF34" s="9">
        <f>(Transition!$D33*('RCP19 scenario'!BO35*'Unit emission'!AX34)*Efficiency!$G33+Transition!$C33*('RCP19 scenario'!BO35*'Unit emission'!AX78)*Efficiency!$P33)/Lifetime!$C33</f>
        <v>0</v>
      </c>
      <c r="IG34" s="9">
        <f>(Transition!$D33*('RCP19 scenario'!BP35*'Unit emission'!AY34)*Efficiency!$G33+Transition!$C33*('RCP19 scenario'!BP35*'Unit emission'!AY78)*Efficiency!$P33)/Lifetime!$C33</f>
        <v>0</v>
      </c>
      <c r="IH34" s="9">
        <f>(Transition!$D33*('RCP19 scenario'!BQ35*'Unit emission'!AZ34)*Efficiency!$G33+Transition!$C33*('RCP19 scenario'!BQ35*'Unit emission'!AZ78)*Efficiency!$P33)/Lifetime!$C33</f>
        <v>0</v>
      </c>
      <c r="II34" s="9">
        <f>(Transition!$D33*('RCP19 scenario'!BR35*'Unit emission'!BA34)*Efficiency!$G33+Transition!$C33*('RCP19 scenario'!BR35*'Unit emission'!BA78)*Efficiency!$P33)/Lifetime!$C33</f>
        <v>0</v>
      </c>
      <c r="IJ34" s="9">
        <f>(Transition!$D33*('RCP19 scenario'!BS35*'Unit emission'!AK34)*Efficiency!$G33+Transition!$C33*('RCP19 scenario'!BS35*'Unit emission'!AK78)*Efficiency!$P33)/Lifetime!$C33</f>
        <v>0</v>
      </c>
      <c r="IK34" s="9">
        <f>(Transition!$D33*('RCP19 scenario'!BT35*'Unit emission'!AL34)*Efficiency!$G33+Transition!$C33*('RCP19 scenario'!BT35*'Unit emission'!AL78)*Efficiency!$P33)/Lifetime!$C33</f>
        <v>0</v>
      </c>
      <c r="IL34" s="9">
        <f>(Transition!$D33*('RCP19 scenario'!BU35*'Unit emission'!AM34)*Efficiency!$G33+Transition!$C33*('RCP19 scenario'!BU35*'Unit emission'!AM78)*Efficiency!$P33)/Lifetime!$C33</f>
        <v>0</v>
      </c>
      <c r="IM34" s="9">
        <f>(Transition!$D33*('RCP19 scenario'!BV35*'Unit emission'!AN34)*Efficiency!$G33+Transition!$C33*('RCP19 scenario'!BV35*'Unit emission'!AN78)*Efficiency!$P33)/Lifetime!$C33</f>
        <v>0</v>
      </c>
      <c r="IN34" s="9">
        <f>(Transition!$D33*('RCP19 scenario'!BW35*'Unit emission'!AO34)*Efficiency!$G33+Transition!$C33*('RCP19 scenario'!BW35*'Unit emission'!AO78)*Efficiency!$P33)/Lifetime!$C33</f>
        <v>0</v>
      </c>
      <c r="IO34" s="9">
        <f>(Transition!$D33*('RCP19 scenario'!BX35*'Unit emission'!AP34)*Efficiency!$G33+Transition!$C33*('RCP19 scenario'!BX35*'Unit emission'!AP78)*Efficiency!$P33)/Lifetime!$C33</f>
        <v>0</v>
      </c>
      <c r="IP34" s="9">
        <f>(Transition!$D33*('RCP19 scenario'!BY35*'Unit emission'!AQ34)*Efficiency!$G33+Transition!$C33*('RCP19 scenario'!BY35*'Unit emission'!AQ78)*Efficiency!$P33)/Lifetime!$C33</f>
        <v>0</v>
      </c>
      <c r="IQ34" s="9">
        <f>(Transition!$D33*('RCP19 scenario'!BZ35*'Unit emission'!AR34)*Efficiency!$G33+Transition!$C33*('RCP19 scenario'!BZ35*'Unit emission'!AR78)*Efficiency!$P33)/Lifetime!$C33</f>
        <v>0</v>
      </c>
      <c r="IR34" s="9">
        <f>(Transition!$D33*('RCP19 scenario'!CA35*'Unit emission'!AS34)*Efficiency!$G33+Transition!$C33*('RCP19 scenario'!CA35*'Unit emission'!AS78)*Efficiency!$P33)/Lifetime!$C33</f>
        <v>0</v>
      </c>
      <c r="IS34" s="9">
        <f>(Transition!$D33*('RCP19 scenario'!CB35*'Unit emission'!AT34)*Efficiency!$G33+Transition!$C33*('RCP19 scenario'!CB35*'Unit emission'!AT78)*Efficiency!$P33)/Lifetime!$C33</f>
        <v>0</v>
      </c>
      <c r="IT34" s="9">
        <f>(Transition!$D33*('RCP19 scenario'!CC35*'Unit emission'!AU34)*Efficiency!$G33+Transition!$C33*('RCP19 scenario'!CC35*'Unit emission'!AU78)*Efficiency!$P33)/Lifetime!$C33</f>
        <v>0</v>
      </c>
      <c r="IU34" s="9">
        <f>(Transition!$D33*('RCP19 scenario'!CD35*'Unit emission'!AV34)*Efficiency!$G33+Transition!$C33*('RCP19 scenario'!CD35*'Unit emission'!AV78)*Efficiency!$P33)/Lifetime!$C33</f>
        <v>0</v>
      </c>
      <c r="IV34" s="9">
        <f>(Transition!$D33*('RCP19 scenario'!CE35*'Unit emission'!AW34)*Efficiency!$G33+Transition!$C33*('RCP19 scenario'!CE35*'Unit emission'!AW78)*Efficiency!$P33)/Lifetime!$C33</f>
        <v>0</v>
      </c>
      <c r="IW34" s="9">
        <f>(Transition!$D33*('RCP19 scenario'!CF35*'Unit emission'!AX34)*Efficiency!$G33+Transition!$C33*('RCP19 scenario'!CF35*'Unit emission'!AX78)*Efficiency!$P33)/Lifetime!$C33</f>
        <v>0</v>
      </c>
      <c r="IX34" s="9">
        <f>(Transition!$D33*('RCP19 scenario'!CG35*'Unit emission'!AY34)*Efficiency!$G33+Transition!$C33*('RCP19 scenario'!CG35*'Unit emission'!AY78)*Efficiency!$P33)/Lifetime!$C33</f>
        <v>0</v>
      </c>
      <c r="IY34" s="9">
        <f>(Transition!$D33*('RCP19 scenario'!CH35*'Unit emission'!AZ34)*Efficiency!$G33+Transition!$C33*('RCP19 scenario'!CH35*'Unit emission'!AZ78)*Efficiency!$P33)/Lifetime!$C33</f>
        <v>0</v>
      </c>
    </row>
    <row r="35" spans="1:259" x14ac:dyDescent="0.25">
      <c r="A35">
        <v>2042</v>
      </c>
      <c r="B35">
        <f>(Transition!$D34*('Base-scenario'!C36*'Unit emission'!C35)*Efficiency!$G34+(Transition!$C34*('Base-scenario'!C36*'Unit emission'!C79)+'Base-scenario'!C124*'Unit emission'!C211)*Efficiency!$P34)/Lifetime!$C34</f>
        <v>0</v>
      </c>
      <c r="C35">
        <f>(Transition!$D34*('Base-scenario'!D36*'Unit emission'!D35)*Efficiency!$G34+(Transition!$C34*('Base-scenario'!D36*'Unit emission'!D79)+'Base-scenario'!D124*'Unit emission'!D211)*Efficiency!$P34)/Lifetime!$C34</f>
        <v>0</v>
      </c>
      <c r="D35">
        <f>(Transition!$D34*('Base-scenario'!E36*'Unit emission'!E35)*Efficiency!$G34+(Transition!$C34*('Base-scenario'!E36*'Unit emission'!E79)+'Base-scenario'!E124*'Unit emission'!E211)*Efficiency!$P34)/Lifetime!$C34</f>
        <v>0</v>
      </c>
      <c r="E35">
        <f>(Transition!$D34*('Base-scenario'!F36*'Unit emission'!F35)*Efficiency!$G34+(Transition!$C34*('Base-scenario'!F36*'Unit emission'!F79)+'Base-scenario'!F124*'Unit emission'!F211)*Efficiency!$P34)/Lifetime!$C34</f>
        <v>0</v>
      </c>
      <c r="F35">
        <f>(Transition!$D34*('Base-scenario'!G36*'Unit emission'!G35)*Efficiency!$G34+(Transition!$C34*('Base-scenario'!G36*'Unit emission'!G79)+'Base-scenario'!G124*'Unit emission'!G211)*Efficiency!$P34)/Lifetime!$C34</f>
        <v>0</v>
      </c>
      <c r="G35">
        <f>(Transition!$D34*('Base-scenario'!H36*'Unit emission'!H35)*Efficiency!$G34+(Transition!$C34*('Base-scenario'!H36*'Unit emission'!H79)+'Base-scenario'!H124*'Unit emission'!H211)*Efficiency!$P34)/Lifetime!$C34</f>
        <v>0</v>
      </c>
      <c r="H35">
        <f>(Transition!$D34*('Base-scenario'!I36*'Unit emission'!I35)*Efficiency!$G34+(Transition!$C34*('Base-scenario'!I36*'Unit emission'!I79)+'Base-scenario'!I124*'Unit emission'!I211)*Efficiency!$P34)/Lifetime!$C34</f>
        <v>0</v>
      </c>
      <c r="I35">
        <f>(Transition!$D34*('Base-scenario'!J36*'Unit emission'!J35)*Efficiency!$G34+(Transition!$C34*('Base-scenario'!J36*'Unit emission'!J79)+'Base-scenario'!J124*'Unit emission'!J211)*Efficiency!$P34)/Lifetime!$C34</f>
        <v>0</v>
      </c>
      <c r="J35">
        <f>(Transition!$D34*('Base-scenario'!K36*'Unit emission'!K35)*Efficiency!$G34+(Transition!$C34*('Base-scenario'!K36*'Unit emission'!K79)+'Base-scenario'!K124*'Unit emission'!K211)*Efficiency!$P34)/Lifetime!$C34</f>
        <v>0</v>
      </c>
      <c r="K35">
        <f>(Transition!$D34*('Base-scenario'!L36*'Unit emission'!L35)*Efficiency!$G34+(Transition!$C34*('Base-scenario'!L36*'Unit emission'!L79)+'Base-scenario'!L124*'Unit emission'!L211)*Efficiency!$P34)/Lifetime!$C34</f>
        <v>0</v>
      </c>
      <c r="L35">
        <f>(Transition!$D34*('Base-scenario'!M36*'Unit emission'!M35)*Efficiency!$G34+(Transition!$C34*('Base-scenario'!M36*'Unit emission'!M79)+'Base-scenario'!M124*'Unit emission'!M211)*Efficiency!$P34)/Lifetime!$C34</f>
        <v>0</v>
      </c>
      <c r="M35">
        <f>(Transition!$D34*('Base-scenario'!N36*'Unit emission'!N35)*Efficiency!$G34+(Transition!$C34*('Base-scenario'!N36*'Unit emission'!N79)+'Base-scenario'!N124*'Unit emission'!N211)*Efficiency!$P34)/Lifetime!$C34</f>
        <v>0</v>
      </c>
      <c r="N35">
        <f>(Transition!$D34*('Base-scenario'!O36*'Unit emission'!O35)*Efficiency!$G34+(Transition!$C34*('Base-scenario'!O36*'Unit emission'!O79)+'Base-scenario'!O124*'Unit emission'!O211)*Efficiency!$P34)/Lifetime!$C34</f>
        <v>0</v>
      </c>
      <c r="O35">
        <f>(Transition!$D34*('Base-scenario'!P36*'Unit emission'!P35)*Efficiency!$G34+(Transition!$C34*('Base-scenario'!P36*'Unit emission'!P79)+'Base-scenario'!P124*'Unit emission'!P211)*Efficiency!$P34)/Lifetime!$C34</f>
        <v>0</v>
      </c>
      <c r="P35">
        <f>(Transition!$D34*('Base-scenario'!Q36*'Unit emission'!Q35)*Efficiency!$G34+(Transition!$C34*('Base-scenario'!Q36*'Unit emission'!Q79)+'Base-scenario'!Q124*'Unit emission'!Q211)*Efficiency!$P34)/Lifetime!$C34</f>
        <v>0</v>
      </c>
      <c r="Q35">
        <f>(Transition!$D34*('Base-scenario'!R36*'Unit emission'!R35)*Efficiency!$G34+(Transition!$C34*('Base-scenario'!R36*'Unit emission'!R79)+'Base-scenario'!R124*'Unit emission'!R211)*Efficiency!$P34)/Lifetime!$C34</f>
        <v>0</v>
      </c>
      <c r="R35">
        <f>(Transition!$D34*('Base-scenario'!S36*'Unit emission'!S35)*Efficiency!$G34+Transition!$C34*('Base-scenario'!S36*'Unit emission'!S79)*Efficiency!$P34)/Lifetime!$C34</f>
        <v>0</v>
      </c>
      <c r="S35">
        <f>(Transition!$D34*('Base-scenario'!T36*'Unit emission'!C35)*Efficiency!$G34+(Transition!$C34*('Base-scenario'!T36*'Unit emission'!C79)+'Base-scenario'!T124*'Unit emission'!C211)*Efficiency!$P34)/Lifetime!$C34</f>
        <v>0</v>
      </c>
      <c r="T35">
        <f>(Transition!$D34*('Base-scenario'!U36*'Unit emission'!D35)*Efficiency!$G34+(Transition!$C34*('Base-scenario'!U36*'Unit emission'!D79)+'Base-scenario'!U124*'Unit emission'!D211)*Efficiency!$P34)/Lifetime!$C34</f>
        <v>71500599.824324146</v>
      </c>
      <c r="U35">
        <f>(Transition!$D34*('Base-scenario'!V36*'Unit emission'!E35)*Efficiency!$G34+(Transition!$C34*('Base-scenario'!V36*'Unit emission'!E79)+'Base-scenario'!V124*'Unit emission'!E211)*Efficiency!$P34)/Lifetime!$C34</f>
        <v>45351314.777597286</v>
      </c>
      <c r="V35">
        <f>(Transition!$D34*('Base-scenario'!W36*'Unit emission'!F35)*Efficiency!$G34+(Transition!$C34*('Base-scenario'!W36*'Unit emission'!F79)+'Base-scenario'!W124*'Unit emission'!F211)*Efficiency!$P34)/Lifetime!$C34</f>
        <v>8112102.2906791447</v>
      </c>
      <c r="W35">
        <f>(Transition!$D34*('Base-scenario'!X36*'Unit emission'!G35)*Efficiency!$G34+(Transition!$C34*('Base-scenario'!X36*'Unit emission'!G79)+'Base-scenario'!X124*'Unit emission'!G211)*Efficiency!$P34)/Lifetime!$C34</f>
        <v>91092112.60088554</v>
      </c>
      <c r="X35">
        <f>(Transition!$D34*('Base-scenario'!Y36*'Unit emission'!H35)*Efficiency!$G34+(Transition!$C34*('Base-scenario'!Y36*'Unit emission'!H79)+'Base-scenario'!Y124*'Unit emission'!H211)*Efficiency!$P34)/Lifetime!$C34</f>
        <v>7459718.7049460551</v>
      </c>
      <c r="Y35">
        <f>(Transition!$D34*('Base-scenario'!Z36*'Unit emission'!I35)*Efficiency!$G34+(Transition!$C34*('Base-scenario'!Z36*'Unit emission'!I79)+'Base-scenario'!Z124*'Unit emission'!I211)*Efficiency!$P34)/Lifetime!$C34</f>
        <v>14146428.741573937</v>
      </c>
      <c r="Z35">
        <f>(Transition!$D34*('Base-scenario'!AA36*'Unit emission'!J35)*Efficiency!$G34+(Transition!$C34*('Base-scenario'!AA36*'Unit emission'!J79)+'Base-scenario'!AA124*'Unit emission'!J211)*Efficiency!$P34)/Lifetime!$C34</f>
        <v>34403561.748172671</v>
      </c>
      <c r="AA35">
        <f>(Transition!$D34*('Base-scenario'!AB36*'Unit emission'!K35)*Efficiency!$G34+(Transition!$C34*('Base-scenario'!AB36*'Unit emission'!K79)+'Base-scenario'!AB124*'Unit emission'!K211)*Efficiency!$P34)/Lifetime!$C34</f>
        <v>267019781.63997841</v>
      </c>
      <c r="AB35">
        <f>(Transition!$D34*('Base-scenario'!AC36*'Unit emission'!L35)*Efficiency!$G34+(Transition!$C34*('Base-scenario'!AC36*'Unit emission'!L79)+'Base-scenario'!AC124*'Unit emission'!L211)*Efficiency!$P34)/Lifetime!$C34</f>
        <v>30684827.671129204</v>
      </c>
      <c r="AC35">
        <f>(Transition!$D34*('Base-scenario'!AD36*'Unit emission'!M35)*Efficiency!$G34+(Transition!$C34*('Base-scenario'!AD36*'Unit emission'!M79)+'Base-scenario'!AD124*'Unit emission'!M211)*Efficiency!$P34)/Lifetime!$C34</f>
        <v>33919975.714298397</v>
      </c>
      <c r="AD35">
        <f>(Transition!$D34*('Base-scenario'!AE36*'Unit emission'!N35)*Efficiency!$G34+(Transition!$C34*('Base-scenario'!AE36*'Unit emission'!N79)+'Base-scenario'!AE124*'Unit emission'!N211)*Efficiency!$P34)/Lifetime!$C34</f>
        <v>4372169.7188128205</v>
      </c>
      <c r="AE35">
        <f>(Transition!$D34*('Base-scenario'!AF36*'Unit emission'!O35)*Efficiency!$G34+(Transition!$C34*('Base-scenario'!AF36*'Unit emission'!O79)+'Base-scenario'!AF124*'Unit emission'!O211)*Efficiency!$P34)/Lifetime!$C34</f>
        <v>16789534.978677478</v>
      </c>
      <c r="AF35">
        <f>(Transition!$D34*('Base-scenario'!AG36*'Unit emission'!P35)*Efficiency!$G34+(Transition!$C34*('Base-scenario'!AG36*'Unit emission'!P79)+'Base-scenario'!AG124*'Unit emission'!P211)*Efficiency!$P34)/Lifetime!$C34</f>
        <v>25508490.546348967</v>
      </c>
      <c r="AG35">
        <f>(Transition!$D34*('Base-scenario'!AH36*'Unit emission'!Q35)*Efficiency!$G34+(Transition!$C34*('Base-scenario'!AH36*'Unit emission'!Q79)+'Base-scenario'!AH124*'Unit emission'!Q211)*Efficiency!$P34)/Lifetime!$C34</f>
        <v>12570855.669048671</v>
      </c>
      <c r="AH35">
        <f>(Transition!$D34*('Base-scenario'!AI36*'Unit emission'!R35)*Efficiency!$G34+(Transition!$C34*('Base-scenario'!AI36*'Unit emission'!R79)+'Base-scenario'!AI124*'Unit emission'!R211)*Efficiency!$P34)/Lifetime!$C34</f>
        <v>78382754.496931732</v>
      </c>
      <c r="AI35">
        <f>(Transition!$D34*('Base-scenario'!AJ36*'Unit emission'!S35)*Efficiency!$G34+Transition!$C34*('Base-scenario'!AJ36*'Unit emission'!S79)*Efficiency!$P34)/Lifetime!$C34</f>
        <v>0</v>
      </c>
      <c r="AJ35">
        <f>(Transition!$D34*('Base-scenario'!AK36*'Unit emission'!C35+'Base-scenario'!AK124*'Unit emission'!C167)*Efficiency!$G34+(Transition!$C34*('Base-scenario'!AK36*'Unit emission'!C79)+'Base-scenario'!AK124*'Unit emission'!C211)*Efficiency!$P34)/Lifetime!$C34</f>
        <v>0</v>
      </c>
      <c r="AK35">
        <f>(Transition!$D34*('Base-scenario'!AL36*'Unit emission'!D35+'Base-scenario'!AL124*'Unit emission'!D167)*Efficiency!$G34+(Transition!$C34*('Base-scenario'!AL36*'Unit emission'!D79)+'Base-scenario'!AL124*'Unit emission'!D211)*Efficiency!$P34)/Lifetime!$C34</f>
        <v>137651045.40133408</v>
      </c>
      <c r="AL35">
        <f>(Transition!$D34*('Base-scenario'!AM36*'Unit emission'!E35+'Base-scenario'!AM124*'Unit emission'!E167)*Efficiency!$G34+(Transition!$C34*('Base-scenario'!AM36*'Unit emission'!E79)+'Base-scenario'!AM124*'Unit emission'!E211)*Efficiency!$P34)/Lifetime!$C34</f>
        <v>45483889.691739984</v>
      </c>
      <c r="AM35">
        <f>(Transition!$D34*('Base-scenario'!AN36*'Unit emission'!F35+'Base-scenario'!AN124*'Unit emission'!F167)*Efficiency!$G34+(Transition!$C34*('Base-scenario'!AN36*'Unit emission'!F79)+'Base-scenario'!AN124*'Unit emission'!F211)*Efficiency!$P34)/Lifetime!$C34</f>
        <v>8137698.0348675828</v>
      </c>
      <c r="AN35">
        <f>(Transition!$D34*('Base-scenario'!AO36*'Unit emission'!G35+'Base-scenario'!AO124*'Unit emission'!G167)*Efficiency!$G34+(Transition!$C34*('Base-scenario'!AO36*'Unit emission'!G79)+'Base-scenario'!AO124*'Unit emission'!G211)*Efficiency!$P34)/Lifetime!$C34</f>
        <v>91393492.225891337</v>
      </c>
      <c r="AO35">
        <f>(Transition!$D34*('Base-scenario'!AP36*'Unit emission'!H35+'Base-scenario'!AP124*'Unit emission'!H167)*Efficiency!$G34+(Transition!$C34*('Base-scenario'!AP36*'Unit emission'!H79)+'Base-scenario'!AP124*'Unit emission'!H211)*Efficiency!$P34)/Lifetime!$C34</f>
        <v>14919437.40989211</v>
      </c>
      <c r="AP35">
        <f>(Transition!$D34*('Base-scenario'!AQ36*'Unit emission'!I35+'Base-scenario'!AQ124*'Unit emission'!I167)*Efficiency!$G34+(Transition!$C34*('Base-scenario'!AQ36*'Unit emission'!I79)+'Base-scenario'!AQ124*'Unit emission'!I211)*Efficiency!$P34)/Lifetime!$C34</f>
        <v>46173802.697713479</v>
      </c>
      <c r="AQ35">
        <f>(Transition!$D34*('Base-scenario'!AR36*'Unit emission'!J35+'Base-scenario'!AR124*'Unit emission'!J167)*Efficiency!$G34+(Transition!$C34*('Base-scenario'!AR36*'Unit emission'!J79)+'Base-scenario'!AR124*'Unit emission'!J211)*Efficiency!$P34)/Lifetime!$C34</f>
        <v>72842658.122265399</v>
      </c>
      <c r="AR35">
        <f>(Transition!$D34*('Base-scenario'!AS36*'Unit emission'!K35+'Base-scenario'!AS124*'Unit emission'!K167)*Efficiency!$G34+(Transition!$C34*('Base-scenario'!AS36*'Unit emission'!K79)+'Base-scenario'!AS124*'Unit emission'!K211)*Efficiency!$P34)/Lifetime!$C34</f>
        <v>534039563.27995467</v>
      </c>
      <c r="AS35">
        <f>(Transition!$D34*('Base-scenario'!AT36*'Unit emission'!L35+'Base-scenario'!AT124*'Unit emission'!L167)*Efficiency!$G34+(Transition!$C34*('Base-scenario'!AT36*'Unit emission'!L79)+'Base-scenario'!AT124*'Unit emission'!L211)*Efficiency!$P34)/Lifetime!$C34</f>
        <v>61369655.342258193</v>
      </c>
      <c r="AT35">
        <f>(Transition!$D34*('Base-scenario'!AU36*'Unit emission'!M35+'Base-scenario'!AU124*'Unit emission'!M167)*Efficiency!$G34+(Transition!$C34*('Base-scenario'!AU36*'Unit emission'!M79)+'Base-scenario'!AU124*'Unit emission'!M211)*Efficiency!$P34)/Lifetime!$C34</f>
        <v>67839951.428596392</v>
      </c>
      <c r="AU35">
        <f>(Transition!$D34*('Base-scenario'!AV36*'Unit emission'!N35+'Base-scenario'!AV124*'Unit emission'!N167)*Efficiency!$G34+(Transition!$C34*('Base-scenario'!AV36*'Unit emission'!N79)+'Base-scenario'!AV124*'Unit emission'!N211)*Efficiency!$P34)/Lifetime!$C34</f>
        <v>6580627.7802884122</v>
      </c>
      <c r="AV35">
        <f>(Transition!$D34*('Base-scenario'!AW36*'Unit emission'!O35+'Base-scenario'!AW124*'Unit emission'!O167)*Efficiency!$G34+(Transition!$C34*('Base-scenario'!AW36*'Unit emission'!O79)+'Base-scenario'!AW124*'Unit emission'!O211)*Efficiency!$P34)/Lifetime!$C34</f>
        <v>33579069.957354955</v>
      </c>
      <c r="AW35">
        <f>(Transition!$D34*('Base-scenario'!AX36*'Unit emission'!P35+'Base-scenario'!AX124*'Unit emission'!P167)*Efficiency!$G34+(Transition!$C34*('Base-scenario'!AX36*'Unit emission'!P79)+'Base-scenario'!AX124*'Unit emission'!P211)*Efficiency!$P34)/Lifetime!$C34</f>
        <v>51016981.092697933</v>
      </c>
      <c r="AX35">
        <f>(Transition!$D34*('Base-scenario'!AY36*'Unit emission'!Q35+'Base-scenario'!AY124*'Unit emission'!Q167)*Efficiency!$G34+(Transition!$C34*('Base-scenario'!AY36*'Unit emission'!Q79)+'Base-scenario'!AY124*'Unit emission'!Q211)*Efficiency!$P34)/Lifetime!$C34</f>
        <v>25141711.338097341</v>
      </c>
      <c r="AY35">
        <f>(Transition!$D34*('Base-scenario'!AZ36*'Unit emission'!R35+'Base-scenario'!AZ124*'Unit emission'!R167)*Efficiency!$G34+(Transition!$C34*('Base-scenario'!AZ36*'Unit emission'!R79)+'Base-scenario'!AZ124*'Unit emission'!R211)*Efficiency!$P34)/Lifetime!$C34</f>
        <v>156765508.99386346</v>
      </c>
      <c r="AZ35">
        <f>(Transition!$D34*('Base-scenario'!BA36*'Unit emission'!S35)*Efficiency!$G34+Transition!$C34*('Base-scenario'!BA36*'Unit emission'!S79)*Efficiency!$P34)/Lifetime!$C34</f>
        <v>0</v>
      </c>
      <c r="BA35" s="9">
        <f>(Transition!$D34*('Base-scenario'!BB36*'Unit emission'!C35)*Efficiency!$G34+Transition!$C34*('Base-scenario'!BB36*'Unit emission'!C79)*Efficiency!$P34)/Lifetime!$C34</f>
        <v>0</v>
      </c>
      <c r="BB35" s="9">
        <f>(Transition!$D34*('Base-scenario'!BC36*'Unit emission'!D35)*Efficiency!$G34+Transition!$C34*('Base-scenario'!BC36*'Unit emission'!D79)*Efficiency!$P34)/Lifetime!$C34</f>
        <v>0</v>
      </c>
      <c r="BC35" s="9">
        <f>(Transition!$D34*('Base-scenario'!BD36*'Unit emission'!E35)*Efficiency!$G34+Transition!$C34*('Base-scenario'!BD36*'Unit emission'!E79)*Efficiency!$P34)/Lifetime!$C34</f>
        <v>0</v>
      </c>
      <c r="BD35" s="9">
        <f>(Transition!$D34*('Base-scenario'!BE36*'Unit emission'!F35)*Efficiency!$G34+Transition!$C34*('Base-scenario'!BE36*'Unit emission'!F79)*Efficiency!$P34)/Lifetime!$C34</f>
        <v>0</v>
      </c>
      <c r="BE35" s="9">
        <f>(Transition!$D34*('Base-scenario'!BF36*'Unit emission'!G35)*Efficiency!$G34+Transition!$C34*('Base-scenario'!BF36*'Unit emission'!G79)*Efficiency!$P34)/Lifetime!$C34</f>
        <v>0</v>
      </c>
      <c r="BF35" s="9">
        <f>(Transition!$D34*('Base-scenario'!BG36*'Unit emission'!H35)*Efficiency!$G34+Transition!$C34*('Base-scenario'!BG36*'Unit emission'!H79)*Efficiency!$P34)/Lifetime!$C34</f>
        <v>0</v>
      </c>
      <c r="BG35" s="9">
        <f>(Transition!$D34*('Base-scenario'!BH36*'Unit emission'!I35)*Efficiency!$G34+Transition!$C34*('Base-scenario'!BH36*'Unit emission'!I79)*Efficiency!$P34)/Lifetime!$C34</f>
        <v>0</v>
      </c>
      <c r="BH35" s="9">
        <f>(Transition!$D34*('Base-scenario'!BI36*'Unit emission'!J35)*Efficiency!$G34+Transition!$C34*('Base-scenario'!BI36*'Unit emission'!J79)*Efficiency!$P34)/Lifetime!$C34</f>
        <v>0</v>
      </c>
      <c r="BI35" s="9">
        <f>(Transition!$D34*('Base-scenario'!BJ36*'Unit emission'!K35)*Efficiency!$G34+Transition!$C34*('Base-scenario'!BJ36*'Unit emission'!K79)*Efficiency!$P34)/Lifetime!$C34</f>
        <v>0</v>
      </c>
      <c r="BJ35" s="9">
        <f>(Transition!$D34*('Base-scenario'!BK36*'Unit emission'!L35)*Efficiency!$G34+Transition!$C34*('Base-scenario'!BK36*'Unit emission'!L79)*Efficiency!$P34)/Lifetime!$C34</f>
        <v>0</v>
      </c>
      <c r="BK35" s="9">
        <f>(Transition!$D34*('Base-scenario'!BL36*'Unit emission'!M35)*Efficiency!$G34+Transition!$C34*('Base-scenario'!BL36*'Unit emission'!M79)*Efficiency!$P34)/Lifetime!$C34</f>
        <v>0</v>
      </c>
      <c r="BL35" s="9">
        <f>(Transition!$D34*('Base-scenario'!BM36*'Unit emission'!N35)*Efficiency!$G34+Transition!$C34*('Base-scenario'!BM36*'Unit emission'!N79)*Efficiency!$P34)/Lifetime!$C34</f>
        <v>0</v>
      </c>
      <c r="BM35" s="9">
        <f>(Transition!$D34*('Base-scenario'!BN36*'Unit emission'!O35)*Efficiency!$G34+Transition!$C34*('Base-scenario'!BN36*'Unit emission'!O79)*Efficiency!$P34)/Lifetime!$C34</f>
        <v>0</v>
      </c>
      <c r="BN35" s="9">
        <f>(Transition!$D34*('Base-scenario'!BO36*'Unit emission'!P35)*Efficiency!$G34+Transition!$C34*('Base-scenario'!BO36*'Unit emission'!P79)*Efficiency!$P34)/Lifetime!$C34</f>
        <v>0</v>
      </c>
      <c r="BO35" s="9">
        <f>(Transition!$D34*('Base-scenario'!BP36*'Unit emission'!Q35)*Efficiency!$G34+Transition!$C34*('Base-scenario'!BP36*'Unit emission'!Q79)*Efficiency!$P34)/Lifetime!$C34</f>
        <v>0</v>
      </c>
      <c r="BP35" s="9">
        <f>(Transition!$D34*('Base-scenario'!BQ36*'Unit emission'!R35)*Efficiency!$G34+Transition!$C34*('Base-scenario'!BQ36*'Unit emission'!R79)*Efficiency!$P34)/Lifetime!$C34</f>
        <v>0</v>
      </c>
      <c r="BQ35" s="9">
        <f>(Transition!$D34*('Base-scenario'!BR36*'Unit emission'!S35)*Efficiency!$G34+Transition!$C34*('Base-scenario'!BR36*'Unit emission'!S79)*Efficiency!$P34)/Lifetime!$C34</f>
        <v>0</v>
      </c>
      <c r="BR35" s="9">
        <f>(Transition!$D34*('Base-scenario'!BS36*'Unit emission'!C35)*Efficiency!$G34+Transition!$C34*('Base-scenario'!BS36*'Unit emission'!C79)*Efficiency!$P34)/Lifetime!$C34</f>
        <v>0</v>
      </c>
      <c r="BS35" s="9">
        <f>(Transition!$D34*('Base-scenario'!BT36*'Unit emission'!D35)*Efficiency!$G34+Transition!$C34*('Base-scenario'!BT36*'Unit emission'!D79)*Efficiency!$P34)/Lifetime!$C34</f>
        <v>0</v>
      </c>
      <c r="BT35" s="9">
        <f>(Transition!$D34*('Base-scenario'!BU36*'Unit emission'!E35)*Efficiency!$G34+Transition!$C34*('Base-scenario'!BU36*'Unit emission'!E79)*Efficiency!$P34)/Lifetime!$C34</f>
        <v>0</v>
      </c>
      <c r="BU35" s="9">
        <f>(Transition!$D34*('Base-scenario'!BV36*'Unit emission'!F35)*Efficiency!$G34+Transition!$C34*('Base-scenario'!BV36*'Unit emission'!F79)*Efficiency!$P34)/Lifetime!$C34</f>
        <v>0</v>
      </c>
      <c r="BV35" s="9">
        <f>(Transition!$D34*('Base-scenario'!BW36*'Unit emission'!G35)*Efficiency!$G34+Transition!$C34*('Base-scenario'!BW36*'Unit emission'!G79)*Efficiency!$P34)/Lifetime!$C34</f>
        <v>0</v>
      </c>
      <c r="BW35" s="9">
        <f>(Transition!$D34*('Base-scenario'!BX36*'Unit emission'!H35)*Efficiency!$G34+Transition!$C34*('Base-scenario'!BX36*'Unit emission'!H79)*Efficiency!$P34)/Lifetime!$C34</f>
        <v>0</v>
      </c>
      <c r="BX35" s="9">
        <f>(Transition!$D34*('Base-scenario'!BY36*'Unit emission'!I35)*Efficiency!$G34+Transition!$C34*('Base-scenario'!BY36*'Unit emission'!I79)*Efficiency!$P34)/Lifetime!$C34</f>
        <v>0</v>
      </c>
      <c r="BY35" s="9">
        <f>(Transition!$D34*('Base-scenario'!BZ36*'Unit emission'!J35)*Efficiency!$G34+Transition!$C34*('Base-scenario'!BZ36*'Unit emission'!J79)*Efficiency!$P34)/Lifetime!$C34</f>
        <v>0</v>
      </c>
      <c r="BZ35" s="9">
        <f>(Transition!$D34*('Base-scenario'!CA36*'Unit emission'!K35)*Efficiency!$G34+Transition!$C34*('Base-scenario'!CA36*'Unit emission'!K79)*Efficiency!$P34)/Lifetime!$C34</f>
        <v>0</v>
      </c>
      <c r="CA35" s="9">
        <f>(Transition!$D34*('Base-scenario'!CB36*'Unit emission'!L35)*Efficiency!$G34+Transition!$C34*('Base-scenario'!CB36*'Unit emission'!L79)*Efficiency!$P34)/Lifetime!$C34</f>
        <v>0</v>
      </c>
      <c r="CB35" s="9">
        <f>(Transition!$D34*('Base-scenario'!CC36*'Unit emission'!M35)*Efficiency!$G34+Transition!$C34*('Base-scenario'!CC36*'Unit emission'!M79)*Efficiency!$P34)/Lifetime!$C34</f>
        <v>0</v>
      </c>
      <c r="CC35" s="9">
        <f>(Transition!$D34*('Base-scenario'!CD36*'Unit emission'!N35)*Efficiency!$G34+Transition!$C34*('Base-scenario'!CD36*'Unit emission'!N79)*Efficiency!$P34)/Lifetime!$C34</f>
        <v>0</v>
      </c>
      <c r="CD35" s="9">
        <f>(Transition!$D34*('Base-scenario'!CE36*'Unit emission'!O35)*Efficiency!$G34+Transition!$C34*('Base-scenario'!CE36*'Unit emission'!O79)*Efficiency!$P34)/Lifetime!$C34</f>
        <v>0</v>
      </c>
      <c r="CE35" s="9">
        <f>(Transition!$D34*('Base-scenario'!CF36*'Unit emission'!P35)*Efficiency!$G34+Transition!$C34*('Base-scenario'!CF36*'Unit emission'!P79)*Efficiency!$P34)/Lifetime!$C34</f>
        <v>0</v>
      </c>
      <c r="CF35" s="9">
        <f>(Transition!$D34*('Base-scenario'!CG36*'Unit emission'!Q35)*Efficiency!$G34+Transition!$C34*('Base-scenario'!CG36*'Unit emission'!Q79)*Efficiency!$P34)/Lifetime!$C34</f>
        <v>0</v>
      </c>
      <c r="CG35" s="9">
        <f>(Transition!$D34*('Base-scenario'!CH36*'Unit emission'!R35)*Efficiency!$G34+Transition!$C34*('Base-scenario'!CH36*'Unit emission'!R79)*Efficiency!$P34)/Lifetime!$C34</f>
        <v>0</v>
      </c>
      <c r="CJ35">
        <v>2042</v>
      </c>
      <c r="CK35">
        <f>(Transition!$D34*('RCP26 scenario'!C36*'Unit emission'!T35+'RCP26 scenario'!C124*'Unit emission'!T167)*Efficiency!$G34+(Transition!$C34*('RCP26 scenario'!C36*'Unit emission'!T79)+'RCP26 scenario'!C124*'Unit emission'!T211)*Efficiency!$P34)/Lifetime!$C34</f>
        <v>0</v>
      </c>
      <c r="CL35">
        <f>(Transition!$D34*('RCP26 scenario'!D36*'Unit emission'!U35+'RCP26 scenario'!D124*'Unit emission'!U167)*Efficiency!$G34+(Transition!$C34*('RCP26 scenario'!D36*'Unit emission'!U79)+'RCP26 scenario'!D124*'Unit emission'!U211)*Efficiency!$P34)/Lifetime!$C34</f>
        <v>0</v>
      </c>
      <c r="CM35">
        <f>(Transition!$D34*('RCP26 scenario'!E36*'Unit emission'!V35+'RCP26 scenario'!E124*'Unit emission'!V167)*Efficiency!$G34+(Transition!$C34*('RCP26 scenario'!E36*'Unit emission'!V79)+'RCP26 scenario'!E124*'Unit emission'!V211)*Efficiency!$P34)/Lifetime!$C34</f>
        <v>0</v>
      </c>
      <c r="CN35">
        <f>(Transition!$D34*('RCP26 scenario'!F36*'Unit emission'!W35+'RCP26 scenario'!F124*'Unit emission'!W167)*Efficiency!$G34+(Transition!$C34*('RCP26 scenario'!F36*'Unit emission'!W79)+'RCP26 scenario'!F124*'Unit emission'!W211)*Efficiency!$P34)/Lifetime!$C34</f>
        <v>0</v>
      </c>
      <c r="CO35">
        <f>(Transition!$D34*('RCP26 scenario'!G36*'Unit emission'!X35+'RCP26 scenario'!G124*'Unit emission'!X167)*Efficiency!$G34+(Transition!$C34*('RCP26 scenario'!G36*'Unit emission'!X79)+'RCP26 scenario'!G124*'Unit emission'!X211)*Efficiency!$P34)/Lifetime!$C34</f>
        <v>0</v>
      </c>
      <c r="CP35">
        <f>(Transition!$D34*('RCP26 scenario'!H36*'Unit emission'!Y35+'RCP26 scenario'!H124*'Unit emission'!Y167)*Efficiency!$G34+(Transition!$C34*('RCP26 scenario'!H36*'Unit emission'!Y79)+'RCP26 scenario'!H124*'Unit emission'!Y211)*Efficiency!$P34)/Lifetime!$C34</f>
        <v>0</v>
      </c>
      <c r="CQ35">
        <f>(Transition!$D34*('RCP26 scenario'!I36*'Unit emission'!Z35+'RCP26 scenario'!I124*'Unit emission'!Z167)*Efficiency!$G34+(Transition!$C34*('RCP26 scenario'!I36*'Unit emission'!Z79)+'RCP26 scenario'!I124*'Unit emission'!Z211)*Efficiency!$P34)/Lifetime!$C34</f>
        <v>0</v>
      </c>
      <c r="CR35">
        <f>(Transition!$D34*('RCP26 scenario'!J36*'Unit emission'!AA35+'RCP26 scenario'!J124*'Unit emission'!AA167)*Efficiency!$G34+(Transition!$C34*('RCP26 scenario'!J36*'Unit emission'!AA79)+'RCP26 scenario'!J124*'Unit emission'!AA211)*Efficiency!$P34)/Lifetime!$C34</f>
        <v>0</v>
      </c>
      <c r="CS35">
        <f>(Transition!$D34*('RCP26 scenario'!K36*'Unit emission'!AB35+'RCP26 scenario'!K124*'Unit emission'!AB167)*Efficiency!$G34+(Transition!$C34*('RCP26 scenario'!K36*'Unit emission'!AB79)+'RCP26 scenario'!K124*'Unit emission'!AB211)*Efficiency!$P34)/Lifetime!$C34</f>
        <v>0</v>
      </c>
      <c r="CT35">
        <f>(Transition!$D34*('RCP26 scenario'!L36*'Unit emission'!AC35+'RCP26 scenario'!L124*'Unit emission'!AC167)*Efficiency!$G34+(Transition!$C34*('RCP26 scenario'!L36*'Unit emission'!AC79)+'RCP26 scenario'!L124*'Unit emission'!AC211)*Efficiency!$P34)/Lifetime!$C34</f>
        <v>0</v>
      </c>
      <c r="CU35">
        <f>(Transition!$D34*('RCP26 scenario'!M36*'Unit emission'!AD35+'RCP26 scenario'!M124*'Unit emission'!AD167)*Efficiency!$G34+(Transition!$C34*('RCP26 scenario'!M36*'Unit emission'!AD79)+'RCP26 scenario'!M124*'Unit emission'!AD211)*Efficiency!$P34)/Lifetime!$C34</f>
        <v>0</v>
      </c>
      <c r="CV35">
        <f>(Transition!$D34*('RCP26 scenario'!N36*'Unit emission'!AE35+'RCP26 scenario'!N124*'Unit emission'!AE167)*Efficiency!$G34+(Transition!$C34*('RCP26 scenario'!N36*'Unit emission'!AE79)+'RCP26 scenario'!N124*'Unit emission'!AE211)*Efficiency!$P34)/Lifetime!$C34</f>
        <v>0</v>
      </c>
      <c r="CW35">
        <f>(Transition!$D34*('RCP26 scenario'!O36*'Unit emission'!AF35+'RCP26 scenario'!O124*'Unit emission'!AF167)*Efficiency!$G34+(Transition!$C34*('RCP26 scenario'!O36*'Unit emission'!AF79)+'RCP26 scenario'!O124*'Unit emission'!AF211)*Efficiency!$P34)/Lifetime!$C34</f>
        <v>0</v>
      </c>
      <c r="CX35">
        <f>(Transition!$D34*('RCP26 scenario'!P36*'Unit emission'!AG35+'RCP26 scenario'!P124*'Unit emission'!AG167)*Efficiency!$G34+(Transition!$C34*('RCP26 scenario'!P36*'Unit emission'!AG79)+'RCP26 scenario'!P124*'Unit emission'!AG211)*Efficiency!$P34)/Lifetime!$C34</f>
        <v>0</v>
      </c>
      <c r="CY35">
        <f>(Transition!$D34*('RCP26 scenario'!Q36*'Unit emission'!AH35+'RCP26 scenario'!Q124*'Unit emission'!AH167)*Efficiency!$G34+(Transition!$C34*('RCP26 scenario'!Q36*'Unit emission'!AH79)+'RCP26 scenario'!Q124*'Unit emission'!AH211)*Efficiency!$P34)/Lifetime!$C34</f>
        <v>0</v>
      </c>
      <c r="CZ35">
        <f>(Transition!$D34*('RCP26 scenario'!R36*'Unit emission'!AI35+'RCP26 scenario'!R124*'Unit emission'!AI167)*Efficiency!$G34+(Transition!$C34*('RCP26 scenario'!R36*'Unit emission'!AI79)+'RCP26 scenario'!R124*'Unit emission'!AI211)*Efficiency!$P34)/Lifetime!$C34</f>
        <v>0</v>
      </c>
      <c r="DA35">
        <f>(Transition!$D34*('RCP26 scenario'!S36*'Unit emission'!AJ35)*Efficiency!$G34+Transition!$C34*('RCP26 scenario'!S36*'Unit emission'!AJ79)*Efficiency!$P34)/Lifetime!$C34</f>
        <v>0</v>
      </c>
      <c r="DB35">
        <f>(Transition!$D34*('RCP26 scenario'!T36*'Unit emission'!T35+'RCP26 scenario'!T124*'Unit emission'!T167)*Efficiency!$G34+(Transition!$C34*('RCP26 scenario'!T36*'Unit emission'!T79)+'RCP26 scenario'!T124*'Unit emission'!T211)*Efficiency!$P34)/Lifetime!$C34</f>
        <v>223272604.80449781</v>
      </c>
      <c r="DC35">
        <f>(Transition!$D34*('RCP26 scenario'!U36*'Unit emission'!U35+'RCP26 scenario'!U124*'Unit emission'!U167)*Efficiency!$G34+(Transition!$C34*('RCP26 scenario'!U36*'Unit emission'!U79)+'RCP26 scenario'!U124*'Unit emission'!U211)*Efficiency!$P34)/Lifetime!$C34</f>
        <v>64718583.52549874</v>
      </c>
      <c r="DD35">
        <f>(Transition!$D34*('RCP26 scenario'!V36*'Unit emission'!V35+'RCP26 scenario'!V124*'Unit emission'!V167)*Efficiency!$G34+(Transition!$C34*('RCP26 scenario'!V36*'Unit emission'!V79)+'RCP26 scenario'!V124*'Unit emission'!V211)*Efficiency!$P34)/Lifetime!$C34</f>
        <v>0</v>
      </c>
      <c r="DE35">
        <f>(Transition!$D34*('RCP26 scenario'!W36*'Unit emission'!W35+'RCP26 scenario'!W124*'Unit emission'!W167)*Efficiency!$G34+(Transition!$C34*('RCP26 scenario'!W36*'Unit emission'!W79)+'RCP26 scenario'!W124*'Unit emission'!W211)*Efficiency!$P34)/Lifetime!$C34</f>
        <v>9475745.455293851</v>
      </c>
      <c r="DF35">
        <f>(Transition!$D34*('RCP26 scenario'!X36*'Unit emission'!X35+'RCP26 scenario'!X124*'Unit emission'!X167)*Efficiency!$G34+(Transition!$C34*('RCP26 scenario'!X36*'Unit emission'!X79)+'RCP26 scenario'!X124*'Unit emission'!X211)*Efficiency!$P34)/Lifetime!$C34</f>
        <v>95919073.019870147</v>
      </c>
      <c r="DG35">
        <f>(Transition!$D34*('RCP26 scenario'!Y36*'Unit emission'!Y35+'RCP26 scenario'!Y124*'Unit emission'!Y167)*Efficiency!$G34+(Transition!$C34*('RCP26 scenario'!Y36*'Unit emission'!Y79)+'RCP26 scenario'!Y124*'Unit emission'!Y211)*Efficiency!$P34)/Lifetime!$C34</f>
        <v>10591378.770471862</v>
      </c>
      <c r="DH35">
        <f>(Transition!$D34*('RCP26 scenario'!Z36*'Unit emission'!Z35+'RCP26 scenario'!Z124*'Unit emission'!Z167)*Efficiency!$G34+(Transition!$C34*('RCP26 scenario'!Z36*'Unit emission'!Z79)+'RCP26 scenario'!Z124*'Unit emission'!Z211)*Efficiency!$P34)/Lifetime!$C34</f>
        <v>14022679.462267995</v>
      </c>
      <c r="DI35">
        <f>(Transition!$D34*('RCP26 scenario'!AA36*'Unit emission'!AA35+'RCP26 scenario'!AA124*'Unit emission'!AA167)*Efficiency!$G34+(Transition!$C34*('RCP26 scenario'!AA36*'Unit emission'!AA79)+'RCP26 scenario'!AA124*'Unit emission'!AA211)*Efficiency!$P34)/Lifetime!$C34</f>
        <v>40396266.445489652</v>
      </c>
      <c r="DJ35">
        <f>(Transition!$D34*('RCP26 scenario'!AB36*'Unit emission'!AB35+'RCP26 scenario'!AB124*'Unit emission'!AB167)*Efficiency!$G34+(Transition!$C34*('RCP26 scenario'!AB36*'Unit emission'!AB79)+'RCP26 scenario'!AB124*'Unit emission'!AB211)*Efficiency!$P34)/Lifetime!$C34</f>
        <v>277517943.24810821</v>
      </c>
      <c r="DK35">
        <f>(Transition!$D34*('RCP26 scenario'!AC36*'Unit emission'!AC35+'RCP26 scenario'!AC124*'Unit emission'!AC167)*Efficiency!$G34+(Transition!$C34*('RCP26 scenario'!AC36*'Unit emission'!AC79)+'RCP26 scenario'!AC124*'Unit emission'!AC211)*Efficiency!$P34)/Lifetime!$C34</f>
        <v>32715383.520744998</v>
      </c>
      <c r="DL35">
        <f>(Transition!$D34*('RCP26 scenario'!AD36*'Unit emission'!AD35+'RCP26 scenario'!AD124*'Unit emission'!AD167)*Efficiency!$G34+(Transition!$C34*('RCP26 scenario'!AD36*'Unit emission'!AD79)+'RCP26 scenario'!AD124*'Unit emission'!AD211)*Efficiency!$P34)/Lifetime!$C34</f>
        <v>42362194.939494647</v>
      </c>
      <c r="DM35">
        <f>(Transition!$D34*('RCP26 scenario'!AE36*'Unit emission'!AE35+'RCP26 scenario'!AE124*'Unit emission'!AE167)*Efficiency!$G34+(Transition!$C34*('RCP26 scenario'!AE36*'Unit emission'!AE79)+'RCP26 scenario'!AE124*'Unit emission'!AE211)*Efficiency!$P34)/Lifetime!$C34</f>
        <v>6403720.3650719663</v>
      </c>
      <c r="DN35">
        <f>(Transition!$D34*('RCP26 scenario'!AF36*'Unit emission'!AF35+'RCP26 scenario'!AF124*'Unit emission'!AF167)*Efficiency!$G34+(Transition!$C34*('RCP26 scenario'!AF36*'Unit emission'!AF79)+'RCP26 scenario'!AF124*'Unit emission'!AF211)*Efficiency!$P34)/Lifetime!$C34</f>
        <v>15908342.740402738</v>
      </c>
      <c r="DO35">
        <f>(Transition!$D34*('RCP26 scenario'!AG36*'Unit emission'!AG35+'RCP26 scenario'!AG124*'Unit emission'!AG167)*Efficiency!$G34+(Transition!$C34*('RCP26 scenario'!AG36*'Unit emission'!AG79)+'RCP26 scenario'!AG124*'Unit emission'!AG211)*Efficiency!$P34)/Lifetime!$C34</f>
        <v>13343128.544905763</v>
      </c>
      <c r="DP35">
        <f>(Transition!$D34*('RCP26 scenario'!AH36*'Unit emission'!AH35+'RCP26 scenario'!AH124*'Unit emission'!AH167)*Efficiency!$G34+(Transition!$C34*('RCP26 scenario'!AH36*'Unit emission'!AH79)+'RCP26 scenario'!AH124*'Unit emission'!AH211)*Efficiency!$P34)/Lifetime!$C34</f>
        <v>13310029.617950711</v>
      </c>
      <c r="DQ35">
        <f>(Transition!$D34*('RCP26 scenario'!AI36*'Unit emission'!AI35+'RCP26 scenario'!AI124*'Unit emission'!AI167)*Efficiency!$G34+(Transition!$C34*('RCP26 scenario'!AI36*'Unit emission'!AI79)+'RCP26 scenario'!AI124*'Unit emission'!AI211)*Efficiency!$P34)/Lifetime!$C34</f>
        <v>60076602.45218005</v>
      </c>
      <c r="DR35">
        <f>(Transition!$D34*('RCP26 scenario'!AJ36*'Unit emission'!AJ35)*Efficiency!$G34+Transition!$C34*('RCP26 scenario'!AJ36*'Unit emission'!AJ79)*Efficiency!$P34)/Lifetime!$C34</f>
        <v>0</v>
      </c>
      <c r="DS35">
        <f>(Transition!$D34*('RCP26 scenario'!AK36*'Unit emission'!T35+'RCP26 scenario'!AK124*'Unit emission'!T167)*Efficiency!$G34+(Transition!$C34*('RCP26 scenario'!AK36*'Unit emission'!T79)+'RCP26 scenario'!AK124*'Unit emission'!T211)*Efficiency!$P34)/Lifetime!$C34</f>
        <v>422967842.46412575</v>
      </c>
      <c r="DT35">
        <f>(Transition!$D34*('RCP26 scenario'!AL36*'Unit emission'!U35+'RCP26 scenario'!AL124*'Unit emission'!U167)*Efficiency!$G34+(Transition!$C34*('RCP26 scenario'!AL36*'Unit emission'!U79)+'RCP26 scenario'!AL124*'Unit emission'!U211)*Efficiency!$P34)/Lifetime!$C34</f>
        <v>66713533.015644021</v>
      </c>
      <c r="DU35">
        <f>(Transition!$D34*('RCP26 scenario'!AM36*'Unit emission'!V35+'RCP26 scenario'!AM124*'Unit emission'!V167)*Efficiency!$G34+(Transition!$C34*('RCP26 scenario'!AM36*'Unit emission'!V79)+'RCP26 scenario'!AM124*'Unit emission'!V211)*Efficiency!$P34)/Lifetime!$C34</f>
        <v>0</v>
      </c>
      <c r="DV35">
        <f>(Transition!$D34*('RCP26 scenario'!AN36*'Unit emission'!W35+'RCP26 scenario'!AN124*'Unit emission'!W167)*Efficiency!$G34+(Transition!$C34*('RCP26 scenario'!AN36*'Unit emission'!W79)+'RCP26 scenario'!AN124*'Unit emission'!W211)*Efficiency!$P34)/Lifetime!$C34</f>
        <v>18801635.28303897</v>
      </c>
      <c r="DW35">
        <f>(Transition!$D34*('RCP26 scenario'!AO36*'Unit emission'!X35+'RCP26 scenario'!AO124*'Unit emission'!X167)*Efficiency!$G34+(Transition!$C34*('RCP26 scenario'!AO36*'Unit emission'!X79)+'RCP26 scenario'!AO124*'Unit emission'!X211)*Efficiency!$P34)/Lifetime!$C34</f>
        <v>188175637.98874336</v>
      </c>
      <c r="DX35">
        <f>(Transition!$D34*('RCP26 scenario'!AP36*'Unit emission'!Y35+'RCP26 scenario'!AP124*'Unit emission'!Y167)*Efficiency!$G34+(Transition!$C34*('RCP26 scenario'!AP36*'Unit emission'!Y79)+'RCP26 scenario'!AP124*'Unit emission'!Y211)*Efficiency!$P34)/Lifetime!$C34</f>
        <v>21182659.017231651</v>
      </c>
      <c r="DY35">
        <f>(Transition!$D34*('RCP26 scenario'!AQ36*'Unit emission'!Z35+'RCP26 scenario'!AQ124*'Unit emission'!Z167)*Efficiency!$G34+(Transition!$C34*('RCP26 scenario'!AQ36*'Unit emission'!Z79)+'RCP26 scenario'!AQ124*'Unit emission'!Z211)*Efficiency!$P34)/Lifetime!$C34</f>
        <v>36001458.240410209</v>
      </c>
      <c r="DZ35">
        <f>(Transition!$D34*('RCP26 scenario'!AR36*'Unit emission'!AA35+'RCP26 scenario'!AR124*'Unit emission'!AA167)*Efficiency!$G34+(Transition!$C34*('RCP26 scenario'!AR36*'Unit emission'!AA79)+'RCP26 scenario'!AR124*'Unit emission'!AA211)*Efficiency!$P34)/Lifetime!$C34</f>
        <v>80792532.890978977</v>
      </c>
      <c r="EA35">
        <f>(Transition!$D34*('RCP26 scenario'!AS36*'Unit emission'!AB35+'RCP26 scenario'!AS124*'Unit emission'!AB167)*Efficiency!$G34+(Transition!$C34*('RCP26 scenario'!AS36*'Unit emission'!AB79)+'RCP26 scenario'!AS124*'Unit emission'!AB211)*Efficiency!$P34)/Lifetime!$C34</f>
        <v>555035886.4962132</v>
      </c>
      <c r="EB35">
        <f>(Transition!$D34*('RCP26 scenario'!AT36*'Unit emission'!AC35+'RCP26 scenario'!AT124*'Unit emission'!AC167)*Efficiency!$G34+(Transition!$C34*('RCP26 scenario'!AT36*'Unit emission'!AC79)+'RCP26 scenario'!AT124*'Unit emission'!AC211)*Efficiency!$P34)/Lifetime!$C34</f>
        <v>65430767.041489914</v>
      </c>
      <c r="EC35">
        <f>(Transition!$D34*('RCP26 scenario'!AU36*'Unit emission'!AD35+'RCP26 scenario'!AU124*'Unit emission'!AD167)*Efficiency!$G34+(Transition!$C34*('RCP26 scenario'!AU36*'Unit emission'!AD79)+'RCP26 scenario'!AU124*'Unit emission'!AD211)*Efficiency!$P34)/Lifetime!$C34</f>
        <v>65456273.885235436</v>
      </c>
      <c r="ED35">
        <f>(Transition!$D34*('RCP26 scenario'!AV36*'Unit emission'!AE35+'RCP26 scenario'!AV124*'Unit emission'!AE167)*Efficiency!$G34+(Transition!$C34*('RCP26 scenario'!AV36*'Unit emission'!AE79)+'RCP26 scenario'!AV124*'Unit emission'!AE211)*Efficiency!$P34)/Lifetime!$C34</f>
        <v>12807411.830006072</v>
      </c>
      <c r="EE35">
        <f>(Transition!$D34*('RCP26 scenario'!AW36*'Unit emission'!AF35+'RCP26 scenario'!AW124*'Unit emission'!AF167)*Efficiency!$G34+(Transition!$C34*('RCP26 scenario'!AW36*'Unit emission'!AF79)+'RCP26 scenario'!AW124*'Unit emission'!AF211)*Efficiency!$P34)/Lifetime!$C34</f>
        <v>31912080.573163643</v>
      </c>
      <c r="EF35">
        <f>(Transition!$D34*('RCP26 scenario'!AX36*'Unit emission'!AG35+'RCP26 scenario'!AX124*'Unit emission'!AG167)*Efficiency!$G34+(Transition!$C34*('RCP26 scenario'!AX36*'Unit emission'!AG79)+'RCP26 scenario'!AX124*'Unit emission'!AG211)*Efficiency!$P34)/Lifetime!$C34</f>
        <v>13396129.658016559</v>
      </c>
      <c r="EG35">
        <f>(Transition!$D34*('RCP26 scenario'!AY36*'Unit emission'!AH35+'RCP26 scenario'!AY124*'Unit emission'!AH167)*Efficiency!$G34+(Transition!$C34*('RCP26 scenario'!AY36*'Unit emission'!AH79)+'RCP26 scenario'!AY124*'Unit emission'!AH211)*Efficiency!$P34)/Lifetime!$C34</f>
        <v>30084864.763374966</v>
      </c>
      <c r="EH35">
        <f>(Transition!$D34*('RCP26 scenario'!AZ36*'Unit emission'!AI35+'RCP26 scenario'!AZ124*'Unit emission'!AI167)*Efficiency!$G34+(Transition!$C34*('RCP26 scenario'!AZ36*'Unit emission'!AI79)+'RCP26 scenario'!AZ124*'Unit emission'!AI211)*Efficiency!$P34)/Lifetime!$C34</f>
        <v>106737831.28339578</v>
      </c>
      <c r="EI35">
        <f>(Transition!$D34*('RCP26 scenario'!BA36*'Unit emission'!AJ35)*Efficiency!$G34+Transition!$C34*('RCP26 scenario'!BA36*'Unit emission'!AJ79)*Efficiency!$P34)/Lifetime!$C34</f>
        <v>0</v>
      </c>
      <c r="EJ35" s="9">
        <f>(Transition!$D34*('RCP26 scenario'!BB36*'Unit emission'!T35)*Efficiency!$G34+Transition!$C34*('RCP26 scenario'!BB36*'Unit emission'!T79)*Efficiency!$P34)/Lifetime!$C34</f>
        <v>0</v>
      </c>
      <c r="EK35" s="9">
        <f>(Transition!$D34*('RCP26 scenario'!BC36*'Unit emission'!U35)*Efficiency!$G34+Transition!$C34*('RCP26 scenario'!BC36*'Unit emission'!U79)*Efficiency!$P34)/Lifetime!$C34</f>
        <v>0</v>
      </c>
      <c r="EL35" s="9">
        <f>(Transition!$D34*('RCP26 scenario'!BD36*'Unit emission'!V35)*Efficiency!$G34+Transition!$C34*('RCP26 scenario'!BD36*'Unit emission'!V79)*Efficiency!$P34)/Lifetime!$C34</f>
        <v>0</v>
      </c>
      <c r="EM35" s="9">
        <f>(Transition!$D34*('RCP26 scenario'!BE36*'Unit emission'!W35)*Efficiency!$G34+Transition!$C34*('RCP26 scenario'!BE36*'Unit emission'!W79)*Efficiency!$P34)/Lifetime!$C34</f>
        <v>0</v>
      </c>
      <c r="EN35" s="9">
        <f>(Transition!$D34*('RCP26 scenario'!BF36*'Unit emission'!X35)*Efficiency!$G34+Transition!$C34*('RCP26 scenario'!BF36*'Unit emission'!X79)*Efficiency!$P34)/Lifetime!$C34</f>
        <v>0</v>
      </c>
      <c r="EO35" s="9">
        <f>(Transition!$D34*('RCP26 scenario'!BG36*'Unit emission'!Y35)*Efficiency!$G34+Transition!$C34*('RCP26 scenario'!BG36*'Unit emission'!Y79)*Efficiency!$P34)/Lifetime!$C34</f>
        <v>0</v>
      </c>
      <c r="EP35" s="9">
        <f>(Transition!$D34*('RCP26 scenario'!BH36*'Unit emission'!Z35)*Efficiency!$G34+Transition!$C34*('RCP26 scenario'!BH36*'Unit emission'!Z79)*Efficiency!$P34)/Lifetime!$C34</f>
        <v>0</v>
      </c>
      <c r="EQ35" s="9">
        <f>(Transition!$D34*('RCP26 scenario'!BI36*'Unit emission'!AA35)*Efficiency!$G34+Transition!$C34*('RCP26 scenario'!BI36*'Unit emission'!AA79)*Efficiency!$P34)/Lifetime!$C34</f>
        <v>0</v>
      </c>
      <c r="ER35" s="9">
        <f>(Transition!$D34*('RCP26 scenario'!BJ36*'Unit emission'!AB35)*Efficiency!$G34+Transition!$C34*('RCP26 scenario'!BJ36*'Unit emission'!AB79)*Efficiency!$P34)/Lifetime!$C34</f>
        <v>0</v>
      </c>
      <c r="ES35" s="9">
        <f>(Transition!$D34*('RCP26 scenario'!BK36*'Unit emission'!AC35)*Efficiency!$G34+Transition!$C34*('RCP26 scenario'!BK36*'Unit emission'!AC79)*Efficiency!$P34)/Lifetime!$C34</f>
        <v>0</v>
      </c>
      <c r="ET35" s="9">
        <f>(Transition!$D34*('RCP26 scenario'!BL36*'Unit emission'!AD35)*Efficiency!$G34+Transition!$C34*('RCP26 scenario'!BL36*'Unit emission'!AD79)*Efficiency!$P34)/Lifetime!$C34</f>
        <v>0</v>
      </c>
      <c r="EU35" s="9">
        <f>(Transition!$D34*('RCP26 scenario'!BM36*'Unit emission'!AE35)*Efficiency!$G34+Transition!$C34*('RCP26 scenario'!BM36*'Unit emission'!AE79)*Efficiency!$P34)/Lifetime!$C34</f>
        <v>0</v>
      </c>
      <c r="EV35" s="9">
        <f>(Transition!$D34*('RCP26 scenario'!BN36*'Unit emission'!AF35)*Efficiency!$G34+Transition!$C34*('RCP26 scenario'!BN36*'Unit emission'!AF79)*Efficiency!$P34)/Lifetime!$C34</f>
        <v>0</v>
      </c>
      <c r="EW35" s="9">
        <f>(Transition!$D34*('RCP26 scenario'!BO36*'Unit emission'!AG35)*Efficiency!$G34+Transition!$C34*('RCP26 scenario'!BO36*'Unit emission'!AG79)*Efficiency!$P34)/Lifetime!$C34</f>
        <v>0</v>
      </c>
      <c r="EX35" s="9">
        <f>(Transition!$D34*('RCP26 scenario'!BP36*'Unit emission'!AH35)*Efficiency!$G34+Transition!$C34*('RCP26 scenario'!BP36*'Unit emission'!AH79)*Efficiency!$P34)/Lifetime!$C34</f>
        <v>0</v>
      </c>
      <c r="EY35" s="9">
        <f>(Transition!$D34*('RCP26 scenario'!BQ36*'Unit emission'!AI35)*Efficiency!$G34+Transition!$C34*('RCP26 scenario'!BQ36*'Unit emission'!AI79)*Efficiency!$P34)/Lifetime!$C34</f>
        <v>0</v>
      </c>
      <c r="EZ35" s="9">
        <f>(Transition!$D34*('RCP26 scenario'!BR36*'Unit emission'!AJ35)*Efficiency!$G34+Transition!$C34*('RCP26 scenario'!BR36*'Unit emission'!AJ79)*Efficiency!$P34)/Lifetime!$C34</f>
        <v>0</v>
      </c>
      <c r="FA35" s="9">
        <f>(Transition!$D34*('RCP26 scenario'!BS36*'Unit emission'!T35)*Efficiency!$G34+Transition!$C34*('RCP26 scenario'!BS36*'Unit emission'!T79)*Efficiency!$P34)/Lifetime!$C34</f>
        <v>0</v>
      </c>
      <c r="FB35" s="9">
        <f>(Transition!$D34*('RCP26 scenario'!BT36*'Unit emission'!U35)*Efficiency!$G34+Transition!$C34*('RCP26 scenario'!BT36*'Unit emission'!U79)*Efficiency!$P34)/Lifetime!$C34</f>
        <v>0</v>
      </c>
      <c r="FC35" s="9">
        <f>(Transition!$D34*('RCP26 scenario'!BU36*'Unit emission'!V35)*Efficiency!$G34+Transition!$C34*('RCP26 scenario'!BU36*'Unit emission'!V79)*Efficiency!$P34)/Lifetime!$C34</f>
        <v>0</v>
      </c>
      <c r="FD35" s="9">
        <f>(Transition!$D34*('RCP26 scenario'!BV36*'Unit emission'!W35)*Efficiency!$G34+Transition!$C34*('RCP26 scenario'!BV36*'Unit emission'!W79)*Efficiency!$P34)/Lifetime!$C34</f>
        <v>0</v>
      </c>
      <c r="FE35" s="9">
        <f>(Transition!$D34*('RCP26 scenario'!BW36*'Unit emission'!X35)*Efficiency!$G34+Transition!$C34*('RCP26 scenario'!BW36*'Unit emission'!X79)*Efficiency!$P34)/Lifetime!$C34</f>
        <v>0</v>
      </c>
      <c r="FF35" s="9">
        <f>(Transition!$D34*('RCP26 scenario'!BX36*'Unit emission'!Y35)*Efficiency!$G34+Transition!$C34*('RCP26 scenario'!BX36*'Unit emission'!Y79)*Efficiency!$P34)/Lifetime!$C34</f>
        <v>0</v>
      </c>
      <c r="FG35" s="9">
        <f>(Transition!$D34*('RCP26 scenario'!BY36*'Unit emission'!Z35)*Efficiency!$G34+Transition!$C34*('RCP26 scenario'!BY36*'Unit emission'!Z79)*Efficiency!$P34)/Lifetime!$C34</f>
        <v>0</v>
      </c>
      <c r="FH35" s="9">
        <f>(Transition!$D34*('RCP26 scenario'!BZ36*'Unit emission'!AA35)*Efficiency!$G34+Transition!$C34*('RCP26 scenario'!BZ36*'Unit emission'!AA79)*Efficiency!$P34)/Lifetime!$C34</f>
        <v>0</v>
      </c>
      <c r="FI35" s="9">
        <f>(Transition!$D34*('RCP26 scenario'!CA36*'Unit emission'!AB35)*Efficiency!$G34+Transition!$C34*('RCP26 scenario'!CA36*'Unit emission'!AB79)*Efficiency!$P34)/Lifetime!$C34</f>
        <v>0</v>
      </c>
      <c r="FJ35" s="9">
        <f>(Transition!$D34*('RCP26 scenario'!CB36*'Unit emission'!AC35)*Efficiency!$G34+Transition!$C34*('RCP26 scenario'!CB36*'Unit emission'!AC79)*Efficiency!$P34)/Lifetime!$C34</f>
        <v>0</v>
      </c>
      <c r="FK35" s="9">
        <f>(Transition!$D34*('RCP26 scenario'!CC36*'Unit emission'!AD35)*Efficiency!$G34+Transition!$C34*('RCP26 scenario'!CC36*'Unit emission'!AD79)*Efficiency!$P34)/Lifetime!$C34</f>
        <v>0</v>
      </c>
      <c r="FL35" s="9">
        <f>(Transition!$D34*('RCP26 scenario'!CD36*'Unit emission'!AE35)*Efficiency!$G34+Transition!$C34*('RCP26 scenario'!CD36*'Unit emission'!AE79)*Efficiency!$P34)/Lifetime!$C34</f>
        <v>0</v>
      </c>
      <c r="FM35" s="9">
        <f>(Transition!$D34*('RCP26 scenario'!CE36*'Unit emission'!AF35)*Efficiency!$G34+Transition!$C34*('RCP26 scenario'!CE36*'Unit emission'!AF79)*Efficiency!$P34)/Lifetime!$C34</f>
        <v>0</v>
      </c>
      <c r="FN35" s="9">
        <f>(Transition!$D34*('RCP26 scenario'!CF36*'Unit emission'!AG35)*Efficiency!$G34+Transition!$C34*('RCP26 scenario'!CF36*'Unit emission'!AG79)*Efficiency!$P34)/Lifetime!$C34</f>
        <v>0</v>
      </c>
      <c r="FO35" s="9">
        <f>(Transition!$D34*('RCP26 scenario'!CG36*'Unit emission'!AH35)*Efficiency!$G34+Transition!$C34*('RCP26 scenario'!CG36*'Unit emission'!AH79)*Efficiency!$P34)/Lifetime!$C34</f>
        <v>0</v>
      </c>
      <c r="FP35" s="9">
        <f>(Transition!$D34*('RCP26 scenario'!CH36*'Unit emission'!AI35)*Efficiency!$G34+Transition!$C34*('RCP26 scenario'!CH36*'Unit emission'!AI79)*Efficiency!$P34)/Lifetime!$C34</f>
        <v>0</v>
      </c>
      <c r="FS35">
        <v>2042</v>
      </c>
      <c r="FT35">
        <f>(Transition!$D34*('RCP19 scenario'!C36*'Unit emission'!AK35+'RCP19 scenario'!C124*'Unit emission'!AK167)*Efficiency!$G34+(Transition!$C34*('RCP19 scenario'!C36*'Unit emission'!AK79)+'RCP19 scenario'!C124*'Unit emission'!AK211)*Efficiency!$P34)/Lifetime!$C34</f>
        <v>0</v>
      </c>
      <c r="FU35">
        <f>(Transition!$D34*('RCP19 scenario'!D36*'Unit emission'!AL35+'RCP19 scenario'!D124*'Unit emission'!AL167)*Efficiency!$G34+(Transition!$C34*('RCP19 scenario'!D36*'Unit emission'!AL79)+'RCP19 scenario'!D124*'Unit emission'!AL211)*Efficiency!$P34)/Lifetime!$C34</f>
        <v>0</v>
      </c>
      <c r="FV35">
        <f>(Transition!$D34*('RCP19 scenario'!E36*'Unit emission'!AM35+'RCP19 scenario'!E124*'Unit emission'!AM167)*Efficiency!$G34+(Transition!$C34*('RCP19 scenario'!E36*'Unit emission'!AM79)+'RCP19 scenario'!E124*'Unit emission'!AM211)*Efficiency!$P34)/Lifetime!$C34</f>
        <v>0</v>
      </c>
      <c r="FW35">
        <f>(Transition!$D34*('RCP19 scenario'!F36*'Unit emission'!AN35+'RCP19 scenario'!F124*'Unit emission'!AN167)*Efficiency!$G34+(Transition!$C34*('RCP19 scenario'!F36*'Unit emission'!AN79)+'RCP19 scenario'!F124*'Unit emission'!AN211)*Efficiency!$P34)/Lifetime!$C34</f>
        <v>0</v>
      </c>
      <c r="FX35">
        <f>(Transition!$D34*('RCP19 scenario'!G36*'Unit emission'!AO35+'RCP19 scenario'!G124*'Unit emission'!AO167)*Efficiency!$G34+(Transition!$C34*('RCP19 scenario'!G36*'Unit emission'!AO79)+'RCP19 scenario'!G124*'Unit emission'!AO211)*Efficiency!$P34)/Lifetime!$C34</f>
        <v>0</v>
      </c>
      <c r="FY35">
        <f>(Transition!$D34*('RCP19 scenario'!H36*'Unit emission'!AP35+'RCP19 scenario'!H124*'Unit emission'!AP167)*Efficiency!$G34+(Transition!$C34*('RCP19 scenario'!H36*'Unit emission'!AP79)+'RCP19 scenario'!H124*'Unit emission'!AP211)*Efficiency!$P34)/Lifetime!$C34</f>
        <v>0</v>
      </c>
      <c r="FZ35">
        <f>(Transition!$D34*('RCP19 scenario'!I36*'Unit emission'!AQ35+'RCP19 scenario'!I124*'Unit emission'!AQ167)*Efficiency!$G34+(Transition!$C34*('RCP19 scenario'!I36*'Unit emission'!AQ79)+'RCP19 scenario'!I124*'Unit emission'!AQ211)*Efficiency!$P34)/Lifetime!$C34</f>
        <v>0</v>
      </c>
      <c r="GA35">
        <f>(Transition!$D34*('RCP19 scenario'!J36*'Unit emission'!AR35+'RCP19 scenario'!J124*'Unit emission'!AR167)*Efficiency!$G34+(Transition!$C34*('RCP19 scenario'!J36*'Unit emission'!AR79)+'RCP19 scenario'!J124*'Unit emission'!AR211)*Efficiency!$P34)/Lifetime!$C34</f>
        <v>0</v>
      </c>
      <c r="GB35">
        <f>(Transition!$D34*('RCP19 scenario'!K36*'Unit emission'!AS35+'RCP19 scenario'!K124*'Unit emission'!AS167)*Efficiency!$G34+(Transition!$C34*('RCP19 scenario'!K36*'Unit emission'!AS79)+'RCP19 scenario'!K124*'Unit emission'!AS211)*Efficiency!$P34)/Lifetime!$C34</f>
        <v>0</v>
      </c>
      <c r="GC35">
        <f>(Transition!$D34*('RCP19 scenario'!L36*'Unit emission'!AT35+'RCP19 scenario'!L124*'Unit emission'!AT167)*Efficiency!$G34+(Transition!$C34*('RCP19 scenario'!L36*'Unit emission'!AT79)+'RCP19 scenario'!L124*'Unit emission'!AT211)*Efficiency!$P34)/Lifetime!$C34</f>
        <v>0</v>
      </c>
      <c r="GD35">
        <f>(Transition!$D34*('RCP19 scenario'!M36*'Unit emission'!AU35+'RCP19 scenario'!M124*'Unit emission'!AU167)*Efficiency!$G34+(Transition!$C34*('RCP19 scenario'!M36*'Unit emission'!AU79)+'RCP19 scenario'!M124*'Unit emission'!AU211)*Efficiency!$P34)/Lifetime!$C34</f>
        <v>0</v>
      </c>
      <c r="GE35">
        <f>(Transition!$D34*('RCP19 scenario'!N36*'Unit emission'!AV35+'RCP19 scenario'!N124*'Unit emission'!AV167)*Efficiency!$G34+(Transition!$C34*('RCP19 scenario'!N36*'Unit emission'!AV79)+'RCP19 scenario'!N124*'Unit emission'!AV211)*Efficiency!$P34)/Lifetime!$C34</f>
        <v>0</v>
      </c>
      <c r="GF35">
        <f>(Transition!$D34*('RCP19 scenario'!O36*'Unit emission'!AW35+'RCP19 scenario'!O124*'Unit emission'!AW167)*Efficiency!$G34+(Transition!$C34*('RCP19 scenario'!O36*'Unit emission'!AW79)+'RCP19 scenario'!O124*'Unit emission'!AW211)*Efficiency!$P34)/Lifetime!$C34</f>
        <v>0</v>
      </c>
      <c r="GG35">
        <f>(Transition!$D34*('RCP19 scenario'!P36*'Unit emission'!AX35+'RCP19 scenario'!P124*'Unit emission'!AX167)*Efficiency!$G34+(Transition!$C34*('RCP19 scenario'!P36*'Unit emission'!AX79)+'RCP19 scenario'!P124*'Unit emission'!AX211)*Efficiency!$P34)/Lifetime!$C34</f>
        <v>0</v>
      </c>
      <c r="GH35">
        <f>(Transition!$D34*('RCP19 scenario'!Q36*'Unit emission'!AY35+'RCP19 scenario'!Q124*'Unit emission'!AY167)*Efficiency!$G34+(Transition!$C34*('RCP19 scenario'!Q36*'Unit emission'!AY79)+'RCP19 scenario'!Q124*'Unit emission'!AY211)*Efficiency!$P34)/Lifetime!$C34</f>
        <v>0</v>
      </c>
      <c r="GI35">
        <f>(Transition!$D34*('RCP19 scenario'!R36*'Unit emission'!AZ35+'RCP19 scenario'!R124*'Unit emission'!AZ167)*Efficiency!$G34+(Transition!$C34*('RCP19 scenario'!R36*'Unit emission'!AZ79)+'RCP19 scenario'!R124*'Unit emission'!AZ211)*Efficiency!$P34)/Lifetime!$C34</f>
        <v>0</v>
      </c>
      <c r="GJ35">
        <f>(Transition!$D34*('RCP19 scenario'!S36*'Unit emission'!BA35)*Efficiency!$G34+Transition!$C34*('RCP19 scenario'!S36*'Unit emission'!BA79)*Efficiency!$P34)/Lifetime!$C34</f>
        <v>0</v>
      </c>
      <c r="GK35">
        <f>(Transition!$D34*('RCP19 scenario'!T36*'Unit emission'!AK35+'RCP19 scenario'!T124*'Unit emission'!AK167)*Efficiency!$G34+(Transition!$C34*('RCP19 scenario'!T36*'Unit emission'!AK79)+'RCP19 scenario'!T124*'Unit emission'!AK211)*Efficiency!$P34)/Lifetime!$C34</f>
        <v>147403790.57365885</v>
      </c>
      <c r="GL35">
        <f>(Transition!$D34*('RCP19 scenario'!U36*'Unit emission'!AL35+'RCP19 scenario'!U124*'Unit emission'!AL167)*Efficiency!$G34+(Transition!$C34*('RCP19 scenario'!U36*'Unit emission'!AL79)+'RCP19 scenario'!U124*'Unit emission'!AL211)*Efficiency!$P34)/Lifetime!$C34</f>
        <v>53626724.463074893</v>
      </c>
      <c r="GM35">
        <f>(Transition!$D34*('RCP19 scenario'!V36*'Unit emission'!AM35+'RCP19 scenario'!V124*'Unit emission'!AM167)*Efficiency!$G34+(Transition!$C34*('RCP19 scenario'!V36*'Unit emission'!AM79)+'RCP19 scenario'!V124*'Unit emission'!AM211)*Efficiency!$P34)/Lifetime!$C34</f>
        <v>0</v>
      </c>
      <c r="GN35">
        <f>(Transition!$D34*('RCP19 scenario'!W36*'Unit emission'!AN35+'RCP19 scenario'!W124*'Unit emission'!AN167)*Efficiency!$G34+(Transition!$C34*('RCP19 scenario'!W36*'Unit emission'!AN79)+'RCP19 scenario'!W124*'Unit emission'!AN211)*Efficiency!$P34)/Lifetime!$C34</f>
        <v>9576500.6030322984</v>
      </c>
      <c r="GO35">
        <f>(Transition!$D34*('RCP19 scenario'!X36*'Unit emission'!AO35+'RCP19 scenario'!X124*'Unit emission'!AO167)*Efficiency!$G34+(Transition!$C34*('RCP19 scenario'!X36*'Unit emission'!AO79)+'RCP19 scenario'!X124*'Unit emission'!AO211)*Efficiency!$P34)/Lifetime!$C34</f>
        <v>69306079.558855042</v>
      </c>
      <c r="GP35">
        <f>(Transition!$D34*('RCP19 scenario'!Y36*'Unit emission'!AP35+'RCP19 scenario'!Y124*'Unit emission'!AP167)*Efficiency!$G34+(Transition!$C34*('RCP19 scenario'!Y36*'Unit emission'!AP79)+'RCP19 scenario'!Y124*'Unit emission'!AP211)*Efficiency!$P34)/Lifetime!$C34</f>
        <v>15335238.562432067</v>
      </c>
      <c r="GQ35">
        <f>(Transition!$D34*('RCP19 scenario'!Z36*'Unit emission'!AQ35+'RCP19 scenario'!Z124*'Unit emission'!AQ167)*Efficiency!$G34+(Transition!$C34*('RCP19 scenario'!Z36*'Unit emission'!AQ79)+'RCP19 scenario'!Z124*'Unit emission'!AQ211)*Efficiency!$P34)/Lifetime!$C34</f>
        <v>18506648.239070345</v>
      </c>
      <c r="GR35">
        <f>(Transition!$D34*('RCP19 scenario'!AA36*'Unit emission'!AR35+'RCP19 scenario'!AA124*'Unit emission'!AR167)*Efficiency!$G34+(Transition!$C34*('RCP19 scenario'!AA36*'Unit emission'!AR79)+'RCP19 scenario'!AA124*'Unit emission'!AR211)*Efficiency!$P34)/Lifetime!$C34</f>
        <v>47603151.569939323</v>
      </c>
      <c r="GS35">
        <f>(Transition!$D34*('RCP19 scenario'!AB36*'Unit emission'!AS35+'RCP19 scenario'!AB124*'Unit emission'!AS167)*Efficiency!$G34+(Transition!$C34*('RCP19 scenario'!AB36*'Unit emission'!AS79)+'RCP19 scenario'!AB124*'Unit emission'!AS211)*Efficiency!$P34)/Lifetime!$C34</f>
        <v>208984042.28333607</v>
      </c>
      <c r="GT35">
        <f>(Transition!$D34*('RCP19 scenario'!AC36*'Unit emission'!AT35+'RCP19 scenario'!AC124*'Unit emission'!AT167)*Efficiency!$G34+(Transition!$C34*('RCP19 scenario'!AC36*'Unit emission'!AT79)+'RCP19 scenario'!AC124*'Unit emission'!AT211)*Efficiency!$P34)/Lifetime!$C34</f>
        <v>39337862.110636353</v>
      </c>
      <c r="GU35">
        <f>(Transition!$D34*('RCP19 scenario'!AD36*'Unit emission'!AU35+'RCP19 scenario'!AD124*'Unit emission'!AU167)*Efficiency!$G34+(Transition!$C34*('RCP19 scenario'!AD36*'Unit emission'!AU79)+'RCP19 scenario'!AD124*'Unit emission'!AU211)*Efficiency!$P34)/Lifetime!$C34</f>
        <v>4483616.3870855663</v>
      </c>
      <c r="GV35">
        <f>(Transition!$D34*('RCP19 scenario'!AE36*'Unit emission'!AV35+'RCP19 scenario'!AE124*'Unit emission'!AV167)*Efficiency!$G34+(Transition!$C34*('RCP19 scenario'!AE36*'Unit emission'!AV79)+'RCP19 scenario'!AE124*'Unit emission'!AV211)*Efficiency!$P34)/Lifetime!$C34</f>
        <v>20556311.999141216</v>
      </c>
      <c r="GW35">
        <f>(Transition!$D34*('RCP19 scenario'!AF36*'Unit emission'!AW35+'RCP19 scenario'!AF124*'Unit emission'!AW167)*Efficiency!$G34+(Transition!$C34*('RCP19 scenario'!AF36*'Unit emission'!AW79)+'RCP19 scenario'!AF124*'Unit emission'!AW211)*Efficiency!$P34)/Lifetime!$C34</f>
        <v>14436825.164421448</v>
      </c>
      <c r="GX35">
        <f>(Transition!$D34*('RCP19 scenario'!AG36*'Unit emission'!AX35+'RCP19 scenario'!AG124*'Unit emission'!AX167)*Efficiency!$G34+(Transition!$C34*('RCP19 scenario'!AG36*'Unit emission'!AX79)+'RCP19 scenario'!AG124*'Unit emission'!AX211)*Efficiency!$P34)/Lifetime!$C34</f>
        <v>20684063.157203007</v>
      </c>
      <c r="GY35">
        <f>(Transition!$D34*('RCP19 scenario'!AH36*'Unit emission'!AY35+'RCP19 scenario'!AH124*'Unit emission'!AY167)*Efficiency!$G34+(Transition!$C34*('RCP19 scenario'!AH36*'Unit emission'!AY79)+'RCP19 scenario'!AH124*'Unit emission'!AY211)*Efficiency!$P34)/Lifetime!$C34</f>
        <v>12365131.937364513</v>
      </c>
      <c r="GZ35">
        <f>(Transition!$D34*('RCP19 scenario'!AI36*'Unit emission'!AZ35+'RCP19 scenario'!AI124*'Unit emission'!AZ167)*Efficiency!$G34+(Transition!$C34*('RCP19 scenario'!AI36*'Unit emission'!AZ79)+'RCP19 scenario'!AI124*'Unit emission'!AZ211)*Efficiency!$P34)/Lifetime!$C34</f>
        <v>119066707.89780405</v>
      </c>
      <c r="HA35">
        <f>(Transition!$D34*('RCP19 scenario'!AJ36*'Unit emission'!BA35)*Efficiency!$G34+Transition!$C34*('RCP19 scenario'!AJ36*'Unit emission'!BA79)*Efficiency!$P34)/Lifetime!$C34</f>
        <v>0</v>
      </c>
      <c r="HB35">
        <f>(Transition!$D34*('RCP19 scenario'!AK36*'Unit emission'!AK35+'RCP19 scenario'!AK124*'Unit emission'!AK167)*Efficiency!$G34+(Transition!$C34*('RCP19 scenario'!AK36*'Unit emission'!AK79)+'RCP19 scenario'!AK124*'Unit emission'!AK211)*Efficiency!$P34)/Lifetime!$C34</f>
        <v>148063926.72091392</v>
      </c>
      <c r="HC35">
        <f>(Transition!$D34*('RCP19 scenario'!AL36*'Unit emission'!AL35+'RCP19 scenario'!AL124*'Unit emission'!AL167)*Efficiency!$G34+(Transition!$C34*('RCP19 scenario'!AL36*'Unit emission'!AL79)+'RCP19 scenario'!AL124*'Unit emission'!AL211)*Efficiency!$P34)/Lifetime!$C34</f>
        <v>118248158.60191925</v>
      </c>
      <c r="HD35">
        <f>(Transition!$D34*('RCP19 scenario'!AM36*'Unit emission'!AM35+'RCP19 scenario'!AM124*'Unit emission'!AM167)*Efficiency!$G34+(Transition!$C34*('RCP19 scenario'!AM36*'Unit emission'!AM79)+'RCP19 scenario'!AM124*'Unit emission'!AM211)*Efficiency!$P34)/Lifetime!$C34</f>
        <v>0</v>
      </c>
      <c r="HE35">
        <f>(Transition!$D34*('RCP19 scenario'!AN36*'Unit emission'!AN35+'RCP19 scenario'!AN124*'Unit emission'!AN167)*Efficiency!$G34+(Transition!$C34*('RCP19 scenario'!AN36*'Unit emission'!AN79)+'RCP19 scenario'!AN124*'Unit emission'!AN211)*Efficiency!$P34)/Lifetime!$C34</f>
        <v>9617984.2448865827</v>
      </c>
      <c r="HF35">
        <f>(Transition!$D34*('RCP19 scenario'!AO36*'Unit emission'!AO35+'RCP19 scenario'!AO124*'Unit emission'!AO167)*Efficiency!$G34+(Transition!$C34*('RCP19 scenario'!AO36*'Unit emission'!AO79)+'RCP19 scenario'!AO124*'Unit emission'!AO211)*Efficiency!$P34)/Lifetime!$C34</f>
        <v>132609094.3298994</v>
      </c>
      <c r="HG35">
        <f>(Transition!$D34*('RCP19 scenario'!AP36*'Unit emission'!AP35+'RCP19 scenario'!AP124*'Unit emission'!AP167)*Efficiency!$G34+(Transition!$C34*('RCP19 scenario'!AP36*'Unit emission'!AP79)+'RCP19 scenario'!AP124*'Unit emission'!AP211)*Efficiency!$P34)/Lifetime!$C34</f>
        <v>30669847.276766457</v>
      </c>
      <c r="HH35">
        <f>(Transition!$D34*('RCP19 scenario'!AQ36*'Unit emission'!AQ35+'RCP19 scenario'!AQ124*'Unit emission'!AQ167)*Efficiency!$G34+(Transition!$C34*('RCP19 scenario'!AQ36*'Unit emission'!AQ79)+'RCP19 scenario'!AQ124*'Unit emission'!AQ211)*Efficiency!$P34)/Lifetime!$C34</f>
        <v>37013296.478140689</v>
      </c>
      <c r="HI35">
        <f>(Transition!$D34*('RCP19 scenario'!AR36*'Unit emission'!AR35+'RCP19 scenario'!AR124*'Unit emission'!AR167)*Efficiency!$G34+(Transition!$C34*('RCP19 scenario'!AR36*'Unit emission'!AR79)+'RCP19 scenario'!AR124*'Unit emission'!AR211)*Efficiency!$P34)/Lifetime!$C34</f>
        <v>73629918.580529734</v>
      </c>
      <c r="HJ35">
        <f>(Transition!$D34*('RCP19 scenario'!AS36*'Unit emission'!AS35+'RCP19 scenario'!AS124*'Unit emission'!AS167)*Efficiency!$G34+(Transition!$C34*('RCP19 scenario'!AS36*'Unit emission'!AS79)+'RCP19 scenario'!AS124*'Unit emission'!AS211)*Efficiency!$P34)/Lifetime!$C34</f>
        <v>417968084.56667072</v>
      </c>
      <c r="HK35">
        <f>(Transition!$D34*('RCP19 scenario'!AT36*'Unit emission'!AT35+'RCP19 scenario'!AT124*'Unit emission'!AT167)*Efficiency!$G34+(Transition!$C34*('RCP19 scenario'!AT36*'Unit emission'!AT79)+'RCP19 scenario'!AT124*'Unit emission'!AT211)*Efficiency!$P34)/Lifetime!$C34</f>
        <v>78675724.221272707</v>
      </c>
      <c r="HL35">
        <f>(Transition!$D34*('RCP19 scenario'!AU36*'Unit emission'!AU35+'RCP19 scenario'!AU124*'Unit emission'!AU167)*Efficiency!$G34+(Transition!$C34*('RCP19 scenario'!AU36*'Unit emission'!AU79)+'RCP19 scenario'!AU124*'Unit emission'!AU211)*Efficiency!$P34)/Lifetime!$C34</f>
        <v>4617588.2721075136</v>
      </c>
      <c r="HM35">
        <f>(Transition!$D34*('RCP19 scenario'!AV36*'Unit emission'!AV35+'RCP19 scenario'!AV124*'Unit emission'!AV167)*Efficiency!$G34+(Transition!$C34*('RCP19 scenario'!AV36*'Unit emission'!AV79)+'RCP19 scenario'!AV124*'Unit emission'!AV211)*Efficiency!$P34)/Lifetime!$C34</f>
        <v>41112597.146682836</v>
      </c>
      <c r="HN35">
        <f>(Transition!$D34*('RCP19 scenario'!AW36*'Unit emission'!AW35+'RCP19 scenario'!AW124*'Unit emission'!AW167)*Efficiency!$G34+(Transition!$C34*('RCP19 scenario'!AW36*'Unit emission'!AW79)+'RCP19 scenario'!AW124*'Unit emission'!AW211)*Efficiency!$P34)/Lifetime!$C34</f>
        <v>28873650.328842934</v>
      </c>
      <c r="HO35">
        <f>(Transition!$D34*('RCP19 scenario'!AX36*'Unit emission'!AX35+'RCP19 scenario'!AX124*'Unit emission'!AX167)*Efficiency!$G34+(Transition!$C34*('RCP19 scenario'!AX36*'Unit emission'!AX79)+'RCP19 scenario'!AX124*'Unit emission'!AX211)*Efficiency!$P34)/Lifetime!$C34</f>
        <v>41367558.225483015</v>
      </c>
      <c r="HP35">
        <f>(Transition!$D34*('RCP19 scenario'!AY36*'Unit emission'!AY35+'RCP19 scenario'!AY124*'Unit emission'!AY167)*Efficiency!$G34+(Transition!$C34*('RCP19 scenario'!AY36*'Unit emission'!AY79)+'RCP19 scenario'!AY124*'Unit emission'!AY211)*Efficiency!$P34)/Lifetime!$C34</f>
        <v>22539672.898207296</v>
      </c>
      <c r="HQ35">
        <f>(Transition!$D34*('RCP19 scenario'!AZ36*'Unit emission'!AZ35+'RCP19 scenario'!AZ124*'Unit emission'!AZ167)*Efficiency!$G34+(Transition!$C34*('RCP19 scenario'!AZ36*'Unit emission'!AZ79)+'RCP19 scenario'!AZ124*'Unit emission'!AZ211)*Efficiency!$P34)/Lifetime!$C34</f>
        <v>238133415.7956081</v>
      </c>
      <c r="HR35">
        <f>(Transition!$D34*('RCP19 scenario'!BA36*'Unit emission'!BA35)*Efficiency!$G34+Transition!$C34*('RCP19 scenario'!BA36*'Unit emission'!BA79)*Efficiency!$P34)/Lifetime!$C34</f>
        <v>0</v>
      </c>
      <c r="HS35" s="9">
        <f>(Transition!$D34*('RCP19 scenario'!BB36*'Unit emission'!AK35)*Efficiency!$G34+Transition!$C34*('RCP19 scenario'!BB36*'Unit emission'!AK79)*Efficiency!$P34)/Lifetime!$C34</f>
        <v>0</v>
      </c>
      <c r="HT35" s="9">
        <f>(Transition!$D34*('RCP19 scenario'!BC36*'Unit emission'!AL35)*Efficiency!$G34+Transition!$C34*('RCP19 scenario'!BC36*'Unit emission'!AL79)*Efficiency!$P34)/Lifetime!$C34</f>
        <v>0</v>
      </c>
      <c r="HU35" s="9">
        <f>(Transition!$D34*('RCP19 scenario'!BD36*'Unit emission'!AM35)*Efficiency!$G34+Transition!$C34*('RCP19 scenario'!BD36*'Unit emission'!AM79)*Efficiency!$P34)/Lifetime!$C34</f>
        <v>0</v>
      </c>
      <c r="HV35" s="9">
        <f>(Transition!$D34*('RCP19 scenario'!BE36*'Unit emission'!AN35)*Efficiency!$G34+Transition!$C34*('RCP19 scenario'!BE36*'Unit emission'!AN79)*Efficiency!$P34)/Lifetime!$C34</f>
        <v>0</v>
      </c>
      <c r="HW35" s="9">
        <f>(Transition!$D34*('RCP19 scenario'!BF36*'Unit emission'!AO35)*Efficiency!$G34+Transition!$C34*('RCP19 scenario'!BF36*'Unit emission'!AO79)*Efficiency!$P34)/Lifetime!$C34</f>
        <v>0</v>
      </c>
      <c r="HX35" s="9">
        <f>(Transition!$D34*('RCP19 scenario'!BG36*'Unit emission'!AP35)*Efficiency!$G34+Transition!$C34*('RCP19 scenario'!BG36*'Unit emission'!AP79)*Efficiency!$P34)/Lifetime!$C34</f>
        <v>0</v>
      </c>
      <c r="HY35" s="9">
        <f>(Transition!$D34*('RCP19 scenario'!BH36*'Unit emission'!AQ35)*Efficiency!$G34+Transition!$C34*('RCP19 scenario'!BH36*'Unit emission'!AQ79)*Efficiency!$P34)/Lifetime!$C34</f>
        <v>0</v>
      </c>
      <c r="HZ35" s="9">
        <f>(Transition!$D34*('RCP19 scenario'!BI36*'Unit emission'!AR35)*Efficiency!$G34+Transition!$C34*('RCP19 scenario'!BI36*'Unit emission'!AR79)*Efficiency!$P34)/Lifetime!$C34</f>
        <v>0</v>
      </c>
      <c r="IA35" s="9">
        <f>(Transition!$D34*('RCP19 scenario'!BJ36*'Unit emission'!AS35)*Efficiency!$G34+Transition!$C34*('RCP19 scenario'!BJ36*'Unit emission'!AS79)*Efficiency!$P34)/Lifetime!$C34</f>
        <v>0</v>
      </c>
      <c r="IB35" s="9">
        <f>(Transition!$D34*('RCP19 scenario'!BK36*'Unit emission'!AT35)*Efficiency!$G34+Transition!$C34*('RCP19 scenario'!BK36*'Unit emission'!AT79)*Efficiency!$P34)/Lifetime!$C34</f>
        <v>0</v>
      </c>
      <c r="IC35" s="9">
        <f>(Transition!$D34*('RCP19 scenario'!BL36*'Unit emission'!AU35)*Efficiency!$G34+Transition!$C34*('RCP19 scenario'!BL36*'Unit emission'!AU79)*Efficiency!$P34)/Lifetime!$C34</f>
        <v>0</v>
      </c>
      <c r="ID35" s="9">
        <f>(Transition!$D34*('RCP19 scenario'!BM36*'Unit emission'!AV35)*Efficiency!$G34+Transition!$C34*('RCP19 scenario'!BM36*'Unit emission'!AV79)*Efficiency!$P34)/Lifetime!$C34</f>
        <v>0</v>
      </c>
      <c r="IE35" s="9">
        <f>(Transition!$D34*('RCP19 scenario'!BN36*'Unit emission'!AW35)*Efficiency!$G34+Transition!$C34*('RCP19 scenario'!BN36*'Unit emission'!AW79)*Efficiency!$P34)/Lifetime!$C34</f>
        <v>0</v>
      </c>
      <c r="IF35" s="9">
        <f>(Transition!$D34*('RCP19 scenario'!BO36*'Unit emission'!AX35)*Efficiency!$G34+Transition!$C34*('RCP19 scenario'!BO36*'Unit emission'!AX79)*Efficiency!$P34)/Lifetime!$C34</f>
        <v>0</v>
      </c>
      <c r="IG35" s="9">
        <f>(Transition!$D34*('RCP19 scenario'!BP36*'Unit emission'!AY35)*Efficiency!$G34+Transition!$C34*('RCP19 scenario'!BP36*'Unit emission'!AY79)*Efficiency!$P34)/Lifetime!$C34</f>
        <v>0</v>
      </c>
      <c r="IH35" s="9">
        <f>(Transition!$D34*('RCP19 scenario'!BQ36*'Unit emission'!AZ35)*Efficiency!$G34+Transition!$C34*('RCP19 scenario'!BQ36*'Unit emission'!AZ79)*Efficiency!$P34)/Lifetime!$C34</f>
        <v>0</v>
      </c>
      <c r="II35" s="9">
        <f>(Transition!$D34*('RCP19 scenario'!BR36*'Unit emission'!BA35)*Efficiency!$G34+Transition!$C34*('RCP19 scenario'!BR36*'Unit emission'!BA79)*Efficiency!$P34)/Lifetime!$C34</f>
        <v>0</v>
      </c>
      <c r="IJ35" s="9">
        <f>(Transition!$D34*('RCP19 scenario'!BS36*'Unit emission'!AK35)*Efficiency!$G34+Transition!$C34*('RCP19 scenario'!BS36*'Unit emission'!AK79)*Efficiency!$P34)/Lifetime!$C34</f>
        <v>0</v>
      </c>
      <c r="IK35" s="9">
        <f>(Transition!$D34*('RCP19 scenario'!BT36*'Unit emission'!AL35)*Efficiency!$G34+Transition!$C34*('RCP19 scenario'!BT36*'Unit emission'!AL79)*Efficiency!$P34)/Lifetime!$C34</f>
        <v>0</v>
      </c>
      <c r="IL35" s="9">
        <f>(Transition!$D34*('RCP19 scenario'!BU36*'Unit emission'!AM35)*Efficiency!$G34+Transition!$C34*('RCP19 scenario'!BU36*'Unit emission'!AM79)*Efficiency!$P34)/Lifetime!$C34</f>
        <v>0</v>
      </c>
      <c r="IM35" s="9">
        <f>(Transition!$D34*('RCP19 scenario'!BV36*'Unit emission'!AN35)*Efficiency!$G34+Transition!$C34*('RCP19 scenario'!BV36*'Unit emission'!AN79)*Efficiency!$P34)/Lifetime!$C34</f>
        <v>0</v>
      </c>
      <c r="IN35" s="9">
        <f>(Transition!$D34*('RCP19 scenario'!BW36*'Unit emission'!AO35)*Efficiency!$G34+Transition!$C34*('RCP19 scenario'!BW36*'Unit emission'!AO79)*Efficiency!$P34)/Lifetime!$C34</f>
        <v>0</v>
      </c>
      <c r="IO35" s="9">
        <f>(Transition!$D34*('RCP19 scenario'!BX36*'Unit emission'!AP35)*Efficiency!$G34+Transition!$C34*('RCP19 scenario'!BX36*'Unit emission'!AP79)*Efficiency!$P34)/Lifetime!$C34</f>
        <v>0</v>
      </c>
      <c r="IP35" s="9">
        <f>(Transition!$D34*('RCP19 scenario'!BY36*'Unit emission'!AQ35)*Efficiency!$G34+Transition!$C34*('RCP19 scenario'!BY36*'Unit emission'!AQ79)*Efficiency!$P34)/Lifetime!$C34</f>
        <v>0</v>
      </c>
      <c r="IQ35" s="9">
        <f>(Transition!$D34*('RCP19 scenario'!BZ36*'Unit emission'!AR35)*Efficiency!$G34+Transition!$C34*('RCP19 scenario'!BZ36*'Unit emission'!AR79)*Efficiency!$P34)/Lifetime!$C34</f>
        <v>0</v>
      </c>
      <c r="IR35" s="9">
        <f>(Transition!$D34*('RCP19 scenario'!CA36*'Unit emission'!AS35)*Efficiency!$G34+Transition!$C34*('RCP19 scenario'!CA36*'Unit emission'!AS79)*Efficiency!$P34)/Lifetime!$C34</f>
        <v>0</v>
      </c>
      <c r="IS35" s="9">
        <f>(Transition!$D34*('RCP19 scenario'!CB36*'Unit emission'!AT35)*Efficiency!$G34+Transition!$C34*('RCP19 scenario'!CB36*'Unit emission'!AT79)*Efficiency!$P34)/Lifetime!$C34</f>
        <v>0</v>
      </c>
      <c r="IT35" s="9">
        <f>(Transition!$D34*('RCP19 scenario'!CC36*'Unit emission'!AU35)*Efficiency!$G34+Transition!$C34*('RCP19 scenario'!CC36*'Unit emission'!AU79)*Efficiency!$P34)/Lifetime!$C34</f>
        <v>0</v>
      </c>
      <c r="IU35" s="9">
        <f>(Transition!$D34*('RCP19 scenario'!CD36*'Unit emission'!AV35)*Efficiency!$G34+Transition!$C34*('RCP19 scenario'!CD36*'Unit emission'!AV79)*Efficiency!$P34)/Lifetime!$C34</f>
        <v>0</v>
      </c>
      <c r="IV35" s="9">
        <f>(Transition!$D34*('RCP19 scenario'!CE36*'Unit emission'!AW35)*Efficiency!$G34+Transition!$C34*('RCP19 scenario'!CE36*'Unit emission'!AW79)*Efficiency!$P34)/Lifetime!$C34</f>
        <v>0</v>
      </c>
      <c r="IW35" s="9">
        <f>(Transition!$D34*('RCP19 scenario'!CF36*'Unit emission'!AX35)*Efficiency!$G34+Transition!$C34*('RCP19 scenario'!CF36*'Unit emission'!AX79)*Efficiency!$P34)/Lifetime!$C34</f>
        <v>0</v>
      </c>
      <c r="IX35" s="9">
        <f>(Transition!$D34*('RCP19 scenario'!CG36*'Unit emission'!AY35)*Efficiency!$G34+Transition!$C34*('RCP19 scenario'!CG36*'Unit emission'!AY79)*Efficiency!$P34)/Lifetime!$C34</f>
        <v>0</v>
      </c>
      <c r="IY35" s="9">
        <f>(Transition!$D34*('RCP19 scenario'!CH36*'Unit emission'!AZ35)*Efficiency!$G34+Transition!$C34*('RCP19 scenario'!CH36*'Unit emission'!AZ79)*Efficiency!$P34)/Lifetime!$C34</f>
        <v>0</v>
      </c>
    </row>
    <row r="36" spans="1:259" x14ac:dyDescent="0.25">
      <c r="A36">
        <v>2043</v>
      </c>
      <c r="B36">
        <f>(Transition!$D35*('Base-scenario'!C37*'Unit emission'!C36)*Efficiency!$G35+(Transition!$C35*('Base-scenario'!C37*'Unit emission'!C80)+'Base-scenario'!C125*'Unit emission'!C212)*Efficiency!$P35)/Lifetime!$C35</f>
        <v>0</v>
      </c>
      <c r="C36">
        <f>(Transition!$D35*('Base-scenario'!D37*'Unit emission'!D36)*Efficiency!$G35+(Transition!$C35*('Base-scenario'!D37*'Unit emission'!D80)+'Base-scenario'!D125*'Unit emission'!D212)*Efficiency!$P35)/Lifetime!$C35</f>
        <v>0</v>
      </c>
      <c r="D36">
        <f>(Transition!$D35*('Base-scenario'!E37*'Unit emission'!E36)*Efficiency!$G35+(Transition!$C35*('Base-scenario'!E37*'Unit emission'!E80)+'Base-scenario'!E125*'Unit emission'!E212)*Efficiency!$P35)/Lifetime!$C35</f>
        <v>0</v>
      </c>
      <c r="E36">
        <f>(Transition!$D35*('Base-scenario'!F37*'Unit emission'!F36)*Efficiency!$G35+(Transition!$C35*('Base-scenario'!F37*'Unit emission'!F80)+'Base-scenario'!F125*'Unit emission'!F212)*Efficiency!$P35)/Lifetime!$C35</f>
        <v>0</v>
      </c>
      <c r="F36">
        <f>(Transition!$D35*('Base-scenario'!G37*'Unit emission'!G36)*Efficiency!$G35+(Transition!$C35*('Base-scenario'!G37*'Unit emission'!G80)+'Base-scenario'!G125*'Unit emission'!G212)*Efficiency!$P35)/Lifetime!$C35</f>
        <v>0</v>
      </c>
      <c r="G36">
        <f>(Transition!$D35*('Base-scenario'!H37*'Unit emission'!H36)*Efficiency!$G35+(Transition!$C35*('Base-scenario'!H37*'Unit emission'!H80)+'Base-scenario'!H125*'Unit emission'!H212)*Efficiency!$P35)/Lifetime!$C35</f>
        <v>0</v>
      </c>
      <c r="H36">
        <f>(Transition!$D35*('Base-scenario'!I37*'Unit emission'!I36)*Efficiency!$G35+(Transition!$C35*('Base-scenario'!I37*'Unit emission'!I80)+'Base-scenario'!I125*'Unit emission'!I212)*Efficiency!$P35)/Lifetime!$C35</f>
        <v>0</v>
      </c>
      <c r="I36">
        <f>(Transition!$D35*('Base-scenario'!J37*'Unit emission'!J36)*Efficiency!$G35+(Transition!$C35*('Base-scenario'!J37*'Unit emission'!J80)+'Base-scenario'!J125*'Unit emission'!J212)*Efficiency!$P35)/Lifetime!$C35</f>
        <v>0</v>
      </c>
      <c r="J36">
        <f>(Transition!$D35*('Base-scenario'!K37*'Unit emission'!K36)*Efficiency!$G35+(Transition!$C35*('Base-scenario'!K37*'Unit emission'!K80)+'Base-scenario'!K125*'Unit emission'!K212)*Efficiency!$P35)/Lifetime!$C35</f>
        <v>0</v>
      </c>
      <c r="K36">
        <f>(Transition!$D35*('Base-scenario'!L37*'Unit emission'!L36)*Efficiency!$G35+(Transition!$C35*('Base-scenario'!L37*'Unit emission'!L80)+'Base-scenario'!L125*'Unit emission'!L212)*Efficiency!$P35)/Lifetime!$C35</f>
        <v>0</v>
      </c>
      <c r="L36">
        <f>(Transition!$D35*('Base-scenario'!M37*'Unit emission'!M36)*Efficiency!$G35+(Transition!$C35*('Base-scenario'!M37*'Unit emission'!M80)+'Base-scenario'!M125*'Unit emission'!M212)*Efficiency!$P35)/Lifetime!$C35</f>
        <v>0</v>
      </c>
      <c r="M36">
        <f>(Transition!$D35*('Base-scenario'!N37*'Unit emission'!N36)*Efficiency!$G35+(Transition!$C35*('Base-scenario'!N37*'Unit emission'!N80)+'Base-scenario'!N125*'Unit emission'!N212)*Efficiency!$P35)/Lifetime!$C35</f>
        <v>0</v>
      </c>
      <c r="N36">
        <f>(Transition!$D35*('Base-scenario'!O37*'Unit emission'!O36)*Efficiency!$G35+(Transition!$C35*('Base-scenario'!O37*'Unit emission'!O80)+'Base-scenario'!O125*'Unit emission'!O212)*Efficiency!$P35)/Lifetime!$C35</f>
        <v>0</v>
      </c>
      <c r="O36">
        <f>(Transition!$D35*('Base-scenario'!P37*'Unit emission'!P36)*Efficiency!$G35+(Transition!$C35*('Base-scenario'!P37*'Unit emission'!P80)+'Base-scenario'!P125*'Unit emission'!P212)*Efficiency!$P35)/Lifetime!$C35</f>
        <v>0</v>
      </c>
      <c r="P36">
        <f>(Transition!$D35*('Base-scenario'!Q37*'Unit emission'!Q36)*Efficiency!$G35+(Transition!$C35*('Base-scenario'!Q37*'Unit emission'!Q80)+'Base-scenario'!Q125*'Unit emission'!Q212)*Efficiency!$P35)/Lifetime!$C35</f>
        <v>0</v>
      </c>
      <c r="Q36">
        <f>(Transition!$D35*('Base-scenario'!R37*'Unit emission'!R36)*Efficiency!$G35+(Transition!$C35*('Base-scenario'!R37*'Unit emission'!R80)+'Base-scenario'!R125*'Unit emission'!R212)*Efficiency!$P35)/Lifetime!$C35</f>
        <v>0</v>
      </c>
      <c r="R36">
        <f>(Transition!$D35*('Base-scenario'!S37*'Unit emission'!S36)*Efficiency!$G35+Transition!$C35*('Base-scenario'!S37*'Unit emission'!S80)*Efficiency!$P35)/Lifetime!$C35</f>
        <v>0</v>
      </c>
      <c r="S36">
        <f>(Transition!$D35*('Base-scenario'!T37*'Unit emission'!C36)*Efficiency!$G35+(Transition!$C35*('Base-scenario'!T37*'Unit emission'!C80)+'Base-scenario'!T125*'Unit emission'!C212)*Efficiency!$P35)/Lifetime!$C35</f>
        <v>0</v>
      </c>
      <c r="T36">
        <f>(Transition!$D35*('Base-scenario'!U37*'Unit emission'!D36)*Efficiency!$G35+(Transition!$C35*('Base-scenario'!U37*'Unit emission'!D80)+'Base-scenario'!U125*'Unit emission'!D212)*Efficiency!$P35)/Lifetime!$C35</f>
        <v>83142052.486633345</v>
      </c>
      <c r="U36">
        <f>(Transition!$D35*('Base-scenario'!V37*'Unit emission'!E36)*Efficiency!$G35+(Transition!$C35*('Base-scenario'!V37*'Unit emission'!E80)+'Base-scenario'!V125*'Unit emission'!E212)*Efficiency!$P35)/Lifetime!$C35</f>
        <v>38519384.483601384</v>
      </c>
      <c r="V36">
        <f>(Transition!$D35*('Base-scenario'!W37*'Unit emission'!F36)*Efficiency!$G35+(Transition!$C35*('Base-scenario'!W37*'Unit emission'!F80)+'Base-scenario'!W125*'Unit emission'!F212)*Efficiency!$P35)/Lifetime!$C35</f>
        <v>10241112.921126485</v>
      </c>
      <c r="W36">
        <f>(Transition!$D35*('Base-scenario'!X37*'Unit emission'!G36)*Efficiency!$G35+(Transition!$C35*('Base-scenario'!X37*'Unit emission'!G80)+'Base-scenario'!X125*'Unit emission'!G212)*Efficiency!$P35)/Lifetime!$C35</f>
        <v>14969587.536357634</v>
      </c>
      <c r="X36">
        <f>(Transition!$D35*('Base-scenario'!Y37*'Unit emission'!H36)*Efficiency!$G35+(Transition!$C35*('Base-scenario'!Y37*'Unit emission'!H80)+'Base-scenario'!Y125*'Unit emission'!H212)*Efficiency!$P35)/Lifetime!$C35</f>
        <v>8938000.6486938689</v>
      </c>
      <c r="Y36">
        <f>(Transition!$D35*('Base-scenario'!Z37*'Unit emission'!I36)*Efficiency!$G35+(Transition!$C35*('Base-scenario'!Z37*'Unit emission'!I80)+'Base-scenario'!Z125*'Unit emission'!I212)*Efficiency!$P35)/Lifetime!$C35</f>
        <v>16831861.994475778</v>
      </c>
      <c r="Z36">
        <f>(Transition!$D35*('Base-scenario'!AA37*'Unit emission'!J36)*Efficiency!$G35+(Transition!$C35*('Base-scenario'!AA37*'Unit emission'!J80)+'Base-scenario'!AA125*'Unit emission'!J212)*Efficiency!$P35)/Lifetime!$C35</f>
        <v>34536422.937005989</v>
      </c>
      <c r="AA36">
        <f>(Transition!$D35*('Base-scenario'!AB37*'Unit emission'!K36)*Efficiency!$G35+(Transition!$C35*('Base-scenario'!AB37*'Unit emission'!K80)+'Base-scenario'!AB125*'Unit emission'!K212)*Efficiency!$P35)/Lifetime!$C35</f>
        <v>271276631.95988154</v>
      </c>
      <c r="AB36">
        <f>(Transition!$D35*('Base-scenario'!AC37*'Unit emission'!L36)*Efficiency!$G35+(Transition!$C35*('Base-scenario'!AC37*'Unit emission'!L80)+'Base-scenario'!AC125*'Unit emission'!L212)*Efficiency!$P35)/Lifetime!$C35</f>
        <v>35172743.385810219</v>
      </c>
      <c r="AC36">
        <f>(Transition!$D35*('Base-scenario'!AD37*'Unit emission'!M36)*Efficiency!$G35+(Transition!$C35*('Base-scenario'!AD37*'Unit emission'!M80)+'Base-scenario'!AD125*'Unit emission'!M212)*Efficiency!$P35)/Lifetime!$C35</f>
        <v>33805909.601366401</v>
      </c>
      <c r="AD36">
        <f>(Transition!$D35*('Base-scenario'!AE37*'Unit emission'!N36)*Efficiency!$G35+(Transition!$C35*('Base-scenario'!AE37*'Unit emission'!N80)+'Base-scenario'!AE125*'Unit emission'!N212)*Efficiency!$P35)/Lifetime!$C35</f>
        <v>5279167.8941560285</v>
      </c>
      <c r="AE36">
        <f>(Transition!$D35*('Base-scenario'!AF37*'Unit emission'!O36)*Efficiency!$G35+(Transition!$C35*('Base-scenario'!AF37*'Unit emission'!O80)+'Base-scenario'!AF125*'Unit emission'!O212)*Efficiency!$P35)/Lifetime!$C35</f>
        <v>16448061.53382078</v>
      </c>
      <c r="AF36">
        <f>(Transition!$D35*('Base-scenario'!AG37*'Unit emission'!P36)*Efficiency!$G35+(Transition!$C35*('Base-scenario'!AG37*'Unit emission'!P80)+'Base-scenario'!AG125*'Unit emission'!P212)*Efficiency!$P35)/Lifetime!$C35</f>
        <v>26137414.558374591</v>
      </c>
      <c r="AG36">
        <f>(Transition!$D35*('Base-scenario'!AH37*'Unit emission'!Q36)*Efficiency!$G35+(Transition!$C35*('Base-scenario'!AH37*'Unit emission'!Q80)+'Base-scenario'!AH125*'Unit emission'!Q212)*Efficiency!$P35)/Lifetime!$C35</f>
        <v>14343037.547749899</v>
      </c>
      <c r="AH36">
        <f>(Transition!$D35*('Base-scenario'!AI37*'Unit emission'!R36)*Efficiency!$G35+(Transition!$C35*('Base-scenario'!AI37*'Unit emission'!R80)+'Base-scenario'!AI125*'Unit emission'!R212)*Efficiency!$P35)/Lifetime!$C35</f>
        <v>80346263.348387852</v>
      </c>
      <c r="AI36">
        <f>(Transition!$D35*('Base-scenario'!AJ37*'Unit emission'!S36)*Efficiency!$G35+Transition!$C35*('Base-scenario'!AJ37*'Unit emission'!S80)*Efficiency!$P35)/Lifetime!$C35</f>
        <v>0</v>
      </c>
      <c r="AJ36">
        <f>(Transition!$D35*('Base-scenario'!AK37*'Unit emission'!C36+'Base-scenario'!AK125*'Unit emission'!C168)*Efficiency!$G35+(Transition!$C35*('Base-scenario'!AK37*'Unit emission'!C80)+'Base-scenario'!AK125*'Unit emission'!C212)*Efficiency!$P35)/Lifetime!$C35</f>
        <v>0</v>
      </c>
      <c r="AK36">
        <f>(Transition!$D35*('Base-scenario'!AL37*'Unit emission'!D36+'Base-scenario'!AL125*'Unit emission'!D168)*Efficiency!$G35+(Transition!$C35*('Base-scenario'!AL37*'Unit emission'!D80)+'Base-scenario'!AL125*'Unit emission'!D212)*Efficiency!$P35)/Lifetime!$C35</f>
        <v>204578150.01103443</v>
      </c>
      <c r="AL36">
        <f>(Transition!$D35*('Base-scenario'!AM37*'Unit emission'!E36+'Base-scenario'!AM125*'Unit emission'!E168)*Efficiency!$G35+(Transition!$C35*('Base-scenario'!AM37*'Unit emission'!E80)+'Base-scenario'!AM125*'Unit emission'!E212)*Efficiency!$P35)/Lifetime!$C35</f>
        <v>47213216.558249354</v>
      </c>
      <c r="AM36">
        <f>(Transition!$D35*('Base-scenario'!AN37*'Unit emission'!F36+'Base-scenario'!AN125*'Unit emission'!F168)*Efficiency!$G35+(Transition!$C35*('Base-scenario'!AN37*'Unit emission'!F80)+'Base-scenario'!AN125*'Unit emission'!F212)*Efficiency!$P35)/Lifetime!$C35</f>
        <v>11062867.018110882</v>
      </c>
      <c r="AN36">
        <f>(Transition!$D35*('Base-scenario'!AO37*'Unit emission'!G36+'Base-scenario'!AO125*'Unit emission'!G168)*Efficiency!$G35+(Transition!$C35*('Base-scenario'!AO37*'Unit emission'!G80)+'Base-scenario'!AO125*'Unit emission'!G212)*Efficiency!$P35)/Lifetime!$C35</f>
        <v>15302621.805577861</v>
      </c>
      <c r="AO36">
        <f>(Transition!$D35*('Base-scenario'!AP37*'Unit emission'!H36+'Base-scenario'!AP125*'Unit emission'!H168)*Efficiency!$G35+(Transition!$C35*('Base-scenario'!AP37*'Unit emission'!H80)+'Base-scenario'!AP125*'Unit emission'!H212)*Efficiency!$P35)/Lifetime!$C35</f>
        <v>17876001.297387738</v>
      </c>
      <c r="AP36">
        <f>(Transition!$D35*('Base-scenario'!AQ37*'Unit emission'!I36+'Base-scenario'!AQ125*'Unit emission'!I168)*Efficiency!$G35+(Transition!$C35*('Base-scenario'!AQ37*'Unit emission'!I80)+'Base-scenario'!AQ125*'Unit emission'!I212)*Efficiency!$P35)/Lifetime!$C35</f>
        <v>36793759.610448152</v>
      </c>
      <c r="AQ36">
        <f>(Transition!$D35*('Base-scenario'!AR37*'Unit emission'!J36+'Base-scenario'!AR125*'Unit emission'!J168)*Efficiency!$G35+(Transition!$C35*('Base-scenario'!AR37*'Unit emission'!J80)+'Base-scenario'!AR125*'Unit emission'!J212)*Efficiency!$P35)/Lifetime!$C35</f>
        <v>72943501.0847684</v>
      </c>
      <c r="AR36">
        <f>(Transition!$D35*('Base-scenario'!AS37*'Unit emission'!K36+'Base-scenario'!AS125*'Unit emission'!K168)*Efficiency!$G35+(Transition!$C35*('Base-scenario'!AS37*'Unit emission'!K80)+'Base-scenario'!AS125*'Unit emission'!K212)*Efficiency!$P35)/Lifetime!$C35</f>
        <v>542553263.91975999</v>
      </c>
      <c r="AS36">
        <f>(Transition!$D35*('Base-scenario'!AT37*'Unit emission'!L36+'Base-scenario'!AT125*'Unit emission'!L168)*Efficiency!$G35+(Transition!$C35*('Base-scenario'!AT37*'Unit emission'!L80)+'Base-scenario'!AT125*'Unit emission'!L212)*Efficiency!$P35)/Lifetime!$C35</f>
        <v>70345486.771620333</v>
      </c>
      <c r="AT36">
        <f>(Transition!$D35*('Base-scenario'!AU37*'Unit emission'!M36+'Base-scenario'!AU125*'Unit emission'!M168)*Efficiency!$G35+(Transition!$C35*('Base-scenario'!AU37*'Unit emission'!M80)+'Base-scenario'!AU125*'Unit emission'!M212)*Efficiency!$P35)/Lifetime!$C35</f>
        <v>67611819.202732801</v>
      </c>
      <c r="AU36">
        <f>(Transition!$D35*('Base-scenario'!AV37*'Unit emission'!N36+'Base-scenario'!AV125*'Unit emission'!N168)*Efficiency!$G35+(Transition!$C35*('Base-scenario'!AV37*'Unit emission'!N80)+'Base-scenario'!AV125*'Unit emission'!N212)*Efficiency!$P35)/Lifetime!$C35</f>
        <v>12112442.331719166</v>
      </c>
      <c r="AV36">
        <f>(Transition!$D35*('Base-scenario'!AW37*'Unit emission'!O36+'Base-scenario'!AW125*'Unit emission'!O168)*Efficiency!$G35+(Transition!$C35*('Base-scenario'!AW37*'Unit emission'!O80)+'Base-scenario'!AW125*'Unit emission'!O212)*Efficiency!$P35)/Lifetime!$C35</f>
        <v>32896123.06764156</v>
      </c>
      <c r="AW36">
        <f>(Transition!$D35*('Base-scenario'!AX37*'Unit emission'!P36+'Base-scenario'!AX125*'Unit emission'!P168)*Efficiency!$G35+(Transition!$C35*('Base-scenario'!AX37*'Unit emission'!P80)+'Base-scenario'!AX125*'Unit emission'!P212)*Efficiency!$P35)/Lifetime!$C35</f>
        <v>52274829.116749249</v>
      </c>
      <c r="AX36">
        <f>(Transition!$D35*('Base-scenario'!AY37*'Unit emission'!Q36+'Base-scenario'!AY125*'Unit emission'!Q168)*Efficiency!$G35+(Transition!$C35*('Base-scenario'!AY37*'Unit emission'!Q80)+'Base-scenario'!AY125*'Unit emission'!Q212)*Efficiency!$P35)/Lifetime!$C35</f>
        <v>28686075.095499799</v>
      </c>
      <c r="AY36">
        <f>(Transition!$D35*('Base-scenario'!AZ37*'Unit emission'!R36+'Base-scenario'!AZ125*'Unit emission'!R168)*Efficiency!$G35+(Transition!$C35*('Base-scenario'!AZ37*'Unit emission'!R80)+'Base-scenario'!AZ125*'Unit emission'!R212)*Efficiency!$P35)/Lifetime!$C35</f>
        <v>160692526.6967757</v>
      </c>
      <c r="AZ36">
        <f>(Transition!$D35*('Base-scenario'!BA37*'Unit emission'!S36)*Efficiency!$G35+Transition!$C35*('Base-scenario'!BA37*'Unit emission'!S80)*Efficiency!$P35)/Lifetime!$C35</f>
        <v>0</v>
      </c>
      <c r="BA36" s="9">
        <f>(Transition!$D35*('Base-scenario'!BB37*'Unit emission'!C36)*Efficiency!$G35+Transition!$C35*('Base-scenario'!BB37*'Unit emission'!C80)*Efficiency!$P35)/Lifetime!$C35</f>
        <v>0</v>
      </c>
      <c r="BB36" s="9">
        <f>(Transition!$D35*('Base-scenario'!BC37*'Unit emission'!D36)*Efficiency!$G35+Transition!$C35*('Base-scenario'!BC37*'Unit emission'!D80)*Efficiency!$P35)/Lifetime!$C35</f>
        <v>0</v>
      </c>
      <c r="BC36" s="9">
        <f>(Transition!$D35*('Base-scenario'!BD37*'Unit emission'!E36)*Efficiency!$G35+Transition!$C35*('Base-scenario'!BD37*'Unit emission'!E80)*Efficiency!$P35)/Lifetime!$C35</f>
        <v>0</v>
      </c>
      <c r="BD36" s="9">
        <f>(Transition!$D35*('Base-scenario'!BE37*'Unit emission'!F36)*Efficiency!$G35+Transition!$C35*('Base-scenario'!BE37*'Unit emission'!F80)*Efficiency!$P35)/Lifetime!$C35</f>
        <v>0</v>
      </c>
      <c r="BE36" s="9">
        <f>(Transition!$D35*('Base-scenario'!BF37*'Unit emission'!G36)*Efficiency!$G35+Transition!$C35*('Base-scenario'!BF37*'Unit emission'!G80)*Efficiency!$P35)/Lifetime!$C35</f>
        <v>0</v>
      </c>
      <c r="BF36" s="9">
        <f>(Transition!$D35*('Base-scenario'!BG37*'Unit emission'!H36)*Efficiency!$G35+Transition!$C35*('Base-scenario'!BG37*'Unit emission'!H80)*Efficiency!$P35)/Lifetime!$C35</f>
        <v>0</v>
      </c>
      <c r="BG36" s="9">
        <f>(Transition!$D35*('Base-scenario'!BH37*'Unit emission'!I36)*Efficiency!$G35+Transition!$C35*('Base-scenario'!BH37*'Unit emission'!I80)*Efficiency!$P35)/Lifetime!$C35</f>
        <v>0</v>
      </c>
      <c r="BH36" s="9">
        <f>(Transition!$D35*('Base-scenario'!BI37*'Unit emission'!J36)*Efficiency!$G35+Transition!$C35*('Base-scenario'!BI37*'Unit emission'!J80)*Efficiency!$P35)/Lifetime!$C35</f>
        <v>0</v>
      </c>
      <c r="BI36" s="9">
        <f>(Transition!$D35*('Base-scenario'!BJ37*'Unit emission'!K36)*Efficiency!$G35+Transition!$C35*('Base-scenario'!BJ37*'Unit emission'!K80)*Efficiency!$P35)/Lifetime!$C35</f>
        <v>0</v>
      </c>
      <c r="BJ36" s="9">
        <f>(Transition!$D35*('Base-scenario'!BK37*'Unit emission'!L36)*Efficiency!$G35+Transition!$C35*('Base-scenario'!BK37*'Unit emission'!L80)*Efficiency!$P35)/Lifetime!$C35</f>
        <v>0</v>
      </c>
      <c r="BK36" s="9">
        <f>(Transition!$D35*('Base-scenario'!BL37*'Unit emission'!M36)*Efficiency!$G35+Transition!$C35*('Base-scenario'!BL37*'Unit emission'!M80)*Efficiency!$P35)/Lifetime!$C35</f>
        <v>0</v>
      </c>
      <c r="BL36" s="9">
        <f>(Transition!$D35*('Base-scenario'!BM37*'Unit emission'!N36)*Efficiency!$G35+Transition!$C35*('Base-scenario'!BM37*'Unit emission'!N80)*Efficiency!$P35)/Lifetime!$C35</f>
        <v>0</v>
      </c>
      <c r="BM36" s="9">
        <f>(Transition!$D35*('Base-scenario'!BN37*'Unit emission'!O36)*Efficiency!$G35+Transition!$C35*('Base-scenario'!BN37*'Unit emission'!O80)*Efficiency!$P35)/Lifetime!$C35</f>
        <v>0</v>
      </c>
      <c r="BN36" s="9">
        <f>(Transition!$D35*('Base-scenario'!BO37*'Unit emission'!P36)*Efficiency!$G35+Transition!$C35*('Base-scenario'!BO37*'Unit emission'!P80)*Efficiency!$P35)/Lifetime!$C35</f>
        <v>0</v>
      </c>
      <c r="BO36" s="9">
        <f>(Transition!$D35*('Base-scenario'!BP37*'Unit emission'!Q36)*Efficiency!$G35+Transition!$C35*('Base-scenario'!BP37*'Unit emission'!Q80)*Efficiency!$P35)/Lifetime!$C35</f>
        <v>0</v>
      </c>
      <c r="BP36" s="9">
        <f>(Transition!$D35*('Base-scenario'!BQ37*'Unit emission'!R36)*Efficiency!$G35+Transition!$C35*('Base-scenario'!BQ37*'Unit emission'!R80)*Efficiency!$P35)/Lifetime!$C35</f>
        <v>0</v>
      </c>
      <c r="BQ36" s="9">
        <f>(Transition!$D35*('Base-scenario'!BR37*'Unit emission'!S36)*Efficiency!$G35+Transition!$C35*('Base-scenario'!BR37*'Unit emission'!S80)*Efficiency!$P35)/Lifetime!$C35</f>
        <v>0</v>
      </c>
      <c r="BR36" s="9">
        <f>(Transition!$D35*('Base-scenario'!BS37*'Unit emission'!C36)*Efficiency!$G35+Transition!$C35*('Base-scenario'!BS37*'Unit emission'!C80)*Efficiency!$P35)/Lifetime!$C35</f>
        <v>0</v>
      </c>
      <c r="BS36" s="9">
        <f>(Transition!$D35*('Base-scenario'!BT37*'Unit emission'!D36)*Efficiency!$G35+Transition!$C35*('Base-scenario'!BT37*'Unit emission'!D80)*Efficiency!$P35)/Lifetime!$C35</f>
        <v>0</v>
      </c>
      <c r="BT36" s="9">
        <f>(Transition!$D35*('Base-scenario'!BU37*'Unit emission'!E36)*Efficiency!$G35+Transition!$C35*('Base-scenario'!BU37*'Unit emission'!E80)*Efficiency!$P35)/Lifetime!$C35</f>
        <v>0</v>
      </c>
      <c r="BU36" s="9">
        <f>(Transition!$D35*('Base-scenario'!BV37*'Unit emission'!F36)*Efficiency!$G35+Transition!$C35*('Base-scenario'!BV37*'Unit emission'!F80)*Efficiency!$P35)/Lifetime!$C35</f>
        <v>0</v>
      </c>
      <c r="BV36" s="9">
        <f>(Transition!$D35*('Base-scenario'!BW37*'Unit emission'!G36)*Efficiency!$G35+Transition!$C35*('Base-scenario'!BW37*'Unit emission'!G80)*Efficiency!$P35)/Lifetime!$C35</f>
        <v>0</v>
      </c>
      <c r="BW36" s="9">
        <f>(Transition!$D35*('Base-scenario'!BX37*'Unit emission'!H36)*Efficiency!$G35+Transition!$C35*('Base-scenario'!BX37*'Unit emission'!H80)*Efficiency!$P35)/Lifetime!$C35</f>
        <v>0</v>
      </c>
      <c r="BX36" s="9">
        <f>(Transition!$D35*('Base-scenario'!BY37*'Unit emission'!I36)*Efficiency!$G35+Transition!$C35*('Base-scenario'!BY37*'Unit emission'!I80)*Efficiency!$P35)/Lifetime!$C35</f>
        <v>0</v>
      </c>
      <c r="BY36" s="9">
        <f>(Transition!$D35*('Base-scenario'!BZ37*'Unit emission'!J36)*Efficiency!$G35+Transition!$C35*('Base-scenario'!BZ37*'Unit emission'!J80)*Efficiency!$P35)/Lifetime!$C35</f>
        <v>0</v>
      </c>
      <c r="BZ36" s="9">
        <f>(Transition!$D35*('Base-scenario'!CA37*'Unit emission'!K36)*Efficiency!$G35+Transition!$C35*('Base-scenario'!CA37*'Unit emission'!K80)*Efficiency!$P35)/Lifetime!$C35</f>
        <v>0</v>
      </c>
      <c r="CA36" s="9">
        <f>(Transition!$D35*('Base-scenario'!CB37*'Unit emission'!L36)*Efficiency!$G35+Transition!$C35*('Base-scenario'!CB37*'Unit emission'!L80)*Efficiency!$P35)/Lifetime!$C35</f>
        <v>0</v>
      </c>
      <c r="CB36" s="9">
        <f>(Transition!$D35*('Base-scenario'!CC37*'Unit emission'!M36)*Efficiency!$G35+Transition!$C35*('Base-scenario'!CC37*'Unit emission'!M80)*Efficiency!$P35)/Lifetime!$C35</f>
        <v>0</v>
      </c>
      <c r="CC36" s="9">
        <f>(Transition!$D35*('Base-scenario'!CD37*'Unit emission'!N36)*Efficiency!$G35+Transition!$C35*('Base-scenario'!CD37*'Unit emission'!N80)*Efficiency!$P35)/Lifetime!$C35</f>
        <v>0</v>
      </c>
      <c r="CD36" s="9">
        <f>(Transition!$D35*('Base-scenario'!CE37*'Unit emission'!O36)*Efficiency!$G35+Transition!$C35*('Base-scenario'!CE37*'Unit emission'!O80)*Efficiency!$P35)/Lifetime!$C35</f>
        <v>0</v>
      </c>
      <c r="CE36" s="9">
        <f>(Transition!$D35*('Base-scenario'!CF37*'Unit emission'!P36)*Efficiency!$G35+Transition!$C35*('Base-scenario'!CF37*'Unit emission'!P80)*Efficiency!$P35)/Lifetime!$C35</f>
        <v>0</v>
      </c>
      <c r="CF36" s="9">
        <f>(Transition!$D35*('Base-scenario'!CG37*'Unit emission'!Q36)*Efficiency!$G35+Transition!$C35*('Base-scenario'!CG37*'Unit emission'!Q80)*Efficiency!$P35)/Lifetime!$C35</f>
        <v>0</v>
      </c>
      <c r="CG36" s="9">
        <f>(Transition!$D35*('Base-scenario'!CH37*'Unit emission'!R36)*Efficiency!$G35+Transition!$C35*('Base-scenario'!CH37*'Unit emission'!R80)*Efficiency!$P35)/Lifetime!$C35</f>
        <v>0</v>
      </c>
      <c r="CJ36">
        <v>2043</v>
      </c>
      <c r="CK36">
        <f>(Transition!$D35*('RCP26 scenario'!C37*'Unit emission'!T36+'RCP26 scenario'!C125*'Unit emission'!T168)*Efficiency!$G35+(Transition!$C35*('RCP26 scenario'!C37*'Unit emission'!T80)+'RCP26 scenario'!C125*'Unit emission'!T212)*Efficiency!$P35)/Lifetime!$C35</f>
        <v>0</v>
      </c>
      <c r="CL36">
        <f>(Transition!$D35*('RCP26 scenario'!D37*'Unit emission'!U36+'RCP26 scenario'!D125*'Unit emission'!U168)*Efficiency!$G35+(Transition!$C35*('RCP26 scenario'!D37*'Unit emission'!U80)+'RCP26 scenario'!D125*'Unit emission'!U212)*Efficiency!$P35)/Lifetime!$C35</f>
        <v>0</v>
      </c>
      <c r="CM36">
        <f>(Transition!$D35*('RCP26 scenario'!E37*'Unit emission'!V36+'RCP26 scenario'!E125*'Unit emission'!V168)*Efficiency!$G35+(Transition!$C35*('RCP26 scenario'!E37*'Unit emission'!V80)+'RCP26 scenario'!E125*'Unit emission'!V212)*Efficiency!$P35)/Lifetime!$C35</f>
        <v>0</v>
      </c>
      <c r="CN36">
        <f>(Transition!$D35*('RCP26 scenario'!F37*'Unit emission'!W36+'RCP26 scenario'!F125*'Unit emission'!W168)*Efficiency!$G35+(Transition!$C35*('RCP26 scenario'!F37*'Unit emission'!W80)+'RCP26 scenario'!F125*'Unit emission'!W212)*Efficiency!$P35)/Lifetime!$C35</f>
        <v>0</v>
      </c>
      <c r="CO36">
        <f>(Transition!$D35*('RCP26 scenario'!G37*'Unit emission'!X36+'RCP26 scenario'!G125*'Unit emission'!X168)*Efficiency!$G35+(Transition!$C35*('RCP26 scenario'!G37*'Unit emission'!X80)+'RCP26 scenario'!G125*'Unit emission'!X212)*Efficiency!$P35)/Lifetime!$C35</f>
        <v>0</v>
      </c>
      <c r="CP36">
        <f>(Transition!$D35*('RCP26 scenario'!H37*'Unit emission'!Y36+'RCP26 scenario'!H125*'Unit emission'!Y168)*Efficiency!$G35+(Transition!$C35*('RCP26 scenario'!H37*'Unit emission'!Y80)+'RCP26 scenario'!H125*'Unit emission'!Y212)*Efficiency!$P35)/Lifetime!$C35</f>
        <v>0</v>
      </c>
      <c r="CQ36">
        <f>(Transition!$D35*('RCP26 scenario'!I37*'Unit emission'!Z36+'RCP26 scenario'!I125*'Unit emission'!Z168)*Efficiency!$G35+(Transition!$C35*('RCP26 scenario'!I37*'Unit emission'!Z80)+'RCP26 scenario'!I125*'Unit emission'!Z212)*Efficiency!$P35)/Lifetime!$C35</f>
        <v>0</v>
      </c>
      <c r="CR36">
        <f>(Transition!$D35*('RCP26 scenario'!J37*'Unit emission'!AA36+'RCP26 scenario'!J125*'Unit emission'!AA168)*Efficiency!$G35+(Transition!$C35*('RCP26 scenario'!J37*'Unit emission'!AA80)+'RCP26 scenario'!J125*'Unit emission'!AA212)*Efficiency!$P35)/Lifetime!$C35</f>
        <v>0</v>
      </c>
      <c r="CS36">
        <f>(Transition!$D35*('RCP26 scenario'!K37*'Unit emission'!AB36+'RCP26 scenario'!K125*'Unit emission'!AB168)*Efficiency!$G35+(Transition!$C35*('RCP26 scenario'!K37*'Unit emission'!AB80)+'RCP26 scenario'!K125*'Unit emission'!AB212)*Efficiency!$P35)/Lifetime!$C35</f>
        <v>0</v>
      </c>
      <c r="CT36">
        <f>(Transition!$D35*('RCP26 scenario'!L37*'Unit emission'!AC36+'RCP26 scenario'!L125*'Unit emission'!AC168)*Efficiency!$G35+(Transition!$C35*('RCP26 scenario'!L37*'Unit emission'!AC80)+'RCP26 scenario'!L125*'Unit emission'!AC212)*Efficiency!$P35)/Lifetime!$C35</f>
        <v>0</v>
      </c>
      <c r="CU36">
        <f>(Transition!$D35*('RCP26 scenario'!M37*'Unit emission'!AD36+'RCP26 scenario'!M125*'Unit emission'!AD168)*Efficiency!$G35+(Transition!$C35*('RCP26 scenario'!M37*'Unit emission'!AD80)+'RCP26 scenario'!M125*'Unit emission'!AD212)*Efficiency!$P35)/Lifetime!$C35</f>
        <v>0</v>
      </c>
      <c r="CV36">
        <f>(Transition!$D35*('RCP26 scenario'!N37*'Unit emission'!AE36+'RCP26 scenario'!N125*'Unit emission'!AE168)*Efficiency!$G35+(Transition!$C35*('RCP26 scenario'!N37*'Unit emission'!AE80)+'RCP26 scenario'!N125*'Unit emission'!AE212)*Efficiency!$P35)/Lifetime!$C35</f>
        <v>0</v>
      </c>
      <c r="CW36">
        <f>(Transition!$D35*('RCP26 scenario'!O37*'Unit emission'!AF36+'RCP26 scenario'!O125*'Unit emission'!AF168)*Efficiency!$G35+(Transition!$C35*('RCP26 scenario'!O37*'Unit emission'!AF80)+'RCP26 scenario'!O125*'Unit emission'!AF212)*Efficiency!$P35)/Lifetime!$C35</f>
        <v>0</v>
      </c>
      <c r="CX36">
        <f>(Transition!$D35*('RCP26 scenario'!P37*'Unit emission'!AG36+'RCP26 scenario'!P125*'Unit emission'!AG168)*Efficiency!$G35+(Transition!$C35*('RCP26 scenario'!P37*'Unit emission'!AG80)+'RCP26 scenario'!P125*'Unit emission'!AG212)*Efficiency!$P35)/Lifetime!$C35</f>
        <v>0</v>
      </c>
      <c r="CY36">
        <f>(Transition!$D35*('RCP26 scenario'!Q37*'Unit emission'!AH36+'RCP26 scenario'!Q125*'Unit emission'!AH168)*Efficiency!$G35+(Transition!$C35*('RCP26 scenario'!Q37*'Unit emission'!AH80)+'RCP26 scenario'!Q125*'Unit emission'!AH212)*Efficiency!$P35)/Lifetime!$C35</f>
        <v>0</v>
      </c>
      <c r="CZ36">
        <f>(Transition!$D35*('RCP26 scenario'!R37*'Unit emission'!AI36+'RCP26 scenario'!R125*'Unit emission'!AI168)*Efficiency!$G35+(Transition!$C35*('RCP26 scenario'!R37*'Unit emission'!AI80)+'RCP26 scenario'!R125*'Unit emission'!AI212)*Efficiency!$P35)/Lifetime!$C35</f>
        <v>0</v>
      </c>
      <c r="DA36">
        <f>(Transition!$D35*('RCP26 scenario'!S37*'Unit emission'!AJ36)*Efficiency!$G35+Transition!$C35*('RCP26 scenario'!S37*'Unit emission'!AJ80)*Efficiency!$P35)/Lifetime!$C35</f>
        <v>0</v>
      </c>
      <c r="DB36">
        <f>(Transition!$D35*('RCP26 scenario'!T37*'Unit emission'!T36+'RCP26 scenario'!T125*'Unit emission'!T168)*Efficiency!$G35+(Transition!$C35*('RCP26 scenario'!T37*'Unit emission'!T80)+'RCP26 scenario'!T125*'Unit emission'!T212)*Efficiency!$P35)/Lifetime!$C35</f>
        <v>189523615.92756146</v>
      </c>
      <c r="DC36">
        <f>(Transition!$D35*('RCP26 scenario'!U37*'Unit emission'!U36+'RCP26 scenario'!U125*'Unit emission'!U168)*Efficiency!$G35+(Transition!$C35*('RCP26 scenario'!U37*'Unit emission'!U80)+'RCP26 scenario'!U125*'Unit emission'!U212)*Efficiency!$P35)/Lifetime!$C35</f>
        <v>63800577.882903971</v>
      </c>
      <c r="DD36">
        <f>(Transition!$D35*('RCP26 scenario'!V37*'Unit emission'!V36+'RCP26 scenario'!V125*'Unit emission'!V168)*Efficiency!$G35+(Transition!$C35*('RCP26 scenario'!V37*'Unit emission'!V80)+'RCP26 scenario'!V125*'Unit emission'!V212)*Efficiency!$P35)/Lifetime!$C35</f>
        <v>533643.43794789002</v>
      </c>
      <c r="DE36">
        <f>(Transition!$D35*('RCP26 scenario'!W37*'Unit emission'!W36+'RCP26 scenario'!W125*'Unit emission'!W168)*Efficiency!$G35+(Transition!$C35*('RCP26 scenario'!W37*'Unit emission'!W80)+'RCP26 scenario'!W125*'Unit emission'!W212)*Efficiency!$P35)/Lifetime!$C35</f>
        <v>9310261.0925960485</v>
      </c>
      <c r="DF36">
        <f>(Transition!$D35*('RCP26 scenario'!X37*'Unit emission'!X36+'RCP26 scenario'!X125*'Unit emission'!X168)*Efficiency!$G35+(Transition!$C35*('RCP26 scenario'!X37*'Unit emission'!X80)+'RCP26 scenario'!X125*'Unit emission'!X212)*Efficiency!$P35)/Lifetime!$C35</f>
        <v>97069028.120831981</v>
      </c>
      <c r="DG36">
        <f>(Transition!$D35*('RCP26 scenario'!Y37*'Unit emission'!Y36+'RCP26 scenario'!Y125*'Unit emission'!Y168)*Efficiency!$G35+(Transition!$C35*('RCP26 scenario'!Y37*'Unit emission'!Y80)+'RCP26 scenario'!Y125*'Unit emission'!Y212)*Efficiency!$P35)/Lifetime!$C35</f>
        <v>15580745.104398796</v>
      </c>
      <c r="DH36">
        <f>(Transition!$D35*('RCP26 scenario'!Z37*'Unit emission'!Z36+'RCP26 scenario'!Z125*'Unit emission'!Z168)*Efficiency!$G35+(Transition!$C35*('RCP26 scenario'!Z37*'Unit emission'!Z80)+'RCP26 scenario'!Z125*'Unit emission'!Z212)*Efficiency!$P35)/Lifetime!$C35</f>
        <v>14659184.783359844</v>
      </c>
      <c r="DI36">
        <f>(Transition!$D35*('RCP26 scenario'!AA37*'Unit emission'!AA36+'RCP26 scenario'!AA125*'Unit emission'!AA168)*Efficiency!$G35+(Transition!$C35*('RCP26 scenario'!AA37*'Unit emission'!AA80)+'RCP26 scenario'!AA125*'Unit emission'!AA212)*Efficiency!$P35)/Lifetime!$C35</f>
        <v>34460373.989677466</v>
      </c>
      <c r="DJ36">
        <f>(Transition!$D35*('RCP26 scenario'!AB37*'Unit emission'!AB36+'RCP26 scenario'!AB125*'Unit emission'!AB168)*Efficiency!$G35+(Transition!$C35*('RCP26 scenario'!AB37*'Unit emission'!AB80)+'RCP26 scenario'!AB125*'Unit emission'!AB212)*Efficiency!$P35)/Lifetime!$C35</f>
        <v>235692115.2620635</v>
      </c>
      <c r="DK36">
        <f>(Transition!$D35*('RCP26 scenario'!AC37*'Unit emission'!AC36+'RCP26 scenario'!AC125*'Unit emission'!AC168)*Efficiency!$G35+(Transition!$C35*('RCP26 scenario'!AC37*'Unit emission'!AC80)+'RCP26 scenario'!AC125*'Unit emission'!AC212)*Efficiency!$P35)/Lifetime!$C35</f>
        <v>32157328.130960446</v>
      </c>
      <c r="DL36">
        <f>(Transition!$D35*('RCP26 scenario'!AD37*'Unit emission'!AD36+'RCP26 scenario'!AD125*'Unit emission'!AD168)*Efficiency!$G35+(Transition!$C35*('RCP26 scenario'!AD37*'Unit emission'!AD80)+'RCP26 scenario'!AD125*'Unit emission'!AD212)*Efficiency!$P35)/Lifetime!$C35</f>
        <v>28450354.853608634</v>
      </c>
      <c r="DM36">
        <f>(Transition!$D35*('RCP26 scenario'!AE37*'Unit emission'!AE36+'RCP26 scenario'!AE125*'Unit emission'!AE168)*Efficiency!$G35+(Transition!$C35*('RCP26 scenario'!AE37*'Unit emission'!AE80)+'RCP26 scenario'!AE125*'Unit emission'!AE212)*Efficiency!$P35)/Lifetime!$C35</f>
        <v>8576242.3263457585</v>
      </c>
      <c r="DN36">
        <f>(Transition!$D35*('RCP26 scenario'!AF37*'Unit emission'!AF36+'RCP26 scenario'!AF125*'Unit emission'!AF168)*Efficiency!$G35+(Transition!$C35*('RCP26 scenario'!AF37*'Unit emission'!AF80)+'RCP26 scenario'!AF125*'Unit emission'!AF212)*Efficiency!$P35)/Lifetime!$C35</f>
        <v>14302724.856392551</v>
      </c>
      <c r="DO36">
        <f>(Transition!$D35*('RCP26 scenario'!AG37*'Unit emission'!AG36+'RCP26 scenario'!AG125*'Unit emission'!AG168)*Efficiency!$G35+(Transition!$C35*('RCP26 scenario'!AG37*'Unit emission'!AG80)+'RCP26 scenario'!AG125*'Unit emission'!AG212)*Efficiency!$P35)/Lifetime!$C35</f>
        <v>2871648.3039931911</v>
      </c>
      <c r="DP36">
        <f>(Transition!$D35*('RCP26 scenario'!AH37*'Unit emission'!AH36+'RCP26 scenario'!AH125*'Unit emission'!AH168)*Efficiency!$G35+(Transition!$C35*('RCP26 scenario'!AH37*'Unit emission'!AH80)+'RCP26 scenario'!AH125*'Unit emission'!AH212)*Efficiency!$P35)/Lifetime!$C35</f>
        <v>14819022.761409814</v>
      </c>
      <c r="DQ36">
        <f>(Transition!$D35*('RCP26 scenario'!AI37*'Unit emission'!AI36+'RCP26 scenario'!AI125*'Unit emission'!AI168)*Efficiency!$G35+(Transition!$C35*('RCP26 scenario'!AI37*'Unit emission'!AI80)+'RCP26 scenario'!AI125*'Unit emission'!AI212)*Efficiency!$P35)/Lifetime!$C35</f>
        <v>35352172.02928438</v>
      </c>
      <c r="DR36">
        <f>(Transition!$D35*('RCP26 scenario'!AJ37*'Unit emission'!AJ36)*Efficiency!$G35+Transition!$C35*('RCP26 scenario'!AJ37*'Unit emission'!AJ80)*Efficiency!$P35)/Lifetime!$C35</f>
        <v>0</v>
      </c>
      <c r="DS36">
        <f>(Transition!$D35*('RCP26 scenario'!AK37*'Unit emission'!T36+'RCP26 scenario'!AK125*'Unit emission'!T168)*Efficiency!$G35+(Transition!$C35*('RCP26 scenario'!AK37*'Unit emission'!T80)+'RCP26 scenario'!AK125*'Unit emission'!T212)*Efficiency!$P35)/Lifetime!$C35</f>
        <v>413663999.02603853</v>
      </c>
      <c r="DT36">
        <f>(Transition!$D35*('RCP26 scenario'!AL37*'Unit emission'!U36+'RCP26 scenario'!AL125*'Unit emission'!U168)*Efficiency!$G35+(Transition!$C35*('RCP26 scenario'!AL37*'Unit emission'!U80)+'RCP26 scenario'!AL125*'Unit emission'!U212)*Efficiency!$P35)/Lifetime!$C35</f>
        <v>121830461.03503864</v>
      </c>
      <c r="DU36">
        <f>(Transition!$D35*('RCP26 scenario'!AM37*'Unit emission'!V36+'RCP26 scenario'!AM125*'Unit emission'!V168)*Efficiency!$G35+(Transition!$C35*('RCP26 scenario'!AM37*'Unit emission'!V80)+'RCP26 scenario'!AM125*'Unit emission'!V212)*Efficiency!$P35)/Lifetime!$C35</f>
        <v>768400.58988318278</v>
      </c>
      <c r="DV36">
        <f>(Transition!$D35*('RCP26 scenario'!AN37*'Unit emission'!W36+'RCP26 scenario'!AN125*'Unit emission'!W168)*Efficiency!$G35+(Transition!$C35*('RCP26 scenario'!AN37*'Unit emission'!W80)+'RCP26 scenario'!AN125*'Unit emission'!W212)*Efficiency!$P35)/Lifetime!$C35</f>
        <v>25469688.739126761</v>
      </c>
      <c r="DW36">
        <f>(Transition!$D35*('RCP26 scenario'!AO37*'Unit emission'!X36+'RCP26 scenario'!AO125*'Unit emission'!X168)*Efficiency!$G35+(Transition!$C35*('RCP26 scenario'!AO37*'Unit emission'!X80)+'RCP26 scenario'!AO125*'Unit emission'!X212)*Efficiency!$P35)/Lifetime!$C35</f>
        <v>241452166.34638166</v>
      </c>
      <c r="DX36">
        <f>(Transition!$D35*('RCP26 scenario'!AP37*'Unit emission'!Y36+'RCP26 scenario'!AP125*'Unit emission'!Y168)*Efficiency!$G35+(Transition!$C35*('RCP26 scenario'!AP37*'Unit emission'!Y80)+'RCP26 scenario'!AP125*'Unit emission'!Y212)*Efficiency!$P35)/Lifetime!$C35</f>
        <v>31161393.137569945</v>
      </c>
      <c r="DY36">
        <f>(Transition!$D35*('RCP26 scenario'!AQ37*'Unit emission'!Z36+'RCP26 scenario'!AQ125*'Unit emission'!Z168)*Efficiency!$G35+(Transition!$C35*('RCP26 scenario'!AQ37*'Unit emission'!Z80)+'RCP26 scenario'!AQ125*'Unit emission'!Z212)*Efficiency!$P35)/Lifetime!$C35</f>
        <v>43654670.082491405</v>
      </c>
      <c r="DZ36">
        <f>(Transition!$D35*('RCP26 scenario'!AR37*'Unit emission'!AA36+'RCP26 scenario'!AR125*'Unit emission'!AA168)*Efficiency!$G35+(Transition!$C35*('RCP26 scenario'!AR37*'Unit emission'!AA80)+'RCP26 scenario'!AR125*'Unit emission'!AA212)*Efficiency!$P35)/Lifetime!$C35</f>
        <v>68920747.979354843</v>
      </c>
      <c r="EA36">
        <f>(Transition!$D35*('RCP26 scenario'!AS37*'Unit emission'!AB36+'RCP26 scenario'!AS125*'Unit emission'!AB168)*Efficiency!$G35+(Transition!$C35*('RCP26 scenario'!AS37*'Unit emission'!AB80)+'RCP26 scenario'!AS125*'Unit emission'!AB212)*Efficiency!$P35)/Lifetime!$C35</f>
        <v>471384230.5241254</v>
      </c>
      <c r="EB36">
        <f>(Transition!$D35*('RCP26 scenario'!AT37*'Unit emission'!AC36+'RCP26 scenario'!AT125*'Unit emission'!AC168)*Efficiency!$G35+(Transition!$C35*('RCP26 scenario'!AT37*'Unit emission'!AC80)+'RCP26 scenario'!AT125*'Unit emission'!AC212)*Efficiency!$P35)/Lifetime!$C35</f>
        <v>64314656.261920653</v>
      </c>
      <c r="EC36">
        <f>(Transition!$D35*('RCP26 scenario'!AU37*'Unit emission'!AD36+'RCP26 scenario'!AU125*'Unit emission'!AD168)*Efficiency!$G35+(Transition!$C35*('RCP26 scenario'!AU37*'Unit emission'!AD80)+'RCP26 scenario'!AU125*'Unit emission'!AD212)*Efficiency!$P35)/Lifetime!$C35</f>
        <v>29597706.417044859</v>
      </c>
      <c r="ED36">
        <f>(Transition!$D35*('RCP26 scenario'!AV37*'Unit emission'!AE36+'RCP26 scenario'!AV125*'Unit emission'!AE168)*Efficiency!$G35+(Transition!$C35*('RCP26 scenario'!AV37*'Unit emission'!AE80)+'RCP26 scenario'!AV125*'Unit emission'!AE212)*Efficiency!$P35)/Lifetime!$C35</f>
        <v>17152456.162351299</v>
      </c>
      <c r="EE36">
        <f>(Transition!$D35*('RCP26 scenario'!AW37*'Unit emission'!AF36+'RCP26 scenario'!AW125*'Unit emission'!AF168)*Efficiency!$G35+(Transition!$C35*('RCP26 scenario'!AW37*'Unit emission'!AF80)+'RCP26 scenario'!AW125*'Unit emission'!AF212)*Efficiency!$P35)/Lifetime!$C35</f>
        <v>28605075.775775142</v>
      </c>
      <c r="EF36">
        <f>(Transition!$D35*('RCP26 scenario'!AX37*'Unit emission'!AG36+'RCP26 scenario'!AX125*'Unit emission'!AG168)*Efficiency!$G35+(Transition!$C35*('RCP26 scenario'!AX37*'Unit emission'!AG80)+'RCP26 scenario'!AX125*'Unit emission'!AG212)*Efficiency!$P35)/Lifetime!$C35</f>
        <v>2929135.2368541202</v>
      </c>
      <c r="EG36">
        <f>(Transition!$D35*('RCP26 scenario'!AY37*'Unit emission'!AH36+'RCP26 scenario'!AY125*'Unit emission'!AH168)*Efficiency!$G35+(Transition!$C35*('RCP26 scenario'!AY37*'Unit emission'!AH80)+'RCP26 scenario'!AY125*'Unit emission'!AH212)*Efficiency!$P35)/Lifetime!$C35</f>
        <v>29637539.056624427</v>
      </c>
      <c r="EH36">
        <f>(Transition!$D35*('RCP26 scenario'!AZ37*'Unit emission'!AI36+'RCP26 scenario'!AZ125*'Unit emission'!AI168)*Efficiency!$G35+(Transition!$C35*('RCP26 scenario'!AZ37*'Unit emission'!AI80)+'RCP26 scenario'!AZ125*'Unit emission'!AI212)*Efficiency!$P35)/Lifetime!$C35</f>
        <v>35494810.40830341</v>
      </c>
      <c r="EI36">
        <f>(Transition!$D35*('RCP26 scenario'!BA37*'Unit emission'!AJ36)*Efficiency!$G35+Transition!$C35*('RCP26 scenario'!BA37*'Unit emission'!AJ80)*Efficiency!$P35)/Lifetime!$C35</f>
        <v>0</v>
      </c>
      <c r="EJ36" s="9">
        <f>(Transition!$D35*('RCP26 scenario'!BB37*'Unit emission'!T36)*Efficiency!$G35+Transition!$C35*('RCP26 scenario'!BB37*'Unit emission'!T80)*Efficiency!$P35)/Lifetime!$C35</f>
        <v>0</v>
      </c>
      <c r="EK36" s="9">
        <f>(Transition!$D35*('RCP26 scenario'!BC37*'Unit emission'!U36)*Efficiency!$G35+Transition!$C35*('RCP26 scenario'!BC37*'Unit emission'!U80)*Efficiency!$P35)/Lifetime!$C35</f>
        <v>0</v>
      </c>
      <c r="EL36" s="9">
        <f>(Transition!$D35*('RCP26 scenario'!BD37*'Unit emission'!V36)*Efficiency!$G35+Transition!$C35*('RCP26 scenario'!BD37*'Unit emission'!V80)*Efficiency!$P35)/Lifetime!$C35</f>
        <v>0</v>
      </c>
      <c r="EM36" s="9">
        <f>(Transition!$D35*('RCP26 scenario'!BE37*'Unit emission'!W36)*Efficiency!$G35+Transition!$C35*('RCP26 scenario'!BE37*'Unit emission'!W80)*Efficiency!$P35)/Lifetime!$C35</f>
        <v>0</v>
      </c>
      <c r="EN36" s="9">
        <f>(Transition!$D35*('RCP26 scenario'!BF37*'Unit emission'!X36)*Efficiency!$G35+Transition!$C35*('RCP26 scenario'!BF37*'Unit emission'!X80)*Efficiency!$P35)/Lifetime!$C35</f>
        <v>0</v>
      </c>
      <c r="EO36" s="9">
        <f>(Transition!$D35*('RCP26 scenario'!BG37*'Unit emission'!Y36)*Efficiency!$G35+Transition!$C35*('RCP26 scenario'!BG37*'Unit emission'!Y80)*Efficiency!$P35)/Lifetime!$C35</f>
        <v>0</v>
      </c>
      <c r="EP36" s="9">
        <f>(Transition!$D35*('RCP26 scenario'!BH37*'Unit emission'!Z36)*Efficiency!$G35+Transition!$C35*('RCP26 scenario'!BH37*'Unit emission'!Z80)*Efficiency!$P35)/Lifetime!$C35</f>
        <v>0</v>
      </c>
      <c r="EQ36" s="9">
        <f>(Transition!$D35*('RCP26 scenario'!BI37*'Unit emission'!AA36)*Efficiency!$G35+Transition!$C35*('RCP26 scenario'!BI37*'Unit emission'!AA80)*Efficiency!$P35)/Lifetime!$C35</f>
        <v>0</v>
      </c>
      <c r="ER36" s="9">
        <f>(Transition!$D35*('RCP26 scenario'!BJ37*'Unit emission'!AB36)*Efficiency!$G35+Transition!$C35*('RCP26 scenario'!BJ37*'Unit emission'!AB80)*Efficiency!$P35)/Lifetime!$C35</f>
        <v>0</v>
      </c>
      <c r="ES36" s="9">
        <f>(Transition!$D35*('RCP26 scenario'!BK37*'Unit emission'!AC36)*Efficiency!$G35+Transition!$C35*('RCP26 scenario'!BK37*'Unit emission'!AC80)*Efficiency!$P35)/Lifetime!$C35</f>
        <v>0</v>
      </c>
      <c r="ET36" s="9">
        <f>(Transition!$D35*('RCP26 scenario'!BL37*'Unit emission'!AD36)*Efficiency!$G35+Transition!$C35*('RCP26 scenario'!BL37*'Unit emission'!AD80)*Efficiency!$P35)/Lifetime!$C35</f>
        <v>0</v>
      </c>
      <c r="EU36" s="9">
        <f>(Transition!$D35*('RCP26 scenario'!BM37*'Unit emission'!AE36)*Efficiency!$G35+Transition!$C35*('RCP26 scenario'!BM37*'Unit emission'!AE80)*Efficiency!$P35)/Lifetime!$C35</f>
        <v>0</v>
      </c>
      <c r="EV36" s="9">
        <f>(Transition!$D35*('RCP26 scenario'!BN37*'Unit emission'!AF36)*Efficiency!$G35+Transition!$C35*('RCP26 scenario'!BN37*'Unit emission'!AF80)*Efficiency!$P35)/Lifetime!$C35</f>
        <v>0</v>
      </c>
      <c r="EW36" s="9">
        <f>(Transition!$D35*('RCP26 scenario'!BO37*'Unit emission'!AG36)*Efficiency!$G35+Transition!$C35*('RCP26 scenario'!BO37*'Unit emission'!AG80)*Efficiency!$P35)/Lifetime!$C35</f>
        <v>0</v>
      </c>
      <c r="EX36" s="9">
        <f>(Transition!$D35*('RCP26 scenario'!BP37*'Unit emission'!AH36)*Efficiency!$G35+Transition!$C35*('RCP26 scenario'!BP37*'Unit emission'!AH80)*Efficiency!$P35)/Lifetime!$C35</f>
        <v>0</v>
      </c>
      <c r="EY36" s="9">
        <f>(Transition!$D35*('RCP26 scenario'!BQ37*'Unit emission'!AI36)*Efficiency!$G35+Transition!$C35*('RCP26 scenario'!BQ37*'Unit emission'!AI80)*Efficiency!$P35)/Lifetime!$C35</f>
        <v>0</v>
      </c>
      <c r="EZ36" s="9">
        <f>(Transition!$D35*('RCP26 scenario'!BR37*'Unit emission'!AJ36)*Efficiency!$G35+Transition!$C35*('RCP26 scenario'!BR37*'Unit emission'!AJ80)*Efficiency!$P35)/Lifetime!$C35</f>
        <v>0</v>
      </c>
      <c r="FA36" s="9">
        <f>(Transition!$D35*('RCP26 scenario'!BS37*'Unit emission'!T36)*Efficiency!$G35+Transition!$C35*('RCP26 scenario'!BS37*'Unit emission'!T80)*Efficiency!$P35)/Lifetime!$C35</f>
        <v>0</v>
      </c>
      <c r="FB36" s="9">
        <f>(Transition!$D35*('RCP26 scenario'!BT37*'Unit emission'!U36)*Efficiency!$G35+Transition!$C35*('RCP26 scenario'!BT37*'Unit emission'!U80)*Efficiency!$P35)/Lifetime!$C35</f>
        <v>0</v>
      </c>
      <c r="FC36" s="9">
        <f>(Transition!$D35*('RCP26 scenario'!BU37*'Unit emission'!V36)*Efficiency!$G35+Transition!$C35*('RCP26 scenario'!BU37*'Unit emission'!V80)*Efficiency!$P35)/Lifetime!$C35</f>
        <v>0</v>
      </c>
      <c r="FD36" s="9">
        <f>(Transition!$D35*('RCP26 scenario'!BV37*'Unit emission'!W36)*Efficiency!$G35+Transition!$C35*('RCP26 scenario'!BV37*'Unit emission'!W80)*Efficiency!$P35)/Lifetime!$C35</f>
        <v>0</v>
      </c>
      <c r="FE36" s="9">
        <f>(Transition!$D35*('RCP26 scenario'!BW37*'Unit emission'!X36)*Efficiency!$G35+Transition!$C35*('RCP26 scenario'!BW37*'Unit emission'!X80)*Efficiency!$P35)/Lifetime!$C35</f>
        <v>0</v>
      </c>
      <c r="FF36" s="9">
        <f>(Transition!$D35*('RCP26 scenario'!BX37*'Unit emission'!Y36)*Efficiency!$G35+Transition!$C35*('RCP26 scenario'!BX37*'Unit emission'!Y80)*Efficiency!$P35)/Lifetime!$C35</f>
        <v>0</v>
      </c>
      <c r="FG36" s="9">
        <f>(Transition!$D35*('RCP26 scenario'!BY37*'Unit emission'!Z36)*Efficiency!$G35+Transition!$C35*('RCP26 scenario'!BY37*'Unit emission'!Z80)*Efficiency!$P35)/Lifetime!$C35</f>
        <v>0</v>
      </c>
      <c r="FH36" s="9">
        <f>(Transition!$D35*('RCP26 scenario'!BZ37*'Unit emission'!AA36)*Efficiency!$G35+Transition!$C35*('RCP26 scenario'!BZ37*'Unit emission'!AA80)*Efficiency!$P35)/Lifetime!$C35</f>
        <v>0</v>
      </c>
      <c r="FI36" s="9">
        <f>(Transition!$D35*('RCP26 scenario'!CA37*'Unit emission'!AB36)*Efficiency!$G35+Transition!$C35*('RCP26 scenario'!CA37*'Unit emission'!AB80)*Efficiency!$P35)/Lifetime!$C35</f>
        <v>0</v>
      </c>
      <c r="FJ36" s="9">
        <f>(Transition!$D35*('RCP26 scenario'!CB37*'Unit emission'!AC36)*Efficiency!$G35+Transition!$C35*('RCP26 scenario'!CB37*'Unit emission'!AC80)*Efficiency!$P35)/Lifetime!$C35</f>
        <v>0</v>
      </c>
      <c r="FK36" s="9">
        <f>(Transition!$D35*('RCP26 scenario'!CC37*'Unit emission'!AD36)*Efficiency!$G35+Transition!$C35*('RCP26 scenario'!CC37*'Unit emission'!AD80)*Efficiency!$P35)/Lifetime!$C35</f>
        <v>0</v>
      </c>
      <c r="FL36" s="9">
        <f>(Transition!$D35*('RCP26 scenario'!CD37*'Unit emission'!AE36)*Efficiency!$G35+Transition!$C35*('RCP26 scenario'!CD37*'Unit emission'!AE80)*Efficiency!$P35)/Lifetime!$C35</f>
        <v>0</v>
      </c>
      <c r="FM36" s="9">
        <f>(Transition!$D35*('RCP26 scenario'!CE37*'Unit emission'!AF36)*Efficiency!$G35+Transition!$C35*('RCP26 scenario'!CE37*'Unit emission'!AF80)*Efficiency!$P35)/Lifetime!$C35</f>
        <v>0</v>
      </c>
      <c r="FN36" s="9">
        <f>(Transition!$D35*('RCP26 scenario'!CF37*'Unit emission'!AG36)*Efficiency!$G35+Transition!$C35*('RCP26 scenario'!CF37*'Unit emission'!AG80)*Efficiency!$P35)/Lifetime!$C35</f>
        <v>0</v>
      </c>
      <c r="FO36" s="9">
        <f>(Transition!$D35*('RCP26 scenario'!CG37*'Unit emission'!AH36)*Efficiency!$G35+Transition!$C35*('RCP26 scenario'!CG37*'Unit emission'!AH80)*Efficiency!$P35)/Lifetime!$C35</f>
        <v>0</v>
      </c>
      <c r="FP36" s="9">
        <f>(Transition!$D35*('RCP26 scenario'!CH37*'Unit emission'!AI36)*Efficiency!$G35+Transition!$C35*('RCP26 scenario'!CH37*'Unit emission'!AI80)*Efficiency!$P35)/Lifetime!$C35</f>
        <v>0</v>
      </c>
      <c r="FS36">
        <v>2043</v>
      </c>
      <c r="FT36">
        <f>(Transition!$D35*('RCP19 scenario'!C37*'Unit emission'!AK36+'RCP19 scenario'!C125*'Unit emission'!AK168)*Efficiency!$G35+(Transition!$C35*('RCP19 scenario'!C37*'Unit emission'!AK80)+'RCP19 scenario'!C125*'Unit emission'!AK212)*Efficiency!$P35)/Lifetime!$C35</f>
        <v>0</v>
      </c>
      <c r="FU36">
        <f>(Transition!$D35*('RCP19 scenario'!D37*'Unit emission'!AL36+'RCP19 scenario'!D125*'Unit emission'!AL168)*Efficiency!$G35+(Transition!$C35*('RCP19 scenario'!D37*'Unit emission'!AL80)+'RCP19 scenario'!D125*'Unit emission'!AL212)*Efficiency!$P35)/Lifetime!$C35</f>
        <v>0</v>
      </c>
      <c r="FV36">
        <f>(Transition!$D35*('RCP19 scenario'!E37*'Unit emission'!AM36+'RCP19 scenario'!E125*'Unit emission'!AM168)*Efficiency!$G35+(Transition!$C35*('RCP19 scenario'!E37*'Unit emission'!AM80)+'RCP19 scenario'!E125*'Unit emission'!AM212)*Efficiency!$P35)/Lifetime!$C35</f>
        <v>0</v>
      </c>
      <c r="FW36">
        <f>(Transition!$D35*('RCP19 scenario'!F37*'Unit emission'!AN36+'RCP19 scenario'!F125*'Unit emission'!AN168)*Efficiency!$G35+(Transition!$C35*('RCP19 scenario'!F37*'Unit emission'!AN80)+'RCP19 scenario'!F125*'Unit emission'!AN212)*Efficiency!$P35)/Lifetime!$C35</f>
        <v>0</v>
      </c>
      <c r="FX36">
        <f>(Transition!$D35*('RCP19 scenario'!G37*'Unit emission'!AO36+'RCP19 scenario'!G125*'Unit emission'!AO168)*Efficiency!$G35+(Transition!$C35*('RCP19 scenario'!G37*'Unit emission'!AO80)+'RCP19 scenario'!G125*'Unit emission'!AO212)*Efficiency!$P35)/Lifetime!$C35</f>
        <v>0</v>
      </c>
      <c r="FY36">
        <f>(Transition!$D35*('RCP19 scenario'!H37*'Unit emission'!AP36+'RCP19 scenario'!H125*'Unit emission'!AP168)*Efficiency!$G35+(Transition!$C35*('RCP19 scenario'!H37*'Unit emission'!AP80)+'RCP19 scenario'!H125*'Unit emission'!AP212)*Efficiency!$P35)/Lifetime!$C35</f>
        <v>0</v>
      </c>
      <c r="FZ36">
        <f>(Transition!$D35*('RCP19 scenario'!I37*'Unit emission'!AQ36+'RCP19 scenario'!I125*'Unit emission'!AQ168)*Efficiency!$G35+(Transition!$C35*('RCP19 scenario'!I37*'Unit emission'!AQ80)+'RCP19 scenario'!I125*'Unit emission'!AQ212)*Efficiency!$P35)/Lifetime!$C35</f>
        <v>0</v>
      </c>
      <c r="GA36">
        <f>(Transition!$D35*('RCP19 scenario'!J37*'Unit emission'!AR36+'RCP19 scenario'!J125*'Unit emission'!AR168)*Efficiency!$G35+(Transition!$C35*('RCP19 scenario'!J37*'Unit emission'!AR80)+'RCP19 scenario'!J125*'Unit emission'!AR212)*Efficiency!$P35)/Lifetime!$C35</f>
        <v>0</v>
      </c>
      <c r="GB36">
        <f>(Transition!$D35*('RCP19 scenario'!K37*'Unit emission'!AS36+'RCP19 scenario'!K125*'Unit emission'!AS168)*Efficiency!$G35+(Transition!$C35*('RCP19 scenario'!K37*'Unit emission'!AS80)+'RCP19 scenario'!K125*'Unit emission'!AS212)*Efficiency!$P35)/Lifetime!$C35</f>
        <v>0</v>
      </c>
      <c r="GC36">
        <f>(Transition!$D35*('RCP19 scenario'!L37*'Unit emission'!AT36+'RCP19 scenario'!L125*'Unit emission'!AT168)*Efficiency!$G35+(Transition!$C35*('RCP19 scenario'!L37*'Unit emission'!AT80)+'RCP19 scenario'!L125*'Unit emission'!AT212)*Efficiency!$P35)/Lifetime!$C35</f>
        <v>0</v>
      </c>
      <c r="GD36">
        <f>(Transition!$D35*('RCP19 scenario'!M37*'Unit emission'!AU36+'RCP19 scenario'!M125*'Unit emission'!AU168)*Efficiency!$G35+(Transition!$C35*('RCP19 scenario'!M37*'Unit emission'!AU80)+'RCP19 scenario'!M125*'Unit emission'!AU212)*Efficiency!$P35)/Lifetime!$C35</f>
        <v>0</v>
      </c>
      <c r="GE36">
        <f>(Transition!$D35*('RCP19 scenario'!N37*'Unit emission'!AV36+'RCP19 scenario'!N125*'Unit emission'!AV168)*Efficiency!$G35+(Transition!$C35*('RCP19 scenario'!N37*'Unit emission'!AV80)+'RCP19 scenario'!N125*'Unit emission'!AV212)*Efficiency!$P35)/Lifetime!$C35</f>
        <v>0</v>
      </c>
      <c r="GF36">
        <f>(Transition!$D35*('RCP19 scenario'!O37*'Unit emission'!AW36+'RCP19 scenario'!O125*'Unit emission'!AW168)*Efficiency!$G35+(Transition!$C35*('RCP19 scenario'!O37*'Unit emission'!AW80)+'RCP19 scenario'!O125*'Unit emission'!AW212)*Efficiency!$P35)/Lifetime!$C35</f>
        <v>0</v>
      </c>
      <c r="GG36">
        <f>(Transition!$D35*('RCP19 scenario'!P37*'Unit emission'!AX36+'RCP19 scenario'!P125*'Unit emission'!AX168)*Efficiency!$G35+(Transition!$C35*('RCP19 scenario'!P37*'Unit emission'!AX80)+'RCP19 scenario'!P125*'Unit emission'!AX212)*Efficiency!$P35)/Lifetime!$C35</f>
        <v>0</v>
      </c>
      <c r="GH36">
        <f>(Transition!$D35*('RCP19 scenario'!Q37*'Unit emission'!AY36+'RCP19 scenario'!Q125*'Unit emission'!AY168)*Efficiency!$G35+(Transition!$C35*('RCP19 scenario'!Q37*'Unit emission'!AY80)+'RCP19 scenario'!Q125*'Unit emission'!AY212)*Efficiency!$P35)/Lifetime!$C35</f>
        <v>0</v>
      </c>
      <c r="GI36">
        <f>(Transition!$D35*('RCP19 scenario'!R37*'Unit emission'!AZ36+'RCP19 scenario'!R125*'Unit emission'!AZ168)*Efficiency!$G35+(Transition!$C35*('RCP19 scenario'!R37*'Unit emission'!AZ80)+'RCP19 scenario'!R125*'Unit emission'!AZ212)*Efficiency!$P35)/Lifetime!$C35</f>
        <v>0</v>
      </c>
      <c r="GJ36">
        <f>(Transition!$D35*('RCP19 scenario'!S37*'Unit emission'!BA36)*Efficiency!$G35+Transition!$C35*('RCP19 scenario'!S37*'Unit emission'!BA80)*Efficiency!$P35)/Lifetime!$C35</f>
        <v>0</v>
      </c>
      <c r="GK36">
        <f>(Transition!$D35*('RCP19 scenario'!T37*'Unit emission'!AK36+'RCP19 scenario'!T125*'Unit emission'!AK168)*Efficiency!$G35+(Transition!$C35*('RCP19 scenario'!T37*'Unit emission'!AK80)+'RCP19 scenario'!T125*'Unit emission'!AK212)*Efficiency!$P35)/Lifetime!$C35</f>
        <v>173431647.27269828</v>
      </c>
      <c r="GL36">
        <f>(Transition!$D35*('RCP19 scenario'!U37*'Unit emission'!AL36+'RCP19 scenario'!U125*'Unit emission'!AL168)*Efficiency!$G35+(Transition!$C35*('RCP19 scenario'!U37*'Unit emission'!AL80)+'RCP19 scenario'!U125*'Unit emission'!AL212)*Efficiency!$P35)/Lifetime!$C35</f>
        <v>53603361.033778228</v>
      </c>
      <c r="GM36">
        <f>(Transition!$D35*('RCP19 scenario'!V37*'Unit emission'!AM36+'RCP19 scenario'!V125*'Unit emission'!AM168)*Efficiency!$G35+(Transition!$C35*('RCP19 scenario'!V37*'Unit emission'!AM80)+'RCP19 scenario'!V125*'Unit emission'!AM212)*Efficiency!$P35)/Lifetime!$C35</f>
        <v>0</v>
      </c>
      <c r="GN36">
        <f>(Transition!$D35*('RCP19 scenario'!W37*'Unit emission'!AN36+'RCP19 scenario'!W125*'Unit emission'!AN168)*Efficiency!$G35+(Transition!$C35*('RCP19 scenario'!W37*'Unit emission'!AN80)+'RCP19 scenario'!W125*'Unit emission'!AN212)*Efficiency!$P35)/Lifetime!$C35</f>
        <v>21829237.977612976</v>
      </c>
      <c r="GO36">
        <f>(Transition!$D35*('RCP19 scenario'!X37*'Unit emission'!AO36+'RCP19 scenario'!X125*'Unit emission'!AO168)*Efficiency!$G35+(Transition!$C35*('RCP19 scenario'!X37*'Unit emission'!AO80)+'RCP19 scenario'!X125*'Unit emission'!AO212)*Efficiency!$P35)/Lifetime!$C35</f>
        <v>67883062.812075093</v>
      </c>
      <c r="GP36">
        <f>(Transition!$D35*('RCP19 scenario'!Y37*'Unit emission'!AP36+'RCP19 scenario'!Y125*'Unit emission'!AP168)*Efficiency!$G35+(Transition!$C35*('RCP19 scenario'!Y37*'Unit emission'!AP80)+'RCP19 scenario'!Y125*'Unit emission'!AP212)*Efficiency!$P35)/Lifetime!$C35</f>
        <v>20520309.966335755</v>
      </c>
      <c r="GQ36">
        <f>(Transition!$D35*('RCP19 scenario'!Z37*'Unit emission'!AQ36+'RCP19 scenario'!Z125*'Unit emission'!AQ168)*Efficiency!$G35+(Transition!$C35*('RCP19 scenario'!Z37*'Unit emission'!AQ80)+'RCP19 scenario'!Z125*'Unit emission'!AQ212)*Efficiency!$P35)/Lifetime!$C35</f>
        <v>18381033.948666461</v>
      </c>
      <c r="GR36">
        <f>(Transition!$D35*('RCP19 scenario'!AA37*'Unit emission'!AR36+'RCP19 scenario'!AA125*'Unit emission'!AR168)*Efficiency!$G35+(Transition!$C35*('RCP19 scenario'!AA37*'Unit emission'!AR80)+'RCP19 scenario'!AA125*'Unit emission'!AR212)*Efficiency!$P35)/Lifetime!$C35</f>
        <v>32729901.987024393</v>
      </c>
      <c r="GS36">
        <f>(Transition!$D35*('RCP19 scenario'!AB37*'Unit emission'!AS36+'RCP19 scenario'!AB125*'Unit emission'!AS168)*Efficiency!$G35+(Transition!$C35*('RCP19 scenario'!AB37*'Unit emission'!AS80)+'RCP19 scenario'!AB125*'Unit emission'!AS212)*Efficiency!$P35)/Lifetime!$C35</f>
        <v>130183541.57422048</v>
      </c>
      <c r="GT36">
        <f>(Transition!$D35*('RCP19 scenario'!AC37*'Unit emission'!AT36+'RCP19 scenario'!AC125*'Unit emission'!AT168)*Efficiency!$G35+(Transition!$C35*('RCP19 scenario'!AC37*'Unit emission'!AT80)+'RCP19 scenario'!AC125*'Unit emission'!AT212)*Efficiency!$P35)/Lifetime!$C35</f>
        <v>38547525.290425733</v>
      </c>
      <c r="GU36">
        <f>(Transition!$D35*('RCP19 scenario'!AD37*'Unit emission'!AU36+'RCP19 scenario'!AD125*'Unit emission'!AU168)*Efficiency!$G35+(Transition!$C35*('RCP19 scenario'!AD37*'Unit emission'!AU80)+'RCP19 scenario'!AD125*'Unit emission'!AU212)*Efficiency!$P35)/Lifetime!$C35</f>
        <v>0</v>
      </c>
      <c r="GV36">
        <f>(Transition!$D35*('RCP19 scenario'!AE37*'Unit emission'!AV36+'RCP19 scenario'!AE125*'Unit emission'!AV168)*Efficiency!$G35+(Transition!$C35*('RCP19 scenario'!AE37*'Unit emission'!AV80)+'RCP19 scenario'!AE125*'Unit emission'!AV212)*Efficiency!$P35)/Lifetime!$C35</f>
        <v>18957856.042636346</v>
      </c>
      <c r="GW36">
        <f>(Transition!$D35*('RCP19 scenario'!AF37*'Unit emission'!AW36+'RCP19 scenario'!AF125*'Unit emission'!AW168)*Efficiency!$G35+(Transition!$C35*('RCP19 scenario'!AF37*'Unit emission'!AW80)+'RCP19 scenario'!AF125*'Unit emission'!AW212)*Efficiency!$P35)/Lifetime!$C35</f>
        <v>14201795.67872875</v>
      </c>
      <c r="GX36">
        <f>(Transition!$D35*('RCP19 scenario'!AG37*'Unit emission'!AX36+'RCP19 scenario'!AG125*'Unit emission'!AX168)*Efficiency!$G35+(Transition!$C35*('RCP19 scenario'!AG37*'Unit emission'!AX80)+'RCP19 scenario'!AG125*'Unit emission'!AX212)*Efficiency!$P35)/Lifetime!$C35</f>
        <v>16668066.135550085</v>
      </c>
      <c r="GY36">
        <f>(Transition!$D35*('RCP19 scenario'!AH37*'Unit emission'!AY36+'RCP19 scenario'!AH125*'Unit emission'!AY168)*Efficiency!$G35+(Transition!$C35*('RCP19 scenario'!AH37*'Unit emission'!AY80)+'RCP19 scenario'!AH125*'Unit emission'!AY212)*Efficiency!$P35)/Lifetime!$C35</f>
        <v>12051249.529664228</v>
      </c>
      <c r="GZ36">
        <f>(Transition!$D35*('RCP19 scenario'!AI37*'Unit emission'!AZ36+'RCP19 scenario'!AI125*'Unit emission'!AZ168)*Efficiency!$G35+(Transition!$C35*('RCP19 scenario'!AI37*'Unit emission'!AZ80)+'RCP19 scenario'!AI125*'Unit emission'!AZ212)*Efficiency!$P35)/Lifetime!$C35</f>
        <v>124845133.54877292</v>
      </c>
      <c r="HA36">
        <f>(Transition!$D35*('RCP19 scenario'!AJ37*'Unit emission'!BA36)*Efficiency!$G35+Transition!$C35*('RCP19 scenario'!AJ37*'Unit emission'!BA80)*Efficiency!$P35)/Lifetime!$C35</f>
        <v>0</v>
      </c>
      <c r="HB36">
        <f>(Transition!$D35*('RCP19 scenario'!AK37*'Unit emission'!AK36+'RCP19 scenario'!AK125*'Unit emission'!AK168)*Efficiency!$G35+(Transition!$C35*('RCP19 scenario'!AK37*'Unit emission'!AK80)+'RCP19 scenario'!AK125*'Unit emission'!AK212)*Efficiency!$P35)/Lifetime!$C35</f>
        <v>174123145.37527511</v>
      </c>
      <c r="HC36">
        <f>(Transition!$D35*('RCP19 scenario'!AL37*'Unit emission'!AL36+'RCP19 scenario'!AL125*'Unit emission'!AL168)*Efficiency!$G35+(Transition!$C35*('RCP19 scenario'!AL37*'Unit emission'!AL80)+'RCP19 scenario'!AL125*'Unit emission'!AL212)*Efficiency!$P35)/Lifetime!$C35</f>
        <v>155288228.72856766</v>
      </c>
      <c r="HD36">
        <f>(Transition!$D35*('RCP19 scenario'!AM37*'Unit emission'!AM36+'RCP19 scenario'!AM125*'Unit emission'!AM168)*Efficiency!$G35+(Transition!$C35*('RCP19 scenario'!AM37*'Unit emission'!AM80)+'RCP19 scenario'!AM125*'Unit emission'!AM212)*Efficiency!$P35)/Lifetime!$C35</f>
        <v>0</v>
      </c>
      <c r="HE36">
        <f>(Transition!$D35*('RCP19 scenario'!AN37*'Unit emission'!AN36+'RCP19 scenario'!AN125*'Unit emission'!AN168)*Efficiency!$G35+(Transition!$C35*('RCP19 scenario'!AN37*'Unit emission'!AN80)+'RCP19 scenario'!AN125*'Unit emission'!AN212)*Efficiency!$P35)/Lifetime!$C35</f>
        <v>26753248.285358977</v>
      </c>
      <c r="HF36">
        <f>(Transition!$D35*('RCP19 scenario'!AO37*'Unit emission'!AO36+'RCP19 scenario'!AO125*'Unit emission'!AO168)*Efficiency!$G35+(Transition!$C35*('RCP19 scenario'!AO37*'Unit emission'!AO80)+'RCP19 scenario'!AO125*'Unit emission'!AO212)*Efficiency!$P35)/Lifetime!$C35</f>
        <v>179535796.57621199</v>
      </c>
      <c r="HG36">
        <f>(Transition!$D35*('RCP19 scenario'!AP37*'Unit emission'!AP36+'RCP19 scenario'!AP125*'Unit emission'!AP168)*Efficiency!$G35+(Transition!$C35*('RCP19 scenario'!AP37*'Unit emission'!AP80)+'RCP19 scenario'!AP125*'Unit emission'!AP212)*Efficiency!$P35)/Lifetime!$C35</f>
        <v>41039993.299794815</v>
      </c>
      <c r="HH36">
        <f>(Transition!$D35*('RCP19 scenario'!AQ37*'Unit emission'!AQ36+'RCP19 scenario'!AQ125*'Unit emission'!AQ168)*Efficiency!$G35+(Transition!$C35*('RCP19 scenario'!AQ37*'Unit emission'!AQ80)+'RCP19 scenario'!AQ125*'Unit emission'!AQ212)*Efficiency!$P35)/Lifetime!$C35</f>
        <v>36762067.897332922</v>
      </c>
      <c r="HI36">
        <f>(Transition!$D35*('RCP19 scenario'!AR37*'Unit emission'!AR36+'RCP19 scenario'!AR125*'Unit emission'!AR168)*Efficiency!$G35+(Transition!$C35*('RCP19 scenario'!AR37*'Unit emission'!AR80)+'RCP19 scenario'!AR125*'Unit emission'!AR212)*Efficiency!$P35)/Lifetime!$C35</f>
        <v>55625118.284410141</v>
      </c>
      <c r="HJ36">
        <f>(Transition!$D35*('RCP19 scenario'!AS37*'Unit emission'!AS36+'RCP19 scenario'!AS125*'Unit emission'!AS168)*Efficiency!$G35+(Transition!$C35*('RCP19 scenario'!AS37*'Unit emission'!AS80)+'RCP19 scenario'!AS125*'Unit emission'!AS212)*Efficiency!$P35)/Lifetime!$C35</f>
        <v>260367083.14844096</v>
      </c>
      <c r="HK36">
        <f>(Transition!$D35*('RCP19 scenario'!AT37*'Unit emission'!AT36+'RCP19 scenario'!AT125*'Unit emission'!AT168)*Efficiency!$G35+(Transition!$C35*('RCP19 scenario'!AT37*'Unit emission'!AT80)+'RCP19 scenario'!AT125*'Unit emission'!AT212)*Efficiency!$P35)/Lifetime!$C35</f>
        <v>77095050.580851808</v>
      </c>
      <c r="HL36">
        <f>(Transition!$D35*('RCP19 scenario'!AU37*'Unit emission'!AU36+'RCP19 scenario'!AU125*'Unit emission'!AU168)*Efficiency!$G35+(Transition!$C35*('RCP19 scenario'!AU37*'Unit emission'!AU80)+'RCP19 scenario'!AU125*'Unit emission'!AU212)*Efficiency!$P35)/Lifetime!$C35</f>
        <v>0</v>
      </c>
      <c r="HM36">
        <f>(Transition!$D35*('RCP19 scenario'!AV37*'Unit emission'!AV36+'RCP19 scenario'!AV125*'Unit emission'!AV168)*Efficiency!$G35+(Transition!$C35*('RCP19 scenario'!AV37*'Unit emission'!AV80)+'RCP19 scenario'!AV125*'Unit emission'!AV212)*Efficiency!$P35)/Lifetime!$C35</f>
        <v>37915685.348147348</v>
      </c>
      <c r="HN36">
        <f>(Transition!$D35*('RCP19 scenario'!AW37*'Unit emission'!AW36+'RCP19 scenario'!AW125*'Unit emission'!AW168)*Efficiency!$G35+(Transition!$C35*('RCP19 scenario'!AW37*'Unit emission'!AW80)+'RCP19 scenario'!AW125*'Unit emission'!AW212)*Efficiency!$P35)/Lifetime!$C35</f>
        <v>28403591.357457533</v>
      </c>
      <c r="HO36">
        <f>(Transition!$D35*('RCP19 scenario'!AX37*'Unit emission'!AX36+'RCP19 scenario'!AX125*'Unit emission'!AX168)*Efficiency!$G35+(Transition!$C35*('RCP19 scenario'!AX37*'Unit emission'!AX80)+'RCP19 scenario'!AX125*'Unit emission'!AX212)*Efficiency!$P35)/Lifetime!$C35</f>
        <v>33335566.548621036</v>
      </c>
      <c r="HP36">
        <f>(Transition!$D35*('RCP19 scenario'!AY37*'Unit emission'!AY36+'RCP19 scenario'!AY125*'Unit emission'!AY168)*Efficiency!$G35+(Transition!$C35*('RCP19 scenario'!AY37*'Unit emission'!AY80)+'RCP19 scenario'!AY125*'Unit emission'!AY212)*Efficiency!$P35)/Lifetime!$C35</f>
        <v>26257667.12623433</v>
      </c>
      <c r="HQ36">
        <f>(Transition!$D35*('RCP19 scenario'!AZ37*'Unit emission'!AZ36+'RCP19 scenario'!AZ125*'Unit emission'!AZ168)*Efficiency!$G35+(Transition!$C35*('RCP19 scenario'!AZ37*'Unit emission'!AZ80)+'RCP19 scenario'!AZ125*'Unit emission'!AZ212)*Efficiency!$P35)/Lifetime!$C35</f>
        <v>249690267.09754622</v>
      </c>
      <c r="HR36">
        <f>(Transition!$D35*('RCP19 scenario'!BA37*'Unit emission'!BA36)*Efficiency!$G35+Transition!$C35*('RCP19 scenario'!BA37*'Unit emission'!BA80)*Efficiency!$P35)/Lifetime!$C35</f>
        <v>0</v>
      </c>
      <c r="HS36" s="9">
        <f>(Transition!$D35*('RCP19 scenario'!BB37*'Unit emission'!AK36)*Efficiency!$G35+Transition!$C35*('RCP19 scenario'!BB37*'Unit emission'!AK80)*Efficiency!$P35)/Lifetime!$C35</f>
        <v>0</v>
      </c>
      <c r="HT36" s="9">
        <f>(Transition!$D35*('RCP19 scenario'!BC37*'Unit emission'!AL36)*Efficiency!$G35+Transition!$C35*('RCP19 scenario'!BC37*'Unit emission'!AL80)*Efficiency!$P35)/Lifetime!$C35</f>
        <v>0</v>
      </c>
      <c r="HU36" s="9">
        <f>(Transition!$D35*('RCP19 scenario'!BD37*'Unit emission'!AM36)*Efficiency!$G35+Transition!$C35*('RCP19 scenario'!BD37*'Unit emission'!AM80)*Efficiency!$P35)/Lifetime!$C35</f>
        <v>0</v>
      </c>
      <c r="HV36" s="9">
        <f>(Transition!$D35*('RCP19 scenario'!BE37*'Unit emission'!AN36)*Efficiency!$G35+Transition!$C35*('RCP19 scenario'!BE37*'Unit emission'!AN80)*Efficiency!$P35)/Lifetime!$C35</f>
        <v>0</v>
      </c>
      <c r="HW36" s="9">
        <f>(Transition!$D35*('RCP19 scenario'!BF37*'Unit emission'!AO36)*Efficiency!$G35+Transition!$C35*('RCP19 scenario'!BF37*'Unit emission'!AO80)*Efficiency!$P35)/Lifetime!$C35</f>
        <v>0</v>
      </c>
      <c r="HX36" s="9">
        <f>(Transition!$D35*('RCP19 scenario'!BG37*'Unit emission'!AP36)*Efficiency!$G35+Transition!$C35*('RCP19 scenario'!BG37*'Unit emission'!AP80)*Efficiency!$P35)/Lifetime!$C35</f>
        <v>0</v>
      </c>
      <c r="HY36" s="9">
        <f>(Transition!$D35*('RCP19 scenario'!BH37*'Unit emission'!AQ36)*Efficiency!$G35+Transition!$C35*('RCP19 scenario'!BH37*'Unit emission'!AQ80)*Efficiency!$P35)/Lifetime!$C35</f>
        <v>0</v>
      </c>
      <c r="HZ36" s="9">
        <f>(Transition!$D35*('RCP19 scenario'!BI37*'Unit emission'!AR36)*Efficiency!$G35+Transition!$C35*('RCP19 scenario'!BI37*'Unit emission'!AR80)*Efficiency!$P35)/Lifetime!$C35</f>
        <v>0</v>
      </c>
      <c r="IA36" s="9">
        <f>(Transition!$D35*('RCP19 scenario'!BJ37*'Unit emission'!AS36)*Efficiency!$G35+Transition!$C35*('RCP19 scenario'!BJ37*'Unit emission'!AS80)*Efficiency!$P35)/Lifetime!$C35</f>
        <v>0</v>
      </c>
      <c r="IB36" s="9">
        <f>(Transition!$D35*('RCP19 scenario'!BK37*'Unit emission'!AT36)*Efficiency!$G35+Transition!$C35*('RCP19 scenario'!BK37*'Unit emission'!AT80)*Efficiency!$P35)/Lifetime!$C35</f>
        <v>0</v>
      </c>
      <c r="IC36" s="9">
        <f>(Transition!$D35*('RCP19 scenario'!BL37*'Unit emission'!AU36)*Efficiency!$G35+Transition!$C35*('RCP19 scenario'!BL37*'Unit emission'!AU80)*Efficiency!$P35)/Lifetime!$C35</f>
        <v>0</v>
      </c>
      <c r="ID36" s="9">
        <f>(Transition!$D35*('RCP19 scenario'!BM37*'Unit emission'!AV36)*Efficiency!$G35+Transition!$C35*('RCP19 scenario'!BM37*'Unit emission'!AV80)*Efficiency!$P35)/Lifetime!$C35</f>
        <v>0</v>
      </c>
      <c r="IE36" s="9">
        <f>(Transition!$D35*('RCP19 scenario'!BN37*'Unit emission'!AW36)*Efficiency!$G35+Transition!$C35*('RCP19 scenario'!BN37*'Unit emission'!AW80)*Efficiency!$P35)/Lifetime!$C35</f>
        <v>0</v>
      </c>
      <c r="IF36" s="9">
        <f>(Transition!$D35*('RCP19 scenario'!BO37*'Unit emission'!AX36)*Efficiency!$G35+Transition!$C35*('RCP19 scenario'!BO37*'Unit emission'!AX80)*Efficiency!$P35)/Lifetime!$C35</f>
        <v>0</v>
      </c>
      <c r="IG36" s="9">
        <f>(Transition!$D35*('RCP19 scenario'!BP37*'Unit emission'!AY36)*Efficiency!$G35+Transition!$C35*('RCP19 scenario'!BP37*'Unit emission'!AY80)*Efficiency!$P35)/Lifetime!$C35</f>
        <v>0</v>
      </c>
      <c r="IH36" s="9">
        <f>(Transition!$D35*('RCP19 scenario'!BQ37*'Unit emission'!AZ36)*Efficiency!$G35+Transition!$C35*('RCP19 scenario'!BQ37*'Unit emission'!AZ80)*Efficiency!$P35)/Lifetime!$C35</f>
        <v>0</v>
      </c>
      <c r="II36" s="9">
        <f>(Transition!$D35*('RCP19 scenario'!BR37*'Unit emission'!BA36)*Efficiency!$G35+Transition!$C35*('RCP19 scenario'!BR37*'Unit emission'!BA80)*Efficiency!$P35)/Lifetime!$C35</f>
        <v>0</v>
      </c>
      <c r="IJ36" s="9">
        <f>(Transition!$D35*('RCP19 scenario'!BS37*'Unit emission'!AK36)*Efficiency!$G35+Transition!$C35*('RCP19 scenario'!BS37*'Unit emission'!AK80)*Efficiency!$P35)/Lifetime!$C35</f>
        <v>0</v>
      </c>
      <c r="IK36" s="9">
        <f>(Transition!$D35*('RCP19 scenario'!BT37*'Unit emission'!AL36)*Efficiency!$G35+Transition!$C35*('RCP19 scenario'!BT37*'Unit emission'!AL80)*Efficiency!$P35)/Lifetime!$C35</f>
        <v>0</v>
      </c>
      <c r="IL36" s="9">
        <f>(Transition!$D35*('RCP19 scenario'!BU37*'Unit emission'!AM36)*Efficiency!$G35+Transition!$C35*('RCP19 scenario'!BU37*'Unit emission'!AM80)*Efficiency!$P35)/Lifetime!$C35</f>
        <v>0</v>
      </c>
      <c r="IM36" s="9">
        <f>(Transition!$D35*('RCP19 scenario'!BV37*'Unit emission'!AN36)*Efficiency!$G35+Transition!$C35*('RCP19 scenario'!BV37*'Unit emission'!AN80)*Efficiency!$P35)/Lifetime!$C35</f>
        <v>0</v>
      </c>
      <c r="IN36" s="9">
        <f>(Transition!$D35*('RCP19 scenario'!BW37*'Unit emission'!AO36)*Efficiency!$G35+Transition!$C35*('RCP19 scenario'!BW37*'Unit emission'!AO80)*Efficiency!$P35)/Lifetime!$C35</f>
        <v>0</v>
      </c>
      <c r="IO36" s="9">
        <f>(Transition!$D35*('RCP19 scenario'!BX37*'Unit emission'!AP36)*Efficiency!$G35+Transition!$C35*('RCP19 scenario'!BX37*'Unit emission'!AP80)*Efficiency!$P35)/Lifetime!$C35</f>
        <v>0</v>
      </c>
      <c r="IP36" s="9">
        <f>(Transition!$D35*('RCP19 scenario'!BY37*'Unit emission'!AQ36)*Efficiency!$G35+Transition!$C35*('RCP19 scenario'!BY37*'Unit emission'!AQ80)*Efficiency!$P35)/Lifetime!$C35</f>
        <v>0</v>
      </c>
      <c r="IQ36" s="9">
        <f>(Transition!$D35*('RCP19 scenario'!BZ37*'Unit emission'!AR36)*Efficiency!$G35+Transition!$C35*('RCP19 scenario'!BZ37*'Unit emission'!AR80)*Efficiency!$P35)/Lifetime!$C35</f>
        <v>0</v>
      </c>
      <c r="IR36" s="9">
        <f>(Transition!$D35*('RCP19 scenario'!CA37*'Unit emission'!AS36)*Efficiency!$G35+Transition!$C35*('RCP19 scenario'!CA37*'Unit emission'!AS80)*Efficiency!$P35)/Lifetime!$C35</f>
        <v>0</v>
      </c>
      <c r="IS36" s="9">
        <f>(Transition!$D35*('RCP19 scenario'!CB37*'Unit emission'!AT36)*Efficiency!$G35+Transition!$C35*('RCP19 scenario'!CB37*'Unit emission'!AT80)*Efficiency!$P35)/Lifetime!$C35</f>
        <v>0</v>
      </c>
      <c r="IT36" s="9">
        <f>(Transition!$D35*('RCP19 scenario'!CC37*'Unit emission'!AU36)*Efficiency!$G35+Transition!$C35*('RCP19 scenario'!CC37*'Unit emission'!AU80)*Efficiency!$P35)/Lifetime!$C35</f>
        <v>0</v>
      </c>
      <c r="IU36" s="9">
        <f>(Transition!$D35*('RCP19 scenario'!CD37*'Unit emission'!AV36)*Efficiency!$G35+Transition!$C35*('RCP19 scenario'!CD37*'Unit emission'!AV80)*Efficiency!$P35)/Lifetime!$C35</f>
        <v>0</v>
      </c>
      <c r="IV36" s="9">
        <f>(Transition!$D35*('RCP19 scenario'!CE37*'Unit emission'!AW36)*Efficiency!$G35+Transition!$C35*('RCP19 scenario'!CE37*'Unit emission'!AW80)*Efficiency!$P35)/Lifetime!$C35</f>
        <v>0</v>
      </c>
      <c r="IW36" s="9">
        <f>(Transition!$D35*('RCP19 scenario'!CF37*'Unit emission'!AX36)*Efficiency!$G35+Transition!$C35*('RCP19 scenario'!CF37*'Unit emission'!AX80)*Efficiency!$P35)/Lifetime!$C35</f>
        <v>0</v>
      </c>
      <c r="IX36" s="9">
        <f>(Transition!$D35*('RCP19 scenario'!CG37*'Unit emission'!AY36)*Efficiency!$G35+Transition!$C35*('RCP19 scenario'!CG37*'Unit emission'!AY80)*Efficiency!$P35)/Lifetime!$C35</f>
        <v>0</v>
      </c>
      <c r="IY36" s="9">
        <f>(Transition!$D35*('RCP19 scenario'!CH37*'Unit emission'!AZ36)*Efficiency!$G35+Transition!$C35*('RCP19 scenario'!CH37*'Unit emission'!AZ80)*Efficiency!$P35)/Lifetime!$C35</f>
        <v>0</v>
      </c>
    </row>
    <row r="37" spans="1:259" x14ac:dyDescent="0.25">
      <c r="A37">
        <v>2044</v>
      </c>
      <c r="B37">
        <f>(Transition!$D36*('Base-scenario'!C38*'Unit emission'!C37)*Efficiency!$G36+(Transition!$C36*('Base-scenario'!C38*'Unit emission'!C81)+'Base-scenario'!C126*'Unit emission'!C213)*Efficiency!$P36)/Lifetime!$C36</f>
        <v>0</v>
      </c>
      <c r="C37">
        <f>(Transition!$D36*('Base-scenario'!D38*'Unit emission'!D37)*Efficiency!$G36+(Transition!$C36*('Base-scenario'!D38*'Unit emission'!D81)+'Base-scenario'!D126*'Unit emission'!D213)*Efficiency!$P36)/Lifetime!$C36</f>
        <v>0</v>
      </c>
      <c r="D37">
        <f>(Transition!$D36*('Base-scenario'!E38*'Unit emission'!E37)*Efficiency!$G36+(Transition!$C36*('Base-scenario'!E38*'Unit emission'!E81)+'Base-scenario'!E126*'Unit emission'!E213)*Efficiency!$P36)/Lifetime!$C36</f>
        <v>0</v>
      </c>
      <c r="E37">
        <f>(Transition!$D36*('Base-scenario'!F38*'Unit emission'!F37)*Efficiency!$G36+(Transition!$C36*('Base-scenario'!F38*'Unit emission'!F81)+'Base-scenario'!F126*'Unit emission'!F213)*Efficiency!$P36)/Lifetime!$C36</f>
        <v>0</v>
      </c>
      <c r="F37">
        <f>(Transition!$D36*('Base-scenario'!G38*'Unit emission'!G37)*Efficiency!$G36+(Transition!$C36*('Base-scenario'!G38*'Unit emission'!G81)+'Base-scenario'!G126*'Unit emission'!G213)*Efficiency!$P36)/Lifetime!$C36</f>
        <v>0</v>
      </c>
      <c r="G37">
        <f>(Transition!$D36*('Base-scenario'!H38*'Unit emission'!H37)*Efficiency!$G36+(Transition!$C36*('Base-scenario'!H38*'Unit emission'!H81)+'Base-scenario'!H126*'Unit emission'!H213)*Efficiency!$P36)/Lifetime!$C36</f>
        <v>0</v>
      </c>
      <c r="H37">
        <f>(Transition!$D36*('Base-scenario'!I38*'Unit emission'!I37)*Efficiency!$G36+(Transition!$C36*('Base-scenario'!I38*'Unit emission'!I81)+'Base-scenario'!I126*'Unit emission'!I213)*Efficiency!$P36)/Lifetime!$C36</f>
        <v>0</v>
      </c>
      <c r="I37">
        <f>(Transition!$D36*('Base-scenario'!J38*'Unit emission'!J37)*Efficiency!$G36+(Transition!$C36*('Base-scenario'!J38*'Unit emission'!J81)+'Base-scenario'!J126*'Unit emission'!J213)*Efficiency!$P36)/Lifetime!$C36</f>
        <v>0</v>
      </c>
      <c r="J37">
        <f>(Transition!$D36*('Base-scenario'!K38*'Unit emission'!K37)*Efficiency!$G36+(Transition!$C36*('Base-scenario'!K38*'Unit emission'!K81)+'Base-scenario'!K126*'Unit emission'!K213)*Efficiency!$P36)/Lifetime!$C36</f>
        <v>0</v>
      </c>
      <c r="K37">
        <f>(Transition!$D36*('Base-scenario'!L38*'Unit emission'!L37)*Efficiency!$G36+(Transition!$C36*('Base-scenario'!L38*'Unit emission'!L81)+'Base-scenario'!L126*'Unit emission'!L213)*Efficiency!$P36)/Lifetime!$C36</f>
        <v>0</v>
      </c>
      <c r="L37">
        <f>(Transition!$D36*('Base-scenario'!M38*'Unit emission'!M37)*Efficiency!$G36+(Transition!$C36*('Base-scenario'!M38*'Unit emission'!M81)+'Base-scenario'!M126*'Unit emission'!M213)*Efficiency!$P36)/Lifetime!$C36</f>
        <v>0</v>
      </c>
      <c r="M37">
        <f>(Transition!$D36*('Base-scenario'!N38*'Unit emission'!N37)*Efficiency!$G36+(Transition!$C36*('Base-scenario'!N38*'Unit emission'!N81)+'Base-scenario'!N126*'Unit emission'!N213)*Efficiency!$P36)/Lifetime!$C36</f>
        <v>0</v>
      </c>
      <c r="N37">
        <f>(Transition!$D36*('Base-scenario'!O38*'Unit emission'!O37)*Efficiency!$G36+(Transition!$C36*('Base-scenario'!O38*'Unit emission'!O81)+'Base-scenario'!O126*'Unit emission'!O213)*Efficiency!$P36)/Lifetime!$C36</f>
        <v>0</v>
      </c>
      <c r="O37">
        <f>(Transition!$D36*('Base-scenario'!P38*'Unit emission'!P37)*Efficiency!$G36+(Transition!$C36*('Base-scenario'!P38*'Unit emission'!P81)+'Base-scenario'!P126*'Unit emission'!P213)*Efficiency!$P36)/Lifetime!$C36</f>
        <v>0</v>
      </c>
      <c r="P37">
        <f>(Transition!$D36*('Base-scenario'!Q38*'Unit emission'!Q37)*Efficiency!$G36+(Transition!$C36*('Base-scenario'!Q38*'Unit emission'!Q81)+'Base-scenario'!Q126*'Unit emission'!Q213)*Efficiency!$P36)/Lifetime!$C36</f>
        <v>0</v>
      </c>
      <c r="Q37">
        <f>(Transition!$D36*('Base-scenario'!R38*'Unit emission'!R37)*Efficiency!$G36+(Transition!$C36*('Base-scenario'!R38*'Unit emission'!R81)+'Base-scenario'!R126*'Unit emission'!R213)*Efficiency!$P36)/Lifetime!$C36</f>
        <v>0</v>
      </c>
      <c r="R37">
        <f>(Transition!$D36*('Base-scenario'!S38*'Unit emission'!S37)*Efficiency!$G36+Transition!$C36*('Base-scenario'!S38*'Unit emission'!S81)*Efficiency!$P36)/Lifetime!$C36</f>
        <v>0</v>
      </c>
      <c r="S37">
        <f>(Transition!$D36*('Base-scenario'!T38*'Unit emission'!C37)*Efficiency!$G36+(Transition!$C36*('Base-scenario'!T38*'Unit emission'!C81)+'Base-scenario'!T126*'Unit emission'!C213)*Efficiency!$P36)/Lifetime!$C36</f>
        <v>0</v>
      </c>
      <c r="T37">
        <f>(Transition!$D36*('Base-scenario'!U38*'Unit emission'!D37)*Efficiency!$G36+(Transition!$C36*('Base-scenario'!U38*'Unit emission'!D81)+'Base-scenario'!U126*'Unit emission'!D213)*Efficiency!$P36)/Lifetime!$C36</f>
        <v>122939929.23057374</v>
      </c>
      <c r="U37">
        <f>(Transition!$D36*('Base-scenario'!V38*'Unit emission'!E37)*Efficiency!$G36+(Transition!$C36*('Base-scenario'!V38*'Unit emission'!E81)+'Base-scenario'!V126*'Unit emission'!E213)*Efficiency!$P36)/Lifetime!$C36</f>
        <v>21889144.425416753</v>
      </c>
      <c r="V37">
        <f>(Transition!$D36*('Base-scenario'!W38*'Unit emission'!F37)*Efficiency!$G36+(Transition!$C36*('Base-scenario'!W38*'Unit emission'!F81)+'Base-scenario'!W126*'Unit emission'!F213)*Efficiency!$P36)/Lifetime!$C36</f>
        <v>15289478.187851546</v>
      </c>
      <c r="W37">
        <f>(Transition!$D36*('Base-scenario'!X38*'Unit emission'!G37)*Efficiency!$G36+(Transition!$C36*('Base-scenario'!X38*'Unit emission'!G81)+'Base-scenario'!X126*'Unit emission'!G213)*Efficiency!$P36)/Lifetime!$C36</f>
        <v>0</v>
      </c>
      <c r="X37">
        <f>(Transition!$D36*('Base-scenario'!Y38*'Unit emission'!H37)*Efficiency!$G36+(Transition!$C36*('Base-scenario'!Y38*'Unit emission'!H81)+'Base-scenario'!Y126*'Unit emission'!H213)*Efficiency!$P36)/Lifetime!$C36</f>
        <v>9495674.2571391724</v>
      </c>
      <c r="Y37">
        <f>(Transition!$D36*('Base-scenario'!Z38*'Unit emission'!I37)*Efficiency!$G36+(Transition!$C36*('Base-scenario'!Z38*'Unit emission'!I81)+'Base-scenario'!Z126*'Unit emission'!I213)*Efficiency!$P36)/Lifetime!$C36</f>
        <v>16397173.265342653</v>
      </c>
      <c r="Z37">
        <f>(Transition!$D36*('Base-scenario'!AA38*'Unit emission'!J37)*Efficiency!$G36+(Transition!$C36*('Base-scenario'!AA38*'Unit emission'!J81)+'Base-scenario'!AA126*'Unit emission'!J213)*Efficiency!$P36)/Lifetime!$C36</f>
        <v>45758581.563334666</v>
      </c>
      <c r="AA37">
        <f>(Transition!$D36*('Base-scenario'!AB38*'Unit emission'!K37)*Efficiency!$G36+(Transition!$C36*('Base-scenario'!AB38*'Unit emission'!K81)+'Base-scenario'!AB126*'Unit emission'!K213)*Efficiency!$P36)/Lifetime!$C36</f>
        <v>218410237.68490064</v>
      </c>
      <c r="AB37">
        <f>(Transition!$D36*('Base-scenario'!AC38*'Unit emission'!L37)*Efficiency!$G36+(Transition!$C36*('Base-scenario'!AC38*'Unit emission'!L81)+'Base-scenario'!AC126*'Unit emission'!L213)*Efficiency!$P36)/Lifetime!$C36</f>
        <v>38988424.58359652</v>
      </c>
      <c r="AC37">
        <f>(Transition!$D36*('Base-scenario'!AD38*'Unit emission'!M37)*Efficiency!$G36+(Transition!$C36*('Base-scenario'!AD38*'Unit emission'!M81)+'Base-scenario'!AD126*'Unit emission'!M213)*Efficiency!$P36)/Lifetime!$C36</f>
        <v>32792646.063361917</v>
      </c>
      <c r="AD37">
        <f>(Transition!$D36*('Base-scenario'!AE38*'Unit emission'!N37)*Efficiency!$G36+(Transition!$C36*('Base-scenario'!AE38*'Unit emission'!N81)+'Base-scenario'!AE126*'Unit emission'!N213)*Efficiency!$P36)/Lifetime!$C36</f>
        <v>7310360.2733877553</v>
      </c>
      <c r="AE37">
        <f>(Transition!$D36*('Base-scenario'!AF38*'Unit emission'!O37)*Efficiency!$G36+(Transition!$C36*('Base-scenario'!AF38*'Unit emission'!O81)+'Base-scenario'!AF126*'Unit emission'!O213)*Efficiency!$P36)/Lifetime!$C36</f>
        <v>18332510.766524419</v>
      </c>
      <c r="AF37">
        <f>(Transition!$D36*('Base-scenario'!AG38*'Unit emission'!P37)*Efficiency!$G36+(Transition!$C36*('Base-scenario'!AG38*'Unit emission'!P81)+'Base-scenario'!AG126*'Unit emission'!P213)*Efficiency!$P36)/Lifetime!$C36</f>
        <v>25247722.315243438</v>
      </c>
      <c r="AG37">
        <f>(Transition!$D36*('Base-scenario'!AH38*'Unit emission'!Q37)*Efficiency!$G36+(Transition!$C36*('Base-scenario'!AH38*'Unit emission'!Q81)+'Base-scenario'!AH126*'Unit emission'!Q213)*Efficiency!$P36)/Lifetime!$C36</f>
        <v>17718206.131626558</v>
      </c>
      <c r="AH37">
        <f>(Transition!$D36*('Base-scenario'!AI38*'Unit emission'!R37)*Efficiency!$G36+(Transition!$C36*('Base-scenario'!AI38*'Unit emission'!R81)+'Base-scenario'!AI126*'Unit emission'!R213)*Efficiency!$P36)/Lifetime!$C36</f>
        <v>69271391.731026024</v>
      </c>
      <c r="AI37">
        <f>(Transition!$D36*('Base-scenario'!AJ38*'Unit emission'!S37)*Efficiency!$G36+Transition!$C36*('Base-scenario'!AJ38*'Unit emission'!S81)*Efficiency!$P36)/Lifetime!$C36</f>
        <v>0</v>
      </c>
      <c r="AJ37">
        <f>(Transition!$D36*('Base-scenario'!AK38*'Unit emission'!C37+'Base-scenario'!AK126*'Unit emission'!C169)*Efficiency!$G36+(Transition!$C36*('Base-scenario'!AK38*'Unit emission'!C81)+'Base-scenario'!AK126*'Unit emission'!C213)*Efficiency!$P36)/Lifetime!$C36</f>
        <v>0</v>
      </c>
      <c r="AK37">
        <f>(Transition!$D36*('Base-scenario'!AL38*'Unit emission'!D37+'Base-scenario'!AL126*'Unit emission'!D169)*Efficiency!$G36+(Transition!$C36*('Base-scenario'!AL38*'Unit emission'!D81)+'Base-scenario'!AL126*'Unit emission'!D213)*Efficiency!$P36)/Lifetime!$C36</f>
        <v>250344226.99505511</v>
      </c>
      <c r="AL37">
        <f>(Transition!$D36*('Base-scenario'!AM38*'Unit emission'!E37+'Base-scenario'!AM126*'Unit emission'!E169)*Efficiency!$G36+(Transition!$C36*('Base-scenario'!AM38*'Unit emission'!E81)+'Base-scenario'!AM126*'Unit emission'!E213)*Efficiency!$P36)/Lifetime!$C36</f>
        <v>48052654.26354301</v>
      </c>
      <c r="AM37">
        <f>(Transition!$D36*('Base-scenario'!AN38*'Unit emission'!F37+'Base-scenario'!AN126*'Unit emission'!F169)*Efficiency!$G36+(Transition!$C36*('Base-scenario'!AN38*'Unit emission'!F81)+'Base-scenario'!AN126*'Unit emission'!F213)*Efficiency!$P36)/Lifetime!$C36</f>
        <v>48087791.947770521</v>
      </c>
      <c r="AN37">
        <f>(Transition!$D36*('Base-scenario'!AO38*'Unit emission'!G37+'Base-scenario'!AO126*'Unit emission'!G169)*Efficiency!$G36+(Transition!$C36*('Base-scenario'!AO38*'Unit emission'!G81)+'Base-scenario'!AO126*'Unit emission'!G213)*Efficiency!$P36)/Lifetime!$C36</f>
        <v>0</v>
      </c>
      <c r="AO37">
        <f>(Transition!$D36*('Base-scenario'!AP38*'Unit emission'!H37+'Base-scenario'!AP126*'Unit emission'!H169)*Efficiency!$G36+(Transition!$C36*('Base-scenario'!AP38*'Unit emission'!H81)+'Base-scenario'!AP126*'Unit emission'!H213)*Efficiency!$P36)/Lifetime!$C36</f>
        <v>18991348.514278397</v>
      </c>
      <c r="AP37">
        <f>(Transition!$D36*('Base-scenario'!AQ38*'Unit emission'!I37+'Base-scenario'!AQ126*'Unit emission'!I169)*Efficiency!$G36+(Transition!$C36*('Base-scenario'!AQ38*'Unit emission'!I81)+'Base-scenario'!AQ126*'Unit emission'!I213)*Efficiency!$P36)/Lifetime!$C36</f>
        <v>32790997.568487696</v>
      </c>
      <c r="AQ37">
        <f>(Transition!$D36*('Base-scenario'!AR38*'Unit emission'!J37+'Base-scenario'!AR126*'Unit emission'!J169)*Efficiency!$G36+(Transition!$C36*('Base-scenario'!AR38*'Unit emission'!J81)+'Base-scenario'!AR126*'Unit emission'!J213)*Efficiency!$P36)/Lifetime!$C36</f>
        <v>101764908.7376754</v>
      </c>
      <c r="AR37">
        <f>(Transition!$D36*('Base-scenario'!AS38*'Unit emission'!K37+'Base-scenario'!AS126*'Unit emission'!K169)*Efficiency!$G36+(Transition!$C36*('Base-scenario'!AS38*'Unit emission'!K81)+'Base-scenario'!AS126*'Unit emission'!K213)*Efficiency!$P36)/Lifetime!$C36</f>
        <v>433464346.25245541</v>
      </c>
      <c r="AS37">
        <f>(Transition!$D36*('Base-scenario'!AT38*'Unit emission'!L37+'Base-scenario'!AT126*'Unit emission'!L169)*Efficiency!$G36+(Transition!$C36*('Base-scenario'!AT38*'Unit emission'!L81)+'Base-scenario'!AT126*'Unit emission'!L213)*Efficiency!$P36)/Lifetime!$C36</f>
        <v>77976849.167192936</v>
      </c>
      <c r="AT37">
        <f>(Transition!$D36*('Base-scenario'!AU38*'Unit emission'!M37+'Base-scenario'!AU126*'Unit emission'!M169)*Efficiency!$G36+(Transition!$C36*('Base-scenario'!AU38*'Unit emission'!M81)+'Base-scenario'!AU126*'Unit emission'!M213)*Efficiency!$P36)/Lifetime!$C36</f>
        <v>65585292.126723833</v>
      </c>
      <c r="AU37">
        <f>(Transition!$D36*('Base-scenario'!AV38*'Unit emission'!N37+'Base-scenario'!AV126*'Unit emission'!N169)*Efficiency!$G36+(Transition!$C36*('Base-scenario'!AV38*'Unit emission'!N81)+'Base-scenario'!AV126*'Unit emission'!N213)*Efficiency!$P36)/Lifetime!$C36</f>
        <v>16896897.79915328</v>
      </c>
      <c r="AV37">
        <f>(Transition!$D36*('Base-scenario'!AW38*'Unit emission'!O37+'Base-scenario'!AW126*'Unit emission'!O169)*Efficiency!$G36+(Transition!$C36*('Base-scenario'!AW38*'Unit emission'!O81)+'Base-scenario'!AW126*'Unit emission'!O213)*Efficiency!$P36)/Lifetime!$C36</f>
        <v>36665021.533048876</v>
      </c>
      <c r="AW37">
        <f>(Transition!$D36*('Base-scenario'!AX38*'Unit emission'!P37+'Base-scenario'!AX126*'Unit emission'!P169)*Efficiency!$G36+(Transition!$C36*('Base-scenario'!AX38*'Unit emission'!P81)+'Base-scenario'!AX126*'Unit emission'!P213)*Efficiency!$P36)/Lifetime!$C36</f>
        <v>50495444.630486943</v>
      </c>
      <c r="AX37">
        <f>(Transition!$D36*('Base-scenario'!AY38*'Unit emission'!Q37+'Base-scenario'!AY126*'Unit emission'!Q169)*Efficiency!$G36+(Transition!$C36*('Base-scenario'!AY38*'Unit emission'!Q81)+'Base-scenario'!AY126*'Unit emission'!Q213)*Efficiency!$P36)/Lifetime!$C36</f>
        <v>35436412.263253115</v>
      </c>
      <c r="AY37">
        <f>(Transition!$D36*('Base-scenario'!AZ38*'Unit emission'!R37+'Base-scenario'!AZ126*'Unit emission'!R169)*Efficiency!$G36+(Transition!$C36*('Base-scenario'!AZ38*'Unit emission'!R81)+'Base-scenario'!AZ126*'Unit emission'!R213)*Efficiency!$P36)/Lifetime!$C36</f>
        <v>138542783.46205205</v>
      </c>
      <c r="AZ37">
        <f>(Transition!$D36*('Base-scenario'!BA38*'Unit emission'!S37)*Efficiency!$G36+Transition!$C36*('Base-scenario'!BA38*'Unit emission'!S81)*Efficiency!$P36)/Lifetime!$C36</f>
        <v>0</v>
      </c>
      <c r="BA37" s="9">
        <f>(Transition!$D36*('Base-scenario'!BB38*'Unit emission'!C37)*Efficiency!$G36+Transition!$C36*('Base-scenario'!BB38*'Unit emission'!C81)*Efficiency!$P36)/Lifetime!$C36</f>
        <v>0</v>
      </c>
      <c r="BB37" s="9">
        <f>(Transition!$D36*('Base-scenario'!BC38*'Unit emission'!D37)*Efficiency!$G36+Transition!$C36*('Base-scenario'!BC38*'Unit emission'!D81)*Efficiency!$P36)/Lifetime!$C36</f>
        <v>0</v>
      </c>
      <c r="BC37" s="9">
        <f>(Transition!$D36*('Base-scenario'!BD38*'Unit emission'!E37)*Efficiency!$G36+Transition!$C36*('Base-scenario'!BD38*'Unit emission'!E81)*Efficiency!$P36)/Lifetime!$C36</f>
        <v>0</v>
      </c>
      <c r="BD37" s="9">
        <f>(Transition!$D36*('Base-scenario'!BE38*'Unit emission'!F37)*Efficiency!$G36+Transition!$C36*('Base-scenario'!BE38*'Unit emission'!F81)*Efficiency!$P36)/Lifetime!$C36</f>
        <v>0</v>
      </c>
      <c r="BE37" s="9">
        <f>(Transition!$D36*('Base-scenario'!BF38*'Unit emission'!G37)*Efficiency!$G36+Transition!$C36*('Base-scenario'!BF38*'Unit emission'!G81)*Efficiency!$P36)/Lifetime!$C36</f>
        <v>0</v>
      </c>
      <c r="BF37" s="9">
        <f>(Transition!$D36*('Base-scenario'!BG38*'Unit emission'!H37)*Efficiency!$G36+Transition!$C36*('Base-scenario'!BG38*'Unit emission'!H81)*Efficiency!$P36)/Lifetime!$C36</f>
        <v>0</v>
      </c>
      <c r="BG37" s="9">
        <f>(Transition!$D36*('Base-scenario'!BH38*'Unit emission'!I37)*Efficiency!$G36+Transition!$C36*('Base-scenario'!BH38*'Unit emission'!I81)*Efficiency!$P36)/Lifetime!$C36</f>
        <v>0</v>
      </c>
      <c r="BH37" s="9">
        <f>(Transition!$D36*('Base-scenario'!BI38*'Unit emission'!J37)*Efficiency!$G36+Transition!$C36*('Base-scenario'!BI38*'Unit emission'!J81)*Efficiency!$P36)/Lifetime!$C36</f>
        <v>0</v>
      </c>
      <c r="BI37" s="9">
        <f>(Transition!$D36*('Base-scenario'!BJ38*'Unit emission'!K37)*Efficiency!$G36+Transition!$C36*('Base-scenario'!BJ38*'Unit emission'!K81)*Efficiency!$P36)/Lifetime!$C36</f>
        <v>0</v>
      </c>
      <c r="BJ37" s="9">
        <f>(Transition!$D36*('Base-scenario'!BK38*'Unit emission'!L37)*Efficiency!$G36+Transition!$C36*('Base-scenario'!BK38*'Unit emission'!L81)*Efficiency!$P36)/Lifetime!$C36</f>
        <v>0</v>
      </c>
      <c r="BK37" s="9">
        <f>(Transition!$D36*('Base-scenario'!BL38*'Unit emission'!M37)*Efficiency!$G36+Transition!$C36*('Base-scenario'!BL38*'Unit emission'!M81)*Efficiency!$P36)/Lifetime!$C36</f>
        <v>0</v>
      </c>
      <c r="BL37" s="9">
        <f>(Transition!$D36*('Base-scenario'!BM38*'Unit emission'!N37)*Efficiency!$G36+Transition!$C36*('Base-scenario'!BM38*'Unit emission'!N81)*Efficiency!$P36)/Lifetime!$C36</f>
        <v>0</v>
      </c>
      <c r="BM37" s="9">
        <f>(Transition!$D36*('Base-scenario'!BN38*'Unit emission'!O37)*Efficiency!$G36+Transition!$C36*('Base-scenario'!BN38*'Unit emission'!O81)*Efficiency!$P36)/Lifetime!$C36</f>
        <v>0</v>
      </c>
      <c r="BN37" s="9">
        <f>(Transition!$D36*('Base-scenario'!BO38*'Unit emission'!P37)*Efficiency!$G36+Transition!$C36*('Base-scenario'!BO38*'Unit emission'!P81)*Efficiency!$P36)/Lifetime!$C36</f>
        <v>0</v>
      </c>
      <c r="BO37" s="9">
        <f>(Transition!$D36*('Base-scenario'!BP38*'Unit emission'!Q37)*Efficiency!$G36+Transition!$C36*('Base-scenario'!BP38*'Unit emission'!Q81)*Efficiency!$P36)/Lifetime!$C36</f>
        <v>0</v>
      </c>
      <c r="BP37" s="9">
        <f>(Transition!$D36*('Base-scenario'!BQ38*'Unit emission'!R37)*Efficiency!$G36+Transition!$C36*('Base-scenario'!BQ38*'Unit emission'!R81)*Efficiency!$P36)/Lifetime!$C36</f>
        <v>0</v>
      </c>
      <c r="BQ37" s="9">
        <f>(Transition!$D36*('Base-scenario'!BR38*'Unit emission'!S37)*Efficiency!$G36+Transition!$C36*('Base-scenario'!BR38*'Unit emission'!S81)*Efficiency!$P36)/Lifetime!$C36</f>
        <v>0</v>
      </c>
      <c r="BR37" s="9">
        <f>(Transition!$D36*('Base-scenario'!BS38*'Unit emission'!C37)*Efficiency!$G36+Transition!$C36*('Base-scenario'!BS38*'Unit emission'!C81)*Efficiency!$P36)/Lifetime!$C36</f>
        <v>0</v>
      </c>
      <c r="BS37" s="9">
        <f>(Transition!$D36*('Base-scenario'!BT38*'Unit emission'!D37)*Efficiency!$G36+Transition!$C36*('Base-scenario'!BT38*'Unit emission'!D81)*Efficiency!$P36)/Lifetime!$C36</f>
        <v>0</v>
      </c>
      <c r="BT37" s="9">
        <f>(Transition!$D36*('Base-scenario'!BU38*'Unit emission'!E37)*Efficiency!$G36+Transition!$C36*('Base-scenario'!BU38*'Unit emission'!E81)*Efficiency!$P36)/Lifetime!$C36</f>
        <v>0</v>
      </c>
      <c r="BU37" s="9">
        <f>(Transition!$D36*('Base-scenario'!BV38*'Unit emission'!F37)*Efficiency!$G36+Transition!$C36*('Base-scenario'!BV38*'Unit emission'!F81)*Efficiency!$P36)/Lifetime!$C36</f>
        <v>0</v>
      </c>
      <c r="BV37" s="9">
        <f>(Transition!$D36*('Base-scenario'!BW38*'Unit emission'!G37)*Efficiency!$G36+Transition!$C36*('Base-scenario'!BW38*'Unit emission'!G81)*Efficiency!$P36)/Lifetime!$C36</f>
        <v>0</v>
      </c>
      <c r="BW37" s="9">
        <f>(Transition!$D36*('Base-scenario'!BX38*'Unit emission'!H37)*Efficiency!$G36+Transition!$C36*('Base-scenario'!BX38*'Unit emission'!H81)*Efficiency!$P36)/Lifetime!$C36</f>
        <v>0</v>
      </c>
      <c r="BX37" s="9">
        <f>(Transition!$D36*('Base-scenario'!BY38*'Unit emission'!I37)*Efficiency!$G36+Transition!$C36*('Base-scenario'!BY38*'Unit emission'!I81)*Efficiency!$P36)/Lifetime!$C36</f>
        <v>0</v>
      </c>
      <c r="BY37" s="9">
        <f>(Transition!$D36*('Base-scenario'!BZ38*'Unit emission'!J37)*Efficiency!$G36+Transition!$C36*('Base-scenario'!BZ38*'Unit emission'!J81)*Efficiency!$P36)/Lifetime!$C36</f>
        <v>0</v>
      </c>
      <c r="BZ37" s="9">
        <f>(Transition!$D36*('Base-scenario'!CA38*'Unit emission'!K37)*Efficiency!$G36+Transition!$C36*('Base-scenario'!CA38*'Unit emission'!K81)*Efficiency!$P36)/Lifetime!$C36</f>
        <v>0</v>
      </c>
      <c r="CA37" s="9">
        <f>(Transition!$D36*('Base-scenario'!CB38*'Unit emission'!L37)*Efficiency!$G36+Transition!$C36*('Base-scenario'!CB38*'Unit emission'!L81)*Efficiency!$P36)/Lifetime!$C36</f>
        <v>0</v>
      </c>
      <c r="CB37" s="9">
        <f>(Transition!$D36*('Base-scenario'!CC38*'Unit emission'!M37)*Efficiency!$G36+Transition!$C36*('Base-scenario'!CC38*'Unit emission'!M81)*Efficiency!$P36)/Lifetime!$C36</f>
        <v>0</v>
      </c>
      <c r="CC37" s="9">
        <f>(Transition!$D36*('Base-scenario'!CD38*'Unit emission'!N37)*Efficiency!$G36+Transition!$C36*('Base-scenario'!CD38*'Unit emission'!N81)*Efficiency!$P36)/Lifetime!$C36</f>
        <v>0</v>
      </c>
      <c r="CD37" s="9">
        <f>(Transition!$D36*('Base-scenario'!CE38*'Unit emission'!O37)*Efficiency!$G36+Transition!$C36*('Base-scenario'!CE38*'Unit emission'!O81)*Efficiency!$P36)/Lifetime!$C36</f>
        <v>0</v>
      </c>
      <c r="CE37" s="9">
        <f>(Transition!$D36*('Base-scenario'!CF38*'Unit emission'!P37)*Efficiency!$G36+Transition!$C36*('Base-scenario'!CF38*'Unit emission'!P81)*Efficiency!$P36)/Lifetime!$C36</f>
        <v>0</v>
      </c>
      <c r="CF37" s="9">
        <f>(Transition!$D36*('Base-scenario'!CG38*'Unit emission'!Q37)*Efficiency!$G36+Transition!$C36*('Base-scenario'!CG38*'Unit emission'!Q81)*Efficiency!$P36)/Lifetime!$C36</f>
        <v>0</v>
      </c>
      <c r="CG37" s="9">
        <f>(Transition!$D36*('Base-scenario'!CH38*'Unit emission'!R37)*Efficiency!$G36+Transition!$C36*('Base-scenario'!CH38*'Unit emission'!R81)*Efficiency!$P36)/Lifetime!$C36</f>
        <v>0</v>
      </c>
      <c r="CJ37">
        <v>2044</v>
      </c>
      <c r="CK37">
        <f>(Transition!$D36*('RCP26 scenario'!C38*'Unit emission'!T37+'RCP26 scenario'!C126*'Unit emission'!T169)*Efficiency!$G36+(Transition!$C36*('RCP26 scenario'!C38*'Unit emission'!T81)+'RCP26 scenario'!C126*'Unit emission'!T213)*Efficiency!$P36)/Lifetime!$C36</f>
        <v>0</v>
      </c>
      <c r="CL37">
        <f>(Transition!$D36*('RCP26 scenario'!D38*'Unit emission'!U37+'RCP26 scenario'!D126*'Unit emission'!U169)*Efficiency!$G36+(Transition!$C36*('RCP26 scenario'!D38*'Unit emission'!U81)+'RCP26 scenario'!D126*'Unit emission'!U213)*Efficiency!$P36)/Lifetime!$C36</f>
        <v>0</v>
      </c>
      <c r="CM37">
        <f>(Transition!$D36*('RCP26 scenario'!E38*'Unit emission'!V37+'RCP26 scenario'!E126*'Unit emission'!V169)*Efficiency!$G36+(Transition!$C36*('RCP26 scenario'!E38*'Unit emission'!V81)+'RCP26 scenario'!E126*'Unit emission'!V213)*Efficiency!$P36)/Lifetime!$C36</f>
        <v>0</v>
      </c>
      <c r="CN37">
        <f>(Transition!$D36*('RCP26 scenario'!F38*'Unit emission'!W37+'RCP26 scenario'!F126*'Unit emission'!W169)*Efficiency!$G36+(Transition!$C36*('RCP26 scenario'!F38*'Unit emission'!W81)+'RCP26 scenario'!F126*'Unit emission'!W213)*Efficiency!$P36)/Lifetime!$C36</f>
        <v>0</v>
      </c>
      <c r="CO37">
        <f>(Transition!$D36*('RCP26 scenario'!G38*'Unit emission'!X37+'RCP26 scenario'!G126*'Unit emission'!X169)*Efficiency!$G36+(Transition!$C36*('RCP26 scenario'!G38*'Unit emission'!X81)+'RCP26 scenario'!G126*'Unit emission'!X213)*Efficiency!$P36)/Lifetime!$C36</f>
        <v>0</v>
      </c>
      <c r="CP37">
        <f>(Transition!$D36*('RCP26 scenario'!H38*'Unit emission'!Y37+'RCP26 scenario'!H126*'Unit emission'!Y169)*Efficiency!$G36+(Transition!$C36*('RCP26 scenario'!H38*'Unit emission'!Y81)+'RCP26 scenario'!H126*'Unit emission'!Y213)*Efficiency!$P36)/Lifetime!$C36</f>
        <v>0</v>
      </c>
      <c r="CQ37">
        <f>(Transition!$D36*('RCP26 scenario'!I38*'Unit emission'!Z37+'RCP26 scenario'!I126*'Unit emission'!Z169)*Efficiency!$G36+(Transition!$C36*('RCP26 scenario'!I38*'Unit emission'!Z81)+'RCP26 scenario'!I126*'Unit emission'!Z213)*Efficiency!$P36)/Lifetime!$C36</f>
        <v>0</v>
      </c>
      <c r="CR37">
        <f>(Transition!$D36*('RCP26 scenario'!J38*'Unit emission'!AA37+'RCP26 scenario'!J126*'Unit emission'!AA169)*Efficiency!$G36+(Transition!$C36*('RCP26 scenario'!J38*'Unit emission'!AA81)+'RCP26 scenario'!J126*'Unit emission'!AA213)*Efficiency!$P36)/Lifetime!$C36</f>
        <v>0</v>
      </c>
      <c r="CS37">
        <f>(Transition!$D36*('RCP26 scenario'!K38*'Unit emission'!AB37+'RCP26 scenario'!K126*'Unit emission'!AB169)*Efficiency!$G36+(Transition!$C36*('RCP26 scenario'!K38*'Unit emission'!AB81)+'RCP26 scenario'!K126*'Unit emission'!AB213)*Efficiency!$P36)/Lifetime!$C36</f>
        <v>0</v>
      </c>
      <c r="CT37">
        <f>(Transition!$D36*('RCP26 scenario'!L38*'Unit emission'!AC37+'RCP26 scenario'!L126*'Unit emission'!AC169)*Efficiency!$G36+(Transition!$C36*('RCP26 scenario'!L38*'Unit emission'!AC81)+'RCP26 scenario'!L126*'Unit emission'!AC213)*Efficiency!$P36)/Lifetime!$C36</f>
        <v>0</v>
      </c>
      <c r="CU37">
        <f>(Transition!$D36*('RCP26 scenario'!M38*'Unit emission'!AD37+'RCP26 scenario'!M126*'Unit emission'!AD169)*Efficiency!$G36+(Transition!$C36*('RCP26 scenario'!M38*'Unit emission'!AD81)+'RCP26 scenario'!M126*'Unit emission'!AD213)*Efficiency!$P36)/Lifetime!$C36</f>
        <v>0</v>
      </c>
      <c r="CV37">
        <f>(Transition!$D36*('RCP26 scenario'!N38*'Unit emission'!AE37+'RCP26 scenario'!N126*'Unit emission'!AE169)*Efficiency!$G36+(Transition!$C36*('RCP26 scenario'!N38*'Unit emission'!AE81)+'RCP26 scenario'!N126*'Unit emission'!AE213)*Efficiency!$P36)/Lifetime!$C36</f>
        <v>0</v>
      </c>
      <c r="CW37">
        <f>(Transition!$D36*('RCP26 scenario'!O38*'Unit emission'!AF37+'RCP26 scenario'!O126*'Unit emission'!AF169)*Efficiency!$G36+(Transition!$C36*('RCP26 scenario'!O38*'Unit emission'!AF81)+'RCP26 scenario'!O126*'Unit emission'!AF213)*Efficiency!$P36)/Lifetime!$C36</f>
        <v>0</v>
      </c>
      <c r="CX37">
        <f>(Transition!$D36*('RCP26 scenario'!P38*'Unit emission'!AG37+'RCP26 scenario'!P126*'Unit emission'!AG169)*Efficiency!$G36+(Transition!$C36*('RCP26 scenario'!P38*'Unit emission'!AG81)+'RCP26 scenario'!P126*'Unit emission'!AG213)*Efficiency!$P36)/Lifetime!$C36</f>
        <v>0</v>
      </c>
      <c r="CY37">
        <f>(Transition!$D36*('RCP26 scenario'!Q38*'Unit emission'!AH37+'RCP26 scenario'!Q126*'Unit emission'!AH169)*Efficiency!$G36+(Transition!$C36*('RCP26 scenario'!Q38*'Unit emission'!AH81)+'RCP26 scenario'!Q126*'Unit emission'!AH213)*Efficiency!$P36)/Lifetime!$C36</f>
        <v>0</v>
      </c>
      <c r="CZ37">
        <f>(Transition!$D36*('RCP26 scenario'!R38*'Unit emission'!AI37+'RCP26 scenario'!R126*'Unit emission'!AI169)*Efficiency!$G36+(Transition!$C36*('RCP26 scenario'!R38*'Unit emission'!AI81)+'RCP26 scenario'!R126*'Unit emission'!AI213)*Efficiency!$P36)/Lifetime!$C36</f>
        <v>0</v>
      </c>
      <c r="DA37">
        <f>(Transition!$D36*('RCP26 scenario'!S38*'Unit emission'!AJ37)*Efficiency!$G36+Transition!$C36*('RCP26 scenario'!S38*'Unit emission'!AJ81)*Efficiency!$P36)/Lifetime!$C36</f>
        <v>0</v>
      </c>
      <c r="DB37">
        <f>(Transition!$D36*('RCP26 scenario'!T38*'Unit emission'!T37+'RCP26 scenario'!T126*'Unit emission'!T169)*Efficiency!$G36+(Transition!$C36*('RCP26 scenario'!T38*'Unit emission'!T81)+'RCP26 scenario'!T126*'Unit emission'!T213)*Efficiency!$P36)/Lifetime!$C36</f>
        <v>163548775.17408529</v>
      </c>
      <c r="DC37">
        <f>(Transition!$D36*('RCP26 scenario'!U38*'Unit emission'!U37+'RCP26 scenario'!U126*'Unit emission'!U169)*Efficiency!$G36+(Transition!$C36*('RCP26 scenario'!U38*'Unit emission'!U81)+'RCP26 scenario'!U126*'Unit emission'!U213)*Efficiency!$P36)/Lifetime!$C36</f>
        <v>81782329.15537186</v>
      </c>
      <c r="DD37">
        <f>(Transition!$D36*('RCP26 scenario'!V38*'Unit emission'!V37+'RCP26 scenario'!V126*'Unit emission'!V169)*Efficiency!$G36+(Transition!$C36*('RCP26 scenario'!V38*'Unit emission'!V81)+'RCP26 scenario'!V126*'Unit emission'!V213)*Efficiency!$P36)/Lifetime!$C36</f>
        <v>0</v>
      </c>
      <c r="DE37">
        <f>(Transition!$D36*('RCP26 scenario'!W38*'Unit emission'!W37+'RCP26 scenario'!W126*'Unit emission'!W169)*Efficiency!$G36+(Transition!$C36*('RCP26 scenario'!W38*'Unit emission'!W81)+'RCP26 scenario'!W126*'Unit emission'!W213)*Efficiency!$P36)/Lifetime!$C36</f>
        <v>12075750.114400472</v>
      </c>
      <c r="DF37">
        <f>(Transition!$D36*('RCP26 scenario'!X38*'Unit emission'!X37+'RCP26 scenario'!X126*'Unit emission'!X169)*Efficiency!$G36+(Transition!$C36*('RCP26 scenario'!X38*'Unit emission'!X81)+'RCP26 scenario'!X126*'Unit emission'!X213)*Efficiency!$P36)/Lifetime!$C36</f>
        <v>89644149.936365843</v>
      </c>
      <c r="DG37">
        <f>(Transition!$D36*('RCP26 scenario'!Y38*'Unit emission'!Y37+'RCP26 scenario'!Y126*'Unit emission'!Y169)*Efficiency!$G36+(Transition!$C36*('RCP26 scenario'!Y38*'Unit emission'!Y81)+'RCP26 scenario'!Y126*'Unit emission'!Y213)*Efficiency!$P36)/Lifetime!$C36</f>
        <v>14209499.608445117</v>
      </c>
      <c r="DH37">
        <f>(Transition!$D36*('RCP26 scenario'!Z38*'Unit emission'!Z37+'RCP26 scenario'!Z126*'Unit emission'!Z169)*Efficiency!$G36+(Transition!$C36*('RCP26 scenario'!Z38*'Unit emission'!Z81)+'RCP26 scenario'!Z126*'Unit emission'!Z213)*Efficiency!$P36)/Lifetime!$C36</f>
        <v>13400432.890882602</v>
      </c>
      <c r="DI37">
        <f>(Transition!$D36*('RCP26 scenario'!AA38*'Unit emission'!AA37+'RCP26 scenario'!AA126*'Unit emission'!AA169)*Efficiency!$G36+(Transition!$C36*('RCP26 scenario'!AA38*'Unit emission'!AA81)+'RCP26 scenario'!AA126*'Unit emission'!AA213)*Efficiency!$P36)/Lifetime!$C36</f>
        <v>37489937.218668796</v>
      </c>
      <c r="DJ37">
        <f>(Transition!$D36*('RCP26 scenario'!AB38*'Unit emission'!AB37+'RCP26 scenario'!AB126*'Unit emission'!AB169)*Efficiency!$G36+(Transition!$C36*('RCP26 scenario'!AB38*'Unit emission'!AB81)+'RCP26 scenario'!AB126*'Unit emission'!AB213)*Efficiency!$P36)/Lifetime!$C36</f>
        <v>151788164.03647673</v>
      </c>
      <c r="DK37">
        <f>(Transition!$D36*('RCP26 scenario'!AC38*'Unit emission'!AC37+'RCP26 scenario'!AC126*'Unit emission'!AC169)*Efficiency!$G36+(Transition!$C36*('RCP26 scenario'!AC38*'Unit emission'!AC81)+'RCP26 scenario'!AC126*'Unit emission'!AC213)*Efficiency!$P36)/Lifetime!$C36</f>
        <v>31378135.079406574</v>
      </c>
      <c r="DL37">
        <f>(Transition!$D36*('RCP26 scenario'!AD38*'Unit emission'!AD37+'RCP26 scenario'!AD126*'Unit emission'!AD169)*Efficiency!$G36+(Transition!$C36*('RCP26 scenario'!AD38*'Unit emission'!AD81)+'RCP26 scenario'!AD126*'Unit emission'!AD213)*Efficiency!$P36)/Lifetime!$C36</f>
        <v>21928328.727613792</v>
      </c>
      <c r="DM37">
        <f>(Transition!$D36*('RCP26 scenario'!AE38*'Unit emission'!AE37+'RCP26 scenario'!AE126*'Unit emission'!AE169)*Efficiency!$G36+(Transition!$C36*('RCP26 scenario'!AE38*'Unit emission'!AE81)+'RCP26 scenario'!AE126*'Unit emission'!AE213)*Efficiency!$P36)/Lifetime!$C36</f>
        <v>11068849.438611712</v>
      </c>
      <c r="DN37">
        <f>(Transition!$D36*('RCP26 scenario'!AF38*'Unit emission'!AF37+'RCP26 scenario'!AF126*'Unit emission'!AF169)*Efficiency!$G36+(Transition!$C36*('RCP26 scenario'!AF38*'Unit emission'!AF81)+'RCP26 scenario'!AF126*'Unit emission'!AF213)*Efficiency!$P36)/Lifetime!$C36</f>
        <v>16464054.187983491</v>
      </c>
      <c r="DO37">
        <f>(Transition!$D36*('RCP26 scenario'!AG38*'Unit emission'!AG37+'RCP26 scenario'!AG126*'Unit emission'!AG169)*Efficiency!$G36+(Transition!$C36*('RCP26 scenario'!AG38*'Unit emission'!AG81)+'RCP26 scenario'!AG126*'Unit emission'!AG213)*Efficiency!$P36)/Lifetime!$C36</f>
        <v>4899390.1070658481</v>
      </c>
      <c r="DP37">
        <f>(Transition!$D36*('RCP26 scenario'!AH38*'Unit emission'!AH37+'RCP26 scenario'!AH126*'Unit emission'!AH169)*Efficiency!$G36+(Transition!$C36*('RCP26 scenario'!AH38*'Unit emission'!AH81)+'RCP26 scenario'!AH126*'Unit emission'!AH213)*Efficiency!$P36)/Lifetime!$C36</f>
        <v>13891111.990383528</v>
      </c>
      <c r="DQ37">
        <f>(Transition!$D36*('RCP26 scenario'!AI38*'Unit emission'!AI37+'RCP26 scenario'!AI126*'Unit emission'!AI169)*Efficiency!$G36+(Transition!$C36*('RCP26 scenario'!AI38*'Unit emission'!AI81)+'RCP26 scenario'!AI126*'Unit emission'!AI213)*Efficiency!$P36)/Lifetime!$C36</f>
        <v>35860741.53302744</v>
      </c>
      <c r="DR37">
        <f>(Transition!$D36*('RCP26 scenario'!AJ38*'Unit emission'!AJ37)*Efficiency!$G36+Transition!$C36*('RCP26 scenario'!AJ38*'Unit emission'!AJ81)*Efficiency!$P36)/Lifetime!$C36</f>
        <v>0</v>
      </c>
      <c r="DS37">
        <f>(Transition!$D36*('RCP26 scenario'!AK38*'Unit emission'!T37+'RCP26 scenario'!AK126*'Unit emission'!T169)*Efficiency!$G36+(Transition!$C36*('RCP26 scenario'!AK38*'Unit emission'!T81)+'RCP26 scenario'!AK126*'Unit emission'!T213)*Efficiency!$P36)/Lifetime!$C36</f>
        <v>428064396.36772317</v>
      </c>
      <c r="DT37">
        <f>(Transition!$D36*('RCP26 scenario'!AL38*'Unit emission'!U37+'RCP26 scenario'!AL126*'Unit emission'!U169)*Efficiency!$G36+(Transition!$C36*('RCP26 scenario'!AL38*'Unit emission'!U81)+'RCP26 scenario'!AL126*'Unit emission'!U213)*Efficiency!$P36)/Lifetime!$C36</f>
        <v>301517722.30416983</v>
      </c>
      <c r="DU37">
        <f>(Transition!$D36*('RCP26 scenario'!AM38*'Unit emission'!V37+'RCP26 scenario'!AM126*'Unit emission'!V169)*Efficiency!$G36+(Transition!$C36*('RCP26 scenario'!AM38*'Unit emission'!V81)+'RCP26 scenario'!AM126*'Unit emission'!V213)*Efficiency!$P36)/Lifetime!$C36</f>
        <v>0</v>
      </c>
      <c r="DV37">
        <f>(Transition!$D36*('RCP26 scenario'!AN38*'Unit emission'!W37+'RCP26 scenario'!AN126*'Unit emission'!W169)*Efficiency!$G36+(Transition!$C36*('RCP26 scenario'!AN38*'Unit emission'!W81)+'RCP26 scenario'!AN126*'Unit emission'!W213)*Efficiency!$P36)/Lifetime!$C36</f>
        <v>41182189.728587948</v>
      </c>
      <c r="DW37">
        <f>(Transition!$D36*('RCP26 scenario'!AO38*'Unit emission'!X37+'RCP26 scenario'!AO126*'Unit emission'!X169)*Efficiency!$G36+(Transition!$C36*('RCP26 scenario'!AO38*'Unit emission'!X81)+'RCP26 scenario'!AO126*'Unit emission'!X213)*Efficiency!$P36)/Lifetime!$C36</f>
        <v>248124900.32763058</v>
      </c>
      <c r="DX37">
        <f>(Transition!$D36*('RCP26 scenario'!AP38*'Unit emission'!Y37+'RCP26 scenario'!AP126*'Unit emission'!Y169)*Efficiency!$G36+(Transition!$C36*('RCP26 scenario'!AP38*'Unit emission'!Y81)+'RCP26 scenario'!AP126*'Unit emission'!Y213)*Efficiency!$P36)/Lifetime!$C36</f>
        <v>28418903.621906426</v>
      </c>
      <c r="DY37">
        <f>(Transition!$D36*('RCP26 scenario'!AQ38*'Unit emission'!Z37+'RCP26 scenario'!AQ126*'Unit emission'!Z169)*Efficiency!$G36+(Transition!$C36*('RCP26 scenario'!AQ38*'Unit emission'!Z81)+'RCP26 scenario'!AQ126*'Unit emission'!Z213)*Efficiency!$P36)/Lifetime!$C36</f>
        <v>26794920.098121066</v>
      </c>
      <c r="DZ37">
        <f>(Transition!$D36*('RCP26 scenario'!AR38*'Unit emission'!AA37+'RCP26 scenario'!AR126*'Unit emission'!AA169)*Efficiency!$G36+(Transition!$C36*('RCP26 scenario'!AR38*'Unit emission'!AA81)+'RCP26 scenario'!AR126*'Unit emission'!AA213)*Efficiency!$P36)/Lifetime!$C36</f>
        <v>74979874.437337428</v>
      </c>
      <c r="EA37">
        <f>(Transition!$D36*('RCP26 scenario'!AS38*'Unit emission'!AB37+'RCP26 scenario'!AS126*'Unit emission'!AB169)*Efficiency!$G36+(Transition!$C36*('RCP26 scenario'!AS38*'Unit emission'!AB81)+'RCP26 scenario'!AS126*'Unit emission'!AB213)*Efficiency!$P36)/Lifetime!$C36</f>
        <v>303576328.07295388</v>
      </c>
      <c r="EB37">
        <f>(Transition!$D36*('RCP26 scenario'!AT38*'Unit emission'!AC37+'RCP26 scenario'!AT126*'Unit emission'!AC169)*Efficiency!$G36+(Transition!$C36*('RCP26 scenario'!AT38*'Unit emission'!AC81)+'RCP26 scenario'!AT126*'Unit emission'!AC213)*Efficiency!$P36)/Lifetime!$C36</f>
        <v>62756270.158813</v>
      </c>
      <c r="EC37">
        <f>(Transition!$D36*('RCP26 scenario'!AU38*'Unit emission'!AD37+'RCP26 scenario'!AU126*'Unit emission'!AD169)*Efficiency!$G36+(Transition!$C36*('RCP26 scenario'!AU38*'Unit emission'!AD81)+'RCP26 scenario'!AU126*'Unit emission'!AD213)*Efficiency!$P36)/Lifetime!$C36</f>
        <v>27545064.005126007</v>
      </c>
      <c r="ED37">
        <f>(Transition!$D36*('RCP26 scenario'!AV38*'Unit emission'!AE37+'RCP26 scenario'!AV126*'Unit emission'!AE169)*Efficiency!$G36+(Transition!$C36*('RCP26 scenario'!AV38*'Unit emission'!AE81)+'RCP26 scenario'!AV126*'Unit emission'!AE213)*Efficiency!$P36)/Lifetime!$C36</f>
        <v>22137670.803433362</v>
      </c>
      <c r="EE37">
        <f>(Transition!$D36*('RCP26 scenario'!AW38*'Unit emission'!AF37+'RCP26 scenario'!AW126*'Unit emission'!AF169)*Efficiency!$G36+(Transition!$C36*('RCP26 scenario'!AW38*'Unit emission'!AF81)+'RCP26 scenario'!AW126*'Unit emission'!AF213)*Efficiency!$P36)/Lifetime!$C36</f>
        <v>32927737.496692196</v>
      </c>
      <c r="EF37">
        <f>(Transition!$D36*('RCP26 scenario'!AX38*'Unit emission'!AG37+'RCP26 scenario'!AX126*'Unit emission'!AG169)*Efficiency!$G36+(Transition!$C36*('RCP26 scenario'!AX38*'Unit emission'!AG81)+'RCP26 scenario'!AX126*'Unit emission'!AG213)*Efficiency!$P36)/Lifetime!$C36</f>
        <v>4960929.9989230009</v>
      </c>
      <c r="EG37">
        <f>(Transition!$D36*('RCP26 scenario'!AY38*'Unit emission'!AH37+'RCP26 scenario'!AY126*'Unit emission'!AH169)*Efficiency!$G36+(Transition!$C36*('RCP26 scenario'!AY38*'Unit emission'!AH81)+'RCP26 scenario'!AY126*'Unit emission'!AH213)*Efficiency!$P36)/Lifetime!$C36</f>
        <v>27781725.243175685</v>
      </c>
      <c r="EH37">
        <f>(Transition!$D36*('RCP26 scenario'!AZ38*'Unit emission'!AI37+'RCP26 scenario'!AZ126*'Unit emission'!AI169)*Efficiency!$G36+(Transition!$C36*('RCP26 scenario'!AZ38*'Unit emission'!AI81)+'RCP26 scenario'!AZ126*'Unit emission'!AI213)*Efficiency!$P36)/Lifetime!$C36</f>
        <v>62686020.390139669</v>
      </c>
      <c r="EI37">
        <f>(Transition!$D36*('RCP26 scenario'!BA38*'Unit emission'!AJ37)*Efficiency!$G36+Transition!$C36*('RCP26 scenario'!BA38*'Unit emission'!AJ81)*Efficiency!$P36)/Lifetime!$C36</f>
        <v>0</v>
      </c>
      <c r="EJ37" s="9">
        <f>(Transition!$D36*('RCP26 scenario'!BB38*'Unit emission'!T37)*Efficiency!$G36+Transition!$C36*('RCP26 scenario'!BB38*'Unit emission'!T81)*Efficiency!$P36)/Lifetime!$C36</f>
        <v>0</v>
      </c>
      <c r="EK37" s="9">
        <f>(Transition!$D36*('RCP26 scenario'!BC38*'Unit emission'!U37)*Efficiency!$G36+Transition!$C36*('RCP26 scenario'!BC38*'Unit emission'!U81)*Efficiency!$P36)/Lifetime!$C36</f>
        <v>0</v>
      </c>
      <c r="EL37" s="9">
        <f>(Transition!$D36*('RCP26 scenario'!BD38*'Unit emission'!V37)*Efficiency!$G36+Transition!$C36*('RCP26 scenario'!BD38*'Unit emission'!V81)*Efficiency!$P36)/Lifetime!$C36</f>
        <v>0</v>
      </c>
      <c r="EM37" s="9">
        <f>(Transition!$D36*('RCP26 scenario'!BE38*'Unit emission'!W37)*Efficiency!$G36+Transition!$C36*('RCP26 scenario'!BE38*'Unit emission'!W81)*Efficiency!$P36)/Lifetime!$C36</f>
        <v>0</v>
      </c>
      <c r="EN37" s="9">
        <f>(Transition!$D36*('RCP26 scenario'!BF38*'Unit emission'!X37)*Efficiency!$G36+Transition!$C36*('RCP26 scenario'!BF38*'Unit emission'!X81)*Efficiency!$P36)/Lifetime!$C36</f>
        <v>0</v>
      </c>
      <c r="EO37" s="9">
        <f>(Transition!$D36*('RCP26 scenario'!BG38*'Unit emission'!Y37)*Efficiency!$G36+Transition!$C36*('RCP26 scenario'!BG38*'Unit emission'!Y81)*Efficiency!$P36)/Lifetime!$C36</f>
        <v>0</v>
      </c>
      <c r="EP37" s="9">
        <f>(Transition!$D36*('RCP26 scenario'!BH38*'Unit emission'!Z37)*Efficiency!$G36+Transition!$C36*('RCP26 scenario'!BH38*'Unit emission'!Z81)*Efficiency!$P36)/Lifetime!$C36</f>
        <v>0</v>
      </c>
      <c r="EQ37" s="9">
        <f>(Transition!$D36*('RCP26 scenario'!BI38*'Unit emission'!AA37)*Efficiency!$G36+Transition!$C36*('RCP26 scenario'!BI38*'Unit emission'!AA81)*Efficiency!$P36)/Lifetime!$C36</f>
        <v>0</v>
      </c>
      <c r="ER37" s="9">
        <f>(Transition!$D36*('RCP26 scenario'!BJ38*'Unit emission'!AB37)*Efficiency!$G36+Transition!$C36*('RCP26 scenario'!BJ38*'Unit emission'!AB81)*Efficiency!$P36)/Lifetime!$C36</f>
        <v>0</v>
      </c>
      <c r="ES37" s="9">
        <f>(Transition!$D36*('RCP26 scenario'!BK38*'Unit emission'!AC37)*Efficiency!$G36+Transition!$C36*('RCP26 scenario'!BK38*'Unit emission'!AC81)*Efficiency!$P36)/Lifetime!$C36</f>
        <v>0</v>
      </c>
      <c r="ET37" s="9">
        <f>(Transition!$D36*('RCP26 scenario'!BL38*'Unit emission'!AD37)*Efficiency!$G36+Transition!$C36*('RCP26 scenario'!BL38*'Unit emission'!AD81)*Efficiency!$P36)/Lifetime!$C36</f>
        <v>0</v>
      </c>
      <c r="EU37" s="9">
        <f>(Transition!$D36*('RCP26 scenario'!BM38*'Unit emission'!AE37)*Efficiency!$G36+Transition!$C36*('RCP26 scenario'!BM38*'Unit emission'!AE81)*Efficiency!$P36)/Lifetime!$C36</f>
        <v>0</v>
      </c>
      <c r="EV37" s="9">
        <f>(Transition!$D36*('RCP26 scenario'!BN38*'Unit emission'!AF37)*Efficiency!$G36+Transition!$C36*('RCP26 scenario'!BN38*'Unit emission'!AF81)*Efficiency!$P36)/Lifetime!$C36</f>
        <v>0</v>
      </c>
      <c r="EW37" s="9">
        <f>(Transition!$D36*('RCP26 scenario'!BO38*'Unit emission'!AG37)*Efficiency!$G36+Transition!$C36*('RCP26 scenario'!BO38*'Unit emission'!AG81)*Efficiency!$P36)/Lifetime!$C36</f>
        <v>0</v>
      </c>
      <c r="EX37" s="9">
        <f>(Transition!$D36*('RCP26 scenario'!BP38*'Unit emission'!AH37)*Efficiency!$G36+Transition!$C36*('RCP26 scenario'!BP38*'Unit emission'!AH81)*Efficiency!$P36)/Lifetime!$C36</f>
        <v>0</v>
      </c>
      <c r="EY37" s="9">
        <f>(Transition!$D36*('RCP26 scenario'!BQ38*'Unit emission'!AI37)*Efficiency!$G36+Transition!$C36*('RCP26 scenario'!BQ38*'Unit emission'!AI81)*Efficiency!$P36)/Lifetime!$C36</f>
        <v>0</v>
      </c>
      <c r="EZ37" s="9">
        <f>(Transition!$D36*('RCP26 scenario'!BR38*'Unit emission'!AJ37)*Efficiency!$G36+Transition!$C36*('RCP26 scenario'!BR38*'Unit emission'!AJ81)*Efficiency!$P36)/Lifetime!$C36</f>
        <v>0</v>
      </c>
      <c r="FA37" s="9">
        <f>(Transition!$D36*('RCP26 scenario'!BS38*'Unit emission'!T37)*Efficiency!$G36+Transition!$C36*('RCP26 scenario'!BS38*'Unit emission'!T81)*Efficiency!$P36)/Lifetime!$C36</f>
        <v>0</v>
      </c>
      <c r="FB37" s="9">
        <f>(Transition!$D36*('RCP26 scenario'!BT38*'Unit emission'!U37)*Efficiency!$G36+Transition!$C36*('RCP26 scenario'!BT38*'Unit emission'!U81)*Efficiency!$P36)/Lifetime!$C36</f>
        <v>0</v>
      </c>
      <c r="FC37" s="9">
        <f>(Transition!$D36*('RCP26 scenario'!BU38*'Unit emission'!V37)*Efficiency!$G36+Transition!$C36*('RCP26 scenario'!BU38*'Unit emission'!V81)*Efficiency!$P36)/Lifetime!$C36</f>
        <v>0</v>
      </c>
      <c r="FD37" s="9">
        <f>(Transition!$D36*('RCP26 scenario'!BV38*'Unit emission'!W37)*Efficiency!$G36+Transition!$C36*('RCP26 scenario'!BV38*'Unit emission'!W81)*Efficiency!$P36)/Lifetime!$C36</f>
        <v>0</v>
      </c>
      <c r="FE37" s="9">
        <f>(Transition!$D36*('RCP26 scenario'!BW38*'Unit emission'!X37)*Efficiency!$G36+Transition!$C36*('RCP26 scenario'!BW38*'Unit emission'!X81)*Efficiency!$P36)/Lifetime!$C36</f>
        <v>0</v>
      </c>
      <c r="FF37" s="9">
        <f>(Transition!$D36*('RCP26 scenario'!BX38*'Unit emission'!Y37)*Efficiency!$G36+Transition!$C36*('RCP26 scenario'!BX38*'Unit emission'!Y81)*Efficiency!$P36)/Lifetime!$C36</f>
        <v>0</v>
      </c>
      <c r="FG37" s="9">
        <f>(Transition!$D36*('RCP26 scenario'!BY38*'Unit emission'!Z37)*Efficiency!$G36+Transition!$C36*('RCP26 scenario'!BY38*'Unit emission'!Z81)*Efficiency!$P36)/Lifetime!$C36</f>
        <v>0</v>
      </c>
      <c r="FH37" s="9">
        <f>(Transition!$D36*('RCP26 scenario'!BZ38*'Unit emission'!AA37)*Efficiency!$G36+Transition!$C36*('RCP26 scenario'!BZ38*'Unit emission'!AA81)*Efficiency!$P36)/Lifetime!$C36</f>
        <v>0</v>
      </c>
      <c r="FI37" s="9">
        <f>(Transition!$D36*('RCP26 scenario'!CA38*'Unit emission'!AB37)*Efficiency!$G36+Transition!$C36*('RCP26 scenario'!CA38*'Unit emission'!AB81)*Efficiency!$P36)/Lifetime!$C36</f>
        <v>0</v>
      </c>
      <c r="FJ37" s="9">
        <f>(Transition!$D36*('RCP26 scenario'!CB38*'Unit emission'!AC37)*Efficiency!$G36+Transition!$C36*('RCP26 scenario'!CB38*'Unit emission'!AC81)*Efficiency!$P36)/Lifetime!$C36</f>
        <v>0</v>
      </c>
      <c r="FK37" s="9">
        <f>(Transition!$D36*('RCP26 scenario'!CC38*'Unit emission'!AD37)*Efficiency!$G36+Transition!$C36*('RCP26 scenario'!CC38*'Unit emission'!AD81)*Efficiency!$P36)/Lifetime!$C36</f>
        <v>0</v>
      </c>
      <c r="FL37" s="9">
        <f>(Transition!$D36*('RCP26 scenario'!CD38*'Unit emission'!AE37)*Efficiency!$G36+Transition!$C36*('RCP26 scenario'!CD38*'Unit emission'!AE81)*Efficiency!$P36)/Lifetime!$C36</f>
        <v>0</v>
      </c>
      <c r="FM37" s="9">
        <f>(Transition!$D36*('RCP26 scenario'!CE38*'Unit emission'!AF37)*Efficiency!$G36+Transition!$C36*('RCP26 scenario'!CE38*'Unit emission'!AF81)*Efficiency!$P36)/Lifetime!$C36</f>
        <v>0</v>
      </c>
      <c r="FN37" s="9">
        <f>(Transition!$D36*('RCP26 scenario'!CF38*'Unit emission'!AG37)*Efficiency!$G36+Transition!$C36*('RCP26 scenario'!CF38*'Unit emission'!AG81)*Efficiency!$P36)/Lifetime!$C36</f>
        <v>0</v>
      </c>
      <c r="FO37" s="9">
        <f>(Transition!$D36*('RCP26 scenario'!CG38*'Unit emission'!AH37)*Efficiency!$G36+Transition!$C36*('RCP26 scenario'!CG38*'Unit emission'!AH81)*Efficiency!$P36)/Lifetime!$C36</f>
        <v>0</v>
      </c>
      <c r="FP37" s="9">
        <f>(Transition!$D36*('RCP26 scenario'!CH38*'Unit emission'!AI37)*Efficiency!$G36+Transition!$C36*('RCP26 scenario'!CH38*'Unit emission'!AI81)*Efficiency!$P36)/Lifetime!$C36</f>
        <v>0</v>
      </c>
      <c r="FS37">
        <v>2044</v>
      </c>
      <c r="FT37">
        <f>(Transition!$D36*('RCP19 scenario'!C38*'Unit emission'!AK37+'RCP19 scenario'!C126*'Unit emission'!AK169)*Efficiency!$G36+(Transition!$C36*('RCP19 scenario'!C38*'Unit emission'!AK81)+'RCP19 scenario'!C126*'Unit emission'!AK213)*Efficiency!$P36)/Lifetime!$C36</f>
        <v>0</v>
      </c>
      <c r="FU37">
        <f>(Transition!$D36*('RCP19 scenario'!D38*'Unit emission'!AL37+'RCP19 scenario'!D126*'Unit emission'!AL169)*Efficiency!$G36+(Transition!$C36*('RCP19 scenario'!D38*'Unit emission'!AL81)+'RCP19 scenario'!D126*'Unit emission'!AL213)*Efficiency!$P36)/Lifetime!$C36</f>
        <v>0</v>
      </c>
      <c r="FV37">
        <f>(Transition!$D36*('RCP19 scenario'!E38*'Unit emission'!AM37+'RCP19 scenario'!E126*'Unit emission'!AM169)*Efficiency!$G36+(Transition!$C36*('RCP19 scenario'!E38*'Unit emission'!AM81)+'RCP19 scenario'!E126*'Unit emission'!AM213)*Efficiency!$P36)/Lifetime!$C36</f>
        <v>0</v>
      </c>
      <c r="FW37">
        <f>(Transition!$D36*('RCP19 scenario'!F38*'Unit emission'!AN37+'RCP19 scenario'!F126*'Unit emission'!AN169)*Efficiency!$G36+(Transition!$C36*('RCP19 scenario'!F38*'Unit emission'!AN81)+'RCP19 scenario'!F126*'Unit emission'!AN213)*Efficiency!$P36)/Lifetime!$C36</f>
        <v>0</v>
      </c>
      <c r="FX37">
        <f>(Transition!$D36*('RCP19 scenario'!G38*'Unit emission'!AO37+'RCP19 scenario'!G126*'Unit emission'!AO169)*Efficiency!$G36+(Transition!$C36*('RCP19 scenario'!G38*'Unit emission'!AO81)+'RCP19 scenario'!G126*'Unit emission'!AO213)*Efficiency!$P36)/Lifetime!$C36</f>
        <v>0</v>
      </c>
      <c r="FY37">
        <f>(Transition!$D36*('RCP19 scenario'!H38*'Unit emission'!AP37+'RCP19 scenario'!H126*'Unit emission'!AP169)*Efficiency!$G36+(Transition!$C36*('RCP19 scenario'!H38*'Unit emission'!AP81)+'RCP19 scenario'!H126*'Unit emission'!AP213)*Efficiency!$P36)/Lifetime!$C36</f>
        <v>0</v>
      </c>
      <c r="FZ37">
        <f>(Transition!$D36*('RCP19 scenario'!I38*'Unit emission'!AQ37+'RCP19 scenario'!I126*'Unit emission'!AQ169)*Efficiency!$G36+(Transition!$C36*('RCP19 scenario'!I38*'Unit emission'!AQ81)+'RCP19 scenario'!I126*'Unit emission'!AQ213)*Efficiency!$P36)/Lifetime!$C36</f>
        <v>0</v>
      </c>
      <c r="GA37">
        <f>(Transition!$D36*('RCP19 scenario'!J38*'Unit emission'!AR37+'RCP19 scenario'!J126*'Unit emission'!AR169)*Efficiency!$G36+(Transition!$C36*('RCP19 scenario'!J38*'Unit emission'!AR81)+'RCP19 scenario'!J126*'Unit emission'!AR213)*Efficiency!$P36)/Lifetime!$C36</f>
        <v>0</v>
      </c>
      <c r="GB37">
        <f>(Transition!$D36*('RCP19 scenario'!K38*'Unit emission'!AS37+'RCP19 scenario'!K126*'Unit emission'!AS169)*Efficiency!$G36+(Transition!$C36*('RCP19 scenario'!K38*'Unit emission'!AS81)+'RCP19 scenario'!K126*'Unit emission'!AS213)*Efficiency!$P36)/Lifetime!$C36</f>
        <v>0</v>
      </c>
      <c r="GC37">
        <f>(Transition!$D36*('RCP19 scenario'!L38*'Unit emission'!AT37+'RCP19 scenario'!L126*'Unit emission'!AT169)*Efficiency!$G36+(Transition!$C36*('RCP19 scenario'!L38*'Unit emission'!AT81)+'RCP19 scenario'!L126*'Unit emission'!AT213)*Efficiency!$P36)/Lifetime!$C36</f>
        <v>0</v>
      </c>
      <c r="GD37">
        <f>(Transition!$D36*('RCP19 scenario'!M38*'Unit emission'!AU37+'RCP19 scenario'!M126*'Unit emission'!AU169)*Efficiency!$G36+(Transition!$C36*('RCP19 scenario'!M38*'Unit emission'!AU81)+'RCP19 scenario'!M126*'Unit emission'!AU213)*Efficiency!$P36)/Lifetime!$C36</f>
        <v>0</v>
      </c>
      <c r="GE37">
        <f>(Transition!$D36*('RCP19 scenario'!N38*'Unit emission'!AV37+'RCP19 scenario'!N126*'Unit emission'!AV169)*Efficiency!$G36+(Transition!$C36*('RCP19 scenario'!N38*'Unit emission'!AV81)+'RCP19 scenario'!N126*'Unit emission'!AV213)*Efficiency!$P36)/Lifetime!$C36</f>
        <v>0</v>
      </c>
      <c r="GF37">
        <f>(Transition!$D36*('RCP19 scenario'!O38*'Unit emission'!AW37+'RCP19 scenario'!O126*'Unit emission'!AW169)*Efficiency!$G36+(Transition!$C36*('RCP19 scenario'!O38*'Unit emission'!AW81)+'RCP19 scenario'!O126*'Unit emission'!AW213)*Efficiency!$P36)/Lifetime!$C36</f>
        <v>0</v>
      </c>
      <c r="GG37">
        <f>(Transition!$D36*('RCP19 scenario'!P38*'Unit emission'!AX37+'RCP19 scenario'!P126*'Unit emission'!AX169)*Efficiency!$G36+(Transition!$C36*('RCP19 scenario'!P38*'Unit emission'!AX81)+'RCP19 scenario'!P126*'Unit emission'!AX213)*Efficiency!$P36)/Lifetime!$C36</f>
        <v>0</v>
      </c>
      <c r="GH37">
        <f>(Transition!$D36*('RCP19 scenario'!Q38*'Unit emission'!AY37+'RCP19 scenario'!Q126*'Unit emission'!AY169)*Efficiency!$G36+(Transition!$C36*('RCP19 scenario'!Q38*'Unit emission'!AY81)+'RCP19 scenario'!Q126*'Unit emission'!AY213)*Efficiency!$P36)/Lifetime!$C36</f>
        <v>0</v>
      </c>
      <c r="GI37">
        <f>(Transition!$D36*('RCP19 scenario'!R38*'Unit emission'!AZ37+'RCP19 scenario'!R126*'Unit emission'!AZ169)*Efficiency!$G36+(Transition!$C36*('RCP19 scenario'!R38*'Unit emission'!AZ81)+'RCP19 scenario'!R126*'Unit emission'!AZ213)*Efficiency!$P36)/Lifetime!$C36</f>
        <v>0</v>
      </c>
      <c r="GJ37">
        <f>(Transition!$D36*('RCP19 scenario'!S38*'Unit emission'!BA37)*Efficiency!$G36+Transition!$C36*('RCP19 scenario'!S38*'Unit emission'!BA81)*Efficiency!$P36)/Lifetime!$C36</f>
        <v>0</v>
      </c>
      <c r="GK37">
        <f>(Transition!$D36*('RCP19 scenario'!T38*'Unit emission'!AK37+'RCP19 scenario'!T126*'Unit emission'!AK169)*Efficiency!$G36+(Transition!$C36*('RCP19 scenario'!T38*'Unit emission'!AK81)+'RCP19 scenario'!T126*'Unit emission'!AK213)*Efficiency!$P36)/Lifetime!$C36</f>
        <v>140208822.36199716</v>
      </c>
      <c r="GL37">
        <f>(Transition!$D36*('RCP19 scenario'!U38*'Unit emission'!AL37+'RCP19 scenario'!U126*'Unit emission'!AL169)*Efficiency!$G36+(Transition!$C36*('RCP19 scenario'!U38*'Unit emission'!AL81)+'RCP19 scenario'!U126*'Unit emission'!AL213)*Efficiency!$P36)/Lifetime!$C36</f>
        <v>74801737.751373798</v>
      </c>
      <c r="GM37">
        <f>(Transition!$D36*('RCP19 scenario'!V38*'Unit emission'!AM37+'RCP19 scenario'!V126*'Unit emission'!AM169)*Efficiency!$G36+(Transition!$C36*('RCP19 scenario'!V38*'Unit emission'!AM81)+'RCP19 scenario'!V126*'Unit emission'!AM213)*Efficiency!$P36)/Lifetime!$C36</f>
        <v>10063225.512975464</v>
      </c>
      <c r="GN37">
        <f>(Transition!$D36*('RCP19 scenario'!W38*'Unit emission'!AN37+'RCP19 scenario'!W126*'Unit emission'!AN169)*Efficiency!$G36+(Transition!$C36*('RCP19 scenario'!W38*'Unit emission'!AN81)+'RCP19 scenario'!W126*'Unit emission'!AN213)*Efficiency!$P36)/Lifetime!$C36</f>
        <v>12894727.058833105</v>
      </c>
      <c r="GO37">
        <f>(Transition!$D36*('RCP19 scenario'!X38*'Unit emission'!AO37+'RCP19 scenario'!X126*'Unit emission'!AO169)*Efficiency!$G36+(Transition!$C36*('RCP19 scenario'!X38*'Unit emission'!AO81)+'RCP19 scenario'!X126*'Unit emission'!AO213)*Efficiency!$P36)/Lifetime!$C36</f>
        <v>71026006.181823656</v>
      </c>
      <c r="GP37">
        <f>(Transition!$D36*('RCP19 scenario'!Y38*'Unit emission'!AP37+'RCP19 scenario'!Y126*'Unit emission'!AP169)*Efficiency!$G36+(Transition!$C36*('RCP19 scenario'!Y38*'Unit emission'!AP81)+'RCP19 scenario'!Y126*'Unit emission'!AP213)*Efficiency!$P36)/Lifetime!$C36</f>
        <v>19520154.858809933</v>
      </c>
      <c r="GQ37">
        <f>(Transition!$D36*('RCP19 scenario'!Z38*'Unit emission'!AQ37+'RCP19 scenario'!Z126*'Unit emission'!AQ169)*Efficiency!$G36+(Transition!$C36*('RCP19 scenario'!Z38*'Unit emission'!AQ81)+'RCP19 scenario'!Z126*'Unit emission'!AQ213)*Efficiency!$P36)/Lifetime!$C36</f>
        <v>17478987.184870008</v>
      </c>
      <c r="GR37">
        <f>(Transition!$D36*('RCP19 scenario'!AA38*'Unit emission'!AR37+'RCP19 scenario'!AA126*'Unit emission'!AR169)*Efficiency!$G36+(Transition!$C36*('RCP19 scenario'!AA38*'Unit emission'!AR81)+'RCP19 scenario'!AA126*'Unit emission'!AR213)*Efficiency!$P36)/Lifetime!$C36</f>
        <v>33542463.600625224</v>
      </c>
      <c r="GS37">
        <f>(Transition!$D36*('RCP19 scenario'!AB38*'Unit emission'!AS37+'RCP19 scenario'!AB126*'Unit emission'!AS169)*Efficiency!$G36+(Transition!$C36*('RCP19 scenario'!AB38*'Unit emission'!AS81)+'RCP19 scenario'!AB126*'Unit emission'!AS213)*Efficiency!$P36)/Lifetime!$C36</f>
        <v>86497633.722654149</v>
      </c>
      <c r="GT37">
        <f>(Transition!$D36*('RCP19 scenario'!AC38*'Unit emission'!AT37+'RCP19 scenario'!AC126*'Unit emission'!AT169)*Efficiency!$G36+(Transition!$C36*('RCP19 scenario'!AC38*'Unit emission'!AT81)+'RCP19 scenario'!AC126*'Unit emission'!AT213)*Efficiency!$P36)/Lifetime!$C36</f>
        <v>37990251.796544239</v>
      </c>
      <c r="GU37">
        <f>(Transition!$D36*('RCP19 scenario'!AD38*'Unit emission'!AU37+'RCP19 scenario'!AD126*'Unit emission'!AU169)*Efficiency!$G36+(Transition!$C36*('RCP19 scenario'!AD38*'Unit emission'!AU81)+'RCP19 scenario'!AD126*'Unit emission'!AU213)*Efficiency!$P36)/Lifetime!$C36</f>
        <v>18621707.410149015</v>
      </c>
      <c r="GV37">
        <f>(Transition!$D36*('RCP19 scenario'!AE38*'Unit emission'!AV37+'RCP19 scenario'!AE126*'Unit emission'!AV169)*Efficiency!$G36+(Transition!$C36*('RCP19 scenario'!AE38*'Unit emission'!AV81)+'RCP19 scenario'!AE126*'Unit emission'!AV213)*Efficiency!$P36)/Lifetime!$C36</f>
        <v>12562475.580729764</v>
      </c>
      <c r="GW37">
        <f>(Transition!$D36*('RCP19 scenario'!AF38*'Unit emission'!AW37+'RCP19 scenario'!AF126*'Unit emission'!AW169)*Efficiency!$G36+(Transition!$C36*('RCP19 scenario'!AF38*'Unit emission'!AW81)+'RCP19 scenario'!AF126*'Unit emission'!AW213)*Efficiency!$P36)/Lifetime!$C36</f>
        <v>13323140.563216807</v>
      </c>
      <c r="GX37">
        <f>(Transition!$D36*('RCP19 scenario'!AG38*'Unit emission'!AX37+'RCP19 scenario'!AG126*'Unit emission'!AX169)*Efficiency!$G36+(Transition!$C36*('RCP19 scenario'!AG38*'Unit emission'!AX81)+'RCP19 scenario'!AG126*'Unit emission'!AX213)*Efficiency!$P36)/Lifetime!$C36</f>
        <v>14456272.951653779</v>
      </c>
      <c r="GY37">
        <f>(Transition!$D36*('RCP19 scenario'!AH38*'Unit emission'!AY37+'RCP19 scenario'!AH126*'Unit emission'!AY169)*Efficiency!$G36+(Transition!$C36*('RCP19 scenario'!AH38*'Unit emission'!AY81)+'RCP19 scenario'!AH126*'Unit emission'!AY213)*Efficiency!$P36)/Lifetime!$C36</f>
        <v>6393895.9007673208</v>
      </c>
      <c r="GZ37">
        <f>(Transition!$D36*('RCP19 scenario'!AI38*'Unit emission'!AZ37+'RCP19 scenario'!AI126*'Unit emission'!AZ169)*Efficiency!$G36+(Transition!$C36*('RCP19 scenario'!AI38*'Unit emission'!AZ81)+'RCP19 scenario'!AI126*'Unit emission'!AZ213)*Efficiency!$P36)/Lifetime!$C36</f>
        <v>93237969.142841682</v>
      </c>
      <c r="HA37">
        <f>(Transition!$D36*('RCP19 scenario'!AJ38*'Unit emission'!BA37)*Efficiency!$G36+Transition!$C36*('RCP19 scenario'!AJ38*'Unit emission'!BA81)*Efficiency!$P36)/Lifetime!$C36</f>
        <v>0</v>
      </c>
      <c r="HB37">
        <f>(Transition!$D36*('RCP19 scenario'!AK38*'Unit emission'!AK37+'RCP19 scenario'!AK126*'Unit emission'!AK169)*Efficiency!$G36+(Transition!$C36*('RCP19 scenario'!AK38*'Unit emission'!AK81)+'RCP19 scenario'!AK126*'Unit emission'!AK213)*Efficiency!$P36)/Lifetime!$C36</f>
        <v>140930965.53242496</v>
      </c>
      <c r="HC37">
        <f>(Transition!$D36*('RCP19 scenario'!AL38*'Unit emission'!AL37+'RCP19 scenario'!AL126*'Unit emission'!AL169)*Efficiency!$G36+(Transition!$C36*('RCP19 scenario'!AL38*'Unit emission'!AL81)+'RCP19 scenario'!AL126*'Unit emission'!AL213)*Efficiency!$P36)/Lifetime!$C36</f>
        <v>157912960.56340325</v>
      </c>
      <c r="HD37">
        <f>(Transition!$D36*('RCP19 scenario'!AM38*'Unit emission'!AM37+'RCP19 scenario'!AM126*'Unit emission'!AM169)*Efficiency!$G36+(Transition!$C36*('RCP19 scenario'!AM38*'Unit emission'!AM81)+'RCP19 scenario'!AM126*'Unit emission'!AM213)*Efficiency!$P36)/Lifetime!$C36</f>
        <v>10550647.1735404</v>
      </c>
      <c r="HE37">
        <f>(Transition!$D36*('RCP19 scenario'!AN38*'Unit emission'!AN37+'RCP19 scenario'!AN126*'Unit emission'!AN169)*Efficiency!$G36+(Transition!$C36*('RCP19 scenario'!AN38*'Unit emission'!AN81)+'RCP19 scenario'!AN126*'Unit emission'!AN213)*Efficiency!$P36)/Lifetime!$C36</f>
        <v>46802355.957862094</v>
      </c>
      <c r="HF37">
        <f>(Transition!$D36*('RCP19 scenario'!AO38*'Unit emission'!AO37+'RCP19 scenario'!AO126*'Unit emission'!AO169)*Efficiency!$G36+(Transition!$C36*('RCP19 scenario'!AO38*'Unit emission'!AO81)+'RCP19 scenario'!AO126*'Unit emission'!AO213)*Efficiency!$P36)/Lifetime!$C36</f>
        <v>215546108.94683117</v>
      </c>
      <c r="HG37">
        <f>(Transition!$D36*('RCP19 scenario'!AP38*'Unit emission'!AP37+'RCP19 scenario'!AP126*'Unit emission'!AP169)*Efficiency!$G36+(Transition!$C36*('RCP19 scenario'!AP38*'Unit emission'!AP81)+'RCP19 scenario'!AP126*'Unit emission'!AP213)*Efficiency!$P36)/Lifetime!$C36</f>
        <v>39039686.370876573</v>
      </c>
      <c r="HH37">
        <f>(Transition!$D36*('RCP19 scenario'!AQ38*'Unit emission'!AQ37+'RCP19 scenario'!AQ126*'Unit emission'!AQ169)*Efficiency!$G36+(Transition!$C36*('RCP19 scenario'!AQ38*'Unit emission'!AQ81)+'RCP19 scenario'!AQ126*'Unit emission'!AQ213)*Efficiency!$P36)/Lifetime!$C36</f>
        <v>34957974.369739883</v>
      </c>
      <c r="HI37">
        <f>(Transition!$D36*('RCP19 scenario'!AR38*'Unit emission'!AR37+'RCP19 scenario'!AR126*'Unit emission'!AR169)*Efficiency!$G36+(Transition!$C36*('RCP19 scenario'!AR38*'Unit emission'!AR81)+'RCP19 scenario'!AR126*'Unit emission'!AR213)*Efficiency!$P36)/Lifetime!$C36</f>
        <v>88090654.870116293</v>
      </c>
      <c r="HJ37">
        <f>(Transition!$D36*('RCP19 scenario'!AS38*'Unit emission'!AS37+'RCP19 scenario'!AS126*'Unit emission'!AS169)*Efficiency!$G36+(Transition!$C36*('RCP19 scenario'!AS38*'Unit emission'!AS81)+'RCP19 scenario'!AS126*'Unit emission'!AS213)*Efficiency!$P36)/Lifetime!$C36</f>
        <v>172995267.44530866</v>
      </c>
      <c r="HK37">
        <f>(Transition!$D36*('RCP19 scenario'!AT38*'Unit emission'!AT37+'RCP19 scenario'!AT126*'Unit emission'!AT169)*Efficiency!$G36+(Transition!$C36*('RCP19 scenario'!AT38*'Unit emission'!AT81)+'RCP19 scenario'!AT126*'Unit emission'!AT213)*Efficiency!$P36)/Lifetime!$C36</f>
        <v>75980503.593088478</v>
      </c>
      <c r="HL37">
        <f>(Transition!$D36*('RCP19 scenario'!AU38*'Unit emission'!AU37+'RCP19 scenario'!AU126*'Unit emission'!AU169)*Efficiency!$G36+(Transition!$C36*('RCP19 scenario'!AU38*'Unit emission'!AU81)+'RCP19 scenario'!AU126*'Unit emission'!AU213)*Efficiency!$P36)/Lifetime!$C36</f>
        <v>18905449.966406953</v>
      </c>
      <c r="HM37">
        <f>(Transition!$D36*('RCP19 scenario'!AV38*'Unit emission'!AV37+'RCP19 scenario'!AV126*'Unit emission'!AV169)*Efficiency!$G36+(Transition!$C36*('RCP19 scenario'!AV38*'Unit emission'!AV81)+'RCP19 scenario'!AV126*'Unit emission'!AV213)*Efficiency!$P36)/Lifetime!$C36</f>
        <v>25124924.541530389</v>
      </c>
      <c r="HN37">
        <f>(Transition!$D36*('RCP19 scenario'!AW38*'Unit emission'!AW37+'RCP19 scenario'!AW126*'Unit emission'!AW169)*Efficiency!$G36+(Transition!$C36*('RCP19 scenario'!AW38*'Unit emission'!AW81)+'RCP19 scenario'!AW126*'Unit emission'!AW213)*Efficiency!$P36)/Lifetime!$C36</f>
        <v>26646281.126433644</v>
      </c>
      <c r="HO37">
        <f>(Transition!$D36*('RCP19 scenario'!AX38*'Unit emission'!AX37+'RCP19 scenario'!AX126*'Unit emission'!AX169)*Efficiency!$G36+(Transition!$C36*('RCP19 scenario'!AX38*'Unit emission'!AX81)+'RCP19 scenario'!AX126*'Unit emission'!AX213)*Efficiency!$P36)/Lifetime!$C36</f>
        <v>28911982.604113832</v>
      </c>
      <c r="HP37">
        <f>(Transition!$D36*('RCP19 scenario'!AY38*'Unit emission'!AY37+'RCP19 scenario'!AY126*'Unit emission'!AY169)*Efficiency!$G36+(Transition!$C36*('RCP19 scenario'!AY38*'Unit emission'!AY81)+'RCP19 scenario'!AY126*'Unit emission'!AY213)*Efficiency!$P36)/Lifetime!$C36</f>
        <v>12787696.208762385</v>
      </c>
      <c r="HQ37">
        <f>(Transition!$D36*('RCP19 scenario'!AZ38*'Unit emission'!AZ37+'RCP19 scenario'!AZ126*'Unit emission'!AZ169)*Efficiency!$G36+(Transition!$C36*('RCP19 scenario'!AZ38*'Unit emission'!AZ81)+'RCP19 scenario'!AZ126*'Unit emission'!AZ213)*Efficiency!$P36)/Lifetime!$C36</f>
        <v>186475938.28568372</v>
      </c>
      <c r="HR37">
        <f>(Transition!$D36*('RCP19 scenario'!BA38*'Unit emission'!BA37)*Efficiency!$G36+Transition!$C36*('RCP19 scenario'!BA38*'Unit emission'!BA81)*Efficiency!$P36)/Lifetime!$C36</f>
        <v>0</v>
      </c>
      <c r="HS37" s="9">
        <f>(Transition!$D36*('RCP19 scenario'!BB38*'Unit emission'!AK37)*Efficiency!$G36+Transition!$C36*('RCP19 scenario'!BB38*'Unit emission'!AK81)*Efficiency!$P36)/Lifetime!$C36</f>
        <v>0</v>
      </c>
      <c r="HT37" s="9">
        <f>(Transition!$D36*('RCP19 scenario'!BC38*'Unit emission'!AL37)*Efficiency!$G36+Transition!$C36*('RCP19 scenario'!BC38*'Unit emission'!AL81)*Efficiency!$P36)/Lifetime!$C36</f>
        <v>0</v>
      </c>
      <c r="HU37" s="9">
        <f>(Transition!$D36*('RCP19 scenario'!BD38*'Unit emission'!AM37)*Efficiency!$G36+Transition!$C36*('RCP19 scenario'!BD38*'Unit emission'!AM81)*Efficiency!$P36)/Lifetime!$C36</f>
        <v>0</v>
      </c>
      <c r="HV37" s="9">
        <f>(Transition!$D36*('RCP19 scenario'!BE38*'Unit emission'!AN37)*Efficiency!$G36+Transition!$C36*('RCP19 scenario'!BE38*'Unit emission'!AN81)*Efficiency!$P36)/Lifetime!$C36</f>
        <v>0</v>
      </c>
      <c r="HW37" s="9">
        <f>(Transition!$D36*('RCP19 scenario'!BF38*'Unit emission'!AO37)*Efficiency!$G36+Transition!$C36*('RCP19 scenario'!BF38*'Unit emission'!AO81)*Efficiency!$P36)/Lifetime!$C36</f>
        <v>0</v>
      </c>
      <c r="HX37" s="9">
        <f>(Transition!$D36*('RCP19 scenario'!BG38*'Unit emission'!AP37)*Efficiency!$G36+Transition!$C36*('RCP19 scenario'!BG38*'Unit emission'!AP81)*Efficiency!$P36)/Lifetime!$C36</f>
        <v>0</v>
      </c>
      <c r="HY37" s="9">
        <f>(Transition!$D36*('RCP19 scenario'!BH38*'Unit emission'!AQ37)*Efficiency!$G36+Transition!$C36*('RCP19 scenario'!BH38*'Unit emission'!AQ81)*Efficiency!$P36)/Lifetime!$C36</f>
        <v>0</v>
      </c>
      <c r="HZ37" s="9">
        <f>(Transition!$D36*('RCP19 scenario'!BI38*'Unit emission'!AR37)*Efficiency!$G36+Transition!$C36*('RCP19 scenario'!BI38*'Unit emission'!AR81)*Efficiency!$P36)/Lifetime!$C36</f>
        <v>0</v>
      </c>
      <c r="IA37" s="9">
        <f>(Transition!$D36*('RCP19 scenario'!BJ38*'Unit emission'!AS37)*Efficiency!$G36+Transition!$C36*('RCP19 scenario'!BJ38*'Unit emission'!AS81)*Efficiency!$P36)/Lifetime!$C36</f>
        <v>0</v>
      </c>
      <c r="IB37" s="9">
        <f>(Transition!$D36*('RCP19 scenario'!BK38*'Unit emission'!AT37)*Efficiency!$G36+Transition!$C36*('RCP19 scenario'!BK38*'Unit emission'!AT81)*Efficiency!$P36)/Lifetime!$C36</f>
        <v>0</v>
      </c>
      <c r="IC37" s="9">
        <f>(Transition!$D36*('RCP19 scenario'!BL38*'Unit emission'!AU37)*Efficiency!$G36+Transition!$C36*('RCP19 scenario'!BL38*'Unit emission'!AU81)*Efficiency!$P36)/Lifetime!$C36</f>
        <v>0</v>
      </c>
      <c r="ID37" s="9">
        <f>(Transition!$D36*('RCP19 scenario'!BM38*'Unit emission'!AV37)*Efficiency!$G36+Transition!$C36*('RCP19 scenario'!BM38*'Unit emission'!AV81)*Efficiency!$P36)/Lifetime!$C36</f>
        <v>0</v>
      </c>
      <c r="IE37" s="9">
        <f>(Transition!$D36*('RCP19 scenario'!BN38*'Unit emission'!AW37)*Efficiency!$G36+Transition!$C36*('RCP19 scenario'!BN38*'Unit emission'!AW81)*Efficiency!$P36)/Lifetime!$C36</f>
        <v>0</v>
      </c>
      <c r="IF37" s="9">
        <f>(Transition!$D36*('RCP19 scenario'!BO38*'Unit emission'!AX37)*Efficiency!$G36+Transition!$C36*('RCP19 scenario'!BO38*'Unit emission'!AX81)*Efficiency!$P36)/Lifetime!$C36</f>
        <v>0</v>
      </c>
      <c r="IG37" s="9">
        <f>(Transition!$D36*('RCP19 scenario'!BP38*'Unit emission'!AY37)*Efficiency!$G36+Transition!$C36*('RCP19 scenario'!BP38*'Unit emission'!AY81)*Efficiency!$P36)/Lifetime!$C36</f>
        <v>0</v>
      </c>
      <c r="IH37" s="9">
        <f>(Transition!$D36*('RCP19 scenario'!BQ38*'Unit emission'!AZ37)*Efficiency!$G36+Transition!$C36*('RCP19 scenario'!BQ38*'Unit emission'!AZ81)*Efficiency!$P36)/Lifetime!$C36</f>
        <v>0</v>
      </c>
      <c r="II37" s="9">
        <f>(Transition!$D36*('RCP19 scenario'!BR38*'Unit emission'!BA37)*Efficiency!$G36+Transition!$C36*('RCP19 scenario'!BR38*'Unit emission'!BA81)*Efficiency!$P36)/Lifetime!$C36</f>
        <v>0</v>
      </c>
      <c r="IJ37" s="9">
        <f>(Transition!$D36*('RCP19 scenario'!BS38*'Unit emission'!AK37)*Efficiency!$G36+Transition!$C36*('RCP19 scenario'!BS38*'Unit emission'!AK81)*Efficiency!$P36)/Lifetime!$C36</f>
        <v>0</v>
      </c>
      <c r="IK37" s="9">
        <f>(Transition!$D36*('RCP19 scenario'!BT38*'Unit emission'!AL37)*Efficiency!$G36+Transition!$C36*('RCP19 scenario'!BT38*'Unit emission'!AL81)*Efficiency!$P36)/Lifetime!$C36</f>
        <v>0</v>
      </c>
      <c r="IL37" s="9">
        <f>(Transition!$D36*('RCP19 scenario'!BU38*'Unit emission'!AM37)*Efficiency!$G36+Transition!$C36*('RCP19 scenario'!BU38*'Unit emission'!AM81)*Efficiency!$P36)/Lifetime!$C36</f>
        <v>0</v>
      </c>
      <c r="IM37" s="9">
        <f>(Transition!$D36*('RCP19 scenario'!BV38*'Unit emission'!AN37)*Efficiency!$G36+Transition!$C36*('RCP19 scenario'!BV38*'Unit emission'!AN81)*Efficiency!$P36)/Lifetime!$C36</f>
        <v>0</v>
      </c>
      <c r="IN37" s="9">
        <f>(Transition!$D36*('RCP19 scenario'!BW38*'Unit emission'!AO37)*Efficiency!$G36+Transition!$C36*('RCP19 scenario'!BW38*'Unit emission'!AO81)*Efficiency!$P36)/Lifetime!$C36</f>
        <v>0</v>
      </c>
      <c r="IO37" s="9">
        <f>(Transition!$D36*('RCP19 scenario'!BX38*'Unit emission'!AP37)*Efficiency!$G36+Transition!$C36*('RCP19 scenario'!BX38*'Unit emission'!AP81)*Efficiency!$P36)/Lifetime!$C36</f>
        <v>0</v>
      </c>
      <c r="IP37" s="9">
        <f>(Transition!$D36*('RCP19 scenario'!BY38*'Unit emission'!AQ37)*Efficiency!$G36+Transition!$C36*('RCP19 scenario'!BY38*'Unit emission'!AQ81)*Efficiency!$P36)/Lifetime!$C36</f>
        <v>0</v>
      </c>
      <c r="IQ37" s="9">
        <f>(Transition!$D36*('RCP19 scenario'!BZ38*'Unit emission'!AR37)*Efficiency!$G36+Transition!$C36*('RCP19 scenario'!BZ38*'Unit emission'!AR81)*Efficiency!$P36)/Lifetime!$C36</f>
        <v>0</v>
      </c>
      <c r="IR37" s="9">
        <f>(Transition!$D36*('RCP19 scenario'!CA38*'Unit emission'!AS37)*Efficiency!$G36+Transition!$C36*('RCP19 scenario'!CA38*'Unit emission'!AS81)*Efficiency!$P36)/Lifetime!$C36</f>
        <v>0</v>
      </c>
      <c r="IS37" s="9">
        <f>(Transition!$D36*('RCP19 scenario'!CB38*'Unit emission'!AT37)*Efficiency!$G36+Transition!$C36*('RCP19 scenario'!CB38*'Unit emission'!AT81)*Efficiency!$P36)/Lifetime!$C36</f>
        <v>0</v>
      </c>
      <c r="IT37" s="9">
        <f>(Transition!$D36*('RCP19 scenario'!CC38*'Unit emission'!AU37)*Efficiency!$G36+Transition!$C36*('RCP19 scenario'!CC38*'Unit emission'!AU81)*Efficiency!$P36)/Lifetime!$C36</f>
        <v>0</v>
      </c>
      <c r="IU37" s="9">
        <f>(Transition!$D36*('RCP19 scenario'!CD38*'Unit emission'!AV37)*Efficiency!$G36+Transition!$C36*('RCP19 scenario'!CD38*'Unit emission'!AV81)*Efficiency!$P36)/Lifetime!$C36</f>
        <v>0</v>
      </c>
      <c r="IV37" s="9">
        <f>(Transition!$D36*('RCP19 scenario'!CE38*'Unit emission'!AW37)*Efficiency!$G36+Transition!$C36*('RCP19 scenario'!CE38*'Unit emission'!AW81)*Efficiency!$P36)/Lifetime!$C36</f>
        <v>0</v>
      </c>
      <c r="IW37" s="9">
        <f>(Transition!$D36*('RCP19 scenario'!CF38*'Unit emission'!AX37)*Efficiency!$G36+Transition!$C36*('RCP19 scenario'!CF38*'Unit emission'!AX81)*Efficiency!$P36)/Lifetime!$C36</f>
        <v>0</v>
      </c>
      <c r="IX37" s="9">
        <f>(Transition!$D36*('RCP19 scenario'!CG38*'Unit emission'!AY37)*Efficiency!$G36+Transition!$C36*('RCP19 scenario'!CG38*'Unit emission'!AY81)*Efficiency!$P36)/Lifetime!$C36</f>
        <v>0</v>
      </c>
      <c r="IY37" s="9">
        <f>(Transition!$D36*('RCP19 scenario'!CH38*'Unit emission'!AZ37)*Efficiency!$G36+Transition!$C36*('RCP19 scenario'!CH38*'Unit emission'!AZ81)*Efficiency!$P36)/Lifetime!$C36</f>
        <v>0</v>
      </c>
    </row>
    <row r="38" spans="1:259" x14ac:dyDescent="0.25">
      <c r="A38">
        <v>2045</v>
      </c>
      <c r="B38">
        <f>(Transition!$D37*('Base-scenario'!C39*'Unit emission'!C38)*Efficiency!$G37+(Transition!$C37*('Base-scenario'!C39*'Unit emission'!C82)+'Base-scenario'!C127*'Unit emission'!C214)*Efficiency!$P37)/Lifetime!$C37</f>
        <v>0</v>
      </c>
      <c r="C38">
        <f>(Transition!$D37*('Base-scenario'!D39*'Unit emission'!D38)*Efficiency!$G37+(Transition!$C37*('Base-scenario'!D39*'Unit emission'!D82)+'Base-scenario'!D127*'Unit emission'!D214)*Efficiency!$P37)/Lifetime!$C37</f>
        <v>0</v>
      </c>
      <c r="D38">
        <f>(Transition!$D37*('Base-scenario'!E39*'Unit emission'!E38)*Efficiency!$G37+(Transition!$C37*('Base-scenario'!E39*'Unit emission'!E82)+'Base-scenario'!E127*'Unit emission'!E214)*Efficiency!$P37)/Lifetime!$C37</f>
        <v>0</v>
      </c>
      <c r="E38">
        <f>(Transition!$D37*('Base-scenario'!F39*'Unit emission'!F38)*Efficiency!$G37+(Transition!$C37*('Base-scenario'!F39*'Unit emission'!F82)+'Base-scenario'!F127*'Unit emission'!F214)*Efficiency!$P37)/Lifetime!$C37</f>
        <v>0</v>
      </c>
      <c r="F38">
        <f>(Transition!$D37*('Base-scenario'!G39*'Unit emission'!G38)*Efficiency!$G37+(Transition!$C37*('Base-scenario'!G39*'Unit emission'!G82)+'Base-scenario'!G127*'Unit emission'!G214)*Efficiency!$P37)/Lifetime!$C37</f>
        <v>0</v>
      </c>
      <c r="G38">
        <f>(Transition!$D37*('Base-scenario'!H39*'Unit emission'!H38)*Efficiency!$G37+(Transition!$C37*('Base-scenario'!H39*'Unit emission'!H82)+'Base-scenario'!H127*'Unit emission'!H214)*Efficiency!$P37)/Lifetime!$C37</f>
        <v>0</v>
      </c>
      <c r="H38">
        <f>(Transition!$D37*('Base-scenario'!I39*'Unit emission'!I38)*Efficiency!$G37+(Transition!$C37*('Base-scenario'!I39*'Unit emission'!I82)+'Base-scenario'!I127*'Unit emission'!I214)*Efficiency!$P37)/Lifetime!$C37</f>
        <v>0</v>
      </c>
      <c r="I38">
        <f>(Transition!$D37*('Base-scenario'!J39*'Unit emission'!J38)*Efficiency!$G37+(Transition!$C37*('Base-scenario'!J39*'Unit emission'!J82)+'Base-scenario'!J127*'Unit emission'!J214)*Efficiency!$P37)/Lifetime!$C37</f>
        <v>0</v>
      </c>
      <c r="J38">
        <f>(Transition!$D37*('Base-scenario'!K39*'Unit emission'!K38)*Efficiency!$G37+(Transition!$C37*('Base-scenario'!K39*'Unit emission'!K82)+'Base-scenario'!K127*'Unit emission'!K214)*Efficiency!$P37)/Lifetime!$C37</f>
        <v>0</v>
      </c>
      <c r="K38">
        <f>(Transition!$D37*('Base-scenario'!L39*'Unit emission'!L38)*Efficiency!$G37+(Transition!$C37*('Base-scenario'!L39*'Unit emission'!L82)+'Base-scenario'!L127*'Unit emission'!L214)*Efficiency!$P37)/Lifetime!$C37</f>
        <v>0</v>
      </c>
      <c r="L38">
        <f>(Transition!$D37*('Base-scenario'!M39*'Unit emission'!M38)*Efficiency!$G37+(Transition!$C37*('Base-scenario'!M39*'Unit emission'!M82)+'Base-scenario'!M127*'Unit emission'!M214)*Efficiency!$P37)/Lifetime!$C37</f>
        <v>0</v>
      </c>
      <c r="M38">
        <f>(Transition!$D37*('Base-scenario'!N39*'Unit emission'!N38)*Efficiency!$G37+(Transition!$C37*('Base-scenario'!N39*'Unit emission'!N82)+'Base-scenario'!N127*'Unit emission'!N214)*Efficiency!$P37)/Lifetime!$C37</f>
        <v>0</v>
      </c>
      <c r="N38">
        <f>(Transition!$D37*('Base-scenario'!O39*'Unit emission'!O38)*Efficiency!$G37+(Transition!$C37*('Base-scenario'!O39*'Unit emission'!O82)+'Base-scenario'!O127*'Unit emission'!O214)*Efficiency!$P37)/Lifetime!$C37</f>
        <v>0</v>
      </c>
      <c r="O38">
        <f>(Transition!$D37*('Base-scenario'!P39*'Unit emission'!P38)*Efficiency!$G37+(Transition!$C37*('Base-scenario'!P39*'Unit emission'!P82)+'Base-scenario'!P127*'Unit emission'!P214)*Efficiency!$P37)/Lifetime!$C37</f>
        <v>0</v>
      </c>
      <c r="P38">
        <f>(Transition!$D37*('Base-scenario'!Q39*'Unit emission'!Q38)*Efficiency!$G37+(Transition!$C37*('Base-scenario'!Q39*'Unit emission'!Q82)+'Base-scenario'!Q127*'Unit emission'!Q214)*Efficiency!$P37)/Lifetime!$C37</f>
        <v>0</v>
      </c>
      <c r="Q38">
        <f>(Transition!$D37*('Base-scenario'!R39*'Unit emission'!R38)*Efficiency!$G37+(Transition!$C37*('Base-scenario'!R39*'Unit emission'!R82)+'Base-scenario'!R127*'Unit emission'!R214)*Efficiency!$P37)/Lifetime!$C37</f>
        <v>0</v>
      </c>
      <c r="R38">
        <f>(Transition!$D37*('Base-scenario'!S39*'Unit emission'!S38)*Efficiency!$G37+Transition!$C37*('Base-scenario'!S39*'Unit emission'!S82)*Efficiency!$P37)/Lifetime!$C37</f>
        <v>0</v>
      </c>
      <c r="S38">
        <f>(Transition!$D37*('Base-scenario'!T39*'Unit emission'!C38)*Efficiency!$G37+(Transition!$C37*('Base-scenario'!T39*'Unit emission'!C82)+'Base-scenario'!T127*'Unit emission'!C214)*Efficiency!$P37)/Lifetime!$C37</f>
        <v>343761.92315965093</v>
      </c>
      <c r="T38">
        <f>(Transition!$D37*('Base-scenario'!U39*'Unit emission'!D38)*Efficiency!$G37+(Transition!$C37*('Base-scenario'!U39*'Unit emission'!D82)+'Base-scenario'!U127*'Unit emission'!D214)*Efficiency!$P37)/Lifetime!$C37</f>
        <v>116100272.15610924</v>
      </c>
      <c r="U38">
        <f>(Transition!$D37*('Base-scenario'!V39*'Unit emission'!E38)*Efficiency!$G37+(Transition!$C37*('Base-scenario'!V39*'Unit emission'!E82)+'Base-scenario'!V127*'Unit emission'!E214)*Efficiency!$P37)/Lifetime!$C37</f>
        <v>21362833.438692741</v>
      </c>
      <c r="V38">
        <f>(Transition!$D37*('Base-scenario'!W39*'Unit emission'!F38)*Efficiency!$G37+(Transition!$C37*('Base-scenario'!W39*'Unit emission'!F82)+'Base-scenario'!W127*'Unit emission'!F214)*Efficiency!$P37)/Lifetime!$C37</f>
        <v>15383222.438347656</v>
      </c>
      <c r="W38">
        <f>(Transition!$D37*('Base-scenario'!X39*'Unit emission'!G38)*Efficiency!$G37+(Transition!$C37*('Base-scenario'!X39*'Unit emission'!G82)+'Base-scenario'!X127*'Unit emission'!G214)*Efficiency!$P37)/Lifetime!$C37</f>
        <v>582266.03971286118</v>
      </c>
      <c r="X38">
        <f>(Transition!$D37*('Base-scenario'!Y39*'Unit emission'!H38)*Efficiency!$G37+(Transition!$C37*('Base-scenario'!Y39*'Unit emission'!H82)+'Base-scenario'!Y127*'Unit emission'!H214)*Efficiency!$P37)/Lifetime!$C37</f>
        <v>9139482.1061649956</v>
      </c>
      <c r="Y38">
        <f>(Transition!$D37*('Base-scenario'!Z39*'Unit emission'!I38)*Efficiency!$G37+(Transition!$C37*('Base-scenario'!Z39*'Unit emission'!I82)+'Base-scenario'!Z127*'Unit emission'!I214)*Efficiency!$P37)/Lifetime!$C37</f>
        <v>16104565.442190537</v>
      </c>
      <c r="Z38">
        <f>(Transition!$D37*('Base-scenario'!AA39*'Unit emission'!J38)*Efficiency!$G37+(Transition!$C37*('Base-scenario'!AA39*'Unit emission'!J82)+'Base-scenario'!AA127*'Unit emission'!J214)*Efficiency!$P37)/Lifetime!$C37</f>
        <v>66241177.513164565</v>
      </c>
      <c r="AA38">
        <f>(Transition!$D37*('Base-scenario'!AB39*'Unit emission'!K38)*Efficiency!$G37+(Transition!$C37*('Base-scenario'!AB39*'Unit emission'!K82)+'Base-scenario'!AB127*'Unit emission'!K214)*Efficiency!$P37)/Lifetime!$C37</f>
        <v>183250713.8412548</v>
      </c>
      <c r="AB38">
        <f>(Transition!$D37*('Base-scenario'!AC39*'Unit emission'!L38)*Efficiency!$G37+(Transition!$C37*('Base-scenario'!AC39*'Unit emission'!L82)+'Base-scenario'!AC127*'Unit emission'!L214)*Efficiency!$P37)/Lifetime!$C37</f>
        <v>42242463.218701862</v>
      </c>
      <c r="AC38">
        <f>(Transition!$D37*('Base-scenario'!AD39*'Unit emission'!M38)*Efficiency!$G37+(Transition!$C37*('Base-scenario'!AD39*'Unit emission'!M82)+'Base-scenario'!AD127*'Unit emission'!M214)*Efficiency!$P37)/Lifetime!$C37</f>
        <v>31500418.423624258</v>
      </c>
      <c r="AD38">
        <f>(Transition!$D37*('Base-scenario'!AE39*'Unit emission'!N38)*Efficiency!$G37+(Transition!$C37*('Base-scenario'!AE39*'Unit emission'!N82)+'Base-scenario'!AE127*'Unit emission'!N214)*Efficiency!$P37)/Lifetime!$C37</f>
        <v>8145877.441066104</v>
      </c>
      <c r="AE38">
        <f>(Transition!$D37*('Base-scenario'!AF39*'Unit emission'!O38)*Efficiency!$G37+(Transition!$C37*('Base-scenario'!AF39*'Unit emission'!O82)+'Base-scenario'!AF127*'Unit emission'!O214)*Efficiency!$P37)/Lifetime!$C37</f>
        <v>16940231.673847586</v>
      </c>
      <c r="AF38">
        <f>(Transition!$D37*('Base-scenario'!AG39*'Unit emission'!P38)*Efficiency!$G37+(Transition!$C37*('Base-scenario'!AG39*'Unit emission'!P82)+'Base-scenario'!AG127*'Unit emission'!P214)*Efficiency!$P37)/Lifetime!$C37</f>
        <v>22436177.006838754</v>
      </c>
      <c r="AG38">
        <f>(Transition!$D37*('Base-scenario'!AH39*'Unit emission'!Q38)*Efficiency!$G37+(Transition!$C37*('Base-scenario'!AH39*'Unit emission'!Q82)+'Base-scenario'!AH127*'Unit emission'!Q214)*Efficiency!$P37)/Lifetime!$C37</f>
        <v>18543340.066059355</v>
      </c>
      <c r="AH38">
        <f>(Transition!$D37*('Base-scenario'!AI39*'Unit emission'!R38)*Efficiency!$G37+(Transition!$C37*('Base-scenario'!AI39*'Unit emission'!R82)+'Base-scenario'!AI127*'Unit emission'!R214)*Efficiency!$P37)/Lifetime!$C37</f>
        <v>62845039.970411502</v>
      </c>
      <c r="AI38">
        <f>(Transition!$D37*('Base-scenario'!AJ39*'Unit emission'!S38)*Efficiency!$G37+Transition!$C37*('Base-scenario'!AJ39*'Unit emission'!S82)*Efficiency!$P37)/Lifetime!$C37</f>
        <v>0</v>
      </c>
      <c r="AJ38">
        <f>(Transition!$D37*('Base-scenario'!AK39*'Unit emission'!C38+'Base-scenario'!AK127*'Unit emission'!C170)*Efficiency!$G37+(Transition!$C37*('Base-scenario'!AK39*'Unit emission'!C82)+'Base-scenario'!AK127*'Unit emission'!C214)*Efficiency!$P37)/Lifetime!$C37</f>
        <v>21274169.03013454</v>
      </c>
      <c r="AK38">
        <f>(Transition!$D37*('Base-scenario'!AL39*'Unit emission'!D38+'Base-scenario'!AL127*'Unit emission'!D170)*Efficiency!$G37+(Transition!$C37*('Base-scenario'!AL39*'Unit emission'!D82)+'Base-scenario'!AL127*'Unit emission'!D214)*Efficiency!$P37)/Lifetime!$C37</f>
        <v>241988236.8379668</v>
      </c>
      <c r="AL38">
        <f>(Transition!$D37*('Base-scenario'!AM39*'Unit emission'!E38+'Base-scenario'!AM127*'Unit emission'!E170)*Efficiency!$G37+(Transition!$C37*('Base-scenario'!AM39*'Unit emission'!E82)+'Base-scenario'!AM127*'Unit emission'!E214)*Efficiency!$P37)/Lifetime!$C37</f>
        <v>76414943.790026218</v>
      </c>
      <c r="AM38">
        <f>(Transition!$D37*('Base-scenario'!AN39*'Unit emission'!F38+'Base-scenario'!AN127*'Unit emission'!F170)*Efficiency!$G37+(Transition!$C37*('Base-scenario'!AN39*'Unit emission'!F82)+'Base-scenario'!AN127*'Unit emission'!F214)*Efficiency!$P37)/Lifetime!$C37</f>
        <v>42973908.117418617</v>
      </c>
      <c r="AN38">
        <f>(Transition!$D37*('Base-scenario'!AO39*'Unit emission'!G38+'Base-scenario'!AO127*'Unit emission'!G170)*Efficiency!$G37+(Transition!$C37*('Base-scenario'!AO39*'Unit emission'!G82)+'Base-scenario'!AO127*'Unit emission'!G214)*Efficiency!$P37)/Lifetime!$C37</f>
        <v>10969430.328557488</v>
      </c>
      <c r="AO38">
        <f>(Transition!$D37*('Base-scenario'!AP39*'Unit emission'!H38+'Base-scenario'!AP127*'Unit emission'!H170)*Efficiency!$G37+(Transition!$C37*('Base-scenario'!AP39*'Unit emission'!H82)+'Base-scenario'!AP127*'Unit emission'!H214)*Efficiency!$P37)/Lifetime!$C37</f>
        <v>18495844.311604451</v>
      </c>
      <c r="AP38">
        <f>(Transition!$D37*('Base-scenario'!AQ39*'Unit emission'!I38+'Base-scenario'!AQ127*'Unit emission'!I170)*Efficiency!$G37+(Transition!$C37*('Base-scenario'!AQ39*'Unit emission'!I82)+'Base-scenario'!AQ127*'Unit emission'!I214)*Efficiency!$P37)/Lifetime!$C37</f>
        <v>33247003.525266543</v>
      </c>
      <c r="AQ38">
        <f>(Transition!$D37*('Base-scenario'!AR39*'Unit emission'!J38+'Base-scenario'!AR127*'Unit emission'!J170)*Efficiency!$G37+(Transition!$C37*('Base-scenario'!AR39*'Unit emission'!J82)+'Base-scenario'!AR127*'Unit emission'!J214)*Efficiency!$P37)/Lifetime!$C37</f>
        <v>134845617.14929545</v>
      </c>
      <c r="AR38">
        <f>(Transition!$D37*('Base-scenario'!AS39*'Unit emission'!K38+'Base-scenario'!AS127*'Unit emission'!K170)*Efficiency!$G37+(Transition!$C37*('Base-scenario'!AS39*'Unit emission'!K82)+'Base-scenario'!AS127*'Unit emission'!K214)*Efficiency!$P37)/Lifetime!$C37</f>
        <v>334592523.14969909</v>
      </c>
      <c r="AS38">
        <f>(Transition!$D37*('Base-scenario'!AT39*'Unit emission'!L38+'Base-scenario'!AT127*'Unit emission'!L170)*Efficiency!$G37+(Transition!$C37*('Base-scenario'!AT39*'Unit emission'!L82)+'Base-scenario'!AT127*'Unit emission'!L214)*Efficiency!$P37)/Lifetime!$C37</f>
        <v>85705679.275580674</v>
      </c>
      <c r="AT38">
        <f>(Transition!$D37*('Base-scenario'!AU39*'Unit emission'!M38+'Base-scenario'!AU127*'Unit emission'!M170)*Efficiency!$G37+(Transition!$C37*('Base-scenario'!AU39*'Unit emission'!M82)+'Base-scenario'!AU127*'Unit emission'!M214)*Efficiency!$P37)/Lifetime!$C37</f>
        <v>64283120.203534856</v>
      </c>
      <c r="AU38">
        <f>(Transition!$D37*('Base-scenario'!AV39*'Unit emission'!N38+'Base-scenario'!AV127*'Unit emission'!N170)*Efficiency!$G37+(Transition!$C37*('Base-scenario'!AV39*'Unit emission'!N82)+'Base-scenario'!AV127*'Unit emission'!N214)*Efficiency!$P37)/Lifetime!$C37</f>
        <v>16593575.641510451</v>
      </c>
      <c r="AV38">
        <f>(Transition!$D37*('Base-scenario'!AW39*'Unit emission'!O38+'Base-scenario'!AW127*'Unit emission'!O170)*Efficiency!$G37+(Transition!$C37*('Base-scenario'!AW39*'Unit emission'!O82)+'Base-scenario'!AW127*'Unit emission'!O214)*Efficiency!$P37)/Lifetime!$C37</f>
        <v>34805905.748525493</v>
      </c>
      <c r="AW38">
        <f>(Transition!$D37*('Base-scenario'!AX39*'Unit emission'!P38+'Base-scenario'!AX127*'Unit emission'!P170)*Efficiency!$G37+(Transition!$C37*('Base-scenario'!AX39*'Unit emission'!P82)+'Base-scenario'!AX127*'Unit emission'!P214)*Efficiency!$P37)/Lifetime!$C37</f>
        <v>45164596.154577769</v>
      </c>
      <c r="AX38">
        <f>(Transition!$D37*('Base-scenario'!AY39*'Unit emission'!Q38+'Base-scenario'!AY127*'Unit emission'!Q170)*Efficiency!$G37+(Transition!$C37*('Base-scenario'!AY39*'Unit emission'!Q82)+'Base-scenario'!AY127*'Unit emission'!Q214)*Efficiency!$P37)/Lifetime!$C37</f>
        <v>37511744.595844254</v>
      </c>
      <c r="AY38">
        <f>(Transition!$D37*('Base-scenario'!AZ39*'Unit emission'!R38+'Base-scenario'!AZ127*'Unit emission'!R170)*Efficiency!$G37+(Transition!$C37*('Base-scenario'!AZ39*'Unit emission'!R82)+'Base-scenario'!AZ127*'Unit emission'!R214)*Efficiency!$P37)/Lifetime!$C37</f>
        <v>126742949.6347798</v>
      </c>
      <c r="AZ38">
        <f>(Transition!$D37*('Base-scenario'!BA39*'Unit emission'!S38)*Efficiency!$G37+Transition!$C37*('Base-scenario'!BA39*'Unit emission'!S82)*Efficiency!$P37)/Lifetime!$C37</f>
        <v>0</v>
      </c>
      <c r="BA38" s="9">
        <f>(Transition!$D37*('Base-scenario'!BB39*'Unit emission'!C38)*Efficiency!$G37+Transition!$C37*('Base-scenario'!BB39*'Unit emission'!C82)*Efficiency!$P37)/Lifetime!$C37</f>
        <v>0</v>
      </c>
      <c r="BB38" s="9">
        <f>(Transition!$D37*('Base-scenario'!BC39*'Unit emission'!D38)*Efficiency!$G37+Transition!$C37*('Base-scenario'!BC39*'Unit emission'!D82)*Efficiency!$P37)/Lifetime!$C37</f>
        <v>0</v>
      </c>
      <c r="BC38" s="9">
        <f>(Transition!$D37*('Base-scenario'!BD39*'Unit emission'!E38)*Efficiency!$G37+Transition!$C37*('Base-scenario'!BD39*'Unit emission'!E82)*Efficiency!$P37)/Lifetime!$C37</f>
        <v>0</v>
      </c>
      <c r="BD38" s="9">
        <f>(Transition!$D37*('Base-scenario'!BE39*'Unit emission'!F38)*Efficiency!$G37+Transition!$C37*('Base-scenario'!BE39*'Unit emission'!F82)*Efficiency!$P37)/Lifetime!$C37</f>
        <v>0</v>
      </c>
      <c r="BE38" s="9">
        <f>(Transition!$D37*('Base-scenario'!BF39*'Unit emission'!G38)*Efficiency!$G37+Transition!$C37*('Base-scenario'!BF39*'Unit emission'!G82)*Efficiency!$P37)/Lifetime!$C37</f>
        <v>0</v>
      </c>
      <c r="BF38" s="9">
        <f>(Transition!$D37*('Base-scenario'!BG39*'Unit emission'!H38)*Efficiency!$G37+Transition!$C37*('Base-scenario'!BG39*'Unit emission'!H82)*Efficiency!$P37)/Lifetime!$C37</f>
        <v>0</v>
      </c>
      <c r="BG38" s="9">
        <f>(Transition!$D37*('Base-scenario'!BH39*'Unit emission'!I38)*Efficiency!$G37+Transition!$C37*('Base-scenario'!BH39*'Unit emission'!I82)*Efficiency!$P37)/Lifetime!$C37</f>
        <v>0</v>
      </c>
      <c r="BH38" s="9">
        <f>(Transition!$D37*('Base-scenario'!BI39*'Unit emission'!J38)*Efficiency!$G37+Transition!$C37*('Base-scenario'!BI39*'Unit emission'!J82)*Efficiency!$P37)/Lifetime!$C37</f>
        <v>0</v>
      </c>
      <c r="BI38" s="9">
        <f>(Transition!$D37*('Base-scenario'!BJ39*'Unit emission'!K38)*Efficiency!$G37+Transition!$C37*('Base-scenario'!BJ39*'Unit emission'!K82)*Efficiency!$P37)/Lifetime!$C37</f>
        <v>0</v>
      </c>
      <c r="BJ38" s="9">
        <f>(Transition!$D37*('Base-scenario'!BK39*'Unit emission'!L38)*Efficiency!$G37+Transition!$C37*('Base-scenario'!BK39*'Unit emission'!L82)*Efficiency!$P37)/Lifetime!$C37</f>
        <v>0</v>
      </c>
      <c r="BK38" s="9">
        <f>(Transition!$D37*('Base-scenario'!BL39*'Unit emission'!M38)*Efficiency!$G37+Transition!$C37*('Base-scenario'!BL39*'Unit emission'!M82)*Efficiency!$P37)/Lifetime!$C37</f>
        <v>0</v>
      </c>
      <c r="BL38" s="9">
        <f>(Transition!$D37*('Base-scenario'!BM39*'Unit emission'!N38)*Efficiency!$G37+Transition!$C37*('Base-scenario'!BM39*'Unit emission'!N82)*Efficiency!$P37)/Lifetime!$C37</f>
        <v>0</v>
      </c>
      <c r="BM38" s="9">
        <f>(Transition!$D37*('Base-scenario'!BN39*'Unit emission'!O38)*Efficiency!$G37+Transition!$C37*('Base-scenario'!BN39*'Unit emission'!O82)*Efficiency!$P37)/Lifetime!$C37</f>
        <v>0</v>
      </c>
      <c r="BN38" s="9">
        <f>(Transition!$D37*('Base-scenario'!BO39*'Unit emission'!P38)*Efficiency!$G37+Transition!$C37*('Base-scenario'!BO39*'Unit emission'!P82)*Efficiency!$P37)/Lifetime!$C37</f>
        <v>0</v>
      </c>
      <c r="BO38" s="9">
        <f>(Transition!$D37*('Base-scenario'!BP39*'Unit emission'!Q38)*Efficiency!$G37+Transition!$C37*('Base-scenario'!BP39*'Unit emission'!Q82)*Efficiency!$P37)/Lifetime!$C37</f>
        <v>0</v>
      </c>
      <c r="BP38" s="9">
        <f>(Transition!$D37*('Base-scenario'!BQ39*'Unit emission'!R38)*Efficiency!$G37+Transition!$C37*('Base-scenario'!BQ39*'Unit emission'!R82)*Efficiency!$P37)/Lifetime!$C37</f>
        <v>0</v>
      </c>
      <c r="BQ38" s="9">
        <f>(Transition!$D37*('Base-scenario'!BR39*'Unit emission'!S38)*Efficiency!$G37+Transition!$C37*('Base-scenario'!BR39*'Unit emission'!S82)*Efficiency!$P37)/Lifetime!$C37</f>
        <v>0</v>
      </c>
      <c r="BR38" s="9">
        <f>(Transition!$D37*('Base-scenario'!BS39*'Unit emission'!C38)*Efficiency!$G37+Transition!$C37*('Base-scenario'!BS39*'Unit emission'!C82)*Efficiency!$P37)/Lifetime!$C37</f>
        <v>0</v>
      </c>
      <c r="BS38" s="9">
        <f>(Transition!$D37*('Base-scenario'!BT39*'Unit emission'!D38)*Efficiency!$G37+Transition!$C37*('Base-scenario'!BT39*'Unit emission'!D82)*Efficiency!$P37)/Lifetime!$C37</f>
        <v>0</v>
      </c>
      <c r="BT38" s="9">
        <f>(Transition!$D37*('Base-scenario'!BU39*'Unit emission'!E38)*Efficiency!$G37+Transition!$C37*('Base-scenario'!BU39*'Unit emission'!E82)*Efficiency!$P37)/Lifetime!$C37</f>
        <v>0</v>
      </c>
      <c r="BU38" s="9">
        <f>(Transition!$D37*('Base-scenario'!BV39*'Unit emission'!F38)*Efficiency!$G37+Transition!$C37*('Base-scenario'!BV39*'Unit emission'!F82)*Efficiency!$P37)/Lifetime!$C37</f>
        <v>0</v>
      </c>
      <c r="BV38" s="9">
        <f>(Transition!$D37*('Base-scenario'!BW39*'Unit emission'!G38)*Efficiency!$G37+Transition!$C37*('Base-scenario'!BW39*'Unit emission'!G82)*Efficiency!$P37)/Lifetime!$C37</f>
        <v>0</v>
      </c>
      <c r="BW38" s="9">
        <f>(Transition!$D37*('Base-scenario'!BX39*'Unit emission'!H38)*Efficiency!$G37+Transition!$C37*('Base-scenario'!BX39*'Unit emission'!H82)*Efficiency!$P37)/Lifetime!$C37</f>
        <v>0</v>
      </c>
      <c r="BX38" s="9">
        <f>(Transition!$D37*('Base-scenario'!BY39*'Unit emission'!I38)*Efficiency!$G37+Transition!$C37*('Base-scenario'!BY39*'Unit emission'!I82)*Efficiency!$P37)/Lifetime!$C37</f>
        <v>0</v>
      </c>
      <c r="BY38" s="9">
        <f>(Transition!$D37*('Base-scenario'!BZ39*'Unit emission'!J38)*Efficiency!$G37+Transition!$C37*('Base-scenario'!BZ39*'Unit emission'!J82)*Efficiency!$P37)/Lifetime!$C37</f>
        <v>0</v>
      </c>
      <c r="BZ38" s="9">
        <f>(Transition!$D37*('Base-scenario'!CA39*'Unit emission'!K38)*Efficiency!$G37+Transition!$C37*('Base-scenario'!CA39*'Unit emission'!K82)*Efficiency!$P37)/Lifetime!$C37</f>
        <v>0</v>
      </c>
      <c r="CA38" s="9">
        <f>(Transition!$D37*('Base-scenario'!CB39*'Unit emission'!L38)*Efficiency!$G37+Transition!$C37*('Base-scenario'!CB39*'Unit emission'!L82)*Efficiency!$P37)/Lifetime!$C37</f>
        <v>0</v>
      </c>
      <c r="CB38" s="9">
        <f>(Transition!$D37*('Base-scenario'!CC39*'Unit emission'!M38)*Efficiency!$G37+Transition!$C37*('Base-scenario'!CC39*'Unit emission'!M82)*Efficiency!$P37)/Lifetime!$C37</f>
        <v>0</v>
      </c>
      <c r="CC38" s="9">
        <f>(Transition!$D37*('Base-scenario'!CD39*'Unit emission'!N38)*Efficiency!$G37+Transition!$C37*('Base-scenario'!CD39*'Unit emission'!N82)*Efficiency!$P37)/Lifetime!$C37</f>
        <v>0</v>
      </c>
      <c r="CD38" s="9">
        <f>(Transition!$D37*('Base-scenario'!CE39*'Unit emission'!O38)*Efficiency!$G37+Transition!$C37*('Base-scenario'!CE39*'Unit emission'!O82)*Efficiency!$P37)/Lifetime!$C37</f>
        <v>0</v>
      </c>
      <c r="CE38" s="9">
        <f>(Transition!$D37*('Base-scenario'!CF39*'Unit emission'!P38)*Efficiency!$G37+Transition!$C37*('Base-scenario'!CF39*'Unit emission'!P82)*Efficiency!$P37)/Lifetime!$C37</f>
        <v>0</v>
      </c>
      <c r="CF38" s="9">
        <f>(Transition!$D37*('Base-scenario'!CG39*'Unit emission'!Q38)*Efficiency!$G37+Transition!$C37*('Base-scenario'!CG39*'Unit emission'!Q82)*Efficiency!$P37)/Lifetime!$C37</f>
        <v>0</v>
      </c>
      <c r="CG38" s="9">
        <f>(Transition!$D37*('Base-scenario'!CH39*'Unit emission'!R38)*Efficiency!$G37+Transition!$C37*('Base-scenario'!CH39*'Unit emission'!R82)*Efficiency!$P37)/Lifetime!$C37</f>
        <v>0</v>
      </c>
      <c r="CJ38">
        <v>2045</v>
      </c>
      <c r="CK38">
        <f>(Transition!$D37*('RCP26 scenario'!C39*'Unit emission'!T38+'RCP26 scenario'!C127*'Unit emission'!T170)*Efficiency!$G37+(Transition!$C37*('RCP26 scenario'!C39*'Unit emission'!T82)+'RCP26 scenario'!C127*'Unit emission'!T214)*Efficiency!$P37)/Lifetime!$C37</f>
        <v>0</v>
      </c>
      <c r="CL38">
        <f>(Transition!$D37*('RCP26 scenario'!D39*'Unit emission'!U38+'RCP26 scenario'!D127*'Unit emission'!U170)*Efficiency!$G37+(Transition!$C37*('RCP26 scenario'!D39*'Unit emission'!U82)+'RCP26 scenario'!D127*'Unit emission'!U214)*Efficiency!$P37)/Lifetime!$C37</f>
        <v>0</v>
      </c>
      <c r="CM38">
        <f>(Transition!$D37*('RCP26 scenario'!E39*'Unit emission'!V38+'RCP26 scenario'!E127*'Unit emission'!V170)*Efficiency!$G37+(Transition!$C37*('RCP26 scenario'!E39*'Unit emission'!V82)+'RCP26 scenario'!E127*'Unit emission'!V214)*Efficiency!$P37)/Lifetime!$C37</f>
        <v>0</v>
      </c>
      <c r="CN38">
        <f>(Transition!$D37*('RCP26 scenario'!F39*'Unit emission'!W38+'RCP26 scenario'!F127*'Unit emission'!W170)*Efficiency!$G37+(Transition!$C37*('RCP26 scenario'!F39*'Unit emission'!W82)+'RCP26 scenario'!F127*'Unit emission'!W214)*Efficiency!$P37)/Lifetime!$C37</f>
        <v>0</v>
      </c>
      <c r="CO38">
        <f>(Transition!$D37*('RCP26 scenario'!G39*'Unit emission'!X38+'RCP26 scenario'!G127*'Unit emission'!X170)*Efficiency!$G37+(Transition!$C37*('RCP26 scenario'!G39*'Unit emission'!X82)+'RCP26 scenario'!G127*'Unit emission'!X214)*Efficiency!$P37)/Lifetime!$C37</f>
        <v>0</v>
      </c>
      <c r="CP38">
        <f>(Transition!$D37*('RCP26 scenario'!H39*'Unit emission'!Y38+'RCP26 scenario'!H127*'Unit emission'!Y170)*Efficiency!$G37+(Transition!$C37*('RCP26 scenario'!H39*'Unit emission'!Y82)+'RCP26 scenario'!H127*'Unit emission'!Y214)*Efficiency!$P37)/Lifetime!$C37</f>
        <v>0</v>
      </c>
      <c r="CQ38">
        <f>(Transition!$D37*('RCP26 scenario'!I39*'Unit emission'!Z38+'RCP26 scenario'!I127*'Unit emission'!Z170)*Efficiency!$G37+(Transition!$C37*('RCP26 scenario'!I39*'Unit emission'!Z82)+'RCP26 scenario'!I127*'Unit emission'!Z214)*Efficiency!$P37)/Lifetime!$C37</f>
        <v>0</v>
      </c>
      <c r="CR38">
        <f>(Transition!$D37*('RCP26 scenario'!J39*'Unit emission'!AA38+'RCP26 scenario'!J127*'Unit emission'!AA170)*Efficiency!$G37+(Transition!$C37*('RCP26 scenario'!J39*'Unit emission'!AA82)+'RCP26 scenario'!J127*'Unit emission'!AA214)*Efficiency!$P37)/Lifetime!$C37</f>
        <v>0</v>
      </c>
      <c r="CS38">
        <f>(Transition!$D37*('RCP26 scenario'!K39*'Unit emission'!AB38+'RCP26 scenario'!K127*'Unit emission'!AB170)*Efficiency!$G37+(Transition!$C37*('RCP26 scenario'!K39*'Unit emission'!AB82)+'RCP26 scenario'!K127*'Unit emission'!AB214)*Efficiency!$P37)/Lifetime!$C37</f>
        <v>0</v>
      </c>
      <c r="CT38">
        <f>(Transition!$D37*('RCP26 scenario'!L39*'Unit emission'!AC38+'RCP26 scenario'!L127*'Unit emission'!AC170)*Efficiency!$G37+(Transition!$C37*('RCP26 scenario'!L39*'Unit emission'!AC82)+'RCP26 scenario'!L127*'Unit emission'!AC214)*Efficiency!$P37)/Lifetime!$C37</f>
        <v>0</v>
      </c>
      <c r="CU38">
        <f>(Transition!$D37*('RCP26 scenario'!M39*'Unit emission'!AD38+'RCP26 scenario'!M127*'Unit emission'!AD170)*Efficiency!$G37+(Transition!$C37*('RCP26 scenario'!M39*'Unit emission'!AD82)+'RCP26 scenario'!M127*'Unit emission'!AD214)*Efficiency!$P37)/Lifetime!$C37</f>
        <v>0</v>
      </c>
      <c r="CV38">
        <f>(Transition!$D37*('RCP26 scenario'!N39*'Unit emission'!AE38+'RCP26 scenario'!N127*'Unit emission'!AE170)*Efficiency!$G37+(Transition!$C37*('RCP26 scenario'!N39*'Unit emission'!AE82)+'RCP26 scenario'!N127*'Unit emission'!AE214)*Efficiency!$P37)/Lifetime!$C37</f>
        <v>0</v>
      </c>
      <c r="CW38">
        <f>(Transition!$D37*('RCP26 scenario'!O39*'Unit emission'!AF38+'RCP26 scenario'!O127*'Unit emission'!AF170)*Efficiency!$G37+(Transition!$C37*('RCP26 scenario'!O39*'Unit emission'!AF82)+'RCP26 scenario'!O127*'Unit emission'!AF214)*Efficiency!$P37)/Lifetime!$C37</f>
        <v>0</v>
      </c>
      <c r="CX38">
        <f>(Transition!$D37*('RCP26 scenario'!P39*'Unit emission'!AG38+'RCP26 scenario'!P127*'Unit emission'!AG170)*Efficiency!$G37+(Transition!$C37*('RCP26 scenario'!P39*'Unit emission'!AG82)+'RCP26 scenario'!P127*'Unit emission'!AG214)*Efficiency!$P37)/Lifetime!$C37</f>
        <v>0</v>
      </c>
      <c r="CY38">
        <f>(Transition!$D37*('RCP26 scenario'!Q39*'Unit emission'!AH38+'RCP26 scenario'!Q127*'Unit emission'!AH170)*Efficiency!$G37+(Transition!$C37*('RCP26 scenario'!Q39*'Unit emission'!AH82)+'RCP26 scenario'!Q127*'Unit emission'!AH214)*Efficiency!$P37)/Lifetime!$C37</f>
        <v>0</v>
      </c>
      <c r="CZ38">
        <f>(Transition!$D37*('RCP26 scenario'!R39*'Unit emission'!AI38+'RCP26 scenario'!R127*'Unit emission'!AI170)*Efficiency!$G37+(Transition!$C37*('RCP26 scenario'!R39*'Unit emission'!AI82)+'RCP26 scenario'!R127*'Unit emission'!AI214)*Efficiency!$P37)/Lifetime!$C37</f>
        <v>0</v>
      </c>
      <c r="DA38">
        <f>(Transition!$D37*('RCP26 scenario'!S39*'Unit emission'!AJ38)*Efficiency!$G37+Transition!$C37*('RCP26 scenario'!S39*'Unit emission'!AJ82)*Efficiency!$P37)/Lifetime!$C37</f>
        <v>0</v>
      </c>
      <c r="DB38">
        <f>(Transition!$D37*('RCP26 scenario'!T39*'Unit emission'!T38+'RCP26 scenario'!T127*'Unit emission'!T170)*Efficiency!$G37+(Transition!$C37*('RCP26 scenario'!T39*'Unit emission'!T82)+'RCP26 scenario'!T127*'Unit emission'!T214)*Efficiency!$P37)/Lifetime!$C37</f>
        <v>157262286.91716489</v>
      </c>
      <c r="DC38">
        <f>(Transition!$D37*('RCP26 scenario'!U39*'Unit emission'!U38+'RCP26 scenario'!U127*'Unit emission'!U170)*Efficiency!$G37+(Transition!$C37*('RCP26 scenario'!U39*'Unit emission'!U82)+'RCP26 scenario'!U127*'Unit emission'!U214)*Efficiency!$P37)/Lifetime!$C37</f>
        <v>72070304.32204181</v>
      </c>
      <c r="DD38">
        <f>(Transition!$D37*('RCP26 scenario'!V39*'Unit emission'!V38+'RCP26 scenario'!V127*'Unit emission'!V170)*Efficiency!$G37+(Transition!$C37*('RCP26 scenario'!V39*'Unit emission'!V82)+'RCP26 scenario'!V127*'Unit emission'!V214)*Efficiency!$P37)/Lifetime!$C37</f>
        <v>9740279.9467439558</v>
      </c>
      <c r="DE38">
        <f>(Transition!$D37*('RCP26 scenario'!W39*'Unit emission'!W38+'RCP26 scenario'!W127*'Unit emission'!W170)*Efficiency!$G37+(Transition!$C37*('RCP26 scenario'!W39*'Unit emission'!W82)+'RCP26 scenario'!W127*'Unit emission'!W214)*Efficiency!$P37)/Lifetime!$C37</f>
        <v>13654040.102821687</v>
      </c>
      <c r="DF38">
        <f>(Transition!$D37*('RCP26 scenario'!X39*'Unit emission'!X38+'RCP26 scenario'!X127*'Unit emission'!X170)*Efficiency!$G37+(Transition!$C37*('RCP26 scenario'!X39*'Unit emission'!X82)+'RCP26 scenario'!X127*'Unit emission'!X214)*Efficiency!$P37)/Lifetime!$C37</f>
        <v>90657171.894218445</v>
      </c>
      <c r="DG38">
        <f>(Transition!$D37*('RCP26 scenario'!Y39*'Unit emission'!Y38+'RCP26 scenario'!Y127*'Unit emission'!Y170)*Efficiency!$G37+(Transition!$C37*('RCP26 scenario'!Y39*'Unit emission'!Y82)+'RCP26 scenario'!Y127*'Unit emission'!Y214)*Efficiency!$P37)/Lifetime!$C37</f>
        <v>12713700.669135908</v>
      </c>
      <c r="DH38">
        <f>(Transition!$D37*('RCP26 scenario'!Z39*'Unit emission'!Z38+'RCP26 scenario'!Z127*'Unit emission'!Z170)*Efficiency!$G37+(Transition!$C37*('RCP26 scenario'!Z39*'Unit emission'!Z82)+'RCP26 scenario'!Z127*'Unit emission'!Z214)*Efficiency!$P37)/Lifetime!$C37</f>
        <v>11903544.969273519</v>
      </c>
      <c r="DI38">
        <f>(Transition!$D37*('RCP26 scenario'!AA39*'Unit emission'!AA38+'RCP26 scenario'!AA127*'Unit emission'!AA170)*Efficiency!$G37+(Transition!$C37*('RCP26 scenario'!AA39*'Unit emission'!AA82)+'RCP26 scenario'!AA127*'Unit emission'!AA214)*Efficiency!$P37)/Lifetime!$C37</f>
        <v>47186906.002050266</v>
      </c>
      <c r="DJ38">
        <f>(Transition!$D37*('RCP26 scenario'!AB39*'Unit emission'!AB38+'RCP26 scenario'!AB127*'Unit emission'!AB170)*Efficiency!$G37+(Transition!$C37*('RCP26 scenario'!AB39*'Unit emission'!AB82)+'RCP26 scenario'!AB127*'Unit emission'!AB214)*Efficiency!$P37)/Lifetime!$C37</f>
        <v>151919729.87760118</v>
      </c>
      <c r="DK38">
        <f>(Transition!$D37*('RCP26 scenario'!AC39*'Unit emission'!AC38+'RCP26 scenario'!AC127*'Unit emission'!AC170)*Efficiency!$G37+(Transition!$C37*('RCP26 scenario'!AC39*'Unit emission'!AC82)+'RCP26 scenario'!AC127*'Unit emission'!AC214)*Efficiency!$P37)/Lifetime!$C37</f>
        <v>29083717.805697512</v>
      </c>
      <c r="DL38">
        <f>(Transition!$D37*('RCP26 scenario'!AD39*'Unit emission'!AD38+'RCP26 scenario'!AD127*'Unit emission'!AD170)*Efficiency!$G37+(Transition!$C37*('RCP26 scenario'!AD39*'Unit emission'!AD82)+'RCP26 scenario'!AD127*'Unit emission'!AD214)*Efficiency!$P37)/Lifetime!$C37</f>
        <v>16986546.8423803</v>
      </c>
      <c r="DM38">
        <f>(Transition!$D37*('RCP26 scenario'!AE39*'Unit emission'!AE38+'RCP26 scenario'!AE127*'Unit emission'!AE170)*Efficiency!$G37+(Transition!$C37*('RCP26 scenario'!AE39*'Unit emission'!AE82)+'RCP26 scenario'!AE127*'Unit emission'!AE214)*Efficiency!$P37)/Lifetime!$C37</f>
        <v>10955879.358987845</v>
      </c>
      <c r="DN38">
        <f>(Transition!$D37*('RCP26 scenario'!AF39*'Unit emission'!AF38+'RCP26 scenario'!AF127*'Unit emission'!AF170)*Efficiency!$G37+(Transition!$C37*('RCP26 scenario'!AF39*'Unit emission'!AF82)+'RCP26 scenario'!AF127*'Unit emission'!AF214)*Efficiency!$P37)/Lifetime!$C37</f>
        <v>16932290.835140374</v>
      </c>
      <c r="DO38">
        <f>(Transition!$D37*('RCP26 scenario'!AG39*'Unit emission'!AG38+'RCP26 scenario'!AG127*'Unit emission'!AG170)*Efficiency!$G37+(Transition!$C37*('RCP26 scenario'!AG39*'Unit emission'!AG82)+'RCP26 scenario'!AG127*'Unit emission'!AG214)*Efficiency!$P37)/Lifetime!$C37</f>
        <v>8988299.155437002</v>
      </c>
      <c r="DP38">
        <f>(Transition!$D37*('RCP26 scenario'!AH39*'Unit emission'!AH38+'RCP26 scenario'!AH127*'Unit emission'!AH170)*Efficiency!$G37+(Transition!$C37*('RCP26 scenario'!AH39*'Unit emission'!AH82)+'RCP26 scenario'!AH127*'Unit emission'!AH214)*Efficiency!$P37)/Lifetime!$C37</f>
        <v>11358864.222849468</v>
      </c>
      <c r="DQ38">
        <f>(Transition!$D37*('RCP26 scenario'!AI39*'Unit emission'!AI38+'RCP26 scenario'!AI127*'Unit emission'!AI170)*Efficiency!$G37+(Transition!$C37*('RCP26 scenario'!AI39*'Unit emission'!AI82)+'RCP26 scenario'!AI127*'Unit emission'!AI214)*Efficiency!$P37)/Lifetime!$C37</f>
        <v>25058451.119460806</v>
      </c>
      <c r="DR38">
        <f>(Transition!$D37*('RCP26 scenario'!AJ39*'Unit emission'!AJ38)*Efficiency!$G37+Transition!$C37*('RCP26 scenario'!AJ39*'Unit emission'!AJ82)*Efficiency!$P37)/Lifetime!$C37</f>
        <v>0</v>
      </c>
      <c r="DS38">
        <f>(Transition!$D37*('RCP26 scenario'!AK39*'Unit emission'!T38+'RCP26 scenario'!AK127*'Unit emission'!T170)*Efficiency!$G37+(Transition!$C37*('RCP26 scenario'!AK39*'Unit emission'!T82)+'RCP26 scenario'!AK127*'Unit emission'!T214)*Efficiency!$P37)/Lifetime!$C37</f>
        <v>459620582.94668692</v>
      </c>
      <c r="DT38">
        <f>(Transition!$D37*('RCP26 scenario'!AL39*'Unit emission'!U38+'RCP26 scenario'!AL127*'Unit emission'!U170)*Efficiency!$G37+(Transition!$C37*('RCP26 scenario'!AL39*'Unit emission'!U82)+'RCP26 scenario'!AL127*'Unit emission'!U214)*Efficiency!$P37)/Lifetime!$C37</f>
        <v>263031291.35678855</v>
      </c>
      <c r="DU38">
        <f>(Transition!$D37*('RCP26 scenario'!AM39*'Unit emission'!V38+'RCP26 scenario'!AM127*'Unit emission'!V170)*Efficiency!$G37+(Transition!$C37*('RCP26 scenario'!AM39*'Unit emission'!V82)+'RCP26 scenario'!AM127*'Unit emission'!V214)*Efficiency!$P37)/Lifetime!$C37</f>
        <v>13532041.503231136</v>
      </c>
      <c r="DV38">
        <f>(Transition!$D37*('RCP26 scenario'!AN39*'Unit emission'!W38+'RCP26 scenario'!AN127*'Unit emission'!W170)*Efficiency!$G37+(Transition!$C37*('RCP26 scenario'!AN39*'Unit emission'!W82)+'RCP26 scenario'!AN127*'Unit emission'!W214)*Efficiency!$P37)/Lifetime!$C37</f>
        <v>44969857.938163377</v>
      </c>
      <c r="DW38">
        <f>(Transition!$D37*('RCP26 scenario'!AO39*'Unit emission'!X38+'RCP26 scenario'!AO127*'Unit emission'!X170)*Efficiency!$G37+(Transition!$C37*('RCP26 scenario'!AO39*'Unit emission'!X82)+'RCP26 scenario'!AO127*'Unit emission'!X214)*Efficiency!$P37)/Lifetime!$C37</f>
        <v>241247443.70851076</v>
      </c>
      <c r="DX38">
        <f>(Transition!$D37*('RCP26 scenario'!AP39*'Unit emission'!Y38+'RCP26 scenario'!AP127*'Unit emission'!Y170)*Efficiency!$G37+(Transition!$C37*('RCP26 scenario'!AP39*'Unit emission'!Y82)+'RCP26 scenario'!AP127*'Unit emission'!Y214)*Efficiency!$P37)/Lifetime!$C37</f>
        <v>25427307.243543569</v>
      </c>
      <c r="DY38">
        <f>(Transition!$D37*('RCP26 scenario'!AQ39*'Unit emission'!Z38+'RCP26 scenario'!AQ127*'Unit emission'!Z170)*Efficiency!$G37+(Transition!$C37*('RCP26 scenario'!AQ39*'Unit emission'!Z82)+'RCP26 scenario'!AQ127*'Unit emission'!Z214)*Efficiency!$P37)/Lifetime!$C37</f>
        <v>23801326.748951927</v>
      </c>
      <c r="DZ38">
        <f>(Transition!$D37*('RCP26 scenario'!AR39*'Unit emission'!AA38+'RCP26 scenario'!AR127*'Unit emission'!AA170)*Efficiency!$G37+(Transition!$C37*('RCP26 scenario'!AR39*'Unit emission'!AA82)+'RCP26 scenario'!AR127*'Unit emission'!AA214)*Efficiency!$P37)/Lifetime!$C37</f>
        <v>94373812.004100889</v>
      </c>
      <c r="EA38">
        <f>(Transition!$D37*('RCP26 scenario'!AS39*'Unit emission'!AB38+'RCP26 scenario'!AS127*'Unit emission'!AB170)*Efficiency!$G37+(Transition!$C37*('RCP26 scenario'!AS39*'Unit emission'!AB82)+'RCP26 scenario'!AS127*'Unit emission'!AB214)*Efficiency!$P37)/Lifetime!$C37</f>
        <v>303839459.75520241</v>
      </c>
      <c r="EB38">
        <f>(Transition!$D37*('RCP26 scenario'!AT39*'Unit emission'!AC38+'RCP26 scenario'!AT127*'Unit emission'!AC170)*Efficiency!$G37+(Transition!$C37*('RCP26 scenario'!AT39*'Unit emission'!AC82)+'RCP26 scenario'!AT127*'Unit emission'!AC214)*Efficiency!$P37)/Lifetime!$C37</f>
        <v>58167435.6113948</v>
      </c>
      <c r="EC38">
        <f>(Transition!$D37*('RCP26 scenario'!AU39*'Unit emission'!AD38+'RCP26 scenario'!AU127*'Unit emission'!AD170)*Efficiency!$G37+(Transition!$C37*('RCP26 scenario'!AU39*'Unit emission'!AD82)+'RCP26 scenario'!AU127*'Unit emission'!AD214)*Efficiency!$P37)/Lifetime!$C37</f>
        <v>22246841.683497611</v>
      </c>
      <c r="ED38">
        <f>(Transition!$D37*('RCP26 scenario'!AV39*'Unit emission'!AE38+'RCP26 scenario'!AV127*'Unit emission'!AE170)*Efficiency!$G37+(Transition!$C37*('RCP26 scenario'!AV39*'Unit emission'!AE82)+'RCP26 scenario'!AV127*'Unit emission'!AE214)*Efficiency!$P37)/Lifetime!$C37</f>
        <v>21911731.067560058</v>
      </c>
      <c r="EE38">
        <f>(Transition!$D37*('RCP26 scenario'!AW39*'Unit emission'!AF38+'RCP26 scenario'!AW127*'Unit emission'!AF170)*Efficiency!$G37+(Transition!$C37*('RCP26 scenario'!AW39*'Unit emission'!AF82)+'RCP26 scenario'!AW127*'Unit emission'!AF214)*Efficiency!$P37)/Lifetime!$C37</f>
        <v>33864213.906167321</v>
      </c>
      <c r="EF38">
        <f>(Transition!$D37*('RCP26 scenario'!AX39*'Unit emission'!AG38+'RCP26 scenario'!AX127*'Unit emission'!AG170)*Efficiency!$G37+(Transition!$C37*('RCP26 scenario'!AX39*'Unit emission'!AG82)+'RCP26 scenario'!AX127*'Unit emission'!AG214)*Efficiency!$P37)/Lifetime!$C37</f>
        <v>9895731.9369580206</v>
      </c>
      <c r="EG38">
        <f>(Transition!$D37*('RCP26 scenario'!AY39*'Unit emission'!AH38+'RCP26 scenario'!AY127*'Unit emission'!AH170)*Efficiency!$G37+(Transition!$C37*('RCP26 scenario'!AY39*'Unit emission'!AH82)+'RCP26 scenario'!AY127*'Unit emission'!AH214)*Efficiency!$P37)/Lifetime!$C37</f>
        <v>22717237.562343135</v>
      </c>
      <c r="EH38">
        <f>(Transition!$D37*('RCP26 scenario'!AZ39*'Unit emission'!AI38+'RCP26 scenario'!AZ127*'Unit emission'!AI170)*Efficiency!$G37+(Transition!$C37*('RCP26 scenario'!AZ39*'Unit emission'!AI82)+'RCP26 scenario'!AZ127*'Unit emission'!AI214)*Efficiency!$P37)/Lifetime!$C37</f>
        <v>41891198.430724107</v>
      </c>
      <c r="EI38">
        <f>(Transition!$D37*('RCP26 scenario'!BA39*'Unit emission'!AJ38)*Efficiency!$G37+Transition!$C37*('RCP26 scenario'!BA39*'Unit emission'!AJ82)*Efficiency!$P37)/Lifetime!$C37</f>
        <v>0</v>
      </c>
      <c r="EJ38" s="9">
        <f>(Transition!$D37*('RCP26 scenario'!BB39*'Unit emission'!T38)*Efficiency!$G37+Transition!$C37*('RCP26 scenario'!BB39*'Unit emission'!T82)*Efficiency!$P37)/Lifetime!$C37</f>
        <v>0</v>
      </c>
      <c r="EK38" s="9">
        <f>(Transition!$D37*('RCP26 scenario'!BC39*'Unit emission'!U38)*Efficiency!$G37+Transition!$C37*('RCP26 scenario'!BC39*'Unit emission'!U82)*Efficiency!$P37)/Lifetime!$C37</f>
        <v>0</v>
      </c>
      <c r="EL38" s="9">
        <f>(Transition!$D37*('RCP26 scenario'!BD39*'Unit emission'!V38)*Efficiency!$G37+Transition!$C37*('RCP26 scenario'!BD39*'Unit emission'!V82)*Efficiency!$P37)/Lifetime!$C37</f>
        <v>0</v>
      </c>
      <c r="EM38" s="9">
        <f>(Transition!$D37*('RCP26 scenario'!BE39*'Unit emission'!W38)*Efficiency!$G37+Transition!$C37*('RCP26 scenario'!BE39*'Unit emission'!W82)*Efficiency!$P37)/Lifetime!$C37</f>
        <v>0</v>
      </c>
      <c r="EN38" s="9">
        <f>(Transition!$D37*('RCP26 scenario'!BF39*'Unit emission'!X38)*Efficiency!$G37+Transition!$C37*('RCP26 scenario'!BF39*'Unit emission'!X82)*Efficiency!$P37)/Lifetime!$C37</f>
        <v>0</v>
      </c>
      <c r="EO38" s="9">
        <f>(Transition!$D37*('RCP26 scenario'!BG39*'Unit emission'!Y38)*Efficiency!$G37+Transition!$C37*('RCP26 scenario'!BG39*'Unit emission'!Y82)*Efficiency!$P37)/Lifetime!$C37</f>
        <v>0</v>
      </c>
      <c r="EP38" s="9">
        <f>(Transition!$D37*('RCP26 scenario'!BH39*'Unit emission'!Z38)*Efficiency!$G37+Transition!$C37*('RCP26 scenario'!BH39*'Unit emission'!Z82)*Efficiency!$P37)/Lifetime!$C37</f>
        <v>0</v>
      </c>
      <c r="EQ38" s="9">
        <f>(Transition!$D37*('RCP26 scenario'!BI39*'Unit emission'!AA38)*Efficiency!$G37+Transition!$C37*('RCP26 scenario'!BI39*'Unit emission'!AA82)*Efficiency!$P37)/Lifetime!$C37</f>
        <v>0</v>
      </c>
      <c r="ER38" s="9">
        <f>(Transition!$D37*('RCP26 scenario'!BJ39*'Unit emission'!AB38)*Efficiency!$G37+Transition!$C37*('RCP26 scenario'!BJ39*'Unit emission'!AB82)*Efficiency!$P37)/Lifetime!$C37</f>
        <v>0</v>
      </c>
      <c r="ES38" s="9">
        <f>(Transition!$D37*('RCP26 scenario'!BK39*'Unit emission'!AC38)*Efficiency!$G37+Transition!$C37*('RCP26 scenario'!BK39*'Unit emission'!AC82)*Efficiency!$P37)/Lifetime!$C37</f>
        <v>0</v>
      </c>
      <c r="ET38" s="9">
        <f>(Transition!$D37*('RCP26 scenario'!BL39*'Unit emission'!AD38)*Efficiency!$G37+Transition!$C37*('RCP26 scenario'!BL39*'Unit emission'!AD82)*Efficiency!$P37)/Lifetime!$C37</f>
        <v>0</v>
      </c>
      <c r="EU38" s="9">
        <f>(Transition!$D37*('RCP26 scenario'!BM39*'Unit emission'!AE38)*Efficiency!$G37+Transition!$C37*('RCP26 scenario'!BM39*'Unit emission'!AE82)*Efficiency!$P37)/Lifetime!$C37</f>
        <v>0</v>
      </c>
      <c r="EV38" s="9">
        <f>(Transition!$D37*('RCP26 scenario'!BN39*'Unit emission'!AF38)*Efficiency!$G37+Transition!$C37*('RCP26 scenario'!BN39*'Unit emission'!AF82)*Efficiency!$P37)/Lifetime!$C37</f>
        <v>0</v>
      </c>
      <c r="EW38" s="9">
        <f>(Transition!$D37*('RCP26 scenario'!BO39*'Unit emission'!AG38)*Efficiency!$G37+Transition!$C37*('RCP26 scenario'!BO39*'Unit emission'!AG82)*Efficiency!$P37)/Lifetime!$C37</f>
        <v>0</v>
      </c>
      <c r="EX38" s="9">
        <f>(Transition!$D37*('RCP26 scenario'!BP39*'Unit emission'!AH38)*Efficiency!$G37+Transition!$C37*('RCP26 scenario'!BP39*'Unit emission'!AH82)*Efficiency!$P37)/Lifetime!$C37</f>
        <v>0</v>
      </c>
      <c r="EY38" s="9">
        <f>(Transition!$D37*('RCP26 scenario'!BQ39*'Unit emission'!AI38)*Efficiency!$G37+Transition!$C37*('RCP26 scenario'!BQ39*'Unit emission'!AI82)*Efficiency!$P37)/Lifetime!$C37</f>
        <v>0</v>
      </c>
      <c r="EZ38" s="9">
        <f>(Transition!$D37*('RCP26 scenario'!BR39*'Unit emission'!AJ38)*Efficiency!$G37+Transition!$C37*('RCP26 scenario'!BR39*'Unit emission'!AJ82)*Efficiency!$P37)/Lifetime!$C37</f>
        <v>0</v>
      </c>
      <c r="FA38" s="9">
        <f>(Transition!$D37*('RCP26 scenario'!BS39*'Unit emission'!T38)*Efficiency!$G37+Transition!$C37*('RCP26 scenario'!BS39*'Unit emission'!T82)*Efficiency!$P37)/Lifetime!$C37</f>
        <v>0</v>
      </c>
      <c r="FB38" s="9">
        <f>(Transition!$D37*('RCP26 scenario'!BT39*'Unit emission'!U38)*Efficiency!$G37+Transition!$C37*('RCP26 scenario'!BT39*'Unit emission'!U82)*Efficiency!$P37)/Lifetime!$C37</f>
        <v>0</v>
      </c>
      <c r="FC38" s="9">
        <f>(Transition!$D37*('RCP26 scenario'!BU39*'Unit emission'!V38)*Efficiency!$G37+Transition!$C37*('RCP26 scenario'!BU39*'Unit emission'!V82)*Efficiency!$P37)/Lifetime!$C37</f>
        <v>0</v>
      </c>
      <c r="FD38" s="9">
        <f>(Transition!$D37*('RCP26 scenario'!BV39*'Unit emission'!W38)*Efficiency!$G37+Transition!$C37*('RCP26 scenario'!BV39*'Unit emission'!W82)*Efficiency!$P37)/Lifetime!$C37</f>
        <v>0</v>
      </c>
      <c r="FE38" s="9">
        <f>(Transition!$D37*('RCP26 scenario'!BW39*'Unit emission'!X38)*Efficiency!$G37+Transition!$C37*('RCP26 scenario'!BW39*'Unit emission'!X82)*Efficiency!$P37)/Lifetime!$C37</f>
        <v>0</v>
      </c>
      <c r="FF38" s="9">
        <f>(Transition!$D37*('RCP26 scenario'!BX39*'Unit emission'!Y38)*Efficiency!$G37+Transition!$C37*('RCP26 scenario'!BX39*'Unit emission'!Y82)*Efficiency!$P37)/Lifetime!$C37</f>
        <v>0</v>
      </c>
      <c r="FG38" s="9">
        <f>(Transition!$D37*('RCP26 scenario'!BY39*'Unit emission'!Z38)*Efficiency!$G37+Transition!$C37*('RCP26 scenario'!BY39*'Unit emission'!Z82)*Efficiency!$P37)/Lifetime!$C37</f>
        <v>0</v>
      </c>
      <c r="FH38" s="9">
        <f>(Transition!$D37*('RCP26 scenario'!BZ39*'Unit emission'!AA38)*Efficiency!$G37+Transition!$C37*('RCP26 scenario'!BZ39*'Unit emission'!AA82)*Efficiency!$P37)/Lifetime!$C37</f>
        <v>0</v>
      </c>
      <c r="FI38" s="9">
        <f>(Transition!$D37*('RCP26 scenario'!CA39*'Unit emission'!AB38)*Efficiency!$G37+Transition!$C37*('RCP26 scenario'!CA39*'Unit emission'!AB82)*Efficiency!$P37)/Lifetime!$C37</f>
        <v>0</v>
      </c>
      <c r="FJ38" s="9">
        <f>(Transition!$D37*('RCP26 scenario'!CB39*'Unit emission'!AC38)*Efficiency!$G37+Transition!$C37*('RCP26 scenario'!CB39*'Unit emission'!AC82)*Efficiency!$P37)/Lifetime!$C37</f>
        <v>0</v>
      </c>
      <c r="FK38" s="9">
        <f>(Transition!$D37*('RCP26 scenario'!CC39*'Unit emission'!AD38)*Efficiency!$G37+Transition!$C37*('RCP26 scenario'!CC39*'Unit emission'!AD82)*Efficiency!$P37)/Lifetime!$C37</f>
        <v>0</v>
      </c>
      <c r="FL38" s="9">
        <f>(Transition!$D37*('RCP26 scenario'!CD39*'Unit emission'!AE38)*Efficiency!$G37+Transition!$C37*('RCP26 scenario'!CD39*'Unit emission'!AE82)*Efficiency!$P37)/Lifetime!$C37</f>
        <v>0</v>
      </c>
      <c r="FM38" s="9">
        <f>(Transition!$D37*('RCP26 scenario'!CE39*'Unit emission'!AF38)*Efficiency!$G37+Transition!$C37*('RCP26 scenario'!CE39*'Unit emission'!AF82)*Efficiency!$P37)/Lifetime!$C37</f>
        <v>0</v>
      </c>
      <c r="FN38" s="9">
        <f>(Transition!$D37*('RCP26 scenario'!CF39*'Unit emission'!AG38)*Efficiency!$G37+Transition!$C37*('RCP26 scenario'!CF39*'Unit emission'!AG82)*Efficiency!$P37)/Lifetime!$C37</f>
        <v>0</v>
      </c>
      <c r="FO38" s="9">
        <f>(Transition!$D37*('RCP26 scenario'!CG39*'Unit emission'!AH38)*Efficiency!$G37+Transition!$C37*('RCP26 scenario'!CG39*'Unit emission'!AH82)*Efficiency!$P37)/Lifetime!$C37</f>
        <v>0</v>
      </c>
      <c r="FP38" s="9">
        <f>(Transition!$D37*('RCP26 scenario'!CH39*'Unit emission'!AI38)*Efficiency!$G37+Transition!$C37*('RCP26 scenario'!CH39*'Unit emission'!AI82)*Efficiency!$P37)/Lifetime!$C37</f>
        <v>0</v>
      </c>
      <c r="FS38">
        <v>2045</v>
      </c>
      <c r="FT38">
        <f>(Transition!$D37*('RCP19 scenario'!C39*'Unit emission'!AK38+'RCP19 scenario'!C127*'Unit emission'!AK170)*Efficiency!$G37+(Transition!$C37*('RCP19 scenario'!C39*'Unit emission'!AK82)+'RCP19 scenario'!C127*'Unit emission'!AK214)*Efficiency!$P37)/Lifetime!$C37</f>
        <v>0</v>
      </c>
      <c r="FU38">
        <f>(Transition!$D37*('RCP19 scenario'!D39*'Unit emission'!AL38+'RCP19 scenario'!D127*'Unit emission'!AL170)*Efficiency!$G37+(Transition!$C37*('RCP19 scenario'!D39*'Unit emission'!AL82)+'RCP19 scenario'!D127*'Unit emission'!AL214)*Efficiency!$P37)/Lifetime!$C37</f>
        <v>0</v>
      </c>
      <c r="FV38">
        <f>(Transition!$D37*('RCP19 scenario'!E39*'Unit emission'!AM38+'RCP19 scenario'!E127*'Unit emission'!AM170)*Efficiency!$G37+(Transition!$C37*('RCP19 scenario'!E39*'Unit emission'!AM82)+'RCP19 scenario'!E127*'Unit emission'!AM214)*Efficiency!$P37)/Lifetime!$C37</f>
        <v>0</v>
      </c>
      <c r="FW38">
        <f>(Transition!$D37*('RCP19 scenario'!F39*'Unit emission'!AN38+'RCP19 scenario'!F127*'Unit emission'!AN170)*Efficiency!$G37+(Transition!$C37*('RCP19 scenario'!F39*'Unit emission'!AN82)+'RCP19 scenario'!F127*'Unit emission'!AN214)*Efficiency!$P37)/Lifetime!$C37</f>
        <v>0</v>
      </c>
      <c r="FX38">
        <f>(Transition!$D37*('RCP19 scenario'!G39*'Unit emission'!AO38+'RCP19 scenario'!G127*'Unit emission'!AO170)*Efficiency!$G37+(Transition!$C37*('RCP19 scenario'!G39*'Unit emission'!AO82)+'RCP19 scenario'!G127*'Unit emission'!AO214)*Efficiency!$P37)/Lifetime!$C37</f>
        <v>0</v>
      </c>
      <c r="FY38">
        <f>(Transition!$D37*('RCP19 scenario'!H39*'Unit emission'!AP38+'RCP19 scenario'!H127*'Unit emission'!AP170)*Efficiency!$G37+(Transition!$C37*('RCP19 scenario'!H39*'Unit emission'!AP82)+'RCP19 scenario'!H127*'Unit emission'!AP214)*Efficiency!$P37)/Lifetime!$C37</f>
        <v>0</v>
      </c>
      <c r="FZ38">
        <f>(Transition!$D37*('RCP19 scenario'!I39*'Unit emission'!AQ38+'RCP19 scenario'!I127*'Unit emission'!AQ170)*Efficiency!$G37+(Transition!$C37*('RCP19 scenario'!I39*'Unit emission'!AQ82)+'RCP19 scenario'!I127*'Unit emission'!AQ214)*Efficiency!$P37)/Lifetime!$C37</f>
        <v>0</v>
      </c>
      <c r="GA38">
        <f>(Transition!$D37*('RCP19 scenario'!J39*'Unit emission'!AR38+'RCP19 scenario'!J127*'Unit emission'!AR170)*Efficiency!$G37+(Transition!$C37*('RCP19 scenario'!J39*'Unit emission'!AR82)+'RCP19 scenario'!J127*'Unit emission'!AR214)*Efficiency!$P37)/Lifetime!$C37</f>
        <v>0</v>
      </c>
      <c r="GB38">
        <f>(Transition!$D37*('RCP19 scenario'!K39*'Unit emission'!AS38+'RCP19 scenario'!K127*'Unit emission'!AS170)*Efficiency!$G37+(Transition!$C37*('RCP19 scenario'!K39*'Unit emission'!AS82)+'RCP19 scenario'!K127*'Unit emission'!AS214)*Efficiency!$P37)/Lifetime!$C37</f>
        <v>0</v>
      </c>
      <c r="GC38">
        <f>(Transition!$D37*('RCP19 scenario'!L39*'Unit emission'!AT38+'RCP19 scenario'!L127*'Unit emission'!AT170)*Efficiency!$G37+(Transition!$C37*('RCP19 scenario'!L39*'Unit emission'!AT82)+'RCP19 scenario'!L127*'Unit emission'!AT214)*Efficiency!$P37)/Lifetime!$C37</f>
        <v>0</v>
      </c>
      <c r="GD38">
        <f>(Transition!$D37*('RCP19 scenario'!M39*'Unit emission'!AU38+'RCP19 scenario'!M127*'Unit emission'!AU170)*Efficiency!$G37+(Transition!$C37*('RCP19 scenario'!M39*'Unit emission'!AU82)+'RCP19 scenario'!M127*'Unit emission'!AU214)*Efficiency!$P37)/Lifetime!$C37</f>
        <v>0</v>
      </c>
      <c r="GE38">
        <f>(Transition!$D37*('RCP19 scenario'!N39*'Unit emission'!AV38+'RCP19 scenario'!N127*'Unit emission'!AV170)*Efficiency!$G37+(Transition!$C37*('RCP19 scenario'!N39*'Unit emission'!AV82)+'RCP19 scenario'!N127*'Unit emission'!AV214)*Efficiency!$P37)/Lifetime!$C37</f>
        <v>0</v>
      </c>
      <c r="GF38">
        <f>(Transition!$D37*('RCP19 scenario'!O39*'Unit emission'!AW38+'RCP19 scenario'!O127*'Unit emission'!AW170)*Efficiency!$G37+(Transition!$C37*('RCP19 scenario'!O39*'Unit emission'!AW82)+'RCP19 scenario'!O127*'Unit emission'!AW214)*Efficiency!$P37)/Lifetime!$C37</f>
        <v>0</v>
      </c>
      <c r="GG38">
        <f>(Transition!$D37*('RCP19 scenario'!P39*'Unit emission'!AX38+'RCP19 scenario'!P127*'Unit emission'!AX170)*Efficiency!$G37+(Transition!$C37*('RCP19 scenario'!P39*'Unit emission'!AX82)+'RCP19 scenario'!P127*'Unit emission'!AX214)*Efficiency!$P37)/Lifetime!$C37</f>
        <v>0</v>
      </c>
      <c r="GH38">
        <f>(Transition!$D37*('RCP19 scenario'!Q39*'Unit emission'!AY38+'RCP19 scenario'!Q127*'Unit emission'!AY170)*Efficiency!$G37+(Transition!$C37*('RCP19 scenario'!Q39*'Unit emission'!AY82)+'RCP19 scenario'!Q127*'Unit emission'!AY214)*Efficiency!$P37)/Lifetime!$C37</f>
        <v>0</v>
      </c>
      <c r="GI38">
        <f>(Transition!$D37*('RCP19 scenario'!R39*'Unit emission'!AZ38+'RCP19 scenario'!R127*'Unit emission'!AZ170)*Efficiency!$G37+(Transition!$C37*('RCP19 scenario'!R39*'Unit emission'!AZ82)+'RCP19 scenario'!R127*'Unit emission'!AZ214)*Efficiency!$P37)/Lifetime!$C37</f>
        <v>0</v>
      </c>
      <c r="GJ38">
        <f>(Transition!$D37*('RCP19 scenario'!S39*'Unit emission'!BA38)*Efficiency!$G37+Transition!$C37*('RCP19 scenario'!S39*'Unit emission'!BA82)*Efficiency!$P37)/Lifetime!$C37</f>
        <v>0</v>
      </c>
      <c r="GK38">
        <f>(Transition!$D37*('RCP19 scenario'!T39*'Unit emission'!AK38+'RCP19 scenario'!T127*'Unit emission'!AK170)*Efficiency!$G37+(Transition!$C37*('RCP19 scenario'!T39*'Unit emission'!AK82)+'RCP19 scenario'!T127*'Unit emission'!AK214)*Efficiency!$P37)/Lifetime!$C37</f>
        <v>103701391.45285289</v>
      </c>
      <c r="GL38">
        <f>(Transition!$D37*('RCP19 scenario'!U39*'Unit emission'!AL38+'RCP19 scenario'!U127*'Unit emission'!AL170)*Efficiency!$G37+(Transition!$C37*('RCP19 scenario'!U39*'Unit emission'!AL82)+'RCP19 scenario'!U127*'Unit emission'!AL214)*Efficiency!$P37)/Lifetime!$C37</f>
        <v>49339034.421201311</v>
      </c>
      <c r="GM38">
        <f>(Transition!$D37*('RCP19 scenario'!V39*'Unit emission'!AM38+'RCP19 scenario'!V127*'Unit emission'!AM170)*Efficiency!$G37+(Transition!$C37*('RCP19 scenario'!V39*'Unit emission'!AM82)+'RCP19 scenario'!V127*'Unit emission'!AM214)*Efficiency!$P37)/Lifetime!$C37</f>
        <v>32836978.105736505</v>
      </c>
      <c r="GN38">
        <f>(Transition!$D37*('RCP19 scenario'!W39*'Unit emission'!AN38+'RCP19 scenario'!W127*'Unit emission'!AN170)*Efficiency!$G37+(Transition!$C37*('RCP19 scenario'!W39*'Unit emission'!AN82)+'RCP19 scenario'!W127*'Unit emission'!AN214)*Efficiency!$P37)/Lifetime!$C37</f>
        <v>16887210.525345404</v>
      </c>
      <c r="GO38">
        <f>(Transition!$D37*('RCP19 scenario'!X39*'Unit emission'!AO38+'RCP19 scenario'!X127*'Unit emission'!AO170)*Efficiency!$G37+(Transition!$C37*('RCP19 scenario'!X39*'Unit emission'!AO82)+'RCP19 scenario'!X127*'Unit emission'!AO214)*Efficiency!$P37)/Lifetime!$C37</f>
        <v>78185824.929850668</v>
      </c>
      <c r="GP38">
        <f>(Transition!$D37*('RCP19 scenario'!Y39*'Unit emission'!AP38+'RCP19 scenario'!Y127*'Unit emission'!AP170)*Efficiency!$G37+(Transition!$C37*('RCP19 scenario'!Y39*'Unit emission'!AP82)+'RCP19 scenario'!Y127*'Unit emission'!AP214)*Efficiency!$P37)/Lifetime!$C37</f>
        <v>17670726.240037426</v>
      </c>
      <c r="GQ38">
        <f>(Transition!$D37*('RCP19 scenario'!Z39*'Unit emission'!AQ38+'RCP19 scenario'!Z127*'Unit emission'!AQ170)*Efficiency!$G37+(Transition!$C37*('RCP19 scenario'!Z39*'Unit emission'!AQ82)+'RCP19 scenario'!Z127*'Unit emission'!AQ214)*Efficiency!$P37)/Lifetime!$C37</f>
        <v>12401791.366621379</v>
      </c>
      <c r="GR38">
        <f>(Transition!$D37*('RCP19 scenario'!AA39*'Unit emission'!AR38+'RCP19 scenario'!AA127*'Unit emission'!AR170)*Efficiency!$G37+(Transition!$C37*('RCP19 scenario'!AA39*'Unit emission'!AR82)+'RCP19 scenario'!AA127*'Unit emission'!AR214)*Efficiency!$P37)/Lifetime!$C37</f>
        <v>59749005.502302237</v>
      </c>
      <c r="GS38">
        <f>(Transition!$D37*('RCP19 scenario'!AB39*'Unit emission'!AS38+'RCP19 scenario'!AB127*'Unit emission'!AS170)*Efficiency!$G37+(Transition!$C37*('RCP19 scenario'!AB39*'Unit emission'!AS82)+'RCP19 scenario'!AB127*'Unit emission'!AS214)*Efficiency!$P37)/Lifetime!$C37</f>
        <v>118291077.57745974</v>
      </c>
      <c r="GT38">
        <f>(Transition!$D37*('RCP19 scenario'!AC39*'Unit emission'!AT38+'RCP19 scenario'!AC127*'Unit emission'!AT170)*Efficiency!$G37+(Transition!$C37*('RCP19 scenario'!AC39*'Unit emission'!AT82)+'RCP19 scenario'!AC127*'Unit emission'!AT214)*Efficiency!$P37)/Lifetime!$C37</f>
        <v>38086676.224649839</v>
      </c>
      <c r="GU38">
        <f>(Transition!$D37*('RCP19 scenario'!AD39*'Unit emission'!AU38+'RCP19 scenario'!AD127*'Unit emission'!AU170)*Efficiency!$G37+(Transition!$C37*('RCP19 scenario'!AD39*'Unit emission'!AU82)+'RCP19 scenario'!AD127*'Unit emission'!AU214)*Efficiency!$P37)/Lifetime!$C37</f>
        <v>25666908.853807632</v>
      </c>
      <c r="GV38">
        <f>(Transition!$D37*('RCP19 scenario'!AE39*'Unit emission'!AV38+'RCP19 scenario'!AE127*'Unit emission'!AV170)*Efficiency!$G37+(Transition!$C37*('RCP19 scenario'!AE39*'Unit emission'!AV82)+'RCP19 scenario'!AE127*'Unit emission'!AV214)*Efficiency!$P37)/Lifetime!$C37</f>
        <v>10829101.824550252</v>
      </c>
      <c r="GW38">
        <f>(Transition!$D37*('RCP19 scenario'!AF39*'Unit emission'!AW38+'RCP19 scenario'!AF127*'Unit emission'!AW170)*Efficiency!$G37+(Transition!$C37*('RCP19 scenario'!AF39*'Unit emission'!AW82)+'RCP19 scenario'!AF127*'Unit emission'!AW214)*Efficiency!$P37)/Lifetime!$C37</f>
        <v>14325166.519686366</v>
      </c>
      <c r="GX38">
        <f>(Transition!$D37*('RCP19 scenario'!AG39*'Unit emission'!AX38+'RCP19 scenario'!AG127*'Unit emission'!AX170)*Efficiency!$G37+(Transition!$C37*('RCP19 scenario'!AG39*'Unit emission'!AX82)+'RCP19 scenario'!AG127*'Unit emission'!AX214)*Efficiency!$P37)/Lifetime!$C37</f>
        <v>13563258.533041038</v>
      </c>
      <c r="GY38">
        <f>(Transition!$D37*('RCP19 scenario'!AH39*'Unit emission'!AY38+'RCP19 scenario'!AH127*'Unit emission'!AY170)*Efficiency!$G37+(Transition!$C37*('RCP19 scenario'!AH39*'Unit emission'!AY82)+'RCP19 scenario'!AH127*'Unit emission'!AY214)*Efficiency!$P37)/Lifetime!$C37</f>
        <v>5516397.9508095505</v>
      </c>
      <c r="GZ38">
        <f>(Transition!$D37*('RCP19 scenario'!AI39*'Unit emission'!AZ38+'RCP19 scenario'!AI127*'Unit emission'!AZ170)*Efficiency!$G37+(Transition!$C37*('RCP19 scenario'!AI39*'Unit emission'!AZ82)+'RCP19 scenario'!AI127*'Unit emission'!AZ214)*Efficiency!$P37)/Lifetime!$C37</f>
        <v>80679284.781066194</v>
      </c>
      <c r="HA38">
        <f>(Transition!$D37*('RCP19 scenario'!AJ39*'Unit emission'!BA38)*Efficiency!$G37+Transition!$C37*('RCP19 scenario'!AJ39*'Unit emission'!BA82)*Efficiency!$P37)/Lifetime!$C37</f>
        <v>0</v>
      </c>
      <c r="HB38">
        <f>(Transition!$D37*('RCP19 scenario'!AK39*'Unit emission'!AK38+'RCP19 scenario'!AK127*'Unit emission'!AK170)*Efficiency!$G37+(Transition!$C37*('RCP19 scenario'!AK39*'Unit emission'!AK82)+'RCP19 scenario'!AK127*'Unit emission'!AK214)*Efficiency!$P37)/Lifetime!$C37</f>
        <v>124106329.66579597</v>
      </c>
      <c r="HC38">
        <f>(Transition!$D37*('RCP19 scenario'!AL39*'Unit emission'!AL38+'RCP19 scenario'!AL127*'Unit emission'!AL170)*Efficiency!$G37+(Transition!$C37*('RCP19 scenario'!AL39*'Unit emission'!AL82)+'RCP19 scenario'!AL127*'Unit emission'!AL214)*Efficiency!$P37)/Lifetime!$C37</f>
        <v>98662916.244615853</v>
      </c>
      <c r="HD38">
        <f>(Transition!$D37*('RCP19 scenario'!AM39*'Unit emission'!AM38+'RCP19 scenario'!AM127*'Unit emission'!AM170)*Efficiency!$G37+(Transition!$C37*('RCP19 scenario'!AM39*'Unit emission'!AM82)+'RCP19 scenario'!AM127*'Unit emission'!AM214)*Efficiency!$P37)/Lifetime!$C37</f>
        <v>36980673.009157009</v>
      </c>
      <c r="HE38">
        <f>(Transition!$D37*('RCP19 scenario'!AN39*'Unit emission'!AN38+'RCP19 scenario'!AN127*'Unit emission'!AN170)*Efficiency!$G37+(Transition!$C37*('RCP19 scenario'!AN39*'Unit emission'!AN82)+'RCP19 scenario'!AN127*'Unit emission'!AN214)*Efficiency!$P37)/Lifetime!$C37</f>
        <v>63220649.941918105</v>
      </c>
      <c r="HF38">
        <f>(Transition!$D37*('RCP19 scenario'!AO39*'Unit emission'!AO38+'RCP19 scenario'!AO127*'Unit emission'!AO170)*Efficiency!$G37+(Transition!$C37*('RCP19 scenario'!AO39*'Unit emission'!AO82)+'RCP19 scenario'!AO127*'Unit emission'!AO214)*Efficiency!$P37)/Lifetime!$C37</f>
        <v>156348329.70420772</v>
      </c>
      <c r="HG38">
        <f>(Transition!$D37*('RCP19 scenario'!AP39*'Unit emission'!AP38+'RCP19 scenario'!AP127*'Unit emission'!AP170)*Efficiency!$G37+(Transition!$C37*('RCP19 scenario'!AP39*'Unit emission'!AP82)+'RCP19 scenario'!AP127*'Unit emission'!AP214)*Efficiency!$P37)/Lifetime!$C37</f>
        <v>35340832.491180018</v>
      </c>
      <c r="HH38">
        <f>(Transition!$D37*('RCP19 scenario'!AQ39*'Unit emission'!AQ38+'RCP19 scenario'!AQ127*'Unit emission'!AQ170)*Efficiency!$G37+(Transition!$C37*('RCP19 scenario'!AQ39*'Unit emission'!AQ82)+'RCP19 scenario'!AQ127*'Unit emission'!AQ214)*Efficiency!$P37)/Lifetime!$C37</f>
        <v>24803582.733242758</v>
      </c>
      <c r="HI38">
        <f>(Transition!$D37*('RCP19 scenario'!AR39*'Unit emission'!AR38+'RCP19 scenario'!AR127*'Unit emission'!AR170)*Efficiency!$G37+(Transition!$C37*('RCP19 scenario'!AR39*'Unit emission'!AR82)+'RCP19 scenario'!AR127*'Unit emission'!AR214)*Efficiency!$P37)/Lifetime!$C37</f>
        <v>128635942.67979746</v>
      </c>
      <c r="HJ38">
        <f>(Transition!$D37*('RCP19 scenario'!AS39*'Unit emission'!AS38+'RCP19 scenario'!AS127*'Unit emission'!AS170)*Efficiency!$G37+(Transition!$C37*('RCP19 scenario'!AS39*'Unit emission'!AS82)+'RCP19 scenario'!AS127*'Unit emission'!AS214)*Efficiency!$P37)/Lifetime!$C37</f>
        <v>236582155.15491989</v>
      </c>
      <c r="HK38">
        <f>(Transition!$D37*('RCP19 scenario'!AT39*'Unit emission'!AT38+'RCP19 scenario'!AT127*'Unit emission'!AT170)*Efficiency!$G37+(Transition!$C37*('RCP19 scenario'!AT39*'Unit emission'!AT82)+'RCP19 scenario'!AT127*'Unit emission'!AT214)*Efficiency!$P37)/Lifetime!$C37</f>
        <v>76173352.449300036</v>
      </c>
      <c r="HL38">
        <f>(Transition!$D37*('RCP19 scenario'!AU39*'Unit emission'!AU38+'RCP19 scenario'!AU127*'Unit emission'!AU170)*Efficiency!$G37+(Transition!$C37*('RCP19 scenario'!AU39*'Unit emission'!AU82)+'RCP19 scenario'!AU127*'Unit emission'!AU214)*Efficiency!$P37)/Lifetime!$C37</f>
        <v>29787892.556057923</v>
      </c>
      <c r="HM38">
        <f>(Transition!$D37*('RCP19 scenario'!AV39*'Unit emission'!AV38+'RCP19 scenario'!AV127*'Unit emission'!AV170)*Efficiency!$G37+(Transition!$C37*('RCP19 scenario'!AV39*'Unit emission'!AV82)+'RCP19 scenario'!AV127*'Unit emission'!AV214)*Efficiency!$P37)/Lifetime!$C37</f>
        <v>21658177.149120327</v>
      </c>
      <c r="HN38">
        <f>(Transition!$D37*('RCP19 scenario'!AW39*'Unit emission'!AW38+'RCP19 scenario'!AW127*'Unit emission'!AW170)*Efficiency!$G37+(Transition!$C37*('RCP19 scenario'!AW39*'Unit emission'!AW82)+'RCP19 scenario'!AW127*'Unit emission'!AW214)*Efficiency!$P37)/Lifetime!$C37</f>
        <v>28650333.039372765</v>
      </c>
      <c r="HO38">
        <f>(Transition!$D37*('RCP19 scenario'!AX39*'Unit emission'!AX38+'RCP19 scenario'!AX127*'Unit emission'!AX170)*Efficiency!$G37+(Transition!$C37*('RCP19 scenario'!AX39*'Unit emission'!AX82)+'RCP19 scenario'!AX127*'Unit emission'!AX214)*Efficiency!$P37)/Lifetime!$C37</f>
        <v>27125956.247668985</v>
      </c>
      <c r="HP38">
        <f>(Transition!$D37*('RCP19 scenario'!AY39*'Unit emission'!AY38+'RCP19 scenario'!AY127*'Unit emission'!AY170)*Efficiency!$G37+(Transition!$C37*('RCP19 scenario'!AY39*'Unit emission'!AY82)+'RCP19 scenario'!AY127*'Unit emission'!AY214)*Efficiency!$P37)/Lifetime!$C37</f>
        <v>11032700.609565688</v>
      </c>
      <c r="HQ38">
        <f>(Transition!$D37*('RCP19 scenario'!AZ39*'Unit emission'!AZ38+'RCP19 scenario'!AZ127*'Unit emission'!AZ170)*Efficiency!$G37+(Transition!$C37*('RCP19 scenario'!AZ39*'Unit emission'!AZ82)+'RCP19 scenario'!AZ127*'Unit emission'!AZ214)*Efficiency!$P37)/Lifetime!$C37</f>
        <v>161358569.56213272</v>
      </c>
      <c r="HR38">
        <f>(Transition!$D37*('RCP19 scenario'!BA39*'Unit emission'!BA38)*Efficiency!$G37+Transition!$C37*('RCP19 scenario'!BA39*'Unit emission'!BA82)*Efficiency!$P37)/Lifetime!$C37</f>
        <v>0</v>
      </c>
      <c r="HS38" s="9">
        <f>(Transition!$D37*('RCP19 scenario'!BB39*'Unit emission'!AK38)*Efficiency!$G37+Transition!$C37*('RCP19 scenario'!BB39*'Unit emission'!AK82)*Efficiency!$P37)/Lifetime!$C37</f>
        <v>0</v>
      </c>
      <c r="HT38" s="9">
        <f>(Transition!$D37*('RCP19 scenario'!BC39*'Unit emission'!AL38)*Efficiency!$G37+Transition!$C37*('RCP19 scenario'!BC39*'Unit emission'!AL82)*Efficiency!$P37)/Lifetime!$C37</f>
        <v>0</v>
      </c>
      <c r="HU38" s="9">
        <f>(Transition!$D37*('RCP19 scenario'!BD39*'Unit emission'!AM38)*Efficiency!$G37+Transition!$C37*('RCP19 scenario'!BD39*'Unit emission'!AM82)*Efficiency!$P37)/Lifetime!$C37</f>
        <v>0</v>
      </c>
      <c r="HV38" s="9">
        <f>(Transition!$D37*('RCP19 scenario'!BE39*'Unit emission'!AN38)*Efficiency!$G37+Transition!$C37*('RCP19 scenario'!BE39*'Unit emission'!AN82)*Efficiency!$P37)/Lifetime!$C37</f>
        <v>0</v>
      </c>
      <c r="HW38" s="9">
        <f>(Transition!$D37*('RCP19 scenario'!BF39*'Unit emission'!AO38)*Efficiency!$G37+Transition!$C37*('RCP19 scenario'!BF39*'Unit emission'!AO82)*Efficiency!$P37)/Lifetime!$C37</f>
        <v>0</v>
      </c>
      <c r="HX38" s="9">
        <f>(Transition!$D37*('RCP19 scenario'!BG39*'Unit emission'!AP38)*Efficiency!$G37+Transition!$C37*('RCP19 scenario'!BG39*'Unit emission'!AP82)*Efficiency!$P37)/Lifetime!$C37</f>
        <v>0</v>
      </c>
      <c r="HY38" s="9">
        <f>(Transition!$D37*('RCP19 scenario'!BH39*'Unit emission'!AQ38)*Efficiency!$G37+Transition!$C37*('RCP19 scenario'!BH39*'Unit emission'!AQ82)*Efficiency!$P37)/Lifetime!$C37</f>
        <v>0</v>
      </c>
      <c r="HZ38" s="9">
        <f>(Transition!$D37*('RCP19 scenario'!BI39*'Unit emission'!AR38)*Efficiency!$G37+Transition!$C37*('RCP19 scenario'!BI39*'Unit emission'!AR82)*Efficiency!$P37)/Lifetime!$C37</f>
        <v>0</v>
      </c>
      <c r="IA38" s="9">
        <f>(Transition!$D37*('RCP19 scenario'!BJ39*'Unit emission'!AS38)*Efficiency!$G37+Transition!$C37*('RCP19 scenario'!BJ39*'Unit emission'!AS82)*Efficiency!$P37)/Lifetime!$C37</f>
        <v>0</v>
      </c>
      <c r="IB38" s="9">
        <f>(Transition!$D37*('RCP19 scenario'!BK39*'Unit emission'!AT38)*Efficiency!$G37+Transition!$C37*('RCP19 scenario'!BK39*'Unit emission'!AT82)*Efficiency!$P37)/Lifetime!$C37</f>
        <v>0</v>
      </c>
      <c r="IC38" s="9">
        <f>(Transition!$D37*('RCP19 scenario'!BL39*'Unit emission'!AU38)*Efficiency!$G37+Transition!$C37*('RCP19 scenario'!BL39*'Unit emission'!AU82)*Efficiency!$P37)/Lifetime!$C37</f>
        <v>0</v>
      </c>
      <c r="ID38" s="9">
        <f>(Transition!$D37*('RCP19 scenario'!BM39*'Unit emission'!AV38)*Efficiency!$G37+Transition!$C37*('RCP19 scenario'!BM39*'Unit emission'!AV82)*Efficiency!$P37)/Lifetime!$C37</f>
        <v>0</v>
      </c>
      <c r="IE38" s="9">
        <f>(Transition!$D37*('RCP19 scenario'!BN39*'Unit emission'!AW38)*Efficiency!$G37+Transition!$C37*('RCP19 scenario'!BN39*'Unit emission'!AW82)*Efficiency!$P37)/Lifetime!$C37</f>
        <v>0</v>
      </c>
      <c r="IF38" s="9">
        <f>(Transition!$D37*('RCP19 scenario'!BO39*'Unit emission'!AX38)*Efficiency!$G37+Transition!$C37*('RCP19 scenario'!BO39*'Unit emission'!AX82)*Efficiency!$P37)/Lifetime!$C37</f>
        <v>0</v>
      </c>
      <c r="IG38" s="9">
        <f>(Transition!$D37*('RCP19 scenario'!BP39*'Unit emission'!AY38)*Efficiency!$G37+Transition!$C37*('RCP19 scenario'!BP39*'Unit emission'!AY82)*Efficiency!$P37)/Lifetime!$C37</f>
        <v>0</v>
      </c>
      <c r="IH38" s="9">
        <f>(Transition!$D37*('RCP19 scenario'!BQ39*'Unit emission'!AZ38)*Efficiency!$G37+Transition!$C37*('RCP19 scenario'!BQ39*'Unit emission'!AZ82)*Efficiency!$P37)/Lifetime!$C37</f>
        <v>0</v>
      </c>
      <c r="II38" s="9">
        <f>(Transition!$D37*('RCP19 scenario'!BR39*'Unit emission'!BA38)*Efficiency!$G37+Transition!$C37*('RCP19 scenario'!BR39*'Unit emission'!BA82)*Efficiency!$P37)/Lifetime!$C37</f>
        <v>0</v>
      </c>
      <c r="IJ38" s="9">
        <f>(Transition!$D37*('RCP19 scenario'!BS39*'Unit emission'!AK38)*Efficiency!$G37+Transition!$C37*('RCP19 scenario'!BS39*'Unit emission'!AK82)*Efficiency!$P37)/Lifetime!$C37</f>
        <v>0</v>
      </c>
      <c r="IK38" s="9">
        <f>(Transition!$D37*('RCP19 scenario'!BT39*'Unit emission'!AL38)*Efficiency!$G37+Transition!$C37*('RCP19 scenario'!BT39*'Unit emission'!AL82)*Efficiency!$P37)/Lifetime!$C37</f>
        <v>0</v>
      </c>
      <c r="IL38" s="9">
        <f>(Transition!$D37*('RCP19 scenario'!BU39*'Unit emission'!AM38)*Efficiency!$G37+Transition!$C37*('RCP19 scenario'!BU39*'Unit emission'!AM82)*Efficiency!$P37)/Lifetime!$C37</f>
        <v>0</v>
      </c>
      <c r="IM38" s="9">
        <f>(Transition!$D37*('RCP19 scenario'!BV39*'Unit emission'!AN38)*Efficiency!$G37+Transition!$C37*('RCP19 scenario'!BV39*'Unit emission'!AN82)*Efficiency!$P37)/Lifetime!$C37</f>
        <v>0</v>
      </c>
      <c r="IN38" s="9">
        <f>(Transition!$D37*('RCP19 scenario'!BW39*'Unit emission'!AO38)*Efficiency!$G37+Transition!$C37*('RCP19 scenario'!BW39*'Unit emission'!AO82)*Efficiency!$P37)/Lifetime!$C37</f>
        <v>0</v>
      </c>
      <c r="IO38" s="9">
        <f>(Transition!$D37*('RCP19 scenario'!BX39*'Unit emission'!AP38)*Efficiency!$G37+Transition!$C37*('RCP19 scenario'!BX39*'Unit emission'!AP82)*Efficiency!$P37)/Lifetime!$C37</f>
        <v>0</v>
      </c>
      <c r="IP38" s="9">
        <f>(Transition!$D37*('RCP19 scenario'!BY39*'Unit emission'!AQ38)*Efficiency!$G37+Transition!$C37*('RCP19 scenario'!BY39*'Unit emission'!AQ82)*Efficiency!$P37)/Lifetime!$C37</f>
        <v>0</v>
      </c>
      <c r="IQ38" s="9">
        <f>(Transition!$D37*('RCP19 scenario'!BZ39*'Unit emission'!AR38)*Efficiency!$G37+Transition!$C37*('RCP19 scenario'!BZ39*'Unit emission'!AR82)*Efficiency!$P37)/Lifetime!$C37</f>
        <v>0</v>
      </c>
      <c r="IR38" s="9">
        <f>(Transition!$D37*('RCP19 scenario'!CA39*'Unit emission'!AS38)*Efficiency!$G37+Transition!$C37*('RCP19 scenario'!CA39*'Unit emission'!AS82)*Efficiency!$P37)/Lifetime!$C37</f>
        <v>0</v>
      </c>
      <c r="IS38" s="9">
        <f>(Transition!$D37*('RCP19 scenario'!CB39*'Unit emission'!AT38)*Efficiency!$G37+Transition!$C37*('RCP19 scenario'!CB39*'Unit emission'!AT82)*Efficiency!$P37)/Lifetime!$C37</f>
        <v>0</v>
      </c>
      <c r="IT38" s="9">
        <f>(Transition!$D37*('RCP19 scenario'!CC39*'Unit emission'!AU38)*Efficiency!$G37+Transition!$C37*('RCP19 scenario'!CC39*'Unit emission'!AU82)*Efficiency!$P37)/Lifetime!$C37</f>
        <v>0</v>
      </c>
      <c r="IU38" s="9">
        <f>(Transition!$D37*('RCP19 scenario'!CD39*'Unit emission'!AV38)*Efficiency!$G37+Transition!$C37*('RCP19 scenario'!CD39*'Unit emission'!AV82)*Efficiency!$P37)/Lifetime!$C37</f>
        <v>0</v>
      </c>
      <c r="IV38" s="9">
        <f>(Transition!$D37*('RCP19 scenario'!CE39*'Unit emission'!AW38)*Efficiency!$G37+Transition!$C37*('RCP19 scenario'!CE39*'Unit emission'!AW82)*Efficiency!$P37)/Lifetime!$C37</f>
        <v>0</v>
      </c>
      <c r="IW38" s="9">
        <f>(Transition!$D37*('RCP19 scenario'!CF39*'Unit emission'!AX38)*Efficiency!$G37+Transition!$C37*('RCP19 scenario'!CF39*'Unit emission'!AX82)*Efficiency!$P37)/Lifetime!$C37</f>
        <v>0</v>
      </c>
      <c r="IX38" s="9">
        <f>(Transition!$D37*('RCP19 scenario'!CG39*'Unit emission'!AY38)*Efficiency!$G37+Transition!$C37*('RCP19 scenario'!CG39*'Unit emission'!AY82)*Efficiency!$P37)/Lifetime!$C37</f>
        <v>0</v>
      </c>
      <c r="IY38" s="9">
        <f>(Transition!$D37*('RCP19 scenario'!CH39*'Unit emission'!AZ38)*Efficiency!$G37+Transition!$C37*('RCP19 scenario'!CH39*'Unit emission'!AZ82)*Efficiency!$P37)/Lifetime!$C37</f>
        <v>0</v>
      </c>
    </row>
    <row r="39" spans="1:259" x14ac:dyDescent="0.25">
      <c r="A39">
        <v>2046</v>
      </c>
      <c r="B39">
        <f>(Transition!$D38*('Base-scenario'!C40*'Unit emission'!C39)*Efficiency!$G38+(Transition!$C38*('Base-scenario'!C40*'Unit emission'!C83)+'Base-scenario'!C128*'Unit emission'!C215)*Efficiency!$P38)/Lifetime!$C38</f>
        <v>0</v>
      </c>
      <c r="C39">
        <f>(Transition!$D38*('Base-scenario'!D40*'Unit emission'!D39)*Efficiency!$G38+(Transition!$C38*('Base-scenario'!D40*'Unit emission'!D83)+'Base-scenario'!D128*'Unit emission'!D215)*Efficiency!$P38)/Lifetime!$C38</f>
        <v>0</v>
      </c>
      <c r="D39">
        <f>(Transition!$D38*('Base-scenario'!E40*'Unit emission'!E39)*Efficiency!$G38+(Transition!$C38*('Base-scenario'!E40*'Unit emission'!E83)+'Base-scenario'!E128*'Unit emission'!E215)*Efficiency!$P38)/Lifetime!$C38</f>
        <v>0</v>
      </c>
      <c r="E39">
        <f>(Transition!$D38*('Base-scenario'!F40*'Unit emission'!F39)*Efficiency!$G38+(Transition!$C38*('Base-scenario'!F40*'Unit emission'!F83)+'Base-scenario'!F128*'Unit emission'!F215)*Efficiency!$P38)/Lifetime!$C38</f>
        <v>0</v>
      </c>
      <c r="F39">
        <f>(Transition!$D38*('Base-scenario'!G40*'Unit emission'!G39)*Efficiency!$G38+(Transition!$C38*('Base-scenario'!G40*'Unit emission'!G83)+'Base-scenario'!G128*'Unit emission'!G215)*Efficiency!$P38)/Lifetime!$C38</f>
        <v>0</v>
      </c>
      <c r="G39">
        <f>(Transition!$D38*('Base-scenario'!H40*'Unit emission'!H39)*Efficiency!$G38+(Transition!$C38*('Base-scenario'!H40*'Unit emission'!H83)+'Base-scenario'!H128*'Unit emission'!H215)*Efficiency!$P38)/Lifetime!$C38</f>
        <v>0</v>
      </c>
      <c r="H39">
        <f>(Transition!$D38*('Base-scenario'!I40*'Unit emission'!I39)*Efficiency!$G38+(Transition!$C38*('Base-scenario'!I40*'Unit emission'!I83)+'Base-scenario'!I128*'Unit emission'!I215)*Efficiency!$P38)/Lifetime!$C38</f>
        <v>0</v>
      </c>
      <c r="I39">
        <f>(Transition!$D38*('Base-scenario'!J40*'Unit emission'!J39)*Efficiency!$G38+(Transition!$C38*('Base-scenario'!J40*'Unit emission'!J83)+'Base-scenario'!J128*'Unit emission'!J215)*Efficiency!$P38)/Lifetime!$C38</f>
        <v>0</v>
      </c>
      <c r="J39">
        <f>(Transition!$D38*('Base-scenario'!K40*'Unit emission'!K39)*Efficiency!$G38+(Transition!$C38*('Base-scenario'!K40*'Unit emission'!K83)+'Base-scenario'!K128*'Unit emission'!K215)*Efficiency!$P38)/Lifetime!$C38</f>
        <v>0</v>
      </c>
      <c r="K39">
        <f>(Transition!$D38*('Base-scenario'!L40*'Unit emission'!L39)*Efficiency!$G38+(Transition!$C38*('Base-scenario'!L40*'Unit emission'!L83)+'Base-scenario'!L128*'Unit emission'!L215)*Efficiency!$P38)/Lifetime!$C38</f>
        <v>0</v>
      </c>
      <c r="L39">
        <f>(Transition!$D38*('Base-scenario'!M40*'Unit emission'!M39)*Efficiency!$G38+(Transition!$C38*('Base-scenario'!M40*'Unit emission'!M83)+'Base-scenario'!M128*'Unit emission'!M215)*Efficiency!$P38)/Lifetime!$C38</f>
        <v>0</v>
      </c>
      <c r="M39">
        <f>(Transition!$D38*('Base-scenario'!N40*'Unit emission'!N39)*Efficiency!$G38+(Transition!$C38*('Base-scenario'!N40*'Unit emission'!N83)+'Base-scenario'!N128*'Unit emission'!N215)*Efficiency!$P38)/Lifetime!$C38</f>
        <v>0</v>
      </c>
      <c r="N39">
        <f>(Transition!$D38*('Base-scenario'!O40*'Unit emission'!O39)*Efficiency!$G38+(Transition!$C38*('Base-scenario'!O40*'Unit emission'!O83)+'Base-scenario'!O128*'Unit emission'!O215)*Efficiency!$P38)/Lifetime!$C38</f>
        <v>0</v>
      </c>
      <c r="O39">
        <f>(Transition!$D38*('Base-scenario'!P40*'Unit emission'!P39)*Efficiency!$G38+(Transition!$C38*('Base-scenario'!P40*'Unit emission'!P83)+'Base-scenario'!P128*'Unit emission'!P215)*Efficiency!$P38)/Lifetime!$C38</f>
        <v>0</v>
      </c>
      <c r="P39">
        <f>(Transition!$D38*('Base-scenario'!Q40*'Unit emission'!Q39)*Efficiency!$G38+(Transition!$C38*('Base-scenario'!Q40*'Unit emission'!Q83)+'Base-scenario'!Q128*'Unit emission'!Q215)*Efficiency!$P38)/Lifetime!$C38</f>
        <v>0</v>
      </c>
      <c r="Q39">
        <f>(Transition!$D38*('Base-scenario'!R40*'Unit emission'!R39)*Efficiency!$G38+(Transition!$C38*('Base-scenario'!R40*'Unit emission'!R83)+'Base-scenario'!R128*'Unit emission'!R215)*Efficiency!$P38)/Lifetime!$C38</f>
        <v>0</v>
      </c>
      <c r="R39">
        <f>(Transition!$D38*('Base-scenario'!S40*'Unit emission'!S39)*Efficiency!$G38+Transition!$C38*('Base-scenario'!S40*'Unit emission'!S83)*Efficiency!$P38)/Lifetime!$C38</f>
        <v>0</v>
      </c>
      <c r="S39">
        <f>(Transition!$D38*('Base-scenario'!T40*'Unit emission'!C39)*Efficiency!$G38+(Transition!$C38*('Base-scenario'!T40*'Unit emission'!C83)+'Base-scenario'!T128*'Unit emission'!C215)*Efficiency!$P38)/Lifetime!$C38</f>
        <v>0</v>
      </c>
      <c r="T39">
        <f>(Transition!$D38*('Base-scenario'!U40*'Unit emission'!D39)*Efficiency!$G38+(Transition!$C38*('Base-scenario'!U40*'Unit emission'!D83)+'Base-scenario'!U128*'Unit emission'!D215)*Efficiency!$P38)/Lifetime!$C38</f>
        <v>52394188.694040917</v>
      </c>
      <c r="U39">
        <f>(Transition!$D38*('Base-scenario'!V40*'Unit emission'!E39)*Efficiency!$G38+(Transition!$C38*('Base-scenario'!V40*'Unit emission'!E83)+'Base-scenario'!V128*'Unit emission'!E215)*Efficiency!$P38)/Lifetime!$C38</f>
        <v>14491553.798946552</v>
      </c>
      <c r="V39">
        <f>(Transition!$D38*('Base-scenario'!W40*'Unit emission'!F39)*Efficiency!$G38+(Transition!$C38*('Base-scenario'!W40*'Unit emission'!F83)+'Base-scenario'!W128*'Unit emission'!F215)*Efficiency!$P38)/Lifetime!$C38</f>
        <v>9778499.5676661357</v>
      </c>
      <c r="W39">
        <f>(Transition!$D38*('Base-scenario'!X40*'Unit emission'!G39)*Efficiency!$G38+(Transition!$C38*('Base-scenario'!X40*'Unit emission'!G83)+'Base-scenario'!X128*'Unit emission'!G215)*Efficiency!$P38)/Lifetime!$C38</f>
        <v>110306004.02874736</v>
      </c>
      <c r="X39">
        <f>(Transition!$D38*('Base-scenario'!Y40*'Unit emission'!H39)*Efficiency!$G38+(Transition!$C38*('Base-scenario'!Y40*'Unit emission'!H83)+'Base-scenario'!Y128*'Unit emission'!H215)*Efficiency!$P38)/Lifetime!$C38</f>
        <v>10771589.810920635</v>
      </c>
      <c r="Y39">
        <f>(Transition!$D38*('Base-scenario'!Z40*'Unit emission'!I39)*Efficiency!$G38+(Transition!$C38*('Base-scenario'!Z40*'Unit emission'!I83)+'Base-scenario'!Z128*'Unit emission'!I215)*Efficiency!$P38)/Lifetime!$C38</f>
        <v>19942178.453316029</v>
      </c>
      <c r="Z39">
        <f>(Transition!$D38*('Base-scenario'!AA40*'Unit emission'!J39)*Efficiency!$G38+(Transition!$C38*('Base-scenario'!AA40*'Unit emission'!J83)+'Base-scenario'!AA128*'Unit emission'!J215)*Efficiency!$P38)/Lifetime!$C38</f>
        <v>38940472.228900589</v>
      </c>
      <c r="AA39">
        <f>(Transition!$D38*('Base-scenario'!AB40*'Unit emission'!K39)*Efficiency!$G38+(Transition!$C38*('Base-scenario'!AB40*'Unit emission'!K83)+'Base-scenario'!AB128*'Unit emission'!K215)*Efficiency!$P38)/Lifetime!$C38</f>
        <v>150811254.52422988</v>
      </c>
      <c r="AB39">
        <f>(Transition!$D38*('Base-scenario'!AC40*'Unit emission'!L39)*Efficiency!$G38+(Transition!$C38*('Base-scenario'!AC40*'Unit emission'!L83)+'Base-scenario'!AC128*'Unit emission'!L215)*Efficiency!$P38)/Lifetime!$C38</f>
        <v>44492529.468574442</v>
      </c>
      <c r="AC39">
        <f>(Transition!$D38*('Base-scenario'!AD40*'Unit emission'!M39)*Efficiency!$G38+(Transition!$C38*('Base-scenario'!AD40*'Unit emission'!M83)+'Base-scenario'!AD128*'Unit emission'!M215)*Efficiency!$P38)/Lifetime!$C38</f>
        <v>36430925.658152089</v>
      </c>
      <c r="AD39">
        <f>(Transition!$D38*('Base-scenario'!AE40*'Unit emission'!N39)*Efficiency!$G38+(Transition!$C38*('Base-scenario'!AE40*'Unit emission'!N83)+'Base-scenario'!AE128*'Unit emission'!N215)*Efficiency!$P38)/Lifetime!$C38</f>
        <v>7039283.2238609903</v>
      </c>
      <c r="AE39">
        <f>(Transition!$D38*('Base-scenario'!AF40*'Unit emission'!O39)*Efficiency!$G38+(Transition!$C38*('Base-scenario'!AF40*'Unit emission'!O83)+'Base-scenario'!AF128*'Unit emission'!O215)*Efficiency!$P38)/Lifetime!$C38</f>
        <v>12799420.660967285</v>
      </c>
      <c r="AF39">
        <f>(Transition!$D38*('Base-scenario'!AG40*'Unit emission'!P39)*Efficiency!$G38+(Transition!$C38*('Base-scenario'!AG40*'Unit emission'!P83)+'Base-scenario'!AG128*'Unit emission'!P215)*Efficiency!$P38)/Lifetime!$C38</f>
        <v>20460018.930201091</v>
      </c>
      <c r="AG39">
        <f>(Transition!$D38*('Base-scenario'!AH40*'Unit emission'!Q39)*Efficiency!$G38+(Transition!$C38*('Base-scenario'!AH40*'Unit emission'!Q83)+'Base-scenario'!AH128*'Unit emission'!Q215)*Efficiency!$P38)/Lifetime!$C38</f>
        <v>15282693.732862091</v>
      </c>
      <c r="AH39">
        <f>(Transition!$D38*('Base-scenario'!AI40*'Unit emission'!R39)*Efficiency!$G38+(Transition!$C38*('Base-scenario'!AI40*'Unit emission'!R83)+'Base-scenario'!AI128*'Unit emission'!R215)*Efficiency!$P38)/Lifetime!$C38</f>
        <v>63114570.107566968</v>
      </c>
      <c r="AI39">
        <f>(Transition!$D38*('Base-scenario'!AJ40*'Unit emission'!S39)*Efficiency!$G38+Transition!$C38*('Base-scenario'!AJ40*'Unit emission'!S83)*Efficiency!$P38)/Lifetime!$C38</f>
        <v>0</v>
      </c>
      <c r="AJ39">
        <f>(Transition!$D38*('Base-scenario'!AK40*'Unit emission'!C39+'Base-scenario'!AK128*'Unit emission'!C171)*Efficiency!$G38+(Transition!$C38*('Base-scenario'!AK40*'Unit emission'!C83)+'Base-scenario'!AK128*'Unit emission'!C215)*Efficiency!$P38)/Lifetime!$C38</f>
        <v>0</v>
      </c>
      <c r="AK39">
        <f>(Transition!$D38*('Base-scenario'!AL40*'Unit emission'!D39+'Base-scenario'!AL128*'Unit emission'!D171)*Efficiency!$G38+(Transition!$C38*('Base-scenario'!AL40*'Unit emission'!D83)+'Base-scenario'!AL128*'Unit emission'!D215)*Efficiency!$P38)/Lifetime!$C38</f>
        <v>104671574.00932097</v>
      </c>
      <c r="AL39">
        <f>(Transition!$D38*('Base-scenario'!AM40*'Unit emission'!E39+'Base-scenario'!AM128*'Unit emission'!E171)*Efficiency!$G38+(Transition!$C38*('Base-scenario'!AM40*'Unit emission'!E83)+'Base-scenario'!AM128*'Unit emission'!E215)*Efficiency!$P38)/Lifetime!$C38</f>
        <v>59988890.650953367</v>
      </c>
      <c r="AM39">
        <f>(Transition!$D38*('Base-scenario'!AN40*'Unit emission'!F39+'Base-scenario'!AN128*'Unit emission'!F171)*Efficiency!$G38+(Transition!$C38*('Base-scenario'!AN40*'Unit emission'!F83)+'Base-scenario'!AN128*'Unit emission'!F215)*Efficiency!$P38)/Lifetime!$C38</f>
        <v>19553335.682882156</v>
      </c>
      <c r="AN39">
        <f>(Transition!$D38*('Base-scenario'!AO40*'Unit emission'!G39+'Base-scenario'!AO128*'Unit emission'!G171)*Efficiency!$G38+(Transition!$C38*('Base-scenario'!AO40*'Unit emission'!G83)+'Base-scenario'!AO128*'Unit emission'!G215)*Efficiency!$P38)/Lifetime!$C38</f>
        <v>117591079.74707553</v>
      </c>
      <c r="AO39">
        <f>(Transition!$D38*('Base-scenario'!AP40*'Unit emission'!H39+'Base-scenario'!AP128*'Unit emission'!H171)*Efficiency!$G38+(Transition!$C38*('Base-scenario'!AP40*'Unit emission'!H83)+'Base-scenario'!AP128*'Unit emission'!H215)*Efficiency!$P38)/Lifetime!$C38</f>
        <v>21543179.621841319</v>
      </c>
      <c r="AP39">
        <f>(Transition!$D38*('Base-scenario'!AQ40*'Unit emission'!I39+'Base-scenario'!AQ128*'Unit emission'!I171)*Efficiency!$G38+(Transition!$C38*('Base-scenario'!AQ40*'Unit emission'!I83)+'Base-scenario'!AQ128*'Unit emission'!I215)*Efficiency!$P38)/Lifetime!$C38</f>
        <v>39880979.310890675</v>
      </c>
      <c r="AQ39">
        <f>(Transition!$D38*('Base-scenario'!AR40*'Unit emission'!J39+'Base-scenario'!AR128*'Unit emission'!J171)*Efficiency!$G38+(Transition!$C38*('Base-scenario'!AR40*'Unit emission'!J83)+'Base-scenario'!AR128*'Unit emission'!J215)*Efficiency!$P38)/Lifetime!$C38</f>
        <v>77878168.378685877</v>
      </c>
      <c r="AR39">
        <f>(Transition!$D38*('Base-scenario'!AS40*'Unit emission'!K39+'Base-scenario'!AS128*'Unit emission'!K171)*Efficiency!$G38+(Transition!$C38*('Base-scenario'!AS40*'Unit emission'!K83)+'Base-scenario'!AS128*'Unit emission'!K215)*Efficiency!$P38)/Lifetime!$C38</f>
        <v>291591312.24937814</v>
      </c>
      <c r="AS39">
        <f>(Transition!$D38*('Base-scenario'!AT40*'Unit emission'!L39+'Base-scenario'!AT128*'Unit emission'!L171)*Efficiency!$G38+(Transition!$C38*('Base-scenario'!AT40*'Unit emission'!L83)+'Base-scenario'!AT128*'Unit emission'!L215)*Efficiency!$P38)/Lifetime!$C38</f>
        <v>88985058.937148497</v>
      </c>
      <c r="AT39">
        <f>(Transition!$D38*('Base-scenario'!AU40*'Unit emission'!M39+'Base-scenario'!AU128*'Unit emission'!M171)*Efficiency!$G38+(Transition!$C38*('Base-scenario'!AU40*'Unit emission'!M83)+'Base-scenario'!AU128*'Unit emission'!M215)*Efficiency!$P38)/Lifetime!$C38</f>
        <v>72861851.316303775</v>
      </c>
      <c r="AU39">
        <f>(Transition!$D38*('Base-scenario'!AV40*'Unit emission'!N39+'Base-scenario'!AV128*'Unit emission'!N171)*Efficiency!$G38+(Transition!$C38*('Base-scenario'!AV40*'Unit emission'!N83)+'Base-scenario'!AV128*'Unit emission'!N215)*Efficiency!$P38)/Lifetime!$C38</f>
        <v>14078134.651952982</v>
      </c>
      <c r="AV39">
        <f>(Transition!$D38*('Base-scenario'!AW40*'Unit emission'!O39+'Base-scenario'!AW128*'Unit emission'!O171)*Efficiency!$G38+(Transition!$C38*('Base-scenario'!AW40*'Unit emission'!O83)+'Base-scenario'!AW128*'Unit emission'!O215)*Efficiency!$P38)/Lifetime!$C38</f>
        <v>25598841.32193457</v>
      </c>
      <c r="AW39">
        <f>(Transition!$D38*('Base-scenario'!AX40*'Unit emission'!P39+'Base-scenario'!AX128*'Unit emission'!P171)*Efficiency!$G38+(Transition!$C38*('Base-scenario'!AX40*'Unit emission'!P83)+'Base-scenario'!AX128*'Unit emission'!P215)*Efficiency!$P38)/Lifetime!$C38</f>
        <v>40920037.860402241</v>
      </c>
      <c r="AX39">
        <f>(Transition!$D38*('Base-scenario'!AY40*'Unit emission'!Q39+'Base-scenario'!AY128*'Unit emission'!Q171)*Efficiency!$G38+(Transition!$C38*('Base-scenario'!AY40*'Unit emission'!Q83)+'Base-scenario'!AY128*'Unit emission'!Q215)*Efficiency!$P38)/Lifetime!$C38</f>
        <v>30565387.46572423</v>
      </c>
      <c r="AY39">
        <f>(Transition!$D38*('Base-scenario'!AZ40*'Unit emission'!R39+'Base-scenario'!AZ128*'Unit emission'!R171)*Efficiency!$G38+(Transition!$C38*('Base-scenario'!AZ40*'Unit emission'!R83)+'Base-scenario'!AZ128*'Unit emission'!R215)*Efficiency!$P38)/Lifetime!$C38</f>
        <v>128413615.11293691</v>
      </c>
      <c r="AZ39">
        <f>(Transition!$D38*('Base-scenario'!BA40*'Unit emission'!S39)*Efficiency!$G38+Transition!$C38*('Base-scenario'!BA40*'Unit emission'!S83)*Efficiency!$P38)/Lifetime!$C38</f>
        <v>0</v>
      </c>
      <c r="BA39" s="9">
        <f>(Transition!$D38*('Base-scenario'!BB40*'Unit emission'!C39)*Efficiency!$G38+Transition!$C38*('Base-scenario'!BB40*'Unit emission'!C83)*Efficiency!$P38)/Lifetime!$C38</f>
        <v>0</v>
      </c>
      <c r="BB39" s="9">
        <f>(Transition!$D38*('Base-scenario'!BC40*'Unit emission'!D39)*Efficiency!$G38+Transition!$C38*('Base-scenario'!BC40*'Unit emission'!D83)*Efficiency!$P38)/Lifetime!$C38</f>
        <v>0</v>
      </c>
      <c r="BC39" s="9">
        <f>(Transition!$D38*('Base-scenario'!BD40*'Unit emission'!E39)*Efficiency!$G38+Transition!$C38*('Base-scenario'!BD40*'Unit emission'!E83)*Efficiency!$P38)/Lifetime!$C38</f>
        <v>0</v>
      </c>
      <c r="BD39" s="9">
        <f>(Transition!$D38*('Base-scenario'!BE40*'Unit emission'!F39)*Efficiency!$G38+Transition!$C38*('Base-scenario'!BE40*'Unit emission'!F83)*Efficiency!$P38)/Lifetime!$C38</f>
        <v>0</v>
      </c>
      <c r="BE39" s="9">
        <f>(Transition!$D38*('Base-scenario'!BF40*'Unit emission'!G39)*Efficiency!$G38+Transition!$C38*('Base-scenario'!BF40*'Unit emission'!G83)*Efficiency!$P38)/Lifetime!$C38</f>
        <v>0</v>
      </c>
      <c r="BF39" s="9">
        <f>(Transition!$D38*('Base-scenario'!BG40*'Unit emission'!H39)*Efficiency!$G38+Transition!$C38*('Base-scenario'!BG40*'Unit emission'!H83)*Efficiency!$P38)/Lifetime!$C38</f>
        <v>0</v>
      </c>
      <c r="BG39" s="9">
        <f>(Transition!$D38*('Base-scenario'!BH40*'Unit emission'!I39)*Efficiency!$G38+Transition!$C38*('Base-scenario'!BH40*'Unit emission'!I83)*Efficiency!$P38)/Lifetime!$C38</f>
        <v>0</v>
      </c>
      <c r="BH39" s="9">
        <f>(Transition!$D38*('Base-scenario'!BI40*'Unit emission'!J39)*Efficiency!$G38+Transition!$C38*('Base-scenario'!BI40*'Unit emission'!J83)*Efficiency!$P38)/Lifetime!$C38</f>
        <v>0</v>
      </c>
      <c r="BI39" s="9">
        <f>(Transition!$D38*('Base-scenario'!BJ40*'Unit emission'!K39)*Efficiency!$G38+Transition!$C38*('Base-scenario'!BJ40*'Unit emission'!K83)*Efficiency!$P38)/Lifetime!$C38</f>
        <v>0</v>
      </c>
      <c r="BJ39" s="9">
        <f>(Transition!$D38*('Base-scenario'!BK40*'Unit emission'!L39)*Efficiency!$G38+Transition!$C38*('Base-scenario'!BK40*'Unit emission'!L83)*Efficiency!$P38)/Lifetime!$C38</f>
        <v>0</v>
      </c>
      <c r="BK39" s="9">
        <f>(Transition!$D38*('Base-scenario'!BL40*'Unit emission'!M39)*Efficiency!$G38+Transition!$C38*('Base-scenario'!BL40*'Unit emission'!M83)*Efficiency!$P38)/Lifetime!$C38</f>
        <v>0</v>
      </c>
      <c r="BL39" s="9">
        <f>(Transition!$D38*('Base-scenario'!BM40*'Unit emission'!N39)*Efficiency!$G38+Transition!$C38*('Base-scenario'!BM40*'Unit emission'!N83)*Efficiency!$P38)/Lifetime!$C38</f>
        <v>0</v>
      </c>
      <c r="BM39" s="9">
        <f>(Transition!$D38*('Base-scenario'!BN40*'Unit emission'!O39)*Efficiency!$G38+Transition!$C38*('Base-scenario'!BN40*'Unit emission'!O83)*Efficiency!$P38)/Lifetime!$C38</f>
        <v>0</v>
      </c>
      <c r="BN39" s="9">
        <f>(Transition!$D38*('Base-scenario'!BO40*'Unit emission'!P39)*Efficiency!$G38+Transition!$C38*('Base-scenario'!BO40*'Unit emission'!P83)*Efficiency!$P38)/Lifetime!$C38</f>
        <v>0</v>
      </c>
      <c r="BO39" s="9">
        <f>(Transition!$D38*('Base-scenario'!BP40*'Unit emission'!Q39)*Efficiency!$G38+Transition!$C38*('Base-scenario'!BP40*'Unit emission'!Q83)*Efficiency!$P38)/Lifetime!$C38</f>
        <v>0</v>
      </c>
      <c r="BP39" s="9">
        <f>(Transition!$D38*('Base-scenario'!BQ40*'Unit emission'!R39)*Efficiency!$G38+Transition!$C38*('Base-scenario'!BQ40*'Unit emission'!R83)*Efficiency!$P38)/Lifetime!$C38</f>
        <v>0</v>
      </c>
      <c r="BQ39" s="9">
        <f>(Transition!$D38*('Base-scenario'!BR40*'Unit emission'!S39)*Efficiency!$G38+Transition!$C38*('Base-scenario'!BR40*'Unit emission'!S83)*Efficiency!$P38)/Lifetime!$C38</f>
        <v>0</v>
      </c>
      <c r="BR39" s="9">
        <f>(Transition!$D38*('Base-scenario'!BS40*'Unit emission'!C39)*Efficiency!$G38+Transition!$C38*('Base-scenario'!BS40*'Unit emission'!C83)*Efficiency!$P38)/Lifetime!$C38</f>
        <v>0</v>
      </c>
      <c r="BS39" s="9">
        <f>(Transition!$D38*('Base-scenario'!BT40*'Unit emission'!D39)*Efficiency!$G38+Transition!$C38*('Base-scenario'!BT40*'Unit emission'!D83)*Efficiency!$P38)/Lifetime!$C38</f>
        <v>0</v>
      </c>
      <c r="BT39" s="9">
        <f>(Transition!$D38*('Base-scenario'!BU40*'Unit emission'!E39)*Efficiency!$G38+Transition!$C38*('Base-scenario'!BU40*'Unit emission'!E83)*Efficiency!$P38)/Lifetime!$C38</f>
        <v>0</v>
      </c>
      <c r="BU39" s="9">
        <f>(Transition!$D38*('Base-scenario'!BV40*'Unit emission'!F39)*Efficiency!$G38+Transition!$C38*('Base-scenario'!BV40*'Unit emission'!F83)*Efficiency!$P38)/Lifetime!$C38</f>
        <v>0</v>
      </c>
      <c r="BV39" s="9">
        <f>(Transition!$D38*('Base-scenario'!BW40*'Unit emission'!G39)*Efficiency!$G38+Transition!$C38*('Base-scenario'!BW40*'Unit emission'!G83)*Efficiency!$P38)/Lifetime!$C38</f>
        <v>0</v>
      </c>
      <c r="BW39" s="9">
        <f>(Transition!$D38*('Base-scenario'!BX40*'Unit emission'!H39)*Efficiency!$G38+Transition!$C38*('Base-scenario'!BX40*'Unit emission'!H83)*Efficiency!$P38)/Lifetime!$C38</f>
        <v>0</v>
      </c>
      <c r="BX39" s="9">
        <f>(Transition!$D38*('Base-scenario'!BY40*'Unit emission'!I39)*Efficiency!$G38+Transition!$C38*('Base-scenario'!BY40*'Unit emission'!I83)*Efficiency!$P38)/Lifetime!$C38</f>
        <v>0</v>
      </c>
      <c r="BY39" s="9">
        <f>(Transition!$D38*('Base-scenario'!BZ40*'Unit emission'!J39)*Efficiency!$G38+Transition!$C38*('Base-scenario'!BZ40*'Unit emission'!J83)*Efficiency!$P38)/Lifetime!$C38</f>
        <v>0</v>
      </c>
      <c r="BZ39" s="9">
        <f>(Transition!$D38*('Base-scenario'!CA40*'Unit emission'!K39)*Efficiency!$G38+Transition!$C38*('Base-scenario'!CA40*'Unit emission'!K83)*Efficiency!$P38)/Lifetime!$C38</f>
        <v>0</v>
      </c>
      <c r="CA39" s="9">
        <f>(Transition!$D38*('Base-scenario'!CB40*'Unit emission'!L39)*Efficiency!$G38+Transition!$C38*('Base-scenario'!CB40*'Unit emission'!L83)*Efficiency!$P38)/Lifetime!$C38</f>
        <v>0</v>
      </c>
      <c r="CB39" s="9">
        <f>(Transition!$D38*('Base-scenario'!CC40*'Unit emission'!M39)*Efficiency!$G38+Transition!$C38*('Base-scenario'!CC40*'Unit emission'!M83)*Efficiency!$P38)/Lifetime!$C38</f>
        <v>0</v>
      </c>
      <c r="CC39" s="9">
        <f>(Transition!$D38*('Base-scenario'!CD40*'Unit emission'!N39)*Efficiency!$G38+Transition!$C38*('Base-scenario'!CD40*'Unit emission'!N83)*Efficiency!$P38)/Lifetime!$C38</f>
        <v>0</v>
      </c>
      <c r="CD39" s="9">
        <f>(Transition!$D38*('Base-scenario'!CE40*'Unit emission'!O39)*Efficiency!$G38+Transition!$C38*('Base-scenario'!CE40*'Unit emission'!O83)*Efficiency!$P38)/Lifetime!$C38</f>
        <v>0</v>
      </c>
      <c r="CE39" s="9">
        <f>(Transition!$D38*('Base-scenario'!CF40*'Unit emission'!P39)*Efficiency!$G38+Transition!$C38*('Base-scenario'!CF40*'Unit emission'!P83)*Efficiency!$P38)/Lifetime!$C38</f>
        <v>0</v>
      </c>
      <c r="CF39" s="9">
        <f>(Transition!$D38*('Base-scenario'!CG40*'Unit emission'!Q39)*Efficiency!$G38+Transition!$C38*('Base-scenario'!CG40*'Unit emission'!Q83)*Efficiency!$P38)/Lifetime!$C38</f>
        <v>0</v>
      </c>
      <c r="CG39" s="9">
        <f>(Transition!$D38*('Base-scenario'!CH40*'Unit emission'!R39)*Efficiency!$G38+Transition!$C38*('Base-scenario'!CH40*'Unit emission'!R83)*Efficiency!$P38)/Lifetime!$C38</f>
        <v>0</v>
      </c>
      <c r="CJ39">
        <v>2046</v>
      </c>
      <c r="CK39">
        <f>(Transition!$D38*('RCP26 scenario'!C40*'Unit emission'!T39+'RCP26 scenario'!C128*'Unit emission'!T171)*Efficiency!$G38+(Transition!$C38*('RCP26 scenario'!C40*'Unit emission'!T83)+'RCP26 scenario'!C128*'Unit emission'!T215)*Efficiency!$P38)/Lifetime!$C38</f>
        <v>0</v>
      </c>
      <c r="CL39">
        <f>(Transition!$D38*('RCP26 scenario'!D40*'Unit emission'!U39+'RCP26 scenario'!D128*'Unit emission'!U171)*Efficiency!$G38+(Transition!$C38*('RCP26 scenario'!D40*'Unit emission'!U83)+'RCP26 scenario'!D128*'Unit emission'!U215)*Efficiency!$P38)/Lifetime!$C38</f>
        <v>0</v>
      </c>
      <c r="CM39">
        <f>(Transition!$D38*('RCP26 scenario'!E40*'Unit emission'!V39+'RCP26 scenario'!E128*'Unit emission'!V171)*Efficiency!$G38+(Transition!$C38*('RCP26 scenario'!E40*'Unit emission'!V83)+'RCP26 scenario'!E128*'Unit emission'!V215)*Efficiency!$P38)/Lifetime!$C38</f>
        <v>0</v>
      </c>
      <c r="CN39">
        <f>(Transition!$D38*('RCP26 scenario'!F40*'Unit emission'!W39+'RCP26 scenario'!F128*'Unit emission'!W171)*Efficiency!$G38+(Transition!$C38*('RCP26 scenario'!F40*'Unit emission'!W83)+'RCP26 scenario'!F128*'Unit emission'!W215)*Efficiency!$P38)/Lifetime!$C38</f>
        <v>0</v>
      </c>
      <c r="CO39">
        <f>(Transition!$D38*('RCP26 scenario'!G40*'Unit emission'!X39+'RCP26 scenario'!G128*'Unit emission'!X171)*Efficiency!$G38+(Transition!$C38*('RCP26 scenario'!G40*'Unit emission'!X83)+'RCP26 scenario'!G128*'Unit emission'!X215)*Efficiency!$P38)/Lifetime!$C38</f>
        <v>0</v>
      </c>
      <c r="CP39">
        <f>(Transition!$D38*('RCP26 scenario'!H40*'Unit emission'!Y39+'RCP26 scenario'!H128*'Unit emission'!Y171)*Efficiency!$G38+(Transition!$C38*('RCP26 scenario'!H40*'Unit emission'!Y83)+'RCP26 scenario'!H128*'Unit emission'!Y215)*Efficiency!$P38)/Lifetime!$C38</f>
        <v>0</v>
      </c>
      <c r="CQ39">
        <f>(Transition!$D38*('RCP26 scenario'!I40*'Unit emission'!Z39+'RCP26 scenario'!I128*'Unit emission'!Z171)*Efficiency!$G38+(Transition!$C38*('RCP26 scenario'!I40*'Unit emission'!Z83)+'RCP26 scenario'!I128*'Unit emission'!Z215)*Efficiency!$P38)/Lifetime!$C38</f>
        <v>0</v>
      </c>
      <c r="CR39">
        <f>(Transition!$D38*('RCP26 scenario'!J40*'Unit emission'!AA39+'RCP26 scenario'!J128*'Unit emission'!AA171)*Efficiency!$G38+(Transition!$C38*('RCP26 scenario'!J40*'Unit emission'!AA83)+'RCP26 scenario'!J128*'Unit emission'!AA215)*Efficiency!$P38)/Lifetime!$C38</f>
        <v>0</v>
      </c>
      <c r="CS39">
        <f>(Transition!$D38*('RCP26 scenario'!K40*'Unit emission'!AB39+'RCP26 scenario'!K128*'Unit emission'!AB171)*Efficiency!$G38+(Transition!$C38*('RCP26 scenario'!K40*'Unit emission'!AB83)+'RCP26 scenario'!K128*'Unit emission'!AB215)*Efficiency!$P38)/Lifetime!$C38</f>
        <v>0</v>
      </c>
      <c r="CT39">
        <f>(Transition!$D38*('RCP26 scenario'!L40*'Unit emission'!AC39+'RCP26 scenario'!L128*'Unit emission'!AC171)*Efficiency!$G38+(Transition!$C38*('RCP26 scenario'!L40*'Unit emission'!AC83)+'RCP26 scenario'!L128*'Unit emission'!AC215)*Efficiency!$P38)/Lifetime!$C38</f>
        <v>0</v>
      </c>
      <c r="CU39">
        <f>(Transition!$D38*('RCP26 scenario'!M40*'Unit emission'!AD39+'RCP26 scenario'!M128*'Unit emission'!AD171)*Efficiency!$G38+(Transition!$C38*('RCP26 scenario'!M40*'Unit emission'!AD83)+'RCP26 scenario'!M128*'Unit emission'!AD215)*Efficiency!$P38)/Lifetime!$C38</f>
        <v>0</v>
      </c>
      <c r="CV39">
        <f>(Transition!$D38*('RCP26 scenario'!N40*'Unit emission'!AE39+'RCP26 scenario'!N128*'Unit emission'!AE171)*Efficiency!$G38+(Transition!$C38*('RCP26 scenario'!N40*'Unit emission'!AE83)+'RCP26 scenario'!N128*'Unit emission'!AE215)*Efficiency!$P38)/Lifetime!$C38</f>
        <v>0</v>
      </c>
      <c r="CW39">
        <f>(Transition!$D38*('RCP26 scenario'!O40*'Unit emission'!AF39+'RCP26 scenario'!O128*'Unit emission'!AF171)*Efficiency!$G38+(Transition!$C38*('RCP26 scenario'!O40*'Unit emission'!AF83)+'RCP26 scenario'!O128*'Unit emission'!AF215)*Efficiency!$P38)/Lifetime!$C38</f>
        <v>0</v>
      </c>
      <c r="CX39">
        <f>(Transition!$D38*('RCP26 scenario'!P40*'Unit emission'!AG39+'RCP26 scenario'!P128*'Unit emission'!AG171)*Efficiency!$G38+(Transition!$C38*('RCP26 scenario'!P40*'Unit emission'!AG83)+'RCP26 scenario'!P128*'Unit emission'!AG215)*Efficiency!$P38)/Lifetime!$C38</f>
        <v>0</v>
      </c>
      <c r="CY39">
        <f>(Transition!$D38*('RCP26 scenario'!Q40*'Unit emission'!AH39+'RCP26 scenario'!Q128*'Unit emission'!AH171)*Efficiency!$G38+(Transition!$C38*('RCP26 scenario'!Q40*'Unit emission'!AH83)+'RCP26 scenario'!Q128*'Unit emission'!AH215)*Efficiency!$P38)/Lifetime!$C38</f>
        <v>0</v>
      </c>
      <c r="CZ39">
        <f>(Transition!$D38*('RCP26 scenario'!R40*'Unit emission'!AI39+'RCP26 scenario'!R128*'Unit emission'!AI171)*Efficiency!$G38+(Transition!$C38*('RCP26 scenario'!R40*'Unit emission'!AI83)+'RCP26 scenario'!R128*'Unit emission'!AI215)*Efficiency!$P38)/Lifetime!$C38</f>
        <v>0</v>
      </c>
      <c r="DA39">
        <f>(Transition!$D38*('RCP26 scenario'!S40*'Unit emission'!AJ39)*Efficiency!$G38+Transition!$C38*('RCP26 scenario'!S40*'Unit emission'!AJ83)*Efficiency!$P38)/Lifetime!$C38</f>
        <v>0</v>
      </c>
      <c r="DB39">
        <f>(Transition!$D38*('RCP26 scenario'!T40*'Unit emission'!T39+'RCP26 scenario'!T128*'Unit emission'!T171)*Efficiency!$G38+(Transition!$C38*('RCP26 scenario'!T40*'Unit emission'!T83)+'RCP26 scenario'!T128*'Unit emission'!T215)*Efficiency!$P38)/Lifetime!$C38</f>
        <v>137190322.04445189</v>
      </c>
      <c r="DC39">
        <f>(Transition!$D38*('RCP26 scenario'!U40*'Unit emission'!U39+'RCP26 scenario'!U128*'Unit emission'!U171)*Efficiency!$G38+(Transition!$C38*('RCP26 scenario'!U40*'Unit emission'!U83)+'RCP26 scenario'!U128*'Unit emission'!U215)*Efficiency!$P38)/Lifetime!$C38</f>
        <v>12348650.966797154</v>
      </c>
      <c r="DD39">
        <f>(Transition!$D38*('RCP26 scenario'!V40*'Unit emission'!V39+'RCP26 scenario'!V128*'Unit emission'!V171)*Efficiency!$G38+(Transition!$C38*('RCP26 scenario'!V40*'Unit emission'!V83)+'RCP26 scenario'!V128*'Unit emission'!V215)*Efficiency!$P38)/Lifetime!$C38</f>
        <v>26203302.885042466</v>
      </c>
      <c r="DE39">
        <f>(Transition!$D38*('RCP26 scenario'!W40*'Unit emission'!W39+'RCP26 scenario'!W128*'Unit emission'!W171)*Efficiency!$G38+(Transition!$C38*('RCP26 scenario'!W40*'Unit emission'!W83)+'RCP26 scenario'!W128*'Unit emission'!W215)*Efficiency!$P38)/Lifetime!$C38</f>
        <v>12840111.680129731</v>
      </c>
      <c r="DF39">
        <f>(Transition!$D38*('RCP26 scenario'!X40*'Unit emission'!X39+'RCP26 scenario'!X128*'Unit emission'!X171)*Efficiency!$G38+(Transition!$C38*('RCP26 scenario'!X40*'Unit emission'!X83)+'RCP26 scenario'!X128*'Unit emission'!X215)*Efficiency!$P38)/Lifetime!$C38</f>
        <v>118342717.20209424</v>
      </c>
      <c r="DG39">
        <f>(Transition!$D38*('RCP26 scenario'!Y40*'Unit emission'!Y39+'RCP26 scenario'!Y128*'Unit emission'!Y171)*Efficiency!$G38+(Transition!$C38*('RCP26 scenario'!Y40*'Unit emission'!Y83)+'RCP26 scenario'!Y128*'Unit emission'!Y215)*Efficiency!$P38)/Lifetime!$C38</f>
        <v>12162361.895801824</v>
      </c>
      <c r="DH39">
        <f>(Transition!$D38*('RCP26 scenario'!Z40*'Unit emission'!Z39+'RCP26 scenario'!Z128*'Unit emission'!Z171)*Efficiency!$G38+(Transition!$C38*('RCP26 scenario'!Z40*'Unit emission'!Z83)+'RCP26 scenario'!Z128*'Unit emission'!Z215)*Efficiency!$P38)/Lifetime!$C38</f>
        <v>12711891.991635926</v>
      </c>
      <c r="DI39">
        <f>(Transition!$D38*('RCP26 scenario'!AA40*'Unit emission'!AA39+'RCP26 scenario'!AA128*'Unit emission'!AA171)*Efficiency!$G38+(Transition!$C38*('RCP26 scenario'!AA40*'Unit emission'!AA83)+'RCP26 scenario'!AA128*'Unit emission'!AA215)*Efficiency!$P38)/Lifetime!$C38</f>
        <v>21856817.62104065</v>
      </c>
      <c r="DJ39">
        <f>(Transition!$D38*('RCP26 scenario'!AB40*'Unit emission'!AB39+'RCP26 scenario'!AB128*'Unit emission'!AB171)*Efficiency!$G38+(Transition!$C38*('RCP26 scenario'!AB40*'Unit emission'!AB83)+'RCP26 scenario'!AB128*'Unit emission'!AB215)*Efficiency!$P38)/Lifetime!$C38</f>
        <v>143724511.01539686</v>
      </c>
      <c r="DK39">
        <f>(Transition!$D38*('RCP26 scenario'!AC40*'Unit emission'!AC39+'RCP26 scenario'!AC128*'Unit emission'!AC171)*Efficiency!$G38+(Transition!$C38*('RCP26 scenario'!AC40*'Unit emission'!AC83)+'RCP26 scenario'!AC128*'Unit emission'!AC215)*Efficiency!$P38)/Lifetime!$C38</f>
        <v>29826064.776866056</v>
      </c>
      <c r="DL39">
        <f>(Transition!$D38*('RCP26 scenario'!AD40*'Unit emission'!AD39+'RCP26 scenario'!AD128*'Unit emission'!AD171)*Efficiency!$G38+(Transition!$C38*('RCP26 scenario'!AD40*'Unit emission'!AD83)+'RCP26 scenario'!AD128*'Unit emission'!AD215)*Efficiency!$P38)/Lifetime!$C38</f>
        <v>13982933.159578022</v>
      </c>
      <c r="DM39">
        <f>(Transition!$D38*('RCP26 scenario'!AE40*'Unit emission'!AE39+'RCP26 scenario'!AE128*'Unit emission'!AE171)*Efficiency!$G38+(Transition!$C38*('RCP26 scenario'!AE40*'Unit emission'!AE83)+'RCP26 scenario'!AE128*'Unit emission'!AE215)*Efficiency!$P38)/Lifetime!$C38</f>
        <v>7536206.8190486347</v>
      </c>
      <c r="DN39">
        <f>(Transition!$D38*('RCP26 scenario'!AF40*'Unit emission'!AF39+'RCP26 scenario'!AF128*'Unit emission'!AF171)*Efficiency!$G38+(Transition!$C38*('RCP26 scenario'!AF40*'Unit emission'!AF83)+'RCP26 scenario'!AF128*'Unit emission'!AF215)*Efficiency!$P38)/Lifetime!$C38</f>
        <v>13950740.696079781</v>
      </c>
      <c r="DO39">
        <f>(Transition!$D38*('RCP26 scenario'!AG40*'Unit emission'!AG39+'RCP26 scenario'!AG128*'Unit emission'!AG171)*Efficiency!$G38+(Transition!$C38*('RCP26 scenario'!AG40*'Unit emission'!AG83)+'RCP26 scenario'!AG128*'Unit emission'!AG215)*Efficiency!$P38)/Lifetime!$C38</f>
        <v>6089516.8294096552</v>
      </c>
      <c r="DP39">
        <f>(Transition!$D38*('RCP26 scenario'!AH40*'Unit emission'!AH39+'RCP26 scenario'!AH128*'Unit emission'!AH171)*Efficiency!$G38+(Transition!$C38*('RCP26 scenario'!AH40*'Unit emission'!AH83)+'RCP26 scenario'!AH128*'Unit emission'!AH215)*Efficiency!$P38)/Lifetime!$C38</f>
        <v>9227333.1690836158</v>
      </c>
      <c r="DQ39">
        <f>(Transition!$D38*('RCP26 scenario'!AI40*'Unit emission'!AI39+'RCP26 scenario'!AI128*'Unit emission'!AI171)*Efficiency!$G38+(Transition!$C38*('RCP26 scenario'!AI40*'Unit emission'!AI83)+'RCP26 scenario'!AI128*'Unit emission'!AI215)*Efficiency!$P38)/Lifetime!$C38</f>
        <v>34054485.96832253</v>
      </c>
      <c r="DR39">
        <f>(Transition!$D38*('RCP26 scenario'!AJ40*'Unit emission'!AJ39)*Efficiency!$G38+Transition!$C38*('RCP26 scenario'!AJ40*'Unit emission'!AJ83)*Efficiency!$P38)/Lifetime!$C38</f>
        <v>0</v>
      </c>
      <c r="DS39">
        <f>(Transition!$D38*('RCP26 scenario'!AK40*'Unit emission'!T39+'RCP26 scenario'!AK128*'Unit emission'!T171)*Efficiency!$G38+(Transition!$C38*('RCP26 scenario'!AK40*'Unit emission'!T83)+'RCP26 scenario'!AK128*'Unit emission'!T215)*Efficiency!$P38)/Lifetime!$C38</f>
        <v>291582487.23402375</v>
      </c>
      <c r="DT39">
        <f>(Transition!$D38*('RCP26 scenario'!AL40*'Unit emission'!U39+'RCP26 scenario'!AL128*'Unit emission'!U171)*Efficiency!$G38+(Transition!$C38*('RCP26 scenario'!AL40*'Unit emission'!U83)+'RCP26 scenario'!AL128*'Unit emission'!U215)*Efficiency!$P38)/Lifetime!$C38</f>
        <v>30911932.686801929</v>
      </c>
      <c r="DU39">
        <f>(Transition!$D38*('RCP26 scenario'!AM40*'Unit emission'!V39+'RCP26 scenario'!AM128*'Unit emission'!V171)*Efficiency!$G38+(Transition!$C38*('RCP26 scenario'!AM40*'Unit emission'!V83)+'RCP26 scenario'!AM128*'Unit emission'!V215)*Efficiency!$P38)/Lifetime!$C38</f>
        <v>26272687.244256336</v>
      </c>
      <c r="DV39">
        <f>(Transition!$D38*('RCP26 scenario'!AN40*'Unit emission'!W39+'RCP26 scenario'!AN128*'Unit emission'!W171)*Efficiency!$G38+(Transition!$C38*('RCP26 scenario'!AN40*'Unit emission'!W83)+'RCP26 scenario'!AN128*'Unit emission'!W215)*Efficiency!$P38)/Lifetime!$C38</f>
        <v>25671001.812889405</v>
      </c>
      <c r="DW39">
        <f>(Transition!$D38*('RCP26 scenario'!AO40*'Unit emission'!X39+'RCP26 scenario'!AO128*'Unit emission'!X171)*Efficiency!$G38+(Transition!$C38*('RCP26 scenario'!AO40*'Unit emission'!X83)+'RCP26 scenario'!AO128*'Unit emission'!X215)*Efficiency!$P38)/Lifetime!$C38</f>
        <v>236644873.96771997</v>
      </c>
      <c r="DX39">
        <f>(Transition!$D38*('RCP26 scenario'!AP40*'Unit emission'!Y39+'RCP26 scenario'!AP128*'Unit emission'!Y171)*Efficiency!$G38+(Transition!$C38*('RCP26 scenario'!AP40*'Unit emission'!Y83)+'RCP26 scenario'!AP128*'Unit emission'!Y215)*Efficiency!$P38)/Lifetime!$C38</f>
        <v>24324628.969123755</v>
      </c>
      <c r="DY39">
        <f>(Transition!$D38*('RCP26 scenario'!AQ40*'Unit emission'!Z39+'RCP26 scenario'!AQ128*'Unit emission'!Z171)*Efficiency!$G38+(Transition!$C38*('RCP26 scenario'!AQ40*'Unit emission'!Z83)+'RCP26 scenario'!AQ128*'Unit emission'!Z215)*Efficiency!$P38)/Lifetime!$C38</f>
        <v>25418007.156121898</v>
      </c>
      <c r="DZ39">
        <f>(Transition!$D38*('RCP26 scenario'!AR40*'Unit emission'!AA39+'RCP26 scenario'!AR128*'Unit emission'!AA171)*Efficiency!$G38+(Transition!$C38*('RCP26 scenario'!AR40*'Unit emission'!AA83)+'RCP26 scenario'!AR128*'Unit emission'!AA215)*Efficiency!$P38)/Lifetime!$C38</f>
        <v>43713635.242081068</v>
      </c>
      <c r="EA39">
        <f>(Transition!$D38*('RCP26 scenario'!AS40*'Unit emission'!AB39+'RCP26 scenario'!AS128*'Unit emission'!AB171)*Efficiency!$G38+(Transition!$C38*('RCP26 scenario'!AS40*'Unit emission'!AB83)+'RCP26 scenario'!AS128*'Unit emission'!AB215)*Efficiency!$P38)/Lifetime!$C38</f>
        <v>287449022.03079408</v>
      </c>
      <c r="EB39">
        <f>(Transition!$D38*('RCP26 scenario'!AT40*'Unit emission'!AC39+'RCP26 scenario'!AT128*'Unit emission'!AC171)*Efficiency!$G38+(Transition!$C38*('RCP26 scenario'!AT40*'Unit emission'!AC83)+'RCP26 scenario'!AT128*'Unit emission'!AC215)*Efficiency!$P38)/Lifetime!$C38</f>
        <v>59652129.553731874</v>
      </c>
      <c r="EC39">
        <f>(Transition!$D38*('RCP26 scenario'!AU40*'Unit emission'!AD39+'RCP26 scenario'!AU128*'Unit emission'!AD171)*Efficiency!$G38+(Transition!$C38*('RCP26 scenario'!AU40*'Unit emission'!AD83)+'RCP26 scenario'!AU128*'Unit emission'!AD215)*Efficiency!$P38)/Lifetime!$C38</f>
        <v>27597348.526132222</v>
      </c>
      <c r="ED39">
        <f>(Transition!$D38*('RCP26 scenario'!AV40*'Unit emission'!AE39+'RCP26 scenario'!AV128*'Unit emission'!AE171)*Efficiency!$G38+(Transition!$C38*('RCP26 scenario'!AV40*'Unit emission'!AE83)+'RCP26 scenario'!AV128*'Unit emission'!AE215)*Efficiency!$P38)/Lifetime!$C38</f>
        <v>15072385.922014428</v>
      </c>
      <c r="EE39">
        <f>(Transition!$D38*('RCP26 scenario'!AW40*'Unit emission'!AF39+'RCP26 scenario'!AW128*'Unit emission'!AF171)*Efficiency!$G38+(Transition!$C38*('RCP26 scenario'!AW40*'Unit emission'!AF83)+'RCP26 scenario'!AW128*'Unit emission'!AF215)*Efficiency!$P38)/Lifetime!$C38</f>
        <v>27901110.859572336</v>
      </c>
      <c r="EF39">
        <f>(Transition!$D38*('RCP26 scenario'!AX40*'Unit emission'!AG39+'RCP26 scenario'!AX128*'Unit emission'!AG171)*Efficiency!$G38+(Transition!$C38*('RCP26 scenario'!AX40*'Unit emission'!AG83)+'RCP26 scenario'!AX128*'Unit emission'!AG215)*Efficiency!$P38)/Lifetime!$C38</f>
        <v>6155056.7231395878</v>
      </c>
      <c r="EG39">
        <f>(Transition!$D38*('RCP26 scenario'!AY40*'Unit emission'!AH39+'RCP26 scenario'!AY128*'Unit emission'!AH171)*Efficiency!$G38+(Transition!$C38*('RCP26 scenario'!AY40*'Unit emission'!AH83)+'RCP26 scenario'!AY128*'Unit emission'!AH215)*Efficiency!$P38)/Lifetime!$C38</f>
        <v>18454172.646085318</v>
      </c>
      <c r="EH39">
        <f>(Transition!$D38*('RCP26 scenario'!AZ40*'Unit emission'!AI39+'RCP26 scenario'!AZ128*'Unit emission'!AI171)*Efficiency!$G38+(Transition!$C38*('RCP26 scenario'!AZ40*'Unit emission'!AI83)+'RCP26 scenario'!AZ128*'Unit emission'!AI215)*Efficiency!$P38)/Lifetime!$C38</f>
        <v>104691052.68309024</v>
      </c>
      <c r="EI39">
        <f>(Transition!$D38*('RCP26 scenario'!BA40*'Unit emission'!AJ39)*Efficiency!$G38+Transition!$C38*('RCP26 scenario'!BA40*'Unit emission'!AJ83)*Efficiency!$P38)/Lifetime!$C38</f>
        <v>0</v>
      </c>
      <c r="EJ39" s="9">
        <f>(Transition!$D38*('RCP26 scenario'!BB40*'Unit emission'!T39)*Efficiency!$G38+Transition!$C38*('RCP26 scenario'!BB40*'Unit emission'!T83)*Efficiency!$P38)/Lifetime!$C38</f>
        <v>0</v>
      </c>
      <c r="EK39" s="9">
        <f>(Transition!$D38*('RCP26 scenario'!BC40*'Unit emission'!U39)*Efficiency!$G38+Transition!$C38*('RCP26 scenario'!BC40*'Unit emission'!U83)*Efficiency!$P38)/Lifetime!$C38</f>
        <v>0</v>
      </c>
      <c r="EL39" s="9">
        <f>(Transition!$D38*('RCP26 scenario'!BD40*'Unit emission'!V39)*Efficiency!$G38+Transition!$C38*('RCP26 scenario'!BD40*'Unit emission'!V83)*Efficiency!$P38)/Lifetime!$C38</f>
        <v>0</v>
      </c>
      <c r="EM39" s="9">
        <f>(Transition!$D38*('RCP26 scenario'!BE40*'Unit emission'!W39)*Efficiency!$G38+Transition!$C38*('RCP26 scenario'!BE40*'Unit emission'!W83)*Efficiency!$P38)/Lifetime!$C38</f>
        <v>0</v>
      </c>
      <c r="EN39" s="9">
        <f>(Transition!$D38*('RCP26 scenario'!BF40*'Unit emission'!X39)*Efficiency!$G38+Transition!$C38*('RCP26 scenario'!BF40*'Unit emission'!X83)*Efficiency!$P38)/Lifetime!$C38</f>
        <v>0</v>
      </c>
      <c r="EO39" s="9">
        <f>(Transition!$D38*('RCP26 scenario'!BG40*'Unit emission'!Y39)*Efficiency!$G38+Transition!$C38*('RCP26 scenario'!BG40*'Unit emission'!Y83)*Efficiency!$P38)/Lifetime!$C38</f>
        <v>0</v>
      </c>
      <c r="EP39" s="9">
        <f>(Transition!$D38*('RCP26 scenario'!BH40*'Unit emission'!Z39)*Efficiency!$G38+Transition!$C38*('RCP26 scenario'!BH40*'Unit emission'!Z83)*Efficiency!$P38)/Lifetime!$C38</f>
        <v>0</v>
      </c>
      <c r="EQ39" s="9">
        <f>(Transition!$D38*('RCP26 scenario'!BI40*'Unit emission'!AA39)*Efficiency!$G38+Transition!$C38*('RCP26 scenario'!BI40*'Unit emission'!AA83)*Efficiency!$P38)/Lifetime!$C38</f>
        <v>0</v>
      </c>
      <c r="ER39" s="9">
        <f>(Transition!$D38*('RCP26 scenario'!BJ40*'Unit emission'!AB39)*Efficiency!$G38+Transition!$C38*('RCP26 scenario'!BJ40*'Unit emission'!AB83)*Efficiency!$P38)/Lifetime!$C38</f>
        <v>0</v>
      </c>
      <c r="ES39" s="9">
        <f>(Transition!$D38*('RCP26 scenario'!BK40*'Unit emission'!AC39)*Efficiency!$G38+Transition!$C38*('RCP26 scenario'!BK40*'Unit emission'!AC83)*Efficiency!$P38)/Lifetime!$C38</f>
        <v>0</v>
      </c>
      <c r="ET39" s="9">
        <f>(Transition!$D38*('RCP26 scenario'!BL40*'Unit emission'!AD39)*Efficiency!$G38+Transition!$C38*('RCP26 scenario'!BL40*'Unit emission'!AD83)*Efficiency!$P38)/Lifetime!$C38</f>
        <v>0</v>
      </c>
      <c r="EU39" s="9">
        <f>(Transition!$D38*('RCP26 scenario'!BM40*'Unit emission'!AE39)*Efficiency!$G38+Transition!$C38*('RCP26 scenario'!BM40*'Unit emission'!AE83)*Efficiency!$P38)/Lifetime!$C38</f>
        <v>0</v>
      </c>
      <c r="EV39" s="9">
        <f>(Transition!$D38*('RCP26 scenario'!BN40*'Unit emission'!AF39)*Efficiency!$G38+Transition!$C38*('RCP26 scenario'!BN40*'Unit emission'!AF83)*Efficiency!$P38)/Lifetime!$C38</f>
        <v>0</v>
      </c>
      <c r="EW39" s="9">
        <f>(Transition!$D38*('RCP26 scenario'!BO40*'Unit emission'!AG39)*Efficiency!$G38+Transition!$C38*('RCP26 scenario'!BO40*'Unit emission'!AG83)*Efficiency!$P38)/Lifetime!$C38</f>
        <v>0</v>
      </c>
      <c r="EX39" s="9">
        <f>(Transition!$D38*('RCP26 scenario'!BP40*'Unit emission'!AH39)*Efficiency!$G38+Transition!$C38*('RCP26 scenario'!BP40*'Unit emission'!AH83)*Efficiency!$P38)/Lifetime!$C38</f>
        <v>0</v>
      </c>
      <c r="EY39" s="9">
        <f>(Transition!$D38*('RCP26 scenario'!BQ40*'Unit emission'!AI39)*Efficiency!$G38+Transition!$C38*('RCP26 scenario'!BQ40*'Unit emission'!AI83)*Efficiency!$P38)/Lifetime!$C38</f>
        <v>0</v>
      </c>
      <c r="EZ39" s="9">
        <f>(Transition!$D38*('RCP26 scenario'!BR40*'Unit emission'!AJ39)*Efficiency!$G38+Transition!$C38*('RCP26 scenario'!BR40*'Unit emission'!AJ83)*Efficiency!$P38)/Lifetime!$C38</f>
        <v>0</v>
      </c>
      <c r="FA39" s="9">
        <f>(Transition!$D38*('RCP26 scenario'!BS40*'Unit emission'!T39)*Efficiency!$G38+Transition!$C38*('RCP26 scenario'!BS40*'Unit emission'!T83)*Efficiency!$P38)/Lifetime!$C38</f>
        <v>0</v>
      </c>
      <c r="FB39" s="9">
        <f>(Transition!$D38*('RCP26 scenario'!BT40*'Unit emission'!U39)*Efficiency!$G38+Transition!$C38*('RCP26 scenario'!BT40*'Unit emission'!U83)*Efficiency!$P38)/Lifetime!$C38</f>
        <v>0</v>
      </c>
      <c r="FC39" s="9">
        <f>(Transition!$D38*('RCP26 scenario'!BU40*'Unit emission'!V39)*Efficiency!$G38+Transition!$C38*('RCP26 scenario'!BU40*'Unit emission'!V83)*Efficiency!$P38)/Lifetime!$C38</f>
        <v>0</v>
      </c>
      <c r="FD39" s="9">
        <f>(Transition!$D38*('RCP26 scenario'!BV40*'Unit emission'!W39)*Efficiency!$G38+Transition!$C38*('RCP26 scenario'!BV40*'Unit emission'!W83)*Efficiency!$P38)/Lifetime!$C38</f>
        <v>0</v>
      </c>
      <c r="FE39" s="9">
        <f>(Transition!$D38*('RCP26 scenario'!BW40*'Unit emission'!X39)*Efficiency!$G38+Transition!$C38*('RCP26 scenario'!BW40*'Unit emission'!X83)*Efficiency!$P38)/Lifetime!$C38</f>
        <v>0</v>
      </c>
      <c r="FF39" s="9">
        <f>(Transition!$D38*('RCP26 scenario'!BX40*'Unit emission'!Y39)*Efficiency!$G38+Transition!$C38*('RCP26 scenario'!BX40*'Unit emission'!Y83)*Efficiency!$P38)/Lifetime!$C38</f>
        <v>0</v>
      </c>
      <c r="FG39" s="9">
        <f>(Transition!$D38*('RCP26 scenario'!BY40*'Unit emission'!Z39)*Efficiency!$G38+Transition!$C38*('RCP26 scenario'!BY40*'Unit emission'!Z83)*Efficiency!$P38)/Lifetime!$C38</f>
        <v>0</v>
      </c>
      <c r="FH39" s="9">
        <f>(Transition!$D38*('RCP26 scenario'!BZ40*'Unit emission'!AA39)*Efficiency!$G38+Transition!$C38*('RCP26 scenario'!BZ40*'Unit emission'!AA83)*Efficiency!$P38)/Lifetime!$C38</f>
        <v>0</v>
      </c>
      <c r="FI39" s="9">
        <f>(Transition!$D38*('RCP26 scenario'!CA40*'Unit emission'!AB39)*Efficiency!$G38+Transition!$C38*('RCP26 scenario'!CA40*'Unit emission'!AB83)*Efficiency!$P38)/Lifetime!$C38</f>
        <v>0</v>
      </c>
      <c r="FJ39" s="9">
        <f>(Transition!$D38*('RCP26 scenario'!CB40*'Unit emission'!AC39)*Efficiency!$G38+Transition!$C38*('RCP26 scenario'!CB40*'Unit emission'!AC83)*Efficiency!$P38)/Lifetime!$C38</f>
        <v>0</v>
      </c>
      <c r="FK39" s="9">
        <f>(Transition!$D38*('RCP26 scenario'!CC40*'Unit emission'!AD39)*Efficiency!$G38+Transition!$C38*('RCP26 scenario'!CC40*'Unit emission'!AD83)*Efficiency!$P38)/Lifetime!$C38</f>
        <v>0</v>
      </c>
      <c r="FL39" s="9">
        <f>(Transition!$D38*('RCP26 scenario'!CD40*'Unit emission'!AE39)*Efficiency!$G38+Transition!$C38*('RCP26 scenario'!CD40*'Unit emission'!AE83)*Efficiency!$P38)/Lifetime!$C38</f>
        <v>0</v>
      </c>
      <c r="FM39" s="9">
        <f>(Transition!$D38*('RCP26 scenario'!CE40*'Unit emission'!AF39)*Efficiency!$G38+Transition!$C38*('RCP26 scenario'!CE40*'Unit emission'!AF83)*Efficiency!$P38)/Lifetime!$C38</f>
        <v>0</v>
      </c>
      <c r="FN39" s="9">
        <f>(Transition!$D38*('RCP26 scenario'!CF40*'Unit emission'!AG39)*Efficiency!$G38+Transition!$C38*('RCP26 scenario'!CF40*'Unit emission'!AG83)*Efficiency!$P38)/Lifetime!$C38</f>
        <v>0</v>
      </c>
      <c r="FO39" s="9">
        <f>(Transition!$D38*('RCP26 scenario'!CG40*'Unit emission'!AH39)*Efficiency!$G38+Transition!$C38*('RCP26 scenario'!CG40*'Unit emission'!AH83)*Efficiency!$P38)/Lifetime!$C38</f>
        <v>0</v>
      </c>
      <c r="FP39" s="9">
        <f>(Transition!$D38*('RCP26 scenario'!CH40*'Unit emission'!AI39)*Efficiency!$G38+Transition!$C38*('RCP26 scenario'!CH40*'Unit emission'!AI83)*Efficiency!$P38)/Lifetime!$C38</f>
        <v>0</v>
      </c>
      <c r="FS39">
        <v>2046</v>
      </c>
      <c r="FT39">
        <f>(Transition!$D38*('RCP19 scenario'!C40*'Unit emission'!AK39+'RCP19 scenario'!C128*'Unit emission'!AK171)*Efficiency!$G38+(Transition!$C38*('RCP19 scenario'!C40*'Unit emission'!AK83)+'RCP19 scenario'!C128*'Unit emission'!AK215)*Efficiency!$P38)/Lifetime!$C38</f>
        <v>0</v>
      </c>
      <c r="FU39">
        <f>(Transition!$D38*('RCP19 scenario'!D40*'Unit emission'!AL39+'RCP19 scenario'!D128*'Unit emission'!AL171)*Efficiency!$G38+(Transition!$C38*('RCP19 scenario'!D40*'Unit emission'!AL83)+'RCP19 scenario'!D128*'Unit emission'!AL215)*Efficiency!$P38)/Lifetime!$C38</f>
        <v>0</v>
      </c>
      <c r="FV39">
        <f>(Transition!$D38*('RCP19 scenario'!E40*'Unit emission'!AM39+'RCP19 scenario'!E128*'Unit emission'!AM171)*Efficiency!$G38+(Transition!$C38*('RCP19 scenario'!E40*'Unit emission'!AM83)+'RCP19 scenario'!E128*'Unit emission'!AM215)*Efficiency!$P38)/Lifetime!$C38</f>
        <v>0</v>
      </c>
      <c r="FW39">
        <f>(Transition!$D38*('RCP19 scenario'!F40*'Unit emission'!AN39+'RCP19 scenario'!F128*'Unit emission'!AN171)*Efficiency!$G38+(Transition!$C38*('RCP19 scenario'!F40*'Unit emission'!AN83)+'RCP19 scenario'!F128*'Unit emission'!AN215)*Efficiency!$P38)/Lifetime!$C38</f>
        <v>0</v>
      </c>
      <c r="FX39">
        <f>(Transition!$D38*('RCP19 scenario'!G40*'Unit emission'!AO39+'RCP19 scenario'!G128*'Unit emission'!AO171)*Efficiency!$G38+(Transition!$C38*('RCP19 scenario'!G40*'Unit emission'!AO83)+'RCP19 scenario'!G128*'Unit emission'!AO215)*Efficiency!$P38)/Lifetime!$C38</f>
        <v>0</v>
      </c>
      <c r="FY39">
        <f>(Transition!$D38*('RCP19 scenario'!H40*'Unit emission'!AP39+'RCP19 scenario'!H128*'Unit emission'!AP171)*Efficiency!$G38+(Transition!$C38*('RCP19 scenario'!H40*'Unit emission'!AP83)+'RCP19 scenario'!H128*'Unit emission'!AP215)*Efficiency!$P38)/Lifetime!$C38</f>
        <v>0</v>
      </c>
      <c r="FZ39">
        <f>(Transition!$D38*('RCP19 scenario'!I40*'Unit emission'!AQ39+'RCP19 scenario'!I128*'Unit emission'!AQ171)*Efficiency!$G38+(Transition!$C38*('RCP19 scenario'!I40*'Unit emission'!AQ83)+'RCP19 scenario'!I128*'Unit emission'!AQ215)*Efficiency!$P38)/Lifetime!$C38</f>
        <v>0</v>
      </c>
      <c r="GA39">
        <f>(Transition!$D38*('RCP19 scenario'!J40*'Unit emission'!AR39+'RCP19 scenario'!J128*'Unit emission'!AR171)*Efficiency!$G38+(Transition!$C38*('RCP19 scenario'!J40*'Unit emission'!AR83)+'RCP19 scenario'!J128*'Unit emission'!AR215)*Efficiency!$P38)/Lifetime!$C38</f>
        <v>0</v>
      </c>
      <c r="GB39">
        <f>(Transition!$D38*('RCP19 scenario'!K40*'Unit emission'!AS39+'RCP19 scenario'!K128*'Unit emission'!AS171)*Efficiency!$G38+(Transition!$C38*('RCP19 scenario'!K40*'Unit emission'!AS83)+'RCP19 scenario'!K128*'Unit emission'!AS215)*Efficiency!$P38)/Lifetime!$C38</f>
        <v>0</v>
      </c>
      <c r="GC39">
        <f>(Transition!$D38*('RCP19 scenario'!L40*'Unit emission'!AT39+'RCP19 scenario'!L128*'Unit emission'!AT171)*Efficiency!$G38+(Transition!$C38*('RCP19 scenario'!L40*'Unit emission'!AT83)+'RCP19 scenario'!L128*'Unit emission'!AT215)*Efficiency!$P38)/Lifetime!$C38</f>
        <v>0</v>
      </c>
      <c r="GD39">
        <f>(Transition!$D38*('RCP19 scenario'!M40*'Unit emission'!AU39+'RCP19 scenario'!M128*'Unit emission'!AU171)*Efficiency!$G38+(Transition!$C38*('RCP19 scenario'!M40*'Unit emission'!AU83)+'RCP19 scenario'!M128*'Unit emission'!AU215)*Efficiency!$P38)/Lifetime!$C38</f>
        <v>0</v>
      </c>
      <c r="GE39">
        <f>(Transition!$D38*('RCP19 scenario'!N40*'Unit emission'!AV39+'RCP19 scenario'!N128*'Unit emission'!AV171)*Efficiency!$G38+(Transition!$C38*('RCP19 scenario'!N40*'Unit emission'!AV83)+'RCP19 scenario'!N128*'Unit emission'!AV215)*Efficiency!$P38)/Lifetime!$C38</f>
        <v>0</v>
      </c>
      <c r="GF39">
        <f>(Transition!$D38*('RCP19 scenario'!O40*'Unit emission'!AW39+'RCP19 scenario'!O128*'Unit emission'!AW171)*Efficiency!$G38+(Transition!$C38*('RCP19 scenario'!O40*'Unit emission'!AW83)+'RCP19 scenario'!O128*'Unit emission'!AW215)*Efficiency!$P38)/Lifetime!$C38</f>
        <v>0</v>
      </c>
      <c r="GG39">
        <f>(Transition!$D38*('RCP19 scenario'!P40*'Unit emission'!AX39+'RCP19 scenario'!P128*'Unit emission'!AX171)*Efficiency!$G38+(Transition!$C38*('RCP19 scenario'!P40*'Unit emission'!AX83)+'RCP19 scenario'!P128*'Unit emission'!AX215)*Efficiency!$P38)/Lifetime!$C38</f>
        <v>0</v>
      </c>
      <c r="GH39">
        <f>(Transition!$D38*('RCP19 scenario'!Q40*'Unit emission'!AY39+'RCP19 scenario'!Q128*'Unit emission'!AY171)*Efficiency!$G38+(Transition!$C38*('RCP19 scenario'!Q40*'Unit emission'!AY83)+'RCP19 scenario'!Q128*'Unit emission'!AY215)*Efficiency!$P38)/Lifetime!$C38</f>
        <v>0</v>
      </c>
      <c r="GI39">
        <f>(Transition!$D38*('RCP19 scenario'!R40*'Unit emission'!AZ39+'RCP19 scenario'!R128*'Unit emission'!AZ171)*Efficiency!$G38+(Transition!$C38*('RCP19 scenario'!R40*'Unit emission'!AZ83)+'RCP19 scenario'!R128*'Unit emission'!AZ215)*Efficiency!$P38)/Lifetime!$C38</f>
        <v>0</v>
      </c>
      <c r="GJ39">
        <f>(Transition!$D38*('RCP19 scenario'!S40*'Unit emission'!BA39)*Efficiency!$G38+Transition!$C38*('RCP19 scenario'!S40*'Unit emission'!BA83)*Efficiency!$P38)/Lifetime!$C38</f>
        <v>0</v>
      </c>
      <c r="GK39">
        <f>(Transition!$D38*('RCP19 scenario'!T40*'Unit emission'!AK39+'RCP19 scenario'!T128*'Unit emission'!AK171)*Efficiency!$G38+(Transition!$C38*('RCP19 scenario'!T40*'Unit emission'!AK83)+'RCP19 scenario'!T128*'Unit emission'!AK215)*Efficiency!$P38)/Lifetime!$C38</f>
        <v>101457048.592428</v>
      </c>
      <c r="GL39">
        <f>(Transition!$D38*('RCP19 scenario'!U40*'Unit emission'!AL39+'RCP19 scenario'!U128*'Unit emission'!AL171)*Efficiency!$G38+(Transition!$C38*('RCP19 scenario'!U40*'Unit emission'!AL83)+'RCP19 scenario'!U128*'Unit emission'!AL215)*Efficiency!$P38)/Lifetime!$C38</f>
        <v>6963581.6059749722</v>
      </c>
      <c r="GM39">
        <f>(Transition!$D38*('RCP19 scenario'!V40*'Unit emission'!AM39+'RCP19 scenario'!V128*'Unit emission'!AM171)*Efficiency!$G38+(Transition!$C38*('RCP19 scenario'!V40*'Unit emission'!AM83)+'RCP19 scenario'!V128*'Unit emission'!AM215)*Efficiency!$P38)/Lifetime!$C38</f>
        <v>6413166.9650668344</v>
      </c>
      <c r="GN39">
        <f>(Transition!$D38*('RCP19 scenario'!W40*'Unit emission'!AN39+'RCP19 scenario'!W128*'Unit emission'!AN171)*Efficiency!$G38+(Transition!$C38*('RCP19 scenario'!W40*'Unit emission'!AN83)+'RCP19 scenario'!W128*'Unit emission'!AN215)*Efficiency!$P38)/Lifetime!$C38</f>
        <v>10291503.270688714</v>
      </c>
      <c r="GO39">
        <f>(Transition!$D38*('RCP19 scenario'!X40*'Unit emission'!AO39+'RCP19 scenario'!X128*'Unit emission'!AO171)*Efficiency!$G38+(Transition!$C38*('RCP19 scenario'!X40*'Unit emission'!AO83)+'RCP19 scenario'!X128*'Unit emission'!AO215)*Efficiency!$P38)/Lifetime!$C38</f>
        <v>137427978.27075738</v>
      </c>
      <c r="GP39">
        <f>(Transition!$D38*('RCP19 scenario'!Y40*'Unit emission'!AP39+'RCP19 scenario'!Y128*'Unit emission'!AP171)*Efficiency!$G38+(Transition!$C38*('RCP19 scenario'!Y40*'Unit emission'!AP83)+'RCP19 scenario'!Y128*'Unit emission'!AP215)*Efficiency!$P38)/Lifetime!$C38</f>
        <v>17066625.953730728</v>
      </c>
      <c r="GQ39">
        <f>(Transition!$D38*('RCP19 scenario'!Z40*'Unit emission'!AQ39+'RCP19 scenario'!Z128*'Unit emission'!AQ171)*Efficiency!$G38+(Transition!$C38*('RCP19 scenario'!Z40*'Unit emission'!AQ83)+'RCP19 scenario'!Z128*'Unit emission'!AQ215)*Efficiency!$P38)/Lifetime!$C38</f>
        <v>6020431.2318526991</v>
      </c>
      <c r="GR39">
        <f>(Transition!$D38*('RCP19 scenario'!AA40*'Unit emission'!AR39+'RCP19 scenario'!AA128*'Unit emission'!AR171)*Efficiency!$G38+(Transition!$C38*('RCP19 scenario'!AA40*'Unit emission'!AR83)+'RCP19 scenario'!AA128*'Unit emission'!AR215)*Efficiency!$P38)/Lifetime!$C38</f>
        <v>17363264.36438391</v>
      </c>
      <c r="GS39">
        <f>(Transition!$D38*('RCP19 scenario'!AB40*'Unit emission'!AS39+'RCP19 scenario'!AB128*'Unit emission'!AS171)*Efficiency!$G38+(Transition!$C38*('RCP19 scenario'!AB40*'Unit emission'!AS83)+'RCP19 scenario'!AB128*'Unit emission'!AS215)*Efficiency!$P38)/Lifetime!$C38</f>
        <v>103285501.55543603</v>
      </c>
      <c r="GT39">
        <f>(Transition!$D38*('RCP19 scenario'!AC40*'Unit emission'!AT39+'RCP19 scenario'!AC128*'Unit emission'!AT171)*Efficiency!$G38+(Transition!$C38*('RCP19 scenario'!AC40*'Unit emission'!AT83)+'RCP19 scenario'!AC128*'Unit emission'!AT215)*Efficiency!$P38)/Lifetime!$C38</f>
        <v>40825319.822780661</v>
      </c>
      <c r="GU39">
        <f>(Transition!$D38*('RCP19 scenario'!AD40*'Unit emission'!AU39+'RCP19 scenario'!AD128*'Unit emission'!AU171)*Efficiency!$G38+(Transition!$C38*('RCP19 scenario'!AD40*'Unit emission'!AU83)+'RCP19 scenario'!AD128*'Unit emission'!AU215)*Efficiency!$P38)/Lifetime!$C38</f>
        <v>31032197.046658523</v>
      </c>
      <c r="GV39">
        <f>(Transition!$D38*('RCP19 scenario'!AE40*'Unit emission'!AV39+'RCP19 scenario'!AE128*'Unit emission'!AV171)*Efficiency!$G38+(Transition!$C38*('RCP19 scenario'!AE40*'Unit emission'!AV83)+'RCP19 scenario'!AE128*'Unit emission'!AV215)*Efficiency!$P38)/Lifetime!$C38</f>
        <v>7949277.5051485663</v>
      </c>
      <c r="GW39">
        <f>(Transition!$D38*('RCP19 scenario'!AF40*'Unit emission'!AW39+'RCP19 scenario'!AF128*'Unit emission'!AW171)*Efficiency!$G38+(Transition!$C38*('RCP19 scenario'!AF40*'Unit emission'!AW83)+'RCP19 scenario'!AF128*'Unit emission'!AW215)*Efficiency!$P38)/Lifetime!$C38</f>
        <v>9829746.0113815404</v>
      </c>
      <c r="GX39">
        <f>(Transition!$D38*('RCP19 scenario'!AG40*'Unit emission'!AX39+'RCP19 scenario'!AG128*'Unit emission'!AX171)*Efficiency!$G38+(Transition!$C38*('RCP19 scenario'!AG40*'Unit emission'!AX83)+'RCP19 scenario'!AG128*'Unit emission'!AX215)*Efficiency!$P38)/Lifetime!$C38</f>
        <v>5526971.5739277946</v>
      </c>
      <c r="GY39">
        <f>(Transition!$D38*('RCP19 scenario'!AH40*'Unit emission'!AY39+'RCP19 scenario'!AH128*'Unit emission'!AY171)*Efficiency!$G38+(Transition!$C38*('RCP19 scenario'!AH40*'Unit emission'!AY83)+'RCP19 scenario'!AH128*'Unit emission'!AY215)*Efficiency!$P38)/Lifetime!$C38</f>
        <v>2477215.5670726048</v>
      </c>
      <c r="GZ39">
        <f>(Transition!$D38*('RCP19 scenario'!AI40*'Unit emission'!AZ39+'RCP19 scenario'!AI128*'Unit emission'!AZ171)*Efficiency!$G38+(Transition!$C38*('RCP19 scenario'!AI40*'Unit emission'!AZ83)+'RCP19 scenario'!AI128*'Unit emission'!AZ215)*Efficiency!$P38)/Lifetime!$C38</f>
        <v>81209203.15000844</v>
      </c>
      <c r="HA39">
        <f>(Transition!$D38*('RCP19 scenario'!AJ40*'Unit emission'!BA39)*Efficiency!$G38+Transition!$C38*('RCP19 scenario'!AJ40*'Unit emission'!BA83)*Efficiency!$P38)/Lifetime!$C38</f>
        <v>0</v>
      </c>
      <c r="HB39">
        <f>(Transition!$D38*('RCP19 scenario'!AK40*'Unit emission'!AK39+'RCP19 scenario'!AK128*'Unit emission'!AK171)*Efficiency!$G38+(Transition!$C38*('RCP19 scenario'!AK40*'Unit emission'!AK83)+'RCP19 scenario'!AK128*'Unit emission'!AK215)*Efficiency!$P38)/Lifetime!$C38</f>
        <v>141681151.58421212</v>
      </c>
      <c r="HC39">
        <f>(Transition!$D38*('RCP19 scenario'!AL40*'Unit emission'!AL39+'RCP19 scenario'!AL128*'Unit emission'!AL171)*Efficiency!$G38+(Transition!$C38*('RCP19 scenario'!AL40*'Unit emission'!AL83)+'RCP19 scenario'!AL128*'Unit emission'!AL215)*Efficiency!$P38)/Lifetime!$C38</f>
        <v>13927051.228756964</v>
      </c>
      <c r="HD39">
        <f>(Transition!$D38*('RCP19 scenario'!AM40*'Unit emission'!AM39+'RCP19 scenario'!AM128*'Unit emission'!AM171)*Efficiency!$G38+(Transition!$C38*('RCP19 scenario'!AM40*'Unit emission'!AM83)+'RCP19 scenario'!AM128*'Unit emission'!AM215)*Efficiency!$P38)/Lifetime!$C38</f>
        <v>52806479.10347528</v>
      </c>
      <c r="HE39">
        <f>(Transition!$D38*('RCP19 scenario'!AN40*'Unit emission'!AN39+'RCP19 scenario'!AN128*'Unit emission'!AN171)*Efficiency!$G38+(Transition!$C38*('RCP19 scenario'!AN40*'Unit emission'!AN83)+'RCP19 scenario'!AN128*'Unit emission'!AN215)*Efficiency!$P38)/Lifetime!$C38</f>
        <v>39880517.138974309</v>
      </c>
      <c r="HF39">
        <f>(Transition!$D38*('RCP19 scenario'!AO40*'Unit emission'!AO39+'RCP19 scenario'!AO128*'Unit emission'!AO171)*Efficiency!$G38+(Transition!$C38*('RCP19 scenario'!AO40*'Unit emission'!AO83)+'RCP19 scenario'!AO128*'Unit emission'!AO215)*Efficiency!$P38)/Lifetime!$C38</f>
        <v>274832327.52394915</v>
      </c>
      <c r="HG39">
        <f>(Transition!$D38*('RCP19 scenario'!AP40*'Unit emission'!AP39+'RCP19 scenario'!AP128*'Unit emission'!AP171)*Efficiency!$G38+(Transition!$C38*('RCP19 scenario'!AP40*'Unit emission'!AP83)+'RCP19 scenario'!AP128*'Unit emission'!AP215)*Efficiency!$P38)/Lifetime!$C38</f>
        <v>34132622.035662889</v>
      </c>
      <c r="HH39">
        <f>(Transition!$D38*('RCP19 scenario'!AQ40*'Unit emission'!AQ39+'RCP19 scenario'!AQ128*'Unit emission'!AQ171)*Efficiency!$G38+(Transition!$C38*('RCP19 scenario'!AQ40*'Unit emission'!AQ83)+'RCP19 scenario'!AQ128*'Unit emission'!AQ215)*Efficiency!$P38)/Lifetime!$C38</f>
        <v>12040862.463705432</v>
      </c>
      <c r="HI39">
        <f>(Transition!$D38*('RCP19 scenario'!AR40*'Unit emission'!AR39+'RCP19 scenario'!AR128*'Unit emission'!AR171)*Efficiency!$G38+(Transition!$C38*('RCP19 scenario'!AR40*'Unit emission'!AR83)+'RCP19 scenario'!AR128*'Unit emission'!AR215)*Efficiency!$P38)/Lifetime!$C38</f>
        <v>34723666.269825883</v>
      </c>
      <c r="HJ39">
        <f>(Transition!$D38*('RCP19 scenario'!AS40*'Unit emission'!AS39+'RCP19 scenario'!AS128*'Unit emission'!AS171)*Efficiency!$G38+(Transition!$C38*('RCP19 scenario'!AS40*'Unit emission'!AS83)+'RCP19 scenario'!AS128*'Unit emission'!AS215)*Efficiency!$P38)/Lifetime!$C38</f>
        <v>206571003.11087239</v>
      </c>
      <c r="HK39">
        <f>(Transition!$D38*('RCP19 scenario'!AT40*'Unit emission'!AT39+'RCP19 scenario'!AT128*'Unit emission'!AT171)*Efficiency!$G38+(Transition!$C38*('RCP19 scenario'!AT40*'Unit emission'!AT83)+'RCP19 scenario'!AT128*'Unit emission'!AT215)*Efficiency!$P38)/Lifetime!$C38</f>
        <v>81650639.645561323</v>
      </c>
      <c r="HL39">
        <f>(Transition!$D38*('RCP19 scenario'!AU40*'Unit emission'!AU39+'RCP19 scenario'!AU128*'Unit emission'!AU171)*Efficiency!$G38+(Transition!$C38*('RCP19 scenario'!AU40*'Unit emission'!AU83)+'RCP19 scenario'!AU128*'Unit emission'!AU215)*Efficiency!$P38)/Lifetime!$C38</f>
        <v>43956200.662502989</v>
      </c>
      <c r="HM39">
        <f>(Transition!$D38*('RCP19 scenario'!AV40*'Unit emission'!AV39+'RCP19 scenario'!AV128*'Unit emission'!AV171)*Efficiency!$G38+(Transition!$C38*('RCP19 scenario'!AV40*'Unit emission'!AV83)+'RCP19 scenario'!AV128*'Unit emission'!AV215)*Efficiency!$P38)/Lifetime!$C38</f>
        <v>15898528.093991395</v>
      </c>
      <c r="HN39">
        <f>(Transition!$D38*('RCP19 scenario'!AW40*'Unit emission'!AW39+'RCP19 scenario'!AW128*'Unit emission'!AW171)*Efficiency!$G38+(Transition!$C38*('RCP19 scenario'!AW40*'Unit emission'!AW83)+'RCP19 scenario'!AW128*'Unit emission'!AW215)*Efficiency!$P38)/Lifetime!$C38</f>
        <v>19659492.022763081</v>
      </c>
      <c r="HO39">
        <f>(Transition!$D38*('RCP19 scenario'!AX40*'Unit emission'!AX39+'RCP19 scenario'!AX128*'Unit emission'!AX171)*Efficiency!$G38+(Transition!$C38*('RCP19 scenario'!AX40*'Unit emission'!AX83)+'RCP19 scenario'!AX128*'Unit emission'!AX215)*Efficiency!$P38)/Lifetime!$C38</f>
        <v>11053373.70368775</v>
      </c>
      <c r="HP39">
        <f>(Transition!$D38*('RCP19 scenario'!AY40*'Unit emission'!AY39+'RCP19 scenario'!AY128*'Unit emission'!AY171)*Efficiency!$G38+(Transition!$C38*('RCP19 scenario'!AY40*'Unit emission'!AY83)+'RCP19 scenario'!AY128*'Unit emission'!AY215)*Efficiency!$P38)/Lifetime!$C38</f>
        <v>4954334.5476751123</v>
      </c>
      <c r="HQ39">
        <f>(Transition!$D38*('RCP19 scenario'!AZ40*'Unit emission'!AZ39+'RCP19 scenario'!AZ128*'Unit emission'!AZ171)*Efficiency!$G38+(Transition!$C38*('RCP19 scenario'!AZ40*'Unit emission'!AZ83)+'RCP19 scenario'!AZ128*'Unit emission'!AZ215)*Efficiency!$P38)/Lifetime!$C38</f>
        <v>162418406.30001688</v>
      </c>
      <c r="HR39">
        <f>(Transition!$D38*('RCP19 scenario'!BA40*'Unit emission'!BA39)*Efficiency!$G38+Transition!$C38*('RCP19 scenario'!BA40*'Unit emission'!BA83)*Efficiency!$P38)/Lifetime!$C38</f>
        <v>0</v>
      </c>
      <c r="HS39" s="9">
        <f>(Transition!$D38*('RCP19 scenario'!BB40*'Unit emission'!AK39)*Efficiency!$G38+Transition!$C38*('RCP19 scenario'!BB40*'Unit emission'!AK83)*Efficiency!$P38)/Lifetime!$C38</f>
        <v>0</v>
      </c>
      <c r="HT39" s="9">
        <f>(Transition!$D38*('RCP19 scenario'!BC40*'Unit emission'!AL39)*Efficiency!$G38+Transition!$C38*('RCP19 scenario'!BC40*'Unit emission'!AL83)*Efficiency!$P38)/Lifetime!$C38</f>
        <v>0</v>
      </c>
      <c r="HU39" s="9">
        <f>(Transition!$D38*('RCP19 scenario'!BD40*'Unit emission'!AM39)*Efficiency!$G38+Transition!$C38*('RCP19 scenario'!BD40*'Unit emission'!AM83)*Efficiency!$P38)/Lifetime!$C38</f>
        <v>0</v>
      </c>
      <c r="HV39" s="9">
        <f>(Transition!$D38*('RCP19 scenario'!BE40*'Unit emission'!AN39)*Efficiency!$G38+Transition!$C38*('RCP19 scenario'!BE40*'Unit emission'!AN83)*Efficiency!$P38)/Lifetime!$C38</f>
        <v>0</v>
      </c>
      <c r="HW39" s="9">
        <f>(Transition!$D38*('RCP19 scenario'!BF40*'Unit emission'!AO39)*Efficiency!$G38+Transition!$C38*('RCP19 scenario'!BF40*'Unit emission'!AO83)*Efficiency!$P38)/Lifetime!$C38</f>
        <v>0</v>
      </c>
      <c r="HX39" s="9">
        <f>(Transition!$D38*('RCP19 scenario'!BG40*'Unit emission'!AP39)*Efficiency!$G38+Transition!$C38*('RCP19 scenario'!BG40*'Unit emission'!AP83)*Efficiency!$P38)/Lifetime!$C38</f>
        <v>0</v>
      </c>
      <c r="HY39" s="9">
        <f>(Transition!$D38*('RCP19 scenario'!BH40*'Unit emission'!AQ39)*Efficiency!$G38+Transition!$C38*('RCP19 scenario'!BH40*'Unit emission'!AQ83)*Efficiency!$P38)/Lifetime!$C38</f>
        <v>0</v>
      </c>
      <c r="HZ39" s="9">
        <f>(Transition!$D38*('RCP19 scenario'!BI40*'Unit emission'!AR39)*Efficiency!$G38+Transition!$C38*('RCP19 scenario'!BI40*'Unit emission'!AR83)*Efficiency!$P38)/Lifetime!$C38</f>
        <v>0</v>
      </c>
      <c r="IA39" s="9">
        <f>(Transition!$D38*('RCP19 scenario'!BJ40*'Unit emission'!AS39)*Efficiency!$G38+Transition!$C38*('RCP19 scenario'!BJ40*'Unit emission'!AS83)*Efficiency!$P38)/Lifetime!$C38</f>
        <v>0</v>
      </c>
      <c r="IB39" s="9">
        <f>(Transition!$D38*('RCP19 scenario'!BK40*'Unit emission'!AT39)*Efficiency!$G38+Transition!$C38*('RCP19 scenario'!BK40*'Unit emission'!AT83)*Efficiency!$P38)/Lifetime!$C38</f>
        <v>0</v>
      </c>
      <c r="IC39" s="9">
        <f>(Transition!$D38*('RCP19 scenario'!BL40*'Unit emission'!AU39)*Efficiency!$G38+Transition!$C38*('RCP19 scenario'!BL40*'Unit emission'!AU83)*Efficiency!$P38)/Lifetime!$C38</f>
        <v>0</v>
      </c>
      <c r="ID39" s="9">
        <f>(Transition!$D38*('RCP19 scenario'!BM40*'Unit emission'!AV39)*Efficiency!$G38+Transition!$C38*('RCP19 scenario'!BM40*'Unit emission'!AV83)*Efficiency!$P38)/Lifetime!$C38</f>
        <v>0</v>
      </c>
      <c r="IE39" s="9">
        <f>(Transition!$D38*('RCP19 scenario'!BN40*'Unit emission'!AW39)*Efficiency!$G38+Transition!$C38*('RCP19 scenario'!BN40*'Unit emission'!AW83)*Efficiency!$P38)/Lifetime!$C38</f>
        <v>0</v>
      </c>
      <c r="IF39" s="9">
        <f>(Transition!$D38*('RCP19 scenario'!BO40*'Unit emission'!AX39)*Efficiency!$G38+Transition!$C38*('RCP19 scenario'!BO40*'Unit emission'!AX83)*Efficiency!$P38)/Lifetime!$C38</f>
        <v>0</v>
      </c>
      <c r="IG39" s="9">
        <f>(Transition!$D38*('RCP19 scenario'!BP40*'Unit emission'!AY39)*Efficiency!$G38+Transition!$C38*('RCP19 scenario'!BP40*'Unit emission'!AY83)*Efficiency!$P38)/Lifetime!$C38</f>
        <v>0</v>
      </c>
      <c r="IH39" s="9">
        <f>(Transition!$D38*('RCP19 scenario'!BQ40*'Unit emission'!AZ39)*Efficiency!$G38+Transition!$C38*('RCP19 scenario'!BQ40*'Unit emission'!AZ83)*Efficiency!$P38)/Lifetime!$C38</f>
        <v>0</v>
      </c>
      <c r="II39" s="9">
        <f>(Transition!$D38*('RCP19 scenario'!BR40*'Unit emission'!BA39)*Efficiency!$G38+Transition!$C38*('RCP19 scenario'!BR40*'Unit emission'!BA83)*Efficiency!$P38)/Lifetime!$C38</f>
        <v>0</v>
      </c>
      <c r="IJ39" s="9">
        <f>(Transition!$D38*('RCP19 scenario'!BS40*'Unit emission'!AK39)*Efficiency!$G38+Transition!$C38*('RCP19 scenario'!BS40*'Unit emission'!AK83)*Efficiency!$P38)/Lifetime!$C38</f>
        <v>0</v>
      </c>
      <c r="IK39" s="9">
        <f>(Transition!$D38*('RCP19 scenario'!BT40*'Unit emission'!AL39)*Efficiency!$G38+Transition!$C38*('RCP19 scenario'!BT40*'Unit emission'!AL83)*Efficiency!$P38)/Lifetime!$C38</f>
        <v>0</v>
      </c>
      <c r="IL39" s="9">
        <f>(Transition!$D38*('RCP19 scenario'!BU40*'Unit emission'!AM39)*Efficiency!$G38+Transition!$C38*('RCP19 scenario'!BU40*'Unit emission'!AM83)*Efficiency!$P38)/Lifetime!$C38</f>
        <v>0</v>
      </c>
      <c r="IM39" s="9">
        <f>(Transition!$D38*('RCP19 scenario'!BV40*'Unit emission'!AN39)*Efficiency!$G38+Transition!$C38*('RCP19 scenario'!BV40*'Unit emission'!AN83)*Efficiency!$P38)/Lifetime!$C38</f>
        <v>0</v>
      </c>
      <c r="IN39" s="9">
        <f>(Transition!$D38*('RCP19 scenario'!BW40*'Unit emission'!AO39)*Efficiency!$G38+Transition!$C38*('RCP19 scenario'!BW40*'Unit emission'!AO83)*Efficiency!$P38)/Lifetime!$C38</f>
        <v>0</v>
      </c>
      <c r="IO39" s="9">
        <f>(Transition!$D38*('RCP19 scenario'!BX40*'Unit emission'!AP39)*Efficiency!$G38+Transition!$C38*('RCP19 scenario'!BX40*'Unit emission'!AP83)*Efficiency!$P38)/Lifetime!$C38</f>
        <v>0</v>
      </c>
      <c r="IP39" s="9">
        <f>(Transition!$D38*('RCP19 scenario'!BY40*'Unit emission'!AQ39)*Efficiency!$G38+Transition!$C38*('RCP19 scenario'!BY40*'Unit emission'!AQ83)*Efficiency!$P38)/Lifetime!$C38</f>
        <v>0</v>
      </c>
      <c r="IQ39" s="9">
        <f>(Transition!$D38*('RCP19 scenario'!BZ40*'Unit emission'!AR39)*Efficiency!$G38+Transition!$C38*('RCP19 scenario'!BZ40*'Unit emission'!AR83)*Efficiency!$P38)/Lifetime!$C38</f>
        <v>0</v>
      </c>
      <c r="IR39" s="9">
        <f>(Transition!$D38*('RCP19 scenario'!CA40*'Unit emission'!AS39)*Efficiency!$G38+Transition!$C38*('RCP19 scenario'!CA40*'Unit emission'!AS83)*Efficiency!$P38)/Lifetime!$C38</f>
        <v>0</v>
      </c>
      <c r="IS39" s="9">
        <f>(Transition!$D38*('RCP19 scenario'!CB40*'Unit emission'!AT39)*Efficiency!$G38+Transition!$C38*('RCP19 scenario'!CB40*'Unit emission'!AT83)*Efficiency!$P38)/Lifetime!$C38</f>
        <v>0</v>
      </c>
      <c r="IT39" s="9">
        <f>(Transition!$D38*('RCP19 scenario'!CC40*'Unit emission'!AU39)*Efficiency!$G38+Transition!$C38*('RCP19 scenario'!CC40*'Unit emission'!AU83)*Efficiency!$P38)/Lifetime!$C38</f>
        <v>0</v>
      </c>
      <c r="IU39" s="9">
        <f>(Transition!$D38*('RCP19 scenario'!CD40*'Unit emission'!AV39)*Efficiency!$G38+Transition!$C38*('RCP19 scenario'!CD40*'Unit emission'!AV83)*Efficiency!$P38)/Lifetime!$C38</f>
        <v>0</v>
      </c>
      <c r="IV39" s="9">
        <f>(Transition!$D38*('RCP19 scenario'!CE40*'Unit emission'!AW39)*Efficiency!$G38+Transition!$C38*('RCP19 scenario'!CE40*'Unit emission'!AW83)*Efficiency!$P38)/Lifetime!$C38</f>
        <v>0</v>
      </c>
      <c r="IW39" s="9">
        <f>(Transition!$D38*('RCP19 scenario'!CF40*'Unit emission'!AX39)*Efficiency!$G38+Transition!$C38*('RCP19 scenario'!CF40*'Unit emission'!AX83)*Efficiency!$P38)/Lifetime!$C38</f>
        <v>0</v>
      </c>
      <c r="IX39" s="9">
        <f>(Transition!$D38*('RCP19 scenario'!CG40*'Unit emission'!AY39)*Efficiency!$G38+Transition!$C38*('RCP19 scenario'!CG40*'Unit emission'!AY83)*Efficiency!$P38)/Lifetime!$C38</f>
        <v>0</v>
      </c>
      <c r="IY39" s="9">
        <f>(Transition!$D38*('RCP19 scenario'!CH40*'Unit emission'!AZ39)*Efficiency!$G38+Transition!$C38*('RCP19 scenario'!CH40*'Unit emission'!AZ83)*Efficiency!$P38)/Lifetime!$C38</f>
        <v>0</v>
      </c>
    </row>
    <row r="40" spans="1:259" x14ac:dyDescent="0.25">
      <c r="A40">
        <v>2047</v>
      </c>
      <c r="B40">
        <f>(Transition!$D39*('Base-scenario'!C41*'Unit emission'!C40)*Efficiency!$G39+(Transition!$C39*('Base-scenario'!C41*'Unit emission'!C84)+'Base-scenario'!C129*'Unit emission'!C216)*Efficiency!$P39)/Lifetime!$C39</f>
        <v>0</v>
      </c>
      <c r="C40">
        <f>(Transition!$D39*('Base-scenario'!D41*'Unit emission'!D40)*Efficiency!$G39+(Transition!$C39*('Base-scenario'!D41*'Unit emission'!D84)+'Base-scenario'!D129*'Unit emission'!D216)*Efficiency!$P39)/Lifetime!$C39</f>
        <v>0</v>
      </c>
      <c r="D40">
        <f>(Transition!$D39*('Base-scenario'!E41*'Unit emission'!E40)*Efficiency!$G39+(Transition!$C39*('Base-scenario'!E41*'Unit emission'!E84)+'Base-scenario'!E129*'Unit emission'!E216)*Efficiency!$P39)/Lifetime!$C39</f>
        <v>0</v>
      </c>
      <c r="E40">
        <f>(Transition!$D39*('Base-scenario'!F41*'Unit emission'!F40)*Efficiency!$G39+(Transition!$C39*('Base-scenario'!F41*'Unit emission'!F84)+'Base-scenario'!F129*'Unit emission'!F216)*Efficiency!$P39)/Lifetime!$C39</f>
        <v>0</v>
      </c>
      <c r="F40">
        <f>(Transition!$D39*('Base-scenario'!G41*'Unit emission'!G40)*Efficiency!$G39+(Transition!$C39*('Base-scenario'!G41*'Unit emission'!G84)+'Base-scenario'!G129*'Unit emission'!G216)*Efficiency!$P39)/Lifetime!$C39</f>
        <v>0</v>
      </c>
      <c r="G40">
        <f>(Transition!$D39*('Base-scenario'!H41*'Unit emission'!H40)*Efficiency!$G39+(Transition!$C39*('Base-scenario'!H41*'Unit emission'!H84)+'Base-scenario'!H129*'Unit emission'!H216)*Efficiency!$P39)/Lifetime!$C39</f>
        <v>0</v>
      </c>
      <c r="H40">
        <f>(Transition!$D39*('Base-scenario'!I41*'Unit emission'!I40)*Efficiency!$G39+(Transition!$C39*('Base-scenario'!I41*'Unit emission'!I84)+'Base-scenario'!I129*'Unit emission'!I216)*Efficiency!$P39)/Lifetime!$C39</f>
        <v>0</v>
      </c>
      <c r="I40">
        <f>(Transition!$D39*('Base-scenario'!J41*'Unit emission'!J40)*Efficiency!$G39+(Transition!$C39*('Base-scenario'!J41*'Unit emission'!J84)+'Base-scenario'!J129*'Unit emission'!J216)*Efficiency!$P39)/Lifetime!$C39</f>
        <v>0</v>
      </c>
      <c r="J40">
        <f>(Transition!$D39*('Base-scenario'!K41*'Unit emission'!K40)*Efficiency!$G39+(Transition!$C39*('Base-scenario'!K41*'Unit emission'!K84)+'Base-scenario'!K129*'Unit emission'!K216)*Efficiency!$P39)/Lifetime!$C39</f>
        <v>0</v>
      </c>
      <c r="K40">
        <f>(Transition!$D39*('Base-scenario'!L41*'Unit emission'!L40)*Efficiency!$G39+(Transition!$C39*('Base-scenario'!L41*'Unit emission'!L84)+'Base-scenario'!L129*'Unit emission'!L216)*Efficiency!$P39)/Lifetime!$C39</f>
        <v>0</v>
      </c>
      <c r="L40">
        <f>(Transition!$D39*('Base-scenario'!M41*'Unit emission'!M40)*Efficiency!$G39+(Transition!$C39*('Base-scenario'!M41*'Unit emission'!M84)+'Base-scenario'!M129*'Unit emission'!M216)*Efficiency!$P39)/Lifetime!$C39</f>
        <v>0</v>
      </c>
      <c r="M40">
        <f>(Transition!$D39*('Base-scenario'!N41*'Unit emission'!N40)*Efficiency!$G39+(Transition!$C39*('Base-scenario'!N41*'Unit emission'!N84)+'Base-scenario'!N129*'Unit emission'!N216)*Efficiency!$P39)/Lifetime!$C39</f>
        <v>0</v>
      </c>
      <c r="N40">
        <f>(Transition!$D39*('Base-scenario'!O41*'Unit emission'!O40)*Efficiency!$G39+(Transition!$C39*('Base-scenario'!O41*'Unit emission'!O84)+'Base-scenario'!O129*'Unit emission'!O216)*Efficiency!$P39)/Lifetime!$C39</f>
        <v>0</v>
      </c>
      <c r="O40">
        <f>(Transition!$D39*('Base-scenario'!P41*'Unit emission'!P40)*Efficiency!$G39+(Transition!$C39*('Base-scenario'!P41*'Unit emission'!P84)+'Base-scenario'!P129*'Unit emission'!P216)*Efficiency!$P39)/Lifetime!$C39</f>
        <v>0</v>
      </c>
      <c r="P40">
        <f>(Transition!$D39*('Base-scenario'!Q41*'Unit emission'!Q40)*Efficiency!$G39+(Transition!$C39*('Base-scenario'!Q41*'Unit emission'!Q84)+'Base-scenario'!Q129*'Unit emission'!Q216)*Efficiency!$P39)/Lifetime!$C39</f>
        <v>0</v>
      </c>
      <c r="Q40">
        <f>(Transition!$D39*('Base-scenario'!R41*'Unit emission'!R40)*Efficiency!$G39+(Transition!$C39*('Base-scenario'!R41*'Unit emission'!R84)+'Base-scenario'!R129*'Unit emission'!R216)*Efficiency!$P39)/Lifetime!$C39</f>
        <v>0</v>
      </c>
      <c r="R40">
        <f>(Transition!$D39*('Base-scenario'!S41*'Unit emission'!S40)*Efficiency!$G39+Transition!$C39*('Base-scenario'!S41*'Unit emission'!S84)*Efficiency!$P39)/Lifetime!$C39</f>
        <v>0</v>
      </c>
      <c r="S40">
        <f>(Transition!$D39*('Base-scenario'!T41*'Unit emission'!C40)*Efficiency!$G39+(Transition!$C39*('Base-scenario'!T41*'Unit emission'!C84)+'Base-scenario'!T129*'Unit emission'!C216)*Efficiency!$P39)/Lifetime!$C39</f>
        <v>111726064.79158211</v>
      </c>
      <c r="T40">
        <f>(Transition!$D39*('Base-scenario'!U41*'Unit emission'!D40)*Efficiency!$G39+(Transition!$C39*('Base-scenario'!U41*'Unit emission'!D84)+'Base-scenario'!U129*'Unit emission'!D216)*Efficiency!$P39)/Lifetime!$C39</f>
        <v>39074503.621004142</v>
      </c>
      <c r="U40">
        <f>(Transition!$D39*('Base-scenario'!V41*'Unit emission'!E40)*Efficiency!$G39+(Transition!$C39*('Base-scenario'!V41*'Unit emission'!E84)+'Base-scenario'!V129*'Unit emission'!E216)*Efficiency!$P39)/Lifetime!$C39</f>
        <v>10894467.764668917</v>
      </c>
      <c r="V40">
        <f>(Transition!$D39*('Base-scenario'!W41*'Unit emission'!F40)*Efficiency!$G39+(Transition!$C39*('Base-scenario'!W41*'Unit emission'!F84)+'Base-scenario'!W129*'Unit emission'!F216)*Efficiency!$P39)/Lifetime!$C39</f>
        <v>7822895.1188995689</v>
      </c>
      <c r="W40">
        <f>(Transition!$D39*('Base-scenario'!X41*'Unit emission'!G40)*Efficiency!$G39+(Transition!$C39*('Base-scenario'!X41*'Unit emission'!G84)+'Base-scenario'!X129*'Unit emission'!G216)*Efficiency!$P39)/Lifetime!$C39</f>
        <v>243844378.81053308</v>
      </c>
      <c r="X40">
        <f>(Transition!$D39*('Base-scenario'!Y41*'Unit emission'!H40)*Efficiency!$G39+(Transition!$C39*('Base-scenario'!Y41*'Unit emission'!H84)+'Base-scenario'!Y129*'Unit emission'!H216)*Efficiency!$P39)/Lifetime!$C39</f>
        <v>9073939.2488714196</v>
      </c>
      <c r="Y40">
        <f>(Transition!$D39*('Base-scenario'!Z41*'Unit emission'!I40)*Efficiency!$G39+(Transition!$C39*('Base-scenario'!Z41*'Unit emission'!I84)+'Base-scenario'!Z129*'Unit emission'!I216)*Efficiency!$P39)/Lifetime!$C39</f>
        <v>22651686.660330627</v>
      </c>
      <c r="Z40">
        <f>(Transition!$D39*('Base-scenario'!AA41*'Unit emission'!J40)*Efficiency!$G39+(Transition!$C39*('Base-scenario'!AA41*'Unit emission'!J84)+'Base-scenario'!AA129*'Unit emission'!J216)*Efficiency!$P39)/Lifetime!$C39</f>
        <v>32557855.010987639</v>
      </c>
      <c r="AA40">
        <f>(Transition!$D39*('Base-scenario'!AB41*'Unit emission'!K40)*Efficiency!$G39+(Transition!$C39*('Base-scenario'!AB41*'Unit emission'!K84)+'Base-scenario'!AB129*'Unit emission'!K216)*Efficiency!$P39)/Lifetime!$C39</f>
        <v>44791453.25390999</v>
      </c>
      <c r="AB40">
        <f>(Transition!$D39*('Base-scenario'!AC41*'Unit emission'!L40)*Efficiency!$G39+(Transition!$C39*('Base-scenario'!AC41*'Unit emission'!L84)+'Base-scenario'!AC129*'Unit emission'!L216)*Efficiency!$P39)/Lifetime!$C39</f>
        <v>41365197.124942683</v>
      </c>
      <c r="AC40">
        <f>(Transition!$D39*('Base-scenario'!AD41*'Unit emission'!M40)*Efficiency!$G39+(Transition!$C39*('Base-scenario'!AD41*'Unit emission'!M84)+'Base-scenario'!AD129*'Unit emission'!M216)*Efficiency!$P39)/Lifetime!$C39</f>
        <v>35036575.088362031</v>
      </c>
      <c r="AD40">
        <f>(Transition!$D39*('Base-scenario'!AE41*'Unit emission'!N40)*Efficiency!$G39+(Transition!$C39*('Base-scenario'!AE41*'Unit emission'!N84)+'Base-scenario'!AE129*'Unit emission'!N216)*Efficiency!$P39)/Lifetime!$C39</f>
        <v>9109870.6814309023</v>
      </c>
      <c r="AE40">
        <f>(Transition!$D39*('Base-scenario'!AF41*'Unit emission'!O40)*Efficiency!$G39+(Transition!$C39*('Base-scenario'!AF41*'Unit emission'!O84)+'Base-scenario'!AF129*'Unit emission'!O216)*Efficiency!$P39)/Lifetime!$C39</f>
        <v>8126152.7738260729</v>
      </c>
      <c r="AF40">
        <f>(Transition!$D39*('Base-scenario'!AG41*'Unit emission'!P40)*Efficiency!$G39+(Transition!$C39*('Base-scenario'!AG41*'Unit emission'!P84)+'Base-scenario'!AG129*'Unit emission'!P216)*Efficiency!$P39)/Lifetime!$C39</f>
        <v>14951734.039618952</v>
      </c>
      <c r="AG40">
        <f>(Transition!$D39*('Base-scenario'!AH41*'Unit emission'!Q40)*Efficiency!$G39+(Transition!$C39*('Base-scenario'!AH41*'Unit emission'!Q84)+'Base-scenario'!AH129*'Unit emission'!Q216)*Efficiency!$P39)/Lifetime!$C39</f>
        <v>11391093.384881837</v>
      </c>
      <c r="AH40">
        <f>(Transition!$D39*('Base-scenario'!AI41*'Unit emission'!R40)*Efficiency!$G39+(Transition!$C39*('Base-scenario'!AI41*'Unit emission'!R84)+'Base-scenario'!AI129*'Unit emission'!R216)*Efficiency!$P39)/Lifetime!$C39</f>
        <v>42501065.004818849</v>
      </c>
      <c r="AI40">
        <f>(Transition!$D39*('Base-scenario'!AJ41*'Unit emission'!S40)*Efficiency!$G39+Transition!$C39*('Base-scenario'!AJ41*'Unit emission'!S84)*Efficiency!$P39)/Lifetime!$C39</f>
        <v>0</v>
      </c>
      <c r="AJ40">
        <f>(Transition!$D39*('Base-scenario'!AK41*'Unit emission'!C40+'Base-scenario'!AK129*'Unit emission'!C172)*Efficiency!$G39+(Transition!$C39*('Base-scenario'!AK41*'Unit emission'!C84)+'Base-scenario'!AK129*'Unit emission'!C216)*Efficiency!$P39)/Lifetime!$C39</f>
        <v>127344280.0891013</v>
      </c>
      <c r="AK40">
        <f>(Transition!$D39*('Base-scenario'!AL41*'Unit emission'!D40+'Base-scenario'!AL129*'Unit emission'!D172)*Efficiency!$G39+(Transition!$C39*('Base-scenario'!AL41*'Unit emission'!D84)+'Base-scenario'!AL129*'Unit emission'!D216)*Efficiency!$P39)/Lifetime!$C39</f>
        <v>50573806.676832072</v>
      </c>
      <c r="AL40">
        <f>(Transition!$D39*('Base-scenario'!AM41*'Unit emission'!E40+'Base-scenario'!AM129*'Unit emission'!E172)*Efficiency!$G39+(Transition!$C39*('Base-scenario'!AM41*'Unit emission'!E84)+'Base-scenario'!AM129*'Unit emission'!E216)*Efficiency!$P39)/Lifetime!$C39</f>
        <v>27413765.157775119</v>
      </c>
      <c r="AM40">
        <f>(Transition!$D39*('Base-scenario'!AN41*'Unit emission'!F40+'Base-scenario'!AN129*'Unit emission'!F172)*Efficiency!$G39+(Transition!$C39*('Base-scenario'!AN41*'Unit emission'!F84)+'Base-scenario'!AN129*'Unit emission'!F216)*Efficiency!$P39)/Lifetime!$C39</f>
        <v>15642114.921687882</v>
      </c>
      <c r="AN40">
        <f>(Transition!$D39*('Base-scenario'!AO41*'Unit emission'!G40+'Base-scenario'!AO129*'Unit emission'!G172)*Efficiency!$G39+(Transition!$C39*('Base-scenario'!AO41*'Unit emission'!G84)+'Base-scenario'!AO129*'Unit emission'!G216)*Efficiency!$P39)/Lifetime!$C39</f>
        <v>244231480.8762283</v>
      </c>
      <c r="AO40">
        <f>(Transition!$D39*('Base-scenario'!AP41*'Unit emission'!H40+'Base-scenario'!AP129*'Unit emission'!H172)*Efficiency!$G39+(Transition!$C39*('Base-scenario'!AP41*'Unit emission'!H84)+'Base-scenario'!AP129*'Unit emission'!H216)*Efficiency!$P39)/Lifetime!$C39</f>
        <v>18147878.497742884</v>
      </c>
      <c r="AP40">
        <f>(Transition!$D39*('Base-scenario'!AQ41*'Unit emission'!I40+'Base-scenario'!AQ129*'Unit emission'!I172)*Efficiency!$G39+(Transition!$C39*('Base-scenario'!AQ41*'Unit emission'!I84)+'Base-scenario'!AQ129*'Unit emission'!I216)*Efficiency!$P39)/Lifetime!$C39</f>
        <v>45299992.841916695</v>
      </c>
      <c r="AQ40">
        <f>(Transition!$D39*('Base-scenario'!AR41*'Unit emission'!J40+'Base-scenario'!AR129*'Unit emission'!J172)*Efficiency!$G39+(Transition!$C39*('Base-scenario'!AR41*'Unit emission'!J84)+'Base-scenario'!AR129*'Unit emission'!J216)*Efficiency!$P39)/Lifetime!$C39</f>
        <v>65112934.137964003</v>
      </c>
      <c r="AR40">
        <f>(Transition!$D39*('Base-scenario'!AS41*'Unit emission'!K40+'Base-scenario'!AS129*'Unit emission'!K172)*Efficiency!$G39+(Transition!$C39*('Base-scenario'!AS41*'Unit emission'!K84)+'Base-scenario'!AS129*'Unit emission'!K216)*Efficiency!$P39)/Lifetime!$C39</f>
        <v>45454960.205805235</v>
      </c>
      <c r="AS40">
        <f>(Transition!$D39*('Base-scenario'!AT41*'Unit emission'!L40+'Base-scenario'!AT129*'Unit emission'!L172)*Efficiency!$G39+(Transition!$C39*('Base-scenario'!AT41*'Unit emission'!L84)+'Base-scenario'!AT129*'Unit emission'!L216)*Efficiency!$P39)/Lifetime!$C39</f>
        <v>82730394.249884948</v>
      </c>
      <c r="AT40">
        <f>(Transition!$D39*('Base-scenario'!AU41*'Unit emission'!M40+'Base-scenario'!AU129*'Unit emission'!M172)*Efficiency!$G39+(Transition!$C39*('Base-scenario'!AU41*'Unit emission'!M84)+'Base-scenario'!AU129*'Unit emission'!M216)*Efficiency!$P39)/Lifetime!$C39</f>
        <v>70073150.176723972</v>
      </c>
      <c r="AU40">
        <f>(Transition!$D39*('Base-scenario'!AV41*'Unit emission'!N40+'Base-scenario'!AV129*'Unit emission'!N172)*Efficiency!$G39+(Transition!$C39*('Base-scenario'!AV41*'Unit emission'!N84)+'Base-scenario'!AV129*'Unit emission'!N216)*Efficiency!$P39)/Lifetime!$C39</f>
        <v>18219308.591869041</v>
      </c>
      <c r="AV40">
        <f>(Transition!$D39*('Base-scenario'!AW41*'Unit emission'!O40+'Base-scenario'!AW129*'Unit emission'!O172)*Efficiency!$G39+(Transition!$C39*('Base-scenario'!AW41*'Unit emission'!O84)+'Base-scenario'!AW129*'Unit emission'!O216)*Efficiency!$P39)/Lifetime!$C39</f>
        <v>15558730.140625322</v>
      </c>
      <c r="AW40">
        <f>(Transition!$D39*('Base-scenario'!AX41*'Unit emission'!P40+'Base-scenario'!AX129*'Unit emission'!P172)*Efficiency!$G39+(Transition!$C39*('Base-scenario'!AX41*'Unit emission'!P84)+'Base-scenario'!AX129*'Unit emission'!P216)*Efficiency!$P39)/Lifetime!$C39</f>
        <v>29903468.079237904</v>
      </c>
      <c r="AX40">
        <f>(Transition!$D39*('Base-scenario'!AY41*'Unit emission'!Q40+'Base-scenario'!AY129*'Unit emission'!Q172)*Efficiency!$G39+(Transition!$C39*('Base-scenario'!AY41*'Unit emission'!Q84)+'Base-scenario'!AY129*'Unit emission'!Q216)*Efficiency!$P39)/Lifetime!$C39</f>
        <v>22782186.769763675</v>
      </c>
      <c r="AY40">
        <f>(Transition!$D39*('Base-scenario'!AZ41*'Unit emission'!R40+'Base-scenario'!AZ129*'Unit emission'!R172)*Efficiency!$G39+(Transition!$C39*('Base-scenario'!AZ41*'Unit emission'!R84)+'Base-scenario'!AZ129*'Unit emission'!R216)*Efficiency!$P39)/Lifetime!$C39</f>
        <v>85002032.850228786</v>
      </c>
      <c r="AZ40">
        <f>(Transition!$D39*('Base-scenario'!BA41*'Unit emission'!S40)*Efficiency!$G39+Transition!$C39*('Base-scenario'!BA41*'Unit emission'!S84)*Efficiency!$P39)/Lifetime!$C39</f>
        <v>0</v>
      </c>
      <c r="BA40" s="9">
        <f>(Transition!$D39*('Base-scenario'!BB41*'Unit emission'!C40)*Efficiency!$G39+Transition!$C39*('Base-scenario'!BB41*'Unit emission'!C84)*Efficiency!$P39)/Lifetime!$C39</f>
        <v>0</v>
      </c>
      <c r="BB40" s="9">
        <f>(Transition!$D39*('Base-scenario'!BC41*'Unit emission'!D40)*Efficiency!$G39+Transition!$C39*('Base-scenario'!BC41*'Unit emission'!D84)*Efficiency!$P39)/Lifetime!$C39</f>
        <v>0</v>
      </c>
      <c r="BC40" s="9">
        <f>(Transition!$D39*('Base-scenario'!BD41*'Unit emission'!E40)*Efficiency!$G39+Transition!$C39*('Base-scenario'!BD41*'Unit emission'!E84)*Efficiency!$P39)/Lifetime!$C39</f>
        <v>0</v>
      </c>
      <c r="BD40" s="9">
        <f>(Transition!$D39*('Base-scenario'!BE41*'Unit emission'!F40)*Efficiency!$G39+Transition!$C39*('Base-scenario'!BE41*'Unit emission'!F84)*Efficiency!$P39)/Lifetime!$C39</f>
        <v>0</v>
      </c>
      <c r="BE40" s="9">
        <f>(Transition!$D39*('Base-scenario'!BF41*'Unit emission'!G40)*Efficiency!$G39+Transition!$C39*('Base-scenario'!BF41*'Unit emission'!G84)*Efficiency!$P39)/Lifetime!$C39</f>
        <v>0</v>
      </c>
      <c r="BF40" s="9">
        <f>(Transition!$D39*('Base-scenario'!BG41*'Unit emission'!H40)*Efficiency!$G39+Transition!$C39*('Base-scenario'!BG41*'Unit emission'!H84)*Efficiency!$P39)/Lifetime!$C39</f>
        <v>0</v>
      </c>
      <c r="BG40" s="9">
        <f>(Transition!$D39*('Base-scenario'!BH41*'Unit emission'!I40)*Efficiency!$G39+Transition!$C39*('Base-scenario'!BH41*'Unit emission'!I84)*Efficiency!$P39)/Lifetime!$C39</f>
        <v>0</v>
      </c>
      <c r="BH40" s="9">
        <f>(Transition!$D39*('Base-scenario'!BI41*'Unit emission'!J40)*Efficiency!$G39+Transition!$C39*('Base-scenario'!BI41*'Unit emission'!J84)*Efficiency!$P39)/Lifetime!$C39</f>
        <v>0</v>
      </c>
      <c r="BI40" s="9">
        <f>(Transition!$D39*('Base-scenario'!BJ41*'Unit emission'!K40)*Efficiency!$G39+Transition!$C39*('Base-scenario'!BJ41*'Unit emission'!K84)*Efficiency!$P39)/Lifetime!$C39</f>
        <v>0</v>
      </c>
      <c r="BJ40" s="9">
        <f>(Transition!$D39*('Base-scenario'!BK41*'Unit emission'!L40)*Efficiency!$G39+Transition!$C39*('Base-scenario'!BK41*'Unit emission'!L84)*Efficiency!$P39)/Lifetime!$C39</f>
        <v>0</v>
      </c>
      <c r="BK40" s="9">
        <f>(Transition!$D39*('Base-scenario'!BL41*'Unit emission'!M40)*Efficiency!$G39+Transition!$C39*('Base-scenario'!BL41*'Unit emission'!M84)*Efficiency!$P39)/Lifetime!$C39</f>
        <v>0</v>
      </c>
      <c r="BL40" s="9">
        <f>(Transition!$D39*('Base-scenario'!BM41*'Unit emission'!N40)*Efficiency!$G39+Transition!$C39*('Base-scenario'!BM41*'Unit emission'!N84)*Efficiency!$P39)/Lifetime!$C39</f>
        <v>0</v>
      </c>
      <c r="BM40" s="9">
        <f>(Transition!$D39*('Base-scenario'!BN41*'Unit emission'!O40)*Efficiency!$G39+Transition!$C39*('Base-scenario'!BN41*'Unit emission'!O84)*Efficiency!$P39)/Lifetime!$C39</f>
        <v>0</v>
      </c>
      <c r="BN40" s="9">
        <f>(Transition!$D39*('Base-scenario'!BO41*'Unit emission'!P40)*Efficiency!$G39+Transition!$C39*('Base-scenario'!BO41*'Unit emission'!P84)*Efficiency!$P39)/Lifetime!$C39</f>
        <v>0</v>
      </c>
      <c r="BO40" s="9">
        <f>(Transition!$D39*('Base-scenario'!BP41*'Unit emission'!Q40)*Efficiency!$G39+Transition!$C39*('Base-scenario'!BP41*'Unit emission'!Q84)*Efficiency!$P39)/Lifetime!$C39</f>
        <v>0</v>
      </c>
      <c r="BP40" s="9">
        <f>(Transition!$D39*('Base-scenario'!BQ41*'Unit emission'!R40)*Efficiency!$G39+Transition!$C39*('Base-scenario'!BQ41*'Unit emission'!R84)*Efficiency!$P39)/Lifetime!$C39</f>
        <v>0</v>
      </c>
      <c r="BQ40" s="9">
        <f>(Transition!$D39*('Base-scenario'!BR41*'Unit emission'!S40)*Efficiency!$G39+Transition!$C39*('Base-scenario'!BR41*'Unit emission'!S84)*Efficiency!$P39)/Lifetime!$C39</f>
        <v>0</v>
      </c>
      <c r="BR40" s="9">
        <f>(Transition!$D39*('Base-scenario'!BS41*'Unit emission'!C40)*Efficiency!$G39+Transition!$C39*('Base-scenario'!BS41*'Unit emission'!C84)*Efficiency!$P39)/Lifetime!$C39</f>
        <v>0</v>
      </c>
      <c r="BS40" s="9">
        <f>(Transition!$D39*('Base-scenario'!BT41*'Unit emission'!D40)*Efficiency!$G39+Transition!$C39*('Base-scenario'!BT41*'Unit emission'!D84)*Efficiency!$P39)/Lifetime!$C39</f>
        <v>0</v>
      </c>
      <c r="BT40" s="9">
        <f>(Transition!$D39*('Base-scenario'!BU41*'Unit emission'!E40)*Efficiency!$G39+Transition!$C39*('Base-scenario'!BU41*'Unit emission'!E84)*Efficiency!$P39)/Lifetime!$C39</f>
        <v>0</v>
      </c>
      <c r="BU40" s="9">
        <f>(Transition!$D39*('Base-scenario'!BV41*'Unit emission'!F40)*Efficiency!$G39+Transition!$C39*('Base-scenario'!BV41*'Unit emission'!F84)*Efficiency!$P39)/Lifetime!$C39</f>
        <v>0</v>
      </c>
      <c r="BV40" s="9">
        <f>(Transition!$D39*('Base-scenario'!BW41*'Unit emission'!G40)*Efficiency!$G39+Transition!$C39*('Base-scenario'!BW41*'Unit emission'!G84)*Efficiency!$P39)/Lifetime!$C39</f>
        <v>0</v>
      </c>
      <c r="BW40" s="9">
        <f>(Transition!$D39*('Base-scenario'!BX41*'Unit emission'!H40)*Efficiency!$G39+Transition!$C39*('Base-scenario'!BX41*'Unit emission'!H84)*Efficiency!$P39)/Lifetime!$C39</f>
        <v>0</v>
      </c>
      <c r="BX40" s="9">
        <f>(Transition!$D39*('Base-scenario'!BY41*'Unit emission'!I40)*Efficiency!$G39+Transition!$C39*('Base-scenario'!BY41*'Unit emission'!I84)*Efficiency!$P39)/Lifetime!$C39</f>
        <v>0</v>
      </c>
      <c r="BY40" s="9">
        <f>(Transition!$D39*('Base-scenario'!BZ41*'Unit emission'!J40)*Efficiency!$G39+Transition!$C39*('Base-scenario'!BZ41*'Unit emission'!J84)*Efficiency!$P39)/Lifetime!$C39</f>
        <v>0</v>
      </c>
      <c r="BZ40" s="9">
        <f>(Transition!$D39*('Base-scenario'!CA41*'Unit emission'!K40)*Efficiency!$G39+Transition!$C39*('Base-scenario'!CA41*'Unit emission'!K84)*Efficiency!$P39)/Lifetime!$C39</f>
        <v>0</v>
      </c>
      <c r="CA40" s="9">
        <f>(Transition!$D39*('Base-scenario'!CB41*'Unit emission'!L40)*Efficiency!$G39+Transition!$C39*('Base-scenario'!CB41*'Unit emission'!L84)*Efficiency!$P39)/Lifetime!$C39</f>
        <v>0</v>
      </c>
      <c r="CB40" s="9">
        <f>(Transition!$D39*('Base-scenario'!CC41*'Unit emission'!M40)*Efficiency!$G39+Transition!$C39*('Base-scenario'!CC41*'Unit emission'!M84)*Efficiency!$P39)/Lifetime!$C39</f>
        <v>0</v>
      </c>
      <c r="CC40" s="9">
        <f>(Transition!$D39*('Base-scenario'!CD41*'Unit emission'!N40)*Efficiency!$G39+Transition!$C39*('Base-scenario'!CD41*'Unit emission'!N84)*Efficiency!$P39)/Lifetime!$C39</f>
        <v>0</v>
      </c>
      <c r="CD40" s="9">
        <f>(Transition!$D39*('Base-scenario'!CE41*'Unit emission'!O40)*Efficiency!$G39+Transition!$C39*('Base-scenario'!CE41*'Unit emission'!O84)*Efficiency!$P39)/Lifetime!$C39</f>
        <v>0</v>
      </c>
      <c r="CE40" s="9">
        <f>(Transition!$D39*('Base-scenario'!CF41*'Unit emission'!P40)*Efficiency!$G39+Transition!$C39*('Base-scenario'!CF41*'Unit emission'!P84)*Efficiency!$P39)/Lifetime!$C39</f>
        <v>0</v>
      </c>
      <c r="CF40" s="9">
        <f>(Transition!$D39*('Base-scenario'!CG41*'Unit emission'!Q40)*Efficiency!$G39+Transition!$C39*('Base-scenario'!CG41*'Unit emission'!Q84)*Efficiency!$P39)/Lifetime!$C39</f>
        <v>0</v>
      </c>
      <c r="CG40" s="9">
        <f>(Transition!$D39*('Base-scenario'!CH41*'Unit emission'!R40)*Efficiency!$G39+Transition!$C39*('Base-scenario'!CH41*'Unit emission'!R84)*Efficiency!$P39)/Lifetime!$C39</f>
        <v>0</v>
      </c>
      <c r="CJ40">
        <v>2047</v>
      </c>
      <c r="CK40">
        <f>(Transition!$D39*('RCP26 scenario'!C41*'Unit emission'!T40+'RCP26 scenario'!C129*'Unit emission'!T172)*Efficiency!$G39+(Transition!$C39*('RCP26 scenario'!C41*'Unit emission'!T84)+'RCP26 scenario'!C129*'Unit emission'!T216)*Efficiency!$P39)/Lifetime!$C39</f>
        <v>0</v>
      </c>
      <c r="CL40">
        <f>(Transition!$D39*('RCP26 scenario'!D41*'Unit emission'!U40+'RCP26 scenario'!D129*'Unit emission'!U172)*Efficiency!$G39+(Transition!$C39*('RCP26 scenario'!D41*'Unit emission'!U84)+'RCP26 scenario'!D129*'Unit emission'!U216)*Efficiency!$P39)/Lifetime!$C39</f>
        <v>0</v>
      </c>
      <c r="CM40">
        <f>(Transition!$D39*('RCP26 scenario'!E41*'Unit emission'!V40+'RCP26 scenario'!E129*'Unit emission'!V172)*Efficiency!$G39+(Transition!$C39*('RCP26 scenario'!E41*'Unit emission'!V84)+'RCP26 scenario'!E129*'Unit emission'!V216)*Efficiency!$P39)/Lifetime!$C39</f>
        <v>0</v>
      </c>
      <c r="CN40">
        <f>(Transition!$D39*('RCP26 scenario'!F41*'Unit emission'!W40+'RCP26 scenario'!F129*'Unit emission'!W172)*Efficiency!$G39+(Transition!$C39*('RCP26 scenario'!F41*'Unit emission'!W84)+'RCP26 scenario'!F129*'Unit emission'!W216)*Efficiency!$P39)/Lifetime!$C39</f>
        <v>0</v>
      </c>
      <c r="CO40">
        <f>(Transition!$D39*('RCP26 scenario'!G41*'Unit emission'!X40+'RCP26 scenario'!G129*'Unit emission'!X172)*Efficiency!$G39+(Transition!$C39*('RCP26 scenario'!G41*'Unit emission'!X84)+'RCP26 scenario'!G129*'Unit emission'!X216)*Efficiency!$P39)/Lifetime!$C39</f>
        <v>0</v>
      </c>
      <c r="CP40">
        <f>(Transition!$D39*('RCP26 scenario'!H41*'Unit emission'!Y40+'RCP26 scenario'!H129*'Unit emission'!Y172)*Efficiency!$G39+(Transition!$C39*('RCP26 scenario'!H41*'Unit emission'!Y84)+'RCP26 scenario'!H129*'Unit emission'!Y216)*Efficiency!$P39)/Lifetime!$C39</f>
        <v>0</v>
      </c>
      <c r="CQ40">
        <f>(Transition!$D39*('RCP26 scenario'!I41*'Unit emission'!Z40+'RCP26 scenario'!I129*'Unit emission'!Z172)*Efficiency!$G39+(Transition!$C39*('RCP26 scenario'!I41*'Unit emission'!Z84)+'RCP26 scenario'!I129*'Unit emission'!Z216)*Efficiency!$P39)/Lifetime!$C39</f>
        <v>0</v>
      </c>
      <c r="CR40">
        <f>(Transition!$D39*('RCP26 scenario'!J41*'Unit emission'!AA40+'RCP26 scenario'!J129*'Unit emission'!AA172)*Efficiency!$G39+(Transition!$C39*('RCP26 scenario'!J41*'Unit emission'!AA84)+'RCP26 scenario'!J129*'Unit emission'!AA216)*Efficiency!$P39)/Lifetime!$C39</f>
        <v>0</v>
      </c>
      <c r="CS40">
        <f>(Transition!$D39*('RCP26 scenario'!K41*'Unit emission'!AB40+'RCP26 scenario'!K129*'Unit emission'!AB172)*Efficiency!$G39+(Transition!$C39*('RCP26 scenario'!K41*'Unit emission'!AB84)+'RCP26 scenario'!K129*'Unit emission'!AB216)*Efficiency!$P39)/Lifetime!$C39</f>
        <v>0</v>
      </c>
      <c r="CT40">
        <f>(Transition!$D39*('RCP26 scenario'!L41*'Unit emission'!AC40+'RCP26 scenario'!L129*'Unit emission'!AC172)*Efficiency!$G39+(Transition!$C39*('RCP26 scenario'!L41*'Unit emission'!AC84)+'RCP26 scenario'!L129*'Unit emission'!AC216)*Efficiency!$P39)/Lifetime!$C39</f>
        <v>0</v>
      </c>
      <c r="CU40">
        <f>(Transition!$D39*('RCP26 scenario'!M41*'Unit emission'!AD40+'RCP26 scenario'!M129*'Unit emission'!AD172)*Efficiency!$G39+(Transition!$C39*('RCP26 scenario'!M41*'Unit emission'!AD84)+'RCP26 scenario'!M129*'Unit emission'!AD216)*Efficiency!$P39)/Lifetime!$C39</f>
        <v>0</v>
      </c>
      <c r="CV40">
        <f>(Transition!$D39*('RCP26 scenario'!N41*'Unit emission'!AE40+'RCP26 scenario'!N129*'Unit emission'!AE172)*Efficiency!$G39+(Transition!$C39*('RCP26 scenario'!N41*'Unit emission'!AE84)+'RCP26 scenario'!N129*'Unit emission'!AE216)*Efficiency!$P39)/Lifetime!$C39</f>
        <v>0</v>
      </c>
      <c r="CW40">
        <f>(Transition!$D39*('RCP26 scenario'!O41*'Unit emission'!AF40+'RCP26 scenario'!O129*'Unit emission'!AF172)*Efficiency!$G39+(Transition!$C39*('RCP26 scenario'!O41*'Unit emission'!AF84)+'RCP26 scenario'!O129*'Unit emission'!AF216)*Efficiency!$P39)/Lifetime!$C39</f>
        <v>0</v>
      </c>
      <c r="CX40">
        <f>(Transition!$D39*('RCP26 scenario'!P41*'Unit emission'!AG40+'RCP26 scenario'!P129*'Unit emission'!AG172)*Efficiency!$G39+(Transition!$C39*('RCP26 scenario'!P41*'Unit emission'!AG84)+'RCP26 scenario'!P129*'Unit emission'!AG216)*Efficiency!$P39)/Lifetime!$C39</f>
        <v>0</v>
      </c>
      <c r="CY40">
        <f>(Transition!$D39*('RCP26 scenario'!Q41*'Unit emission'!AH40+'RCP26 scenario'!Q129*'Unit emission'!AH172)*Efficiency!$G39+(Transition!$C39*('RCP26 scenario'!Q41*'Unit emission'!AH84)+'RCP26 scenario'!Q129*'Unit emission'!AH216)*Efficiency!$P39)/Lifetime!$C39</f>
        <v>0</v>
      </c>
      <c r="CZ40">
        <f>(Transition!$D39*('RCP26 scenario'!R41*'Unit emission'!AI40+'RCP26 scenario'!R129*'Unit emission'!AI172)*Efficiency!$G39+(Transition!$C39*('RCP26 scenario'!R41*'Unit emission'!AI84)+'RCP26 scenario'!R129*'Unit emission'!AI216)*Efficiency!$P39)/Lifetime!$C39</f>
        <v>0</v>
      </c>
      <c r="DA40">
        <f>(Transition!$D39*('RCP26 scenario'!S41*'Unit emission'!AJ40)*Efficiency!$G39+Transition!$C39*('RCP26 scenario'!S41*'Unit emission'!AJ84)*Efficiency!$P39)/Lifetime!$C39</f>
        <v>0</v>
      </c>
      <c r="DB40">
        <f>(Transition!$D39*('RCP26 scenario'!T41*'Unit emission'!T40+'RCP26 scenario'!T129*'Unit emission'!T172)*Efficiency!$G39+(Transition!$C39*('RCP26 scenario'!T41*'Unit emission'!T84)+'RCP26 scenario'!T129*'Unit emission'!T216)*Efficiency!$P39)/Lifetime!$C39</f>
        <v>131003823.90435115</v>
      </c>
      <c r="DC40">
        <f>(Transition!$D39*('RCP26 scenario'!U41*'Unit emission'!U40+'RCP26 scenario'!U129*'Unit emission'!U172)*Efficiency!$G39+(Transition!$C39*('RCP26 scenario'!U41*'Unit emission'!U84)+'RCP26 scenario'!U129*'Unit emission'!U216)*Efficiency!$P39)/Lifetime!$C39</f>
        <v>12651475.392477188</v>
      </c>
      <c r="DD40">
        <f>(Transition!$D39*('RCP26 scenario'!V41*'Unit emission'!V40+'RCP26 scenario'!V129*'Unit emission'!V172)*Efficiency!$G39+(Transition!$C39*('RCP26 scenario'!V41*'Unit emission'!V84)+'RCP26 scenario'!V129*'Unit emission'!V216)*Efficiency!$P39)/Lifetime!$C39</f>
        <v>19480530.221305929</v>
      </c>
      <c r="DE40">
        <f>(Transition!$D39*('RCP26 scenario'!W41*'Unit emission'!W40+'RCP26 scenario'!W129*'Unit emission'!W172)*Efficiency!$G39+(Transition!$C39*('RCP26 scenario'!W41*'Unit emission'!W84)+'RCP26 scenario'!W129*'Unit emission'!W216)*Efficiency!$P39)/Lifetime!$C39</f>
        <v>9592221.5895674545</v>
      </c>
      <c r="DF40">
        <f>(Transition!$D39*('RCP26 scenario'!X41*'Unit emission'!X40+'RCP26 scenario'!X129*'Unit emission'!X172)*Efficiency!$G39+(Transition!$C39*('RCP26 scenario'!X41*'Unit emission'!X84)+'RCP26 scenario'!X129*'Unit emission'!X216)*Efficiency!$P39)/Lifetime!$C39</f>
        <v>132263648.72293395</v>
      </c>
      <c r="DG40">
        <f>(Transition!$D39*('RCP26 scenario'!Y41*'Unit emission'!Y40+'RCP26 scenario'!Y129*'Unit emission'!Y172)*Efficiency!$G39+(Transition!$C39*('RCP26 scenario'!Y41*'Unit emission'!Y84)+'RCP26 scenario'!Y129*'Unit emission'!Y216)*Efficiency!$P39)/Lifetime!$C39</f>
        <v>10472450.436803771</v>
      </c>
      <c r="DH40">
        <f>(Transition!$D39*('RCP26 scenario'!Z41*'Unit emission'!Z40+'RCP26 scenario'!Z129*'Unit emission'!Z172)*Efficiency!$G39+(Transition!$C39*('RCP26 scenario'!Z41*'Unit emission'!Z84)+'RCP26 scenario'!Z129*'Unit emission'!Z216)*Efficiency!$P39)/Lifetime!$C39</f>
        <v>12503918.973983442</v>
      </c>
      <c r="DI40">
        <f>(Transition!$D39*('RCP26 scenario'!AA41*'Unit emission'!AA40+'RCP26 scenario'!AA129*'Unit emission'!AA172)*Efficiency!$G39+(Transition!$C39*('RCP26 scenario'!AA41*'Unit emission'!AA84)+'RCP26 scenario'!AA129*'Unit emission'!AA216)*Efficiency!$P39)/Lifetime!$C39</f>
        <v>12008107.933913575</v>
      </c>
      <c r="DJ40">
        <f>(Transition!$D39*('RCP26 scenario'!AB41*'Unit emission'!AB40+'RCP26 scenario'!AB129*'Unit emission'!AB172)*Efficiency!$G39+(Transition!$C39*('RCP26 scenario'!AB41*'Unit emission'!AB84)+'RCP26 scenario'!AB129*'Unit emission'!AB216)*Efficiency!$P39)/Lifetime!$C39</f>
        <v>80506703.704710916</v>
      </c>
      <c r="DK40">
        <f>(Transition!$D39*('RCP26 scenario'!AC41*'Unit emission'!AC40+'RCP26 scenario'!AC129*'Unit emission'!AC172)*Efficiency!$G39+(Transition!$C39*('RCP26 scenario'!AC41*'Unit emission'!AC84)+'RCP26 scenario'!AC129*'Unit emission'!AC216)*Efficiency!$P39)/Lifetime!$C39</f>
        <v>28069811.996777903</v>
      </c>
      <c r="DL40">
        <f>(Transition!$D39*('RCP26 scenario'!AD41*'Unit emission'!AD40+'RCP26 scenario'!AD129*'Unit emission'!AD172)*Efficiency!$G39+(Transition!$C39*('RCP26 scenario'!AD41*'Unit emission'!AD84)+'RCP26 scenario'!AD129*'Unit emission'!AD216)*Efficiency!$P39)/Lifetime!$C39</f>
        <v>11915418.038013317</v>
      </c>
      <c r="DM40">
        <f>(Transition!$D39*('RCP26 scenario'!AE41*'Unit emission'!AE40+'RCP26 scenario'!AE129*'Unit emission'!AE172)*Efficiency!$G39+(Transition!$C39*('RCP26 scenario'!AE41*'Unit emission'!AE84)+'RCP26 scenario'!AE129*'Unit emission'!AE216)*Efficiency!$P39)/Lifetime!$C39</f>
        <v>11284620.582481837</v>
      </c>
      <c r="DN40">
        <f>(Transition!$D39*('RCP26 scenario'!AF41*'Unit emission'!AF40+'RCP26 scenario'!AF129*'Unit emission'!AF172)*Efficiency!$G39+(Transition!$C39*('RCP26 scenario'!AF41*'Unit emission'!AF84)+'RCP26 scenario'!AF129*'Unit emission'!AF216)*Efficiency!$P39)/Lifetime!$C39</f>
        <v>9978701.4745585024</v>
      </c>
      <c r="DO40">
        <f>(Transition!$D39*('RCP26 scenario'!AG41*'Unit emission'!AG40+'RCP26 scenario'!AG129*'Unit emission'!AG172)*Efficiency!$G39+(Transition!$C39*('RCP26 scenario'!AG41*'Unit emission'!AG84)+'RCP26 scenario'!AG129*'Unit emission'!AG216)*Efficiency!$P39)/Lifetime!$C39</f>
        <v>9567058.2394709662</v>
      </c>
      <c r="DP40">
        <f>(Transition!$D39*('RCP26 scenario'!AH41*'Unit emission'!AH40+'RCP26 scenario'!AH129*'Unit emission'!AH172)*Efficiency!$G39+(Transition!$C39*('RCP26 scenario'!AH41*'Unit emission'!AH84)+'RCP26 scenario'!AH129*'Unit emission'!AH216)*Efficiency!$P39)/Lifetime!$C39</f>
        <v>6939004.3108166493</v>
      </c>
      <c r="DQ40">
        <f>(Transition!$D39*('RCP26 scenario'!AI41*'Unit emission'!AI40+'RCP26 scenario'!AI129*'Unit emission'!AI172)*Efficiency!$G39+(Transition!$C39*('RCP26 scenario'!AI41*'Unit emission'!AI84)+'RCP26 scenario'!AI129*'Unit emission'!AI216)*Efficiency!$P39)/Lifetime!$C39</f>
        <v>20835695.204431832</v>
      </c>
      <c r="DR40">
        <f>(Transition!$D39*('RCP26 scenario'!AJ41*'Unit emission'!AJ40)*Efficiency!$G39+Transition!$C39*('RCP26 scenario'!AJ41*'Unit emission'!AJ84)*Efficiency!$P39)/Lifetime!$C39</f>
        <v>0</v>
      </c>
      <c r="DS40">
        <f>(Transition!$D39*('RCP26 scenario'!AK41*'Unit emission'!T40+'RCP26 scenario'!AK129*'Unit emission'!T172)*Efficiency!$G39+(Transition!$C39*('RCP26 scenario'!AK41*'Unit emission'!T84)+'RCP26 scenario'!AK129*'Unit emission'!T216)*Efficiency!$P39)/Lifetime!$C39</f>
        <v>261929045.605205</v>
      </c>
      <c r="DT40">
        <f>(Transition!$D39*('RCP26 scenario'!AL41*'Unit emission'!U40+'RCP26 scenario'!AL129*'Unit emission'!U172)*Efficiency!$G39+(Transition!$C39*('RCP26 scenario'!AL41*'Unit emission'!U84)+'RCP26 scenario'!AL129*'Unit emission'!U216)*Efficiency!$P39)/Lifetime!$C39</f>
        <v>30435012.244830023</v>
      </c>
      <c r="DU40">
        <f>(Transition!$D39*('RCP26 scenario'!AM41*'Unit emission'!V40+'RCP26 scenario'!AM129*'Unit emission'!V172)*Efficiency!$G39+(Transition!$C39*('RCP26 scenario'!AM41*'Unit emission'!V84)+'RCP26 scenario'!AM129*'Unit emission'!V216)*Efficiency!$P39)/Lifetime!$C39</f>
        <v>19553597.486858658</v>
      </c>
      <c r="DV40">
        <f>(Transition!$D39*('RCP26 scenario'!AN41*'Unit emission'!W40+'RCP26 scenario'!AN129*'Unit emission'!W172)*Efficiency!$G39+(Transition!$C39*('RCP26 scenario'!AN41*'Unit emission'!W84)+'RCP26 scenario'!AN129*'Unit emission'!W216)*Efficiency!$P39)/Lifetime!$C39</f>
        <v>19175158.083475001</v>
      </c>
      <c r="DW40">
        <f>(Transition!$D39*('RCP26 scenario'!AO41*'Unit emission'!X40+'RCP26 scenario'!AO129*'Unit emission'!X172)*Efficiency!$G39+(Transition!$C39*('RCP26 scenario'!AO41*'Unit emission'!X84)+'RCP26 scenario'!AO129*'Unit emission'!X216)*Efficiency!$P39)/Lifetime!$C39</f>
        <v>264486397.45971817</v>
      </c>
      <c r="DX40">
        <f>(Transition!$D39*('RCP26 scenario'!AP41*'Unit emission'!Y40+'RCP26 scenario'!AP129*'Unit emission'!Y172)*Efficiency!$G39+(Transition!$C39*('RCP26 scenario'!AP41*'Unit emission'!Y84)+'RCP26 scenario'!AP129*'Unit emission'!Y216)*Efficiency!$P39)/Lifetime!$C39</f>
        <v>20944805.317854043</v>
      </c>
      <c r="DY40">
        <f>(Transition!$D39*('RCP26 scenario'!AQ41*'Unit emission'!Z40+'RCP26 scenario'!AQ129*'Unit emission'!Z172)*Efficiency!$G39+(Transition!$C39*('RCP26 scenario'!AQ41*'Unit emission'!Z84)+'RCP26 scenario'!AQ129*'Unit emission'!Z216)*Efficiency!$P39)/Lifetime!$C39</f>
        <v>25002047.557734895</v>
      </c>
      <c r="DZ40">
        <f>(Transition!$D39*('RCP26 scenario'!AR41*'Unit emission'!AA40+'RCP26 scenario'!AR129*'Unit emission'!AA172)*Efficiency!$G39+(Transition!$C39*('RCP26 scenario'!AR41*'Unit emission'!AA84)+'RCP26 scenario'!AR129*'Unit emission'!AA216)*Efficiency!$P39)/Lifetime!$C39</f>
        <v>24016215.867827188</v>
      </c>
      <c r="EA40">
        <f>(Transition!$D39*('RCP26 scenario'!AS41*'Unit emission'!AB40+'RCP26 scenario'!AS129*'Unit emission'!AB172)*Efficiency!$G39+(Transition!$C39*('RCP26 scenario'!AS41*'Unit emission'!AB84)+'RCP26 scenario'!AS129*'Unit emission'!AB216)*Efficiency!$P39)/Lifetime!$C39</f>
        <v>161013407.40942222</v>
      </c>
      <c r="EB40">
        <f>(Transition!$D39*('RCP26 scenario'!AT41*'Unit emission'!AC40+'RCP26 scenario'!AT129*'Unit emission'!AC172)*Efficiency!$G39+(Transition!$C39*('RCP26 scenario'!AT41*'Unit emission'!AC84)+'RCP26 scenario'!AT129*'Unit emission'!AC216)*Efficiency!$P39)/Lifetime!$C39</f>
        <v>56139623.993555509</v>
      </c>
      <c r="EC40">
        <f>(Transition!$D39*('RCP26 scenario'!AU41*'Unit emission'!AD40+'RCP26 scenario'!AU129*'Unit emission'!AD172)*Efficiency!$G39+(Transition!$C39*('RCP26 scenario'!AU41*'Unit emission'!AD84)+'RCP26 scenario'!AU129*'Unit emission'!AD216)*Efficiency!$P39)/Lifetime!$C39</f>
        <v>28639476.554425459</v>
      </c>
      <c r="ED40">
        <f>(Transition!$D39*('RCP26 scenario'!AV41*'Unit emission'!AE40+'RCP26 scenario'!AV129*'Unit emission'!AE172)*Efficiency!$G39+(Transition!$C39*('RCP26 scenario'!AV41*'Unit emission'!AE84)+'RCP26 scenario'!AV129*'Unit emission'!AE216)*Efficiency!$P39)/Lifetime!$C39</f>
        <v>22569213.383567676</v>
      </c>
      <c r="EE40">
        <f>(Transition!$D39*('RCP26 scenario'!AW41*'Unit emission'!AF40+'RCP26 scenario'!AW129*'Unit emission'!AF172)*Efficiency!$G39+(Transition!$C39*('RCP26 scenario'!AW41*'Unit emission'!AF84)+'RCP26 scenario'!AW129*'Unit emission'!AF216)*Efficiency!$P39)/Lifetime!$C39</f>
        <v>19957029.627486154</v>
      </c>
      <c r="EF40">
        <f>(Transition!$D39*('RCP26 scenario'!AX41*'Unit emission'!AG40+'RCP26 scenario'!AX129*'Unit emission'!AG172)*Efficiency!$G39+(Transition!$C39*('RCP26 scenario'!AX41*'Unit emission'!AG84)+'RCP26 scenario'!AX129*'Unit emission'!AG216)*Efficiency!$P39)/Lifetime!$C39</f>
        <v>9637545.6589123737</v>
      </c>
      <c r="EG40">
        <f>(Transition!$D39*('RCP26 scenario'!AY41*'Unit emission'!AH40+'RCP26 scenario'!AY129*'Unit emission'!AH172)*Efficiency!$G39+(Transition!$C39*('RCP26 scenario'!AY41*'Unit emission'!AH84)+'RCP26 scenario'!AY129*'Unit emission'!AH216)*Efficiency!$P39)/Lifetime!$C39</f>
        <v>13877512.105195876</v>
      </c>
      <c r="EH40">
        <f>(Transition!$D39*('RCP26 scenario'!AZ41*'Unit emission'!AI40+'RCP26 scenario'!AZ129*'Unit emission'!AI172)*Efficiency!$G39+(Transition!$C39*('RCP26 scenario'!AZ41*'Unit emission'!AI84)+'RCP26 scenario'!AZ129*'Unit emission'!AI216)*Efficiency!$P39)/Lifetime!$C39</f>
        <v>65290907.716487184</v>
      </c>
      <c r="EI40">
        <f>(Transition!$D39*('RCP26 scenario'!BA41*'Unit emission'!AJ40)*Efficiency!$G39+Transition!$C39*('RCP26 scenario'!BA41*'Unit emission'!AJ84)*Efficiency!$P39)/Lifetime!$C39</f>
        <v>0</v>
      </c>
      <c r="EJ40" s="9">
        <f>(Transition!$D39*('RCP26 scenario'!BB41*'Unit emission'!T40)*Efficiency!$G39+Transition!$C39*('RCP26 scenario'!BB41*'Unit emission'!T84)*Efficiency!$P39)/Lifetime!$C39</f>
        <v>0</v>
      </c>
      <c r="EK40" s="9">
        <f>(Transition!$D39*('RCP26 scenario'!BC41*'Unit emission'!U40)*Efficiency!$G39+Transition!$C39*('RCP26 scenario'!BC41*'Unit emission'!U84)*Efficiency!$P39)/Lifetime!$C39</f>
        <v>0</v>
      </c>
      <c r="EL40" s="9">
        <f>(Transition!$D39*('RCP26 scenario'!BD41*'Unit emission'!V40)*Efficiency!$G39+Transition!$C39*('RCP26 scenario'!BD41*'Unit emission'!V84)*Efficiency!$P39)/Lifetime!$C39</f>
        <v>0</v>
      </c>
      <c r="EM40" s="9">
        <f>(Transition!$D39*('RCP26 scenario'!BE41*'Unit emission'!W40)*Efficiency!$G39+Transition!$C39*('RCP26 scenario'!BE41*'Unit emission'!W84)*Efficiency!$P39)/Lifetime!$C39</f>
        <v>0</v>
      </c>
      <c r="EN40" s="9">
        <f>(Transition!$D39*('RCP26 scenario'!BF41*'Unit emission'!X40)*Efficiency!$G39+Transition!$C39*('RCP26 scenario'!BF41*'Unit emission'!X84)*Efficiency!$P39)/Lifetime!$C39</f>
        <v>0</v>
      </c>
      <c r="EO40" s="9">
        <f>(Transition!$D39*('RCP26 scenario'!BG41*'Unit emission'!Y40)*Efficiency!$G39+Transition!$C39*('RCP26 scenario'!BG41*'Unit emission'!Y84)*Efficiency!$P39)/Lifetime!$C39</f>
        <v>0</v>
      </c>
      <c r="EP40" s="9">
        <f>(Transition!$D39*('RCP26 scenario'!BH41*'Unit emission'!Z40)*Efficiency!$G39+Transition!$C39*('RCP26 scenario'!BH41*'Unit emission'!Z84)*Efficiency!$P39)/Lifetime!$C39</f>
        <v>0</v>
      </c>
      <c r="EQ40" s="9">
        <f>(Transition!$D39*('RCP26 scenario'!BI41*'Unit emission'!AA40)*Efficiency!$G39+Transition!$C39*('RCP26 scenario'!BI41*'Unit emission'!AA84)*Efficiency!$P39)/Lifetime!$C39</f>
        <v>0</v>
      </c>
      <c r="ER40" s="9">
        <f>(Transition!$D39*('RCP26 scenario'!BJ41*'Unit emission'!AB40)*Efficiency!$G39+Transition!$C39*('RCP26 scenario'!BJ41*'Unit emission'!AB84)*Efficiency!$P39)/Lifetime!$C39</f>
        <v>0</v>
      </c>
      <c r="ES40" s="9">
        <f>(Transition!$D39*('RCP26 scenario'!BK41*'Unit emission'!AC40)*Efficiency!$G39+Transition!$C39*('RCP26 scenario'!BK41*'Unit emission'!AC84)*Efficiency!$P39)/Lifetime!$C39</f>
        <v>0</v>
      </c>
      <c r="ET40" s="9">
        <f>(Transition!$D39*('RCP26 scenario'!BL41*'Unit emission'!AD40)*Efficiency!$G39+Transition!$C39*('RCP26 scenario'!BL41*'Unit emission'!AD84)*Efficiency!$P39)/Lifetime!$C39</f>
        <v>0</v>
      </c>
      <c r="EU40" s="9">
        <f>(Transition!$D39*('RCP26 scenario'!BM41*'Unit emission'!AE40)*Efficiency!$G39+Transition!$C39*('RCP26 scenario'!BM41*'Unit emission'!AE84)*Efficiency!$P39)/Lifetime!$C39</f>
        <v>0</v>
      </c>
      <c r="EV40" s="9">
        <f>(Transition!$D39*('RCP26 scenario'!BN41*'Unit emission'!AF40)*Efficiency!$G39+Transition!$C39*('RCP26 scenario'!BN41*'Unit emission'!AF84)*Efficiency!$P39)/Lifetime!$C39</f>
        <v>0</v>
      </c>
      <c r="EW40" s="9">
        <f>(Transition!$D39*('RCP26 scenario'!BO41*'Unit emission'!AG40)*Efficiency!$G39+Transition!$C39*('RCP26 scenario'!BO41*'Unit emission'!AG84)*Efficiency!$P39)/Lifetime!$C39</f>
        <v>0</v>
      </c>
      <c r="EX40" s="9">
        <f>(Transition!$D39*('RCP26 scenario'!BP41*'Unit emission'!AH40)*Efficiency!$G39+Transition!$C39*('RCP26 scenario'!BP41*'Unit emission'!AH84)*Efficiency!$P39)/Lifetime!$C39</f>
        <v>0</v>
      </c>
      <c r="EY40" s="9">
        <f>(Transition!$D39*('RCP26 scenario'!BQ41*'Unit emission'!AI40)*Efficiency!$G39+Transition!$C39*('RCP26 scenario'!BQ41*'Unit emission'!AI84)*Efficiency!$P39)/Lifetime!$C39</f>
        <v>0</v>
      </c>
      <c r="EZ40" s="9">
        <f>(Transition!$D39*('RCP26 scenario'!BR41*'Unit emission'!AJ40)*Efficiency!$G39+Transition!$C39*('RCP26 scenario'!BR41*'Unit emission'!AJ84)*Efficiency!$P39)/Lifetime!$C39</f>
        <v>0</v>
      </c>
      <c r="FA40" s="9">
        <f>(Transition!$D39*('RCP26 scenario'!BS41*'Unit emission'!T40)*Efficiency!$G39+Transition!$C39*('RCP26 scenario'!BS41*'Unit emission'!T84)*Efficiency!$P39)/Lifetime!$C39</f>
        <v>0</v>
      </c>
      <c r="FB40" s="9">
        <f>(Transition!$D39*('RCP26 scenario'!BT41*'Unit emission'!U40)*Efficiency!$G39+Transition!$C39*('RCP26 scenario'!BT41*'Unit emission'!U84)*Efficiency!$P39)/Lifetime!$C39</f>
        <v>0</v>
      </c>
      <c r="FC40" s="9">
        <f>(Transition!$D39*('RCP26 scenario'!BU41*'Unit emission'!V40)*Efficiency!$G39+Transition!$C39*('RCP26 scenario'!BU41*'Unit emission'!V84)*Efficiency!$P39)/Lifetime!$C39</f>
        <v>0</v>
      </c>
      <c r="FD40" s="9">
        <f>(Transition!$D39*('RCP26 scenario'!BV41*'Unit emission'!W40)*Efficiency!$G39+Transition!$C39*('RCP26 scenario'!BV41*'Unit emission'!W84)*Efficiency!$P39)/Lifetime!$C39</f>
        <v>0</v>
      </c>
      <c r="FE40" s="9">
        <f>(Transition!$D39*('RCP26 scenario'!BW41*'Unit emission'!X40)*Efficiency!$G39+Transition!$C39*('RCP26 scenario'!BW41*'Unit emission'!X84)*Efficiency!$P39)/Lifetime!$C39</f>
        <v>0</v>
      </c>
      <c r="FF40" s="9">
        <f>(Transition!$D39*('RCP26 scenario'!BX41*'Unit emission'!Y40)*Efficiency!$G39+Transition!$C39*('RCP26 scenario'!BX41*'Unit emission'!Y84)*Efficiency!$P39)/Lifetime!$C39</f>
        <v>0</v>
      </c>
      <c r="FG40" s="9">
        <f>(Transition!$D39*('RCP26 scenario'!BY41*'Unit emission'!Z40)*Efficiency!$G39+Transition!$C39*('RCP26 scenario'!BY41*'Unit emission'!Z84)*Efficiency!$P39)/Lifetime!$C39</f>
        <v>0</v>
      </c>
      <c r="FH40" s="9">
        <f>(Transition!$D39*('RCP26 scenario'!BZ41*'Unit emission'!AA40)*Efficiency!$G39+Transition!$C39*('RCP26 scenario'!BZ41*'Unit emission'!AA84)*Efficiency!$P39)/Lifetime!$C39</f>
        <v>0</v>
      </c>
      <c r="FI40" s="9">
        <f>(Transition!$D39*('RCP26 scenario'!CA41*'Unit emission'!AB40)*Efficiency!$G39+Transition!$C39*('RCP26 scenario'!CA41*'Unit emission'!AB84)*Efficiency!$P39)/Lifetime!$C39</f>
        <v>0</v>
      </c>
      <c r="FJ40" s="9">
        <f>(Transition!$D39*('RCP26 scenario'!CB41*'Unit emission'!AC40)*Efficiency!$G39+Transition!$C39*('RCP26 scenario'!CB41*'Unit emission'!AC84)*Efficiency!$P39)/Lifetime!$C39</f>
        <v>0</v>
      </c>
      <c r="FK40" s="9">
        <f>(Transition!$D39*('RCP26 scenario'!CC41*'Unit emission'!AD40)*Efficiency!$G39+Transition!$C39*('RCP26 scenario'!CC41*'Unit emission'!AD84)*Efficiency!$P39)/Lifetime!$C39</f>
        <v>0</v>
      </c>
      <c r="FL40" s="9">
        <f>(Transition!$D39*('RCP26 scenario'!CD41*'Unit emission'!AE40)*Efficiency!$G39+Transition!$C39*('RCP26 scenario'!CD41*'Unit emission'!AE84)*Efficiency!$P39)/Lifetime!$C39</f>
        <v>0</v>
      </c>
      <c r="FM40" s="9">
        <f>(Transition!$D39*('RCP26 scenario'!CE41*'Unit emission'!AF40)*Efficiency!$G39+Transition!$C39*('RCP26 scenario'!CE41*'Unit emission'!AF84)*Efficiency!$P39)/Lifetime!$C39</f>
        <v>0</v>
      </c>
      <c r="FN40" s="9">
        <f>(Transition!$D39*('RCP26 scenario'!CF41*'Unit emission'!AG40)*Efficiency!$G39+Transition!$C39*('RCP26 scenario'!CF41*'Unit emission'!AG84)*Efficiency!$P39)/Lifetime!$C39</f>
        <v>0</v>
      </c>
      <c r="FO40" s="9">
        <f>(Transition!$D39*('RCP26 scenario'!CG41*'Unit emission'!AH40)*Efficiency!$G39+Transition!$C39*('RCP26 scenario'!CG41*'Unit emission'!AH84)*Efficiency!$P39)/Lifetime!$C39</f>
        <v>0</v>
      </c>
      <c r="FP40" s="9">
        <f>(Transition!$D39*('RCP26 scenario'!CH41*'Unit emission'!AI40)*Efficiency!$G39+Transition!$C39*('RCP26 scenario'!CH41*'Unit emission'!AI84)*Efficiency!$P39)/Lifetime!$C39</f>
        <v>0</v>
      </c>
      <c r="FS40">
        <v>2047</v>
      </c>
      <c r="FT40">
        <f>(Transition!$D39*('RCP19 scenario'!C41*'Unit emission'!AK40+'RCP19 scenario'!C129*'Unit emission'!AK172)*Efficiency!$G39+(Transition!$C39*('RCP19 scenario'!C41*'Unit emission'!AK84)+'RCP19 scenario'!C129*'Unit emission'!AK216)*Efficiency!$P39)/Lifetime!$C39</f>
        <v>0</v>
      </c>
      <c r="FU40">
        <f>(Transition!$D39*('RCP19 scenario'!D41*'Unit emission'!AL40+'RCP19 scenario'!D129*'Unit emission'!AL172)*Efficiency!$G39+(Transition!$C39*('RCP19 scenario'!D41*'Unit emission'!AL84)+'RCP19 scenario'!D129*'Unit emission'!AL216)*Efficiency!$P39)/Lifetime!$C39</f>
        <v>0</v>
      </c>
      <c r="FV40">
        <f>(Transition!$D39*('RCP19 scenario'!E41*'Unit emission'!AM40+'RCP19 scenario'!E129*'Unit emission'!AM172)*Efficiency!$G39+(Transition!$C39*('RCP19 scenario'!E41*'Unit emission'!AM84)+'RCP19 scenario'!E129*'Unit emission'!AM216)*Efficiency!$P39)/Lifetime!$C39</f>
        <v>0</v>
      </c>
      <c r="FW40">
        <f>(Transition!$D39*('RCP19 scenario'!F41*'Unit emission'!AN40+'RCP19 scenario'!F129*'Unit emission'!AN172)*Efficiency!$G39+(Transition!$C39*('RCP19 scenario'!F41*'Unit emission'!AN84)+'RCP19 scenario'!F129*'Unit emission'!AN216)*Efficiency!$P39)/Lifetime!$C39</f>
        <v>0</v>
      </c>
      <c r="FX40">
        <f>(Transition!$D39*('RCP19 scenario'!G41*'Unit emission'!AO40+'RCP19 scenario'!G129*'Unit emission'!AO172)*Efficiency!$G39+(Transition!$C39*('RCP19 scenario'!G41*'Unit emission'!AO84)+'RCP19 scenario'!G129*'Unit emission'!AO216)*Efficiency!$P39)/Lifetime!$C39</f>
        <v>0</v>
      </c>
      <c r="FY40">
        <f>(Transition!$D39*('RCP19 scenario'!H41*'Unit emission'!AP40+'RCP19 scenario'!H129*'Unit emission'!AP172)*Efficiency!$G39+(Transition!$C39*('RCP19 scenario'!H41*'Unit emission'!AP84)+'RCP19 scenario'!H129*'Unit emission'!AP216)*Efficiency!$P39)/Lifetime!$C39</f>
        <v>0</v>
      </c>
      <c r="FZ40">
        <f>(Transition!$D39*('RCP19 scenario'!I41*'Unit emission'!AQ40+'RCP19 scenario'!I129*'Unit emission'!AQ172)*Efficiency!$G39+(Transition!$C39*('RCP19 scenario'!I41*'Unit emission'!AQ84)+'RCP19 scenario'!I129*'Unit emission'!AQ216)*Efficiency!$P39)/Lifetime!$C39</f>
        <v>0</v>
      </c>
      <c r="GA40">
        <f>(Transition!$D39*('RCP19 scenario'!J41*'Unit emission'!AR40+'RCP19 scenario'!J129*'Unit emission'!AR172)*Efficiency!$G39+(Transition!$C39*('RCP19 scenario'!J41*'Unit emission'!AR84)+'RCP19 scenario'!J129*'Unit emission'!AR216)*Efficiency!$P39)/Lifetime!$C39</f>
        <v>0</v>
      </c>
      <c r="GB40">
        <f>(Transition!$D39*('RCP19 scenario'!K41*'Unit emission'!AS40+'RCP19 scenario'!K129*'Unit emission'!AS172)*Efficiency!$G39+(Transition!$C39*('RCP19 scenario'!K41*'Unit emission'!AS84)+'RCP19 scenario'!K129*'Unit emission'!AS216)*Efficiency!$P39)/Lifetime!$C39</f>
        <v>0</v>
      </c>
      <c r="GC40">
        <f>(Transition!$D39*('RCP19 scenario'!L41*'Unit emission'!AT40+'RCP19 scenario'!L129*'Unit emission'!AT172)*Efficiency!$G39+(Transition!$C39*('RCP19 scenario'!L41*'Unit emission'!AT84)+'RCP19 scenario'!L129*'Unit emission'!AT216)*Efficiency!$P39)/Lifetime!$C39</f>
        <v>0</v>
      </c>
      <c r="GD40">
        <f>(Transition!$D39*('RCP19 scenario'!M41*'Unit emission'!AU40+'RCP19 scenario'!M129*'Unit emission'!AU172)*Efficiency!$G39+(Transition!$C39*('RCP19 scenario'!M41*'Unit emission'!AU84)+'RCP19 scenario'!M129*'Unit emission'!AU216)*Efficiency!$P39)/Lifetime!$C39</f>
        <v>0</v>
      </c>
      <c r="GE40">
        <f>(Transition!$D39*('RCP19 scenario'!N41*'Unit emission'!AV40+'RCP19 scenario'!N129*'Unit emission'!AV172)*Efficiency!$G39+(Transition!$C39*('RCP19 scenario'!N41*'Unit emission'!AV84)+'RCP19 scenario'!N129*'Unit emission'!AV216)*Efficiency!$P39)/Lifetime!$C39</f>
        <v>0</v>
      </c>
      <c r="GF40">
        <f>(Transition!$D39*('RCP19 scenario'!O41*'Unit emission'!AW40+'RCP19 scenario'!O129*'Unit emission'!AW172)*Efficiency!$G39+(Transition!$C39*('RCP19 scenario'!O41*'Unit emission'!AW84)+'RCP19 scenario'!O129*'Unit emission'!AW216)*Efficiency!$P39)/Lifetime!$C39</f>
        <v>0</v>
      </c>
      <c r="GG40">
        <f>(Transition!$D39*('RCP19 scenario'!P41*'Unit emission'!AX40+'RCP19 scenario'!P129*'Unit emission'!AX172)*Efficiency!$G39+(Transition!$C39*('RCP19 scenario'!P41*'Unit emission'!AX84)+'RCP19 scenario'!P129*'Unit emission'!AX216)*Efficiency!$P39)/Lifetime!$C39</f>
        <v>0</v>
      </c>
      <c r="GH40">
        <f>(Transition!$D39*('RCP19 scenario'!Q41*'Unit emission'!AY40+'RCP19 scenario'!Q129*'Unit emission'!AY172)*Efficiency!$G39+(Transition!$C39*('RCP19 scenario'!Q41*'Unit emission'!AY84)+'RCP19 scenario'!Q129*'Unit emission'!AY216)*Efficiency!$P39)/Lifetime!$C39</f>
        <v>0</v>
      </c>
      <c r="GI40">
        <f>(Transition!$D39*('RCP19 scenario'!R41*'Unit emission'!AZ40+'RCP19 scenario'!R129*'Unit emission'!AZ172)*Efficiency!$G39+(Transition!$C39*('RCP19 scenario'!R41*'Unit emission'!AZ84)+'RCP19 scenario'!R129*'Unit emission'!AZ216)*Efficiency!$P39)/Lifetime!$C39</f>
        <v>0</v>
      </c>
      <c r="GJ40">
        <f>(Transition!$D39*('RCP19 scenario'!S41*'Unit emission'!BA40)*Efficiency!$G39+Transition!$C39*('RCP19 scenario'!S41*'Unit emission'!BA84)*Efficiency!$P39)/Lifetime!$C39</f>
        <v>0</v>
      </c>
      <c r="GK40">
        <f>(Transition!$D39*('RCP19 scenario'!T41*'Unit emission'!AK40+'RCP19 scenario'!T129*'Unit emission'!AK172)*Efficiency!$G39+(Transition!$C39*('RCP19 scenario'!T41*'Unit emission'!AK84)+'RCP19 scenario'!T129*'Unit emission'!AK216)*Efficiency!$P39)/Lifetime!$C39</f>
        <v>51109695.81072142</v>
      </c>
      <c r="GL40">
        <f>(Transition!$D39*('RCP19 scenario'!U41*'Unit emission'!AL40+'RCP19 scenario'!U129*'Unit emission'!AL172)*Efficiency!$G39+(Transition!$C39*('RCP19 scenario'!U41*'Unit emission'!AL84)+'RCP19 scenario'!U129*'Unit emission'!AL216)*Efficiency!$P39)/Lifetime!$C39</f>
        <v>5699213.9795538001</v>
      </c>
      <c r="GM40">
        <f>(Transition!$D39*('RCP19 scenario'!V41*'Unit emission'!AM40+'RCP19 scenario'!V129*'Unit emission'!AM172)*Efficiency!$G39+(Transition!$C39*('RCP19 scenario'!V41*'Unit emission'!AM84)+'RCP19 scenario'!V129*'Unit emission'!AM216)*Efficiency!$P39)/Lifetime!$C39</f>
        <v>2183710.338505391</v>
      </c>
      <c r="GN40">
        <f>(Transition!$D39*('RCP19 scenario'!W41*'Unit emission'!AN40+'RCP19 scenario'!W129*'Unit emission'!AN172)*Efficiency!$G39+(Transition!$C39*('RCP19 scenario'!W41*'Unit emission'!AN84)+'RCP19 scenario'!W129*'Unit emission'!AN216)*Efficiency!$P39)/Lifetime!$C39</f>
        <v>8210658.853715037</v>
      </c>
      <c r="GO40">
        <f>(Transition!$D39*('RCP19 scenario'!X41*'Unit emission'!AO40+'RCP19 scenario'!X129*'Unit emission'!AO172)*Efficiency!$G39+(Transition!$C39*('RCP19 scenario'!X41*'Unit emission'!AO84)+'RCP19 scenario'!X129*'Unit emission'!AO216)*Efficiency!$P39)/Lifetime!$C39</f>
        <v>172212660.77508858</v>
      </c>
      <c r="GP40">
        <f>(Transition!$D39*('RCP19 scenario'!Y41*'Unit emission'!AP40+'RCP19 scenario'!Y129*'Unit emission'!AP172)*Efficiency!$G39+(Transition!$C39*('RCP19 scenario'!Y41*'Unit emission'!AP84)+'RCP19 scenario'!Y129*'Unit emission'!AP216)*Efficiency!$P39)/Lifetime!$C39</f>
        <v>14960846.120959077</v>
      </c>
      <c r="GQ40">
        <f>(Transition!$D39*('RCP19 scenario'!Z41*'Unit emission'!AQ40+'RCP19 scenario'!Z129*'Unit emission'!AQ172)*Efficiency!$G39+(Transition!$C39*('RCP19 scenario'!Z41*'Unit emission'!AQ84)+'RCP19 scenario'!Z129*'Unit emission'!AQ216)*Efficiency!$P39)/Lifetime!$C39</f>
        <v>4614141.8622129643</v>
      </c>
      <c r="GR40">
        <f>(Transition!$D39*('RCP19 scenario'!AA41*'Unit emission'!AR40+'RCP19 scenario'!AA129*'Unit emission'!AR172)*Efficiency!$G39+(Transition!$C39*('RCP19 scenario'!AA41*'Unit emission'!AR84)+'RCP19 scenario'!AA129*'Unit emission'!AR216)*Efficiency!$P39)/Lifetime!$C39</f>
        <v>17186683.18637887</v>
      </c>
      <c r="GS40">
        <f>(Transition!$D39*('RCP19 scenario'!AB41*'Unit emission'!AS40+'RCP19 scenario'!AB129*'Unit emission'!AS172)*Efficiency!$G39+(Transition!$C39*('RCP19 scenario'!AB41*'Unit emission'!AS84)+'RCP19 scenario'!AB129*'Unit emission'!AS216)*Efficiency!$P39)/Lifetime!$C39</f>
        <v>59789634.354923375</v>
      </c>
      <c r="GT40">
        <f>(Transition!$D39*('RCP19 scenario'!AC41*'Unit emission'!AT40+'RCP19 scenario'!AC129*'Unit emission'!AT172)*Efficiency!$G39+(Transition!$C39*('RCP19 scenario'!AC41*'Unit emission'!AT84)+'RCP19 scenario'!AC129*'Unit emission'!AT216)*Efficiency!$P39)/Lifetime!$C39</f>
        <v>36206466.795144752</v>
      </c>
      <c r="GU40">
        <f>(Transition!$D39*('RCP19 scenario'!AD41*'Unit emission'!AU40+'RCP19 scenario'!AD129*'Unit emission'!AU172)*Efficiency!$G39+(Transition!$C39*('RCP19 scenario'!AD41*'Unit emission'!AU84)+'RCP19 scenario'!AD129*'Unit emission'!AU216)*Efficiency!$P39)/Lifetime!$C39</f>
        <v>11988670.724821161</v>
      </c>
      <c r="GV40">
        <f>(Transition!$D39*('RCP19 scenario'!AE41*'Unit emission'!AV40+'RCP19 scenario'!AE129*'Unit emission'!AV172)*Efficiency!$G39+(Transition!$C39*('RCP19 scenario'!AE41*'Unit emission'!AV84)+'RCP19 scenario'!AE129*'Unit emission'!AV216)*Efficiency!$P39)/Lifetime!$C39</f>
        <v>6976880.7870618114</v>
      </c>
      <c r="GW40">
        <f>(Transition!$D39*('RCP19 scenario'!AF41*'Unit emission'!AW40+'RCP19 scenario'!AF129*'Unit emission'!AW172)*Efficiency!$G39+(Transition!$C39*('RCP19 scenario'!AF41*'Unit emission'!AW84)+'RCP19 scenario'!AF129*'Unit emission'!AW216)*Efficiency!$P39)/Lifetime!$C39</f>
        <v>7661044.1695183069</v>
      </c>
      <c r="GX40">
        <f>(Transition!$D39*('RCP19 scenario'!AG41*'Unit emission'!AX40+'RCP19 scenario'!AG129*'Unit emission'!AX172)*Efficiency!$G39+(Transition!$C39*('RCP19 scenario'!AG41*'Unit emission'!AX84)+'RCP19 scenario'!AG129*'Unit emission'!AX216)*Efficiency!$P39)/Lifetime!$C39</f>
        <v>1238218.9004693052</v>
      </c>
      <c r="GY40">
        <f>(Transition!$D39*('RCP19 scenario'!AH41*'Unit emission'!AY40+'RCP19 scenario'!AH129*'Unit emission'!AY172)*Efficiency!$G39+(Transition!$C39*('RCP19 scenario'!AH41*'Unit emission'!AY84)+'RCP19 scenario'!AH129*'Unit emission'!AY216)*Efficiency!$P39)/Lifetime!$C39</f>
        <v>0</v>
      </c>
      <c r="GZ40">
        <f>(Transition!$D39*('RCP19 scenario'!AI41*'Unit emission'!AZ40+'RCP19 scenario'!AI129*'Unit emission'!AZ172)*Efficiency!$G39+(Transition!$C39*('RCP19 scenario'!AI41*'Unit emission'!AZ84)+'RCP19 scenario'!AI129*'Unit emission'!AZ216)*Efficiency!$P39)/Lifetime!$C39</f>
        <v>71629006.274069235</v>
      </c>
      <c r="HA40">
        <f>(Transition!$D39*('RCP19 scenario'!AJ41*'Unit emission'!BA40)*Efficiency!$G39+Transition!$C39*('RCP19 scenario'!AJ41*'Unit emission'!BA84)*Efficiency!$P39)/Lifetime!$C39</f>
        <v>0</v>
      </c>
      <c r="HB40">
        <f>(Transition!$D39*('RCP19 scenario'!AK41*'Unit emission'!AK40+'RCP19 scenario'!AK129*'Unit emission'!AK172)*Efficiency!$G39+(Transition!$C39*('RCP19 scenario'!AK41*'Unit emission'!AK84)+'RCP19 scenario'!AK129*'Unit emission'!AK216)*Efficiency!$P39)/Lifetime!$C39</f>
        <v>307457000.31939906</v>
      </c>
      <c r="HC40">
        <f>(Transition!$D39*('RCP19 scenario'!AL41*'Unit emission'!AL40+'RCP19 scenario'!AL129*'Unit emission'!AL172)*Efficiency!$G39+(Transition!$C39*('RCP19 scenario'!AL41*'Unit emission'!AL84)+'RCP19 scenario'!AL129*'Unit emission'!AL216)*Efficiency!$P39)/Lifetime!$C39</f>
        <v>11398314.337590912</v>
      </c>
      <c r="HD40">
        <f>(Transition!$D39*('RCP19 scenario'!AM41*'Unit emission'!AM40+'RCP19 scenario'!AM129*'Unit emission'!AM172)*Efficiency!$G39+(Transition!$C39*('RCP19 scenario'!AM41*'Unit emission'!AM84)+'RCP19 scenario'!AM129*'Unit emission'!AM216)*Efficiency!$P39)/Lifetime!$C39</f>
        <v>22664303.262317125</v>
      </c>
      <c r="HE40">
        <f>(Transition!$D39*('RCP19 scenario'!AN41*'Unit emission'!AN40+'RCP19 scenario'!AN129*'Unit emission'!AN172)*Efficiency!$G39+(Transition!$C39*('RCP19 scenario'!AN41*'Unit emission'!AN84)+'RCP19 scenario'!AN129*'Unit emission'!AN216)*Efficiency!$P39)/Lifetime!$C39</f>
        <v>32109998.598067924</v>
      </c>
      <c r="HF40">
        <f>(Transition!$D39*('RCP19 scenario'!AO41*'Unit emission'!AO40+'RCP19 scenario'!AO129*'Unit emission'!AO172)*Efficiency!$G39+(Transition!$C39*('RCP19 scenario'!AO41*'Unit emission'!AO84)+'RCP19 scenario'!AO129*'Unit emission'!AO216)*Efficiency!$P39)/Lifetime!$C39</f>
        <v>344401380.58780915</v>
      </c>
      <c r="HG40">
        <f>(Transition!$D39*('RCP19 scenario'!AP41*'Unit emission'!AP40+'RCP19 scenario'!AP129*'Unit emission'!AP172)*Efficiency!$G39+(Transition!$C39*('RCP19 scenario'!AP41*'Unit emission'!AP84)+'RCP19 scenario'!AP129*'Unit emission'!AP216)*Efficiency!$P39)/Lifetime!$C39</f>
        <v>29921052.382960364</v>
      </c>
      <c r="HH40">
        <f>(Transition!$D39*('RCP19 scenario'!AQ41*'Unit emission'!AQ40+'RCP19 scenario'!AQ129*'Unit emission'!AQ172)*Efficiency!$G39+(Transition!$C39*('RCP19 scenario'!AQ41*'Unit emission'!AQ84)+'RCP19 scenario'!AQ129*'Unit emission'!AQ216)*Efficiency!$P39)/Lifetime!$C39</f>
        <v>9228283.7244259287</v>
      </c>
      <c r="HI40">
        <f>(Transition!$D39*('RCP19 scenario'!AR41*'Unit emission'!AR40+'RCP19 scenario'!AR129*'Unit emission'!AR172)*Efficiency!$G39+(Transition!$C39*('RCP19 scenario'!AR41*'Unit emission'!AR84)+'RCP19 scenario'!AR129*'Unit emission'!AR216)*Efficiency!$P39)/Lifetime!$C39</f>
        <v>34370470.661927707</v>
      </c>
      <c r="HJ40">
        <f>(Transition!$D39*('RCP19 scenario'!AS41*'Unit emission'!AS40+'RCP19 scenario'!AS129*'Unit emission'!AS172)*Efficiency!$G39+(Transition!$C39*('RCP19 scenario'!AS41*'Unit emission'!AS84)+'RCP19 scenario'!AS129*'Unit emission'!AS216)*Efficiency!$P39)/Lifetime!$C39</f>
        <v>119579268.70984711</v>
      </c>
      <c r="HK40">
        <f>(Transition!$D39*('RCP19 scenario'!AT41*'Unit emission'!AT40+'RCP19 scenario'!AT129*'Unit emission'!AT172)*Efficiency!$G39+(Transition!$C39*('RCP19 scenario'!AT41*'Unit emission'!AT84)+'RCP19 scenario'!AT129*'Unit emission'!AT216)*Efficiency!$P39)/Lifetime!$C39</f>
        <v>72412933.590289846</v>
      </c>
      <c r="HL40">
        <f>(Transition!$D39*('RCP19 scenario'!AU41*'Unit emission'!AU40+'RCP19 scenario'!AU129*'Unit emission'!AU172)*Efficiency!$G39+(Transition!$C39*('RCP19 scenario'!AU41*'Unit emission'!AU84)+'RCP19 scenario'!AU129*'Unit emission'!AU216)*Efficiency!$P39)/Lifetime!$C39</f>
        <v>43181242.48782406</v>
      </c>
      <c r="HM40">
        <f>(Transition!$D39*('RCP19 scenario'!AV41*'Unit emission'!AV40+'RCP19 scenario'!AV129*'Unit emission'!AV172)*Efficiency!$G39+(Transition!$C39*('RCP19 scenario'!AV41*'Unit emission'!AV84)+'RCP19 scenario'!AV129*'Unit emission'!AV216)*Efficiency!$P39)/Lifetime!$C39</f>
        <v>13953734.237117529</v>
      </c>
      <c r="HN40">
        <f>(Transition!$D39*('RCP19 scenario'!AW41*'Unit emission'!AW40+'RCP19 scenario'!AW129*'Unit emission'!AW172)*Efficiency!$G39+(Transition!$C39*('RCP19 scenario'!AW41*'Unit emission'!AW84)+'RCP19 scenario'!AW129*'Unit emission'!AW216)*Efficiency!$P39)/Lifetime!$C39</f>
        <v>15322088.339036647</v>
      </c>
      <c r="HO40">
        <f>(Transition!$D39*('RCP19 scenario'!AX41*'Unit emission'!AX40+'RCP19 scenario'!AX129*'Unit emission'!AX172)*Efficiency!$G39+(Transition!$C39*('RCP19 scenario'!AX41*'Unit emission'!AX84)+'RCP19 scenario'!AX129*'Unit emission'!AX216)*Efficiency!$P39)/Lifetime!$C39</f>
        <v>1355615.1637242017</v>
      </c>
      <c r="HP40">
        <f>(Transition!$D39*('RCP19 scenario'!AY41*'Unit emission'!AY40+'RCP19 scenario'!AY129*'Unit emission'!AY172)*Efficiency!$G39+(Transition!$C39*('RCP19 scenario'!AY41*'Unit emission'!AY84)+'RCP19 scenario'!AY129*'Unit emission'!AY216)*Efficiency!$P39)/Lifetime!$C39</f>
        <v>0</v>
      </c>
      <c r="HQ40">
        <f>(Transition!$D39*('RCP19 scenario'!AZ41*'Unit emission'!AZ40+'RCP19 scenario'!AZ129*'Unit emission'!AZ172)*Efficiency!$G39+(Transition!$C39*('RCP19 scenario'!AZ41*'Unit emission'!AZ84)+'RCP19 scenario'!AZ129*'Unit emission'!AZ216)*Efficiency!$P39)/Lifetime!$C39</f>
        <v>143258012.54813847</v>
      </c>
      <c r="HR40">
        <f>(Transition!$D39*('RCP19 scenario'!BA41*'Unit emission'!BA40)*Efficiency!$G39+Transition!$C39*('RCP19 scenario'!BA41*'Unit emission'!BA84)*Efficiency!$P39)/Lifetime!$C39</f>
        <v>0</v>
      </c>
      <c r="HS40" s="9">
        <f>(Transition!$D39*('RCP19 scenario'!BB41*'Unit emission'!AK40)*Efficiency!$G39+Transition!$C39*('RCP19 scenario'!BB41*'Unit emission'!AK84)*Efficiency!$P39)/Lifetime!$C39</f>
        <v>0</v>
      </c>
      <c r="HT40" s="9">
        <f>(Transition!$D39*('RCP19 scenario'!BC41*'Unit emission'!AL40)*Efficiency!$G39+Transition!$C39*('RCP19 scenario'!BC41*'Unit emission'!AL84)*Efficiency!$P39)/Lifetime!$C39</f>
        <v>0</v>
      </c>
      <c r="HU40" s="9">
        <f>(Transition!$D39*('RCP19 scenario'!BD41*'Unit emission'!AM40)*Efficiency!$G39+Transition!$C39*('RCP19 scenario'!BD41*'Unit emission'!AM84)*Efficiency!$P39)/Lifetime!$C39</f>
        <v>0</v>
      </c>
      <c r="HV40" s="9">
        <f>(Transition!$D39*('RCP19 scenario'!BE41*'Unit emission'!AN40)*Efficiency!$G39+Transition!$C39*('RCP19 scenario'!BE41*'Unit emission'!AN84)*Efficiency!$P39)/Lifetime!$C39</f>
        <v>0</v>
      </c>
      <c r="HW40" s="9">
        <f>(Transition!$D39*('RCP19 scenario'!BF41*'Unit emission'!AO40)*Efficiency!$G39+Transition!$C39*('RCP19 scenario'!BF41*'Unit emission'!AO84)*Efficiency!$P39)/Lifetime!$C39</f>
        <v>0</v>
      </c>
      <c r="HX40" s="9">
        <f>(Transition!$D39*('RCP19 scenario'!BG41*'Unit emission'!AP40)*Efficiency!$G39+Transition!$C39*('RCP19 scenario'!BG41*'Unit emission'!AP84)*Efficiency!$P39)/Lifetime!$C39</f>
        <v>0</v>
      </c>
      <c r="HY40" s="9">
        <f>(Transition!$D39*('RCP19 scenario'!BH41*'Unit emission'!AQ40)*Efficiency!$G39+Transition!$C39*('RCP19 scenario'!BH41*'Unit emission'!AQ84)*Efficiency!$P39)/Lifetime!$C39</f>
        <v>0</v>
      </c>
      <c r="HZ40" s="9">
        <f>(Transition!$D39*('RCP19 scenario'!BI41*'Unit emission'!AR40)*Efficiency!$G39+Transition!$C39*('RCP19 scenario'!BI41*'Unit emission'!AR84)*Efficiency!$P39)/Lifetime!$C39</f>
        <v>0</v>
      </c>
      <c r="IA40" s="9">
        <f>(Transition!$D39*('RCP19 scenario'!BJ41*'Unit emission'!AS40)*Efficiency!$G39+Transition!$C39*('RCP19 scenario'!BJ41*'Unit emission'!AS84)*Efficiency!$P39)/Lifetime!$C39</f>
        <v>0</v>
      </c>
      <c r="IB40" s="9">
        <f>(Transition!$D39*('RCP19 scenario'!BK41*'Unit emission'!AT40)*Efficiency!$G39+Transition!$C39*('RCP19 scenario'!BK41*'Unit emission'!AT84)*Efficiency!$P39)/Lifetime!$C39</f>
        <v>0</v>
      </c>
      <c r="IC40" s="9">
        <f>(Transition!$D39*('RCP19 scenario'!BL41*'Unit emission'!AU40)*Efficiency!$G39+Transition!$C39*('RCP19 scenario'!BL41*'Unit emission'!AU84)*Efficiency!$P39)/Lifetime!$C39</f>
        <v>0</v>
      </c>
      <c r="ID40" s="9">
        <f>(Transition!$D39*('RCP19 scenario'!BM41*'Unit emission'!AV40)*Efficiency!$G39+Transition!$C39*('RCP19 scenario'!BM41*'Unit emission'!AV84)*Efficiency!$P39)/Lifetime!$C39</f>
        <v>0</v>
      </c>
      <c r="IE40" s="9">
        <f>(Transition!$D39*('RCP19 scenario'!BN41*'Unit emission'!AW40)*Efficiency!$G39+Transition!$C39*('RCP19 scenario'!BN41*'Unit emission'!AW84)*Efficiency!$P39)/Lifetime!$C39</f>
        <v>0</v>
      </c>
      <c r="IF40" s="9">
        <f>(Transition!$D39*('RCP19 scenario'!BO41*'Unit emission'!AX40)*Efficiency!$G39+Transition!$C39*('RCP19 scenario'!BO41*'Unit emission'!AX84)*Efficiency!$P39)/Lifetime!$C39</f>
        <v>0</v>
      </c>
      <c r="IG40" s="9">
        <f>(Transition!$D39*('RCP19 scenario'!BP41*'Unit emission'!AY40)*Efficiency!$G39+Transition!$C39*('RCP19 scenario'!BP41*'Unit emission'!AY84)*Efficiency!$P39)/Lifetime!$C39</f>
        <v>0</v>
      </c>
      <c r="IH40" s="9">
        <f>(Transition!$D39*('RCP19 scenario'!BQ41*'Unit emission'!AZ40)*Efficiency!$G39+Transition!$C39*('RCP19 scenario'!BQ41*'Unit emission'!AZ84)*Efficiency!$P39)/Lifetime!$C39</f>
        <v>0</v>
      </c>
      <c r="II40" s="9">
        <f>(Transition!$D39*('RCP19 scenario'!BR41*'Unit emission'!BA40)*Efficiency!$G39+Transition!$C39*('RCP19 scenario'!BR41*'Unit emission'!BA84)*Efficiency!$P39)/Lifetime!$C39</f>
        <v>0</v>
      </c>
      <c r="IJ40" s="9">
        <f>(Transition!$D39*('RCP19 scenario'!BS41*'Unit emission'!AK40)*Efficiency!$G39+Transition!$C39*('RCP19 scenario'!BS41*'Unit emission'!AK84)*Efficiency!$P39)/Lifetime!$C39</f>
        <v>0</v>
      </c>
      <c r="IK40" s="9">
        <f>(Transition!$D39*('RCP19 scenario'!BT41*'Unit emission'!AL40)*Efficiency!$G39+Transition!$C39*('RCP19 scenario'!BT41*'Unit emission'!AL84)*Efficiency!$P39)/Lifetime!$C39</f>
        <v>0</v>
      </c>
      <c r="IL40" s="9">
        <f>(Transition!$D39*('RCP19 scenario'!BU41*'Unit emission'!AM40)*Efficiency!$G39+Transition!$C39*('RCP19 scenario'!BU41*'Unit emission'!AM84)*Efficiency!$P39)/Lifetime!$C39</f>
        <v>0</v>
      </c>
      <c r="IM40" s="9">
        <f>(Transition!$D39*('RCP19 scenario'!BV41*'Unit emission'!AN40)*Efficiency!$G39+Transition!$C39*('RCP19 scenario'!BV41*'Unit emission'!AN84)*Efficiency!$P39)/Lifetime!$C39</f>
        <v>0</v>
      </c>
      <c r="IN40" s="9">
        <f>(Transition!$D39*('RCP19 scenario'!BW41*'Unit emission'!AO40)*Efficiency!$G39+Transition!$C39*('RCP19 scenario'!BW41*'Unit emission'!AO84)*Efficiency!$P39)/Lifetime!$C39</f>
        <v>0</v>
      </c>
      <c r="IO40" s="9">
        <f>(Transition!$D39*('RCP19 scenario'!BX41*'Unit emission'!AP40)*Efficiency!$G39+Transition!$C39*('RCP19 scenario'!BX41*'Unit emission'!AP84)*Efficiency!$P39)/Lifetime!$C39</f>
        <v>0</v>
      </c>
      <c r="IP40" s="9">
        <f>(Transition!$D39*('RCP19 scenario'!BY41*'Unit emission'!AQ40)*Efficiency!$G39+Transition!$C39*('RCP19 scenario'!BY41*'Unit emission'!AQ84)*Efficiency!$P39)/Lifetime!$C39</f>
        <v>0</v>
      </c>
      <c r="IQ40" s="9">
        <f>(Transition!$D39*('RCP19 scenario'!BZ41*'Unit emission'!AR40)*Efficiency!$G39+Transition!$C39*('RCP19 scenario'!BZ41*'Unit emission'!AR84)*Efficiency!$P39)/Lifetime!$C39</f>
        <v>0</v>
      </c>
      <c r="IR40" s="9">
        <f>(Transition!$D39*('RCP19 scenario'!CA41*'Unit emission'!AS40)*Efficiency!$G39+Transition!$C39*('RCP19 scenario'!CA41*'Unit emission'!AS84)*Efficiency!$P39)/Lifetime!$C39</f>
        <v>0</v>
      </c>
      <c r="IS40" s="9">
        <f>(Transition!$D39*('RCP19 scenario'!CB41*'Unit emission'!AT40)*Efficiency!$G39+Transition!$C39*('RCP19 scenario'!CB41*'Unit emission'!AT84)*Efficiency!$P39)/Lifetime!$C39</f>
        <v>0</v>
      </c>
      <c r="IT40" s="9">
        <f>(Transition!$D39*('RCP19 scenario'!CC41*'Unit emission'!AU40)*Efficiency!$G39+Transition!$C39*('RCP19 scenario'!CC41*'Unit emission'!AU84)*Efficiency!$P39)/Lifetime!$C39</f>
        <v>0</v>
      </c>
      <c r="IU40" s="9">
        <f>(Transition!$D39*('RCP19 scenario'!CD41*'Unit emission'!AV40)*Efficiency!$G39+Transition!$C39*('RCP19 scenario'!CD41*'Unit emission'!AV84)*Efficiency!$P39)/Lifetime!$C39</f>
        <v>0</v>
      </c>
      <c r="IV40" s="9">
        <f>(Transition!$D39*('RCP19 scenario'!CE41*'Unit emission'!AW40)*Efficiency!$G39+Transition!$C39*('RCP19 scenario'!CE41*'Unit emission'!AW84)*Efficiency!$P39)/Lifetime!$C39</f>
        <v>0</v>
      </c>
      <c r="IW40" s="9">
        <f>(Transition!$D39*('RCP19 scenario'!CF41*'Unit emission'!AX40)*Efficiency!$G39+Transition!$C39*('RCP19 scenario'!CF41*'Unit emission'!AX84)*Efficiency!$P39)/Lifetime!$C39</f>
        <v>0</v>
      </c>
      <c r="IX40" s="9">
        <f>(Transition!$D39*('RCP19 scenario'!CG41*'Unit emission'!AY40)*Efficiency!$G39+Transition!$C39*('RCP19 scenario'!CG41*'Unit emission'!AY84)*Efficiency!$P39)/Lifetime!$C39</f>
        <v>0</v>
      </c>
      <c r="IY40" s="9">
        <f>(Transition!$D39*('RCP19 scenario'!CH41*'Unit emission'!AZ40)*Efficiency!$G39+Transition!$C39*('RCP19 scenario'!CH41*'Unit emission'!AZ84)*Efficiency!$P39)/Lifetime!$C39</f>
        <v>0</v>
      </c>
    </row>
    <row r="41" spans="1:259" x14ac:dyDescent="0.25">
      <c r="A41">
        <v>2048</v>
      </c>
      <c r="B41">
        <f>(Transition!$D40*('Base-scenario'!C42*'Unit emission'!C41)*Efficiency!$G40+(Transition!$C40*('Base-scenario'!C42*'Unit emission'!C85)+'Base-scenario'!C130*'Unit emission'!C217)*Efficiency!$P40)/Lifetime!$C40</f>
        <v>0</v>
      </c>
      <c r="C41">
        <f>(Transition!$D40*('Base-scenario'!D42*'Unit emission'!D41)*Efficiency!$G40+(Transition!$C40*('Base-scenario'!D42*'Unit emission'!D85)+'Base-scenario'!D130*'Unit emission'!D217)*Efficiency!$P40)/Lifetime!$C40</f>
        <v>0</v>
      </c>
      <c r="D41">
        <f>(Transition!$D40*('Base-scenario'!E42*'Unit emission'!E41)*Efficiency!$G40+(Transition!$C40*('Base-scenario'!E42*'Unit emission'!E85)+'Base-scenario'!E130*'Unit emission'!E217)*Efficiency!$P40)/Lifetime!$C40</f>
        <v>0</v>
      </c>
      <c r="E41">
        <f>(Transition!$D40*('Base-scenario'!F42*'Unit emission'!F41)*Efficiency!$G40+(Transition!$C40*('Base-scenario'!F42*'Unit emission'!F85)+'Base-scenario'!F130*'Unit emission'!F217)*Efficiency!$P40)/Lifetime!$C40</f>
        <v>0</v>
      </c>
      <c r="F41">
        <f>(Transition!$D40*('Base-scenario'!G42*'Unit emission'!G41)*Efficiency!$G40+(Transition!$C40*('Base-scenario'!G42*'Unit emission'!G85)+'Base-scenario'!G130*'Unit emission'!G217)*Efficiency!$P40)/Lifetime!$C40</f>
        <v>0</v>
      </c>
      <c r="G41">
        <f>(Transition!$D40*('Base-scenario'!H42*'Unit emission'!H41)*Efficiency!$G40+(Transition!$C40*('Base-scenario'!H42*'Unit emission'!H85)+'Base-scenario'!H130*'Unit emission'!H217)*Efficiency!$P40)/Lifetime!$C40</f>
        <v>0</v>
      </c>
      <c r="H41">
        <f>(Transition!$D40*('Base-scenario'!I42*'Unit emission'!I41)*Efficiency!$G40+(Transition!$C40*('Base-scenario'!I42*'Unit emission'!I85)+'Base-scenario'!I130*'Unit emission'!I217)*Efficiency!$P40)/Lifetime!$C40</f>
        <v>0</v>
      </c>
      <c r="I41">
        <f>(Transition!$D40*('Base-scenario'!J42*'Unit emission'!J41)*Efficiency!$G40+(Transition!$C40*('Base-scenario'!J42*'Unit emission'!J85)+'Base-scenario'!J130*'Unit emission'!J217)*Efficiency!$P40)/Lifetime!$C40</f>
        <v>0</v>
      </c>
      <c r="J41">
        <f>(Transition!$D40*('Base-scenario'!K42*'Unit emission'!K41)*Efficiency!$G40+(Transition!$C40*('Base-scenario'!K42*'Unit emission'!K85)+'Base-scenario'!K130*'Unit emission'!K217)*Efficiency!$P40)/Lifetime!$C40</f>
        <v>0</v>
      </c>
      <c r="K41">
        <f>(Transition!$D40*('Base-scenario'!L42*'Unit emission'!L41)*Efficiency!$G40+(Transition!$C40*('Base-scenario'!L42*'Unit emission'!L85)+'Base-scenario'!L130*'Unit emission'!L217)*Efficiency!$P40)/Lifetime!$C40</f>
        <v>0</v>
      </c>
      <c r="L41">
        <f>(Transition!$D40*('Base-scenario'!M42*'Unit emission'!M41)*Efficiency!$G40+(Transition!$C40*('Base-scenario'!M42*'Unit emission'!M85)+'Base-scenario'!M130*'Unit emission'!M217)*Efficiency!$P40)/Lifetime!$C40</f>
        <v>0</v>
      </c>
      <c r="M41">
        <f>(Transition!$D40*('Base-scenario'!N42*'Unit emission'!N41)*Efficiency!$G40+(Transition!$C40*('Base-scenario'!N42*'Unit emission'!N85)+'Base-scenario'!N130*'Unit emission'!N217)*Efficiency!$P40)/Lifetime!$C40</f>
        <v>0</v>
      </c>
      <c r="N41">
        <f>(Transition!$D40*('Base-scenario'!O42*'Unit emission'!O41)*Efficiency!$G40+(Transition!$C40*('Base-scenario'!O42*'Unit emission'!O85)+'Base-scenario'!O130*'Unit emission'!O217)*Efficiency!$P40)/Lifetime!$C40</f>
        <v>0</v>
      </c>
      <c r="O41">
        <f>(Transition!$D40*('Base-scenario'!P42*'Unit emission'!P41)*Efficiency!$G40+(Transition!$C40*('Base-scenario'!P42*'Unit emission'!P85)+'Base-scenario'!P130*'Unit emission'!P217)*Efficiency!$P40)/Lifetime!$C40</f>
        <v>0</v>
      </c>
      <c r="P41">
        <f>(Transition!$D40*('Base-scenario'!Q42*'Unit emission'!Q41)*Efficiency!$G40+(Transition!$C40*('Base-scenario'!Q42*'Unit emission'!Q85)+'Base-scenario'!Q130*'Unit emission'!Q217)*Efficiency!$P40)/Lifetime!$C40</f>
        <v>0</v>
      </c>
      <c r="Q41">
        <f>(Transition!$D40*('Base-scenario'!R42*'Unit emission'!R41)*Efficiency!$G40+(Transition!$C40*('Base-scenario'!R42*'Unit emission'!R85)+'Base-scenario'!R130*'Unit emission'!R217)*Efficiency!$P40)/Lifetime!$C40</f>
        <v>0</v>
      </c>
      <c r="R41">
        <f>(Transition!$D40*('Base-scenario'!S42*'Unit emission'!S41)*Efficiency!$G40+Transition!$C40*('Base-scenario'!S42*'Unit emission'!S85)*Efficiency!$P40)/Lifetime!$C40</f>
        <v>0</v>
      </c>
      <c r="S41">
        <f>(Transition!$D40*('Base-scenario'!T42*'Unit emission'!C41)*Efficiency!$G40+(Transition!$C40*('Base-scenario'!T42*'Unit emission'!C85)+'Base-scenario'!T130*'Unit emission'!C217)*Efficiency!$P40)/Lifetime!$C40</f>
        <v>637497559.91709328</v>
      </c>
      <c r="T41">
        <f>(Transition!$D40*('Base-scenario'!U42*'Unit emission'!D41)*Efficiency!$G40+(Transition!$C40*('Base-scenario'!U42*'Unit emission'!D85)+'Base-scenario'!U130*'Unit emission'!D217)*Efficiency!$P40)/Lifetime!$C40</f>
        <v>47974519.560241058</v>
      </c>
      <c r="U41">
        <f>(Transition!$D40*('Base-scenario'!V42*'Unit emission'!E41)*Efficiency!$G40+(Transition!$C40*('Base-scenario'!V42*'Unit emission'!E85)+'Base-scenario'!V130*'Unit emission'!E217)*Efficiency!$P40)/Lifetime!$C40</f>
        <v>6427125.6012431849</v>
      </c>
      <c r="V41">
        <f>(Transition!$D40*('Base-scenario'!W42*'Unit emission'!F41)*Efficiency!$G40+(Transition!$C40*('Base-scenario'!W42*'Unit emission'!F85)+'Base-scenario'!W130*'Unit emission'!F217)*Efficiency!$P40)/Lifetime!$C40</f>
        <v>5258177.5659793084</v>
      </c>
      <c r="W41">
        <f>(Transition!$D40*('Base-scenario'!X42*'Unit emission'!G41)*Efficiency!$G40+(Transition!$C40*('Base-scenario'!X42*'Unit emission'!G85)+'Base-scenario'!X130*'Unit emission'!G217)*Efficiency!$P40)/Lifetime!$C40</f>
        <v>165125013.18428603</v>
      </c>
      <c r="X41">
        <f>(Transition!$D40*('Base-scenario'!Y42*'Unit emission'!H41)*Efficiency!$G40+(Transition!$C40*('Base-scenario'!Y42*'Unit emission'!H85)+'Base-scenario'!Y130*'Unit emission'!H217)*Efficiency!$P40)/Lifetime!$C40</f>
        <v>8110347.6073352639</v>
      </c>
      <c r="Y41">
        <f>(Transition!$D40*('Base-scenario'!Z42*'Unit emission'!I41)*Efficiency!$G40+(Transition!$C40*('Base-scenario'!Z42*'Unit emission'!I85)+'Base-scenario'!Z130*'Unit emission'!I217)*Efficiency!$P40)/Lifetime!$C40</f>
        <v>16959004.265665673</v>
      </c>
      <c r="Z41">
        <f>(Transition!$D40*('Base-scenario'!AA42*'Unit emission'!J41)*Efficiency!$G40+(Transition!$C40*('Base-scenario'!AA42*'Unit emission'!J85)+'Base-scenario'!AA130*'Unit emission'!J217)*Efficiency!$P40)/Lifetime!$C40</f>
        <v>28272184.15890377</v>
      </c>
      <c r="AA41">
        <f>(Transition!$D40*('Base-scenario'!AB42*'Unit emission'!K41)*Efficiency!$G40+(Transition!$C40*('Base-scenario'!AB42*'Unit emission'!K85)+'Base-scenario'!AB130*'Unit emission'!K217)*Efficiency!$P40)/Lifetime!$C40</f>
        <v>0</v>
      </c>
      <c r="AB41">
        <f>(Transition!$D40*('Base-scenario'!AC42*'Unit emission'!L41)*Efficiency!$G40+(Transition!$C40*('Base-scenario'!AC42*'Unit emission'!L85)+'Base-scenario'!AC130*'Unit emission'!L217)*Efficiency!$P40)/Lifetime!$C40</f>
        <v>40456840.043865018</v>
      </c>
      <c r="AC41">
        <f>(Transition!$D40*('Base-scenario'!AD42*'Unit emission'!M41)*Efficiency!$G40+(Transition!$C40*('Base-scenario'!AD42*'Unit emission'!M85)+'Base-scenario'!AD130*'Unit emission'!M217)*Efficiency!$P40)/Lifetime!$C40</f>
        <v>38844612.937599637</v>
      </c>
      <c r="AD41">
        <f>(Transition!$D40*('Base-scenario'!AE42*'Unit emission'!N41)*Efficiency!$G40+(Transition!$C40*('Base-scenario'!AE42*'Unit emission'!N85)+'Base-scenario'!AE130*'Unit emission'!N217)*Efficiency!$P40)/Lifetime!$C40</f>
        <v>6968896.0251570698</v>
      </c>
      <c r="AE41">
        <f>(Transition!$D40*('Base-scenario'!AF42*'Unit emission'!O41)*Efficiency!$G40+(Transition!$C40*('Base-scenario'!AF42*'Unit emission'!O85)+'Base-scenario'!AF130*'Unit emission'!O217)*Efficiency!$P40)/Lifetime!$C40</f>
        <v>8249546.6955419919</v>
      </c>
      <c r="AF41">
        <f>(Transition!$D40*('Base-scenario'!AG42*'Unit emission'!P41)*Efficiency!$G40+(Transition!$C40*('Base-scenario'!AG42*'Unit emission'!P85)+'Base-scenario'!AG130*'Unit emission'!P217)*Efficiency!$P40)/Lifetime!$C40</f>
        <v>11884270.422582954</v>
      </c>
      <c r="AG41">
        <f>(Transition!$D40*('Base-scenario'!AH42*'Unit emission'!Q41)*Efficiency!$G40+(Transition!$C40*('Base-scenario'!AH42*'Unit emission'!Q85)+'Base-scenario'!AH130*'Unit emission'!Q217)*Efficiency!$P40)/Lifetime!$C40</f>
        <v>8131676.0046312474</v>
      </c>
      <c r="AH41">
        <f>(Transition!$D40*('Base-scenario'!AI42*'Unit emission'!R41)*Efficiency!$G40+(Transition!$C40*('Base-scenario'!AI42*'Unit emission'!R85)+'Base-scenario'!AI130*'Unit emission'!R217)*Efficiency!$P40)/Lifetime!$C40</f>
        <v>38376633.166208714</v>
      </c>
      <c r="AI41">
        <f>(Transition!$D40*('Base-scenario'!AJ42*'Unit emission'!S41)*Efficiency!$G40+Transition!$C40*('Base-scenario'!AJ42*'Unit emission'!S85)*Efficiency!$P40)/Lifetime!$C40</f>
        <v>0</v>
      </c>
      <c r="AJ41">
        <f>(Transition!$D40*('Base-scenario'!AK42*'Unit emission'!C41+'Base-scenario'!AK130*'Unit emission'!C173)*Efficiency!$G40+(Transition!$C40*('Base-scenario'!AK42*'Unit emission'!C85)+'Base-scenario'!AK130*'Unit emission'!C217)*Efficiency!$P40)/Lifetime!$C40</f>
        <v>637923677.5271014</v>
      </c>
      <c r="AK41">
        <f>(Transition!$D40*('Base-scenario'!AL42*'Unit emission'!D41+'Base-scenario'!AL130*'Unit emission'!D173)*Efficiency!$G40+(Transition!$C40*('Base-scenario'!AL42*'Unit emission'!D85)+'Base-scenario'!AL130*'Unit emission'!D217)*Efficiency!$P40)/Lifetime!$C40</f>
        <v>123196439.07095793</v>
      </c>
      <c r="AL41">
        <f>(Transition!$D40*('Base-scenario'!AM42*'Unit emission'!E41+'Base-scenario'!AM130*'Unit emission'!E173)*Efficiency!$G40+(Transition!$C40*('Base-scenario'!AM42*'Unit emission'!E85)+'Base-scenario'!AM130*'Unit emission'!E217)*Efficiency!$P40)/Lifetime!$C40</f>
        <v>14871900.529104255</v>
      </c>
      <c r="AM41">
        <f>(Transition!$D40*('Base-scenario'!AN42*'Unit emission'!F41+'Base-scenario'!AN130*'Unit emission'!F173)*Efficiency!$G40+(Transition!$C40*('Base-scenario'!AN42*'Unit emission'!F85)+'Base-scenario'!AN130*'Unit emission'!F217)*Efficiency!$P40)/Lifetime!$C40</f>
        <v>10512667.956907906</v>
      </c>
      <c r="AN41">
        <f>(Transition!$D40*('Base-scenario'!AO42*'Unit emission'!G41+'Base-scenario'!AO130*'Unit emission'!G173)*Efficiency!$G40+(Transition!$C40*('Base-scenario'!AO42*'Unit emission'!G85)+'Base-scenario'!AO130*'Unit emission'!G217)*Efficiency!$P40)/Lifetime!$C40</f>
        <v>278139079.21499801</v>
      </c>
      <c r="AO41">
        <f>(Transition!$D40*('Base-scenario'!AP42*'Unit emission'!H41+'Base-scenario'!AP130*'Unit emission'!H173)*Efficiency!$G40+(Transition!$C40*('Base-scenario'!AP42*'Unit emission'!H85)+'Base-scenario'!AP130*'Unit emission'!H217)*Efficiency!$P40)/Lifetime!$C40</f>
        <v>16220695.214670528</v>
      </c>
      <c r="AP41">
        <f>(Transition!$D40*('Base-scenario'!AQ42*'Unit emission'!I41+'Base-scenario'!AQ130*'Unit emission'!I173)*Efficiency!$G40+(Transition!$C40*('Base-scenario'!AQ42*'Unit emission'!I85)+'Base-scenario'!AQ130*'Unit emission'!I217)*Efficiency!$P40)/Lifetime!$C40</f>
        <v>33914625.281389862</v>
      </c>
      <c r="AQ41">
        <f>(Transition!$D40*('Base-scenario'!AR42*'Unit emission'!J41+'Base-scenario'!AR130*'Unit emission'!J173)*Efficiency!$G40+(Transition!$C40*('Base-scenario'!AR42*'Unit emission'!J85)+'Base-scenario'!AR130*'Unit emission'!J217)*Efficiency!$P40)/Lifetime!$C40</f>
        <v>56541592.755007625</v>
      </c>
      <c r="AR41">
        <f>(Transition!$D40*('Base-scenario'!AS42*'Unit emission'!K41+'Base-scenario'!AS130*'Unit emission'!K173)*Efficiency!$G40+(Transition!$C40*('Base-scenario'!AS42*'Unit emission'!K85)+'Base-scenario'!AS130*'Unit emission'!K217)*Efficiency!$P40)/Lifetime!$C40</f>
        <v>0</v>
      </c>
      <c r="AS41">
        <f>(Transition!$D40*('Base-scenario'!AT42*'Unit emission'!L41+'Base-scenario'!AT130*'Unit emission'!L173)*Efficiency!$G40+(Transition!$C40*('Base-scenario'!AT42*'Unit emission'!L85)+'Base-scenario'!AT130*'Unit emission'!L217)*Efficiency!$P40)/Lifetime!$C40</f>
        <v>80913680.087729633</v>
      </c>
      <c r="AT41">
        <f>(Transition!$D40*('Base-scenario'!AU42*'Unit emission'!M41+'Base-scenario'!AU130*'Unit emission'!M173)*Efficiency!$G40+(Transition!$C40*('Base-scenario'!AU42*'Unit emission'!M85)+'Base-scenario'!AU130*'Unit emission'!M217)*Efficiency!$P40)/Lifetime!$C40</f>
        <v>77689225.875199273</v>
      </c>
      <c r="AU41">
        <f>(Transition!$D40*('Base-scenario'!AV42*'Unit emission'!N41+'Base-scenario'!AV130*'Unit emission'!N173)*Efficiency!$G40+(Transition!$C40*('Base-scenario'!AV42*'Unit emission'!N85)+'Base-scenario'!AV130*'Unit emission'!N217)*Efficiency!$P40)/Lifetime!$C40</f>
        <v>13937358.310298121</v>
      </c>
      <c r="AV41">
        <f>(Transition!$D40*('Base-scenario'!AW42*'Unit emission'!O41+'Base-scenario'!AW130*'Unit emission'!O173)*Efficiency!$G40+(Transition!$C40*('Base-scenario'!AW42*'Unit emission'!O85)+'Base-scenario'!AW130*'Unit emission'!O217)*Efficiency!$P40)/Lifetime!$C40</f>
        <v>17186092.882206429</v>
      </c>
      <c r="AW41">
        <f>(Transition!$D40*('Base-scenario'!AX42*'Unit emission'!P41+'Base-scenario'!AX130*'Unit emission'!P173)*Efficiency!$G40+(Transition!$C40*('Base-scenario'!AX42*'Unit emission'!P85)+'Base-scenario'!AX130*'Unit emission'!P217)*Efficiency!$P40)/Lifetime!$C40</f>
        <v>23768540.845165972</v>
      </c>
      <c r="AX41">
        <f>(Transition!$D40*('Base-scenario'!AY42*'Unit emission'!Q41+'Base-scenario'!AY130*'Unit emission'!Q173)*Efficiency!$G40+(Transition!$C40*('Base-scenario'!AY42*'Unit emission'!Q85)+'Base-scenario'!AY130*'Unit emission'!Q217)*Efficiency!$P40)/Lifetime!$C40</f>
        <v>16263352.009262543</v>
      </c>
      <c r="AY41">
        <f>(Transition!$D40*('Base-scenario'!AZ42*'Unit emission'!R41+'Base-scenario'!AZ130*'Unit emission'!R173)*Efficiency!$G40+(Transition!$C40*('Base-scenario'!AZ42*'Unit emission'!R85)+'Base-scenario'!AZ130*'Unit emission'!R217)*Efficiency!$P40)/Lifetime!$C40</f>
        <v>76753169.207530633</v>
      </c>
      <c r="AZ41">
        <f>(Transition!$D40*('Base-scenario'!BA42*'Unit emission'!S41)*Efficiency!$G40+Transition!$C40*('Base-scenario'!BA42*'Unit emission'!S85)*Efficiency!$P40)/Lifetime!$C40</f>
        <v>0</v>
      </c>
      <c r="BA41" s="9">
        <f>(Transition!$D40*('Base-scenario'!BB42*'Unit emission'!C41)*Efficiency!$G40+Transition!$C40*('Base-scenario'!BB42*'Unit emission'!C85)*Efficiency!$P40)/Lifetime!$C40</f>
        <v>0</v>
      </c>
      <c r="BB41" s="9">
        <f>(Transition!$D40*('Base-scenario'!BC42*'Unit emission'!D41)*Efficiency!$G40+Transition!$C40*('Base-scenario'!BC42*'Unit emission'!D85)*Efficiency!$P40)/Lifetime!$C40</f>
        <v>0</v>
      </c>
      <c r="BC41" s="9">
        <f>(Transition!$D40*('Base-scenario'!BD42*'Unit emission'!E41)*Efficiency!$G40+Transition!$C40*('Base-scenario'!BD42*'Unit emission'!E85)*Efficiency!$P40)/Lifetime!$C40</f>
        <v>0</v>
      </c>
      <c r="BD41" s="9">
        <f>(Transition!$D40*('Base-scenario'!BE42*'Unit emission'!F41)*Efficiency!$G40+Transition!$C40*('Base-scenario'!BE42*'Unit emission'!F85)*Efficiency!$P40)/Lifetime!$C40</f>
        <v>0</v>
      </c>
      <c r="BE41" s="9">
        <f>(Transition!$D40*('Base-scenario'!BF42*'Unit emission'!G41)*Efficiency!$G40+Transition!$C40*('Base-scenario'!BF42*'Unit emission'!G85)*Efficiency!$P40)/Lifetime!$C40</f>
        <v>0</v>
      </c>
      <c r="BF41" s="9">
        <f>(Transition!$D40*('Base-scenario'!BG42*'Unit emission'!H41)*Efficiency!$G40+Transition!$C40*('Base-scenario'!BG42*'Unit emission'!H85)*Efficiency!$P40)/Lifetime!$C40</f>
        <v>0</v>
      </c>
      <c r="BG41" s="9">
        <f>(Transition!$D40*('Base-scenario'!BH42*'Unit emission'!I41)*Efficiency!$G40+Transition!$C40*('Base-scenario'!BH42*'Unit emission'!I85)*Efficiency!$P40)/Lifetime!$C40</f>
        <v>0</v>
      </c>
      <c r="BH41" s="9">
        <f>(Transition!$D40*('Base-scenario'!BI42*'Unit emission'!J41)*Efficiency!$G40+Transition!$C40*('Base-scenario'!BI42*'Unit emission'!J85)*Efficiency!$P40)/Lifetime!$C40</f>
        <v>0</v>
      </c>
      <c r="BI41" s="9">
        <f>(Transition!$D40*('Base-scenario'!BJ42*'Unit emission'!K41)*Efficiency!$G40+Transition!$C40*('Base-scenario'!BJ42*'Unit emission'!K85)*Efficiency!$P40)/Lifetime!$C40</f>
        <v>0</v>
      </c>
      <c r="BJ41" s="9">
        <f>(Transition!$D40*('Base-scenario'!BK42*'Unit emission'!L41)*Efficiency!$G40+Transition!$C40*('Base-scenario'!BK42*'Unit emission'!L85)*Efficiency!$P40)/Lifetime!$C40</f>
        <v>0</v>
      </c>
      <c r="BK41" s="9">
        <f>(Transition!$D40*('Base-scenario'!BL42*'Unit emission'!M41)*Efficiency!$G40+Transition!$C40*('Base-scenario'!BL42*'Unit emission'!M85)*Efficiency!$P40)/Lifetime!$C40</f>
        <v>0</v>
      </c>
      <c r="BL41" s="9">
        <f>(Transition!$D40*('Base-scenario'!BM42*'Unit emission'!N41)*Efficiency!$G40+Transition!$C40*('Base-scenario'!BM42*'Unit emission'!N85)*Efficiency!$P40)/Lifetime!$C40</f>
        <v>0</v>
      </c>
      <c r="BM41" s="9">
        <f>(Transition!$D40*('Base-scenario'!BN42*'Unit emission'!O41)*Efficiency!$G40+Transition!$C40*('Base-scenario'!BN42*'Unit emission'!O85)*Efficiency!$P40)/Lifetime!$C40</f>
        <v>0</v>
      </c>
      <c r="BN41" s="9">
        <f>(Transition!$D40*('Base-scenario'!BO42*'Unit emission'!P41)*Efficiency!$G40+Transition!$C40*('Base-scenario'!BO42*'Unit emission'!P85)*Efficiency!$P40)/Lifetime!$C40</f>
        <v>0</v>
      </c>
      <c r="BO41" s="9">
        <f>(Transition!$D40*('Base-scenario'!BP42*'Unit emission'!Q41)*Efficiency!$G40+Transition!$C40*('Base-scenario'!BP42*'Unit emission'!Q85)*Efficiency!$P40)/Lifetime!$C40</f>
        <v>0</v>
      </c>
      <c r="BP41" s="9">
        <f>(Transition!$D40*('Base-scenario'!BQ42*'Unit emission'!R41)*Efficiency!$G40+Transition!$C40*('Base-scenario'!BQ42*'Unit emission'!R85)*Efficiency!$P40)/Lifetime!$C40</f>
        <v>0</v>
      </c>
      <c r="BQ41" s="9">
        <f>(Transition!$D40*('Base-scenario'!BR42*'Unit emission'!S41)*Efficiency!$G40+Transition!$C40*('Base-scenario'!BR42*'Unit emission'!S85)*Efficiency!$P40)/Lifetime!$C40</f>
        <v>0</v>
      </c>
      <c r="BR41" s="9">
        <f>(Transition!$D40*('Base-scenario'!BS42*'Unit emission'!C41)*Efficiency!$G40+Transition!$C40*('Base-scenario'!BS42*'Unit emission'!C85)*Efficiency!$P40)/Lifetime!$C40</f>
        <v>0</v>
      </c>
      <c r="BS41" s="9">
        <f>(Transition!$D40*('Base-scenario'!BT42*'Unit emission'!D41)*Efficiency!$G40+Transition!$C40*('Base-scenario'!BT42*'Unit emission'!D85)*Efficiency!$P40)/Lifetime!$C40</f>
        <v>0</v>
      </c>
      <c r="BT41" s="9">
        <f>(Transition!$D40*('Base-scenario'!BU42*'Unit emission'!E41)*Efficiency!$G40+Transition!$C40*('Base-scenario'!BU42*'Unit emission'!E85)*Efficiency!$P40)/Lifetime!$C40</f>
        <v>0</v>
      </c>
      <c r="BU41" s="9">
        <f>(Transition!$D40*('Base-scenario'!BV42*'Unit emission'!F41)*Efficiency!$G40+Transition!$C40*('Base-scenario'!BV42*'Unit emission'!F85)*Efficiency!$P40)/Lifetime!$C40</f>
        <v>0</v>
      </c>
      <c r="BV41" s="9">
        <f>(Transition!$D40*('Base-scenario'!BW42*'Unit emission'!G41)*Efficiency!$G40+Transition!$C40*('Base-scenario'!BW42*'Unit emission'!G85)*Efficiency!$P40)/Lifetime!$C40</f>
        <v>0</v>
      </c>
      <c r="BW41" s="9">
        <f>(Transition!$D40*('Base-scenario'!BX42*'Unit emission'!H41)*Efficiency!$G40+Transition!$C40*('Base-scenario'!BX42*'Unit emission'!H85)*Efficiency!$P40)/Lifetime!$C40</f>
        <v>0</v>
      </c>
      <c r="BX41" s="9">
        <f>(Transition!$D40*('Base-scenario'!BY42*'Unit emission'!I41)*Efficiency!$G40+Transition!$C40*('Base-scenario'!BY42*'Unit emission'!I85)*Efficiency!$P40)/Lifetime!$C40</f>
        <v>0</v>
      </c>
      <c r="BY41" s="9">
        <f>(Transition!$D40*('Base-scenario'!BZ42*'Unit emission'!J41)*Efficiency!$G40+Transition!$C40*('Base-scenario'!BZ42*'Unit emission'!J85)*Efficiency!$P40)/Lifetime!$C40</f>
        <v>0</v>
      </c>
      <c r="BZ41" s="9">
        <f>(Transition!$D40*('Base-scenario'!CA42*'Unit emission'!K41)*Efficiency!$G40+Transition!$C40*('Base-scenario'!CA42*'Unit emission'!K85)*Efficiency!$P40)/Lifetime!$C40</f>
        <v>0</v>
      </c>
      <c r="CA41" s="9">
        <f>(Transition!$D40*('Base-scenario'!CB42*'Unit emission'!L41)*Efficiency!$G40+Transition!$C40*('Base-scenario'!CB42*'Unit emission'!L85)*Efficiency!$P40)/Lifetime!$C40</f>
        <v>0</v>
      </c>
      <c r="CB41" s="9">
        <f>(Transition!$D40*('Base-scenario'!CC42*'Unit emission'!M41)*Efficiency!$G40+Transition!$C40*('Base-scenario'!CC42*'Unit emission'!M85)*Efficiency!$P40)/Lifetime!$C40</f>
        <v>0</v>
      </c>
      <c r="CC41" s="9">
        <f>(Transition!$D40*('Base-scenario'!CD42*'Unit emission'!N41)*Efficiency!$G40+Transition!$C40*('Base-scenario'!CD42*'Unit emission'!N85)*Efficiency!$P40)/Lifetime!$C40</f>
        <v>0</v>
      </c>
      <c r="CD41" s="9">
        <f>(Transition!$D40*('Base-scenario'!CE42*'Unit emission'!O41)*Efficiency!$G40+Transition!$C40*('Base-scenario'!CE42*'Unit emission'!O85)*Efficiency!$P40)/Lifetime!$C40</f>
        <v>0</v>
      </c>
      <c r="CE41" s="9">
        <f>(Transition!$D40*('Base-scenario'!CF42*'Unit emission'!P41)*Efficiency!$G40+Transition!$C40*('Base-scenario'!CF42*'Unit emission'!P85)*Efficiency!$P40)/Lifetime!$C40</f>
        <v>0</v>
      </c>
      <c r="CF41" s="9">
        <f>(Transition!$D40*('Base-scenario'!CG42*'Unit emission'!Q41)*Efficiency!$G40+Transition!$C40*('Base-scenario'!CG42*'Unit emission'!Q85)*Efficiency!$P40)/Lifetime!$C40</f>
        <v>0</v>
      </c>
      <c r="CG41" s="9">
        <f>(Transition!$D40*('Base-scenario'!CH42*'Unit emission'!R41)*Efficiency!$G40+Transition!$C40*('Base-scenario'!CH42*'Unit emission'!R85)*Efficiency!$P40)/Lifetime!$C40</f>
        <v>0</v>
      </c>
      <c r="CJ41">
        <v>2048</v>
      </c>
      <c r="CK41">
        <f>(Transition!$D40*('RCP26 scenario'!C42*'Unit emission'!T41+'RCP26 scenario'!C130*'Unit emission'!T173)*Efficiency!$G40+(Transition!$C40*('RCP26 scenario'!C42*'Unit emission'!T85)+'RCP26 scenario'!C130*'Unit emission'!T217)*Efficiency!$P40)/Lifetime!$C40</f>
        <v>0</v>
      </c>
      <c r="CL41">
        <f>(Transition!$D40*('RCP26 scenario'!D42*'Unit emission'!U41+'RCP26 scenario'!D130*'Unit emission'!U173)*Efficiency!$G40+(Transition!$C40*('RCP26 scenario'!D42*'Unit emission'!U85)+'RCP26 scenario'!D130*'Unit emission'!U217)*Efficiency!$P40)/Lifetime!$C40</f>
        <v>0</v>
      </c>
      <c r="CM41">
        <f>(Transition!$D40*('RCP26 scenario'!E42*'Unit emission'!V41+'RCP26 scenario'!E130*'Unit emission'!V173)*Efficiency!$G40+(Transition!$C40*('RCP26 scenario'!E42*'Unit emission'!V85)+'RCP26 scenario'!E130*'Unit emission'!V217)*Efficiency!$P40)/Lifetime!$C40</f>
        <v>0</v>
      </c>
      <c r="CN41">
        <f>(Transition!$D40*('RCP26 scenario'!F42*'Unit emission'!W41+'RCP26 scenario'!F130*'Unit emission'!W173)*Efficiency!$G40+(Transition!$C40*('RCP26 scenario'!F42*'Unit emission'!W85)+'RCP26 scenario'!F130*'Unit emission'!W217)*Efficiency!$P40)/Lifetime!$C40</f>
        <v>0</v>
      </c>
      <c r="CO41">
        <f>(Transition!$D40*('RCP26 scenario'!G42*'Unit emission'!X41+'RCP26 scenario'!G130*'Unit emission'!X173)*Efficiency!$G40+(Transition!$C40*('RCP26 scenario'!G42*'Unit emission'!X85)+'RCP26 scenario'!G130*'Unit emission'!X217)*Efficiency!$P40)/Lifetime!$C40</f>
        <v>0</v>
      </c>
      <c r="CP41">
        <f>(Transition!$D40*('RCP26 scenario'!H42*'Unit emission'!Y41+'RCP26 scenario'!H130*'Unit emission'!Y173)*Efficiency!$G40+(Transition!$C40*('RCP26 scenario'!H42*'Unit emission'!Y85)+'RCP26 scenario'!H130*'Unit emission'!Y217)*Efficiency!$P40)/Lifetime!$C40</f>
        <v>0</v>
      </c>
      <c r="CQ41">
        <f>(Transition!$D40*('RCP26 scenario'!I42*'Unit emission'!Z41+'RCP26 scenario'!I130*'Unit emission'!Z173)*Efficiency!$G40+(Transition!$C40*('RCP26 scenario'!I42*'Unit emission'!Z85)+'RCP26 scenario'!I130*'Unit emission'!Z217)*Efficiency!$P40)/Lifetime!$C40</f>
        <v>0</v>
      </c>
      <c r="CR41">
        <f>(Transition!$D40*('RCP26 scenario'!J42*'Unit emission'!AA41+'RCP26 scenario'!J130*'Unit emission'!AA173)*Efficiency!$G40+(Transition!$C40*('RCP26 scenario'!J42*'Unit emission'!AA85)+'RCP26 scenario'!J130*'Unit emission'!AA217)*Efficiency!$P40)/Lifetime!$C40</f>
        <v>0</v>
      </c>
      <c r="CS41">
        <f>(Transition!$D40*('RCP26 scenario'!K42*'Unit emission'!AB41+'RCP26 scenario'!K130*'Unit emission'!AB173)*Efficiency!$G40+(Transition!$C40*('RCP26 scenario'!K42*'Unit emission'!AB85)+'RCP26 scenario'!K130*'Unit emission'!AB217)*Efficiency!$P40)/Lifetime!$C40</f>
        <v>0</v>
      </c>
      <c r="CT41">
        <f>(Transition!$D40*('RCP26 scenario'!L42*'Unit emission'!AC41+'RCP26 scenario'!L130*'Unit emission'!AC173)*Efficiency!$G40+(Transition!$C40*('RCP26 scenario'!L42*'Unit emission'!AC85)+'RCP26 scenario'!L130*'Unit emission'!AC217)*Efficiency!$P40)/Lifetime!$C40</f>
        <v>0</v>
      </c>
      <c r="CU41">
        <f>(Transition!$D40*('RCP26 scenario'!M42*'Unit emission'!AD41+'RCP26 scenario'!M130*'Unit emission'!AD173)*Efficiency!$G40+(Transition!$C40*('RCP26 scenario'!M42*'Unit emission'!AD85)+'RCP26 scenario'!M130*'Unit emission'!AD217)*Efficiency!$P40)/Lifetime!$C40</f>
        <v>0</v>
      </c>
      <c r="CV41">
        <f>(Transition!$D40*('RCP26 scenario'!N42*'Unit emission'!AE41+'RCP26 scenario'!N130*'Unit emission'!AE173)*Efficiency!$G40+(Transition!$C40*('RCP26 scenario'!N42*'Unit emission'!AE85)+'RCP26 scenario'!N130*'Unit emission'!AE217)*Efficiency!$P40)/Lifetime!$C40</f>
        <v>0</v>
      </c>
      <c r="CW41">
        <f>(Transition!$D40*('RCP26 scenario'!O42*'Unit emission'!AF41+'RCP26 scenario'!O130*'Unit emission'!AF173)*Efficiency!$G40+(Transition!$C40*('RCP26 scenario'!O42*'Unit emission'!AF85)+'RCP26 scenario'!O130*'Unit emission'!AF217)*Efficiency!$P40)/Lifetime!$C40</f>
        <v>0</v>
      </c>
      <c r="CX41">
        <f>(Transition!$D40*('RCP26 scenario'!P42*'Unit emission'!AG41+'RCP26 scenario'!P130*'Unit emission'!AG173)*Efficiency!$G40+(Transition!$C40*('RCP26 scenario'!P42*'Unit emission'!AG85)+'RCP26 scenario'!P130*'Unit emission'!AG217)*Efficiency!$P40)/Lifetime!$C40</f>
        <v>0</v>
      </c>
      <c r="CY41">
        <f>(Transition!$D40*('RCP26 scenario'!Q42*'Unit emission'!AH41+'RCP26 scenario'!Q130*'Unit emission'!AH173)*Efficiency!$G40+(Transition!$C40*('RCP26 scenario'!Q42*'Unit emission'!AH85)+'RCP26 scenario'!Q130*'Unit emission'!AH217)*Efficiency!$P40)/Lifetime!$C40</f>
        <v>0</v>
      </c>
      <c r="CZ41">
        <f>(Transition!$D40*('RCP26 scenario'!R42*'Unit emission'!AI41+'RCP26 scenario'!R130*'Unit emission'!AI173)*Efficiency!$G40+(Transition!$C40*('RCP26 scenario'!R42*'Unit emission'!AI85)+'RCP26 scenario'!R130*'Unit emission'!AI217)*Efficiency!$P40)/Lifetime!$C40</f>
        <v>0</v>
      </c>
      <c r="DA41">
        <f>(Transition!$D40*('RCP26 scenario'!S42*'Unit emission'!AJ41)*Efficiency!$G40+Transition!$C40*('RCP26 scenario'!S42*'Unit emission'!AJ85)*Efficiency!$P40)/Lifetime!$C40</f>
        <v>0</v>
      </c>
      <c r="DB41">
        <f>(Transition!$D40*('RCP26 scenario'!T42*'Unit emission'!T41+'RCP26 scenario'!T130*'Unit emission'!T173)*Efficiency!$G40+(Transition!$C40*('RCP26 scenario'!T42*'Unit emission'!T85)+'RCP26 scenario'!T130*'Unit emission'!T217)*Efficiency!$P40)/Lifetime!$C40</f>
        <v>96875399.685274512</v>
      </c>
      <c r="DC41">
        <f>(Transition!$D40*('RCP26 scenario'!U42*'Unit emission'!U41+'RCP26 scenario'!U130*'Unit emission'!U173)*Efficiency!$G40+(Transition!$C40*('RCP26 scenario'!U42*'Unit emission'!U85)+'RCP26 scenario'!U130*'Unit emission'!U217)*Efficiency!$P40)/Lifetime!$C40</f>
        <v>32971327.927686274</v>
      </c>
      <c r="DD41">
        <f>(Transition!$D40*('RCP26 scenario'!V42*'Unit emission'!V41+'RCP26 scenario'!V130*'Unit emission'!V173)*Efficiency!$G40+(Transition!$C40*('RCP26 scenario'!V42*'Unit emission'!V85)+'RCP26 scenario'!V130*'Unit emission'!V217)*Efficiency!$P40)/Lifetime!$C40</f>
        <v>10348789.97374725</v>
      </c>
      <c r="DE41">
        <f>(Transition!$D40*('RCP26 scenario'!W42*'Unit emission'!W41+'RCP26 scenario'!W130*'Unit emission'!W173)*Efficiency!$G40+(Transition!$C40*('RCP26 scenario'!W42*'Unit emission'!W85)+'RCP26 scenario'!W130*'Unit emission'!W217)*Efficiency!$P40)/Lifetime!$C40</f>
        <v>10643732.156860735</v>
      </c>
      <c r="DF41">
        <f>(Transition!$D40*('RCP26 scenario'!X42*'Unit emission'!X41+'RCP26 scenario'!X130*'Unit emission'!X173)*Efficiency!$G40+(Transition!$C40*('RCP26 scenario'!X42*'Unit emission'!X85)+'RCP26 scenario'!X130*'Unit emission'!X217)*Efficiency!$P40)/Lifetime!$C40</f>
        <v>93576601.339221135</v>
      </c>
      <c r="DG41">
        <f>(Transition!$D40*('RCP26 scenario'!Y42*'Unit emission'!Y41+'RCP26 scenario'!Y130*'Unit emission'!Y173)*Efficiency!$G40+(Transition!$C40*('RCP26 scenario'!Y42*'Unit emission'!Y85)+'RCP26 scenario'!Y130*'Unit emission'!Y217)*Efficiency!$P40)/Lifetime!$C40</f>
        <v>10854130.369827861</v>
      </c>
      <c r="DH41">
        <f>(Transition!$D40*('RCP26 scenario'!Z42*'Unit emission'!Z41+'RCP26 scenario'!Z130*'Unit emission'!Z173)*Efficiency!$G40+(Transition!$C40*('RCP26 scenario'!Z42*'Unit emission'!Z85)+'RCP26 scenario'!Z130*'Unit emission'!Z217)*Efficiency!$P40)/Lifetime!$C40</f>
        <v>8499580.6572910678</v>
      </c>
      <c r="DI41">
        <f>(Transition!$D40*('RCP26 scenario'!AA42*'Unit emission'!AA41+'RCP26 scenario'!AA130*'Unit emission'!AA173)*Efficiency!$G40+(Transition!$C40*('RCP26 scenario'!AA42*'Unit emission'!AA85)+'RCP26 scenario'!AA130*'Unit emission'!AA217)*Efficiency!$P40)/Lifetime!$C40</f>
        <v>14450915.878422169</v>
      </c>
      <c r="DJ41">
        <f>(Transition!$D40*('RCP26 scenario'!AB42*'Unit emission'!AB41+'RCP26 scenario'!AB130*'Unit emission'!AB173)*Efficiency!$G40+(Transition!$C40*('RCP26 scenario'!AB42*'Unit emission'!AB85)+'RCP26 scenario'!AB130*'Unit emission'!AB217)*Efficiency!$P40)/Lifetime!$C40</f>
        <v>56487407.286382154</v>
      </c>
      <c r="DK41">
        <f>(Transition!$D40*('RCP26 scenario'!AC42*'Unit emission'!AC41+'RCP26 scenario'!AC130*'Unit emission'!AC173)*Efficiency!$G40+(Transition!$C40*('RCP26 scenario'!AC42*'Unit emission'!AC85)+'RCP26 scenario'!AC130*'Unit emission'!AC217)*Efficiency!$P40)/Lifetime!$C40</f>
        <v>29694979.011637155</v>
      </c>
      <c r="DL41">
        <f>(Transition!$D40*('RCP26 scenario'!AD42*'Unit emission'!AD41+'RCP26 scenario'!AD130*'Unit emission'!AD173)*Efficiency!$G40+(Transition!$C40*('RCP26 scenario'!AD42*'Unit emission'!AD85)+'RCP26 scenario'!AD130*'Unit emission'!AD217)*Efficiency!$P40)/Lifetime!$C40</f>
        <v>14163701.813049106</v>
      </c>
      <c r="DM41">
        <f>(Transition!$D40*('RCP26 scenario'!AE42*'Unit emission'!AE41+'RCP26 scenario'!AE130*'Unit emission'!AE173)*Efficiency!$G40+(Transition!$C40*('RCP26 scenario'!AE42*'Unit emission'!AE85)+'RCP26 scenario'!AE130*'Unit emission'!AE217)*Efficiency!$P40)/Lifetime!$C40</f>
        <v>10202733.966759572</v>
      </c>
      <c r="DN41">
        <f>(Transition!$D40*('RCP26 scenario'!AF42*'Unit emission'!AF41+'RCP26 scenario'!AF130*'Unit emission'!AF173)*Efficiency!$G40+(Transition!$C40*('RCP26 scenario'!AF42*'Unit emission'!AF85)+'RCP26 scenario'!AF130*'Unit emission'!AF217)*Efficiency!$P40)/Lifetime!$C40</f>
        <v>10313990.390324093</v>
      </c>
      <c r="DO41">
        <f>(Transition!$D40*('RCP26 scenario'!AG42*'Unit emission'!AG41+'RCP26 scenario'!AG130*'Unit emission'!AG173)*Efficiency!$G40+(Transition!$C40*('RCP26 scenario'!AG42*'Unit emission'!AG85)+'RCP26 scenario'!AG130*'Unit emission'!AG217)*Efficiency!$P40)/Lifetime!$C40</f>
        <v>18219231.879853852</v>
      </c>
      <c r="DP41">
        <f>(Transition!$D40*('RCP26 scenario'!AH42*'Unit emission'!AH41+'RCP26 scenario'!AH130*'Unit emission'!AH173)*Efficiency!$G40+(Transition!$C40*('RCP26 scenario'!AH42*'Unit emission'!AH85)+'RCP26 scenario'!AH130*'Unit emission'!AH217)*Efficiency!$P40)/Lifetime!$C40</f>
        <v>7086701.4314019466</v>
      </c>
      <c r="DQ41">
        <f>(Transition!$D40*('RCP26 scenario'!AI42*'Unit emission'!AI41+'RCP26 scenario'!AI130*'Unit emission'!AI173)*Efficiency!$G40+(Transition!$C40*('RCP26 scenario'!AI42*'Unit emission'!AI85)+'RCP26 scenario'!AI130*'Unit emission'!AI217)*Efficiency!$P40)/Lifetime!$C40</f>
        <v>37146741.508864723</v>
      </c>
      <c r="DR41">
        <f>(Transition!$D40*('RCP26 scenario'!AJ42*'Unit emission'!AJ41)*Efficiency!$G40+Transition!$C40*('RCP26 scenario'!AJ42*'Unit emission'!AJ85)*Efficiency!$P40)/Lifetime!$C40</f>
        <v>0</v>
      </c>
      <c r="DS41">
        <f>(Transition!$D40*('RCP26 scenario'!AK42*'Unit emission'!T41+'RCP26 scenario'!AK130*'Unit emission'!T173)*Efficiency!$G40+(Transition!$C40*('RCP26 scenario'!AK42*'Unit emission'!T85)+'RCP26 scenario'!AK130*'Unit emission'!T217)*Efficiency!$P40)/Lifetime!$C40</f>
        <v>193674351.80327827</v>
      </c>
      <c r="DT41">
        <f>(Transition!$D40*('RCP26 scenario'!AL42*'Unit emission'!U41+'RCP26 scenario'!AL130*'Unit emission'!U173)*Efficiency!$G40+(Transition!$C40*('RCP26 scenario'!AL42*'Unit emission'!U85)+'RCP26 scenario'!AL130*'Unit emission'!U217)*Efficiency!$P40)/Lifetime!$C40</f>
        <v>110273727.82464238</v>
      </c>
      <c r="DU41">
        <f>(Transition!$D40*('RCP26 scenario'!AM42*'Unit emission'!V41+'RCP26 scenario'!AM130*'Unit emission'!V173)*Efficiency!$G40+(Transition!$C40*('RCP26 scenario'!AM42*'Unit emission'!V85)+'RCP26 scenario'!AM130*'Unit emission'!V217)*Efficiency!$P40)/Lifetime!$C40</f>
        <v>49330003.360941507</v>
      </c>
      <c r="DV41">
        <f>(Transition!$D40*('RCP26 scenario'!AN42*'Unit emission'!W41+'RCP26 scenario'!AN130*'Unit emission'!W173)*Efficiency!$G40+(Transition!$C40*('RCP26 scenario'!AN42*'Unit emission'!W85)+'RCP26 scenario'!AN130*'Unit emission'!W217)*Efficiency!$P40)/Lifetime!$C40</f>
        <v>21278115.232293919</v>
      </c>
      <c r="DW41">
        <f>(Transition!$D40*('RCP26 scenario'!AO42*'Unit emission'!X41+'RCP26 scenario'!AO130*'Unit emission'!X173)*Efficiency!$G40+(Transition!$C40*('RCP26 scenario'!AO42*'Unit emission'!X85)+'RCP26 scenario'!AO130*'Unit emission'!X217)*Efficiency!$P40)/Lifetime!$C40</f>
        <v>187111960.41750595</v>
      </c>
      <c r="DX41">
        <f>(Transition!$D40*('RCP26 scenario'!AP42*'Unit emission'!Y41+'RCP26 scenario'!AP130*'Unit emission'!Y173)*Efficiency!$G40+(Transition!$C40*('RCP26 scenario'!AP42*'Unit emission'!Y85)+'RCP26 scenario'!AP130*'Unit emission'!Y217)*Efficiency!$P40)/Lifetime!$C40</f>
        <v>21708164.445065167</v>
      </c>
      <c r="DY41">
        <f>(Transition!$D40*('RCP26 scenario'!AQ42*'Unit emission'!Z41+'RCP26 scenario'!AQ130*'Unit emission'!Z173)*Efficiency!$G40+(Transition!$C40*('RCP26 scenario'!AQ42*'Unit emission'!Z85)+'RCP26 scenario'!AQ130*'Unit emission'!Z217)*Efficiency!$P40)/Lifetime!$C40</f>
        <v>16993357.437341515</v>
      </c>
      <c r="DZ41">
        <f>(Transition!$D40*('RCP26 scenario'!AR42*'Unit emission'!AA41+'RCP26 scenario'!AR130*'Unit emission'!AA173)*Efficiency!$G40+(Transition!$C40*('RCP26 scenario'!AR42*'Unit emission'!AA85)+'RCP26 scenario'!AR130*'Unit emission'!AA217)*Efficiency!$P40)/Lifetime!$C40</f>
        <v>28901831.756844375</v>
      </c>
      <c r="EA41">
        <f>(Transition!$D40*('RCP26 scenario'!AS42*'Unit emission'!AB41+'RCP26 scenario'!AS130*'Unit emission'!AB173)*Efficiency!$G40+(Transition!$C40*('RCP26 scenario'!AS42*'Unit emission'!AB85)+'RCP26 scenario'!AS130*'Unit emission'!AB217)*Efficiency!$P40)/Lifetime!$C40</f>
        <v>112974814.57276431</v>
      </c>
      <c r="EB41">
        <f>(Transition!$D40*('RCP26 scenario'!AT42*'Unit emission'!AC41+'RCP26 scenario'!AT130*'Unit emission'!AC173)*Efficiency!$G40+(Transition!$C40*('RCP26 scenario'!AT42*'Unit emission'!AC85)+'RCP26 scenario'!AT130*'Unit emission'!AC217)*Efficiency!$P40)/Lifetime!$C40</f>
        <v>59389958.023274012</v>
      </c>
      <c r="EC41">
        <f>(Transition!$D40*('RCP26 scenario'!AU42*'Unit emission'!AD41+'RCP26 scenario'!AU130*'Unit emission'!AD173)*Efficiency!$G40+(Transition!$C40*('RCP26 scenario'!AU42*'Unit emission'!AD85)+'RCP26 scenario'!AU130*'Unit emission'!AD217)*Efficiency!$P40)/Lifetime!$C40</f>
        <v>45958039.013157465</v>
      </c>
      <c r="ED41">
        <f>(Transition!$D40*('RCP26 scenario'!AV42*'Unit emission'!AE41+'RCP26 scenario'!AV130*'Unit emission'!AE173)*Efficiency!$G40+(Transition!$C40*('RCP26 scenario'!AV42*'Unit emission'!AE85)+'RCP26 scenario'!AV130*'Unit emission'!AE217)*Efficiency!$P40)/Lifetime!$C40</f>
        <v>20405440.08717192</v>
      </c>
      <c r="EE41">
        <f>(Transition!$D40*('RCP26 scenario'!AW42*'Unit emission'!AF41+'RCP26 scenario'!AW130*'Unit emission'!AF173)*Efficiency!$G40+(Transition!$C40*('RCP26 scenario'!AW42*'Unit emission'!AF85)+'RCP26 scenario'!AW130*'Unit emission'!AF217)*Efficiency!$P40)/Lifetime!$C40</f>
        <v>20627604.649252221</v>
      </c>
      <c r="EF41">
        <f>(Transition!$D40*('RCP26 scenario'!AX42*'Unit emission'!AG41+'RCP26 scenario'!AX130*'Unit emission'!AG173)*Efficiency!$G40+(Transition!$C40*('RCP26 scenario'!AX42*'Unit emission'!AG85)+'RCP26 scenario'!AX130*'Unit emission'!AG217)*Efficiency!$P40)/Lifetime!$C40</f>
        <v>23347214.160795853</v>
      </c>
      <c r="EG41">
        <f>(Transition!$D40*('RCP26 scenario'!AY42*'Unit emission'!AH41+'RCP26 scenario'!AY130*'Unit emission'!AH173)*Efficiency!$G40+(Transition!$C40*('RCP26 scenario'!AY42*'Unit emission'!AH85)+'RCP26 scenario'!AY130*'Unit emission'!AH217)*Efficiency!$P40)/Lifetime!$C40</f>
        <v>14172903.50629767</v>
      </c>
      <c r="EH41">
        <f>(Transition!$D40*('RCP26 scenario'!AZ42*'Unit emission'!AI41+'RCP26 scenario'!AZ130*'Unit emission'!AI173)*Efficiency!$G40+(Transition!$C40*('RCP26 scenario'!AZ42*'Unit emission'!AI85)+'RCP26 scenario'!AZ130*'Unit emission'!AI217)*Efficiency!$P40)/Lifetime!$C40</f>
        <v>100420239.69021453</v>
      </c>
      <c r="EI41">
        <f>(Transition!$D40*('RCP26 scenario'!BA42*'Unit emission'!AJ41)*Efficiency!$G40+Transition!$C40*('RCP26 scenario'!BA42*'Unit emission'!AJ85)*Efficiency!$P40)/Lifetime!$C40</f>
        <v>0</v>
      </c>
      <c r="EJ41" s="9">
        <f>(Transition!$D40*('RCP26 scenario'!BB42*'Unit emission'!T41)*Efficiency!$G40+Transition!$C40*('RCP26 scenario'!BB42*'Unit emission'!T85)*Efficiency!$P40)/Lifetime!$C40</f>
        <v>0</v>
      </c>
      <c r="EK41" s="9">
        <f>(Transition!$D40*('RCP26 scenario'!BC42*'Unit emission'!U41)*Efficiency!$G40+Transition!$C40*('RCP26 scenario'!BC42*'Unit emission'!U85)*Efficiency!$P40)/Lifetime!$C40</f>
        <v>0</v>
      </c>
      <c r="EL41" s="9">
        <f>(Transition!$D40*('RCP26 scenario'!BD42*'Unit emission'!V41)*Efficiency!$G40+Transition!$C40*('RCP26 scenario'!BD42*'Unit emission'!V85)*Efficiency!$P40)/Lifetime!$C40</f>
        <v>0</v>
      </c>
      <c r="EM41" s="9">
        <f>(Transition!$D40*('RCP26 scenario'!BE42*'Unit emission'!W41)*Efficiency!$G40+Transition!$C40*('RCP26 scenario'!BE42*'Unit emission'!W85)*Efficiency!$P40)/Lifetime!$C40</f>
        <v>0</v>
      </c>
      <c r="EN41" s="9">
        <f>(Transition!$D40*('RCP26 scenario'!BF42*'Unit emission'!X41)*Efficiency!$G40+Transition!$C40*('RCP26 scenario'!BF42*'Unit emission'!X85)*Efficiency!$P40)/Lifetime!$C40</f>
        <v>0</v>
      </c>
      <c r="EO41" s="9">
        <f>(Transition!$D40*('RCP26 scenario'!BG42*'Unit emission'!Y41)*Efficiency!$G40+Transition!$C40*('RCP26 scenario'!BG42*'Unit emission'!Y85)*Efficiency!$P40)/Lifetime!$C40</f>
        <v>0</v>
      </c>
      <c r="EP41" s="9">
        <f>(Transition!$D40*('RCP26 scenario'!BH42*'Unit emission'!Z41)*Efficiency!$G40+Transition!$C40*('RCP26 scenario'!BH42*'Unit emission'!Z85)*Efficiency!$P40)/Lifetime!$C40</f>
        <v>0</v>
      </c>
      <c r="EQ41" s="9">
        <f>(Transition!$D40*('RCP26 scenario'!BI42*'Unit emission'!AA41)*Efficiency!$G40+Transition!$C40*('RCP26 scenario'!BI42*'Unit emission'!AA85)*Efficiency!$P40)/Lifetime!$C40</f>
        <v>0</v>
      </c>
      <c r="ER41" s="9">
        <f>(Transition!$D40*('RCP26 scenario'!BJ42*'Unit emission'!AB41)*Efficiency!$G40+Transition!$C40*('RCP26 scenario'!BJ42*'Unit emission'!AB85)*Efficiency!$P40)/Lifetime!$C40</f>
        <v>0</v>
      </c>
      <c r="ES41" s="9">
        <f>(Transition!$D40*('RCP26 scenario'!BK42*'Unit emission'!AC41)*Efficiency!$G40+Transition!$C40*('RCP26 scenario'!BK42*'Unit emission'!AC85)*Efficiency!$P40)/Lifetime!$C40</f>
        <v>0</v>
      </c>
      <c r="ET41" s="9">
        <f>(Transition!$D40*('RCP26 scenario'!BL42*'Unit emission'!AD41)*Efficiency!$G40+Transition!$C40*('RCP26 scenario'!BL42*'Unit emission'!AD85)*Efficiency!$P40)/Lifetime!$C40</f>
        <v>0</v>
      </c>
      <c r="EU41" s="9">
        <f>(Transition!$D40*('RCP26 scenario'!BM42*'Unit emission'!AE41)*Efficiency!$G40+Transition!$C40*('RCP26 scenario'!BM42*'Unit emission'!AE85)*Efficiency!$P40)/Lifetime!$C40</f>
        <v>0</v>
      </c>
      <c r="EV41" s="9">
        <f>(Transition!$D40*('RCP26 scenario'!BN42*'Unit emission'!AF41)*Efficiency!$G40+Transition!$C40*('RCP26 scenario'!BN42*'Unit emission'!AF85)*Efficiency!$P40)/Lifetime!$C40</f>
        <v>0</v>
      </c>
      <c r="EW41" s="9">
        <f>(Transition!$D40*('RCP26 scenario'!BO42*'Unit emission'!AG41)*Efficiency!$G40+Transition!$C40*('RCP26 scenario'!BO42*'Unit emission'!AG85)*Efficiency!$P40)/Lifetime!$C40</f>
        <v>0</v>
      </c>
      <c r="EX41" s="9">
        <f>(Transition!$D40*('RCP26 scenario'!BP42*'Unit emission'!AH41)*Efficiency!$G40+Transition!$C40*('RCP26 scenario'!BP42*'Unit emission'!AH85)*Efficiency!$P40)/Lifetime!$C40</f>
        <v>0</v>
      </c>
      <c r="EY41" s="9">
        <f>(Transition!$D40*('RCP26 scenario'!BQ42*'Unit emission'!AI41)*Efficiency!$G40+Transition!$C40*('RCP26 scenario'!BQ42*'Unit emission'!AI85)*Efficiency!$P40)/Lifetime!$C40</f>
        <v>0</v>
      </c>
      <c r="EZ41" s="9">
        <f>(Transition!$D40*('RCP26 scenario'!BR42*'Unit emission'!AJ41)*Efficiency!$G40+Transition!$C40*('RCP26 scenario'!BR42*'Unit emission'!AJ85)*Efficiency!$P40)/Lifetime!$C40</f>
        <v>0</v>
      </c>
      <c r="FA41" s="9">
        <f>(Transition!$D40*('RCP26 scenario'!BS42*'Unit emission'!T41)*Efficiency!$G40+Transition!$C40*('RCP26 scenario'!BS42*'Unit emission'!T85)*Efficiency!$P40)/Lifetime!$C40</f>
        <v>0</v>
      </c>
      <c r="FB41" s="9">
        <f>(Transition!$D40*('RCP26 scenario'!BT42*'Unit emission'!U41)*Efficiency!$G40+Transition!$C40*('RCP26 scenario'!BT42*'Unit emission'!U85)*Efficiency!$P40)/Lifetime!$C40</f>
        <v>0</v>
      </c>
      <c r="FC41" s="9">
        <f>(Transition!$D40*('RCP26 scenario'!BU42*'Unit emission'!V41)*Efficiency!$G40+Transition!$C40*('RCP26 scenario'!BU42*'Unit emission'!V85)*Efficiency!$P40)/Lifetime!$C40</f>
        <v>0</v>
      </c>
      <c r="FD41" s="9">
        <f>(Transition!$D40*('RCP26 scenario'!BV42*'Unit emission'!W41)*Efficiency!$G40+Transition!$C40*('RCP26 scenario'!BV42*'Unit emission'!W85)*Efficiency!$P40)/Lifetime!$C40</f>
        <v>0</v>
      </c>
      <c r="FE41" s="9">
        <f>(Transition!$D40*('RCP26 scenario'!BW42*'Unit emission'!X41)*Efficiency!$G40+Transition!$C40*('RCP26 scenario'!BW42*'Unit emission'!X85)*Efficiency!$P40)/Lifetime!$C40</f>
        <v>0</v>
      </c>
      <c r="FF41" s="9">
        <f>(Transition!$D40*('RCP26 scenario'!BX42*'Unit emission'!Y41)*Efficiency!$G40+Transition!$C40*('RCP26 scenario'!BX42*'Unit emission'!Y85)*Efficiency!$P40)/Lifetime!$C40</f>
        <v>0</v>
      </c>
      <c r="FG41" s="9">
        <f>(Transition!$D40*('RCP26 scenario'!BY42*'Unit emission'!Z41)*Efficiency!$G40+Transition!$C40*('RCP26 scenario'!BY42*'Unit emission'!Z85)*Efficiency!$P40)/Lifetime!$C40</f>
        <v>0</v>
      </c>
      <c r="FH41" s="9">
        <f>(Transition!$D40*('RCP26 scenario'!BZ42*'Unit emission'!AA41)*Efficiency!$G40+Transition!$C40*('RCP26 scenario'!BZ42*'Unit emission'!AA85)*Efficiency!$P40)/Lifetime!$C40</f>
        <v>0</v>
      </c>
      <c r="FI41" s="9">
        <f>(Transition!$D40*('RCP26 scenario'!CA42*'Unit emission'!AB41)*Efficiency!$G40+Transition!$C40*('RCP26 scenario'!CA42*'Unit emission'!AB85)*Efficiency!$P40)/Lifetime!$C40</f>
        <v>0</v>
      </c>
      <c r="FJ41" s="9">
        <f>(Transition!$D40*('RCP26 scenario'!CB42*'Unit emission'!AC41)*Efficiency!$G40+Transition!$C40*('RCP26 scenario'!CB42*'Unit emission'!AC85)*Efficiency!$P40)/Lifetime!$C40</f>
        <v>0</v>
      </c>
      <c r="FK41" s="9">
        <f>(Transition!$D40*('RCP26 scenario'!CC42*'Unit emission'!AD41)*Efficiency!$G40+Transition!$C40*('RCP26 scenario'!CC42*'Unit emission'!AD85)*Efficiency!$P40)/Lifetime!$C40</f>
        <v>0</v>
      </c>
      <c r="FL41" s="9">
        <f>(Transition!$D40*('RCP26 scenario'!CD42*'Unit emission'!AE41)*Efficiency!$G40+Transition!$C40*('RCP26 scenario'!CD42*'Unit emission'!AE85)*Efficiency!$P40)/Lifetime!$C40</f>
        <v>0</v>
      </c>
      <c r="FM41" s="9">
        <f>(Transition!$D40*('RCP26 scenario'!CE42*'Unit emission'!AF41)*Efficiency!$G40+Transition!$C40*('RCP26 scenario'!CE42*'Unit emission'!AF85)*Efficiency!$P40)/Lifetime!$C40</f>
        <v>0</v>
      </c>
      <c r="FN41" s="9">
        <f>(Transition!$D40*('RCP26 scenario'!CF42*'Unit emission'!AG41)*Efficiency!$G40+Transition!$C40*('RCP26 scenario'!CF42*'Unit emission'!AG85)*Efficiency!$P40)/Lifetime!$C40</f>
        <v>0</v>
      </c>
      <c r="FO41" s="9">
        <f>(Transition!$D40*('RCP26 scenario'!CG42*'Unit emission'!AH41)*Efficiency!$G40+Transition!$C40*('RCP26 scenario'!CG42*'Unit emission'!AH85)*Efficiency!$P40)/Lifetime!$C40</f>
        <v>0</v>
      </c>
      <c r="FP41" s="9">
        <f>(Transition!$D40*('RCP26 scenario'!CH42*'Unit emission'!AI41)*Efficiency!$G40+Transition!$C40*('RCP26 scenario'!CH42*'Unit emission'!AI85)*Efficiency!$P40)/Lifetime!$C40</f>
        <v>0</v>
      </c>
      <c r="FS41">
        <v>2048</v>
      </c>
      <c r="FT41">
        <f>(Transition!$D40*('RCP19 scenario'!C42*'Unit emission'!AK41+'RCP19 scenario'!C130*'Unit emission'!AK173)*Efficiency!$G40+(Transition!$C40*('RCP19 scenario'!C42*'Unit emission'!AK85)+'RCP19 scenario'!C130*'Unit emission'!AK217)*Efficiency!$P40)/Lifetime!$C40</f>
        <v>0</v>
      </c>
      <c r="FU41">
        <f>(Transition!$D40*('RCP19 scenario'!D42*'Unit emission'!AL41+'RCP19 scenario'!D130*'Unit emission'!AL173)*Efficiency!$G40+(Transition!$C40*('RCP19 scenario'!D42*'Unit emission'!AL85)+'RCP19 scenario'!D130*'Unit emission'!AL217)*Efficiency!$P40)/Lifetime!$C40</f>
        <v>0</v>
      </c>
      <c r="FV41">
        <f>(Transition!$D40*('RCP19 scenario'!E42*'Unit emission'!AM41+'RCP19 scenario'!E130*'Unit emission'!AM173)*Efficiency!$G40+(Transition!$C40*('RCP19 scenario'!E42*'Unit emission'!AM85)+'RCP19 scenario'!E130*'Unit emission'!AM217)*Efficiency!$P40)/Lifetime!$C40</f>
        <v>0</v>
      </c>
      <c r="FW41">
        <f>(Transition!$D40*('RCP19 scenario'!F42*'Unit emission'!AN41+'RCP19 scenario'!F130*'Unit emission'!AN173)*Efficiency!$G40+(Transition!$C40*('RCP19 scenario'!F42*'Unit emission'!AN85)+'RCP19 scenario'!F130*'Unit emission'!AN217)*Efficiency!$P40)/Lifetime!$C40</f>
        <v>0</v>
      </c>
      <c r="FX41">
        <f>(Transition!$D40*('RCP19 scenario'!G42*'Unit emission'!AO41+'RCP19 scenario'!G130*'Unit emission'!AO173)*Efficiency!$G40+(Transition!$C40*('RCP19 scenario'!G42*'Unit emission'!AO85)+'RCP19 scenario'!G130*'Unit emission'!AO217)*Efficiency!$P40)/Lifetime!$C40</f>
        <v>0</v>
      </c>
      <c r="FY41">
        <f>(Transition!$D40*('RCP19 scenario'!H42*'Unit emission'!AP41+'RCP19 scenario'!H130*'Unit emission'!AP173)*Efficiency!$G40+(Transition!$C40*('RCP19 scenario'!H42*'Unit emission'!AP85)+'RCP19 scenario'!H130*'Unit emission'!AP217)*Efficiency!$P40)/Lifetime!$C40</f>
        <v>0</v>
      </c>
      <c r="FZ41">
        <f>(Transition!$D40*('RCP19 scenario'!I42*'Unit emission'!AQ41+'RCP19 scenario'!I130*'Unit emission'!AQ173)*Efficiency!$G40+(Transition!$C40*('RCP19 scenario'!I42*'Unit emission'!AQ85)+'RCP19 scenario'!I130*'Unit emission'!AQ217)*Efficiency!$P40)/Lifetime!$C40</f>
        <v>0</v>
      </c>
      <c r="GA41">
        <f>(Transition!$D40*('RCP19 scenario'!J42*'Unit emission'!AR41+'RCP19 scenario'!J130*'Unit emission'!AR173)*Efficiency!$G40+(Transition!$C40*('RCP19 scenario'!J42*'Unit emission'!AR85)+'RCP19 scenario'!J130*'Unit emission'!AR217)*Efficiency!$P40)/Lifetime!$C40</f>
        <v>0</v>
      </c>
      <c r="GB41">
        <f>(Transition!$D40*('RCP19 scenario'!K42*'Unit emission'!AS41+'RCP19 scenario'!K130*'Unit emission'!AS173)*Efficiency!$G40+(Transition!$C40*('RCP19 scenario'!K42*'Unit emission'!AS85)+'RCP19 scenario'!K130*'Unit emission'!AS217)*Efficiency!$P40)/Lifetime!$C40</f>
        <v>0</v>
      </c>
      <c r="GC41">
        <f>(Transition!$D40*('RCP19 scenario'!L42*'Unit emission'!AT41+'RCP19 scenario'!L130*'Unit emission'!AT173)*Efficiency!$G40+(Transition!$C40*('RCP19 scenario'!L42*'Unit emission'!AT85)+'RCP19 scenario'!L130*'Unit emission'!AT217)*Efficiency!$P40)/Lifetime!$C40</f>
        <v>0</v>
      </c>
      <c r="GD41">
        <f>(Transition!$D40*('RCP19 scenario'!M42*'Unit emission'!AU41+'RCP19 scenario'!M130*'Unit emission'!AU173)*Efficiency!$G40+(Transition!$C40*('RCP19 scenario'!M42*'Unit emission'!AU85)+'RCP19 scenario'!M130*'Unit emission'!AU217)*Efficiency!$P40)/Lifetime!$C40</f>
        <v>0</v>
      </c>
      <c r="GE41">
        <f>(Transition!$D40*('RCP19 scenario'!N42*'Unit emission'!AV41+'RCP19 scenario'!N130*'Unit emission'!AV173)*Efficiency!$G40+(Transition!$C40*('RCP19 scenario'!N42*'Unit emission'!AV85)+'RCP19 scenario'!N130*'Unit emission'!AV217)*Efficiency!$P40)/Lifetime!$C40</f>
        <v>0</v>
      </c>
      <c r="GF41">
        <f>(Transition!$D40*('RCP19 scenario'!O42*'Unit emission'!AW41+'RCP19 scenario'!O130*'Unit emission'!AW173)*Efficiency!$G40+(Transition!$C40*('RCP19 scenario'!O42*'Unit emission'!AW85)+'RCP19 scenario'!O130*'Unit emission'!AW217)*Efficiency!$P40)/Lifetime!$C40</f>
        <v>0</v>
      </c>
      <c r="GG41">
        <f>(Transition!$D40*('RCP19 scenario'!P42*'Unit emission'!AX41+'RCP19 scenario'!P130*'Unit emission'!AX173)*Efficiency!$G40+(Transition!$C40*('RCP19 scenario'!P42*'Unit emission'!AX85)+'RCP19 scenario'!P130*'Unit emission'!AX217)*Efficiency!$P40)/Lifetime!$C40</f>
        <v>0</v>
      </c>
      <c r="GH41">
        <f>(Transition!$D40*('RCP19 scenario'!Q42*'Unit emission'!AY41+'RCP19 scenario'!Q130*'Unit emission'!AY173)*Efficiency!$G40+(Transition!$C40*('RCP19 scenario'!Q42*'Unit emission'!AY85)+'RCP19 scenario'!Q130*'Unit emission'!AY217)*Efficiency!$P40)/Lifetime!$C40</f>
        <v>0</v>
      </c>
      <c r="GI41">
        <f>(Transition!$D40*('RCP19 scenario'!R42*'Unit emission'!AZ41+'RCP19 scenario'!R130*'Unit emission'!AZ173)*Efficiency!$G40+(Transition!$C40*('RCP19 scenario'!R42*'Unit emission'!AZ85)+'RCP19 scenario'!R130*'Unit emission'!AZ217)*Efficiency!$P40)/Lifetime!$C40</f>
        <v>0</v>
      </c>
      <c r="GJ41">
        <f>(Transition!$D40*('RCP19 scenario'!S42*'Unit emission'!BA41)*Efficiency!$G40+Transition!$C40*('RCP19 scenario'!S42*'Unit emission'!BA85)*Efficiency!$P40)/Lifetime!$C40</f>
        <v>0</v>
      </c>
      <c r="GK41">
        <f>(Transition!$D40*('RCP19 scenario'!T42*'Unit emission'!AK41+'RCP19 scenario'!T130*'Unit emission'!AK173)*Efficiency!$G40+(Transition!$C40*('RCP19 scenario'!T42*'Unit emission'!AK85)+'RCP19 scenario'!T130*'Unit emission'!AK217)*Efficiency!$P40)/Lifetime!$C40</f>
        <v>54932633.573060535</v>
      </c>
      <c r="GL41">
        <f>(Transition!$D40*('RCP19 scenario'!U42*'Unit emission'!AL41+'RCP19 scenario'!U130*'Unit emission'!AL173)*Efficiency!$G40+(Transition!$C40*('RCP19 scenario'!U42*'Unit emission'!AL85)+'RCP19 scenario'!U130*'Unit emission'!AL217)*Efficiency!$P40)/Lifetime!$C40</f>
        <v>6536120.3427340984</v>
      </c>
      <c r="GM41">
        <f>(Transition!$D40*('RCP19 scenario'!V42*'Unit emission'!AM41+'RCP19 scenario'!V130*'Unit emission'!AM173)*Efficiency!$G40+(Transition!$C40*('RCP19 scenario'!V42*'Unit emission'!AM85)+'RCP19 scenario'!V130*'Unit emission'!AM217)*Efficiency!$P40)/Lifetime!$C40</f>
        <v>7438797.3242641138</v>
      </c>
      <c r="GN41">
        <f>(Transition!$D40*('RCP19 scenario'!W42*'Unit emission'!AN41+'RCP19 scenario'!W130*'Unit emission'!AN173)*Efficiency!$G40+(Transition!$C40*('RCP19 scenario'!W42*'Unit emission'!AN85)+'RCP19 scenario'!W130*'Unit emission'!AN217)*Efficiency!$P40)/Lifetime!$C40</f>
        <v>9167348.3744820096</v>
      </c>
      <c r="GO41">
        <f>(Transition!$D40*('RCP19 scenario'!X42*'Unit emission'!AO41+'RCP19 scenario'!X130*'Unit emission'!AO173)*Efficiency!$G40+(Transition!$C40*('RCP19 scenario'!X42*'Unit emission'!AO85)+'RCP19 scenario'!X130*'Unit emission'!AO217)*Efficiency!$P40)/Lifetime!$C40</f>
        <v>114394364.8426988</v>
      </c>
      <c r="GP41">
        <f>(Transition!$D40*('RCP19 scenario'!Y42*'Unit emission'!AP41+'RCP19 scenario'!Y130*'Unit emission'!AP173)*Efficiency!$G40+(Transition!$C40*('RCP19 scenario'!Y42*'Unit emission'!AP85)+'RCP19 scenario'!Y130*'Unit emission'!AP217)*Efficiency!$P40)/Lifetime!$C40</f>
        <v>15573949.905589359</v>
      </c>
      <c r="GQ41">
        <f>(Transition!$D40*('RCP19 scenario'!Z42*'Unit emission'!AQ41+'RCP19 scenario'!Z130*'Unit emission'!AQ173)*Efficiency!$G40+(Transition!$C40*('RCP19 scenario'!Z42*'Unit emission'!AQ85)+'RCP19 scenario'!Z130*'Unit emission'!AQ217)*Efficiency!$P40)/Lifetime!$C40</f>
        <v>5320240.8392985584</v>
      </c>
      <c r="GR41">
        <f>(Transition!$D40*('RCP19 scenario'!AA42*'Unit emission'!AR41+'RCP19 scenario'!AA130*'Unit emission'!AR173)*Efficiency!$G40+(Transition!$C40*('RCP19 scenario'!AA42*'Unit emission'!AR85)+'RCP19 scenario'!AA130*'Unit emission'!AR217)*Efficiency!$P40)/Lifetime!$C40</f>
        <v>0</v>
      </c>
      <c r="GS41">
        <f>(Transition!$D40*('RCP19 scenario'!AB42*'Unit emission'!AS41+'RCP19 scenario'!AB130*'Unit emission'!AS173)*Efficiency!$G40+(Transition!$C40*('RCP19 scenario'!AB42*'Unit emission'!AS85)+'RCP19 scenario'!AB130*'Unit emission'!AS217)*Efficiency!$P40)/Lifetime!$C40</f>
        <v>87499312.165422186</v>
      </c>
      <c r="GT41">
        <f>(Transition!$D40*('RCP19 scenario'!AC42*'Unit emission'!AT41+'RCP19 scenario'!AC130*'Unit emission'!AT173)*Efficiency!$G40+(Transition!$C40*('RCP19 scenario'!AC42*'Unit emission'!AT85)+'RCP19 scenario'!AC130*'Unit emission'!AT217)*Efficiency!$P40)/Lifetime!$C40</f>
        <v>45844908.841871336</v>
      </c>
      <c r="GU41">
        <f>(Transition!$D40*('RCP19 scenario'!AD42*'Unit emission'!AU41+'RCP19 scenario'!AD130*'Unit emission'!AU173)*Efficiency!$G40+(Transition!$C40*('RCP19 scenario'!AD42*'Unit emission'!AU85)+'RCP19 scenario'!AD130*'Unit emission'!AU217)*Efficiency!$P40)/Lifetime!$C40</f>
        <v>20242800.758666623</v>
      </c>
      <c r="GV41">
        <f>(Transition!$D40*('RCP19 scenario'!AE42*'Unit emission'!AV41+'RCP19 scenario'!AE130*'Unit emission'!AV173)*Efficiency!$G40+(Transition!$C40*('RCP19 scenario'!AE42*'Unit emission'!AV85)+'RCP19 scenario'!AE130*'Unit emission'!AV217)*Efficiency!$P40)/Lifetime!$C40</f>
        <v>5210198.2184345517</v>
      </c>
      <c r="GW41">
        <f>(Transition!$D40*('RCP19 scenario'!AF42*'Unit emission'!AW41+'RCP19 scenario'!AF130*'Unit emission'!AW173)*Efficiency!$G40+(Transition!$C40*('RCP19 scenario'!AF42*'Unit emission'!AW85)+'RCP19 scenario'!AF130*'Unit emission'!AW217)*Efficiency!$P40)/Lifetime!$C40</f>
        <v>8922713.8854663894</v>
      </c>
      <c r="GX41">
        <f>(Transition!$D40*('RCP19 scenario'!AG42*'Unit emission'!AX41+'RCP19 scenario'!AG130*'Unit emission'!AX173)*Efficiency!$G40+(Transition!$C40*('RCP19 scenario'!AG42*'Unit emission'!AX85)+'RCP19 scenario'!AG130*'Unit emission'!AX217)*Efficiency!$P40)/Lifetime!$C40</f>
        <v>1731205.2339844231</v>
      </c>
      <c r="GY41">
        <f>(Transition!$D40*('RCP19 scenario'!AH42*'Unit emission'!AY41+'RCP19 scenario'!AH130*'Unit emission'!AY173)*Efficiency!$G40+(Transition!$C40*('RCP19 scenario'!AH42*'Unit emission'!AY85)+'RCP19 scenario'!AH130*'Unit emission'!AY217)*Efficiency!$P40)/Lifetime!$C40</f>
        <v>0</v>
      </c>
      <c r="GZ41">
        <f>(Transition!$D40*('RCP19 scenario'!AI42*'Unit emission'!AZ41+'RCP19 scenario'!AI130*'Unit emission'!AZ173)*Efficiency!$G40+(Transition!$C40*('RCP19 scenario'!AI42*'Unit emission'!AZ85)+'RCP19 scenario'!AI130*'Unit emission'!AZ217)*Efficiency!$P40)/Lifetime!$C40</f>
        <v>64319123.872990392</v>
      </c>
      <c r="HA41">
        <f>(Transition!$D40*('RCP19 scenario'!AJ42*'Unit emission'!BA41)*Efficiency!$G40+Transition!$C40*('RCP19 scenario'!AJ42*'Unit emission'!BA85)*Efficiency!$P40)/Lifetime!$C40</f>
        <v>0</v>
      </c>
      <c r="HB41">
        <f>(Transition!$D40*('RCP19 scenario'!AK42*'Unit emission'!AK41+'RCP19 scenario'!AK130*'Unit emission'!AK173)*Efficiency!$G40+(Transition!$C40*('RCP19 scenario'!AK42*'Unit emission'!AK85)+'RCP19 scenario'!AK130*'Unit emission'!AK217)*Efficiency!$P40)/Lifetime!$C40</f>
        <v>304851869.59300631</v>
      </c>
      <c r="HC41">
        <f>(Transition!$D40*('RCP19 scenario'!AL42*'Unit emission'!AL41+'RCP19 scenario'!AL130*'Unit emission'!AL173)*Efficiency!$G40+(Transition!$C40*('RCP19 scenario'!AL42*'Unit emission'!AL85)+'RCP19 scenario'!AL130*'Unit emission'!AL217)*Efficiency!$P40)/Lifetime!$C40</f>
        <v>13072125.408754485</v>
      </c>
      <c r="HD41">
        <f>(Transition!$D40*('RCP19 scenario'!AM42*'Unit emission'!AM41+'RCP19 scenario'!AM130*'Unit emission'!AM173)*Efficiency!$G40+(Transition!$C40*('RCP19 scenario'!AM42*'Unit emission'!AM85)+'RCP19 scenario'!AM130*'Unit emission'!AM217)*Efficiency!$P40)/Lifetime!$C40</f>
        <v>63928918.360919565</v>
      </c>
      <c r="HE41">
        <f>(Transition!$D40*('RCP19 scenario'!AN42*'Unit emission'!AN41+'RCP19 scenario'!AN130*'Unit emission'!AN173)*Efficiency!$G40+(Transition!$C40*('RCP19 scenario'!AN42*'Unit emission'!AN85)+'RCP19 scenario'!AN130*'Unit emission'!AN217)*Efficiency!$P40)/Lifetime!$C40</f>
        <v>19348582.902271587</v>
      </c>
      <c r="HF41">
        <f>(Transition!$D40*('RCP19 scenario'!AO42*'Unit emission'!AO41+'RCP19 scenario'!AO130*'Unit emission'!AO173)*Efficiency!$G40+(Transition!$C40*('RCP19 scenario'!AO42*'Unit emission'!AO85)+'RCP19 scenario'!AO130*'Unit emission'!AO217)*Efficiency!$P40)/Lifetime!$C40</f>
        <v>228764473.66811183</v>
      </c>
      <c r="HG41">
        <f>(Transition!$D40*('RCP19 scenario'!AP42*'Unit emission'!AP41+'RCP19 scenario'!AP130*'Unit emission'!AP173)*Efficiency!$G40+(Transition!$C40*('RCP19 scenario'!AP42*'Unit emission'!AP85)+'RCP19 scenario'!AP130*'Unit emission'!AP217)*Efficiency!$P40)/Lifetime!$C40</f>
        <v>31147249.859855302</v>
      </c>
      <c r="HH41">
        <f>(Transition!$D40*('RCP19 scenario'!AQ42*'Unit emission'!AQ41+'RCP19 scenario'!AQ130*'Unit emission'!AQ173)*Efficiency!$G40+(Transition!$C40*('RCP19 scenario'!AQ42*'Unit emission'!AQ85)+'RCP19 scenario'!AQ130*'Unit emission'!AQ217)*Efficiency!$P40)/Lifetime!$C40</f>
        <v>10640481.678597152</v>
      </c>
      <c r="HI41">
        <f>(Transition!$D40*('RCP19 scenario'!AR42*'Unit emission'!AR41+'RCP19 scenario'!AR130*'Unit emission'!AR173)*Efficiency!$G40+(Transition!$C40*('RCP19 scenario'!AR42*'Unit emission'!AR85)+'RCP19 scenario'!AR130*'Unit emission'!AR217)*Efficiency!$P40)/Lifetime!$C40</f>
        <v>0</v>
      </c>
      <c r="HJ41">
        <f>(Transition!$D40*('RCP19 scenario'!AS42*'Unit emission'!AS41+'RCP19 scenario'!AS130*'Unit emission'!AS173)*Efficiency!$G40+(Transition!$C40*('RCP19 scenario'!AS42*'Unit emission'!AS85)+'RCP19 scenario'!AS130*'Unit emission'!AS217)*Efficiency!$P40)/Lifetime!$C40</f>
        <v>174998624.33084437</v>
      </c>
      <c r="HK41">
        <f>(Transition!$D40*('RCP19 scenario'!AT42*'Unit emission'!AT41+'RCP19 scenario'!AT130*'Unit emission'!AT173)*Efficiency!$G40+(Transition!$C40*('RCP19 scenario'!AT42*'Unit emission'!AT85)+'RCP19 scenario'!AT130*'Unit emission'!AT217)*Efficiency!$P40)/Lifetime!$C40</f>
        <v>91689817.683742672</v>
      </c>
      <c r="HL41">
        <f>(Transition!$D40*('RCP19 scenario'!AU42*'Unit emission'!AU41+'RCP19 scenario'!AU130*'Unit emission'!AU173)*Efficiency!$G40+(Transition!$C40*('RCP19 scenario'!AU42*'Unit emission'!AU85)+'RCP19 scenario'!AU130*'Unit emission'!AU217)*Efficiency!$P40)/Lifetime!$C40</f>
        <v>79950116.040474266</v>
      </c>
      <c r="HM41">
        <f>(Transition!$D40*('RCP19 scenario'!AV42*'Unit emission'!AV41+'RCP19 scenario'!AV130*'Unit emission'!AV173)*Efficiency!$G40+(Transition!$C40*('RCP19 scenario'!AV42*'Unit emission'!AV85)+'RCP19 scenario'!AV130*'Unit emission'!AV217)*Efficiency!$P40)/Lifetime!$C40</f>
        <v>10420368.674748236</v>
      </c>
      <c r="HN41">
        <f>(Transition!$D40*('RCP19 scenario'!AW42*'Unit emission'!AW41+'RCP19 scenario'!AW130*'Unit emission'!AW173)*Efficiency!$G40+(Transition!$C40*('RCP19 scenario'!AW42*'Unit emission'!AW85)+'RCP19 scenario'!AW130*'Unit emission'!AW217)*Efficiency!$P40)/Lifetime!$C40</f>
        <v>17845427.770932779</v>
      </c>
      <c r="HO41">
        <f>(Transition!$D40*('RCP19 scenario'!AX42*'Unit emission'!AX41+'RCP19 scenario'!AX130*'Unit emission'!AX173)*Efficiency!$G40+(Transition!$C40*('RCP19 scenario'!AX42*'Unit emission'!AX85)+'RCP19 scenario'!AX130*'Unit emission'!AX217)*Efficiency!$P40)/Lifetime!$C40</f>
        <v>3940234.6638037744</v>
      </c>
      <c r="HP41">
        <f>(Transition!$D40*('RCP19 scenario'!AY42*'Unit emission'!AY41+'RCP19 scenario'!AY130*'Unit emission'!AY173)*Efficiency!$G40+(Transition!$C40*('RCP19 scenario'!AY42*'Unit emission'!AY85)+'RCP19 scenario'!AY130*'Unit emission'!AY217)*Efficiency!$P40)/Lifetime!$C40</f>
        <v>0</v>
      </c>
      <c r="HQ41">
        <f>(Transition!$D40*('RCP19 scenario'!AZ42*'Unit emission'!AZ41+'RCP19 scenario'!AZ130*'Unit emission'!AZ173)*Efficiency!$G40+(Transition!$C40*('RCP19 scenario'!AZ42*'Unit emission'!AZ85)+'RCP19 scenario'!AZ130*'Unit emission'!AZ217)*Efficiency!$P40)/Lifetime!$C40</f>
        <v>128638247.74598114</v>
      </c>
      <c r="HR41">
        <f>(Transition!$D40*('RCP19 scenario'!BA42*'Unit emission'!BA41)*Efficiency!$G40+Transition!$C40*('RCP19 scenario'!BA42*'Unit emission'!BA85)*Efficiency!$P40)/Lifetime!$C40</f>
        <v>0</v>
      </c>
      <c r="HS41" s="9">
        <f>(Transition!$D40*('RCP19 scenario'!BB42*'Unit emission'!AK41)*Efficiency!$G40+Transition!$C40*('RCP19 scenario'!BB42*'Unit emission'!AK85)*Efficiency!$P40)/Lifetime!$C40</f>
        <v>0</v>
      </c>
      <c r="HT41" s="9">
        <f>(Transition!$D40*('RCP19 scenario'!BC42*'Unit emission'!AL41)*Efficiency!$G40+Transition!$C40*('RCP19 scenario'!BC42*'Unit emission'!AL85)*Efficiency!$P40)/Lifetime!$C40</f>
        <v>0</v>
      </c>
      <c r="HU41" s="9">
        <f>(Transition!$D40*('RCP19 scenario'!BD42*'Unit emission'!AM41)*Efficiency!$G40+Transition!$C40*('RCP19 scenario'!BD42*'Unit emission'!AM85)*Efficiency!$P40)/Lifetime!$C40</f>
        <v>0</v>
      </c>
      <c r="HV41" s="9">
        <f>(Transition!$D40*('RCP19 scenario'!BE42*'Unit emission'!AN41)*Efficiency!$G40+Transition!$C40*('RCP19 scenario'!BE42*'Unit emission'!AN85)*Efficiency!$P40)/Lifetime!$C40</f>
        <v>0</v>
      </c>
      <c r="HW41" s="9">
        <f>(Transition!$D40*('RCP19 scenario'!BF42*'Unit emission'!AO41)*Efficiency!$G40+Transition!$C40*('RCP19 scenario'!BF42*'Unit emission'!AO85)*Efficiency!$P40)/Lifetime!$C40</f>
        <v>0</v>
      </c>
      <c r="HX41" s="9">
        <f>(Transition!$D40*('RCP19 scenario'!BG42*'Unit emission'!AP41)*Efficiency!$G40+Transition!$C40*('RCP19 scenario'!BG42*'Unit emission'!AP85)*Efficiency!$P40)/Lifetime!$C40</f>
        <v>0</v>
      </c>
      <c r="HY41" s="9">
        <f>(Transition!$D40*('RCP19 scenario'!BH42*'Unit emission'!AQ41)*Efficiency!$G40+Transition!$C40*('RCP19 scenario'!BH42*'Unit emission'!AQ85)*Efficiency!$P40)/Lifetime!$C40</f>
        <v>0</v>
      </c>
      <c r="HZ41" s="9">
        <f>(Transition!$D40*('RCP19 scenario'!BI42*'Unit emission'!AR41)*Efficiency!$G40+Transition!$C40*('RCP19 scenario'!BI42*'Unit emission'!AR85)*Efficiency!$P40)/Lifetime!$C40</f>
        <v>0</v>
      </c>
      <c r="IA41" s="9">
        <f>(Transition!$D40*('RCP19 scenario'!BJ42*'Unit emission'!AS41)*Efficiency!$G40+Transition!$C40*('RCP19 scenario'!BJ42*'Unit emission'!AS85)*Efficiency!$P40)/Lifetime!$C40</f>
        <v>0</v>
      </c>
      <c r="IB41" s="9">
        <f>(Transition!$D40*('RCP19 scenario'!BK42*'Unit emission'!AT41)*Efficiency!$G40+Transition!$C40*('RCP19 scenario'!BK42*'Unit emission'!AT85)*Efficiency!$P40)/Lifetime!$C40</f>
        <v>0</v>
      </c>
      <c r="IC41" s="9">
        <f>(Transition!$D40*('RCP19 scenario'!BL42*'Unit emission'!AU41)*Efficiency!$G40+Transition!$C40*('RCP19 scenario'!BL42*'Unit emission'!AU85)*Efficiency!$P40)/Lifetime!$C40</f>
        <v>0</v>
      </c>
      <c r="ID41" s="9">
        <f>(Transition!$D40*('RCP19 scenario'!BM42*'Unit emission'!AV41)*Efficiency!$G40+Transition!$C40*('RCP19 scenario'!BM42*'Unit emission'!AV85)*Efficiency!$P40)/Lifetime!$C40</f>
        <v>0</v>
      </c>
      <c r="IE41" s="9">
        <f>(Transition!$D40*('RCP19 scenario'!BN42*'Unit emission'!AW41)*Efficiency!$G40+Transition!$C40*('RCP19 scenario'!BN42*'Unit emission'!AW85)*Efficiency!$P40)/Lifetime!$C40</f>
        <v>0</v>
      </c>
      <c r="IF41" s="9">
        <f>(Transition!$D40*('RCP19 scenario'!BO42*'Unit emission'!AX41)*Efficiency!$G40+Transition!$C40*('RCP19 scenario'!BO42*'Unit emission'!AX85)*Efficiency!$P40)/Lifetime!$C40</f>
        <v>0</v>
      </c>
      <c r="IG41" s="9">
        <f>(Transition!$D40*('RCP19 scenario'!BP42*'Unit emission'!AY41)*Efficiency!$G40+Transition!$C40*('RCP19 scenario'!BP42*'Unit emission'!AY85)*Efficiency!$P40)/Lifetime!$C40</f>
        <v>0</v>
      </c>
      <c r="IH41" s="9">
        <f>(Transition!$D40*('RCP19 scenario'!BQ42*'Unit emission'!AZ41)*Efficiency!$G40+Transition!$C40*('RCP19 scenario'!BQ42*'Unit emission'!AZ85)*Efficiency!$P40)/Lifetime!$C40</f>
        <v>0</v>
      </c>
      <c r="II41" s="9">
        <f>(Transition!$D40*('RCP19 scenario'!BR42*'Unit emission'!BA41)*Efficiency!$G40+Transition!$C40*('RCP19 scenario'!BR42*'Unit emission'!BA85)*Efficiency!$P40)/Lifetime!$C40</f>
        <v>0</v>
      </c>
      <c r="IJ41" s="9">
        <f>(Transition!$D40*('RCP19 scenario'!BS42*'Unit emission'!AK41)*Efficiency!$G40+Transition!$C40*('RCP19 scenario'!BS42*'Unit emission'!AK85)*Efficiency!$P40)/Lifetime!$C40</f>
        <v>0</v>
      </c>
      <c r="IK41" s="9">
        <f>(Transition!$D40*('RCP19 scenario'!BT42*'Unit emission'!AL41)*Efficiency!$G40+Transition!$C40*('RCP19 scenario'!BT42*'Unit emission'!AL85)*Efficiency!$P40)/Lifetime!$C40</f>
        <v>0</v>
      </c>
      <c r="IL41" s="9">
        <f>(Transition!$D40*('RCP19 scenario'!BU42*'Unit emission'!AM41)*Efficiency!$G40+Transition!$C40*('RCP19 scenario'!BU42*'Unit emission'!AM85)*Efficiency!$P40)/Lifetime!$C40</f>
        <v>0</v>
      </c>
      <c r="IM41" s="9">
        <f>(Transition!$D40*('RCP19 scenario'!BV42*'Unit emission'!AN41)*Efficiency!$G40+Transition!$C40*('RCP19 scenario'!BV42*'Unit emission'!AN85)*Efficiency!$P40)/Lifetime!$C40</f>
        <v>0</v>
      </c>
      <c r="IN41" s="9">
        <f>(Transition!$D40*('RCP19 scenario'!BW42*'Unit emission'!AO41)*Efficiency!$G40+Transition!$C40*('RCP19 scenario'!BW42*'Unit emission'!AO85)*Efficiency!$P40)/Lifetime!$C40</f>
        <v>0</v>
      </c>
      <c r="IO41" s="9">
        <f>(Transition!$D40*('RCP19 scenario'!BX42*'Unit emission'!AP41)*Efficiency!$G40+Transition!$C40*('RCP19 scenario'!BX42*'Unit emission'!AP85)*Efficiency!$P40)/Lifetime!$C40</f>
        <v>0</v>
      </c>
      <c r="IP41" s="9">
        <f>(Transition!$D40*('RCP19 scenario'!BY42*'Unit emission'!AQ41)*Efficiency!$G40+Transition!$C40*('RCP19 scenario'!BY42*'Unit emission'!AQ85)*Efficiency!$P40)/Lifetime!$C40</f>
        <v>0</v>
      </c>
      <c r="IQ41" s="9">
        <f>(Transition!$D40*('RCP19 scenario'!BZ42*'Unit emission'!AR41)*Efficiency!$G40+Transition!$C40*('RCP19 scenario'!BZ42*'Unit emission'!AR85)*Efficiency!$P40)/Lifetime!$C40</f>
        <v>0</v>
      </c>
      <c r="IR41" s="9">
        <f>(Transition!$D40*('RCP19 scenario'!CA42*'Unit emission'!AS41)*Efficiency!$G40+Transition!$C40*('RCP19 scenario'!CA42*'Unit emission'!AS85)*Efficiency!$P40)/Lifetime!$C40</f>
        <v>0</v>
      </c>
      <c r="IS41" s="9">
        <f>(Transition!$D40*('RCP19 scenario'!CB42*'Unit emission'!AT41)*Efficiency!$G40+Transition!$C40*('RCP19 scenario'!CB42*'Unit emission'!AT85)*Efficiency!$P40)/Lifetime!$C40</f>
        <v>0</v>
      </c>
      <c r="IT41" s="9">
        <f>(Transition!$D40*('RCP19 scenario'!CC42*'Unit emission'!AU41)*Efficiency!$G40+Transition!$C40*('RCP19 scenario'!CC42*'Unit emission'!AU85)*Efficiency!$P40)/Lifetime!$C40</f>
        <v>0</v>
      </c>
      <c r="IU41" s="9">
        <f>(Transition!$D40*('RCP19 scenario'!CD42*'Unit emission'!AV41)*Efficiency!$G40+Transition!$C40*('RCP19 scenario'!CD42*'Unit emission'!AV85)*Efficiency!$P40)/Lifetime!$C40</f>
        <v>0</v>
      </c>
      <c r="IV41" s="9">
        <f>(Transition!$D40*('RCP19 scenario'!CE42*'Unit emission'!AW41)*Efficiency!$G40+Transition!$C40*('RCP19 scenario'!CE42*'Unit emission'!AW85)*Efficiency!$P40)/Lifetime!$C40</f>
        <v>0</v>
      </c>
      <c r="IW41" s="9">
        <f>(Transition!$D40*('RCP19 scenario'!CF42*'Unit emission'!AX41)*Efficiency!$G40+Transition!$C40*('RCP19 scenario'!CF42*'Unit emission'!AX85)*Efficiency!$P40)/Lifetime!$C40</f>
        <v>0</v>
      </c>
      <c r="IX41" s="9">
        <f>(Transition!$D40*('RCP19 scenario'!CG42*'Unit emission'!AY41)*Efficiency!$G40+Transition!$C40*('RCP19 scenario'!CG42*'Unit emission'!AY85)*Efficiency!$P40)/Lifetime!$C40</f>
        <v>0</v>
      </c>
      <c r="IY41" s="9">
        <f>(Transition!$D40*('RCP19 scenario'!CH42*'Unit emission'!AZ41)*Efficiency!$G40+Transition!$C40*('RCP19 scenario'!CH42*'Unit emission'!AZ85)*Efficiency!$P40)/Lifetime!$C40</f>
        <v>0</v>
      </c>
    </row>
    <row r="42" spans="1:259" x14ac:dyDescent="0.25">
      <c r="A42">
        <v>2049</v>
      </c>
      <c r="B42">
        <f>(Transition!$D41*('Base-scenario'!C43*'Unit emission'!C42)*Efficiency!$G41+(Transition!$C41*('Base-scenario'!C43*'Unit emission'!C86)+'Base-scenario'!C131*'Unit emission'!C218)*Efficiency!$P41)/Lifetime!$C41</f>
        <v>0</v>
      </c>
      <c r="C42">
        <f>(Transition!$D41*('Base-scenario'!D43*'Unit emission'!D42)*Efficiency!$G41+(Transition!$C41*('Base-scenario'!D43*'Unit emission'!D86)+'Base-scenario'!D131*'Unit emission'!D218)*Efficiency!$P41)/Lifetime!$C41</f>
        <v>0</v>
      </c>
      <c r="D42">
        <f>(Transition!$D41*('Base-scenario'!E43*'Unit emission'!E42)*Efficiency!$G41+(Transition!$C41*('Base-scenario'!E43*'Unit emission'!E86)+'Base-scenario'!E131*'Unit emission'!E218)*Efficiency!$P41)/Lifetime!$C41</f>
        <v>0</v>
      </c>
      <c r="E42">
        <f>(Transition!$D41*('Base-scenario'!F43*'Unit emission'!F42)*Efficiency!$G41+(Transition!$C41*('Base-scenario'!F43*'Unit emission'!F86)+'Base-scenario'!F131*'Unit emission'!F218)*Efficiency!$P41)/Lifetime!$C41</f>
        <v>0</v>
      </c>
      <c r="F42">
        <f>(Transition!$D41*('Base-scenario'!G43*'Unit emission'!G42)*Efficiency!$G41+(Transition!$C41*('Base-scenario'!G43*'Unit emission'!G86)+'Base-scenario'!G131*'Unit emission'!G218)*Efficiency!$P41)/Lifetime!$C41</f>
        <v>0</v>
      </c>
      <c r="G42">
        <f>(Transition!$D41*('Base-scenario'!H43*'Unit emission'!H42)*Efficiency!$G41+(Transition!$C41*('Base-scenario'!H43*'Unit emission'!H86)+'Base-scenario'!H131*'Unit emission'!H218)*Efficiency!$P41)/Lifetime!$C41</f>
        <v>0</v>
      </c>
      <c r="H42">
        <f>(Transition!$D41*('Base-scenario'!I43*'Unit emission'!I42)*Efficiency!$G41+(Transition!$C41*('Base-scenario'!I43*'Unit emission'!I86)+'Base-scenario'!I131*'Unit emission'!I218)*Efficiency!$P41)/Lifetime!$C41</f>
        <v>0</v>
      </c>
      <c r="I42">
        <f>(Transition!$D41*('Base-scenario'!J43*'Unit emission'!J42)*Efficiency!$G41+(Transition!$C41*('Base-scenario'!J43*'Unit emission'!J86)+'Base-scenario'!J131*'Unit emission'!J218)*Efficiency!$P41)/Lifetime!$C41</f>
        <v>0</v>
      </c>
      <c r="J42">
        <f>(Transition!$D41*('Base-scenario'!K43*'Unit emission'!K42)*Efficiency!$G41+(Transition!$C41*('Base-scenario'!K43*'Unit emission'!K86)+'Base-scenario'!K131*'Unit emission'!K218)*Efficiency!$P41)/Lifetime!$C41</f>
        <v>0</v>
      </c>
      <c r="K42">
        <f>(Transition!$D41*('Base-scenario'!L43*'Unit emission'!L42)*Efficiency!$G41+(Transition!$C41*('Base-scenario'!L43*'Unit emission'!L86)+'Base-scenario'!L131*'Unit emission'!L218)*Efficiency!$P41)/Lifetime!$C41</f>
        <v>0</v>
      </c>
      <c r="L42">
        <f>(Transition!$D41*('Base-scenario'!M43*'Unit emission'!M42)*Efficiency!$G41+(Transition!$C41*('Base-scenario'!M43*'Unit emission'!M86)+'Base-scenario'!M131*'Unit emission'!M218)*Efficiency!$P41)/Lifetime!$C41</f>
        <v>0</v>
      </c>
      <c r="M42">
        <f>(Transition!$D41*('Base-scenario'!N43*'Unit emission'!N42)*Efficiency!$G41+(Transition!$C41*('Base-scenario'!N43*'Unit emission'!N86)+'Base-scenario'!N131*'Unit emission'!N218)*Efficiency!$P41)/Lifetime!$C41</f>
        <v>0</v>
      </c>
      <c r="N42">
        <f>(Transition!$D41*('Base-scenario'!O43*'Unit emission'!O42)*Efficiency!$G41+(Transition!$C41*('Base-scenario'!O43*'Unit emission'!O86)+'Base-scenario'!O131*'Unit emission'!O218)*Efficiency!$P41)/Lifetime!$C41</f>
        <v>0</v>
      </c>
      <c r="O42">
        <f>(Transition!$D41*('Base-scenario'!P43*'Unit emission'!P42)*Efficiency!$G41+(Transition!$C41*('Base-scenario'!P43*'Unit emission'!P86)+'Base-scenario'!P131*'Unit emission'!P218)*Efficiency!$P41)/Lifetime!$C41</f>
        <v>0</v>
      </c>
      <c r="P42">
        <f>(Transition!$D41*('Base-scenario'!Q43*'Unit emission'!Q42)*Efficiency!$G41+(Transition!$C41*('Base-scenario'!Q43*'Unit emission'!Q86)+'Base-scenario'!Q131*'Unit emission'!Q218)*Efficiency!$P41)/Lifetime!$C41</f>
        <v>0</v>
      </c>
      <c r="Q42">
        <f>(Transition!$D41*('Base-scenario'!R43*'Unit emission'!R42)*Efficiency!$G41+(Transition!$C41*('Base-scenario'!R43*'Unit emission'!R86)+'Base-scenario'!R131*'Unit emission'!R218)*Efficiency!$P41)/Lifetime!$C41</f>
        <v>0</v>
      </c>
      <c r="R42">
        <f>(Transition!$D41*('Base-scenario'!S43*'Unit emission'!S42)*Efficiency!$G41+Transition!$C41*('Base-scenario'!S43*'Unit emission'!S86)*Efficiency!$P41)/Lifetime!$C41</f>
        <v>0</v>
      </c>
      <c r="S42">
        <f>(Transition!$D41*('Base-scenario'!T43*'Unit emission'!C42)*Efficiency!$G41+(Transition!$C41*('Base-scenario'!T43*'Unit emission'!C86)+'Base-scenario'!T131*'Unit emission'!C218)*Efficiency!$P41)/Lifetime!$C41</f>
        <v>408529165.7236042</v>
      </c>
      <c r="T42">
        <f>(Transition!$D41*('Base-scenario'!U43*'Unit emission'!D42)*Efficiency!$G41+(Transition!$C41*('Base-scenario'!U43*'Unit emission'!D86)+'Base-scenario'!U131*'Unit emission'!D218)*Efficiency!$P41)/Lifetime!$C41</f>
        <v>52282520.87183208</v>
      </c>
      <c r="U42">
        <f>(Transition!$D41*('Base-scenario'!V43*'Unit emission'!E42)*Efficiency!$G41+(Transition!$C41*('Base-scenario'!V43*'Unit emission'!E86)+'Base-scenario'!V131*'Unit emission'!E218)*Efficiency!$P41)/Lifetime!$C41</f>
        <v>6996979.7597877067</v>
      </c>
      <c r="V42">
        <f>(Transition!$D41*('Base-scenario'!W43*'Unit emission'!F42)*Efficiency!$G41+(Transition!$C41*('Base-scenario'!W43*'Unit emission'!F86)+'Base-scenario'!W131*'Unit emission'!F218)*Efficiency!$P41)/Lifetime!$C41</f>
        <v>5056909.4855446219</v>
      </c>
      <c r="W42">
        <f>(Transition!$D41*('Base-scenario'!X43*'Unit emission'!G42)*Efficiency!$G41+(Transition!$C41*('Base-scenario'!X43*'Unit emission'!G86)+'Base-scenario'!X131*'Unit emission'!G218)*Efficiency!$P41)/Lifetime!$C41</f>
        <v>54002027.230164714</v>
      </c>
      <c r="X42">
        <f>(Transition!$D41*('Base-scenario'!Y43*'Unit emission'!H42)*Efficiency!$G41+(Transition!$C41*('Base-scenario'!Y43*'Unit emission'!H86)+'Base-scenario'!Y131*'Unit emission'!H218)*Efficiency!$P41)/Lifetime!$C41</f>
        <v>7438846.2236197889</v>
      </c>
      <c r="Y42">
        <f>(Transition!$D41*('Base-scenario'!Z43*'Unit emission'!I42)*Efficiency!$G41+(Transition!$C41*('Base-scenario'!Z43*'Unit emission'!I86)+'Base-scenario'!Z131*'Unit emission'!I218)*Efficiency!$P41)/Lifetime!$C41</f>
        <v>14080587.403140435</v>
      </c>
      <c r="Z42">
        <f>(Transition!$D41*('Base-scenario'!AA43*'Unit emission'!J42)*Efficiency!$G41+(Transition!$C41*('Base-scenario'!AA43*'Unit emission'!J86)+'Base-scenario'!AA131*'Unit emission'!J218)*Efficiency!$P41)/Lifetime!$C41</f>
        <v>26737044.664800979</v>
      </c>
      <c r="AA42">
        <f>(Transition!$D41*('Base-scenario'!AB43*'Unit emission'!K42)*Efficiency!$G41+(Transition!$C41*('Base-scenario'!AB43*'Unit emission'!K86)+'Base-scenario'!AB131*'Unit emission'!K218)*Efficiency!$P41)/Lifetime!$C41</f>
        <v>0</v>
      </c>
      <c r="AB42">
        <f>(Transition!$D41*('Base-scenario'!AC43*'Unit emission'!L42)*Efficiency!$G41+(Transition!$C41*('Base-scenario'!AC43*'Unit emission'!L86)+'Base-scenario'!AC131*'Unit emission'!L218)*Efficiency!$P41)/Lifetime!$C41</f>
        <v>42069111.813377768</v>
      </c>
      <c r="AC42">
        <f>(Transition!$D41*('Base-scenario'!AD43*'Unit emission'!M42)*Efficiency!$G41+(Transition!$C41*('Base-scenario'!AD43*'Unit emission'!M86)+'Base-scenario'!AD131*'Unit emission'!M218)*Efficiency!$P41)/Lifetime!$C41</f>
        <v>43951316.784943968</v>
      </c>
      <c r="AD42">
        <f>(Transition!$D41*('Base-scenario'!AE43*'Unit emission'!N42)*Efficiency!$G41+(Transition!$C41*('Base-scenario'!AE43*'Unit emission'!N86)+'Base-scenario'!AE131*'Unit emission'!N218)*Efficiency!$P41)/Lifetime!$C41</f>
        <v>7374362.4011558266</v>
      </c>
      <c r="AE42">
        <f>(Transition!$D41*('Base-scenario'!AF43*'Unit emission'!O42)*Efficiency!$G41+(Transition!$C41*('Base-scenario'!AF43*'Unit emission'!O86)+'Base-scenario'!AF131*'Unit emission'!O218)*Efficiency!$P41)/Lifetime!$C41</f>
        <v>7033346.7916805511</v>
      </c>
      <c r="AF42">
        <f>(Transition!$D41*('Base-scenario'!AG43*'Unit emission'!P42)*Efficiency!$G41+(Transition!$C41*('Base-scenario'!AG43*'Unit emission'!P86)+'Base-scenario'!AG131*'Unit emission'!P218)*Efficiency!$P41)/Lifetime!$C41</f>
        <v>11709770.935875513</v>
      </c>
      <c r="AG42">
        <f>(Transition!$D41*('Base-scenario'!AH43*'Unit emission'!Q42)*Efficiency!$G41+(Transition!$C41*('Base-scenario'!AH43*'Unit emission'!Q86)+'Base-scenario'!AH131*'Unit emission'!Q218)*Efficiency!$P41)/Lifetime!$C41</f>
        <v>9126307.20211678</v>
      </c>
      <c r="AH42">
        <f>(Transition!$D41*('Base-scenario'!AI43*'Unit emission'!R42)*Efficiency!$G41+(Transition!$C41*('Base-scenario'!AI43*'Unit emission'!R86)+'Base-scenario'!AI131*'Unit emission'!R218)*Efficiency!$P41)/Lifetime!$C41</f>
        <v>35714138.617082991</v>
      </c>
      <c r="AI42">
        <f>(Transition!$D41*('Base-scenario'!AJ43*'Unit emission'!S42)*Efficiency!$G41+Transition!$C41*('Base-scenario'!AJ43*'Unit emission'!S86)*Efficiency!$P41)/Lifetime!$C41</f>
        <v>0</v>
      </c>
      <c r="AJ42">
        <f>(Transition!$D41*('Base-scenario'!AK43*'Unit emission'!C42+'Base-scenario'!AK131*'Unit emission'!C174)*Efficiency!$G41+(Transition!$C41*('Base-scenario'!AK43*'Unit emission'!C86)+'Base-scenario'!AK131*'Unit emission'!C218)*Efficiency!$P41)/Lifetime!$C41</f>
        <v>503466559.28682411</v>
      </c>
      <c r="AK42">
        <f>(Transition!$D41*('Base-scenario'!AL43*'Unit emission'!D42+'Base-scenario'!AL131*'Unit emission'!D174)*Efficiency!$G41+(Transition!$C41*('Base-scenario'!AL43*'Unit emission'!D86)+'Base-scenario'!AL131*'Unit emission'!D218)*Efficiency!$P41)/Lifetime!$C41</f>
        <v>104815370.1200393</v>
      </c>
      <c r="AL42">
        <f>(Transition!$D41*('Base-scenario'!AM43*'Unit emission'!E42+'Base-scenario'!AM131*'Unit emission'!E174)*Efficiency!$G41+(Transition!$C41*('Base-scenario'!AM43*'Unit emission'!E86)+'Base-scenario'!AM131*'Unit emission'!E218)*Efficiency!$P41)/Lifetime!$C41</f>
        <v>13978568.179097228</v>
      </c>
      <c r="AM42">
        <f>(Transition!$D41*('Base-scenario'!AN43*'Unit emission'!F42+'Base-scenario'!AN131*'Unit emission'!F174)*Efficiency!$G41+(Transition!$C41*('Base-scenario'!AN43*'Unit emission'!F86)+'Base-scenario'!AN131*'Unit emission'!F218)*Efficiency!$P41)/Lifetime!$C41</f>
        <v>10110119.942411644</v>
      </c>
      <c r="AN42">
        <f>(Transition!$D41*('Base-scenario'!AO43*'Unit emission'!G42+'Base-scenario'!AO131*'Unit emission'!G174)*Efficiency!$G41+(Transition!$C41*('Base-scenario'!AO43*'Unit emission'!G86)+'Base-scenario'!AO131*'Unit emission'!G218)*Efficiency!$P41)/Lifetime!$C41</f>
        <v>149505070.45174587</v>
      </c>
      <c r="AO42">
        <f>(Transition!$D41*('Base-scenario'!AP43*'Unit emission'!H42+'Base-scenario'!AP131*'Unit emission'!H174)*Efficiency!$G41+(Transition!$C41*('Base-scenario'!AP43*'Unit emission'!H86)+'Base-scenario'!AP131*'Unit emission'!H218)*Efficiency!$P41)/Lifetime!$C41</f>
        <v>14877692.447239619</v>
      </c>
      <c r="AP42">
        <f>(Transition!$D41*('Base-scenario'!AQ43*'Unit emission'!I42+'Base-scenario'!AQ131*'Unit emission'!I174)*Efficiency!$G41+(Transition!$C41*('Base-scenario'!AQ43*'Unit emission'!I86)+'Base-scenario'!AQ131*'Unit emission'!I218)*Efficiency!$P41)/Lifetime!$C41</f>
        <v>28157788.898568206</v>
      </c>
      <c r="AQ42">
        <f>(Transition!$D41*('Base-scenario'!AR43*'Unit emission'!J42+'Base-scenario'!AR131*'Unit emission'!J174)*Efficiency!$G41+(Transition!$C41*('Base-scenario'!AR43*'Unit emission'!J86)+'Base-scenario'!AR131*'Unit emission'!J218)*Efficiency!$P41)/Lifetime!$C41</f>
        <v>53471314.215793885</v>
      </c>
      <c r="AR42">
        <f>(Transition!$D41*('Base-scenario'!AS43*'Unit emission'!K42+'Base-scenario'!AS131*'Unit emission'!K174)*Efficiency!$G41+(Transition!$C41*('Base-scenario'!AS43*'Unit emission'!K86)+'Base-scenario'!AS131*'Unit emission'!K218)*Efficiency!$P41)/Lifetime!$C41</f>
        <v>0</v>
      </c>
      <c r="AS42">
        <f>(Transition!$D41*('Base-scenario'!AT43*'Unit emission'!L42+'Base-scenario'!AT131*'Unit emission'!L174)*Efficiency!$G41+(Transition!$C41*('Base-scenario'!AT43*'Unit emission'!L86)+'Base-scenario'!AT131*'Unit emission'!L218)*Efficiency!$P41)/Lifetime!$C41</f>
        <v>84138223.626755536</v>
      </c>
      <c r="AT42">
        <f>(Transition!$D41*('Base-scenario'!AU43*'Unit emission'!M42+'Base-scenario'!AU131*'Unit emission'!M174)*Efficiency!$G41+(Transition!$C41*('Base-scenario'!AU43*'Unit emission'!M86)+'Base-scenario'!AU131*'Unit emission'!M218)*Efficiency!$P41)/Lifetime!$C41</f>
        <v>87902633.569887936</v>
      </c>
      <c r="AU42">
        <f>(Transition!$D41*('Base-scenario'!AV43*'Unit emission'!N42+'Base-scenario'!AV131*'Unit emission'!N174)*Efficiency!$G41+(Transition!$C41*('Base-scenario'!AV43*'Unit emission'!N86)+'Base-scenario'!AV131*'Unit emission'!N218)*Efficiency!$P41)/Lifetime!$C41</f>
        <v>14748290.099599306</v>
      </c>
      <c r="AV42">
        <f>(Transition!$D41*('Base-scenario'!AW43*'Unit emission'!O42+'Base-scenario'!AW131*'Unit emission'!O174)*Efficiency!$G41+(Transition!$C41*('Base-scenario'!AW43*'Unit emission'!O86)+'Base-scenario'!AW131*'Unit emission'!O218)*Efficiency!$P41)/Lifetime!$C41</f>
        <v>14066662.901605269</v>
      </c>
      <c r="AW42">
        <f>(Transition!$D41*('Base-scenario'!AX43*'Unit emission'!P42+'Base-scenario'!AX131*'Unit emission'!P174)*Efficiency!$G41+(Transition!$C41*('Base-scenario'!AX43*'Unit emission'!P86)+'Base-scenario'!AX131*'Unit emission'!P218)*Efficiency!$P41)/Lifetime!$C41</f>
        <v>23419541.871751025</v>
      </c>
      <c r="AX42">
        <f>(Transition!$D41*('Base-scenario'!AY43*'Unit emission'!Q42+'Base-scenario'!AY131*'Unit emission'!Q174)*Efficiency!$G41+(Transition!$C41*('Base-scenario'!AY43*'Unit emission'!Q86)+'Base-scenario'!AY131*'Unit emission'!Q218)*Efficiency!$P41)/Lifetime!$C41</f>
        <v>18252614.40423356</v>
      </c>
      <c r="AY42">
        <f>(Transition!$D41*('Base-scenario'!AZ43*'Unit emission'!R42+'Base-scenario'!AZ131*'Unit emission'!R174)*Efficiency!$G41+(Transition!$C41*('Base-scenario'!AZ43*'Unit emission'!R86)+'Base-scenario'!AZ131*'Unit emission'!R218)*Efficiency!$P41)/Lifetime!$C41</f>
        <v>71428180.148583919</v>
      </c>
      <c r="AZ42">
        <f>(Transition!$D41*('Base-scenario'!BA43*'Unit emission'!S42)*Efficiency!$G41+Transition!$C41*('Base-scenario'!BA43*'Unit emission'!S86)*Efficiency!$P41)/Lifetime!$C41</f>
        <v>0</v>
      </c>
      <c r="BA42" s="9">
        <f>(Transition!$D41*('Base-scenario'!BB43*'Unit emission'!C42)*Efficiency!$G41+Transition!$C41*('Base-scenario'!BB43*'Unit emission'!C86)*Efficiency!$P41)/Lifetime!$C41</f>
        <v>0</v>
      </c>
      <c r="BB42" s="9">
        <f>(Transition!$D41*('Base-scenario'!BC43*'Unit emission'!D42)*Efficiency!$G41+Transition!$C41*('Base-scenario'!BC43*'Unit emission'!D86)*Efficiency!$P41)/Lifetime!$C41</f>
        <v>0</v>
      </c>
      <c r="BC42" s="9">
        <f>(Transition!$D41*('Base-scenario'!BD43*'Unit emission'!E42)*Efficiency!$G41+Transition!$C41*('Base-scenario'!BD43*'Unit emission'!E86)*Efficiency!$P41)/Lifetime!$C41</f>
        <v>0</v>
      </c>
      <c r="BD42" s="9">
        <f>(Transition!$D41*('Base-scenario'!BE43*'Unit emission'!F42)*Efficiency!$G41+Transition!$C41*('Base-scenario'!BE43*'Unit emission'!F86)*Efficiency!$P41)/Lifetime!$C41</f>
        <v>0</v>
      </c>
      <c r="BE42" s="9">
        <f>(Transition!$D41*('Base-scenario'!BF43*'Unit emission'!G42)*Efficiency!$G41+Transition!$C41*('Base-scenario'!BF43*'Unit emission'!G86)*Efficiency!$P41)/Lifetime!$C41</f>
        <v>0</v>
      </c>
      <c r="BF42" s="9">
        <f>(Transition!$D41*('Base-scenario'!BG43*'Unit emission'!H42)*Efficiency!$G41+Transition!$C41*('Base-scenario'!BG43*'Unit emission'!H86)*Efficiency!$P41)/Lifetime!$C41</f>
        <v>0</v>
      </c>
      <c r="BG42" s="9">
        <f>(Transition!$D41*('Base-scenario'!BH43*'Unit emission'!I42)*Efficiency!$G41+Transition!$C41*('Base-scenario'!BH43*'Unit emission'!I86)*Efficiency!$P41)/Lifetime!$C41</f>
        <v>0</v>
      </c>
      <c r="BH42" s="9">
        <f>(Transition!$D41*('Base-scenario'!BI43*'Unit emission'!J42)*Efficiency!$G41+Transition!$C41*('Base-scenario'!BI43*'Unit emission'!J86)*Efficiency!$P41)/Lifetime!$C41</f>
        <v>0</v>
      </c>
      <c r="BI42" s="9">
        <f>(Transition!$D41*('Base-scenario'!BJ43*'Unit emission'!K42)*Efficiency!$G41+Transition!$C41*('Base-scenario'!BJ43*'Unit emission'!K86)*Efficiency!$P41)/Lifetime!$C41</f>
        <v>0</v>
      </c>
      <c r="BJ42" s="9">
        <f>(Transition!$D41*('Base-scenario'!BK43*'Unit emission'!L42)*Efficiency!$G41+Transition!$C41*('Base-scenario'!BK43*'Unit emission'!L86)*Efficiency!$P41)/Lifetime!$C41</f>
        <v>0</v>
      </c>
      <c r="BK42" s="9">
        <f>(Transition!$D41*('Base-scenario'!BL43*'Unit emission'!M42)*Efficiency!$G41+Transition!$C41*('Base-scenario'!BL43*'Unit emission'!M86)*Efficiency!$P41)/Lifetime!$C41</f>
        <v>0</v>
      </c>
      <c r="BL42" s="9">
        <f>(Transition!$D41*('Base-scenario'!BM43*'Unit emission'!N42)*Efficiency!$G41+Transition!$C41*('Base-scenario'!BM43*'Unit emission'!N86)*Efficiency!$P41)/Lifetime!$C41</f>
        <v>0</v>
      </c>
      <c r="BM42" s="9">
        <f>(Transition!$D41*('Base-scenario'!BN43*'Unit emission'!O42)*Efficiency!$G41+Transition!$C41*('Base-scenario'!BN43*'Unit emission'!O86)*Efficiency!$P41)/Lifetime!$C41</f>
        <v>0</v>
      </c>
      <c r="BN42" s="9">
        <f>(Transition!$D41*('Base-scenario'!BO43*'Unit emission'!P42)*Efficiency!$G41+Transition!$C41*('Base-scenario'!BO43*'Unit emission'!P86)*Efficiency!$P41)/Lifetime!$C41</f>
        <v>0</v>
      </c>
      <c r="BO42" s="9">
        <f>(Transition!$D41*('Base-scenario'!BP43*'Unit emission'!Q42)*Efficiency!$G41+Transition!$C41*('Base-scenario'!BP43*'Unit emission'!Q86)*Efficiency!$P41)/Lifetime!$C41</f>
        <v>0</v>
      </c>
      <c r="BP42" s="9">
        <f>(Transition!$D41*('Base-scenario'!BQ43*'Unit emission'!R42)*Efficiency!$G41+Transition!$C41*('Base-scenario'!BQ43*'Unit emission'!R86)*Efficiency!$P41)/Lifetime!$C41</f>
        <v>0</v>
      </c>
      <c r="BQ42" s="9">
        <f>(Transition!$D41*('Base-scenario'!BR43*'Unit emission'!S42)*Efficiency!$G41+Transition!$C41*('Base-scenario'!BR43*'Unit emission'!S86)*Efficiency!$P41)/Lifetime!$C41</f>
        <v>0</v>
      </c>
      <c r="BR42" s="9">
        <f>(Transition!$D41*('Base-scenario'!BS43*'Unit emission'!C42)*Efficiency!$G41+Transition!$C41*('Base-scenario'!BS43*'Unit emission'!C86)*Efficiency!$P41)/Lifetime!$C41</f>
        <v>0</v>
      </c>
      <c r="BS42" s="9">
        <f>(Transition!$D41*('Base-scenario'!BT43*'Unit emission'!D42)*Efficiency!$G41+Transition!$C41*('Base-scenario'!BT43*'Unit emission'!D86)*Efficiency!$P41)/Lifetime!$C41</f>
        <v>0</v>
      </c>
      <c r="BT42" s="9">
        <f>(Transition!$D41*('Base-scenario'!BU43*'Unit emission'!E42)*Efficiency!$G41+Transition!$C41*('Base-scenario'!BU43*'Unit emission'!E86)*Efficiency!$P41)/Lifetime!$C41</f>
        <v>0</v>
      </c>
      <c r="BU42" s="9">
        <f>(Transition!$D41*('Base-scenario'!BV43*'Unit emission'!F42)*Efficiency!$G41+Transition!$C41*('Base-scenario'!BV43*'Unit emission'!F86)*Efficiency!$P41)/Lifetime!$C41</f>
        <v>0</v>
      </c>
      <c r="BV42" s="9">
        <f>(Transition!$D41*('Base-scenario'!BW43*'Unit emission'!G42)*Efficiency!$G41+Transition!$C41*('Base-scenario'!BW43*'Unit emission'!G86)*Efficiency!$P41)/Lifetime!$C41</f>
        <v>0</v>
      </c>
      <c r="BW42" s="9">
        <f>(Transition!$D41*('Base-scenario'!BX43*'Unit emission'!H42)*Efficiency!$G41+Transition!$C41*('Base-scenario'!BX43*'Unit emission'!H86)*Efficiency!$P41)/Lifetime!$C41</f>
        <v>0</v>
      </c>
      <c r="BX42" s="9">
        <f>(Transition!$D41*('Base-scenario'!BY43*'Unit emission'!I42)*Efficiency!$G41+Transition!$C41*('Base-scenario'!BY43*'Unit emission'!I86)*Efficiency!$P41)/Lifetime!$C41</f>
        <v>0</v>
      </c>
      <c r="BY42" s="9">
        <f>(Transition!$D41*('Base-scenario'!BZ43*'Unit emission'!J42)*Efficiency!$G41+Transition!$C41*('Base-scenario'!BZ43*'Unit emission'!J86)*Efficiency!$P41)/Lifetime!$C41</f>
        <v>0</v>
      </c>
      <c r="BZ42" s="9">
        <f>(Transition!$D41*('Base-scenario'!CA43*'Unit emission'!K42)*Efficiency!$G41+Transition!$C41*('Base-scenario'!CA43*'Unit emission'!K86)*Efficiency!$P41)/Lifetime!$C41</f>
        <v>0</v>
      </c>
      <c r="CA42" s="9">
        <f>(Transition!$D41*('Base-scenario'!CB43*'Unit emission'!L42)*Efficiency!$G41+Transition!$C41*('Base-scenario'!CB43*'Unit emission'!L86)*Efficiency!$P41)/Lifetime!$C41</f>
        <v>0</v>
      </c>
      <c r="CB42" s="9">
        <f>(Transition!$D41*('Base-scenario'!CC43*'Unit emission'!M42)*Efficiency!$G41+Transition!$C41*('Base-scenario'!CC43*'Unit emission'!M86)*Efficiency!$P41)/Lifetime!$C41</f>
        <v>0</v>
      </c>
      <c r="CC42" s="9">
        <f>(Transition!$D41*('Base-scenario'!CD43*'Unit emission'!N42)*Efficiency!$G41+Transition!$C41*('Base-scenario'!CD43*'Unit emission'!N86)*Efficiency!$P41)/Lifetime!$C41</f>
        <v>0</v>
      </c>
      <c r="CD42" s="9">
        <f>(Transition!$D41*('Base-scenario'!CE43*'Unit emission'!O42)*Efficiency!$G41+Transition!$C41*('Base-scenario'!CE43*'Unit emission'!O86)*Efficiency!$P41)/Lifetime!$C41</f>
        <v>0</v>
      </c>
      <c r="CE42" s="9">
        <f>(Transition!$D41*('Base-scenario'!CF43*'Unit emission'!P42)*Efficiency!$G41+Transition!$C41*('Base-scenario'!CF43*'Unit emission'!P86)*Efficiency!$P41)/Lifetime!$C41</f>
        <v>0</v>
      </c>
      <c r="CF42" s="9">
        <f>(Transition!$D41*('Base-scenario'!CG43*'Unit emission'!Q42)*Efficiency!$G41+Transition!$C41*('Base-scenario'!CG43*'Unit emission'!Q86)*Efficiency!$P41)/Lifetime!$C41</f>
        <v>0</v>
      </c>
      <c r="CG42" s="9">
        <f>(Transition!$D41*('Base-scenario'!CH43*'Unit emission'!R42)*Efficiency!$G41+Transition!$C41*('Base-scenario'!CH43*'Unit emission'!R86)*Efficiency!$P41)/Lifetime!$C41</f>
        <v>0</v>
      </c>
      <c r="CJ42">
        <v>2049</v>
      </c>
      <c r="CK42">
        <f>(Transition!$D41*('RCP26 scenario'!C43*'Unit emission'!T42+'RCP26 scenario'!C131*'Unit emission'!T174)*Efficiency!$G41+(Transition!$C41*('RCP26 scenario'!C43*'Unit emission'!T86)+'RCP26 scenario'!C131*'Unit emission'!T218)*Efficiency!$P41)/Lifetime!$C41</f>
        <v>0</v>
      </c>
      <c r="CL42">
        <f>(Transition!$D41*('RCP26 scenario'!D43*'Unit emission'!U42+'RCP26 scenario'!D131*'Unit emission'!U174)*Efficiency!$G41+(Transition!$C41*('RCP26 scenario'!D43*'Unit emission'!U86)+'RCP26 scenario'!D131*'Unit emission'!U218)*Efficiency!$P41)/Lifetime!$C41</f>
        <v>0</v>
      </c>
      <c r="CM42">
        <f>(Transition!$D41*('RCP26 scenario'!E43*'Unit emission'!V42+'RCP26 scenario'!E131*'Unit emission'!V174)*Efficiency!$G41+(Transition!$C41*('RCP26 scenario'!E43*'Unit emission'!V86)+'RCP26 scenario'!E131*'Unit emission'!V218)*Efficiency!$P41)/Lifetime!$C41</f>
        <v>0</v>
      </c>
      <c r="CN42">
        <f>(Transition!$D41*('RCP26 scenario'!F43*'Unit emission'!W42+'RCP26 scenario'!F131*'Unit emission'!W174)*Efficiency!$G41+(Transition!$C41*('RCP26 scenario'!F43*'Unit emission'!W86)+'RCP26 scenario'!F131*'Unit emission'!W218)*Efficiency!$P41)/Lifetime!$C41</f>
        <v>0</v>
      </c>
      <c r="CO42">
        <f>(Transition!$D41*('RCP26 scenario'!G43*'Unit emission'!X42+'RCP26 scenario'!G131*'Unit emission'!X174)*Efficiency!$G41+(Transition!$C41*('RCP26 scenario'!G43*'Unit emission'!X86)+'RCP26 scenario'!G131*'Unit emission'!X218)*Efficiency!$P41)/Lifetime!$C41</f>
        <v>0</v>
      </c>
      <c r="CP42">
        <f>(Transition!$D41*('RCP26 scenario'!H43*'Unit emission'!Y42+'RCP26 scenario'!H131*'Unit emission'!Y174)*Efficiency!$G41+(Transition!$C41*('RCP26 scenario'!H43*'Unit emission'!Y86)+'RCP26 scenario'!H131*'Unit emission'!Y218)*Efficiency!$P41)/Lifetime!$C41</f>
        <v>0</v>
      </c>
      <c r="CQ42">
        <f>(Transition!$D41*('RCP26 scenario'!I43*'Unit emission'!Z42+'RCP26 scenario'!I131*'Unit emission'!Z174)*Efficiency!$G41+(Transition!$C41*('RCP26 scenario'!I43*'Unit emission'!Z86)+'RCP26 scenario'!I131*'Unit emission'!Z218)*Efficiency!$P41)/Lifetime!$C41</f>
        <v>0</v>
      </c>
      <c r="CR42">
        <f>(Transition!$D41*('RCP26 scenario'!J43*'Unit emission'!AA42+'RCP26 scenario'!J131*'Unit emission'!AA174)*Efficiency!$G41+(Transition!$C41*('RCP26 scenario'!J43*'Unit emission'!AA86)+'RCP26 scenario'!J131*'Unit emission'!AA218)*Efficiency!$P41)/Lifetime!$C41</f>
        <v>0</v>
      </c>
      <c r="CS42">
        <f>(Transition!$D41*('RCP26 scenario'!K43*'Unit emission'!AB42+'RCP26 scenario'!K131*'Unit emission'!AB174)*Efficiency!$G41+(Transition!$C41*('RCP26 scenario'!K43*'Unit emission'!AB86)+'RCP26 scenario'!K131*'Unit emission'!AB218)*Efficiency!$P41)/Lifetime!$C41</f>
        <v>0</v>
      </c>
      <c r="CT42">
        <f>(Transition!$D41*('RCP26 scenario'!L43*'Unit emission'!AC42+'RCP26 scenario'!L131*'Unit emission'!AC174)*Efficiency!$G41+(Transition!$C41*('RCP26 scenario'!L43*'Unit emission'!AC86)+'RCP26 scenario'!L131*'Unit emission'!AC218)*Efficiency!$P41)/Lifetime!$C41</f>
        <v>0</v>
      </c>
      <c r="CU42">
        <f>(Transition!$D41*('RCP26 scenario'!M43*'Unit emission'!AD42+'RCP26 scenario'!M131*'Unit emission'!AD174)*Efficiency!$G41+(Transition!$C41*('RCP26 scenario'!M43*'Unit emission'!AD86)+'RCP26 scenario'!M131*'Unit emission'!AD218)*Efficiency!$P41)/Lifetime!$C41</f>
        <v>0</v>
      </c>
      <c r="CV42">
        <f>(Transition!$D41*('RCP26 scenario'!N43*'Unit emission'!AE42+'RCP26 scenario'!N131*'Unit emission'!AE174)*Efficiency!$G41+(Transition!$C41*('RCP26 scenario'!N43*'Unit emission'!AE86)+'RCP26 scenario'!N131*'Unit emission'!AE218)*Efficiency!$P41)/Lifetime!$C41</f>
        <v>0</v>
      </c>
      <c r="CW42">
        <f>(Transition!$D41*('RCP26 scenario'!O43*'Unit emission'!AF42+'RCP26 scenario'!O131*'Unit emission'!AF174)*Efficiency!$G41+(Transition!$C41*('RCP26 scenario'!O43*'Unit emission'!AF86)+'RCP26 scenario'!O131*'Unit emission'!AF218)*Efficiency!$P41)/Lifetime!$C41</f>
        <v>0</v>
      </c>
      <c r="CX42">
        <f>(Transition!$D41*('RCP26 scenario'!P43*'Unit emission'!AG42+'RCP26 scenario'!P131*'Unit emission'!AG174)*Efficiency!$G41+(Transition!$C41*('RCP26 scenario'!P43*'Unit emission'!AG86)+'RCP26 scenario'!P131*'Unit emission'!AG218)*Efficiency!$P41)/Lifetime!$C41</f>
        <v>0</v>
      </c>
      <c r="CY42">
        <f>(Transition!$D41*('RCP26 scenario'!Q43*'Unit emission'!AH42+'RCP26 scenario'!Q131*'Unit emission'!AH174)*Efficiency!$G41+(Transition!$C41*('RCP26 scenario'!Q43*'Unit emission'!AH86)+'RCP26 scenario'!Q131*'Unit emission'!AH218)*Efficiency!$P41)/Lifetime!$C41</f>
        <v>0</v>
      </c>
      <c r="CZ42">
        <f>(Transition!$D41*('RCP26 scenario'!R43*'Unit emission'!AI42+'RCP26 scenario'!R131*'Unit emission'!AI174)*Efficiency!$G41+(Transition!$C41*('RCP26 scenario'!R43*'Unit emission'!AI86)+'RCP26 scenario'!R131*'Unit emission'!AI218)*Efficiency!$P41)/Lifetime!$C41</f>
        <v>0</v>
      </c>
      <c r="DA42">
        <f>(Transition!$D41*('RCP26 scenario'!S43*'Unit emission'!AJ42)*Efficiency!$G41+Transition!$C41*('RCP26 scenario'!S43*'Unit emission'!AJ86)*Efficiency!$P41)/Lifetime!$C41</f>
        <v>0</v>
      </c>
      <c r="DB42">
        <f>(Transition!$D41*('RCP26 scenario'!T43*'Unit emission'!T42+'RCP26 scenario'!T131*'Unit emission'!T174)*Efficiency!$G41+(Transition!$C41*('RCP26 scenario'!T43*'Unit emission'!T86)+'RCP26 scenario'!T131*'Unit emission'!T218)*Efficiency!$P41)/Lifetime!$C41</f>
        <v>73936242.317931756</v>
      </c>
      <c r="DC42">
        <f>(Transition!$D41*('RCP26 scenario'!U43*'Unit emission'!U42+'RCP26 scenario'!U131*'Unit emission'!U174)*Efficiency!$G41+(Transition!$C41*('RCP26 scenario'!U43*'Unit emission'!U86)+'RCP26 scenario'!U131*'Unit emission'!U218)*Efficiency!$P41)/Lifetime!$C41</f>
        <v>51097083.857596412</v>
      </c>
      <c r="DD42">
        <f>(Transition!$D41*('RCP26 scenario'!V43*'Unit emission'!V42+'RCP26 scenario'!V131*'Unit emission'!V174)*Efficiency!$G41+(Transition!$C41*('RCP26 scenario'!V43*'Unit emission'!V86)+'RCP26 scenario'!V131*'Unit emission'!V218)*Efficiency!$P41)/Lifetime!$C41</f>
        <v>12421330.49401365</v>
      </c>
      <c r="DE42">
        <f>(Transition!$D41*('RCP26 scenario'!W43*'Unit emission'!W42+'RCP26 scenario'!W131*'Unit emission'!W174)*Efficiency!$G41+(Transition!$C41*('RCP26 scenario'!W43*'Unit emission'!W86)+'RCP26 scenario'!W131*'Unit emission'!W218)*Efficiency!$P41)/Lifetime!$C41</f>
        <v>10806416.581020465</v>
      </c>
      <c r="DF42">
        <f>(Transition!$D41*('RCP26 scenario'!X43*'Unit emission'!X42+'RCP26 scenario'!X131*'Unit emission'!X174)*Efficiency!$G41+(Transition!$C41*('RCP26 scenario'!X43*'Unit emission'!X86)+'RCP26 scenario'!X131*'Unit emission'!X218)*Efficiency!$P41)/Lifetime!$C41</f>
        <v>85840481.42966722</v>
      </c>
      <c r="DG42">
        <f>(Transition!$D41*('RCP26 scenario'!Y43*'Unit emission'!Y42+'RCP26 scenario'!Y131*'Unit emission'!Y174)*Efficiency!$G41+(Transition!$C41*('RCP26 scenario'!Y43*'Unit emission'!Y86)+'RCP26 scenario'!Y131*'Unit emission'!Y218)*Efficiency!$P41)/Lifetime!$C41</f>
        <v>10596718.503368162</v>
      </c>
      <c r="DH42">
        <f>(Transition!$D41*('RCP26 scenario'!Z43*'Unit emission'!Z42+'RCP26 scenario'!Z131*'Unit emission'!Z174)*Efficiency!$G41+(Transition!$C41*('RCP26 scenario'!Z43*'Unit emission'!Z86)+'RCP26 scenario'!Z131*'Unit emission'!Z218)*Efficiency!$P41)/Lifetime!$C41</f>
        <v>7415287.1874383269</v>
      </c>
      <c r="DI42">
        <f>(Transition!$D41*('RCP26 scenario'!AA43*'Unit emission'!AA42+'RCP26 scenario'!AA131*'Unit emission'!AA174)*Efficiency!$G41+(Transition!$C41*('RCP26 scenario'!AA43*'Unit emission'!AA86)+'RCP26 scenario'!AA131*'Unit emission'!AA218)*Efficiency!$P41)/Lifetime!$C41</f>
        <v>19610958.779919583</v>
      </c>
      <c r="DJ42">
        <f>(Transition!$D41*('RCP26 scenario'!AB43*'Unit emission'!AB42+'RCP26 scenario'!AB131*'Unit emission'!AB174)*Efficiency!$G41+(Transition!$C41*('RCP26 scenario'!AB43*'Unit emission'!AB86)+'RCP26 scenario'!AB131*'Unit emission'!AB218)*Efficiency!$P41)/Lifetime!$C41</f>
        <v>34618516.306178771</v>
      </c>
      <c r="DK42">
        <f>(Transition!$D41*('RCP26 scenario'!AC43*'Unit emission'!AC42+'RCP26 scenario'!AC131*'Unit emission'!AC174)*Efficiency!$G41+(Transition!$C41*('RCP26 scenario'!AC43*'Unit emission'!AC86)+'RCP26 scenario'!AC131*'Unit emission'!AC218)*Efficiency!$P41)/Lifetime!$C41</f>
        <v>38848749.008952998</v>
      </c>
      <c r="DL42">
        <f>(Transition!$D41*('RCP26 scenario'!AD43*'Unit emission'!AD42+'RCP26 scenario'!AD131*'Unit emission'!AD174)*Efficiency!$G41+(Transition!$C41*('RCP26 scenario'!AD43*'Unit emission'!AD86)+'RCP26 scenario'!AD131*'Unit emission'!AD218)*Efficiency!$P41)/Lifetime!$C41</f>
        <v>17113618.423051473</v>
      </c>
      <c r="DM42">
        <f>(Transition!$D41*('RCP26 scenario'!AE43*'Unit emission'!AE42+'RCP26 scenario'!AE131*'Unit emission'!AE174)*Efficiency!$G41+(Transition!$C41*('RCP26 scenario'!AE43*'Unit emission'!AE86)+'RCP26 scenario'!AE131*'Unit emission'!AE218)*Efficiency!$P41)/Lifetime!$C41</f>
        <v>11424464.981411431</v>
      </c>
      <c r="DN42">
        <f>(Transition!$D41*('RCP26 scenario'!AF43*'Unit emission'!AF42+'RCP26 scenario'!AF131*'Unit emission'!AF174)*Efficiency!$G41+(Transition!$C41*('RCP26 scenario'!AF43*'Unit emission'!AF86)+'RCP26 scenario'!AF131*'Unit emission'!AF218)*Efficiency!$P41)/Lifetime!$C41</f>
        <v>7218061.0940071838</v>
      </c>
      <c r="DO42">
        <f>(Transition!$D41*('RCP26 scenario'!AG43*'Unit emission'!AG42+'RCP26 scenario'!AG131*'Unit emission'!AG174)*Efficiency!$G41+(Transition!$C41*('RCP26 scenario'!AG43*'Unit emission'!AG86)+'RCP26 scenario'!AG131*'Unit emission'!AG218)*Efficiency!$P41)/Lifetime!$C41</f>
        <v>9363358.5836521406</v>
      </c>
      <c r="DP42">
        <f>(Transition!$D41*('RCP26 scenario'!AH43*'Unit emission'!AH42+'RCP26 scenario'!AH131*'Unit emission'!AH174)*Efficiency!$G41+(Transition!$C41*('RCP26 scenario'!AH43*'Unit emission'!AH86)+'RCP26 scenario'!AH131*'Unit emission'!AH218)*Efficiency!$P41)/Lifetime!$C41</f>
        <v>7822067.8485723203</v>
      </c>
      <c r="DQ42">
        <f>(Transition!$D41*('RCP26 scenario'!AI43*'Unit emission'!AI42+'RCP26 scenario'!AI131*'Unit emission'!AI174)*Efficiency!$G41+(Transition!$C41*('RCP26 scenario'!AI43*'Unit emission'!AI86)+'RCP26 scenario'!AI131*'Unit emission'!AI218)*Efficiency!$P41)/Lifetime!$C41</f>
        <v>33509612.077431984</v>
      </c>
      <c r="DR42">
        <f>(Transition!$D41*('RCP26 scenario'!AJ43*'Unit emission'!AJ42)*Efficiency!$G41+Transition!$C41*('RCP26 scenario'!AJ43*'Unit emission'!AJ86)*Efficiency!$P41)/Lifetime!$C41</f>
        <v>0</v>
      </c>
      <c r="DS42">
        <f>(Transition!$D41*('RCP26 scenario'!AK43*'Unit emission'!T42+'RCP26 scenario'!AK131*'Unit emission'!T174)*Efficiency!$G41+(Transition!$C41*('RCP26 scenario'!AK43*'Unit emission'!T86)+'RCP26 scenario'!AK131*'Unit emission'!T218)*Efficiency!$P41)/Lifetime!$C41</f>
        <v>147798223.94459245</v>
      </c>
      <c r="DT42">
        <f>(Transition!$D41*('RCP26 scenario'!AL43*'Unit emission'!U42+'RCP26 scenario'!AL131*'Unit emission'!U174)*Efficiency!$G41+(Transition!$C41*('RCP26 scenario'!AL43*'Unit emission'!U86)+'RCP26 scenario'!AL131*'Unit emission'!U218)*Efficiency!$P41)/Lifetime!$C41</f>
        <v>102088671.8056089</v>
      </c>
      <c r="DU42">
        <f>(Transition!$D41*('RCP26 scenario'!AM43*'Unit emission'!V42+'RCP26 scenario'!AM131*'Unit emission'!V174)*Efficiency!$G41+(Transition!$C41*('RCP26 scenario'!AM43*'Unit emission'!V86)+'RCP26 scenario'!AM131*'Unit emission'!V218)*Efficiency!$P41)/Lifetime!$C41</f>
        <v>70878705.461336151</v>
      </c>
      <c r="DV42">
        <f>(Transition!$D41*('RCP26 scenario'!AN43*'Unit emission'!W42+'RCP26 scenario'!AN131*'Unit emission'!W174)*Efficiency!$G41+(Transition!$C41*('RCP26 scenario'!AN43*'Unit emission'!W86)+'RCP26 scenario'!AN131*'Unit emission'!W218)*Efficiency!$P41)/Lifetime!$C41</f>
        <v>21603419.65435927</v>
      </c>
      <c r="DW42">
        <f>(Transition!$D41*('RCP26 scenario'!AO43*'Unit emission'!X42+'RCP26 scenario'!AO131*'Unit emission'!X174)*Efficiency!$G41+(Transition!$C41*('RCP26 scenario'!AO43*'Unit emission'!X86)+'RCP26 scenario'!AO131*'Unit emission'!X218)*Efficiency!$P41)/Lifetime!$C41</f>
        <v>171639375.5772604</v>
      </c>
      <c r="DX42">
        <f>(Transition!$D41*('RCP26 scenario'!AP43*'Unit emission'!Y42+'RCP26 scenario'!AP131*'Unit emission'!Y174)*Efficiency!$G41+(Transition!$C41*('RCP26 scenario'!AP43*'Unit emission'!Y86)+'RCP26 scenario'!AP131*'Unit emission'!Y218)*Efficiency!$P41)/Lifetime!$C41</f>
        <v>21193339.967704039</v>
      </c>
      <c r="DY42">
        <f>(Transition!$D41*('RCP26 scenario'!AQ43*'Unit emission'!Z42+'RCP26 scenario'!AQ131*'Unit emission'!Z174)*Efficiency!$G41+(Transition!$C41*('RCP26 scenario'!AQ43*'Unit emission'!Z86)+'RCP26 scenario'!AQ131*'Unit emission'!Z218)*Efficiency!$P41)/Lifetime!$C41</f>
        <v>14824757.088318476</v>
      </c>
      <c r="DZ42">
        <f>(Transition!$D41*('RCP26 scenario'!AR43*'Unit emission'!AA42+'RCP26 scenario'!AR131*'Unit emission'!AA174)*Efficiency!$G41+(Transition!$C41*('RCP26 scenario'!AR43*'Unit emission'!AA86)+'RCP26 scenario'!AR131*'Unit emission'!AA218)*Efficiency!$P41)/Lifetime!$C41</f>
        <v>39221917.559838869</v>
      </c>
      <c r="EA42">
        <f>(Transition!$D41*('RCP26 scenario'!AS43*'Unit emission'!AB42+'RCP26 scenario'!AS131*'Unit emission'!AB174)*Efficiency!$G41+(Transition!$C41*('RCP26 scenario'!AS43*'Unit emission'!AB86)+'RCP26 scenario'!AS131*'Unit emission'!AB218)*Efficiency!$P41)/Lifetime!$C41</f>
        <v>69237032.612357393</v>
      </c>
      <c r="EB42">
        <f>(Transition!$D41*('RCP26 scenario'!AT43*'Unit emission'!AC42+'RCP26 scenario'!AT131*'Unit emission'!AC174)*Efficiency!$G41+(Transition!$C41*('RCP26 scenario'!AT43*'Unit emission'!AC86)+'RCP26 scenario'!AT131*'Unit emission'!AC218)*Efficiency!$P41)/Lifetime!$C41</f>
        <v>77697498.017905995</v>
      </c>
      <c r="EC42">
        <f>(Transition!$D41*('RCP26 scenario'!AU43*'Unit emission'!AD42+'RCP26 scenario'!AU131*'Unit emission'!AD174)*Efficiency!$G41+(Transition!$C41*('RCP26 scenario'!AU43*'Unit emission'!AD86)+'RCP26 scenario'!AU131*'Unit emission'!AD218)*Efficiency!$P41)/Lifetime!$C41</f>
        <v>66401662.346677229</v>
      </c>
      <c r="ED42">
        <f>(Transition!$D41*('RCP26 scenario'!AV43*'Unit emission'!AE42+'RCP26 scenario'!AV131*'Unit emission'!AE174)*Efficiency!$G41+(Transition!$C41*('RCP26 scenario'!AV43*'Unit emission'!AE86)+'RCP26 scenario'!AV131*'Unit emission'!AE218)*Efficiency!$P41)/Lifetime!$C41</f>
        <v>22848902.051893774</v>
      </c>
      <c r="EE42">
        <f>(Transition!$D41*('RCP26 scenario'!AW43*'Unit emission'!AF42+'RCP26 scenario'!AW131*'Unit emission'!AF174)*Efficiency!$G41+(Transition!$C41*('RCP26 scenario'!AW43*'Unit emission'!AF86)+'RCP26 scenario'!AW131*'Unit emission'!AF218)*Efficiency!$P41)/Lifetime!$C41</f>
        <v>14435743.225979805</v>
      </c>
      <c r="EF42">
        <f>(Transition!$D41*('RCP26 scenario'!AX43*'Unit emission'!AG42+'RCP26 scenario'!AX131*'Unit emission'!AG174)*Efficiency!$G41+(Transition!$C41*('RCP26 scenario'!AX43*'Unit emission'!AG86)+'RCP26 scenario'!AX131*'Unit emission'!AG218)*Efficiency!$P41)/Lifetime!$C41</f>
        <v>32945973.71869925</v>
      </c>
      <c r="EG42">
        <f>(Transition!$D41*('RCP26 scenario'!AY43*'Unit emission'!AH42+'RCP26 scenario'!AY131*'Unit emission'!AH174)*Efficiency!$G41+(Transition!$C41*('RCP26 scenario'!AY43*'Unit emission'!AH86)+'RCP26 scenario'!AY131*'Unit emission'!AH218)*Efficiency!$P41)/Lifetime!$C41</f>
        <v>15643633.484772775</v>
      </c>
      <c r="EH42">
        <f>(Transition!$D41*('RCP26 scenario'!AZ43*'Unit emission'!AI42+'RCP26 scenario'!AZ131*'Unit emission'!AI174)*Efficiency!$G41+(Transition!$C41*('RCP26 scenario'!AZ43*'Unit emission'!AI86)+'RCP26 scenario'!AZ131*'Unit emission'!AI218)*Efficiency!$P41)/Lifetime!$C41</f>
        <v>67001791.611910656</v>
      </c>
      <c r="EI42">
        <f>(Transition!$D41*('RCP26 scenario'!BA43*'Unit emission'!AJ42)*Efficiency!$G41+Transition!$C41*('RCP26 scenario'!BA43*'Unit emission'!AJ86)*Efficiency!$P41)/Lifetime!$C41</f>
        <v>0</v>
      </c>
      <c r="EJ42" s="9">
        <f>(Transition!$D41*('RCP26 scenario'!BB43*'Unit emission'!T42)*Efficiency!$G41+Transition!$C41*('RCP26 scenario'!BB43*'Unit emission'!T86)*Efficiency!$P41)/Lifetime!$C41</f>
        <v>0</v>
      </c>
      <c r="EK42" s="9">
        <f>(Transition!$D41*('RCP26 scenario'!BC43*'Unit emission'!U42)*Efficiency!$G41+Transition!$C41*('RCP26 scenario'!BC43*'Unit emission'!U86)*Efficiency!$P41)/Lifetime!$C41</f>
        <v>0</v>
      </c>
      <c r="EL42" s="9">
        <f>(Transition!$D41*('RCP26 scenario'!BD43*'Unit emission'!V42)*Efficiency!$G41+Transition!$C41*('RCP26 scenario'!BD43*'Unit emission'!V86)*Efficiency!$P41)/Lifetime!$C41</f>
        <v>0</v>
      </c>
      <c r="EM42" s="9">
        <f>(Transition!$D41*('RCP26 scenario'!BE43*'Unit emission'!W42)*Efficiency!$G41+Transition!$C41*('RCP26 scenario'!BE43*'Unit emission'!W86)*Efficiency!$P41)/Lifetime!$C41</f>
        <v>0</v>
      </c>
      <c r="EN42" s="9">
        <f>(Transition!$D41*('RCP26 scenario'!BF43*'Unit emission'!X42)*Efficiency!$G41+Transition!$C41*('RCP26 scenario'!BF43*'Unit emission'!X86)*Efficiency!$P41)/Lifetime!$C41</f>
        <v>0</v>
      </c>
      <c r="EO42" s="9">
        <f>(Transition!$D41*('RCP26 scenario'!BG43*'Unit emission'!Y42)*Efficiency!$G41+Transition!$C41*('RCP26 scenario'!BG43*'Unit emission'!Y86)*Efficiency!$P41)/Lifetime!$C41</f>
        <v>0</v>
      </c>
      <c r="EP42" s="9">
        <f>(Transition!$D41*('RCP26 scenario'!BH43*'Unit emission'!Z42)*Efficiency!$G41+Transition!$C41*('RCP26 scenario'!BH43*'Unit emission'!Z86)*Efficiency!$P41)/Lifetime!$C41</f>
        <v>0</v>
      </c>
      <c r="EQ42" s="9">
        <f>(Transition!$D41*('RCP26 scenario'!BI43*'Unit emission'!AA42)*Efficiency!$G41+Transition!$C41*('RCP26 scenario'!BI43*'Unit emission'!AA86)*Efficiency!$P41)/Lifetime!$C41</f>
        <v>0</v>
      </c>
      <c r="ER42" s="9">
        <f>(Transition!$D41*('RCP26 scenario'!BJ43*'Unit emission'!AB42)*Efficiency!$G41+Transition!$C41*('RCP26 scenario'!BJ43*'Unit emission'!AB86)*Efficiency!$P41)/Lifetime!$C41</f>
        <v>0</v>
      </c>
      <c r="ES42" s="9">
        <f>(Transition!$D41*('RCP26 scenario'!BK43*'Unit emission'!AC42)*Efficiency!$G41+Transition!$C41*('RCP26 scenario'!BK43*'Unit emission'!AC86)*Efficiency!$P41)/Lifetime!$C41</f>
        <v>0</v>
      </c>
      <c r="ET42" s="9">
        <f>(Transition!$D41*('RCP26 scenario'!BL43*'Unit emission'!AD42)*Efficiency!$G41+Transition!$C41*('RCP26 scenario'!BL43*'Unit emission'!AD86)*Efficiency!$P41)/Lifetime!$C41</f>
        <v>0</v>
      </c>
      <c r="EU42" s="9">
        <f>(Transition!$D41*('RCP26 scenario'!BM43*'Unit emission'!AE42)*Efficiency!$G41+Transition!$C41*('RCP26 scenario'!BM43*'Unit emission'!AE86)*Efficiency!$P41)/Lifetime!$C41</f>
        <v>0</v>
      </c>
      <c r="EV42" s="9">
        <f>(Transition!$D41*('RCP26 scenario'!BN43*'Unit emission'!AF42)*Efficiency!$G41+Transition!$C41*('RCP26 scenario'!BN43*'Unit emission'!AF86)*Efficiency!$P41)/Lifetime!$C41</f>
        <v>0</v>
      </c>
      <c r="EW42" s="9">
        <f>(Transition!$D41*('RCP26 scenario'!BO43*'Unit emission'!AG42)*Efficiency!$G41+Transition!$C41*('RCP26 scenario'!BO43*'Unit emission'!AG86)*Efficiency!$P41)/Lifetime!$C41</f>
        <v>0</v>
      </c>
      <c r="EX42" s="9">
        <f>(Transition!$D41*('RCP26 scenario'!BP43*'Unit emission'!AH42)*Efficiency!$G41+Transition!$C41*('RCP26 scenario'!BP43*'Unit emission'!AH86)*Efficiency!$P41)/Lifetime!$C41</f>
        <v>0</v>
      </c>
      <c r="EY42" s="9">
        <f>(Transition!$D41*('RCP26 scenario'!BQ43*'Unit emission'!AI42)*Efficiency!$G41+Transition!$C41*('RCP26 scenario'!BQ43*'Unit emission'!AI86)*Efficiency!$P41)/Lifetime!$C41</f>
        <v>0</v>
      </c>
      <c r="EZ42" s="9">
        <f>(Transition!$D41*('RCP26 scenario'!BR43*'Unit emission'!AJ42)*Efficiency!$G41+Transition!$C41*('RCP26 scenario'!BR43*'Unit emission'!AJ86)*Efficiency!$P41)/Lifetime!$C41</f>
        <v>0</v>
      </c>
      <c r="FA42" s="9">
        <f>(Transition!$D41*('RCP26 scenario'!BS43*'Unit emission'!T42)*Efficiency!$G41+Transition!$C41*('RCP26 scenario'!BS43*'Unit emission'!T86)*Efficiency!$P41)/Lifetime!$C41</f>
        <v>0</v>
      </c>
      <c r="FB42" s="9">
        <f>(Transition!$D41*('RCP26 scenario'!BT43*'Unit emission'!U42)*Efficiency!$G41+Transition!$C41*('RCP26 scenario'!BT43*'Unit emission'!U86)*Efficiency!$P41)/Lifetime!$C41</f>
        <v>0</v>
      </c>
      <c r="FC42" s="9">
        <f>(Transition!$D41*('RCP26 scenario'!BU43*'Unit emission'!V42)*Efficiency!$G41+Transition!$C41*('RCP26 scenario'!BU43*'Unit emission'!V86)*Efficiency!$P41)/Lifetime!$C41</f>
        <v>0</v>
      </c>
      <c r="FD42" s="9">
        <f>(Transition!$D41*('RCP26 scenario'!BV43*'Unit emission'!W42)*Efficiency!$G41+Transition!$C41*('RCP26 scenario'!BV43*'Unit emission'!W86)*Efficiency!$P41)/Lifetime!$C41</f>
        <v>0</v>
      </c>
      <c r="FE42" s="9">
        <f>(Transition!$D41*('RCP26 scenario'!BW43*'Unit emission'!X42)*Efficiency!$G41+Transition!$C41*('RCP26 scenario'!BW43*'Unit emission'!X86)*Efficiency!$P41)/Lifetime!$C41</f>
        <v>0</v>
      </c>
      <c r="FF42" s="9">
        <f>(Transition!$D41*('RCP26 scenario'!BX43*'Unit emission'!Y42)*Efficiency!$G41+Transition!$C41*('RCP26 scenario'!BX43*'Unit emission'!Y86)*Efficiency!$P41)/Lifetime!$C41</f>
        <v>0</v>
      </c>
      <c r="FG42" s="9">
        <f>(Transition!$D41*('RCP26 scenario'!BY43*'Unit emission'!Z42)*Efficiency!$G41+Transition!$C41*('RCP26 scenario'!BY43*'Unit emission'!Z86)*Efficiency!$P41)/Lifetime!$C41</f>
        <v>0</v>
      </c>
      <c r="FH42" s="9">
        <f>(Transition!$D41*('RCP26 scenario'!BZ43*'Unit emission'!AA42)*Efficiency!$G41+Transition!$C41*('RCP26 scenario'!BZ43*'Unit emission'!AA86)*Efficiency!$P41)/Lifetime!$C41</f>
        <v>0</v>
      </c>
      <c r="FI42" s="9">
        <f>(Transition!$D41*('RCP26 scenario'!CA43*'Unit emission'!AB42)*Efficiency!$G41+Transition!$C41*('RCP26 scenario'!CA43*'Unit emission'!AB86)*Efficiency!$P41)/Lifetime!$C41</f>
        <v>0</v>
      </c>
      <c r="FJ42" s="9">
        <f>(Transition!$D41*('RCP26 scenario'!CB43*'Unit emission'!AC42)*Efficiency!$G41+Transition!$C41*('RCP26 scenario'!CB43*'Unit emission'!AC86)*Efficiency!$P41)/Lifetime!$C41</f>
        <v>0</v>
      </c>
      <c r="FK42" s="9">
        <f>(Transition!$D41*('RCP26 scenario'!CC43*'Unit emission'!AD42)*Efficiency!$G41+Transition!$C41*('RCP26 scenario'!CC43*'Unit emission'!AD86)*Efficiency!$P41)/Lifetime!$C41</f>
        <v>0</v>
      </c>
      <c r="FL42" s="9">
        <f>(Transition!$D41*('RCP26 scenario'!CD43*'Unit emission'!AE42)*Efficiency!$G41+Transition!$C41*('RCP26 scenario'!CD43*'Unit emission'!AE86)*Efficiency!$P41)/Lifetime!$C41</f>
        <v>0</v>
      </c>
      <c r="FM42" s="9">
        <f>(Transition!$D41*('RCP26 scenario'!CE43*'Unit emission'!AF42)*Efficiency!$G41+Transition!$C41*('RCP26 scenario'!CE43*'Unit emission'!AF86)*Efficiency!$P41)/Lifetime!$C41</f>
        <v>0</v>
      </c>
      <c r="FN42" s="9">
        <f>(Transition!$D41*('RCP26 scenario'!CF43*'Unit emission'!AG42)*Efficiency!$G41+Transition!$C41*('RCP26 scenario'!CF43*'Unit emission'!AG86)*Efficiency!$P41)/Lifetime!$C41</f>
        <v>0</v>
      </c>
      <c r="FO42" s="9">
        <f>(Transition!$D41*('RCP26 scenario'!CG43*'Unit emission'!AH42)*Efficiency!$G41+Transition!$C41*('RCP26 scenario'!CG43*'Unit emission'!AH86)*Efficiency!$P41)/Lifetime!$C41</f>
        <v>0</v>
      </c>
      <c r="FP42" s="9">
        <f>(Transition!$D41*('RCP26 scenario'!CH43*'Unit emission'!AI42)*Efficiency!$G41+Transition!$C41*('RCP26 scenario'!CH43*'Unit emission'!AI86)*Efficiency!$P41)/Lifetime!$C41</f>
        <v>0</v>
      </c>
      <c r="FS42">
        <v>2049</v>
      </c>
      <c r="FT42">
        <f>(Transition!$D41*('RCP19 scenario'!C43*'Unit emission'!AK42+'RCP19 scenario'!C131*'Unit emission'!AK174)*Efficiency!$G41+(Transition!$C41*('RCP19 scenario'!C43*'Unit emission'!AK86)+'RCP19 scenario'!C131*'Unit emission'!AK218)*Efficiency!$P41)/Lifetime!$C41</f>
        <v>0</v>
      </c>
      <c r="FU42">
        <f>(Transition!$D41*('RCP19 scenario'!D43*'Unit emission'!AL42+'RCP19 scenario'!D131*'Unit emission'!AL174)*Efficiency!$G41+(Transition!$C41*('RCP19 scenario'!D43*'Unit emission'!AL86)+'RCP19 scenario'!D131*'Unit emission'!AL218)*Efficiency!$P41)/Lifetime!$C41</f>
        <v>0</v>
      </c>
      <c r="FV42">
        <f>(Transition!$D41*('RCP19 scenario'!E43*'Unit emission'!AM42+'RCP19 scenario'!E131*'Unit emission'!AM174)*Efficiency!$G41+(Transition!$C41*('RCP19 scenario'!E43*'Unit emission'!AM86)+'RCP19 scenario'!E131*'Unit emission'!AM218)*Efficiency!$P41)/Lifetime!$C41</f>
        <v>0</v>
      </c>
      <c r="FW42">
        <f>(Transition!$D41*('RCP19 scenario'!F43*'Unit emission'!AN42+'RCP19 scenario'!F131*'Unit emission'!AN174)*Efficiency!$G41+(Transition!$C41*('RCP19 scenario'!F43*'Unit emission'!AN86)+'RCP19 scenario'!F131*'Unit emission'!AN218)*Efficiency!$P41)/Lifetime!$C41</f>
        <v>0</v>
      </c>
      <c r="FX42">
        <f>(Transition!$D41*('RCP19 scenario'!G43*'Unit emission'!AO42+'RCP19 scenario'!G131*'Unit emission'!AO174)*Efficiency!$G41+(Transition!$C41*('RCP19 scenario'!G43*'Unit emission'!AO86)+'RCP19 scenario'!G131*'Unit emission'!AO218)*Efficiency!$P41)/Lifetime!$C41</f>
        <v>0</v>
      </c>
      <c r="FY42">
        <f>(Transition!$D41*('RCP19 scenario'!H43*'Unit emission'!AP42+'RCP19 scenario'!H131*'Unit emission'!AP174)*Efficiency!$G41+(Transition!$C41*('RCP19 scenario'!H43*'Unit emission'!AP86)+'RCP19 scenario'!H131*'Unit emission'!AP218)*Efficiency!$P41)/Lifetime!$C41</f>
        <v>0</v>
      </c>
      <c r="FZ42">
        <f>(Transition!$D41*('RCP19 scenario'!I43*'Unit emission'!AQ42+'RCP19 scenario'!I131*'Unit emission'!AQ174)*Efficiency!$G41+(Transition!$C41*('RCP19 scenario'!I43*'Unit emission'!AQ86)+'RCP19 scenario'!I131*'Unit emission'!AQ218)*Efficiency!$P41)/Lifetime!$C41</f>
        <v>0</v>
      </c>
      <c r="GA42">
        <f>(Transition!$D41*('RCP19 scenario'!J43*'Unit emission'!AR42+'RCP19 scenario'!J131*'Unit emission'!AR174)*Efficiency!$G41+(Transition!$C41*('RCP19 scenario'!J43*'Unit emission'!AR86)+'RCP19 scenario'!J131*'Unit emission'!AR218)*Efficiency!$P41)/Lifetime!$C41</f>
        <v>0</v>
      </c>
      <c r="GB42">
        <f>(Transition!$D41*('RCP19 scenario'!K43*'Unit emission'!AS42+'RCP19 scenario'!K131*'Unit emission'!AS174)*Efficiency!$G41+(Transition!$C41*('RCP19 scenario'!K43*'Unit emission'!AS86)+'RCP19 scenario'!K131*'Unit emission'!AS218)*Efficiency!$P41)/Lifetime!$C41</f>
        <v>0</v>
      </c>
      <c r="GC42">
        <f>(Transition!$D41*('RCP19 scenario'!L43*'Unit emission'!AT42+'RCP19 scenario'!L131*'Unit emission'!AT174)*Efficiency!$G41+(Transition!$C41*('RCP19 scenario'!L43*'Unit emission'!AT86)+'RCP19 scenario'!L131*'Unit emission'!AT218)*Efficiency!$P41)/Lifetime!$C41</f>
        <v>0</v>
      </c>
      <c r="GD42">
        <f>(Transition!$D41*('RCP19 scenario'!M43*'Unit emission'!AU42+'RCP19 scenario'!M131*'Unit emission'!AU174)*Efficiency!$G41+(Transition!$C41*('RCP19 scenario'!M43*'Unit emission'!AU86)+'RCP19 scenario'!M131*'Unit emission'!AU218)*Efficiency!$P41)/Lifetime!$C41</f>
        <v>0</v>
      </c>
      <c r="GE42">
        <f>(Transition!$D41*('RCP19 scenario'!N43*'Unit emission'!AV42+'RCP19 scenario'!N131*'Unit emission'!AV174)*Efficiency!$G41+(Transition!$C41*('RCP19 scenario'!N43*'Unit emission'!AV86)+'RCP19 scenario'!N131*'Unit emission'!AV218)*Efficiency!$P41)/Lifetime!$C41</f>
        <v>0</v>
      </c>
      <c r="GF42">
        <f>(Transition!$D41*('RCP19 scenario'!O43*'Unit emission'!AW42+'RCP19 scenario'!O131*'Unit emission'!AW174)*Efficiency!$G41+(Transition!$C41*('RCP19 scenario'!O43*'Unit emission'!AW86)+'RCP19 scenario'!O131*'Unit emission'!AW218)*Efficiency!$P41)/Lifetime!$C41</f>
        <v>0</v>
      </c>
      <c r="GG42">
        <f>(Transition!$D41*('RCP19 scenario'!P43*'Unit emission'!AX42+'RCP19 scenario'!P131*'Unit emission'!AX174)*Efficiency!$G41+(Transition!$C41*('RCP19 scenario'!P43*'Unit emission'!AX86)+'RCP19 scenario'!P131*'Unit emission'!AX218)*Efficiency!$P41)/Lifetime!$C41</f>
        <v>0</v>
      </c>
      <c r="GH42">
        <f>(Transition!$D41*('RCP19 scenario'!Q43*'Unit emission'!AY42+'RCP19 scenario'!Q131*'Unit emission'!AY174)*Efficiency!$G41+(Transition!$C41*('RCP19 scenario'!Q43*'Unit emission'!AY86)+'RCP19 scenario'!Q131*'Unit emission'!AY218)*Efficiency!$P41)/Lifetime!$C41</f>
        <v>0</v>
      </c>
      <c r="GI42">
        <f>(Transition!$D41*('RCP19 scenario'!R43*'Unit emission'!AZ42+'RCP19 scenario'!R131*'Unit emission'!AZ174)*Efficiency!$G41+(Transition!$C41*('RCP19 scenario'!R43*'Unit emission'!AZ86)+'RCP19 scenario'!R131*'Unit emission'!AZ218)*Efficiency!$P41)/Lifetime!$C41</f>
        <v>0</v>
      </c>
      <c r="GJ42">
        <f>(Transition!$D41*('RCP19 scenario'!S43*'Unit emission'!BA42)*Efficiency!$G41+Transition!$C41*('RCP19 scenario'!S43*'Unit emission'!BA86)*Efficiency!$P41)/Lifetime!$C41</f>
        <v>0</v>
      </c>
      <c r="GK42">
        <f>(Transition!$D41*('RCP19 scenario'!T43*'Unit emission'!AK42+'RCP19 scenario'!T131*'Unit emission'!AK174)*Efficiency!$G41+(Transition!$C41*('RCP19 scenario'!T43*'Unit emission'!AK86)+'RCP19 scenario'!T131*'Unit emission'!AK218)*Efficiency!$P41)/Lifetime!$C41</f>
        <v>47286755.354418285</v>
      </c>
      <c r="GL42">
        <f>(Transition!$D41*('RCP19 scenario'!U43*'Unit emission'!AL42+'RCP19 scenario'!U131*'Unit emission'!AL174)*Efficiency!$G41+(Transition!$C41*('RCP19 scenario'!U43*'Unit emission'!AL86)+'RCP19 scenario'!U131*'Unit emission'!AL218)*Efficiency!$P41)/Lifetime!$C41</f>
        <v>16053680.763402706</v>
      </c>
      <c r="GM42">
        <f>(Transition!$D41*('RCP19 scenario'!V43*'Unit emission'!AM42+'RCP19 scenario'!V131*'Unit emission'!AM174)*Efficiency!$G41+(Transition!$C41*('RCP19 scenario'!V43*'Unit emission'!AM86)+'RCP19 scenario'!V131*'Unit emission'!AM218)*Efficiency!$P41)/Lifetime!$C41</f>
        <v>7084115.6101347115</v>
      </c>
      <c r="GN42">
        <f>(Transition!$D41*('RCP19 scenario'!W43*'Unit emission'!AN42+'RCP19 scenario'!W131*'Unit emission'!AN174)*Efficiency!$G41+(Transition!$C41*('RCP19 scenario'!W43*'Unit emission'!AN86)+'RCP19 scenario'!W131*'Unit emission'!AN218)*Efficiency!$P41)/Lifetime!$C41</f>
        <v>8310805.6384880245</v>
      </c>
      <c r="GO42">
        <f>(Transition!$D41*('RCP19 scenario'!X43*'Unit emission'!AO42+'RCP19 scenario'!X131*'Unit emission'!AO174)*Efficiency!$G41+(Transition!$C41*('RCP19 scenario'!X43*'Unit emission'!AO86)+'RCP19 scenario'!X131*'Unit emission'!AO218)*Efficiency!$P41)/Lifetime!$C41</f>
        <v>94018955.750748217</v>
      </c>
      <c r="GP42">
        <f>(Transition!$D41*('RCP19 scenario'!Y43*'Unit emission'!AP42+'RCP19 scenario'!Y131*'Unit emission'!AP174)*Efficiency!$G41+(Transition!$C41*('RCP19 scenario'!Y43*'Unit emission'!AP86)+'RCP19 scenario'!Y131*'Unit emission'!AP218)*Efficiency!$P41)/Lifetime!$C41</f>
        <v>13805563.748251062</v>
      </c>
      <c r="GQ42">
        <f>(Transition!$D41*('RCP19 scenario'!Z43*'Unit emission'!AQ42+'RCP19 scenario'!Z131*'Unit emission'!AQ174)*Efficiency!$G41+(Transition!$C41*('RCP19 scenario'!Z43*'Unit emission'!AQ86)+'RCP19 scenario'!Z131*'Unit emission'!AQ218)*Efficiency!$P41)/Lifetime!$C41</f>
        <v>4941458.1423241673</v>
      </c>
      <c r="GR42">
        <f>(Transition!$D41*('RCP19 scenario'!AA43*'Unit emission'!AR42+'RCP19 scenario'!AA131*'Unit emission'!AR174)*Efficiency!$G41+(Transition!$C41*('RCP19 scenario'!AA43*'Unit emission'!AR86)+'RCP19 scenario'!AA131*'Unit emission'!AR218)*Efficiency!$P41)/Lifetime!$C41</f>
        <v>9474486.0919285733</v>
      </c>
      <c r="GS42">
        <f>(Transition!$D41*('RCP19 scenario'!AB43*'Unit emission'!AS42+'RCP19 scenario'!AB131*'Unit emission'!AS174)*Efficiency!$G41+(Transition!$C41*('RCP19 scenario'!AB43*'Unit emission'!AS86)+'RCP19 scenario'!AB131*'Unit emission'!AS218)*Efficiency!$P41)/Lifetime!$C41</f>
        <v>77391699.255736142</v>
      </c>
      <c r="GT42">
        <f>(Transition!$D41*('RCP19 scenario'!AC43*'Unit emission'!AT42+'RCP19 scenario'!AC131*'Unit emission'!AT174)*Efficiency!$G41+(Transition!$C41*('RCP19 scenario'!AC43*'Unit emission'!AT86)+'RCP19 scenario'!AC131*'Unit emission'!AT218)*Efficiency!$P41)/Lifetime!$C41</f>
        <v>48264404.793453299</v>
      </c>
      <c r="GU42">
        <f>(Transition!$D41*('RCP19 scenario'!AD43*'Unit emission'!AU42+'RCP19 scenario'!AD131*'Unit emission'!AU174)*Efficiency!$G41+(Transition!$C41*('RCP19 scenario'!AD43*'Unit emission'!AU86)+'RCP19 scenario'!AD131*'Unit emission'!AU218)*Efficiency!$P41)/Lifetime!$C41</f>
        <v>20437863.903070565</v>
      </c>
      <c r="GV42">
        <f>(Transition!$D41*('RCP19 scenario'!AE43*'Unit emission'!AV42+'RCP19 scenario'!AE131*'Unit emission'!AV174)*Efficiency!$G41+(Transition!$C41*('RCP19 scenario'!AE43*'Unit emission'!AV86)+'RCP19 scenario'!AE131*'Unit emission'!AV218)*Efficiency!$P41)/Lifetime!$C41</f>
        <v>4570601.8812735723</v>
      </c>
      <c r="GW42">
        <f>(Transition!$D41*('RCP19 scenario'!AF43*'Unit emission'!AW42+'RCP19 scenario'!AF131*'Unit emission'!AW174)*Efficiency!$G41+(Transition!$C41*('RCP19 scenario'!AF43*'Unit emission'!AW86)+'RCP19 scenario'!AF131*'Unit emission'!AW218)*Efficiency!$P41)/Lifetime!$C41</f>
        <v>11482282.812390782</v>
      </c>
      <c r="GX42">
        <f>(Transition!$D41*('RCP19 scenario'!AG43*'Unit emission'!AX42+'RCP19 scenario'!AG131*'Unit emission'!AX174)*Efficiency!$G41+(Transition!$C41*('RCP19 scenario'!AG43*'Unit emission'!AX86)+'RCP19 scenario'!AG131*'Unit emission'!AX218)*Efficiency!$P41)/Lifetime!$C41</f>
        <v>2447241.0026152302</v>
      </c>
      <c r="GY42">
        <f>(Transition!$D41*('RCP19 scenario'!AH43*'Unit emission'!AY42+'RCP19 scenario'!AH131*'Unit emission'!AY174)*Efficiency!$G41+(Transition!$C41*('RCP19 scenario'!AH43*'Unit emission'!AY86)+'RCP19 scenario'!AH131*'Unit emission'!AY218)*Efficiency!$P41)/Lifetime!$C41</f>
        <v>464097.43710696854</v>
      </c>
      <c r="GZ42">
        <f>(Transition!$D41*('RCP19 scenario'!AI43*'Unit emission'!AZ42+'RCP19 scenario'!AI131*'Unit emission'!AZ174)*Efficiency!$G41+(Transition!$C41*('RCP19 scenario'!AI43*'Unit emission'!AZ86)+'RCP19 scenario'!AI131*'Unit emission'!AZ218)*Efficiency!$P41)/Lifetime!$C41</f>
        <v>64295133.745235607</v>
      </c>
      <c r="HA42">
        <f>(Transition!$D41*('RCP19 scenario'!AJ43*'Unit emission'!BA42)*Efficiency!$G41+Transition!$C41*('RCP19 scenario'!AJ43*'Unit emission'!BA86)*Efficiency!$P41)/Lifetime!$C41</f>
        <v>0</v>
      </c>
      <c r="HB42">
        <f>(Transition!$D41*('RCP19 scenario'!AK43*'Unit emission'!AK42+'RCP19 scenario'!AK131*'Unit emission'!AK174)*Efficiency!$G41+(Transition!$C41*('RCP19 scenario'!AK43*'Unit emission'!AK86)+'RCP19 scenario'!AK131*'Unit emission'!AK218)*Efficiency!$P41)/Lifetime!$C41</f>
        <v>273876213.95716679</v>
      </c>
      <c r="HC42">
        <f>(Transition!$D41*('RCP19 scenario'!AL43*'Unit emission'!AL42+'RCP19 scenario'!AL131*'Unit emission'!AL174)*Efficiency!$G41+(Transition!$C41*('RCP19 scenario'!AL43*'Unit emission'!AL86)+'RCP19 scenario'!AL131*'Unit emission'!AL218)*Efficiency!$P41)/Lifetime!$C41</f>
        <v>32044743.236595627</v>
      </c>
      <c r="HD42">
        <f>(Transition!$D41*('RCP19 scenario'!AM43*'Unit emission'!AM42+'RCP19 scenario'!AM131*'Unit emission'!AM174)*Efficiency!$G41+(Transition!$C41*('RCP19 scenario'!AM43*'Unit emission'!AM86)+'RCP19 scenario'!AM131*'Unit emission'!AM218)*Efficiency!$P41)/Lifetime!$C41</f>
        <v>34691382.865784265</v>
      </c>
      <c r="HE42">
        <f>(Transition!$D41*('RCP19 scenario'!AN43*'Unit emission'!AN42+'RCP19 scenario'!AN131*'Unit emission'!AN174)*Efficiency!$G41+(Transition!$C41*('RCP19 scenario'!AN43*'Unit emission'!AN86)+'RCP19 scenario'!AN131*'Unit emission'!AN218)*Efficiency!$P41)/Lifetime!$C41</f>
        <v>16595706.239172664</v>
      </c>
      <c r="HF42">
        <f>(Transition!$D41*('RCP19 scenario'!AO43*'Unit emission'!AO42+'RCP19 scenario'!AO131*'Unit emission'!AO174)*Efficiency!$G41+(Transition!$C41*('RCP19 scenario'!AO43*'Unit emission'!AO86)+'RCP19 scenario'!AO131*'Unit emission'!AO218)*Efficiency!$P41)/Lifetime!$C41</f>
        <v>188013337.29156512</v>
      </c>
      <c r="HG42">
        <f>(Transition!$D41*('RCP19 scenario'!AP43*'Unit emission'!AP42+'RCP19 scenario'!AP131*'Unit emission'!AP174)*Efficiency!$G41+(Transition!$C41*('RCP19 scenario'!AP43*'Unit emission'!AP86)+'RCP19 scenario'!AP131*'Unit emission'!AP218)*Efficiency!$P41)/Lifetime!$C41</f>
        <v>27610467.346647449</v>
      </c>
      <c r="HH42">
        <f>(Transition!$D41*('RCP19 scenario'!AQ43*'Unit emission'!AQ42+'RCP19 scenario'!AQ131*'Unit emission'!AQ174)*Efficiency!$G41+(Transition!$C41*('RCP19 scenario'!AQ43*'Unit emission'!AQ86)+'RCP19 scenario'!AQ131*'Unit emission'!AQ218)*Efficiency!$P41)/Lifetime!$C41</f>
        <v>9882916.2846483663</v>
      </c>
      <c r="HI42">
        <f>(Transition!$D41*('RCP19 scenario'!AR43*'Unit emission'!AR42+'RCP19 scenario'!AR131*'Unit emission'!AR174)*Efficiency!$G41+(Transition!$C41*('RCP19 scenario'!AR43*'Unit emission'!AR86)+'RCP19 scenario'!AR131*'Unit emission'!AR218)*Efficiency!$P41)/Lifetime!$C41</f>
        <v>18943085.118491933</v>
      </c>
      <c r="HJ42">
        <f>(Transition!$D41*('RCP19 scenario'!AS43*'Unit emission'!AS42+'RCP19 scenario'!AS131*'Unit emission'!AS174)*Efficiency!$G41+(Transition!$C41*('RCP19 scenario'!AS43*'Unit emission'!AS86)+'RCP19 scenario'!AS131*'Unit emission'!AS218)*Efficiency!$P41)/Lifetime!$C41</f>
        <v>154783398.51147228</v>
      </c>
      <c r="HK42">
        <f>(Transition!$D41*('RCP19 scenario'!AT43*'Unit emission'!AT42+'RCP19 scenario'!AT131*'Unit emission'!AT174)*Efficiency!$G41+(Transition!$C41*('RCP19 scenario'!AT43*'Unit emission'!AT86)+'RCP19 scenario'!AT131*'Unit emission'!AT218)*Efficiency!$P41)/Lifetime!$C41</f>
        <v>96528809.586906597</v>
      </c>
      <c r="HL42">
        <f>(Transition!$D41*('RCP19 scenario'!AU43*'Unit emission'!AU42+'RCP19 scenario'!AU131*'Unit emission'!AU174)*Efficiency!$G41+(Transition!$C41*('RCP19 scenario'!AU43*'Unit emission'!AU86)+'RCP19 scenario'!AU131*'Unit emission'!AU218)*Efficiency!$P41)/Lifetime!$C41</f>
        <v>85925694.728645325</v>
      </c>
      <c r="HM42">
        <f>(Transition!$D41*('RCP19 scenario'!AV43*'Unit emission'!AV42+'RCP19 scenario'!AV131*'Unit emission'!AV174)*Efficiency!$G41+(Transition!$C41*('RCP19 scenario'!AV43*'Unit emission'!AV86)+'RCP19 scenario'!AV131*'Unit emission'!AV218)*Efficiency!$P41)/Lifetime!$C41</f>
        <v>9141175.5708564427</v>
      </c>
      <c r="HN42">
        <f>(Transition!$D41*('RCP19 scenario'!AW43*'Unit emission'!AW42+'RCP19 scenario'!AW131*'Unit emission'!AW174)*Efficiency!$G41+(Transition!$C41*('RCP19 scenario'!AW43*'Unit emission'!AW86)+'RCP19 scenario'!AW131*'Unit emission'!AW218)*Efficiency!$P41)/Lifetime!$C41</f>
        <v>22964565.624781564</v>
      </c>
      <c r="HO42">
        <f>(Transition!$D41*('RCP19 scenario'!AX43*'Unit emission'!AX42+'RCP19 scenario'!AX131*'Unit emission'!AX174)*Efficiency!$G41+(Transition!$C41*('RCP19 scenario'!AX43*'Unit emission'!AX86)+'RCP19 scenario'!AX131*'Unit emission'!AX218)*Efficiency!$P41)/Lifetime!$C41</f>
        <v>5538761.1855814047</v>
      </c>
      <c r="HP42">
        <f>(Transition!$D41*('RCP19 scenario'!AY43*'Unit emission'!AY42+'RCP19 scenario'!AY131*'Unit emission'!AY174)*Efficiency!$G41+(Transition!$C41*('RCP19 scenario'!AY43*'Unit emission'!AY86)+'RCP19 scenario'!AY131*'Unit emission'!AY218)*Efficiency!$P41)/Lifetime!$C41</f>
        <v>927897.21319185058</v>
      </c>
      <c r="HQ42">
        <f>(Transition!$D41*('RCP19 scenario'!AZ43*'Unit emission'!AZ42+'RCP19 scenario'!AZ131*'Unit emission'!AZ174)*Efficiency!$G41+(Transition!$C41*('RCP19 scenario'!AZ43*'Unit emission'!AZ86)+'RCP19 scenario'!AZ131*'Unit emission'!AZ218)*Efficiency!$P41)/Lifetime!$C41</f>
        <v>128590267.49047121</v>
      </c>
      <c r="HR42">
        <f>(Transition!$D41*('RCP19 scenario'!BA43*'Unit emission'!BA42)*Efficiency!$G41+Transition!$C41*('RCP19 scenario'!BA43*'Unit emission'!BA86)*Efficiency!$P41)/Lifetime!$C41</f>
        <v>0</v>
      </c>
      <c r="HS42" s="9">
        <f>(Transition!$D41*('RCP19 scenario'!BB43*'Unit emission'!AK42)*Efficiency!$G41+Transition!$C41*('RCP19 scenario'!BB43*'Unit emission'!AK86)*Efficiency!$P41)/Lifetime!$C41</f>
        <v>0</v>
      </c>
      <c r="HT42" s="9">
        <f>(Transition!$D41*('RCP19 scenario'!BC43*'Unit emission'!AL42)*Efficiency!$G41+Transition!$C41*('RCP19 scenario'!BC43*'Unit emission'!AL86)*Efficiency!$P41)/Lifetime!$C41</f>
        <v>0</v>
      </c>
      <c r="HU42" s="9">
        <f>(Transition!$D41*('RCP19 scenario'!BD43*'Unit emission'!AM42)*Efficiency!$G41+Transition!$C41*('RCP19 scenario'!BD43*'Unit emission'!AM86)*Efficiency!$P41)/Lifetime!$C41</f>
        <v>0</v>
      </c>
      <c r="HV42" s="9">
        <f>(Transition!$D41*('RCP19 scenario'!BE43*'Unit emission'!AN42)*Efficiency!$G41+Transition!$C41*('RCP19 scenario'!BE43*'Unit emission'!AN86)*Efficiency!$P41)/Lifetime!$C41</f>
        <v>0</v>
      </c>
      <c r="HW42" s="9">
        <f>(Transition!$D41*('RCP19 scenario'!BF43*'Unit emission'!AO42)*Efficiency!$G41+Transition!$C41*('RCP19 scenario'!BF43*'Unit emission'!AO86)*Efficiency!$P41)/Lifetime!$C41</f>
        <v>0</v>
      </c>
      <c r="HX42" s="9">
        <f>(Transition!$D41*('RCP19 scenario'!BG43*'Unit emission'!AP42)*Efficiency!$G41+Transition!$C41*('RCP19 scenario'!BG43*'Unit emission'!AP86)*Efficiency!$P41)/Lifetime!$C41</f>
        <v>0</v>
      </c>
      <c r="HY42" s="9">
        <f>(Transition!$D41*('RCP19 scenario'!BH43*'Unit emission'!AQ42)*Efficiency!$G41+Transition!$C41*('RCP19 scenario'!BH43*'Unit emission'!AQ86)*Efficiency!$P41)/Lifetime!$C41</f>
        <v>0</v>
      </c>
      <c r="HZ42" s="9">
        <f>(Transition!$D41*('RCP19 scenario'!BI43*'Unit emission'!AR42)*Efficiency!$G41+Transition!$C41*('RCP19 scenario'!BI43*'Unit emission'!AR86)*Efficiency!$P41)/Lifetime!$C41</f>
        <v>0</v>
      </c>
      <c r="IA42" s="9">
        <f>(Transition!$D41*('RCP19 scenario'!BJ43*'Unit emission'!AS42)*Efficiency!$G41+Transition!$C41*('RCP19 scenario'!BJ43*'Unit emission'!AS86)*Efficiency!$P41)/Lifetime!$C41</f>
        <v>0</v>
      </c>
      <c r="IB42" s="9">
        <f>(Transition!$D41*('RCP19 scenario'!BK43*'Unit emission'!AT42)*Efficiency!$G41+Transition!$C41*('RCP19 scenario'!BK43*'Unit emission'!AT86)*Efficiency!$P41)/Lifetime!$C41</f>
        <v>0</v>
      </c>
      <c r="IC42" s="9">
        <f>(Transition!$D41*('RCP19 scenario'!BL43*'Unit emission'!AU42)*Efficiency!$G41+Transition!$C41*('RCP19 scenario'!BL43*'Unit emission'!AU86)*Efficiency!$P41)/Lifetime!$C41</f>
        <v>0</v>
      </c>
      <c r="ID42" s="9">
        <f>(Transition!$D41*('RCP19 scenario'!BM43*'Unit emission'!AV42)*Efficiency!$G41+Transition!$C41*('RCP19 scenario'!BM43*'Unit emission'!AV86)*Efficiency!$P41)/Lifetime!$C41</f>
        <v>0</v>
      </c>
      <c r="IE42" s="9">
        <f>(Transition!$D41*('RCP19 scenario'!BN43*'Unit emission'!AW42)*Efficiency!$G41+Transition!$C41*('RCP19 scenario'!BN43*'Unit emission'!AW86)*Efficiency!$P41)/Lifetime!$C41</f>
        <v>0</v>
      </c>
      <c r="IF42" s="9">
        <f>(Transition!$D41*('RCP19 scenario'!BO43*'Unit emission'!AX42)*Efficiency!$G41+Transition!$C41*('RCP19 scenario'!BO43*'Unit emission'!AX86)*Efficiency!$P41)/Lifetime!$C41</f>
        <v>0</v>
      </c>
      <c r="IG42" s="9">
        <f>(Transition!$D41*('RCP19 scenario'!BP43*'Unit emission'!AY42)*Efficiency!$G41+Transition!$C41*('RCP19 scenario'!BP43*'Unit emission'!AY86)*Efficiency!$P41)/Lifetime!$C41</f>
        <v>0</v>
      </c>
      <c r="IH42" s="9">
        <f>(Transition!$D41*('RCP19 scenario'!BQ43*'Unit emission'!AZ42)*Efficiency!$G41+Transition!$C41*('RCP19 scenario'!BQ43*'Unit emission'!AZ86)*Efficiency!$P41)/Lifetime!$C41</f>
        <v>0</v>
      </c>
      <c r="II42" s="9">
        <f>(Transition!$D41*('RCP19 scenario'!BR43*'Unit emission'!BA42)*Efficiency!$G41+Transition!$C41*('RCP19 scenario'!BR43*'Unit emission'!BA86)*Efficiency!$P41)/Lifetime!$C41</f>
        <v>0</v>
      </c>
      <c r="IJ42" s="9">
        <f>(Transition!$D41*('RCP19 scenario'!BS43*'Unit emission'!AK42)*Efficiency!$G41+Transition!$C41*('RCP19 scenario'!BS43*'Unit emission'!AK86)*Efficiency!$P41)/Lifetime!$C41</f>
        <v>0</v>
      </c>
      <c r="IK42" s="9">
        <f>(Transition!$D41*('RCP19 scenario'!BT43*'Unit emission'!AL42)*Efficiency!$G41+Transition!$C41*('RCP19 scenario'!BT43*'Unit emission'!AL86)*Efficiency!$P41)/Lifetime!$C41</f>
        <v>0</v>
      </c>
      <c r="IL42" s="9">
        <f>(Transition!$D41*('RCP19 scenario'!BU43*'Unit emission'!AM42)*Efficiency!$G41+Transition!$C41*('RCP19 scenario'!BU43*'Unit emission'!AM86)*Efficiency!$P41)/Lifetime!$C41</f>
        <v>0</v>
      </c>
      <c r="IM42" s="9">
        <f>(Transition!$D41*('RCP19 scenario'!BV43*'Unit emission'!AN42)*Efficiency!$G41+Transition!$C41*('RCP19 scenario'!BV43*'Unit emission'!AN86)*Efficiency!$P41)/Lifetime!$C41</f>
        <v>0</v>
      </c>
      <c r="IN42" s="9">
        <f>(Transition!$D41*('RCP19 scenario'!BW43*'Unit emission'!AO42)*Efficiency!$G41+Transition!$C41*('RCP19 scenario'!BW43*'Unit emission'!AO86)*Efficiency!$P41)/Lifetime!$C41</f>
        <v>0</v>
      </c>
      <c r="IO42" s="9">
        <f>(Transition!$D41*('RCP19 scenario'!BX43*'Unit emission'!AP42)*Efficiency!$G41+Transition!$C41*('RCP19 scenario'!BX43*'Unit emission'!AP86)*Efficiency!$P41)/Lifetime!$C41</f>
        <v>0</v>
      </c>
      <c r="IP42" s="9">
        <f>(Transition!$D41*('RCP19 scenario'!BY43*'Unit emission'!AQ42)*Efficiency!$G41+Transition!$C41*('RCP19 scenario'!BY43*'Unit emission'!AQ86)*Efficiency!$P41)/Lifetime!$C41</f>
        <v>0</v>
      </c>
      <c r="IQ42" s="9">
        <f>(Transition!$D41*('RCP19 scenario'!BZ43*'Unit emission'!AR42)*Efficiency!$G41+Transition!$C41*('RCP19 scenario'!BZ43*'Unit emission'!AR86)*Efficiency!$P41)/Lifetime!$C41</f>
        <v>0</v>
      </c>
      <c r="IR42" s="9">
        <f>(Transition!$D41*('RCP19 scenario'!CA43*'Unit emission'!AS42)*Efficiency!$G41+Transition!$C41*('RCP19 scenario'!CA43*'Unit emission'!AS86)*Efficiency!$P41)/Lifetime!$C41</f>
        <v>0</v>
      </c>
      <c r="IS42" s="9">
        <f>(Transition!$D41*('RCP19 scenario'!CB43*'Unit emission'!AT42)*Efficiency!$G41+Transition!$C41*('RCP19 scenario'!CB43*'Unit emission'!AT86)*Efficiency!$P41)/Lifetime!$C41</f>
        <v>0</v>
      </c>
      <c r="IT42" s="9">
        <f>(Transition!$D41*('RCP19 scenario'!CC43*'Unit emission'!AU42)*Efficiency!$G41+Transition!$C41*('RCP19 scenario'!CC43*'Unit emission'!AU86)*Efficiency!$P41)/Lifetime!$C41</f>
        <v>0</v>
      </c>
      <c r="IU42" s="9">
        <f>(Transition!$D41*('RCP19 scenario'!CD43*'Unit emission'!AV42)*Efficiency!$G41+Transition!$C41*('RCP19 scenario'!CD43*'Unit emission'!AV86)*Efficiency!$P41)/Lifetime!$C41</f>
        <v>0</v>
      </c>
      <c r="IV42" s="9">
        <f>(Transition!$D41*('RCP19 scenario'!CE43*'Unit emission'!AW42)*Efficiency!$G41+Transition!$C41*('RCP19 scenario'!CE43*'Unit emission'!AW86)*Efficiency!$P41)/Lifetime!$C41</f>
        <v>0</v>
      </c>
      <c r="IW42" s="9">
        <f>(Transition!$D41*('RCP19 scenario'!CF43*'Unit emission'!AX42)*Efficiency!$G41+Transition!$C41*('RCP19 scenario'!CF43*'Unit emission'!AX86)*Efficiency!$P41)/Lifetime!$C41</f>
        <v>0</v>
      </c>
      <c r="IX42" s="9">
        <f>(Transition!$D41*('RCP19 scenario'!CG43*'Unit emission'!AY42)*Efficiency!$G41+Transition!$C41*('RCP19 scenario'!CG43*'Unit emission'!AY86)*Efficiency!$P41)/Lifetime!$C41</f>
        <v>0</v>
      </c>
      <c r="IY42" s="9">
        <f>(Transition!$D41*('RCP19 scenario'!CH43*'Unit emission'!AZ42)*Efficiency!$G41+Transition!$C41*('RCP19 scenario'!CH43*'Unit emission'!AZ86)*Efficiency!$P41)/Lifetime!$C41</f>
        <v>0</v>
      </c>
    </row>
    <row r="43" spans="1:259" x14ac:dyDescent="0.25">
      <c r="A43">
        <v>2050</v>
      </c>
      <c r="B43">
        <f>(Transition!$D42*('Base-scenario'!C44*'Unit emission'!C43)*Efficiency!$G42+(Transition!$C42*('Base-scenario'!C44*'Unit emission'!C87)+'Base-scenario'!C132*'Unit emission'!C219)*Efficiency!$P42)/Lifetime!$C42</f>
        <v>0</v>
      </c>
      <c r="C43">
        <f>(Transition!$D42*('Base-scenario'!D44*'Unit emission'!D43)*Efficiency!$G42+(Transition!$C42*('Base-scenario'!D44*'Unit emission'!D87)+'Base-scenario'!D132*'Unit emission'!D219)*Efficiency!$P42)/Lifetime!$C42</f>
        <v>0</v>
      </c>
      <c r="D43">
        <f>(Transition!$D42*('Base-scenario'!E44*'Unit emission'!E43)*Efficiency!$G42+(Transition!$C42*('Base-scenario'!E44*'Unit emission'!E87)+'Base-scenario'!E132*'Unit emission'!E219)*Efficiency!$P42)/Lifetime!$C42</f>
        <v>0</v>
      </c>
      <c r="E43">
        <f>(Transition!$D42*('Base-scenario'!F44*'Unit emission'!F43)*Efficiency!$G42+(Transition!$C42*('Base-scenario'!F44*'Unit emission'!F87)+'Base-scenario'!F132*'Unit emission'!F219)*Efficiency!$P42)/Lifetime!$C42</f>
        <v>0</v>
      </c>
      <c r="F43">
        <f>(Transition!$D42*('Base-scenario'!G44*'Unit emission'!G43)*Efficiency!$G42+(Transition!$C42*('Base-scenario'!G44*'Unit emission'!G87)+'Base-scenario'!G132*'Unit emission'!G219)*Efficiency!$P42)/Lifetime!$C42</f>
        <v>0</v>
      </c>
      <c r="G43">
        <f>(Transition!$D42*('Base-scenario'!H44*'Unit emission'!H43)*Efficiency!$G42+(Transition!$C42*('Base-scenario'!H44*'Unit emission'!H87)+'Base-scenario'!H132*'Unit emission'!H219)*Efficiency!$P42)/Lifetime!$C42</f>
        <v>0</v>
      </c>
      <c r="H43">
        <f>(Transition!$D42*('Base-scenario'!I44*'Unit emission'!I43)*Efficiency!$G42+(Transition!$C42*('Base-scenario'!I44*'Unit emission'!I87)+'Base-scenario'!I132*'Unit emission'!I219)*Efficiency!$P42)/Lifetime!$C42</f>
        <v>0</v>
      </c>
      <c r="I43">
        <f>(Transition!$D42*('Base-scenario'!J44*'Unit emission'!J43)*Efficiency!$G42+(Transition!$C42*('Base-scenario'!J44*'Unit emission'!J87)+'Base-scenario'!J132*'Unit emission'!J219)*Efficiency!$P42)/Lifetime!$C42</f>
        <v>0</v>
      </c>
      <c r="J43">
        <f>(Transition!$D42*('Base-scenario'!K44*'Unit emission'!K43)*Efficiency!$G42+(Transition!$C42*('Base-scenario'!K44*'Unit emission'!K87)+'Base-scenario'!K132*'Unit emission'!K219)*Efficiency!$P42)/Lifetime!$C42</f>
        <v>0</v>
      </c>
      <c r="K43">
        <f>(Transition!$D42*('Base-scenario'!L44*'Unit emission'!L43)*Efficiency!$G42+(Transition!$C42*('Base-scenario'!L44*'Unit emission'!L87)+'Base-scenario'!L132*'Unit emission'!L219)*Efficiency!$P42)/Lifetime!$C42</f>
        <v>0</v>
      </c>
      <c r="L43">
        <f>(Transition!$D42*('Base-scenario'!M44*'Unit emission'!M43)*Efficiency!$G42+(Transition!$C42*('Base-scenario'!M44*'Unit emission'!M87)+'Base-scenario'!M132*'Unit emission'!M219)*Efficiency!$P42)/Lifetime!$C42</f>
        <v>0</v>
      </c>
      <c r="M43">
        <f>(Transition!$D42*('Base-scenario'!N44*'Unit emission'!N43)*Efficiency!$G42+(Transition!$C42*('Base-scenario'!N44*'Unit emission'!N87)+'Base-scenario'!N132*'Unit emission'!N219)*Efficiency!$P42)/Lifetime!$C42</f>
        <v>0</v>
      </c>
      <c r="N43">
        <f>(Transition!$D42*('Base-scenario'!O44*'Unit emission'!O43)*Efficiency!$G42+(Transition!$C42*('Base-scenario'!O44*'Unit emission'!O87)+'Base-scenario'!O132*'Unit emission'!O219)*Efficiency!$P42)/Lifetime!$C42</f>
        <v>0</v>
      </c>
      <c r="O43">
        <f>(Transition!$D42*('Base-scenario'!P44*'Unit emission'!P43)*Efficiency!$G42+(Transition!$C42*('Base-scenario'!P44*'Unit emission'!P87)+'Base-scenario'!P132*'Unit emission'!P219)*Efficiency!$P42)/Lifetime!$C42</f>
        <v>0</v>
      </c>
      <c r="P43">
        <f>(Transition!$D42*('Base-scenario'!Q44*'Unit emission'!Q43)*Efficiency!$G42+(Transition!$C42*('Base-scenario'!Q44*'Unit emission'!Q87)+'Base-scenario'!Q132*'Unit emission'!Q219)*Efficiency!$P42)/Lifetime!$C42</f>
        <v>0</v>
      </c>
      <c r="Q43">
        <f>(Transition!$D42*('Base-scenario'!R44*'Unit emission'!R43)*Efficiency!$G42+(Transition!$C42*('Base-scenario'!R44*'Unit emission'!R87)+'Base-scenario'!R132*'Unit emission'!R219)*Efficiency!$P42)/Lifetime!$C42</f>
        <v>0</v>
      </c>
      <c r="R43">
        <f>(Transition!$D42*('Base-scenario'!S44*'Unit emission'!S43)*Efficiency!$G42+Transition!$C42*('Base-scenario'!S44*'Unit emission'!S87)*Efficiency!$P42)/Lifetime!$C42</f>
        <v>0</v>
      </c>
      <c r="S43">
        <f>(Transition!$D42*('Base-scenario'!T44*'Unit emission'!C43)*Efficiency!$G42+(Transition!$C42*('Base-scenario'!T44*'Unit emission'!C87)+'Base-scenario'!T132*'Unit emission'!C219)*Efficiency!$P42)/Lifetime!$C42</f>
        <v>89334447.907110393</v>
      </c>
      <c r="T43">
        <f>(Transition!$D42*('Base-scenario'!U44*'Unit emission'!D43)*Efficiency!$G42+(Transition!$C42*('Base-scenario'!U44*'Unit emission'!D87)+'Base-scenario'!U132*'Unit emission'!D219)*Efficiency!$P42)/Lifetime!$C42</f>
        <v>50167400.055982359</v>
      </c>
      <c r="U43">
        <f>(Transition!$D42*('Base-scenario'!V44*'Unit emission'!E43)*Efficiency!$G42+(Transition!$C42*('Base-scenario'!V44*'Unit emission'!E87)+'Base-scenario'!V132*'Unit emission'!E219)*Efficiency!$P42)/Lifetime!$C42</f>
        <v>5144118.6968193008</v>
      </c>
      <c r="V43">
        <f>(Transition!$D42*('Base-scenario'!W44*'Unit emission'!F43)*Efficiency!$G42+(Transition!$C42*('Base-scenario'!W44*'Unit emission'!F87)+'Base-scenario'!W132*'Unit emission'!F219)*Efficiency!$P42)/Lifetime!$C42</f>
        <v>5151351.303684596</v>
      </c>
      <c r="W43">
        <f>(Transition!$D42*('Base-scenario'!X44*'Unit emission'!G43)*Efficiency!$G42+(Transition!$C42*('Base-scenario'!X44*'Unit emission'!G87)+'Base-scenario'!X132*'Unit emission'!G219)*Efficiency!$P42)/Lifetime!$C42</f>
        <v>44803282.898994841</v>
      </c>
      <c r="X43">
        <f>(Transition!$D42*('Base-scenario'!Y44*'Unit emission'!H43)*Efficiency!$G42+(Transition!$C42*('Base-scenario'!Y44*'Unit emission'!H87)+'Base-scenario'!Y132*'Unit emission'!H219)*Efficiency!$P42)/Lifetime!$C42</f>
        <v>6101428.2920826143</v>
      </c>
      <c r="Y43">
        <f>(Transition!$D42*('Base-scenario'!Z44*'Unit emission'!I43)*Efficiency!$G42+(Transition!$C42*('Base-scenario'!Z44*'Unit emission'!I87)+'Base-scenario'!Z132*'Unit emission'!I219)*Efficiency!$P42)/Lifetime!$C42</f>
        <v>11024835.176370375</v>
      </c>
      <c r="Z43">
        <f>(Transition!$D42*('Base-scenario'!AA44*'Unit emission'!J43)*Efficiency!$G42+(Transition!$C42*('Base-scenario'!AA44*'Unit emission'!J87)+'Base-scenario'!AA132*'Unit emission'!J219)*Efficiency!$P42)/Lifetime!$C42</f>
        <v>24139838.539147284</v>
      </c>
      <c r="AA43">
        <f>(Transition!$D42*('Base-scenario'!AB44*'Unit emission'!K43)*Efficiency!$G42+(Transition!$C42*('Base-scenario'!AB44*'Unit emission'!K87)+'Base-scenario'!AB132*'Unit emission'!K219)*Efficiency!$P42)/Lifetime!$C42</f>
        <v>30229758.970031399</v>
      </c>
      <c r="AB43">
        <f>(Transition!$D42*('Base-scenario'!AC44*'Unit emission'!L43)*Efficiency!$G42+(Transition!$C42*('Base-scenario'!AC44*'Unit emission'!L87)+'Base-scenario'!AC132*'Unit emission'!L219)*Efficiency!$P42)/Lifetime!$C42</f>
        <v>38415839.155604601</v>
      </c>
      <c r="AC43">
        <f>(Transition!$D42*('Base-scenario'!AD44*'Unit emission'!M43)*Efficiency!$G42+(Transition!$C42*('Base-scenario'!AD44*'Unit emission'!M87)+'Base-scenario'!AD132*'Unit emission'!M219)*Efficiency!$P42)/Lifetime!$C42</f>
        <v>38449011.13388142</v>
      </c>
      <c r="AD43">
        <f>(Transition!$D42*('Base-scenario'!AE44*'Unit emission'!N43)*Efficiency!$G42+(Transition!$C42*('Base-scenario'!AE44*'Unit emission'!N87)+'Base-scenario'!AE132*'Unit emission'!N219)*Efficiency!$P42)/Lifetime!$C42</f>
        <v>7596425.854416484</v>
      </c>
      <c r="AE43">
        <f>(Transition!$D42*('Base-scenario'!AF44*'Unit emission'!O43)*Efficiency!$G42+(Transition!$C42*('Base-scenario'!AF44*'Unit emission'!O87)+'Base-scenario'!AF132*'Unit emission'!O219)*Efficiency!$P42)/Lifetime!$C42</f>
        <v>5198856.6946912976</v>
      </c>
      <c r="AF43">
        <f>(Transition!$D42*('Base-scenario'!AG44*'Unit emission'!P43)*Efficiency!$G42+(Transition!$C42*('Base-scenario'!AG44*'Unit emission'!P87)+'Base-scenario'!AG132*'Unit emission'!P219)*Efficiency!$P42)/Lifetime!$C42</f>
        <v>9098703.9984665029</v>
      </c>
      <c r="AG43">
        <f>(Transition!$D42*('Base-scenario'!AH44*'Unit emission'!Q43)*Efficiency!$G42+(Transition!$C42*('Base-scenario'!AH44*'Unit emission'!Q87)+'Base-scenario'!AH132*'Unit emission'!Q219)*Efficiency!$P42)/Lifetime!$C42</f>
        <v>6189553.1539726192</v>
      </c>
      <c r="AH43">
        <f>(Transition!$D42*('Base-scenario'!AI44*'Unit emission'!R43)*Efficiency!$G42+(Transition!$C42*('Base-scenario'!AI44*'Unit emission'!R87)+'Base-scenario'!AI132*'Unit emission'!R219)*Efficiency!$P42)/Lifetime!$C42</f>
        <v>30490698.066746738</v>
      </c>
      <c r="AI43">
        <f>(Transition!$D42*('Base-scenario'!AJ44*'Unit emission'!S43)*Efficiency!$G42+Transition!$C42*('Base-scenario'!AJ44*'Unit emission'!S87)*Efficiency!$P42)/Lifetime!$C42</f>
        <v>0</v>
      </c>
      <c r="AJ43">
        <f>(Transition!$D42*('Base-scenario'!AK44*'Unit emission'!C43+'Base-scenario'!AK132*'Unit emission'!C175)*Efficiency!$G42+(Transition!$C42*('Base-scenario'!AK44*'Unit emission'!C87)+'Base-scenario'!AK132*'Unit emission'!C219)*Efficiency!$P42)/Lifetime!$C42</f>
        <v>515393367.317653</v>
      </c>
      <c r="AK43">
        <f>(Transition!$D42*('Base-scenario'!AL44*'Unit emission'!D43+'Base-scenario'!AL132*'Unit emission'!D175)*Efficiency!$G42+(Transition!$C42*('Base-scenario'!AL44*'Unit emission'!D87)+'Base-scenario'!AL132*'Unit emission'!D219)*Efficiency!$P42)/Lifetime!$C42</f>
        <v>100326442.24993385</v>
      </c>
      <c r="AL43">
        <f>(Transition!$D42*('Base-scenario'!AM44*'Unit emission'!E43+'Base-scenario'!AM132*'Unit emission'!E175)*Efficiency!$G42+(Transition!$C42*('Base-scenario'!AM44*'Unit emission'!E87)+'Base-scenario'!AM132*'Unit emission'!E219)*Efficiency!$P42)/Lifetime!$C42</f>
        <v>10272879.495009342</v>
      </c>
      <c r="AM43">
        <f>(Transition!$D42*('Base-scenario'!AN44*'Unit emission'!F43+'Base-scenario'!AN132*'Unit emission'!F175)*Efficiency!$G42+(Transition!$C42*('Base-scenario'!AN44*'Unit emission'!F87)+'Base-scenario'!AN132*'Unit emission'!F219)*Efficiency!$P42)/Lifetime!$C42</f>
        <v>10298991.730975624</v>
      </c>
      <c r="AN43">
        <f>(Transition!$D42*('Base-scenario'!AO44*'Unit emission'!G43+'Base-scenario'!AO132*'Unit emission'!G175)*Efficiency!$G42+(Transition!$C42*('Base-scenario'!AO44*'Unit emission'!G87)+'Base-scenario'!AO132*'Unit emission'!G219)*Efficiency!$P42)/Lifetime!$C42</f>
        <v>117229626.20424096</v>
      </c>
      <c r="AO43">
        <f>(Transition!$D42*('Base-scenario'!AP44*'Unit emission'!H43+'Base-scenario'!AP132*'Unit emission'!H175)*Efficiency!$G42+(Transition!$C42*('Base-scenario'!AP44*'Unit emission'!H87)+'Base-scenario'!AP132*'Unit emission'!H219)*Efficiency!$P42)/Lifetime!$C42</f>
        <v>12202856.584165275</v>
      </c>
      <c r="AP43">
        <f>(Transition!$D42*('Base-scenario'!AQ44*'Unit emission'!I43+'Base-scenario'!AQ132*'Unit emission'!I175)*Efficiency!$G42+(Transition!$C42*('Base-scenario'!AQ44*'Unit emission'!I87)+'Base-scenario'!AQ132*'Unit emission'!I219)*Efficiency!$P42)/Lifetime!$C42</f>
        <v>22046281.902319536</v>
      </c>
      <c r="AQ43">
        <f>(Transition!$D42*('Base-scenario'!AR44*'Unit emission'!J43+'Base-scenario'!AR132*'Unit emission'!J175)*Efficiency!$G42+(Transition!$C42*('Base-scenario'!AR44*'Unit emission'!J87)+'Base-scenario'!AR132*'Unit emission'!J219)*Efficiency!$P42)/Lifetime!$C42</f>
        <v>48276902.542950004</v>
      </c>
      <c r="AR43">
        <f>(Transition!$D42*('Base-scenario'!AS44*'Unit emission'!K43+'Base-scenario'!AS132*'Unit emission'!K175)*Efficiency!$G42+(Transition!$C42*('Base-scenario'!AS44*'Unit emission'!K87)+'Base-scenario'!AS132*'Unit emission'!K219)*Efficiency!$P42)/Lifetime!$C42</f>
        <v>32741556.837300275</v>
      </c>
      <c r="AS43">
        <f>(Transition!$D42*('Base-scenario'!AT44*'Unit emission'!L43+'Base-scenario'!AT132*'Unit emission'!L175)*Efficiency!$G42+(Transition!$C42*('Base-scenario'!AT44*'Unit emission'!L87)+'Base-scenario'!AT132*'Unit emission'!L219)*Efficiency!$P42)/Lifetime!$C42</f>
        <v>76831678.311208904</v>
      </c>
      <c r="AT43">
        <f>(Transition!$D42*('Base-scenario'!AU44*'Unit emission'!M43+'Base-scenario'!AU132*'Unit emission'!M175)*Efficiency!$G42+(Transition!$C42*('Base-scenario'!AU44*'Unit emission'!M87)+'Base-scenario'!AU132*'Unit emission'!M219)*Efficiency!$P42)/Lifetime!$C42</f>
        <v>76898022.267762437</v>
      </c>
      <c r="AU43">
        <f>(Transition!$D42*('Base-scenario'!AV44*'Unit emission'!N43+'Base-scenario'!AV132*'Unit emission'!N175)*Efficiency!$G42+(Transition!$C42*('Base-scenario'!AV44*'Unit emission'!N87)+'Base-scenario'!AV132*'Unit emission'!N219)*Efficiency!$P42)/Lifetime!$C42</f>
        <v>15192416.049878528</v>
      </c>
      <c r="AV43">
        <f>(Transition!$D42*('Base-scenario'!AW44*'Unit emission'!O43+'Base-scenario'!AW132*'Unit emission'!O175)*Efficiency!$G42+(Transition!$C42*('Base-scenario'!AW44*'Unit emission'!O87)+'Base-scenario'!AW132*'Unit emission'!O219)*Efficiency!$P42)/Lifetime!$C42</f>
        <v>10397682.590887278</v>
      </c>
      <c r="AW43">
        <f>(Transition!$D42*('Base-scenario'!AX44*'Unit emission'!P43+'Base-scenario'!AX132*'Unit emission'!P175)*Efficiency!$G42+(Transition!$C42*('Base-scenario'!AX44*'Unit emission'!P87)+'Base-scenario'!AX132*'Unit emission'!P219)*Efficiency!$P42)/Lifetime!$C42</f>
        <v>18197407.996933065</v>
      </c>
      <c r="AX43">
        <f>(Transition!$D42*('Base-scenario'!AY44*'Unit emission'!Q43+'Base-scenario'!AY132*'Unit emission'!Q175)*Efficiency!$G42+(Transition!$C42*('Base-scenario'!AY44*'Unit emission'!Q87)+'Base-scenario'!AY132*'Unit emission'!Q219)*Efficiency!$P42)/Lifetime!$C42</f>
        <v>12379106.307945238</v>
      </c>
      <c r="AY43">
        <f>(Transition!$D42*('Base-scenario'!AZ44*'Unit emission'!R43+'Base-scenario'!AZ132*'Unit emission'!R175)*Efficiency!$G42+(Transition!$C42*('Base-scenario'!AZ44*'Unit emission'!R87)+'Base-scenario'!AZ132*'Unit emission'!R219)*Efficiency!$P42)/Lifetime!$C42</f>
        <v>60981299.092062131</v>
      </c>
      <c r="AZ43">
        <f>(Transition!$D42*('Base-scenario'!BA44*'Unit emission'!S43)*Efficiency!$G42+Transition!$C42*('Base-scenario'!BA44*'Unit emission'!S87)*Efficiency!$P42)/Lifetime!$C42</f>
        <v>0</v>
      </c>
      <c r="BA43" s="9">
        <f>(Transition!$D42*('Base-scenario'!BB44*'Unit emission'!C43)*Efficiency!$G42+Transition!$C42*('Base-scenario'!BB44*'Unit emission'!C87)*Efficiency!$P42)/Lifetime!$C42</f>
        <v>0</v>
      </c>
      <c r="BB43" s="9">
        <f>(Transition!$D42*('Base-scenario'!BC44*'Unit emission'!D43)*Efficiency!$G42+Transition!$C42*('Base-scenario'!BC44*'Unit emission'!D87)*Efficiency!$P42)/Lifetime!$C42</f>
        <v>0</v>
      </c>
      <c r="BC43" s="9">
        <f>(Transition!$D42*('Base-scenario'!BD44*'Unit emission'!E43)*Efficiency!$G42+Transition!$C42*('Base-scenario'!BD44*'Unit emission'!E87)*Efficiency!$P42)/Lifetime!$C42</f>
        <v>0</v>
      </c>
      <c r="BD43" s="9">
        <f>(Transition!$D42*('Base-scenario'!BE44*'Unit emission'!F43)*Efficiency!$G42+Transition!$C42*('Base-scenario'!BE44*'Unit emission'!F87)*Efficiency!$P42)/Lifetime!$C42</f>
        <v>0</v>
      </c>
      <c r="BE43" s="9">
        <f>(Transition!$D42*('Base-scenario'!BF44*'Unit emission'!G43)*Efficiency!$G42+Transition!$C42*('Base-scenario'!BF44*'Unit emission'!G87)*Efficiency!$P42)/Lifetime!$C42</f>
        <v>0</v>
      </c>
      <c r="BF43" s="9">
        <f>(Transition!$D42*('Base-scenario'!BG44*'Unit emission'!H43)*Efficiency!$G42+Transition!$C42*('Base-scenario'!BG44*'Unit emission'!H87)*Efficiency!$P42)/Lifetime!$C42</f>
        <v>0</v>
      </c>
      <c r="BG43" s="9">
        <f>(Transition!$D42*('Base-scenario'!BH44*'Unit emission'!I43)*Efficiency!$G42+Transition!$C42*('Base-scenario'!BH44*'Unit emission'!I87)*Efficiency!$P42)/Lifetime!$C42</f>
        <v>0</v>
      </c>
      <c r="BH43" s="9">
        <f>(Transition!$D42*('Base-scenario'!BI44*'Unit emission'!J43)*Efficiency!$G42+Transition!$C42*('Base-scenario'!BI44*'Unit emission'!J87)*Efficiency!$P42)/Lifetime!$C42</f>
        <v>0</v>
      </c>
      <c r="BI43" s="9">
        <f>(Transition!$D42*('Base-scenario'!BJ44*'Unit emission'!K43)*Efficiency!$G42+Transition!$C42*('Base-scenario'!BJ44*'Unit emission'!K87)*Efficiency!$P42)/Lifetime!$C42</f>
        <v>0</v>
      </c>
      <c r="BJ43" s="9">
        <f>(Transition!$D42*('Base-scenario'!BK44*'Unit emission'!L43)*Efficiency!$G42+Transition!$C42*('Base-scenario'!BK44*'Unit emission'!L87)*Efficiency!$P42)/Lifetime!$C42</f>
        <v>0</v>
      </c>
      <c r="BK43" s="9">
        <f>(Transition!$D42*('Base-scenario'!BL44*'Unit emission'!M43)*Efficiency!$G42+Transition!$C42*('Base-scenario'!BL44*'Unit emission'!M87)*Efficiency!$P42)/Lifetime!$C42</f>
        <v>0</v>
      </c>
      <c r="BL43" s="9">
        <f>(Transition!$D42*('Base-scenario'!BM44*'Unit emission'!N43)*Efficiency!$G42+Transition!$C42*('Base-scenario'!BM44*'Unit emission'!N87)*Efficiency!$P42)/Lifetime!$C42</f>
        <v>0</v>
      </c>
      <c r="BM43" s="9">
        <f>(Transition!$D42*('Base-scenario'!BN44*'Unit emission'!O43)*Efficiency!$G42+Transition!$C42*('Base-scenario'!BN44*'Unit emission'!O87)*Efficiency!$P42)/Lifetime!$C42</f>
        <v>0</v>
      </c>
      <c r="BN43" s="9">
        <f>(Transition!$D42*('Base-scenario'!BO44*'Unit emission'!P43)*Efficiency!$G42+Transition!$C42*('Base-scenario'!BO44*'Unit emission'!P87)*Efficiency!$P42)/Lifetime!$C42</f>
        <v>0</v>
      </c>
      <c r="BO43" s="9">
        <f>(Transition!$D42*('Base-scenario'!BP44*'Unit emission'!Q43)*Efficiency!$G42+Transition!$C42*('Base-scenario'!BP44*'Unit emission'!Q87)*Efficiency!$P42)/Lifetime!$C42</f>
        <v>0</v>
      </c>
      <c r="BP43" s="9">
        <f>(Transition!$D42*('Base-scenario'!BQ44*'Unit emission'!R43)*Efficiency!$G42+Transition!$C42*('Base-scenario'!BQ44*'Unit emission'!R87)*Efficiency!$P42)/Lifetime!$C42</f>
        <v>0</v>
      </c>
      <c r="BQ43" s="9">
        <f>(Transition!$D42*('Base-scenario'!BR44*'Unit emission'!S43)*Efficiency!$G42+Transition!$C42*('Base-scenario'!BR44*'Unit emission'!S87)*Efficiency!$P42)/Lifetime!$C42</f>
        <v>0</v>
      </c>
      <c r="BR43" s="9">
        <f>(Transition!$D42*('Base-scenario'!BS44*'Unit emission'!C43)*Efficiency!$G42+Transition!$C42*('Base-scenario'!BS44*'Unit emission'!C87)*Efficiency!$P42)/Lifetime!$C42</f>
        <v>0</v>
      </c>
      <c r="BS43" s="9">
        <f>(Transition!$D42*('Base-scenario'!BT44*'Unit emission'!D43)*Efficiency!$G42+Transition!$C42*('Base-scenario'!BT44*'Unit emission'!D87)*Efficiency!$P42)/Lifetime!$C42</f>
        <v>0</v>
      </c>
      <c r="BT43" s="9">
        <f>(Transition!$D42*('Base-scenario'!BU44*'Unit emission'!E43)*Efficiency!$G42+Transition!$C42*('Base-scenario'!BU44*'Unit emission'!E87)*Efficiency!$P42)/Lifetime!$C42</f>
        <v>0</v>
      </c>
      <c r="BU43" s="9">
        <f>(Transition!$D42*('Base-scenario'!BV44*'Unit emission'!F43)*Efficiency!$G42+Transition!$C42*('Base-scenario'!BV44*'Unit emission'!F87)*Efficiency!$P42)/Lifetime!$C42</f>
        <v>0</v>
      </c>
      <c r="BV43" s="9">
        <f>(Transition!$D42*('Base-scenario'!BW44*'Unit emission'!G43)*Efficiency!$G42+Transition!$C42*('Base-scenario'!BW44*'Unit emission'!G87)*Efficiency!$P42)/Lifetime!$C42</f>
        <v>0</v>
      </c>
      <c r="BW43" s="9">
        <f>(Transition!$D42*('Base-scenario'!BX44*'Unit emission'!H43)*Efficiency!$G42+Transition!$C42*('Base-scenario'!BX44*'Unit emission'!H87)*Efficiency!$P42)/Lifetime!$C42</f>
        <v>0</v>
      </c>
      <c r="BX43" s="9">
        <f>(Transition!$D42*('Base-scenario'!BY44*'Unit emission'!I43)*Efficiency!$G42+Transition!$C42*('Base-scenario'!BY44*'Unit emission'!I87)*Efficiency!$P42)/Lifetime!$C42</f>
        <v>0</v>
      </c>
      <c r="BY43" s="9">
        <f>(Transition!$D42*('Base-scenario'!BZ44*'Unit emission'!J43)*Efficiency!$G42+Transition!$C42*('Base-scenario'!BZ44*'Unit emission'!J87)*Efficiency!$P42)/Lifetime!$C42</f>
        <v>0</v>
      </c>
      <c r="BZ43" s="9">
        <f>(Transition!$D42*('Base-scenario'!CA44*'Unit emission'!K43)*Efficiency!$G42+Transition!$C42*('Base-scenario'!CA44*'Unit emission'!K87)*Efficiency!$P42)/Lifetime!$C42</f>
        <v>0</v>
      </c>
      <c r="CA43" s="9">
        <f>(Transition!$D42*('Base-scenario'!CB44*'Unit emission'!L43)*Efficiency!$G42+Transition!$C42*('Base-scenario'!CB44*'Unit emission'!L87)*Efficiency!$P42)/Lifetime!$C42</f>
        <v>0</v>
      </c>
      <c r="CB43" s="9">
        <f>(Transition!$D42*('Base-scenario'!CC44*'Unit emission'!M43)*Efficiency!$G42+Transition!$C42*('Base-scenario'!CC44*'Unit emission'!M87)*Efficiency!$P42)/Lifetime!$C42</f>
        <v>0</v>
      </c>
      <c r="CC43" s="9">
        <f>(Transition!$D42*('Base-scenario'!CD44*'Unit emission'!N43)*Efficiency!$G42+Transition!$C42*('Base-scenario'!CD44*'Unit emission'!N87)*Efficiency!$P42)/Lifetime!$C42</f>
        <v>0</v>
      </c>
      <c r="CD43" s="9">
        <f>(Transition!$D42*('Base-scenario'!CE44*'Unit emission'!O43)*Efficiency!$G42+Transition!$C42*('Base-scenario'!CE44*'Unit emission'!O87)*Efficiency!$P42)/Lifetime!$C42</f>
        <v>0</v>
      </c>
      <c r="CE43" s="9">
        <f>(Transition!$D42*('Base-scenario'!CF44*'Unit emission'!P43)*Efficiency!$G42+Transition!$C42*('Base-scenario'!CF44*'Unit emission'!P87)*Efficiency!$P42)/Lifetime!$C42</f>
        <v>0</v>
      </c>
      <c r="CF43" s="9">
        <f>(Transition!$D42*('Base-scenario'!CG44*'Unit emission'!Q43)*Efficiency!$G42+Transition!$C42*('Base-scenario'!CG44*'Unit emission'!Q87)*Efficiency!$P42)/Lifetime!$C42</f>
        <v>0</v>
      </c>
      <c r="CG43" s="9">
        <f>(Transition!$D42*('Base-scenario'!CH44*'Unit emission'!R43)*Efficiency!$G42+Transition!$C42*('Base-scenario'!CH44*'Unit emission'!R87)*Efficiency!$P42)/Lifetime!$C42</f>
        <v>0</v>
      </c>
      <c r="CJ43">
        <v>2050</v>
      </c>
      <c r="CK43">
        <f>(Transition!$D42*('RCP26 scenario'!C44*'Unit emission'!T43+'RCP26 scenario'!C132*'Unit emission'!T175)*Efficiency!$G42+(Transition!$C42*('RCP26 scenario'!C44*'Unit emission'!T87)+'RCP26 scenario'!C132*'Unit emission'!T219)*Efficiency!$P42)/Lifetime!$C42</f>
        <v>0</v>
      </c>
      <c r="CL43">
        <f>(Transition!$D42*('RCP26 scenario'!D44*'Unit emission'!U43+'RCP26 scenario'!D132*'Unit emission'!U175)*Efficiency!$G42+(Transition!$C42*('RCP26 scenario'!D44*'Unit emission'!U87)+'RCP26 scenario'!D132*'Unit emission'!U219)*Efficiency!$P42)/Lifetime!$C42</f>
        <v>0</v>
      </c>
      <c r="CM43">
        <f>(Transition!$D42*('RCP26 scenario'!E44*'Unit emission'!V43+'RCP26 scenario'!E132*'Unit emission'!V175)*Efficiency!$G42+(Transition!$C42*('RCP26 scenario'!E44*'Unit emission'!V87)+'RCP26 scenario'!E132*'Unit emission'!V219)*Efficiency!$P42)/Lifetime!$C42</f>
        <v>0</v>
      </c>
      <c r="CN43">
        <f>(Transition!$D42*('RCP26 scenario'!F44*'Unit emission'!W43+'RCP26 scenario'!F132*'Unit emission'!W175)*Efficiency!$G42+(Transition!$C42*('RCP26 scenario'!F44*'Unit emission'!W87)+'RCP26 scenario'!F132*'Unit emission'!W219)*Efficiency!$P42)/Lifetime!$C42</f>
        <v>0</v>
      </c>
      <c r="CO43">
        <f>(Transition!$D42*('RCP26 scenario'!G44*'Unit emission'!X43+'RCP26 scenario'!G132*'Unit emission'!X175)*Efficiency!$G42+(Transition!$C42*('RCP26 scenario'!G44*'Unit emission'!X87)+'RCP26 scenario'!G132*'Unit emission'!X219)*Efficiency!$P42)/Lifetime!$C42</f>
        <v>0</v>
      </c>
      <c r="CP43">
        <f>(Transition!$D42*('RCP26 scenario'!H44*'Unit emission'!Y43+'RCP26 scenario'!H132*'Unit emission'!Y175)*Efficiency!$G42+(Transition!$C42*('RCP26 scenario'!H44*'Unit emission'!Y87)+'RCP26 scenario'!H132*'Unit emission'!Y219)*Efficiency!$P42)/Lifetime!$C42</f>
        <v>0</v>
      </c>
      <c r="CQ43">
        <f>(Transition!$D42*('RCP26 scenario'!I44*'Unit emission'!Z43+'RCP26 scenario'!I132*'Unit emission'!Z175)*Efficiency!$G42+(Transition!$C42*('RCP26 scenario'!I44*'Unit emission'!Z87)+'RCP26 scenario'!I132*'Unit emission'!Z219)*Efficiency!$P42)/Lifetime!$C42</f>
        <v>0</v>
      </c>
      <c r="CR43">
        <f>(Transition!$D42*('RCP26 scenario'!J44*'Unit emission'!AA43+'RCP26 scenario'!J132*'Unit emission'!AA175)*Efficiency!$G42+(Transition!$C42*('RCP26 scenario'!J44*'Unit emission'!AA87)+'RCP26 scenario'!J132*'Unit emission'!AA219)*Efficiency!$P42)/Lifetime!$C42</f>
        <v>0</v>
      </c>
      <c r="CS43">
        <f>(Transition!$D42*('RCP26 scenario'!K44*'Unit emission'!AB43+'RCP26 scenario'!K132*'Unit emission'!AB175)*Efficiency!$G42+(Transition!$C42*('RCP26 scenario'!K44*'Unit emission'!AB87)+'RCP26 scenario'!K132*'Unit emission'!AB219)*Efficiency!$P42)/Lifetime!$C42</f>
        <v>0</v>
      </c>
      <c r="CT43">
        <f>(Transition!$D42*('RCP26 scenario'!L44*'Unit emission'!AC43+'RCP26 scenario'!L132*'Unit emission'!AC175)*Efficiency!$G42+(Transition!$C42*('RCP26 scenario'!L44*'Unit emission'!AC87)+'RCP26 scenario'!L132*'Unit emission'!AC219)*Efficiency!$P42)/Lifetime!$C42</f>
        <v>0</v>
      </c>
      <c r="CU43">
        <f>(Transition!$D42*('RCP26 scenario'!M44*'Unit emission'!AD43+'RCP26 scenario'!M132*'Unit emission'!AD175)*Efficiency!$G42+(Transition!$C42*('RCP26 scenario'!M44*'Unit emission'!AD87)+'RCP26 scenario'!M132*'Unit emission'!AD219)*Efficiency!$P42)/Lifetime!$C42</f>
        <v>0</v>
      </c>
      <c r="CV43">
        <f>(Transition!$D42*('RCP26 scenario'!N44*'Unit emission'!AE43+'RCP26 scenario'!N132*'Unit emission'!AE175)*Efficiency!$G42+(Transition!$C42*('RCP26 scenario'!N44*'Unit emission'!AE87)+'RCP26 scenario'!N132*'Unit emission'!AE219)*Efficiency!$P42)/Lifetime!$C42</f>
        <v>0</v>
      </c>
      <c r="CW43">
        <f>(Transition!$D42*('RCP26 scenario'!O44*'Unit emission'!AF43+'RCP26 scenario'!O132*'Unit emission'!AF175)*Efficiency!$G42+(Transition!$C42*('RCP26 scenario'!O44*'Unit emission'!AF87)+'RCP26 scenario'!O132*'Unit emission'!AF219)*Efficiency!$P42)/Lifetime!$C42</f>
        <v>0</v>
      </c>
      <c r="CX43">
        <f>(Transition!$D42*('RCP26 scenario'!P44*'Unit emission'!AG43+'RCP26 scenario'!P132*'Unit emission'!AG175)*Efficiency!$G42+(Transition!$C42*('RCP26 scenario'!P44*'Unit emission'!AG87)+'RCP26 scenario'!P132*'Unit emission'!AG219)*Efficiency!$P42)/Lifetime!$C42</f>
        <v>0</v>
      </c>
      <c r="CY43">
        <f>(Transition!$D42*('RCP26 scenario'!Q44*'Unit emission'!AH43+'RCP26 scenario'!Q132*'Unit emission'!AH175)*Efficiency!$G42+(Transition!$C42*('RCP26 scenario'!Q44*'Unit emission'!AH87)+'RCP26 scenario'!Q132*'Unit emission'!AH219)*Efficiency!$P42)/Lifetime!$C42</f>
        <v>0</v>
      </c>
      <c r="CZ43">
        <f>(Transition!$D42*('RCP26 scenario'!R44*'Unit emission'!AI43+'RCP26 scenario'!R132*'Unit emission'!AI175)*Efficiency!$G42+(Transition!$C42*('RCP26 scenario'!R44*'Unit emission'!AI87)+'RCP26 scenario'!R132*'Unit emission'!AI219)*Efficiency!$P42)/Lifetime!$C42</f>
        <v>0</v>
      </c>
      <c r="DA43">
        <f>(Transition!$D42*('RCP26 scenario'!S44*'Unit emission'!AJ43)*Efficiency!$G42+Transition!$C42*('RCP26 scenario'!S44*'Unit emission'!AJ87)*Efficiency!$P42)/Lifetime!$C42</f>
        <v>0</v>
      </c>
      <c r="DB43">
        <f>(Transition!$D42*('RCP26 scenario'!T44*'Unit emission'!T43+'RCP26 scenario'!T132*'Unit emission'!T175)*Efficiency!$G42+(Transition!$C42*('RCP26 scenario'!T44*'Unit emission'!T87)+'RCP26 scenario'!T132*'Unit emission'!T219)*Efficiency!$P42)/Lifetime!$C42</f>
        <v>16978133.339918338</v>
      </c>
      <c r="DC43">
        <f>(Transition!$D42*('RCP26 scenario'!U44*'Unit emission'!U43+'RCP26 scenario'!U132*'Unit emission'!U175)*Efficiency!$G42+(Transition!$C42*('RCP26 scenario'!U44*'Unit emission'!U87)+'RCP26 scenario'!U132*'Unit emission'!U219)*Efficiency!$P42)/Lifetime!$C42</f>
        <v>52370039.075789578</v>
      </c>
      <c r="DD43">
        <f>(Transition!$D42*('RCP26 scenario'!V44*'Unit emission'!V43+'RCP26 scenario'!V132*'Unit emission'!V175)*Efficiency!$G42+(Transition!$C42*('RCP26 scenario'!V44*'Unit emission'!V87)+'RCP26 scenario'!V132*'Unit emission'!V219)*Efficiency!$P42)/Lifetime!$C42</f>
        <v>8432328.882597167</v>
      </c>
      <c r="DE43">
        <f>(Transition!$D42*('RCP26 scenario'!W44*'Unit emission'!W43+'RCP26 scenario'!W132*'Unit emission'!W175)*Efficiency!$G42+(Transition!$C42*('RCP26 scenario'!W44*'Unit emission'!W87)+'RCP26 scenario'!W132*'Unit emission'!W219)*Efficiency!$P42)/Lifetime!$C42</f>
        <v>12040680.696453804</v>
      </c>
      <c r="DF43">
        <f>(Transition!$D42*('RCP26 scenario'!X44*'Unit emission'!X43+'RCP26 scenario'!X132*'Unit emission'!X175)*Efficiency!$G42+(Transition!$C42*('RCP26 scenario'!X44*'Unit emission'!X87)+'RCP26 scenario'!X132*'Unit emission'!X219)*Efficiency!$P42)/Lifetime!$C42</f>
        <v>71309134.828468606</v>
      </c>
      <c r="DG43">
        <f>(Transition!$D42*('RCP26 scenario'!Y44*'Unit emission'!Y43+'RCP26 scenario'!Y132*'Unit emission'!Y175)*Efficiency!$G42+(Transition!$C42*('RCP26 scenario'!Y44*'Unit emission'!Y87)+'RCP26 scenario'!Y132*'Unit emission'!Y219)*Efficiency!$P42)/Lifetime!$C42</f>
        <v>8626664.2088498939</v>
      </c>
      <c r="DH43">
        <f>(Transition!$D42*('RCP26 scenario'!Z44*'Unit emission'!Z43+'RCP26 scenario'!Z132*'Unit emission'!Z175)*Efficiency!$G42+(Transition!$C42*('RCP26 scenario'!Z44*'Unit emission'!Z87)+'RCP26 scenario'!Z132*'Unit emission'!Z219)*Efficiency!$P42)/Lifetime!$C42</f>
        <v>4728830.9444763707</v>
      </c>
      <c r="DI43">
        <f>(Transition!$D42*('RCP26 scenario'!AA44*'Unit emission'!AA43+'RCP26 scenario'!AA132*'Unit emission'!AA175)*Efficiency!$G42+(Transition!$C42*('RCP26 scenario'!AA44*'Unit emission'!AA87)+'RCP26 scenario'!AA132*'Unit emission'!AA219)*Efficiency!$P42)/Lifetime!$C42</f>
        <v>12877918.552044321</v>
      </c>
      <c r="DJ43">
        <f>(Transition!$D42*('RCP26 scenario'!AB44*'Unit emission'!AB43+'RCP26 scenario'!AB132*'Unit emission'!AB175)*Efficiency!$G42+(Transition!$C42*('RCP26 scenario'!AB44*'Unit emission'!AB87)+'RCP26 scenario'!AB132*'Unit emission'!AB219)*Efficiency!$P42)/Lifetime!$C42</f>
        <v>450081.70808567881</v>
      </c>
      <c r="DK43">
        <f>(Transition!$D42*('RCP26 scenario'!AC44*'Unit emission'!AC43+'RCP26 scenario'!AC132*'Unit emission'!AC175)*Efficiency!$G42+(Transition!$C42*('RCP26 scenario'!AC44*'Unit emission'!AC87)+'RCP26 scenario'!AC132*'Unit emission'!AC219)*Efficiency!$P42)/Lifetime!$C42</f>
        <v>36477238.64002569</v>
      </c>
      <c r="DL43">
        <f>(Transition!$D42*('RCP26 scenario'!AD44*'Unit emission'!AD43+'RCP26 scenario'!AD132*'Unit emission'!AD175)*Efficiency!$G42+(Transition!$C42*('RCP26 scenario'!AD44*'Unit emission'!AD87)+'RCP26 scenario'!AD132*'Unit emission'!AD219)*Efficiency!$P42)/Lifetime!$C42</f>
        <v>12775031.161661617</v>
      </c>
      <c r="DM43">
        <f>(Transition!$D42*('RCP26 scenario'!AE44*'Unit emission'!AE43+'RCP26 scenario'!AE132*'Unit emission'!AE175)*Efficiency!$G42+(Transition!$C42*('RCP26 scenario'!AE44*'Unit emission'!AE87)+'RCP26 scenario'!AE132*'Unit emission'!AE219)*Efficiency!$P42)/Lifetime!$C42</f>
        <v>10269758.423168404</v>
      </c>
      <c r="DN43">
        <f>(Transition!$D42*('RCP26 scenario'!AF44*'Unit emission'!AF43+'RCP26 scenario'!AF132*'Unit emission'!AF175)*Efficiency!$G42+(Transition!$C42*('RCP26 scenario'!AF44*'Unit emission'!AF87)+'RCP26 scenario'!AF132*'Unit emission'!AF219)*Efficiency!$P42)/Lifetime!$C42</f>
        <v>4656401.6382273892</v>
      </c>
      <c r="DO43">
        <f>(Transition!$D42*('RCP26 scenario'!AG44*'Unit emission'!AG43+'RCP26 scenario'!AG132*'Unit emission'!AG175)*Efficiency!$G42+(Transition!$C42*('RCP26 scenario'!AG44*'Unit emission'!AG87)+'RCP26 scenario'!AG132*'Unit emission'!AG219)*Efficiency!$P42)/Lifetime!$C42</f>
        <v>5587203.7782061547</v>
      </c>
      <c r="DP43">
        <f>(Transition!$D42*('RCP26 scenario'!AH44*'Unit emission'!AH43+'RCP26 scenario'!AH132*'Unit emission'!AH175)*Efficiency!$G42+(Transition!$C42*('RCP26 scenario'!AH44*'Unit emission'!AH87)+'RCP26 scenario'!AH132*'Unit emission'!AH219)*Efficiency!$P42)/Lifetime!$C42</f>
        <v>4616795.1964106625</v>
      </c>
      <c r="DQ43">
        <f>(Transition!$D42*('RCP26 scenario'!AI44*'Unit emission'!AI43+'RCP26 scenario'!AI132*'Unit emission'!AI175)*Efficiency!$G42+(Transition!$C42*('RCP26 scenario'!AI44*'Unit emission'!AI87)+'RCP26 scenario'!AI132*'Unit emission'!AI219)*Efficiency!$P42)/Lifetime!$C42</f>
        <v>31649352.368632905</v>
      </c>
      <c r="DR43">
        <f>(Transition!$D42*('RCP26 scenario'!AJ44*'Unit emission'!AJ43)*Efficiency!$G42+Transition!$C42*('RCP26 scenario'!AJ44*'Unit emission'!AJ87)*Efficiency!$P42)/Lifetime!$C42</f>
        <v>0</v>
      </c>
      <c r="DS43">
        <f>(Transition!$D42*('RCP26 scenario'!AK44*'Unit emission'!T43+'RCP26 scenario'!AK132*'Unit emission'!T175)*Efficiency!$G42+(Transition!$C42*('RCP26 scenario'!AK44*'Unit emission'!T87)+'RCP26 scenario'!AK132*'Unit emission'!T219)*Efficiency!$P42)/Lifetime!$C42</f>
        <v>33884225.438558966</v>
      </c>
      <c r="DT43">
        <f>(Transition!$D42*('RCP26 scenario'!AL44*'Unit emission'!U43+'RCP26 scenario'!AL132*'Unit emission'!U175)*Efficiency!$G42+(Transition!$C42*('RCP26 scenario'!AL44*'Unit emission'!U87)+'RCP26 scenario'!AL132*'Unit emission'!U219)*Efficiency!$P42)/Lifetime!$C42</f>
        <v>104633921.76000413</v>
      </c>
      <c r="DU43">
        <f>(Transition!$D42*('RCP26 scenario'!AM44*'Unit emission'!V43+'RCP26 scenario'!AM132*'Unit emission'!V175)*Efficiency!$G42+(Transition!$C42*('RCP26 scenario'!AM44*'Unit emission'!V87)+'RCP26 scenario'!AM132*'Unit emission'!V219)*Efficiency!$P42)/Lifetime!$C42</f>
        <v>44218367.367169984</v>
      </c>
      <c r="DV43">
        <f>(Transition!$D42*('RCP26 scenario'!AN44*'Unit emission'!W43+'RCP26 scenario'!AN132*'Unit emission'!W175)*Efficiency!$G42+(Transition!$C42*('RCP26 scenario'!AN44*'Unit emission'!W87)+'RCP26 scenario'!AN132*'Unit emission'!W219)*Efficiency!$P42)/Lifetime!$C42</f>
        <v>24071883.0154562</v>
      </c>
      <c r="DW43">
        <f>(Transition!$D42*('RCP26 scenario'!AO44*'Unit emission'!X43+'RCP26 scenario'!AO132*'Unit emission'!X175)*Efficiency!$G42+(Transition!$C42*('RCP26 scenario'!AO44*'Unit emission'!X87)+'RCP26 scenario'!AO132*'Unit emission'!X219)*Efficiency!$P42)/Lifetime!$C42</f>
        <v>142576334.58596718</v>
      </c>
      <c r="DX43">
        <f>(Transition!$D42*('RCP26 scenario'!AP44*'Unit emission'!Y43+'RCP26 scenario'!AP132*'Unit emission'!Y175)*Efficiency!$G42+(Transition!$C42*('RCP26 scenario'!AP44*'Unit emission'!Y87)+'RCP26 scenario'!AP132*'Unit emission'!Y219)*Efficiency!$P42)/Lifetime!$C42</f>
        <v>17253230.628578797</v>
      </c>
      <c r="DY43">
        <f>(Transition!$D42*('RCP26 scenario'!AQ44*'Unit emission'!Z43+'RCP26 scenario'!AQ132*'Unit emission'!Z175)*Efficiency!$G42+(Transition!$C42*('RCP26 scenario'!AQ44*'Unit emission'!Z87)+'RCP26 scenario'!AQ132*'Unit emission'!Z219)*Efficiency!$P42)/Lifetime!$C42</f>
        <v>9451831.2724052258</v>
      </c>
      <c r="DZ43">
        <f>(Transition!$D42*('RCP26 scenario'!AR44*'Unit emission'!AA43+'RCP26 scenario'!AR132*'Unit emission'!AA175)*Efficiency!$G42+(Transition!$C42*('RCP26 scenario'!AR44*'Unit emission'!AA87)+'RCP26 scenario'!AR132*'Unit emission'!AA219)*Efficiency!$P42)/Lifetime!$C42</f>
        <v>25755837.104088672</v>
      </c>
      <c r="EA43">
        <f>(Transition!$D42*('RCP26 scenario'!AS44*'Unit emission'!AB43+'RCP26 scenario'!AS132*'Unit emission'!AB175)*Efficiency!$G42+(Transition!$C42*('RCP26 scenario'!AS44*'Unit emission'!AB87)+'RCP26 scenario'!AS132*'Unit emission'!AB219)*Efficiency!$P42)/Lifetime!$C42</f>
        <v>900163.41617135762</v>
      </c>
      <c r="EB43">
        <f>(Transition!$D42*('RCP26 scenario'!AT44*'Unit emission'!AC43+'RCP26 scenario'!AT132*'Unit emission'!AC175)*Efficiency!$G42+(Transition!$C42*('RCP26 scenario'!AT44*'Unit emission'!AC87)+'RCP26 scenario'!AT132*'Unit emission'!AC219)*Efficiency!$P42)/Lifetime!$C42</f>
        <v>72954477.280051142</v>
      </c>
      <c r="EC43">
        <f>(Transition!$D42*('RCP26 scenario'!AU44*'Unit emission'!AD43+'RCP26 scenario'!AU132*'Unit emission'!AD175)*Efficiency!$G42+(Transition!$C42*('RCP26 scenario'!AU44*'Unit emission'!AD87)+'RCP26 scenario'!AU132*'Unit emission'!AD219)*Efficiency!$P42)/Lifetime!$C42</f>
        <v>39014193.862668023</v>
      </c>
      <c r="ED43">
        <f>(Transition!$D42*('RCP26 scenario'!AV44*'Unit emission'!AE43+'RCP26 scenario'!AV132*'Unit emission'!AE175)*Efficiency!$G42+(Transition!$C42*('RCP26 scenario'!AV44*'Unit emission'!AE87)+'RCP26 scenario'!AV132*'Unit emission'!AE219)*Efficiency!$P42)/Lifetime!$C42</f>
        <v>20539488.871203169</v>
      </c>
      <c r="EE43">
        <f>(Transition!$D42*('RCP26 scenario'!AW44*'Unit emission'!AF43+'RCP26 scenario'!AW132*'Unit emission'!AF175)*Efficiency!$G42+(Transition!$C42*('RCP26 scenario'!AW44*'Unit emission'!AF87)+'RCP26 scenario'!AW132*'Unit emission'!AF219)*Efficiency!$P42)/Lifetime!$C42</f>
        <v>9312421.4627544638</v>
      </c>
      <c r="EF43">
        <f>(Transition!$D42*('RCP26 scenario'!AX44*'Unit emission'!AG43+'RCP26 scenario'!AX132*'Unit emission'!AG175)*Efficiency!$G42+(Transition!$C42*('RCP26 scenario'!AX44*'Unit emission'!AG87)+'RCP26 scenario'!AX132*'Unit emission'!AG219)*Efficiency!$P42)/Lifetime!$C42</f>
        <v>19075960.037199415</v>
      </c>
      <c r="EG43">
        <f>(Transition!$D42*('RCP26 scenario'!AY44*'Unit emission'!AH43+'RCP26 scenario'!AY132*'Unit emission'!AH175)*Efficiency!$G42+(Transition!$C42*('RCP26 scenario'!AY44*'Unit emission'!AH87)+'RCP26 scenario'!AY132*'Unit emission'!AH219)*Efficiency!$P42)/Lifetime!$C42</f>
        <v>9233085.3087023403</v>
      </c>
      <c r="EH43">
        <f>(Transition!$D42*('RCP26 scenario'!AZ44*'Unit emission'!AI43+'RCP26 scenario'!AZ132*'Unit emission'!AI175)*Efficiency!$G42+(Transition!$C42*('RCP26 scenario'!AZ44*'Unit emission'!AI87)+'RCP26 scenario'!AZ132*'Unit emission'!AI219)*Efficiency!$P42)/Lifetime!$C42</f>
        <v>63281356.600221388</v>
      </c>
      <c r="EI43">
        <f>(Transition!$D42*('RCP26 scenario'!BA44*'Unit emission'!AJ43)*Efficiency!$G42+Transition!$C42*('RCP26 scenario'!BA44*'Unit emission'!AJ87)*Efficiency!$P42)/Lifetime!$C42</f>
        <v>0</v>
      </c>
      <c r="EJ43" s="9">
        <f>(Transition!$D42*('RCP26 scenario'!BB44*'Unit emission'!T43)*Efficiency!$G42+Transition!$C42*('RCP26 scenario'!BB44*'Unit emission'!T87)*Efficiency!$P42)/Lifetime!$C42</f>
        <v>0</v>
      </c>
      <c r="EK43" s="9">
        <f>(Transition!$D42*('RCP26 scenario'!BC44*'Unit emission'!U43)*Efficiency!$G42+Transition!$C42*('RCP26 scenario'!BC44*'Unit emission'!U87)*Efficiency!$P42)/Lifetime!$C42</f>
        <v>0</v>
      </c>
      <c r="EL43" s="9">
        <f>(Transition!$D42*('RCP26 scenario'!BD44*'Unit emission'!V43)*Efficiency!$G42+Transition!$C42*('RCP26 scenario'!BD44*'Unit emission'!V87)*Efficiency!$P42)/Lifetime!$C42</f>
        <v>0</v>
      </c>
      <c r="EM43" s="9">
        <f>(Transition!$D42*('RCP26 scenario'!BE44*'Unit emission'!W43)*Efficiency!$G42+Transition!$C42*('RCP26 scenario'!BE44*'Unit emission'!W87)*Efficiency!$P42)/Lifetime!$C42</f>
        <v>0</v>
      </c>
      <c r="EN43" s="9">
        <f>(Transition!$D42*('RCP26 scenario'!BF44*'Unit emission'!X43)*Efficiency!$G42+Transition!$C42*('RCP26 scenario'!BF44*'Unit emission'!X87)*Efficiency!$P42)/Lifetime!$C42</f>
        <v>0</v>
      </c>
      <c r="EO43" s="9">
        <f>(Transition!$D42*('RCP26 scenario'!BG44*'Unit emission'!Y43)*Efficiency!$G42+Transition!$C42*('RCP26 scenario'!BG44*'Unit emission'!Y87)*Efficiency!$P42)/Lifetime!$C42</f>
        <v>0</v>
      </c>
      <c r="EP43" s="9">
        <f>(Transition!$D42*('RCP26 scenario'!BH44*'Unit emission'!Z43)*Efficiency!$G42+Transition!$C42*('RCP26 scenario'!BH44*'Unit emission'!Z87)*Efficiency!$P42)/Lifetime!$C42</f>
        <v>0</v>
      </c>
      <c r="EQ43" s="9">
        <f>(Transition!$D42*('RCP26 scenario'!BI44*'Unit emission'!AA43)*Efficiency!$G42+Transition!$C42*('RCP26 scenario'!BI44*'Unit emission'!AA87)*Efficiency!$P42)/Lifetime!$C42</f>
        <v>0</v>
      </c>
      <c r="ER43" s="9">
        <f>(Transition!$D42*('RCP26 scenario'!BJ44*'Unit emission'!AB43)*Efficiency!$G42+Transition!$C42*('RCP26 scenario'!BJ44*'Unit emission'!AB87)*Efficiency!$P42)/Lifetime!$C42</f>
        <v>0</v>
      </c>
      <c r="ES43" s="9">
        <f>(Transition!$D42*('RCP26 scenario'!BK44*'Unit emission'!AC43)*Efficiency!$G42+Transition!$C42*('RCP26 scenario'!BK44*'Unit emission'!AC87)*Efficiency!$P42)/Lifetime!$C42</f>
        <v>0</v>
      </c>
      <c r="ET43" s="9">
        <f>(Transition!$D42*('RCP26 scenario'!BL44*'Unit emission'!AD43)*Efficiency!$G42+Transition!$C42*('RCP26 scenario'!BL44*'Unit emission'!AD87)*Efficiency!$P42)/Lifetime!$C42</f>
        <v>0</v>
      </c>
      <c r="EU43" s="9">
        <f>(Transition!$D42*('RCP26 scenario'!BM44*'Unit emission'!AE43)*Efficiency!$G42+Transition!$C42*('RCP26 scenario'!BM44*'Unit emission'!AE87)*Efficiency!$P42)/Lifetime!$C42</f>
        <v>0</v>
      </c>
      <c r="EV43" s="9">
        <f>(Transition!$D42*('RCP26 scenario'!BN44*'Unit emission'!AF43)*Efficiency!$G42+Transition!$C42*('RCP26 scenario'!BN44*'Unit emission'!AF87)*Efficiency!$P42)/Lifetime!$C42</f>
        <v>0</v>
      </c>
      <c r="EW43" s="9">
        <f>(Transition!$D42*('RCP26 scenario'!BO44*'Unit emission'!AG43)*Efficiency!$G42+Transition!$C42*('RCP26 scenario'!BO44*'Unit emission'!AG87)*Efficiency!$P42)/Lifetime!$C42</f>
        <v>0</v>
      </c>
      <c r="EX43" s="9">
        <f>(Transition!$D42*('RCP26 scenario'!BP44*'Unit emission'!AH43)*Efficiency!$G42+Transition!$C42*('RCP26 scenario'!BP44*'Unit emission'!AH87)*Efficiency!$P42)/Lifetime!$C42</f>
        <v>0</v>
      </c>
      <c r="EY43" s="9">
        <f>(Transition!$D42*('RCP26 scenario'!BQ44*'Unit emission'!AI43)*Efficiency!$G42+Transition!$C42*('RCP26 scenario'!BQ44*'Unit emission'!AI87)*Efficiency!$P42)/Lifetime!$C42</f>
        <v>0</v>
      </c>
      <c r="EZ43" s="9">
        <f>(Transition!$D42*('RCP26 scenario'!BR44*'Unit emission'!AJ43)*Efficiency!$G42+Transition!$C42*('RCP26 scenario'!BR44*'Unit emission'!AJ87)*Efficiency!$P42)/Lifetime!$C42</f>
        <v>0</v>
      </c>
      <c r="FA43" s="9">
        <f>(Transition!$D42*('RCP26 scenario'!BS44*'Unit emission'!T43)*Efficiency!$G42+Transition!$C42*('RCP26 scenario'!BS44*'Unit emission'!T87)*Efficiency!$P42)/Lifetime!$C42</f>
        <v>0</v>
      </c>
      <c r="FB43" s="9">
        <f>(Transition!$D42*('RCP26 scenario'!BT44*'Unit emission'!U43)*Efficiency!$G42+Transition!$C42*('RCP26 scenario'!BT44*'Unit emission'!U87)*Efficiency!$P42)/Lifetime!$C42</f>
        <v>0</v>
      </c>
      <c r="FC43" s="9">
        <f>(Transition!$D42*('RCP26 scenario'!BU44*'Unit emission'!V43)*Efficiency!$G42+Transition!$C42*('RCP26 scenario'!BU44*'Unit emission'!V87)*Efficiency!$P42)/Lifetime!$C42</f>
        <v>0</v>
      </c>
      <c r="FD43" s="9">
        <f>(Transition!$D42*('RCP26 scenario'!BV44*'Unit emission'!W43)*Efficiency!$G42+Transition!$C42*('RCP26 scenario'!BV44*'Unit emission'!W87)*Efficiency!$P42)/Lifetime!$C42</f>
        <v>0</v>
      </c>
      <c r="FE43" s="9">
        <f>(Transition!$D42*('RCP26 scenario'!BW44*'Unit emission'!X43)*Efficiency!$G42+Transition!$C42*('RCP26 scenario'!BW44*'Unit emission'!X87)*Efficiency!$P42)/Lifetime!$C42</f>
        <v>0</v>
      </c>
      <c r="FF43" s="9">
        <f>(Transition!$D42*('RCP26 scenario'!BX44*'Unit emission'!Y43)*Efficiency!$G42+Transition!$C42*('RCP26 scenario'!BX44*'Unit emission'!Y87)*Efficiency!$P42)/Lifetime!$C42</f>
        <v>0</v>
      </c>
      <c r="FG43" s="9">
        <f>(Transition!$D42*('RCP26 scenario'!BY44*'Unit emission'!Z43)*Efficiency!$G42+Transition!$C42*('RCP26 scenario'!BY44*'Unit emission'!Z87)*Efficiency!$P42)/Lifetime!$C42</f>
        <v>0</v>
      </c>
      <c r="FH43" s="9">
        <f>(Transition!$D42*('RCP26 scenario'!BZ44*'Unit emission'!AA43)*Efficiency!$G42+Transition!$C42*('RCP26 scenario'!BZ44*'Unit emission'!AA87)*Efficiency!$P42)/Lifetime!$C42</f>
        <v>0</v>
      </c>
      <c r="FI43" s="9">
        <f>(Transition!$D42*('RCP26 scenario'!CA44*'Unit emission'!AB43)*Efficiency!$G42+Transition!$C42*('RCP26 scenario'!CA44*'Unit emission'!AB87)*Efficiency!$P42)/Lifetime!$C42</f>
        <v>0</v>
      </c>
      <c r="FJ43" s="9">
        <f>(Transition!$D42*('RCP26 scenario'!CB44*'Unit emission'!AC43)*Efficiency!$G42+Transition!$C42*('RCP26 scenario'!CB44*'Unit emission'!AC87)*Efficiency!$P42)/Lifetime!$C42</f>
        <v>0</v>
      </c>
      <c r="FK43" s="9">
        <f>(Transition!$D42*('RCP26 scenario'!CC44*'Unit emission'!AD43)*Efficiency!$G42+Transition!$C42*('RCP26 scenario'!CC44*'Unit emission'!AD87)*Efficiency!$P42)/Lifetime!$C42</f>
        <v>0</v>
      </c>
      <c r="FL43" s="9">
        <f>(Transition!$D42*('RCP26 scenario'!CD44*'Unit emission'!AE43)*Efficiency!$G42+Transition!$C42*('RCP26 scenario'!CD44*'Unit emission'!AE87)*Efficiency!$P42)/Lifetime!$C42</f>
        <v>0</v>
      </c>
      <c r="FM43" s="9">
        <f>(Transition!$D42*('RCP26 scenario'!CE44*'Unit emission'!AF43)*Efficiency!$G42+Transition!$C42*('RCP26 scenario'!CE44*'Unit emission'!AF87)*Efficiency!$P42)/Lifetime!$C42</f>
        <v>0</v>
      </c>
      <c r="FN43" s="9">
        <f>(Transition!$D42*('RCP26 scenario'!CF44*'Unit emission'!AG43)*Efficiency!$G42+Transition!$C42*('RCP26 scenario'!CF44*'Unit emission'!AG87)*Efficiency!$P42)/Lifetime!$C42</f>
        <v>0</v>
      </c>
      <c r="FO43" s="9">
        <f>(Transition!$D42*('RCP26 scenario'!CG44*'Unit emission'!AH43)*Efficiency!$G42+Transition!$C42*('RCP26 scenario'!CG44*'Unit emission'!AH87)*Efficiency!$P42)/Lifetime!$C42</f>
        <v>0</v>
      </c>
      <c r="FP43" s="9">
        <f>(Transition!$D42*('RCP26 scenario'!CH44*'Unit emission'!AI43)*Efficiency!$G42+Transition!$C42*('RCP26 scenario'!CH44*'Unit emission'!AI87)*Efficiency!$P42)/Lifetime!$C42</f>
        <v>0</v>
      </c>
      <c r="FS43">
        <v>2050</v>
      </c>
      <c r="FT43">
        <f>(Transition!$D42*('RCP19 scenario'!C44*'Unit emission'!AK43+'RCP19 scenario'!C132*'Unit emission'!AK175)*Efficiency!$G42+(Transition!$C42*('RCP19 scenario'!C44*'Unit emission'!AK87)+'RCP19 scenario'!C132*'Unit emission'!AK219)*Efficiency!$P42)/Lifetime!$C42</f>
        <v>0</v>
      </c>
      <c r="FU43">
        <f>(Transition!$D42*('RCP19 scenario'!D44*'Unit emission'!AL43+'RCP19 scenario'!D132*'Unit emission'!AL175)*Efficiency!$G42+(Transition!$C42*('RCP19 scenario'!D44*'Unit emission'!AL87)+'RCP19 scenario'!D132*'Unit emission'!AL219)*Efficiency!$P42)/Lifetime!$C42</f>
        <v>0</v>
      </c>
      <c r="FV43">
        <f>(Transition!$D42*('RCP19 scenario'!E44*'Unit emission'!AM43+'RCP19 scenario'!E132*'Unit emission'!AM175)*Efficiency!$G42+(Transition!$C42*('RCP19 scenario'!E44*'Unit emission'!AM87)+'RCP19 scenario'!E132*'Unit emission'!AM219)*Efficiency!$P42)/Lifetime!$C42</f>
        <v>0</v>
      </c>
      <c r="FW43">
        <f>(Transition!$D42*('RCP19 scenario'!F44*'Unit emission'!AN43+'RCP19 scenario'!F132*'Unit emission'!AN175)*Efficiency!$G42+(Transition!$C42*('RCP19 scenario'!F44*'Unit emission'!AN87)+'RCP19 scenario'!F132*'Unit emission'!AN219)*Efficiency!$P42)/Lifetime!$C42</f>
        <v>0</v>
      </c>
      <c r="FX43">
        <f>(Transition!$D42*('RCP19 scenario'!G44*'Unit emission'!AO43+'RCP19 scenario'!G132*'Unit emission'!AO175)*Efficiency!$G42+(Transition!$C42*('RCP19 scenario'!G44*'Unit emission'!AO87)+'RCP19 scenario'!G132*'Unit emission'!AO219)*Efficiency!$P42)/Lifetime!$C42</f>
        <v>0</v>
      </c>
      <c r="FY43">
        <f>(Transition!$D42*('RCP19 scenario'!H44*'Unit emission'!AP43+'RCP19 scenario'!H132*'Unit emission'!AP175)*Efficiency!$G42+(Transition!$C42*('RCP19 scenario'!H44*'Unit emission'!AP87)+'RCP19 scenario'!H132*'Unit emission'!AP219)*Efficiency!$P42)/Lifetime!$C42</f>
        <v>0</v>
      </c>
      <c r="FZ43">
        <f>(Transition!$D42*('RCP19 scenario'!I44*'Unit emission'!AQ43+'RCP19 scenario'!I132*'Unit emission'!AQ175)*Efficiency!$G42+(Transition!$C42*('RCP19 scenario'!I44*'Unit emission'!AQ87)+'RCP19 scenario'!I132*'Unit emission'!AQ219)*Efficiency!$P42)/Lifetime!$C42</f>
        <v>0</v>
      </c>
      <c r="GA43">
        <f>(Transition!$D42*('RCP19 scenario'!J44*'Unit emission'!AR43+'RCP19 scenario'!J132*'Unit emission'!AR175)*Efficiency!$G42+(Transition!$C42*('RCP19 scenario'!J44*'Unit emission'!AR87)+'RCP19 scenario'!J132*'Unit emission'!AR219)*Efficiency!$P42)/Lifetime!$C42</f>
        <v>0</v>
      </c>
      <c r="GB43">
        <f>(Transition!$D42*('RCP19 scenario'!K44*'Unit emission'!AS43+'RCP19 scenario'!K132*'Unit emission'!AS175)*Efficiency!$G42+(Transition!$C42*('RCP19 scenario'!K44*'Unit emission'!AS87)+'RCP19 scenario'!K132*'Unit emission'!AS219)*Efficiency!$P42)/Lifetime!$C42</f>
        <v>0</v>
      </c>
      <c r="GC43">
        <f>(Transition!$D42*('RCP19 scenario'!L44*'Unit emission'!AT43+'RCP19 scenario'!L132*'Unit emission'!AT175)*Efficiency!$G42+(Transition!$C42*('RCP19 scenario'!L44*'Unit emission'!AT87)+'RCP19 scenario'!L132*'Unit emission'!AT219)*Efficiency!$P42)/Lifetime!$C42</f>
        <v>0</v>
      </c>
      <c r="GD43">
        <f>(Transition!$D42*('RCP19 scenario'!M44*'Unit emission'!AU43+'RCP19 scenario'!M132*'Unit emission'!AU175)*Efficiency!$G42+(Transition!$C42*('RCP19 scenario'!M44*'Unit emission'!AU87)+'RCP19 scenario'!M132*'Unit emission'!AU219)*Efficiency!$P42)/Lifetime!$C42</f>
        <v>0</v>
      </c>
      <c r="GE43">
        <f>(Transition!$D42*('RCP19 scenario'!N44*'Unit emission'!AV43+'RCP19 scenario'!N132*'Unit emission'!AV175)*Efficiency!$G42+(Transition!$C42*('RCP19 scenario'!N44*'Unit emission'!AV87)+'RCP19 scenario'!N132*'Unit emission'!AV219)*Efficiency!$P42)/Lifetime!$C42</f>
        <v>0</v>
      </c>
      <c r="GF43">
        <f>(Transition!$D42*('RCP19 scenario'!O44*'Unit emission'!AW43+'RCP19 scenario'!O132*'Unit emission'!AW175)*Efficiency!$G42+(Transition!$C42*('RCP19 scenario'!O44*'Unit emission'!AW87)+'RCP19 scenario'!O132*'Unit emission'!AW219)*Efficiency!$P42)/Lifetime!$C42</f>
        <v>0</v>
      </c>
      <c r="GG43">
        <f>(Transition!$D42*('RCP19 scenario'!P44*'Unit emission'!AX43+'RCP19 scenario'!P132*'Unit emission'!AX175)*Efficiency!$G42+(Transition!$C42*('RCP19 scenario'!P44*'Unit emission'!AX87)+'RCP19 scenario'!P132*'Unit emission'!AX219)*Efficiency!$P42)/Lifetime!$C42</f>
        <v>0</v>
      </c>
      <c r="GH43">
        <f>(Transition!$D42*('RCP19 scenario'!Q44*'Unit emission'!AY43+'RCP19 scenario'!Q132*'Unit emission'!AY175)*Efficiency!$G42+(Transition!$C42*('RCP19 scenario'!Q44*'Unit emission'!AY87)+'RCP19 scenario'!Q132*'Unit emission'!AY219)*Efficiency!$P42)/Lifetime!$C42</f>
        <v>0</v>
      </c>
      <c r="GI43">
        <f>(Transition!$D42*('RCP19 scenario'!R44*'Unit emission'!AZ43+'RCP19 scenario'!R132*'Unit emission'!AZ175)*Efficiency!$G42+(Transition!$C42*('RCP19 scenario'!R44*'Unit emission'!AZ87)+'RCP19 scenario'!R132*'Unit emission'!AZ219)*Efficiency!$P42)/Lifetime!$C42</f>
        <v>0</v>
      </c>
      <c r="GJ43">
        <f>(Transition!$D42*('RCP19 scenario'!S44*'Unit emission'!BA43)*Efficiency!$G42+Transition!$C42*('RCP19 scenario'!S44*'Unit emission'!BA87)*Efficiency!$P42)/Lifetime!$C42</f>
        <v>0</v>
      </c>
      <c r="GK43">
        <f>(Transition!$D42*('RCP19 scenario'!T44*'Unit emission'!AK43+'RCP19 scenario'!T132*'Unit emission'!AK175)*Efficiency!$G42+(Transition!$C42*('RCP19 scenario'!T44*'Unit emission'!AK87)+'RCP19 scenario'!T132*'Unit emission'!AK219)*Efficiency!$P42)/Lifetime!$C42</f>
        <v>13807234.698874502</v>
      </c>
      <c r="GL43">
        <f>(Transition!$D42*('RCP19 scenario'!U44*'Unit emission'!AL43+'RCP19 scenario'!U132*'Unit emission'!AL175)*Efficiency!$G42+(Transition!$C42*('RCP19 scenario'!U44*'Unit emission'!AL87)+'RCP19 scenario'!U132*'Unit emission'!AL219)*Efficiency!$P42)/Lifetime!$C42</f>
        <v>49370245.065753229</v>
      </c>
      <c r="GM43">
        <f>(Transition!$D42*('RCP19 scenario'!V44*'Unit emission'!AM43+'RCP19 scenario'!V132*'Unit emission'!AM175)*Efficiency!$G42+(Transition!$C42*('RCP19 scenario'!V44*'Unit emission'!AM87)+'RCP19 scenario'!V132*'Unit emission'!AM219)*Efficiency!$P42)/Lifetime!$C42</f>
        <v>6772080.6241830708</v>
      </c>
      <c r="GN43">
        <f>(Transition!$D42*('RCP19 scenario'!W44*'Unit emission'!AN43+'RCP19 scenario'!W132*'Unit emission'!AN175)*Efficiency!$G42+(Transition!$C42*('RCP19 scenario'!W44*'Unit emission'!AN87)+'RCP19 scenario'!W132*'Unit emission'!AN219)*Efficiency!$P42)/Lifetime!$C42</f>
        <v>10376757.91382348</v>
      </c>
      <c r="GO43">
        <f>(Transition!$D42*('RCP19 scenario'!X44*'Unit emission'!AO43+'RCP19 scenario'!X132*'Unit emission'!AO175)*Efficiency!$G42+(Transition!$C42*('RCP19 scenario'!X44*'Unit emission'!AO87)+'RCP19 scenario'!X132*'Unit emission'!AO219)*Efficiency!$P42)/Lifetime!$C42</f>
        <v>88086295.144676864</v>
      </c>
      <c r="GP43">
        <f>(Transition!$D42*('RCP19 scenario'!Y44*'Unit emission'!AP43+'RCP19 scenario'!Y132*'Unit emission'!AP175)*Efficiency!$G42+(Transition!$C42*('RCP19 scenario'!Y44*'Unit emission'!AP87)+'RCP19 scenario'!Y132*'Unit emission'!AP219)*Efficiency!$P42)/Lifetime!$C42</f>
        <v>13739806.592267765</v>
      </c>
      <c r="GQ43">
        <f>(Transition!$D42*('RCP19 scenario'!Z44*'Unit emission'!AQ43+'RCP19 scenario'!Z132*'Unit emission'!AQ175)*Efficiency!$G42+(Transition!$C42*('RCP19 scenario'!Z44*'Unit emission'!AQ87)+'RCP19 scenario'!Z132*'Unit emission'!AQ219)*Efficiency!$P42)/Lifetime!$C42</f>
        <v>4150996.5058049667</v>
      </c>
      <c r="GR43">
        <f>(Transition!$D42*('RCP19 scenario'!AA44*'Unit emission'!AR43+'RCP19 scenario'!AA132*'Unit emission'!AR175)*Efficiency!$G42+(Transition!$C42*('RCP19 scenario'!AA44*'Unit emission'!AR87)+'RCP19 scenario'!AA132*'Unit emission'!AR219)*Efficiency!$P42)/Lifetime!$C42</f>
        <v>3052921.5689076311</v>
      </c>
      <c r="GS43">
        <f>(Transition!$D42*('RCP19 scenario'!AB44*'Unit emission'!AS43+'RCP19 scenario'!AB132*'Unit emission'!AS175)*Efficiency!$G42+(Transition!$C42*('RCP19 scenario'!AB44*'Unit emission'!AS87)+'RCP19 scenario'!AB132*'Unit emission'!AS219)*Efficiency!$P42)/Lifetime!$C42</f>
        <v>90408513.622617498</v>
      </c>
      <c r="GT43">
        <f>(Transition!$D42*('RCP19 scenario'!AC44*'Unit emission'!AT43+'RCP19 scenario'!AC132*'Unit emission'!AT175)*Efficiency!$G42+(Transition!$C42*('RCP19 scenario'!AC44*'Unit emission'!AT87)+'RCP19 scenario'!AC132*'Unit emission'!AT219)*Efficiency!$P42)/Lifetime!$C42</f>
        <v>51766489.158973232</v>
      </c>
      <c r="GU43">
        <f>(Transition!$D42*('RCP19 scenario'!AD44*'Unit emission'!AU43+'RCP19 scenario'!AD132*'Unit emission'!AU175)*Efficiency!$G42+(Transition!$C42*('RCP19 scenario'!AD44*'Unit emission'!AU87)+'RCP19 scenario'!AD132*'Unit emission'!AU219)*Efficiency!$P42)/Lifetime!$C42</f>
        <v>29323327.252922632</v>
      </c>
      <c r="GV43">
        <f>(Transition!$D42*('RCP19 scenario'!AE44*'Unit emission'!AV43+'RCP19 scenario'!AE132*'Unit emission'!AV175)*Efficiency!$G42+(Transition!$C42*('RCP19 scenario'!AE44*'Unit emission'!AV87)+'RCP19 scenario'!AE132*'Unit emission'!AV219)*Efficiency!$P42)/Lifetime!$C42</f>
        <v>4398357.8984164838</v>
      </c>
      <c r="GW43">
        <f>(Transition!$D42*('RCP19 scenario'!AF44*'Unit emission'!AW43+'RCP19 scenario'!AF132*'Unit emission'!AW175)*Efficiency!$G42+(Transition!$C42*('RCP19 scenario'!AF44*'Unit emission'!AW87)+'RCP19 scenario'!AF132*'Unit emission'!AW219)*Efficiency!$P42)/Lifetime!$C42</f>
        <v>12332790.042670744</v>
      </c>
      <c r="GX43">
        <f>(Transition!$D42*('RCP19 scenario'!AG44*'Unit emission'!AX43+'RCP19 scenario'!AG132*'Unit emission'!AX175)*Efficiency!$G42+(Transition!$C42*('RCP19 scenario'!AG44*'Unit emission'!AX87)+'RCP19 scenario'!AG132*'Unit emission'!AX219)*Efficiency!$P42)/Lifetime!$C42</f>
        <v>0</v>
      </c>
      <c r="GY43">
        <f>(Transition!$D42*('RCP19 scenario'!AH44*'Unit emission'!AY43+'RCP19 scenario'!AH132*'Unit emission'!AY175)*Efficiency!$G42+(Transition!$C42*('RCP19 scenario'!AH44*'Unit emission'!AY87)+'RCP19 scenario'!AH132*'Unit emission'!AY219)*Efficiency!$P42)/Lifetime!$C42</f>
        <v>2192282.5820958265</v>
      </c>
      <c r="GZ43">
        <f>(Transition!$D42*('RCP19 scenario'!AI44*'Unit emission'!AZ43+'RCP19 scenario'!AI132*'Unit emission'!AZ175)*Efficiency!$G42+(Transition!$C42*('RCP19 scenario'!AI44*'Unit emission'!AZ87)+'RCP19 scenario'!AI132*'Unit emission'!AZ219)*Efficiency!$P42)/Lifetime!$C42</f>
        <v>71175389.025371328</v>
      </c>
      <c r="HA43">
        <f>(Transition!$D42*('RCP19 scenario'!AJ44*'Unit emission'!BA43)*Efficiency!$G42+Transition!$C42*('RCP19 scenario'!AJ44*'Unit emission'!BA87)*Efficiency!$P42)/Lifetime!$C42</f>
        <v>0</v>
      </c>
      <c r="HB43">
        <f>(Transition!$D42*('RCP19 scenario'!AK44*'Unit emission'!AK43+'RCP19 scenario'!AK132*'Unit emission'!AK175)*Efficiency!$G42+(Transition!$C42*('RCP19 scenario'!AK44*'Unit emission'!AK87)+'RCP19 scenario'!AK132*'Unit emission'!AK219)*Efficiency!$P42)/Lifetime!$C42</f>
        <v>191202267.9430809</v>
      </c>
      <c r="HC43">
        <f>(Transition!$D42*('RCP19 scenario'!AL44*'Unit emission'!AL43+'RCP19 scenario'!AL132*'Unit emission'!AL175)*Efficiency!$G42+(Transition!$C42*('RCP19 scenario'!AL44*'Unit emission'!AL87)+'RCP19 scenario'!AL132*'Unit emission'!AL219)*Efficiency!$P42)/Lifetime!$C42</f>
        <v>98724205.361993894</v>
      </c>
      <c r="HD43">
        <f>(Transition!$D42*('RCP19 scenario'!AM44*'Unit emission'!AM43+'RCP19 scenario'!AM132*'Unit emission'!AM175)*Efficiency!$G42+(Transition!$C42*('RCP19 scenario'!AM44*'Unit emission'!AM87)+'RCP19 scenario'!AM132*'Unit emission'!AM219)*Efficiency!$P42)/Lifetime!$C42</f>
        <v>13493730.453840058</v>
      </c>
      <c r="HE43">
        <f>(Transition!$D42*('RCP19 scenario'!AN44*'Unit emission'!AN43+'RCP19 scenario'!AN132*'Unit emission'!AN175)*Efficiency!$G42+(Transition!$C42*('RCP19 scenario'!AN44*'Unit emission'!AN87)+'RCP19 scenario'!AN132*'Unit emission'!AN219)*Efficiency!$P42)/Lifetime!$C42</f>
        <v>20727195.827372484</v>
      </c>
      <c r="HF43">
        <f>(Transition!$D42*('RCP19 scenario'!AO44*'Unit emission'!AO43+'RCP19 scenario'!AO132*'Unit emission'!AO175)*Efficiency!$G42+(Transition!$C42*('RCP19 scenario'!AO44*'Unit emission'!AO87)+'RCP19 scenario'!AO132*'Unit emission'!AO219)*Efficiency!$P42)/Lifetime!$C42</f>
        <v>176147694.72121546</v>
      </c>
      <c r="HG43">
        <f>(Transition!$D42*('RCP19 scenario'!AP44*'Unit emission'!AP43+'RCP19 scenario'!AP132*'Unit emission'!AP175)*Efficiency!$G42+(Transition!$C42*('RCP19 scenario'!AP44*'Unit emission'!AP87)+'RCP19 scenario'!AP132*'Unit emission'!AP219)*Efficiency!$P42)/Lifetime!$C42</f>
        <v>27478942.72901703</v>
      </c>
      <c r="HH43">
        <f>(Transition!$D42*('RCP19 scenario'!AQ44*'Unit emission'!AQ43+'RCP19 scenario'!AQ132*'Unit emission'!AQ175)*Efficiency!$G42+(Transition!$C42*('RCP19 scenario'!AQ44*'Unit emission'!AQ87)+'RCP19 scenario'!AQ132*'Unit emission'!AQ219)*Efficiency!$P42)/Lifetime!$C42</f>
        <v>8301993.0116099697</v>
      </c>
      <c r="HI43">
        <f>(Transition!$D42*('RCP19 scenario'!AR44*'Unit emission'!AR43+'RCP19 scenario'!AR132*'Unit emission'!AR175)*Efficiency!$G42+(Transition!$C42*('RCP19 scenario'!AR44*'Unit emission'!AR87)+'RCP19 scenario'!AR132*'Unit emission'!AR219)*Efficiency!$P42)/Lifetime!$C42</f>
        <v>6102845.8945315639</v>
      </c>
      <c r="HJ43">
        <f>(Transition!$D42*('RCP19 scenario'!AS44*'Unit emission'!AS43+'RCP19 scenario'!AS132*'Unit emission'!AS175)*Efficiency!$G42+(Transition!$C42*('RCP19 scenario'!AS44*'Unit emission'!AS87)+'RCP19 scenario'!AS132*'Unit emission'!AS219)*Efficiency!$P42)/Lifetime!$C42</f>
        <v>180817027.24523535</v>
      </c>
      <c r="HK43">
        <f>(Transition!$D42*('RCP19 scenario'!AT44*'Unit emission'!AT43+'RCP19 scenario'!AT132*'Unit emission'!AT175)*Efficiency!$G42+(Transition!$C42*('RCP19 scenario'!AT44*'Unit emission'!AT87)+'RCP19 scenario'!AT132*'Unit emission'!AT219)*Efficiency!$P42)/Lifetime!$C42</f>
        <v>103532978.31794646</v>
      </c>
      <c r="HL43">
        <f>(Transition!$D42*('RCP19 scenario'!AU44*'Unit emission'!AU43+'RCP19 scenario'!AU132*'Unit emission'!AU175)*Efficiency!$G42+(Transition!$C42*('RCP19 scenario'!AU44*'Unit emission'!AU87)+'RCP19 scenario'!AU132*'Unit emission'!AU219)*Efficiency!$P42)/Lifetime!$C42</f>
        <v>117625025.24776837</v>
      </c>
      <c r="HM43">
        <f>(Transition!$D42*('RCP19 scenario'!AV44*'Unit emission'!AV43+'RCP19 scenario'!AV132*'Unit emission'!AV175)*Efficiency!$G42+(Transition!$C42*('RCP19 scenario'!AV44*'Unit emission'!AV87)+'RCP19 scenario'!AV132*'Unit emission'!AV219)*Efficiency!$P42)/Lifetime!$C42</f>
        <v>8796687.171076905</v>
      </c>
      <c r="HN43">
        <f>(Transition!$D42*('RCP19 scenario'!AW44*'Unit emission'!AW43+'RCP19 scenario'!AW132*'Unit emission'!AW175)*Efficiency!$G42+(Transition!$C42*('RCP19 scenario'!AW44*'Unit emission'!AW87)+'RCP19 scenario'!AW132*'Unit emission'!AW219)*Efficiency!$P42)/Lifetime!$C42</f>
        <v>24665580.085341487</v>
      </c>
      <c r="HO43">
        <f>(Transition!$D42*('RCP19 scenario'!AX44*'Unit emission'!AX43+'RCP19 scenario'!AX132*'Unit emission'!AX175)*Efficiency!$G42+(Transition!$C42*('RCP19 scenario'!AX44*'Unit emission'!AX87)+'RCP19 scenario'!AX132*'Unit emission'!AX219)*Efficiency!$P42)/Lifetime!$C42</f>
        <v>0</v>
      </c>
      <c r="HP43">
        <f>(Transition!$D42*('RCP19 scenario'!AY44*'Unit emission'!AY43+'RCP19 scenario'!AY132*'Unit emission'!AY175)*Efficiency!$G42+(Transition!$C42*('RCP19 scenario'!AY44*'Unit emission'!AY87)+'RCP19 scenario'!AY132*'Unit emission'!AY219)*Efficiency!$P42)/Lifetime!$C42</f>
        <v>4384463.2819679324</v>
      </c>
      <c r="HQ43">
        <f>(Transition!$D42*('RCP19 scenario'!AZ44*'Unit emission'!AZ43+'RCP19 scenario'!AZ132*'Unit emission'!AZ175)*Efficiency!$G42+(Transition!$C42*('RCP19 scenario'!AZ44*'Unit emission'!AZ87)+'RCP19 scenario'!AZ132*'Unit emission'!AZ219)*Efficiency!$P42)/Lifetime!$C42</f>
        <v>142350778.05074301</v>
      </c>
      <c r="HR43">
        <f>(Transition!$D42*('RCP19 scenario'!BA44*'Unit emission'!BA43)*Efficiency!$G42+Transition!$C42*('RCP19 scenario'!BA44*'Unit emission'!BA87)*Efficiency!$P42)/Lifetime!$C42</f>
        <v>0</v>
      </c>
      <c r="HS43" s="9">
        <f>(Transition!$D42*('RCP19 scenario'!BB44*'Unit emission'!AK43)*Efficiency!$G42+Transition!$C42*('RCP19 scenario'!BB44*'Unit emission'!AK87)*Efficiency!$P42)/Lifetime!$C42</f>
        <v>0</v>
      </c>
      <c r="HT43" s="9">
        <f>(Transition!$D42*('RCP19 scenario'!BC44*'Unit emission'!AL43)*Efficiency!$G42+Transition!$C42*('RCP19 scenario'!BC44*'Unit emission'!AL87)*Efficiency!$P42)/Lifetime!$C42</f>
        <v>0</v>
      </c>
      <c r="HU43" s="9">
        <f>(Transition!$D42*('RCP19 scenario'!BD44*'Unit emission'!AM43)*Efficiency!$G42+Transition!$C42*('RCP19 scenario'!BD44*'Unit emission'!AM87)*Efficiency!$P42)/Lifetime!$C42</f>
        <v>0</v>
      </c>
      <c r="HV43" s="9">
        <f>(Transition!$D42*('RCP19 scenario'!BE44*'Unit emission'!AN43)*Efficiency!$G42+Transition!$C42*('RCP19 scenario'!BE44*'Unit emission'!AN87)*Efficiency!$P42)/Lifetime!$C42</f>
        <v>0</v>
      </c>
      <c r="HW43" s="9">
        <f>(Transition!$D42*('RCP19 scenario'!BF44*'Unit emission'!AO43)*Efficiency!$G42+Transition!$C42*('RCP19 scenario'!BF44*'Unit emission'!AO87)*Efficiency!$P42)/Lifetime!$C42</f>
        <v>0</v>
      </c>
      <c r="HX43" s="9">
        <f>(Transition!$D42*('RCP19 scenario'!BG44*'Unit emission'!AP43)*Efficiency!$G42+Transition!$C42*('RCP19 scenario'!BG44*'Unit emission'!AP87)*Efficiency!$P42)/Lifetime!$C42</f>
        <v>0</v>
      </c>
      <c r="HY43" s="9">
        <f>(Transition!$D42*('RCP19 scenario'!BH44*'Unit emission'!AQ43)*Efficiency!$G42+Transition!$C42*('RCP19 scenario'!BH44*'Unit emission'!AQ87)*Efficiency!$P42)/Lifetime!$C42</f>
        <v>0</v>
      </c>
      <c r="HZ43" s="9">
        <f>(Transition!$D42*('RCP19 scenario'!BI44*'Unit emission'!AR43)*Efficiency!$G42+Transition!$C42*('RCP19 scenario'!BI44*'Unit emission'!AR87)*Efficiency!$P42)/Lifetime!$C42</f>
        <v>0</v>
      </c>
      <c r="IA43" s="9">
        <f>(Transition!$D42*('RCP19 scenario'!BJ44*'Unit emission'!AS43)*Efficiency!$G42+Transition!$C42*('RCP19 scenario'!BJ44*'Unit emission'!AS87)*Efficiency!$P42)/Lifetime!$C42</f>
        <v>0</v>
      </c>
      <c r="IB43" s="9">
        <f>(Transition!$D42*('RCP19 scenario'!BK44*'Unit emission'!AT43)*Efficiency!$G42+Transition!$C42*('RCP19 scenario'!BK44*'Unit emission'!AT87)*Efficiency!$P42)/Lifetime!$C42</f>
        <v>0</v>
      </c>
      <c r="IC43" s="9">
        <f>(Transition!$D42*('RCP19 scenario'!BL44*'Unit emission'!AU43)*Efficiency!$G42+Transition!$C42*('RCP19 scenario'!BL44*'Unit emission'!AU87)*Efficiency!$P42)/Lifetime!$C42</f>
        <v>0</v>
      </c>
      <c r="ID43" s="9">
        <f>(Transition!$D42*('RCP19 scenario'!BM44*'Unit emission'!AV43)*Efficiency!$G42+Transition!$C42*('RCP19 scenario'!BM44*'Unit emission'!AV87)*Efficiency!$P42)/Lifetime!$C42</f>
        <v>0</v>
      </c>
      <c r="IE43" s="9">
        <f>(Transition!$D42*('RCP19 scenario'!BN44*'Unit emission'!AW43)*Efficiency!$G42+Transition!$C42*('RCP19 scenario'!BN44*'Unit emission'!AW87)*Efficiency!$P42)/Lifetime!$C42</f>
        <v>0</v>
      </c>
      <c r="IF43" s="9">
        <f>(Transition!$D42*('RCP19 scenario'!BO44*'Unit emission'!AX43)*Efficiency!$G42+Transition!$C42*('RCP19 scenario'!BO44*'Unit emission'!AX87)*Efficiency!$P42)/Lifetime!$C42</f>
        <v>0</v>
      </c>
      <c r="IG43" s="9">
        <f>(Transition!$D42*('RCP19 scenario'!BP44*'Unit emission'!AY43)*Efficiency!$G42+Transition!$C42*('RCP19 scenario'!BP44*'Unit emission'!AY87)*Efficiency!$P42)/Lifetime!$C42</f>
        <v>0</v>
      </c>
      <c r="IH43" s="9">
        <f>(Transition!$D42*('RCP19 scenario'!BQ44*'Unit emission'!AZ43)*Efficiency!$G42+Transition!$C42*('RCP19 scenario'!BQ44*'Unit emission'!AZ87)*Efficiency!$P42)/Lifetime!$C42</f>
        <v>0</v>
      </c>
      <c r="II43" s="9">
        <f>(Transition!$D42*('RCP19 scenario'!BR44*'Unit emission'!BA43)*Efficiency!$G42+Transition!$C42*('RCP19 scenario'!BR44*'Unit emission'!BA87)*Efficiency!$P42)/Lifetime!$C42</f>
        <v>0</v>
      </c>
      <c r="IJ43" s="9">
        <f>(Transition!$D42*('RCP19 scenario'!BS44*'Unit emission'!AK43)*Efficiency!$G42+Transition!$C42*('RCP19 scenario'!BS44*'Unit emission'!AK87)*Efficiency!$P42)/Lifetime!$C42</f>
        <v>0</v>
      </c>
      <c r="IK43" s="9">
        <f>(Transition!$D42*('RCP19 scenario'!BT44*'Unit emission'!AL43)*Efficiency!$G42+Transition!$C42*('RCP19 scenario'!BT44*'Unit emission'!AL87)*Efficiency!$P42)/Lifetime!$C42</f>
        <v>0</v>
      </c>
      <c r="IL43" s="9">
        <f>(Transition!$D42*('RCP19 scenario'!BU44*'Unit emission'!AM43)*Efficiency!$G42+Transition!$C42*('RCP19 scenario'!BU44*'Unit emission'!AM87)*Efficiency!$P42)/Lifetime!$C42</f>
        <v>0</v>
      </c>
      <c r="IM43" s="9">
        <f>(Transition!$D42*('RCP19 scenario'!BV44*'Unit emission'!AN43)*Efficiency!$G42+Transition!$C42*('RCP19 scenario'!BV44*'Unit emission'!AN87)*Efficiency!$P42)/Lifetime!$C42</f>
        <v>0</v>
      </c>
      <c r="IN43" s="9">
        <f>(Transition!$D42*('RCP19 scenario'!BW44*'Unit emission'!AO43)*Efficiency!$G42+Transition!$C42*('RCP19 scenario'!BW44*'Unit emission'!AO87)*Efficiency!$P42)/Lifetime!$C42</f>
        <v>0</v>
      </c>
      <c r="IO43" s="9">
        <f>(Transition!$D42*('RCP19 scenario'!BX44*'Unit emission'!AP43)*Efficiency!$G42+Transition!$C42*('RCP19 scenario'!BX44*'Unit emission'!AP87)*Efficiency!$P42)/Lifetime!$C42</f>
        <v>0</v>
      </c>
      <c r="IP43" s="9">
        <f>(Transition!$D42*('RCP19 scenario'!BY44*'Unit emission'!AQ43)*Efficiency!$G42+Transition!$C42*('RCP19 scenario'!BY44*'Unit emission'!AQ87)*Efficiency!$P42)/Lifetime!$C42</f>
        <v>0</v>
      </c>
      <c r="IQ43" s="9">
        <f>(Transition!$D42*('RCP19 scenario'!BZ44*'Unit emission'!AR43)*Efficiency!$G42+Transition!$C42*('RCP19 scenario'!BZ44*'Unit emission'!AR87)*Efficiency!$P42)/Lifetime!$C42</f>
        <v>0</v>
      </c>
      <c r="IR43" s="9">
        <f>(Transition!$D42*('RCP19 scenario'!CA44*'Unit emission'!AS43)*Efficiency!$G42+Transition!$C42*('RCP19 scenario'!CA44*'Unit emission'!AS87)*Efficiency!$P42)/Lifetime!$C42</f>
        <v>0</v>
      </c>
      <c r="IS43" s="9">
        <f>(Transition!$D42*('RCP19 scenario'!CB44*'Unit emission'!AT43)*Efficiency!$G42+Transition!$C42*('RCP19 scenario'!CB44*'Unit emission'!AT87)*Efficiency!$P42)/Lifetime!$C42</f>
        <v>0</v>
      </c>
      <c r="IT43" s="9">
        <f>(Transition!$D42*('RCP19 scenario'!CC44*'Unit emission'!AU43)*Efficiency!$G42+Transition!$C42*('RCP19 scenario'!CC44*'Unit emission'!AU87)*Efficiency!$P42)/Lifetime!$C42</f>
        <v>0</v>
      </c>
      <c r="IU43" s="9">
        <f>(Transition!$D42*('RCP19 scenario'!CD44*'Unit emission'!AV43)*Efficiency!$G42+Transition!$C42*('RCP19 scenario'!CD44*'Unit emission'!AV87)*Efficiency!$P42)/Lifetime!$C42</f>
        <v>0</v>
      </c>
      <c r="IV43" s="9">
        <f>(Transition!$D42*('RCP19 scenario'!CE44*'Unit emission'!AW43)*Efficiency!$G42+Transition!$C42*('RCP19 scenario'!CE44*'Unit emission'!AW87)*Efficiency!$P42)/Lifetime!$C42</f>
        <v>0</v>
      </c>
      <c r="IW43" s="9">
        <f>(Transition!$D42*('RCP19 scenario'!CF44*'Unit emission'!AX43)*Efficiency!$G42+Transition!$C42*('RCP19 scenario'!CF44*'Unit emission'!AX87)*Efficiency!$P42)/Lifetime!$C42</f>
        <v>0</v>
      </c>
      <c r="IX43" s="9">
        <f>(Transition!$D42*('RCP19 scenario'!CG44*'Unit emission'!AY43)*Efficiency!$G42+Transition!$C42*('RCP19 scenario'!CG44*'Unit emission'!AY87)*Efficiency!$P42)/Lifetime!$C42</f>
        <v>0</v>
      </c>
      <c r="IY43" s="9">
        <f>(Transition!$D42*('RCP19 scenario'!CH44*'Unit emission'!AZ43)*Efficiency!$G42+Transition!$C42*('RCP19 scenario'!CH44*'Unit emission'!AZ87)*Efficiency!$P42)/Lifetime!$C42</f>
        <v>0</v>
      </c>
    </row>
    <row r="45" spans="1:259" x14ac:dyDescent="0.25">
      <c r="B45">
        <v>30</v>
      </c>
    </row>
    <row r="46" spans="1:259" x14ac:dyDescent="0.25">
      <c r="B46" t="s">
        <v>26</v>
      </c>
    </row>
    <row r="47" spans="1:259" x14ac:dyDescent="0.25">
      <c r="A47">
        <v>2010</v>
      </c>
      <c r="B47">
        <f>(('Base-scenario'!C48*'Unit emission'!C91+'Base-scenario'!C136*'Unit emission'!C223)*4545454.54545455)/30</f>
        <v>19725213.700251184</v>
      </c>
      <c r="C47">
        <f>(('Base-scenario'!D48*'Unit emission'!D91+'Base-scenario'!D136*'Unit emission'!D223)*4545454.54545455)/30</f>
        <v>715447401.88576758</v>
      </c>
      <c r="D47">
        <f>(('Base-scenario'!E48*'Unit emission'!E91+'Base-scenario'!E136*'Unit emission'!E223)*4545454.54545455)/30</f>
        <v>97639906.003103316</v>
      </c>
      <c r="E47">
        <f>(('Base-scenario'!F48*'Unit emission'!F91+'Base-scenario'!F136*'Unit emission'!F223)*4545454.54545455)/30</f>
        <v>9588517.9715810791</v>
      </c>
      <c r="F47">
        <f>(('Base-scenario'!G48*'Unit emission'!G91+'Base-scenario'!G136*'Unit emission'!G223)*4545454.54545455)/30</f>
        <v>3068791.1408444657</v>
      </c>
      <c r="G47">
        <f>(('Base-scenario'!H48*'Unit emission'!H91+'Base-scenario'!H136*'Unit emission'!H223)*4545454.54545455)/30</f>
        <v>7713894.5881932825</v>
      </c>
      <c r="H47">
        <f>(('Base-scenario'!I48*'Unit emission'!I91+'Base-scenario'!I136*'Unit emission'!I223)*4545454.54545455)/30</f>
        <v>18033767.97516232</v>
      </c>
      <c r="I47">
        <f>(('Base-scenario'!J48*'Unit emission'!J91+'Base-scenario'!J136*'Unit emission'!J223)*4545454.54545455)/30</f>
        <v>2444931.8961426918</v>
      </c>
      <c r="J47">
        <f>(('Base-scenario'!K48*'Unit emission'!K91+'Base-scenario'!K136*'Unit emission'!K223)*4545454.54545455)/30</f>
        <v>85078316.350858688</v>
      </c>
      <c r="K47">
        <f>(('Base-scenario'!L48*'Unit emission'!L91+'Base-scenario'!L136*'Unit emission'!L223)*4545454.54545455)/30</f>
        <v>4686210.9332205299</v>
      </c>
      <c r="L47">
        <f>(('Base-scenario'!M48*'Unit emission'!M91+'Base-scenario'!M136*'Unit emission'!M223)*4545454.54545455)/30</f>
        <v>1497824.6839433727</v>
      </c>
      <c r="M47">
        <f>(('Base-scenario'!N48*'Unit emission'!N91+'Base-scenario'!N136*'Unit emission'!N223)*4545454.54545455)/30</f>
        <v>0</v>
      </c>
      <c r="N47">
        <f>(('Base-scenario'!O48*'Unit emission'!O91+'Base-scenario'!O136*'Unit emission'!O223)*4545454.54545455)/30</f>
        <v>0</v>
      </c>
      <c r="O47">
        <f>(('Base-scenario'!P48*'Unit emission'!P91+'Base-scenario'!P136*'Unit emission'!P223)*4545454.54545455)/30</f>
        <v>655926.29417156568</v>
      </c>
      <c r="P47">
        <f>(('Base-scenario'!Q48*'Unit emission'!Q91+'Base-scenario'!Q136*'Unit emission'!Q223)*4545454.54545455)/30</f>
        <v>691915.2523858744</v>
      </c>
      <c r="Q47">
        <f>(('Base-scenario'!R48*'Unit emission'!R91+'Base-scenario'!R136*'Unit emission'!R223)*4545454.54545455)/30</f>
        <v>4792890.5600517793</v>
      </c>
      <c r="R47">
        <v>0</v>
      </c>
      <c r="S47">
        <f>(('Base-scenario'!T48*'Unit emission'!C91+'Base-scenario'!T136*'Unit emission'!C223)*4545454.54545455)/30</f>
        <v>19725213.700251184</v>
      </c>
      <c r="T47">
        <f>(('Base-scenario'!U48*'Unit emission'!D91+'Base-scenario'!U136*'Unit emission'!D223)*4545454.54545455)/30</f>
        <v>715447401.88576758</v>
      </c>
      <c r="U47">
        <f>(('Base-scenario'!V48*'Unit emission'!E91+'Base-scenario'!V136*'Unit emission'!E223)*4545454.54545455)/30</f>
        <v>97639906.003103316</v>
      </c>
      <c r="V47">
        <f>(('Base-scenario'!W48*'Unit emission'!F91+'Base-scenario'!W136*'Unit emission'!F223)*4545454.54545455)/30</f>
        <v>9588517.9715810791</v>
      </c>
      <c r="W47">
        <f>(('Base-scenario'!X48*'Unit emission'!G91+'Base-scenario'!X136*'Unit emission'!G223)*4545454.54545455)/30</f>
        <v>3068791.1408444657</v>
      </c>
      <c r="X47">
        <f>(('Base-scenario'!Y48*'Unit emission'!H91+'Base-scenario'!Y136*'Unit emission'!H223)*4545454.54545455)/30</f>
        <v>7713894.5881932825</v>
      </c>
      <c r="Y47">
        <f>(('Base-scenario'!Z48*'Unit emission'!I91+'Base-scenario'!Z136*'Unit emission'!I223)*4545454.54545455)/30</f>
        <v>18033767.97516232</v>
      </c>
      <c r="Z47">
        <f>(('Base-scenario'!AA48*'Unit emission'!J91+'Base-scenario'!AA136*'Unit emission'!J223)*4545454.54545455)/30</f>
        <v>2444931.8961426918</v>
      </c>
      <c r="AA47">
        <f>(('Base-scenario'!AB48*'Unit emission'!K91+'Base-scenario'!AB136*'Unit emission'!K223)*4545454.54545455)/30</f>
        <v>85078316.350858688</v>
      </c>
      <c r="AB47">
        <f>(('Base-scenario'!AC48*'Unit emission'!L91+'Base-scenario'!AC136*'Unit emission'!L223)*4545454.54545455)/30</f>
        <v>4686210.9332205299</v>
      </c>
      <c r="AC47">
        <f>(('Base-scenario'!AD48*'Unit emission'!M91+'Base-scenario'!AD136*'Unit emission'!M223)*4545454.54545455)/30</f>
        <v>1497824.6839433727</v>
      </c>
      <c r="AD47">
        <f>(('Base-scenario'!AE48*'Unit emission'!N91+'Base-scenario'!AE136*'Unit emission'!N223)*4545454.54545455)/30</f>
        <v>0</v>
      </c>
      <c r="AE47">
        <f>(('Base-scenario'!AF48*'Unit emission'!O91+'Base-scenario'!AF136*'Unit emission'!O223)*4545454.54545455)/30</f>
        <v>0</v>
      </c>
      <c r="AF47">
        <f>(('Base-scenario'!AG48*'Unit emission'!P91+'Base-scenario'!AG136*'Unit emission'!P223)*4545454.54545455)/30</f>
        <v>655926.29417156568</v>
      </c>
      <c r="AG47">
        <f>(('Base-scenario'!AH48*'Unit emission'!Q91+'Base-scenario'!AH136*'Unit emission'!Q223)*4545454.54545455)/30</f>
        <v>691915.2523858744</v>
      </c>
      <c r="AH47">
        <f>(('Base-scenario'!AI48*'Unit emission'!R91+'Base-scenario'!AI136*'Unit emission'!R223)*4545454.54545455)/30</f>
        <v>4792890.5600517793</v>
      </c>
      <c r="AI47">
        <v>0</v>
      </c>
      <c r="AJ47">
        <f>(('Base-scenario'!AK48*'Unit emission'!C91+'Base-scenario'!AK136*'Unit emission'!C223)*4545454.54545455)/30</f>
        <v>19725213.700251184</v>
      </c>
      <c r="AK47">
        <f>(('Base-scenario'!AL48*'Unit emission'!D91+'Base-scenario'!AL136*'Unit emission'!D223)*4545454.54545455)/30</f>
        <v>715447401.88576758</v>
      </c>
      <c r="AL47">
        <f>(('Base-scenario'!AM48*'Unit emission'!E91+'Base-scenario'!AM136*'Unit emission'!E223)*4545454.54545455)/30</f>
        <v>97639906.003103316</v>
      </c>
      <c r="AM47">
        <f>(('Base-scenario'!AN48*'Unit emission'!F91+'Base-scenario'!AN136*'Unit emission'!F223)*4545454.54545455)/30</f>
        <v>9588517.9715810791</v>
      </c>
      <c r="AN47">
        <f>(('Base-scenario'!AO48*'Unit emission'!G91+'Base-scenario'!AO136*'Unit emission'!G223)*4545454.54545455)/30</f>
        <v>3068791.1408444657</v>
      </c>
      <c r="AO47">
        <f>(('Base-scenario'!AP48*'Unit emission'!H91+'Base-scenario'!AP136*'Unit emission'!H223)*4545454.54545455)/30</f>
        <v>7713894.5881932825</v>
      </c>
      <c r="AP47">
        <f>(('Base-scenario'!AQ48*'Unit emission'!I91+'Base-scenario'!AQ136*'Unit emission'!I223)*4545454.54545455)/30</f>
        <v>18033767.97516232</v>
      </c>
      <c r="AQ47">
        <f>(('Base-scenario'!AR48*'Unit emission'!J91+'Base-scenario'!AR136*'Unit emission'!J223)*4545454.54545455)/30</f>
        <v>2444931.8961426918</v>
      </c>
      <c r="AR47">
        <f>(('Base-scenario'!AS48*'Unit emission'!K91+'Base-scenario'!AS136*'Unit emission'!K223)*4545454.54545455)/30</f>
        <v>85078316.350858688</v>
      </c>
      <c r="AS47">
        <f>(('Base-scenario'!AT48*'Unit emission'!L91+'Base-scenario'!AT136*'Unit emission'!L223)*4545454.54545455)/30</f>
        <v>4686210.9332205299</v>
      </c>
      <c r="AT47">
        <f>(('Base-scenario'!AU48*'Unit emission'!M91+'Base-scenario'!AU136*'Unit emission'!M223)*4545454.54545455)/30</f>
        <v>1497824.6839433727</v>
      </c>
      <c r="AU47">
        <f>(('Base-scenario'!AV48*'Unit emission'!N91+'Base-scenario'!AV136*'Unit emission'!N223)*4545454.54545455)/30</f>
        <v>0</v>
      </c>
      <c r="AV47">
        <f>(('Base-scenario'!AW48*'Unit emission'!O91+'Base-scenario'!AW136*'Unit emission'!O223)*4545454.54545455)/30</f>
        <v>0</v>
      </c>
      <c r="AW47">
        <f>(('Base-scenario'!AX48*'Unit emission'!P91+'Base-scenario'!AX136*'Unit emission'!P223)*4545454.54545455)/30</f>
        <v>655926.29417156568</v>
      </c>
      <c r="AX47">
        <f>(('Base-scenario'!AY48*'Unit emission'!Q91+'Base-scenario'!AY136*'Unit emission'!Q223)*4545454.54545455)/30</f>
        <v>691915.2523858744</v>
      </c>
      <c r="AY47">
        <f>(('Base-scenario'!AZ48*'Unit emission'!R91+'Base-scenario'!AZ136*'Unit emission'!R223)*4545454.54545455)/30</f>
        <v>4792890.5600517793</v>
      </c>
      <c r="AZ47">
        <v>0</v>
      </c>
      <c r="BA47" s="9">
        <f>(('Base-scenario'!BB48*'Unit emission'!C91)*4545454.54545455)/30</f>
        <v>0</v>
      </c>
      <c r="BB47" s="9">
        <f>(('Base-scenario'!BC48*'Unit emission'!D91)*4545454.54545455)/30</f>
        <v>0</v>
      </c>
      <c r="BC47" s="9">
        <f>(('Base-scenario'!BD48*'Unit emission'!E91)*4545454.54545455)/30</f>
        <v>0</v>
      </c>
      <c r="BD47" s="9">
        <f>(('Base-scenario'!BE48*'Unit emission'!F91)*4545454.54545455)/30</f>
        <v>0</v>
      </c>
      <c r="BE47" s="9">
        <f>(('Base-scenario'!BF48*'Unit emission'!G91)*4545454.54545455)/30</f>
        <v>0</v>
      </c>
      <c r="BF47" s="9">
        <f>(('Base-scenario'!BG48*'Unit emission'!H91)*4545454.54545455)/30</f>
        <v>0</v>
      </c>
      <c r="BG47" s="9">
        <f>(('Base-scenario'!BH48*'Unit emission'!I91)*4545454.54545455)/30</f>
        <v>0</v>
      </c>
      <c r="BH47" s="9">
        <f>(('Base-scenario'!BI48*'Unit emission'!J91)*4545454.54545455)/30</f>
        <v>0</v>
      </c>
      <c r="BI47" s="9">
        <f>(('Base-scenario'!BJ48*'Unit emission'!K91)*4545454.54545455)/30</f>
        <v>0</v>
      </c>
      <c r="BJ47" s="9">
        <f>(('Base-scenario'!BK48*'Unit emission'!L91)*4545454.54545455)/30</f>
        <v>0</v>
      </c>
      <c r="BK47" s="9">
        <f>(('Base-scenario'!BL48*'Unit emission'!M91)*4545454.54545455)/30</f>
        <v>0</v>
      </c>
      <c r="BL47" s="9">
        <f>(('Base-scenario'!BM48*'Unit emission'!N91)*4545454.54545455)/30</f>
        <v>0</v>
      </c>
      <c r="BM47" s="9">
        <f>(('Base-scenario'!BN48*'Unit emission'!O91)*4545454.54545455)/30</f>
        <v>0</v>
      </c>
      <c r="BN47" s="9">
        <f>(('Base-scenario'!BO48*'Unit emission'!P91)*4545454.54545455)/30</f>
        <v>0</v>
      </c>
      <c r="BO47" s="9">
        <f>(('Base-scenario'!BP48*'Unit emission'!Q91)*4545454.54545455)/30</f>
        <v>0</v>
      </c>
      <c r="BP47" s="9">
        <f>(('Base-scenario'!BQ48*'Unit emission'!R91)*4545454.54545455)/30</f>
        <v>0</v>
      </c>
      <c r="BQ47" s="9">
        <v>0</v>
      </c>
      <c r="BR47" s="9">
        <f>(('Base-scenario'!BS48*'Unit emission'!C91)*4545454.54545455)/30</f>
        <v>0</v>
      </c>
      <c r="BS47" s="9">
        <f>(('Base-scenario'!BT48*'Unit emission'!D91)*4545454.54545455)/30</f>
        <v>0</v>
      </c>
      <c r="BT47" s="9">
        <f>(('Base-scenario'!BU48*'Unit emission'!E91)*4545454.54545455)/30</f>
        <v>0</v>
      </c>
      <c r="BU47" s="9">
        <f>(('Base-scenario'!BV48*'Unit emission'!F91)*4545454.54545455)/30</f>
        <v>0</v>
      </c>
      <c r="BV47" s="9">
        <f>(('Base-scenario'!BW48*'Unit emission'!G91)*4545454.54545455)/30</f>
        <v>0</v>
      </c>
      <c r="BW47" s="9">
        <f>(('Base-scenario'!BX48*'Unit emission'!H91)*4545454.54545455)/30</f>
        <v>0</v>
      </c>
      <c r="BX47" s="9">
        <f>(('Base-scenario'!BY48*'Unit emission'!I91)*4545454.54545455)/30</f>
        <v>0</v>
      </c>
      <c r="BY47" s="9">
        <f>(('Base-scenario'!BZ48*'Unit emission'!J91)*4545454.54545455)/30</f>
        <v>0</v>
      </c>
      <c r="BZ47" s="9">
        <f>(('Base-scenario'!CA48*'Unit emission'!K91)*4545454.54545455)/30</f>
        <v>0</v>
      </c>
      <c r="CA47" s="9">
        <f>(('Base-scenario'!CB48*'Unit emission'!L91)*4545454.54545455)/30</f>
        <v>0</v>
      </c>
      <c r="CB47" s="9">
        <f>(('Base-scenario'!CC48*'Unit emission'!M91)*4545454.54545455)/30</f>
        <v>0</v>
      </c>
      <c r="CC47" s="9">
        <f>(('Base-scenario'!CD48*'Unit emission'!N91)*4545454.54545455)/30</f>
        <v>0</v>
      </c>
      <c r="CD47" s="9">
        <f>(('Base-scenario'!CE48*'Unit emission'!O91)*4545454.54545455)/30</f>
        <v>0</v>
      </c>
      <c r="CE47" s="9">
        <f>(('Base-scenario'!CF48*'Unit emission'!P91)*4545454.54545455)/30</f>
        <v>0</v>
      </c>
      <c r="CF47" s="9">
        <f>(('Base-scenario'!CG48*'Unit emission'!Q91)*4545454.54545455)/30</f>
        <v>0</v>
      </c>
      <c r="CG47" s="9">
        <f>(('Base-scenario'!CH48*'Unit emission'!R91)*4545454.54545455)/30</f>
        <v>0</v>
      </c>
      <c r="CH47">
        <v>0</v>
      </c>
      <c r="CI47">
        <v>0</v>
      </c>
      <c r="CJ47">
        <v>67</v>
      </c>
      <c r="CK47">
        <f>(('RCP26 scenario'!C48*'Unit emission'!T91+'RCP26 scenario'!C136*'Unit emission'!T223)*4545454.54545455)/30</f>
        <v>19725213.700251184</v>
      </c>
      <c r="CL47">
        <f>(('RCP26 scenario'!D48*'Unit emission'!U91+'RCP26 scenario'!D136*'Unit emission'!U223)*4545454.54545455)/30</f>
        <v>715447401.88576758</v>
      </c>
      <c r="CM47">
        <f>(('RCP26 scenario'!E48*'Unit emission'!V91+'RCP26 scenario'!E136*'Unit emission'!V223)*4545454.54545455)/30</f>
        <v>97639906.003103316</v>
      </c>
      <c r="CN47">
        <f>(('RCP26 scenario'!F48*'Unit emission'!W91+'RCP26 scenario'!F136*'Unit emission'!W223)*4545454.54545455)/30</f>
        <v>9588517.9715810791</v>
      </c>
      <c r="CO47">
        <f>(('RCP26 scenario'!G48*'Unit emission'!X91+'RCP26 scenario'!G136*'Unit emission'!X223)*4545454.54545455)/30</f>
        <v>3068791.1408444657</v>
      </c>
      <c r="CP47">
        <f>(('RCP26 scenario'!H48*'Unit emission'!Y91+'RCP26 scenario'!H136*'Unit emission'!Y223)*4545454.54545455)/30</f>
        <v>7713894.5881932825</v>
      </c>
      <c r="CQ47">
        <f>(('RCP26 scenario'!I48*'Unit emission'!Z91+'RCP26 scenario'!I136*'Unit emission'!Z223)*4545454.54545455)/30</f>
        <v>18033767.97516232</v>
      </c>
      <c r="CR47">
        <f>(('RCP26 scenario'!J48*'Unit emission'!AA91+'RCP26 scenario'!J136*'Unit emission'!AA223)*4545454.54545455)/30</f>
        <v>2444931.8961426918</v>
      </c>
      <c r="CS47">
        <f>(('RCP26 scenario'!K48*'Unit emission'!AB91+'RCP26 scenario'!K136*'Unit emission'!AB223)*4545454.54545455)/30</f>
        <v>85078316.350858688</v>
      </c>
      <c r="CT47">
        <f>(('RCP26 scenario'!L48*'Unit emission'!AC91+'RCP26 scenario'!L136*'Unit emission'!AC223)*4545454.54545455)/30</f>
        <v>4686210.9332205299</v>
      </c>
      <c r="CU47">
        <f>(('RCP26 scenario'!M48*'Unit emission'!AD91+'RCP26 scenario'!M136*'Unit emission'!AD223)*4545454.54545455)/30</f>
        <v>1497824.6839433727</v>
      </c>
      <c r="CV47">
        <f>(('RCP26 scenario'!N48*'Unit emission'!AE91+'RCP26 scenario'!N136*'Unit emission'!AE223)*4545454.54545455)/30</f>
        <v>0</v>
      </c>
      <c r="CW47">
        <f>(('RCP26 scenario'!O48*'Unit emission'!AF91+'RCP26 scenario'!O136*'Unit emission'!AF223)*4545454.54545455)/30</f>
        <v>0</v>
      </c>
      <c r="CX47">
        <f>(('RCP26 scenario'!P48*'Unit emission'!AG91+'RCP26 scenario'!P136*'Unit emission'!AG223)*4545454.54545455)/30</f>
        <v>655926.29417156568</v>
      </c>
      <c r="CY47">
        <f>(('RCP26 scenario'!Q48*'Unit emission'!AH91+'RCP26 scenario'!Q136*'Unit emission'!AH223)*4545454.54545455)/30</f>
        <v>691915.2523858744</v>
      </c>
      <c r="CZ47">
        <f>(('RCP26 scenario'!R48*'Unit emission'!AI91+'RCP26 scenario'!R136*'Unit emission'!AI223)*4545454.54545455)/30</f>
        <v>4792890.5600517793</v>
      </c>
      <c r="DA47">
        <f>(('RCP26 scenario'!S48*'Unit emission'!AJ91)*4545454.54545455)/30</f>
        <v>0</v>
      </c>
      <c r="DB47">
        <f>(('RCP26 scenario'!T48*'Unit emission'!T91+'RCP26 scenario'!T136*'Unit emission'!T223)*4545454.54545455)/30</f>
        <v>19725213.700251184</v>
      </c>
      <c r="DC47">
        <f>(('RCP26 scenario'!U48*'Unit emission'!U91+'RCP26 scenario'!U136*'Unit emission'!U223)*4545454.54545455)/30</f>
        <v>715447401.88576758</v>
      </c>
      <c r="DD47">
        <f>(('RCP26 scenario'!V48*'Unit emission'!V91+'RCP26 scenario'!V136*'Unit emission'!V223)*4545454.54545455)/30</f>
        <v>97639906.003103316</v>
      </c>
      <c r="DE47">
        <f>(('RCP26 scenario'!W48*'Unit emission'!W91+'RCP26 scenario'!W136*'Unit emission'!W223)*4545454.54545455)/30</f>
        <v>9588517.9715810791</v>
      </c>
      <c r="DF47">
        <f>(('RCP26 scenario'!X48*'Unit emission'!X91+'RCP26 scenario'!X136*'Unit emission'!X223)*4545454.54545455)/30</f>
        <v>3068791.1408444657</v>
      </c>
      <c r="DG47">
        <f>(('RCP26 scenario'!Y48*'Unit emission'!Y91+'RCP26 scenario'!Y136*'Unit emission'!Y223)*4545454.54545455)/30</f>
        <v>7713894.5881932825</v>
      </c>
      <c r="DH47">
        <f>(('RCP26 scenario'!Z48*'Unit emission'!Z91+'RCP26 scenario'!Z136*'Unit emission'!Z223)*4545454.54545455)/30</f>
        <v>18033767.97516232</v>
      </c>
      <c r="DI47">
        <f>(('RCP26 scenario'!AA48*'Unit emission'!AA91+'RCP26 scenario'!AA136*'Unit emission'!AA223)*4545454.54545455)/30</f>
        <v>2444931.8961426918</v>
      </c>
      <c r="DJ47">
        <f>(('RCP26 scenario'!AB48*'Unit emission'!AB91+'RCP26 scenario'!AB136*'Unit emission'!AB223)*4545454.54545455)/30</f>
        <v>85078316.350858688</v>
      </c>
      <c r="DK47">
        <f>(('RCP26 scenario'!AC48*'Unit emission'!AC91+'RCP26 scenario'!AC136*'Unit emission'!AC223)*4545454.54545455)/30</f>
        <v>4686210.9332205299</v>
      </c>
      <c r="DL47">
        <f>(('RCP26 scenario'!AD48*'Unit emission'!AD91+'RCP26 scenario'!AD136*'Unit emission'!AD223)*4545454.54545455)/30</f>
        <v>1497824.6839433727</v>
      </c>
      <c r="DM47">
        <f>(('RCP26 scenario'!AE48*'Unit emission'!AE91+'RCP26 scenario'!AE136*'Unit emission'!AE223)*4545454.54545455)/30</f>
        <v>0</v>
      </c>
      <c r="DN47">
        <f>(('RCP26 scenario'!AF48*'Unit emission'!AF91+'RCP26 scenario'!AF136*'Unit emission'!AF223)*4545454.54545455)/30</f>
        <v>0</v>
      </c>
      <c r="DO47">
        <f>(('RCP26 scenario'!AG48*'Unit emission'!AG91+'RCP26 scenario'!AG136*'Unit emission'!AG223)*4545454.54545455)/30</f>
        <v>655926.29417156568</v>
      </c>
      <c r="DP47">
        <f>(('RCP26 scenario'!AH48*'Unit emission'!AH91+'RCP26 scenario'!AH136*'Unit emission'!AH223)*4545454.54545455)/30</f>
        <v>691915.2523858744</v>
      </c>
      <c r="DQ47">
        <f>(('RCP26 scenario'!AI48*'Unit emission'!AI91+'RCP26 scenario'!AI136*'Unit emission'!AI223)*4545454.54545455)/30</f>
        <v>4792890.5600517793</v>
      </c>
      <c r="DR47">
        <f>(('RCP26 scenario'!AJ48*'Unit emission'!AJ91)*4545454.54545455)/30</f>
        <v>0</v>
      </c>
      <c r="DS47">
        <f>(('RCP26 scenario'!AK48*'Unit emission'!T91+'RCP26 scenario'!AK136*'Unit emission'!T223)*4545454.54545455)/30</f>
        <v>19725213.700251184</v>
      </c>
      <c r="DT47">
        <f>(('RCP26 scenario'!AL48*'Unit emission'!U91+'RCP26 scenario'!AL136*'Unit emission'!U223)*4545454.54545455)/30</f>
        <v>715447401.88576758</v>
      </c>
      <c r="DU47">
        <f>(('RCP26 scenario'!AM48*'Unit emission'!V91+'RCP26 scenario'!AM136*'Unit emission'!V223)*4545454.54545455)/30</f>
        <v>97639906.003103316</v>
      </c>
      <c r="DV47">
        <f>(('RCP26 scenario'!AN48*'Unit emission'!W91+'RCP26 scenario'!AN136*'Unit emission'!W223)*4545454.54545455)/30</f>
        <v>9588517.9715810791</v>
      </c>
      <c r="DW47">
        <f>(('RCP26 scenario'!AO48*'Unit emission'!X91+'RCP26 scenario'!AO136*'Unit emission'!X223)*4545454.54545455)/30</f>
        <v>3068791.1408444657</v>
      </c>
      <c r="DX47">
        <f>(('RCP26 scenario'!AP48*'Unit emission'!Y91+'RCP26 scenario'!AP136*'Unit emission'!Y223)*4545454.54545455)/30</f>
        <v>7713894.5881932825</v>
      </c>
      <c r="DY47">
        <f>(('RCP26 scenario'!AQ48*'Unit emission'!Z91+'RCP26 scenario'!AQ136*'Unit emission'!Z223)*4545454.54545455)/30</f>
        <v>18033767.97516232</v>
      </c>
      <c r="DZ47">
        <f>(('RCP26 scenario'!AR48*'Unit emission'!AA91+'RCP26 scenario'!AR136*'Unit emission'!AA223)*4545454.54545455)/30</f>
        <v>2444931.8961426918</v>
      </c>
      <c r="EA47">
        <f>(('RCP26 scenario'!AS48*'Unit emission'!AB91+'RCP26 scenario'!AS136*'Unit emission'!AB223)*4545454.54545455)/30</f>
        <v>85078316.350858688</v>
      </c>
      <c r="EB47">
        <f>(('RCP26 scenario'!AT48*'Unit emission'!AC91+'RCP26 scenario'!AT136*'Unit emission'!AC223)*4545454.54545455)/30</f>
        <v>4686210.9332205299</v>
      </c>
      <c r="EC47">
        <f>(('RCP26 scenario'!AU48*'Unit emission'!AD91+'RCP26 scenario'!AU136*'Unit emission'!AD223)*4545454.54545455)/30</f>
        <v>1497824.6839433727</v>
      </c>
      <c r="ED47">
        <f>(('RCP26 scenario'!AV48*'Unit emission'!AE91+'RCP26 scenario'!AV136*'Unit emission'!AE223)*4545454.54545455)/30</f>
        <v>0</v>
      </c>
      <c r="EE47">
        <f>(('RCP26 scenario'!AW48*'Unit emission'!AF91+'RCP26 scenario'!AW136*'Unit emission'!AF223)*4545454.54545455)/30</f>
        <v>0</v>
      </c>
      <c r="EF47">
        <f>(('RCP26 scenario'!AX48*'Unit emission'!AG91+'RCP26 scenario'!AX136*'Unit emission'!AG223)*4545454.54545455)/30</f>
        <v>655926.29417156568</v>
      </c>
      <c r="EG47">
        <f>(('RCP26 scenario'!AY48*'Unit emission'!AH91+'RCP26 scenario'!AY136*'Unit emission'!AH223)*4545454.54545455)/30</f>
        <v>691915.2523858744</v>
      </c>
      <c r="EH47">
        <f>(('RCP26 scenario'!AZ48*'Unit emission'!AI91+'RCP26 scenario'!AZ136*'Unit emission'!AI223)*4545454.54545455)/30</f>
        <v>4792890.5600517793</v>
      </c>
      <c r="EI47">
        <f>(('RCP26 scenario'!BA48*'Unit emission'!AJ91)*4545454.54545455)/30</f>
        <v>0</v>
      </c>
      <c r="EJ47" s="9">
        <f>(('RCP26 scenario'!BB48*'Unit emission'!T91)*4545454.54545455)/30</f>
        <v>0</v>
      </c>
      <c r="EK47" s="9">
        <f>(('RCP26 scenario'!BC48*'Unit emission'!U91)*4545454.54545455)/30</f>
        <v>0</v>
      </c>
      <c r="EL47" s="9">
        <f>(('RCP26 scenario'!BD48*'Unit emission'!V91)*4545454.54545455)/30</f>
        <v>0</v>
      </c>
      <c r="EM47" s="9">
        <f>(('RCP26 scenario'!BE48*'Unit emission'!W91)*4545454.54545455)/30</f>
        <v>0</v>
      </c>
      <c r="EN47" s="9">
        <f>(('RCP26 scenario'!BF48*'Unit emission'!X91)*4545454.54545455)/30</f>
        <v>0</v>
      </c>
      <c r="EO47" s="9">
        <f>(('RCP26 scenario'!BG48*'Unit emission'!Y91)*4545454.54545455)/30</f>
        <v>0</v>
      </c>
      <c r="EP47" s="9">
        <f>(('RCP26 scenario'!BH48*'Unit emission'!Z91)*4545454.54545455)/30</f>
        <v>0</v>
      </c>
      <c r="EQ47" s="9">
        <f>(('RCP26 scenario'!BI48*'Unit emission'!AA91)*4545454.54545455)/30</f>
        <v>0</v>
      </c>
      <c r="ER47" s="9">
        <f>(('RCP26 scenario'!BJ48*'Unit emission'!AB91)*4545454.54545455)/30</f>
        <v>0</v>
      </c>
      <c r="ES47" s="9">
        <f>(('RCP26 scenario'!BK48*'Unit emission'!AC91)*4545454.54545455)/30</f>
        <v>0</v>
      </c>
      <c r="ET47" s="9">
        <f>(('RCP26 scenario'!BL48*'Unit emission'!AD91)*4545454.54545455)/30</f>
        <v>0</v>
      </c>
      <c r="EU47" s="9">
        <f>(('RCP26 scenario'!BM48*'Unit emission'!AE91)*4545454.54545455)/30</f>
        <v>0</v>
      </c>
      <c r="EV47" s="9">
        <f>(('RCP26 scenario'!BN48*'Unit emission'!AF91)*4545454.54545455)/30</f>
        <v>0</v>
      </c>
      <c r="EW47" s="9">
        <f>(('RCP26 scenario'!BO48*'Unit emission'!AG91)*4545454.54545455)/30</f>
        <v>0</v>
      </c>
      <c r="EX47" s="9">
        <f>(('RCP26 scenario'!BP48*'Unit emission'!AH91)*4545454.54545455)/30</f>
        <v>0</v>
      </c>
      <c r="EY47" s="9">
        <f>(('RCP26 scenario'!BQ48*'Unit emission'!AI91)*4545454.54545455)/30</f>
        <v>0</v>
      </c>
      <c r="EZ47" s="9">
        <f>(('RCP26 scenario'!BR48*'Unit emission'!AJ91)*4545454.54545455)/30</f>
        <v>0</v>
      </c>
      <c r="FA47" s="9">
        <f>(('RCP26 scenario'!BS48*'Unit emission'!T91)*4545454.54545455)/30</f>
        <v>0</v>
      </c>
      <c r="FB47" s="9">
        <f>(('RCP26 scenario'!BT48*'Unit emission'!U91)*4545454.54545455)/30</f>
        <v>0</v>
      </c>
      <c r="FC47" s="9">
        <f>(('RCP26 scenario'!BU48*'Unit emission'!V91)*4545454.54545455)/30</f>
        <v>0</v>
      </c>
      <c r="FD47" s="9">
        <f>(('RCP26 scenario'!BV48*'Unit emission'!W91)*4545454.54545455)/30</f>
        <v>0</v>
      </c>
      <c r="FE47" s="9">
        <f>(('RCP26 scenario'!BW48*'Unit emission'!X91)*4545454.54545455)/30</f>
        <v>0</v>
      </c>
      <c r="FF47" s="9">
        <f>(('RCP26 scenario'!BX48*'Unit emission'!Y91)*4545454.54545455)/30</f>
        <v>0</v>
      </c>
      <c r="FG47" s="9">
        <f>(('RCP26 scenario'!BY48*'Unit emission'!Z91)*4545454.54545455)/30</f>
        <v>0</v>
      </c>
      <c r="FH47" s="9">
        <f>(('RCP26 scenario'!BZ48*'Unit emission'!AA91)*4545454.54545455)/30</f>
        <v>0</v>
      </c>
      <c r="FI47" s="9">
        <f>(('RCP26 scenario'!CA48*'Unit emission'!AB91)*4545454.54545455)/30</f>
        <v>0</v>
      </c>
      <c r="FJ47" s="9">
        <f>(('RCP26 scenario'!CB48*'Unit emission'!AC91)*4545454.54545455)/30</f>
        <v>0</v>
      </c>
      <c r="FK47" s="9">
        <f>(('RCP26 scenario'!CC48*'Unit emission'!AD91)*4545454.54545455)/30</f>
        <v>0</v>
      </c>
      <c r="FL47" s="9">
        <f>(('RCP26 scenario'!CD48*'Unit emission'!AE91)*4545454.54545455)/30</f>
        <v>0</v>
      </c>
      <c r="FM47" s="9">
        <f>(('RCP26 scenario'!CE48*'Unit emission'!AF91)*4545454.54545455)/30</f>
        <v>0</v>
      </c>
      <c r="FN47" s="9">
        <f>(('RCP26 scenario'!CF48*'Unit emission'!AG91)*4545454.54545455)/30</f>
        <v>0</v>
      </c>
      <c r="FO47" s="9">
        <f>(('RCP26 scenario'!CG48*'Unit emission'!AH91)*4545454.54545455)/30</f>
        <v>0</v>
      </c>
      <c r="FP47" s="9">
        <f>(('RCP26 scenario'!CH48*'Unit emission'!AI91)*4545454.54545455)/30</f>
        <v>0</v>
      </c>
      <c r="FQ47">
        <v>0</v>
      </c>
      <c r="FR47">
        <v>0</v>
      </c>
      <c r="FS47">
        <v>67</v>
      </c>
      <c r="FT47">
        <f>(('RCP19 scenario'!C48*'Unit emission'!AK91+'RCP19 scenario'!C136*'Unit emission'!AK223)*4545454.54545455)/30</f>
        <v>19725213.700251184</v>
      </c>
      <c r="FU47">
        <f>(('RCP19 scenario'!D48*'Unit emission'!AL91+'RCP19 scenario'!D136*'Unit emission'!AL223)*4545454.54545455)/30</f>
        <v>715447401.88576758</v>
      </c>
      <c r="FV47">
        <f>(('RCP19 scenario'!E48*'Unit emission'!AM91+'RCP19 scenario'!E136*'Unit emission'!AM223)*4545454.54545455)/30</f>
        <v>97639906.003103316</v>
      </c>
      <c r="FW47">
        <f>(('RCP19 scenario'!F48*'Unit emission'!AN91+'RCP19 scenario'!F136*'Unit emission'!AN223)*4545454.54545455)/30</f>
        <v>9588517.9715810791</v>
      </c>
      <c r="FX47">
        <f>(('RCP19 scenario'!G48*'Unit emission'!AO91+'RCP19 scenario'!G136*'Unit emission'!AO223)*4545454.54545455)/30</f>
        <v>3068791.1408444657</v>
      </c>
      <c r="FY47">
        <f>(('RCP19 scenario'!H48*'Unit emission'!AP91+'RCP19 scenario'!H136*'Unit emission'!AP223)*4545454.54545455)/30</f>
        <v>7713894.5881932825</v>
      </c>
      <c r="FZ47">
        <f>(('RCP19 scenario'!I48*'Unit emission'!AQ91+'RCP19 scenario'!I136*'Unit emission'!AQ223)*4545454.54545455)/30</f>
        <v>18033767.97516232</v>
      </c>
      <c r="GA47">
        <f>(('RCP19 scenario'!J48*'Unit emission'!AR91+'RCP19 scenario'!J136*'Unit emission'!AR223)*4545454.54545455)/30</f>
        <v>2444931.8961426918</v>
      </c>
      <c r="GB47">
        <f>(('RCP19 scenario'!K48*'Unit emission'!AS91+'RCP19 scenario'!K136*'Unit emission'!AS223)*4545454.54545455)/30</f>
        <v>85078316.350858688</v>
      </c>
      <c r="GC47">
        <f>(('RCP19 scenario'!L48*'Unit emission'!AT91+'RCP19 scenario'!L136*'Unit emission'!AT223)*4545454.54545455)/30</f>
        <v>4686210.9332205299</v>
      </c>
      <c r="GD47">
        <f>(('RCP19 scenario'!M48*'Unit emission'!AU91+'RCP19 scenario'!M136*'Unit emission'!AU223)*4545454.54545455)/30</f>
        <v>1497824.6839433727</v>
      </c>
      <c r="GE47">
        <f>(('RCP19 scenario'!N48*'Unit emission'!AV91+'RCP19 scenario'!N136*'Unit emission'!AV223)*4545454.54545455)/30</f>
        <v>0</v>
      </c>
      <c r="GF47">
        <f>(('RCP19 scenario'!O48*'Unit emission'!AW91+'RCP19 scenario'!O136*'Unit emission'!AW223)*4545454.54545455)/30</f>
        <v>0</v>
      </c>
      <c r="GG47">
        <f>(('RCP19 scenario'!P48*'Unit emission'!AX91+'RCP19 scenario'!P136*'Unit emission'!AX223)*4545454.54545455)/30</f>
        <v>655926.29417156568</v>
      </c>
      <c r="GH47">
        <f>(('RCP19 scenario'!Q48*'Unit emission'!AY91+'RCP19 scenario'!Q136*'Unit emission'!AY223)*4545454.54545455)/30</f>
        <v>691915.2523858744</v>
      </c>
      <c r="GI47">
        <f>(('RCP19 scenario'!R48*'Unit emission'!AZ91+'RCP19 scenario'!R136*'Unit emission'!AZ223)*4545454.54545455)/30</f>
        <v>4792890.5600517793</v>
      </c>
      <c r="GJ47">
        <f>(('RCP19 scenario'!S48*'Unit emission'!BA91)*4545454.54545455)/30</f>
        <v>0</v>
      </c>
      <c r="GK47">
        <f>(('RCP19 scenario'!T48*'Unit emission'!AK91+'RCP19 scenario'!T136*'Unit emission'!AK223)*4545454.54545455)/30</f>
        <v>19725213.700251184</v>
      </c>
      <c r="GL47">
        <f>(('RCP19 scenario'!U48*'Unit emission'!AL91+'RCP19 scenario'!U136*'Unit emission'!AL223)*4545454.54545455)/30</f>
        <v>715447401.88576758</v>
      </c>
      <c r="GM47">
        <f>(('RCP19 scenario'!V48*'Unit emission'!AM91+'RCP19 scenario'!V136*'Unit emission'!AM223)*4545454.54545455)/30</f>
        <v>97639906.003103316</v>
      </c>
      <c r="GN47">
        <f>(('RCP19 scenario'!W48*'Unit emission'!AN91+'RCP19 scenario'!W136*'Unit emission'!AN223)*4545454.54545455)/30</f>
        <v>9588517.9715810791</v>
      </c>
      <c r="GO47">
        <f>(('RCP19 scenario'!X48*'Unit emission'!AO91+'RCP19 scenario'!X136*'Unit emission'!AO223)*4545454.54545455)/30</f>
        <v>3068791.1408444657</v>
      </c>
      <c r="GP47">
        <f>(('RCP19 scenario'!Y48*'Unit emission'!AP91+'RCP19 scenario'!Y136*'Unit emission'!AP223)*4545454.54545455)/30</f>
        <v>7713894.5881932825</v>
      </c>
      <c r="GQ47">
        <f>(('RCP19 scenario'!Z48*'Unit emission'!AQ91+'RCP19 scenario'!Z136*'Unit emission'!AQ223)*4545454.54545455)/30</f>
        <v>18033767.97516232</v>
      </c>
      <c r="GR47">
        <f>(('RCP19 scenario'!AA48*'Unit emission'!AR91+'RCP19 scenario'!AA136*'Unit emission'!AR223)*4545454.54545455)/30</f>
        <v>2444931.8961426918</v>
      </c>
      <c r="GS47">
        <f>(('RCP19 scenario'!AB48*'Unit emission'!AS91+'RCP19 scenario'!AB136*'Unit emission'!AS223)*4545454.54545455)/30</f>
        <v>85078316.350858688</v>
      </c>
      <c r="GT47">
        <f>(('RCP19 scenario'!AC48*'Unit emission'!AT91+'RCP19 scenario'!AC136*'Unit emission'!AT223)*4545454.54545455)/30</f>
        <v>4686210.9332205299</v>
      </c>
      <c r="GU47">
        <f>(('RCP19 scenario'!AD48*'Unit emission'!AU91+'RCP19 scenario'!AD136*'Unit emission'!AU223)*4545454.54545455)/30</f>
        <v>1497824.6839433727</v>
      </c>
      <c r="GV47">
        <f>(('RCP19 scenario'!AE48*'Unit emission'!AV91+'RCP19 scenario'!AE136*'Unit emission'!AV223)*4545454.54545455)/30</f>
        <v>0</v>
      </c>
      <c r="GW47">
        <f>(('RCP19 scenario'!AF48*'Unit emission'!AW91+'RCP19 scenario'!AF136*'Unit emission'!AW223)*4545454.54545455)/30</f>
        <v>0</v>
      </c>
      <c r="GX47">
        <f>(('RCP19 scenario'!AG48*'Unit emission'!AX91+'RCP19 scenario'!AG136*'Unit emission'!AX223)*4545454.54545455)/30</f>
        <v>655926.29417156568</v>
      </c>
      <c r="GY47">
        <f>(('RCP19 scenario'!AH48*'Unit emission'!AY91+'RCP19 scenario'!AH136*'Unit emission'!AY223)*4545454.54545455)/30</f>
        <v>691915.2523858744</v>
      </c>
      <c r="GZ47">
        <f>(('RCP19 scenario'!AI48*'Unit emission'!AZ91+'RCP19 scenario'!AI136*'Unit emission'!AZ223)*4545454.54545455)/30</f>
        <v>4792890.5600517793</v>
      </c>
      <c r="HA47">
        <f>(('RCP19 scenario'!AJ48*'Unit emission'!BA91)*4545454.54545455)/30</f>
        <v>0</v>
      </c>
      <c r="HB47">
        <f>(('RCP19 scenario'!AK48*'Unit emission'!AK91+'RCP19 scenario'!AK136*'Unit emission'!AK223)*4545454.54545455)/30</f>
        <v>19725213.700251184</v>
      </c>
      <c r="HC47">
        <f>(('RCP19 scenario'!AL48*'Unit emission'!AL91+'RCP19 scenario'!AL136*'Unit emission'!AL223)*4545454.54545455)/30</f>
        <v>715447401.88576758</v>
      </c>
      <c r="HD47">
        <f>(('RCP19 scenario'!AM48*'Unit emission'!AM91+'RCP19 scenario'!AM136*'Unit emission'!AM223)*4545454.54545455)/30</f>
        <v>97639906.003103316</v>
      </c>
      <c r="HE47">
        <f>(('RCP19 scenario'!AN48*'Unit emission'!AN91+'RCP19 scenario'!AN136*'Unit emission'!AN223)*4545454.54545455)/30</f>
        <v>9588517.9715810791</v>
      </c>
      <c r="HF47">
        <f>(('RCP19 scenario'!AO48*'Unit emission'!AO91+'RCP19 scenario'!AO136*'Unit emission'!AO223)*4545454.54545455)/30</f>
        <v>3068791.1408444657</v>
      </c>
      <c r="HG47">
        <f>(('RCP19 scenario'!AP48*'Unit emission'!AP91+'RCP19 scenario'!AP136*'Unit emission'!AP223)*4545454.54545455)/30</f>
        <v>7713894.5881932825</v>
      </c>
      <c r="HH47">
        <f>(('RCP19 scenario'!AQ48*'Unit emission'!AQ91+'RCP19 scenario'!AQ136*'Unit emission'!AQ223)*4545454.54545455)/30</f>
        <v>18033767.97516232</v>
      </c>
      <c r="HI47">
        <f>(('RCP19 scenario'!AR48*'Unit emission'!AR91+'RCP19 scenario'!AR136*'Unit emission'!AR223)*4545454.54545455)/30</f>
        <v>2444931.8961426918</v>
      </c>
      <c r="HJ47">
        <f>(('RCP19 scenario'!AS48*'Unit emission'!AS91+'RCP19 scenario'!AS136*'Unit emission'!AS223)*4545454.54545455)/30</f>
        <v>85078316.350858688</v>
      </c>
      <c r="HK47">
        <f>(('RCP19 scenario'!AT48*'Unit emission'!AT91+'RCP19 scenario'!AT136*'Unit emission'!AT223)*4545454.54545455)/30</f>
        <v>4686210.9332205299</v>
      </c>
      <c r="HL47">
        <f>(('RCP19 scenario'!AU48*'Unit emission'!AU91+'RCP19 scenario'!AU136*'Unit emission'!AU223)*4545454.54545455)/30</f>
        <v>1497824.6839433727</v>
      </c>
      <c r="HM47">
        <f>(('RCP19 scenario'!AV48*'Unit emission'!AV91+'RCP19 scenario'!AV136*'Unit emission'!AV223)*4545454.54545455)/30</f>
        <v>0</v>
      </c>
      <c r="HN47">
        <f>(('RCP19 scenario'!AW48*'Unit emission'!AW91+'RCP19 scenario'!AW136*'Unit emission'!AW223)*4545454.54545455)/30</f>
        <v>0</v>
      </c>
      <c r="HO47">
        <f>(('RCP19 scenario'!AX48*'Unit emission'!AX91+'RCP19 scenario'!AX136*'Unit emission'!AX223)*4545454.54545455)/30</f>
        <v>655926.29417156568</v>
      </c>
      <c r="HP47">
        <f>(('RCP19 scenario'!AY48*'Unit emission'!AY91+'RCP19 scenario'!AY136*'Unit emission'!AY223)*4545454.54545455)/30</f>
        <v>691915.2523858744</v>
      </c>
      <c r="HQ47">
        <f>(('RCP19 scenario'!AZ48*'Unit emission'!AZ91+'RCP19 scenario'!AZ136*'Unit emission'!AZ223)*4545454.54545455)/30</f>
        <v>4792890.5600517793</v>
      </c>
      <c r="HR47">
        <f>(('RCP19 scenario'!BA48*'Unit emission'!BA91)*4545454.54545455)/30</f>
        <v>0</v>
      </c>
      <c r="HS47" s="9">
        <f>(('RCP19 scenario'!BB48*'Unit emission'!AK91)*4545454.54545455)/30</f>
        <v>0</v>
      </c>
      <c r="HT47" s="9">
        <f>(('RCP19 scenario'!BC48*'Unit emission'!AL91)*4545454.54545455)/30</f>
        <v>0</v>
      </c>
      <c r="HU47" s="9">
        <f>(('RCP19 scenario'!BD48*'Unit emission'!AM91)*4545454.54545455)/30</f>
        <v>0</v>
      </c>
      <c r="HV47" s="9">
        <f>(('RCP19 scenario'!BE48*'Unit emission'!AN91)*4545454.54545455)/30</f>
        <v>0</v>
      </c>
      <c r="HW47" s="9">
        <f>(('RCP19 scenario'!BF48*'Unit emission'!AO91)*4545454.54545455)/30</f>
        <v>0</v>
      </c>
      <c r="HX47" s="9">
        <f>(('RCP19 scenario'!BG48*'Unit emission'!AP91)*4545454.54545455)/30</f>
        <v>0</v>
      </c>
      <c r="HY47" s="9">
        <f>(('RCP19 scenario'!BH48*'Unit emission'!AQ91)*4545454.54545455)/30</f>
        <v>0</v>
      </c>
      <c r="HZ47" s="9">
        <f>(('RCP19 scenario'!BI48*'Unit emission'!AR91)*4545454.54545455)/30</f>
        <v>0</v>
      </c>
      <c r="IA47" s="9">
        <f>(('RCP19 scenario'!BJ48*'Unit emission'!AS91)*4545454.54545455)/30</f>
        <v>0</v>
      </c>
      <c r="IB47" s="9">
        <f>(('RCP19 scenario'!BK48*'Unit emission'!AT91)*4545454.54545455)/30</f>
        <v>0</v>
      </c>
      <c r="IC47" s="9">
        <f>(('RCP19 scenario'!BL48*'Unit emission'!AU91)*4545454.54545455)/30</f>
        <v>0</v>
      </c>
      <c r="ID47" s="9">
        <f>(('RCP19 scenario'!BM48*'Unit emission'!AV91)*4545454.54545455)/30</f>
        <v>0</v>
      </c>
      <c r="IE47" s="9">
        <f>(('RCP19 scenario'!BN48*'Unit emission'!AW91)*4545454.54545455)/30</f>
        <v>0</v>
      </c>
      <c r="IF47" s="9">
        <f>(('RCP19 scenario'!BO48*'Unit emission'!AX91)*4545454.54545455)/30</f>
        <v>0</v>
      </c>
      <c r="IG47" s="9">
        <f>(('RCP19 scenario'!BP48*'Unit emission'!AY91)*4545454.54545455)/30</f>
        <v>0</v>
      </c>
      <c r="IH47" s="9">
        <f>(('RCP19 scenario'!BQ48*'Unit emission'!AZ91)*4545454.54545455)/30</f>
        <v>0</v>
      </c>
      <c r="II47" s="9">
        <f>(('RCP19 scenario'!BR48*'Unit emission'!BA91)*4545454.54545455)/30</f>
        <v>0</v>
      </c>
      <c r="IJ47" s="9">
        <f>(('RCP19 scenario'!BS48*'Unit emission'!AK91)*4545454.54545455)/30</f>
        <v>0</v>
      </c>
      <c r="IK47" s="9">
        <f>(('RCP19 scenario'!BT48*'Unit emission'!AL91)*4545454.54545455)/30</f>
        <v>0</v>
      </c>
      <c r="IL47" s="9">
        <f>(('RCP19 scenario'!BU48*'Unit emission'!AM91)*4545454.54545455)/30</f>
        <v>0</v>
      </c>
      <c r="IM47" s="9">
        <f>(('RCP19 scenario'!BV48*'Unit emission'!AN91)*4545454.54545455)/30</f>
        <v>0</v>
      </c>
      <c r="IN47" s="9">
        <f>(('RCP19 scenario'!BW48*'Unit emission'!AO91)*4545454.54545455)/30</f>
        <v>0</v>
      </c>
      <c r="IO47" s="9">
        <f>(('RCP19 scenario'!BX48*'Unit emission'!AP91)*4545454.54545455)/30</f>
        <v>0</v>
      </c>
      <c r="IP47" s="9">
        <f>(('RCP19 scenario'!BY48*'Unit emission'!AQ91)*4545454.54545455)/30</f>
        <v>0</v>
      </c>
      <c r="IQ47" s="9">
        <f>(('RCP19 scenario'!BZ48*'Unit emission'!AR91)*4545454.54545455)/30</f>
        <v>0</v>
      </c>
      <c r="IR47" s="9">
        <f>(('RCP19 scenario'!CA48*'Unit emission'!AS91)*4545454.54545455)/30</f>
        <v>0</v>
      </c>
      <c r="IS47" s="9">
        <f>(('RCP19 scenario'!CB48*'Unit emission'!AT91)*4545454.54545455)/30</f>
        <v>0</v>
      </c>
      <c r="IT47" s="9">
        <f>(('RCP19 scenario'!CC48*'Unit emission'!AU91)*4545454.54545455)/30</f>
        <v>0</v>
      </c>
      <c r="IU47" s="9">
        <f>(('RCP19 scenario'!CD48*'Unit emission'!AV91)*4545454.54545455)/30</f>
        <v>0</v>
      </c>
      <c r="IV47" s="9">
        <f>(('RCP19 scenario'!CE48*'Unit emission'!AW91)*4545454.54545455)/30</f>
        <v>0</v>
      </c>
      <c r="IW47" s="9">
        <f>(('RCP19 scenario'!CF48*'Unit emission'!AX91)*4545454.54545455)/30</f>
        <v>0</v>
      </c>
      <c r="IX47" s="9">
        <f>(('RCP19 scenario'!CG48*'Unit emission'!AY91)*4545454.54545455)/30</f>
        <v>0</v>
      </c>
      <c r="IY47" s="9">
        <f>(('RCP19 scenario'!CH48*'Unit emission'!AZ91)*4545454.54545455)/30</f>
        <v>0</v>
      </c>
    </row>
    <row r="48" spans="1:259" x14ac:dyDescent="0.25">
      <c r="A48">
        <v>2011</v>
      </c>
      <c r="B48">
        <f>(('Base-scenario'!C49*'Unit emission'!C92+'Base-scenario'!C137*'Unit emission'!C224)*4545454.54545455)/30</f>
        <v>30158576.702564497</v>
      </c>
      <c r="C48">
        <f>(('Base-scenario'!D49*'Unit emission'!D92+'Base-scenario'!D137*'Unit emission'!D224)*4545454.54545455)/30</f>
        <v>303493614.62375969</v>
      </c>
      <c r="D48">
        <f>(('Base-scenario'!E49*'Unit emission'!E92+'Base-scenario'!E137*'Unit emission'!E224)*4545454.54545455)/30</f>
        <v>0</v>
      </c>
      <c r="E48">
        <f>(('Base-scenario'!F49*'Unit emission'!F92+'Base-scenario'!F137*'Unit emission'!F224)*4545454.54545455)/30</f>
        <v>14043723.187152188</v>
      </c>
      <c r="F48">
        <f>(('Base-scenario'!G49*'Unit emission'!G92+'Base-scenario'!G137*'Unit emission'!G224)*4545454.54545455)/30</f>
        <v>12627442.135441549</v>
      </c>
      <c r="G48">
        <f>(('Base-scenario'!H49*'Unit emission'!H92+'Base-scenario'!H137*'Unit emission'!H224)*4545454.54545455)/30</f>
        <v>4462220.8383845659</v>
      </c>
      <c r="H48">
        <f>(('Base-scenario'!I49*'Unit emission'!I92+'Base-scenario'!I137*'Unit emission'!I224)*4545454.54545455)/30</f>
        <v>0</v>
      </c>
      <c r="I48">
        <f>(('Base-scenario'!J49*'Unit emission'!J92+'Base-scenario'!J137*'Unit emission'!J224)*4545454.54545455)/30</f>
        <v>739249.10365369357</v>
      </c>
      <c r="J48">
        <f>(('Base-scenario'!K49*'Unit emission'!K92+'Base-scenario'!K137*'Unit emission'!K224)*4545454.54545455)/30</f>
        <v>9111247.8874304425</v>
      </c>
      <c r="K48">
        <f>(('Base-scenario'!L49*'Unit emission'!L92+'Base-scenario'!L137*'Unit emission'!L224)*4545454.54545455)/30</f>
        <v>0</v>
      </c>
      <c r="L48">
        <f>(('Base-scenario'!M49*'Unit emission'!M92+'Base-scenario'!M137*'Unit emission'!M224)*4545454.54545455)/30</f>
        <v>1379630.188574011</v>
      </c>
      <c r="M48">
        <f>(('Base-scenario'!N49*'Unit emission'!N92+'Base-scenario'!N137*'Unit emission'!N224)*4545454.54545455)/30</f>
        <v>0</v>
      </c>
      <c r="N48">
        <f>(('Base-scenario'!O49*'Unit emission'!O92+'Base-scenario'!O137*'Unit emission'!O224)*4545454.54545455)/30</f>
        <v>0</v>
      </c>
      <c r="O48">
        <f>(('Base-scenario'!P49*'Unit emission'!P92+'Base-scenario'!P137*'Unit emission'!P224)*4545454.54545455)/30</f>
        <v>0</v>
      </c>
      <c r="P48">
        <f>(('Base-scenario'!Q49*'Unit emission'!Q92+'Base-scenario'!Q137*'Unit emission'!Q224)*4545454.54545455)/30</f>
        <v>0</v>
      </c>
      <c r="Q48">
        <f>(('Base-scenario'!R49*'Unit emission'!R92+'Base-scenario'!R137*'Unit emission'!R224)*4545454.54545455)/30</f>
        <v>690574.21355782298</v>
      </c>
      <c r="R48">
        <v>0</v>
      </c>
      <c r="S48">
        <f>(('Base-scenario'!T49*'Unit emission'!C92+'Base-scenario'!T137*'Unit emission'!C224)*4545454.54545455)/30</f>
        <v>30158576.702564497</v>
      </c>
      <c r="T48">
        <f>(('Base-scenario'!U49*'Unit emission'!D92+'Base-scenario'!U137*'Unit emission'!D224)*4545454.54545455)/30</f>
        <v>303493614.62375969</v>
      </c>
      <c r="U48">
        <f>(('Base-scenario'!V49*'Unit emission'!E92+'Base-scenario'!V137*'Unit emission'!E224)*4545454.54545455)/30</f>
        <v>0</v>
      </c>
      <c r="V48">
        <f>(('Base-scenario'!W49*'Unit emission'!F92+'Base-scenario'!W137*'Unit emission'!F224)*4545454.54545455)/30</f>
        <v>14043723.187152188</v>
      </c>
      <c r="W48">
        <f>(('Base-scenario'!X49*'Unit emission'!G92+'Base-scenario'!X137*'Unit emission'!G224)*4545454.54545455)/30</f>
        <v>12627442.135441549</v>
      </c>
      <c r="X48">
        <f>(('Base-scenario'!Y49*'Unit emission'!H92+'Base-scenario'!Y137*'Unit emission'!H224)*4545454.54545455)/30</f>
        <v>4462220.8383845659</v>
      </c>
      <c r="Y48">
        <f>(('Base-scenario'!Z49*'Unit emission'!I92+'Base-scenario'!Z137*'Unit emission'!I224)*4545454.54545455)/30</f>
        <v>0</v>
      </c>
      <c r="Z48">
        <f>(('Base-scenario'!AA49*'Unit emission'!J92+'Base-scenario'!AA137*'Unit emission'!J224)*4545454.54545455)/30</f>
        <v>739249.10365369357</v>
      </c>
      <c r="AA48">
        <f>(('Base-scenario'!AB49*'Unit emission'!K92+'Base-scenario'!AB137*'Unit emission'!K224)*4545454.54545455)/30</f>
        <v>9111247.8874304425</v>
      </c>
      <c r="AB48">
        <f>(('Base-scenario'!AC49*'Unit emission'!L92+'Base-scenario'!AC137*'Unit emission'!L224)*4545454.54545455)/30</f>
        <v>0</v>
      </c>
      <c r="AC48">
        <f>(('Base-scenario'!AD49*'Unit emission'!M92+'Base-scenario'!AD137*'Unit emission'!M224)*4545454.54545455)/30</f>
        <v>1379630.188574011</v>
      </c>
      <c r="AD48">
        <f>(('Base-scenario'!AE49*'Unit emission'!N92+'Base-scenario'!AE137*'Unit emission'!N224)*4545454.54545455)/30</f>
        <v>0</v>
      </c>
      <c r="AE48">
        <f>(('Base-scenario'!AF49*'Unit emission'!O92+'Base-scenario'!AF137*'Unit emission'!O224)*4545454.54545455)/30</f>
        <v>0</v>
      </c>
      <c r="AF48">
        <f>(('Base-scenario'!AG49*'Unit emission'!P92+'Base-scenario'!AG137*'Unit emission'!P224)*4545454.54545455)/30</f>
        <v>0</v>
      </c>
      <c r="AG48">
        <f>(('Base-scenario'!AH49*'Unit emission'!Q92+'Base-scenario'!AH137*'Unit emission'!Q224)*4545454.54545455)/30</f>
        <v>0</v>
      </c>
      <c r="AH48">
        <f>(('Base-scenario'!AI49*'Unit emission'!R92+'Base-scenario'!AI137*'Unit emission'!R224)*4545454.54545455)/30</f>
        <v>690574.21355782298</v>
      </c>
      <c r="AI48">
        <v>0</v>
      </c>
      <c r="AJ48">
        <f>(('Base-scenario'!AK49*'Unit emission'!C92+'Base-scenario'!AK137*'Unit emission'!C224)*4545454.54545455)/30</f>
        <v>30158576.702564497</v>
      </c>
      <c r="AK48">
        <f>(('Base-scenario'!AL49*'Unit emission'!D92+'Base-scenario'!AL137*'Unit emission'!D224)*4545454.54545455)/30</f>
        <v>303493614.62375969</v>
      </c>
      <c r="AL48">
        <f>(('Base-scenario'!AM49*'Unit emission'!E92+'Base-scenario'!AM137*'Unit emission'!E224)*4545454.54545455)/30</f>
        <v>0</v>
      </c>
      <c r="AM48">
        <f>(('Base-scenario'!AN49*'Unit emission'!F92+'Base-scenario'!AN137*'Unit emission'!F224)*4545454.54545455)/30</f>
        <v>14043723.187152188</v>
      </c>
      <c r="AN48">
        <f>(('Base-scenario'!AO49*'Unit emission'!G92+'Base-scenario'!AO137*'Unit emission'!G224)*4545454.54545455)/30</f>
        <v>12627442.135441549</v>
      </c>
      <c r="AO48">
        <f>(('Base-scenario'!AP49*'Unit emission'!H92+'Base-scenario'!AP137*'Unit emission'!H224)*4545454.54545455)/30</f>
        <v>4462220.8383845659</v>
      </c>
      <c r="AP48">
        <f>(('Base-scenario'!AQ49*'Unit emission'!I92+'Base-scenario'!AQ137*'Unit emission'!I224)*4545454.54545455)/30</f>
        <v>0</v>
      </c>
      <c r="AQ48">
        <f>(('Base-scenario'!AR49*'Unit emission'!J92+'Base-scenario'!AR137*'Unit emission'!J224)*4545454.54545455)/30</f>
        <v>739249.10365369357</v>
      </c>
      <c r="AR48">
        <f>(('Base-scenario'!AS49*'Unit emission'!K92+'Base-scenario'!AS137*'Unit emission'!K224)*4545454.54545455)/30</f>
        <v>9111247.8874304425</v>
      </c>
      <c r="AS48">
        <f>(('Base-scenario'!AT49*'Unit emission'!L92+'Base-scenario'!AT137*'Unit emission'!L224)*4545454.54545455)/30</f>
        <v>0</v>
      </c>
      <c r="AT48">
        <f>(('Base-scenario'!AU49*'Unit emission'!M92+'Base-scenario'!AU137*'Unit emission'!M224)*4545454.54545455)/30</f>
        <v>1379630.188574011</v>
      </c>
      <c r="AU48">
        <f>(('Base-scenario'!AV49*'Unit emission'!N92+'Base-scenario'!AV137*'Unit emission'!N224)*4545454.54545455)/30</f>
        <v>0</v>
      </c>
      <c r="AV48">
        <f>(('Base-scenario'!AW49*'Unit emission'!O92+'Base-scenario'!AW137*'Unit emission'!O224)*4545454.54545455)/30</f>
        <v>0</v>
      </c>
      <c r="AW48">
        <f>(('Base-scenario'!AX49*'Unit emission'!P92+'Base-scenario'!AX137*'Unit emission'!P224)*4545454.54545455)/30</f>
        <v>0</v>
      </c>
      <c r="AX48">
        <f>(('Base-scenario'!AY49*'Unit emission'!Q92+'Base-scenario'!AY137*'Unit emission'!Q224)*4545454.54545455)/30</f>
        <v>0</v>
      </c>
      <c r="AY48">
        <f>(('Base-scenario'!AZ49*'Unit emission'!R92+'Base-scenario'!AZ137*'Unit emission'!R224)*4545454.54545455)/30</f>
        <v>690574.21355782298</v>
      </c>
      <c r="AZ48">
        <v>0</v>
      </c>
      <c r="BA48" s="9">
        <f>(('Base-scenario'!BB49*'Unit emission'!C92)*4545454.54545455)/30</f>
        <v>0</v>
      </c>
      <c r="BB48" s="9">
        <f>(('Base-scenario'!BC49*'Unit emission'!D92)*4545454.54545455)/30</f>
        <v>0</v>
      </c>
      <c r="BC48" s="9">
        <f>(('Base-scenario'!BD49*'Unit emission'!E92)*4545454.54545455)/30</f>
        <v>0</v>
      </c>
      <c r="BD48" s="9">
        <f>(('Base-scenario'!BE49*'Unit emission'!F92)*4545454.54545455)/30</f>
        <v>0</v>
      </c>
      <c r="BE48" s="9">
        <f>(('Base-scenario'!BF49*'Unit emission'!G92)*4545454.54545455)/30</f>
        <v>0</v>
      </c>
      <c r="BF48" s="9">
        <f>(('Base-scenario'!BG49*'Unit emission'!H92)*4545454.54545455)/30</f>
        <v>0</v>
      </c>
      <c r="BG48" s="9">
        <f>(('Base-scenario'!BH49*'Unit emission'!I92)*4545454.54545455)/30</f>
        <v>0</v>
      </c>
      <c r="BH48" s="9">
        <f>(('Base-scenario'!BI49*'Unit emission'!J92)*4545454.54545455)/30</f>
        <v>0</v>
      </c>
      <c r="BI48" s="9">
        <f>(('Base-scenario'!BJ49*'Unit emission'!K92)*4545454.54545455)/30</f>
        <v>0</v>
      </c>
      <c r="BJ48" s="9">
        <f>(('Base-scenario'!BK49*'Unit emission'!L92)*4545454.54545455)/30</f>
        <v>0</v>
      </c>
      <c r="BK48" s="9">
        <f>(('Base-scenario'!BL49*'Unit emission'!M92)*4545454.54545455)/30</f>
        <v>0</v>
      </c>
      <c r="BL48" s="9">
        <f>(('Base-scenario'!BM49*'Unit emission'!N92)*4545454.54545455)/30</f>
        <v>0</v>
      </c>
      <c r="BM48" s="9">
        <f>(('Base-scenario'!BN49*'Unit emission'!O92)*4545454.54545455)/30</f>
        <v>0</v>
      </c>
      <c r="BN48" s="9">
        <f>(('Base-scenario'!BO49*'Unit emission'!P92)*4545454.54545455)/30</f>
        <v>0</v>
      </c>
      <c r="BO48" s="9">
        <f>(('Base-scenario'!BP49*'Unit emission'!Q92)*4545454.54545455)/30</f>
        <v>0</v>
      </c>
      <c r="BP48" s="9">
        <f>(('Base-scenario'!BQ49*'Unit emission'!R92)*4545454.54545455)/30</f>
        <v>0</v>
      </c>
      <c r="BQ48" s="9">
        <v>0</v>
      </c>
      <c r="BR48" s="9">
        <f>(('Base-scenario'!BS49*'Unit emission'!C92)*4545454.54545455)/30</f>
        <v>0</v>
      </c>
      <c r="BS48" s="9">
        <f>(('Base-scenario'!BT49*'Unit emission'!D92)*4545454.54545455)/30</f>
        <v>0</v>
      </c>
      <c r="BT48" s="9">
        <f>(('Base-scenario'!BU49*'Unit emission'!E92)*4545454.54545455)/30</f>
        <v>0</v>
      </c>
      <c r="BU48" s="9">
        <f>(('Base-scenario'!BV49*'Unit emission'!F92)*4545454.54545455)/30</f>
        <v>0</v>
      </c>
      <c r="BV48" s="9">
        <f>(('Base-scenario'!BW49*'Unit emission'!G92)*4545454.54545455)/30</f>
        <v>0</v>
      </c>
      <c r="BW48" s="9">
        <f>(('Base-scenario'!BX49*'Unit emission'!H92)*4545454.54545455)/30</f>
        <v>0</v>
      </c>
      <c r="BX48" s="9">
        <f>(('Base-scenario'!BY49*'Unit emission'!I92)*4545454.54545455)/30</f>
        <v>0</v>
      </c>
      <c r="BY48" s="9">
        <f>(('Base-scenario'!BZ49*'Unit emission'!J92)*4545454.54545455)/30</f>
        <v>0</v>
      </c>
      <c r="BZ48" s="9">
        <f>(('Base-scenario'!CA49*'Unit emission'!K92)*4545454.54545455)/30</f>
        <v>0</v>
      </c>
      <c r="CA48" s="9">
        <f>(('Base-scenario'!CB49*'Unit emission'!L92)*4545454.54545455)/30</f>
        <v>0</v>
      </c>
      <c r="CB48" s="9">
        <f>(('Base-scenario'!CC49*'Unit emission'!M92)*4545454.54545455)/30</f>
        <v>0</v>
      </c>
      <c r="CC48" s="9">
        <f>(('Base-scenario'!CD49*'Unit emission'!N92)*4545454.54545455)/30</f>
        <v>0</v>
      </c>
      <c r="CD48" s="9">
        <f>(('Base-scenario'!CE49*'Unit emission'!O92)*4545454.54545455)/30</f>
        <v>0</v>
      </c>
      <c r="CE48" s="9">
        <f>(('Base-scenario'!CF49*'Unit emission'!P92)*4545454.54545455)/30</f>
        <v>0</v>
      </c>
      <c r="CF48" s="9">
        <f>(('Base-scenario'!CG49*'Unit emission'!Q92)*4545454.54545455)/30</f>
        <v>0</v>
      </c>
      <c r="CG48" s="9">
        <f>(('Base-scenario'!CH49*'Unit emission'!R92)*4545454.54545455)/30</f>
        <v>0</v>
      </c>
      <c r="CH48">
        <v>0</v>
      </c>
      <c r="CI48">
        <v>0</v>
      </c>
      <c r="CJ48">
        <v>67.033333333333331</v>
      </c>
      <c r="CK48">
        <f>(('RCP26 scenario'!C49*'Unit emission'!T92+'RCP26 scenario'!C137*'Unit emission'!T224)*4545454.54545455)/30</f>
        <v>30158576.702564497</v>
      </c>
      <c r="CL48">
        <f>(('RCP26 scenario'!D49*'Unit emission'!U92+'RCP26 scenario'!D137*'Unit emission'!U224)*4545454.54545455)/30</f>
        <v>303493614.62375969</v>
      </c>
      <c r="CM48">
        <f>(('RCP26 scenario'!E49*'Unit emission'!V92+'RCP26 scenario'!E137*'Unit emission'!V224)*4545454.54545455)/30</f>
        <v>0</v>
      </c>
      <c r="CN48">
        <f>(('RCP26 scenario'!F49*'Unit emission'!W92+'RCP26 scenario'!F137*'Unit emission'!W224)*4545454.54545455)/30</f>
        <v>14043723.187152188</v>
      </c>
      <c r="CO48">
        <f>(('RCP26 scenario'!G49*'Unit emission'!X92+'RCP26 scenario'!G137*'Unit emission'!X224)*4545454.54545455)/30</f>
        <v>12627442.135441549</v>
      </c>
      <c r="CP48">
        <f>(('RCP26 scenario'!H49*'Unit emission'!Y92+'RCP26 scenario'!H137*'Unit emission'!Y224)*4545454.54545455)/30</f>
        <v>4462220.8383845659</v>
      </c>
      <c r="CQ48">
        <f>(('RCP26 scenario'!I49*'Unit emission'!Z92+'RCP26 scenario'!I137*'Unit emission'!Z224)*4545454.54545455)/30</f>
        <v>0</v>
      </c>
      <c r="CR48">
        <f>(('RCP26 scenario'!J49*'Unit emission'!AA92+'RCP26 scenario'!J137*'Unit emission'!AA224)*4545454.54545455)/30</f>
        <v>739249.10365369357</v>
      </c>
      <c r="CS48">
        <f>(('RCP26 scenario'!K49*'Unit emission'!AB92+'RCP26 scenario'!K137*'Unit emission'!AB224)*4545454.54545455)/30</f>
        <v>9111247.8874304425</v>
      </c>
      <c r="CT48">
        <f>(('RCP26 scenario'!L49*'Unit emission'!AC92+'RCP26 scenario'!L137*'Unit emission'!AC224)*4545454.54545455)/30</f>
        <v>0</v>
      </c>
      <c r="CU48">
        <f>(('RCP26 scenario'!M49*'Unit emission'!AD92+'RCP26 scenario'!M137*'Unit emission'!AD224)*4545454.54545455)/30</f>
        <v>1379630.188574011</v>
      </c>
      <c r="CV48">
        <f>(('RCP26 scenario'!N49*'Unit emission'!AE92+'RCP26 scenario'!N137*'Unit emission'!AE224)*4545454.54545455)/30</f>
        <v>0</v>
      </c>
      <c r="CW48">
        <f>(('RCP26 scenario'!O49*'Unit emission'!AF92+'RCP26 scenario'!O137*'Unit emission'!AF224)*4545454.54545455)/30</f>
        <v>0</v>
      </c>
      <c r="CX48">
        <f>(('RCP26 scenario'!P49*'Unit emission'!AG92+'RCP26 scenario'!P137*'Unit emission'!AG224)*4545454.54545455)/30</f>
        <v>0</v>
      </c>
      <c r="CY48">
        <f>(('RCP26 scenario'!Q49*'Unit emission'!AH92+'RCP26 scenario'!Q137*'Unit emission'!AH224)*4545454.54545455)/30</f>
        <v>0</v>
      </c>
      <c r="CZ48">
        <f>(('RCP26 scenario'!R49*'Unit emission'!AI92+'RCP26 scenario'!R137*'Unit emission'!AI224)*4545454.54545455)/30</f>
        <v>690574.21355782298</v>
      </c>
      <c r="DA48">
        <f>(('RCP26 scenario'!S49*'Unit emission'!AJ92)*4545454.54545455)/30</f>
        <v>0</v>
      </c>
      <c r="DB48">
        <f>(('RCP26 scenario'!T49*'Unit emission'!T92+'RCP26 scenario'!T137*'Unit emission'!T224)*4545454.54545455)/30</f>
        <v>30158576.702564497</v>
      </c>
      <c r="DC48">
        <f>(('RCP26 scenario'!U49*'Unit emission'!U92+'RCP26 scenario'!U137*'Unit emission'!U224)*4545454.54545455)/30</f>
        <v>303493614.62375969</v>
      </c>
      <c r="DD48">
        <f>(('RCP26 scenario'!V49*'Unit emission'!V92+'RCP26 scenario'!V137*'Unit emission'!V224)*4545454.54545455)/30</f>
        <v>0</v>
      </c>
      <c r="DE48">
        <f>(('RCP26 scenario'!W49*'Unit emission'!W92+'RCP26 scenario'!W137*'Unit emission'!W224)*4545454.54545455)/30</f>
        <v>14043723.187152188</v>
      </c>
      <c r="DF48">
        <f>(('RCP26 scenario'!X49*'Unit emission'!X92+'RCP26 scenario'!X137*'Unit emission'!X224)*4545454.54545455)/30</f>
        <v>12627442.135441549</v>
      </c>
      <c r="DG48">
        <f>(('RCP26 scenario'!Y49*'Unit emission'!Y92+'RCP26 scenario'!Y137*'Unit emission'!Y224)*4545454.54545455)/30</f>
        <v>4462220.8383845659</v>
      </c>
      <c r="DH48">
        <f>(('RCP26 scenario'!Z49*'Unit emission'!Z92+'RCP26 scenario'!Z137*'Unit emission'!Z224)*4545454.54545455)/30</f>
        <v>0</v>
      </c>
      <c r="DI48">
        <f>(('RCP26 scenario'!AA49*'Unit emission'!AA92+'RCP26 scenario'!AA137*'Unit emission'!AA224)*4545454.54545455)/30</f>
        <v>739249.10365369357</v>
      </c>
      <c r="DJ48">
        <f>(('RCP26 scenario'!AB49*'Unit emission'!AB92+'RCP26 scenario'!AB137*'Unit emission'!AB224)*4545454.54545455)/30</f>
        <v>9111247.8874304425</v>
      </c>
      <c r="DK48">
        <f>(('RCP26 scenario'!AC49*'Unit emission'!AC92+'RCP26 scenario'!AC137*'Unit emission'!AC224)*4545454.54545455)/30</f>
        <v>0</v>
      </c>
      <c r="DL48">
        <f>(('RCP26 scenario'!AD49*'Unit emission'!AD92+'RCP26 scenario'!AD137*'Unit emission'!AD224)*4545454.54545455)/30</f>
        <v>1379630.188574011</v>
      </c>
      <c r="DM48">
        <f>(('RCP26 scenario'!AE49*'Unit emission'!AE92+'RCP26 scenario'!AE137*'Unit emission'!AE224)*4545454.54545455)/30</f>
        <v>0</v>
      </c>
      <c r="DN48">
        <f>(('RCP26 scenario'!AF49*'Unit emission'!AF92+'RCP26 scenario'!AF137*'Unit emission'!AF224)*4545454.54545455)/30</f>
        <v>0</v>
      </c>
      <c r="DO48">
        <f>(('RCP26 scenario'!AG49*'Unit emission'!AG92+'RCP26 scenario'!AG137*'Unit emission'!AG224)*4545454.54545455)/30</f>
        <v>0</v>
      </c>
      <c r="DP48">
        <f>(('RCP26 scenario'!AH49*'Unit emission'!AH92+'RCP26 scenario'!AH137*'Unit emission'!AH224)*4545454.54545455)/30</f>
        <v>0</v>
      </c>
      <c r="DQ48">
        <f>(('RCP26 scenario'!AI49*'Unit emission'!AI92+'RCP26 scenario'!AI137*'Unit emission'!AI224)*4545454.54545455)/30</f>
        <v>690574.21355782298</v>
      </c>
      <c r="DR48">
        <f>(('RCP26 scenario'!AJ49*'Unit emission'!AJ92)*4545454.54545455)/30</f>
        <v>0</v>
      </c>
      <c r="DS48">
        <f>(('RCP26 scenario'!AK49*'Unit emission'!T92+'RCP26 scenario'!AK137*'Unit emission'!T224)*4545454.54545455)/30</f>
        <v>30158576.702564497</v>
      </c>
      <c r="DT48">
        <f>(('RCP26 scenario'!AL49*'Unit emission'!U92+'RCP26 scenario'!AL137*'Unit emission'!U224)*4545454.54545455)/30</f>
        <v>303493614.62375969</v>
      </c>
      <c r="DU48">
        <f>(('RCP26 scenario'!AM49*'Unit emission'!V92+'RCP26 scenario'!AM137*'Unit emission'!V224)*4545454.54545455)/30</f>
        <v>0</v>
      </c>
      <c r="DV48">
        <f>(('RCP26 scenario'!AN49*'Unit emission'!W92+'RCP26 scenario'!AN137*'Unit emission'!W224)*4545454.54545455)/30</f>
        <v>14043723.187152188</v>
      </c>
      <c r="DW48">
        <f>(('RCP26 scenario'!AO49*'Unit emission'!X92+'RCP26 scenario'!AO137*'Unit emission'!X224)*4545454.54545455)/30</f>
        <v>12627442.135441549</v>
      </c>
      <c r="DX48">
        <f>(('RCP26 scenario'!AP49*'Unit emission'!Y92+'RCP26 scenario'!AP137*'Unit emission'!Y224)*4545454.54545455)/30</f>
        <v>4462220.8383845659</v>
      </c>
      <c r="DY48">
        <f>(('RCP26 scenario'!AQ49*'Unit emission'!Z92+'RCP26 scenario'!AQ137*'Unit emission'!Z224)*4545454.54545455)/30</f>
        <v>0</v>
      </c>
      <c r="DZ48">
        <f>(('RCP26 scenario'!AR49*'Unit emission'!AA92+'RCP26 scenario'!AR137*'Unit emission'!AA224)*4545454.54545455)/30</f>
        <v>739249.10365369357</v>
      </c>
      <c r="EA48">
        <f>(('RCP26 scenario'!AS49*'Unit emission'!AB92+'RCP26 scenario'!AS137*'Unit emission'!AB224)*4545454.54545455)/30</f>
        <v>9111247.8874304425</v>
      </c>
      <c r="EB48">
        <f>(('RCP26 scenario'!AT49*'Unit emission'!AC92+'RCP26 scenario'!AT137*'Unit emission'!AC224)*4545454.54545455)/30</f>
        <v>0</v>
      </c>
      <c r="EC48">
        <f>(('RCP26 scenario'!AU49*'Unit emission'!AD92+'RCP26 scenario'!AU137*'Unit emission'!AD224)*4545454.54545455)/30</f>
        <v>1379630.188574011</v>
      </c>
      <c r="ED48">
        <f>(('RCP26 scenario'!AV49*'Unit emission'!AE92+'RCP26 scenario'!AV137*'Unit emission'!AE224)*4545454.54545455)/30</f>
        <v>0</v>
      </c>
      <c r="EE48">
        <f>(('RCP26 scenario'!AW49*'Unit emission'!AF92+'RCP26 scenario'!AW137*'Unit emission'!AF224)*4545454.54545455)/30</f>
        <v>0</v>
      </c>
      <c r="EF48">
        <f>(('RCP26 scenario'!AX49*'Unit emission'!AG92+'RCP26 scenario'!AX137*'Unit emission'!AG224)*4545454.54545455)/30</f>
        <v>0</v>
      </c>
      <c r="EG48">
        <f>(('RCP26 scenario'!AY49*'Unit emission'!AH92+'RCP26 scenario'!AY137*'Unit emission'!AH224)*4545454.54545455)/30</f>
        <v>0</v>
      </c>
      <c r="EH48">
        <f>(('RCP26 scenario'!AZ49*'Unit emission'!AI92+'RCP26 scenario'!AZ137*'Unit emission'!AI224)*4545454.54545455)/30</f>
        <v>690574.21355782298</v>
      </c>
      <c r="EI48">
        <f>(('RCP26 scenario'!BA49*'Unit emission'!AJ92)*4545454.54545455)/30</f>
        <v>0</v>
      </c>
      <c r="EJ48" s="9">
        <f>(('RCP26 scenario'!BB49*'Unit emission'!T92)*4545454.54545455)/30</f>
        <v>0</v>
      </c>
      <c r="EK48" s="9">
        <f>(('RCP26 scenario'!BC49*'Unit emission'!U92)*4545454.54545455)/30</f>
        <v>0</v>
      </c>
      <c r="EL48" s="9">
        <f>(('RCP26 scenario'!BD49*'Unit emission'!V92)*4545454.54545455)/30</f>
        <v>0</v>
      </c>
      <c r="EM48" s="9">
        <f>(('RCP26 scenario'!BE49*'Unit emission'!W92)*4545454.54545455)/30</f>
        <v>0</v>
      </c>
      <c r="EN48" s="9">
        <f>(('RCP26 scenario'!BF49*'Unit emission'!X92)*4545454.54545455)/30</f>
        <v>0</v>
      </c>
      <c r="EO48" s="9">
        <f>(('RCP26 scenario'!BG49*'Unit emission'!Y92)*4545454.54545455)/30</f>
        <v>0</v>
      </c>
      <c r="EP48" s="9">
        <f>(('RCP26 scenario'!BH49*'Unit emission'!Z92)*4545454.54545455)/30</f>
        <v>0</v>
      </c>
      <c r="EQ48" s="9">
        <f>(('RCP26 scenario'!BI49*'Unit emission'!AA92)*4545454.54545455)/30</f>
        <v>0</v>
      </c>
      <c r="ER48" s="9">
        <f>(('RCP26 scenario'!BJ49*'Unit emission'!AB92)*4545454.54545455)/30</f>
        <v>0</v>
      </c>
      <c r="ES48" s="9">
        <f>(('RCP26 scenario'!BK49*'Unit emission'!AC92)*4545454.54545455)/30</f>
        <v>0</v>
      </c>
      <c r="ET48" s="9">
        <f>(('RCP26 scenario'!BL49*'Unit emission'!AD92)*4545454.54545455)/30</f>
        <v>0</v>
      </c>
      <c r="EU48" s="9">
        <f>(('RCP26 scenario'!BM49*'Unit emission'!AE92)*4545454.54545455)/30</f>
        <v>0</v>
      </c>
      <c r="EV48" s="9">
        <f>(('RCP26 scenario'!BN49*'Unit emission'!AF92)*4545454.54545455)/30</f>
        <v>0</v>
      </c>
      <c r="EW48" s="9">
        <f>(('RCP26 scenario'!BO49*'Unit emission'!AG92)*4545454.54545455)/30</f>
        <v>0</v>
      </c>
      <c r="EX48" s="9">
        <f>(('RCP26 scenario'!BP49*'Unit emission'!AH92)*4545454.54545455)/30</f>
        <v>0</v>
      </c>
      <c r="EY48" s="9">
        <f>(('RCP26 scenario'!BQ49*'Unit emission'!AI92)*4545454.54545455)/30</f>
        <v>0</v>
      </c>
      <c r="EZ48" s="9">
        <f>(('RCP26 scenario'!BR49*'Unit emission'!AJ92)*4545454.54545455)/30</f>
        <v>0</v>
      </c>
      <c r="FA48" s="9">
        <f>(('RCP26 scenario'!BS49*'Unit emission'!T92)*4545454.54545455)/30</f>
        <v>0</v>
      </c>
      <c r="FB48" s="9">
        <f>(('RCP26 scenario'!BT49*'Unit emission'!U92)*4545454.54545455)/30</f>
        <v>0</v>
      </c>
      <c r="FC48" s="9">
        <f>(('RCP26 scenario'!BU49*'Unit emission'!V92)*4545454.54545455)/30</f>
        <v>0</v>
      </c>
      <c r="FD48" s="9">
        <f>(('RCP26 scenario'!BV49*'Unit emission'!W92)*4545454.54545455)/30</f>
        <v>0</v>
      </c>
      <c r="FE48" s="9">
        <f>(('RCP26 scenario'!BW49*'Unit emission'!X92)*4545454.54545455)/30</f>
        <v>0</v>
      </c>
      <c r="FF48" s="9">
        <f>(('RCP26 scenario'!BX49*'Unit emission'!Y92)*4545454.54545455)/30</f>
        <v>0</v>
      </c>
      <c r="FG48" s="9">
        <f>(('RCP26 scenario'!BY49*'Unit emission'!Z92)*4545454.54545455)/30</f>
        <v>0</v>
      </c>
      <c r="FH48" s="9">
        <f>(('RCP26 scenario'!BZ49*'Unit emission'!AA92)*4545454.54545455)/30</f>
        <v>0</v>
      </c>
      <c r="FI48" s="9">
        <f>(('RCP26 scenario'!CA49*'Unit emission'!AB92)*4545454.54545455)/30</f>
        <v>0</v>
      </c>
      <c r="FJ48" s="9">
        <f>(('RCP26 scenario'!CB49*'Unit emission'!AC92)*4545454.54545455)/30</f>
        <v>0</v>
      </c>
      <c r="FK48" s="9">
        <f>(('RCP26 scenario'!CC49*'Unit emission'!AD92)*4545454.54545455)/30</f>
        <v>0</v>
      </c>
      <c r="FL48" s="9">
        <f>(('RCP26 scenario'!CD49*'Unit emission'!AE92)*4545454.54545455)/30</f>
        <v>0</v>
      </c>
      <c r="FM48" s="9">
        <f>(('RCP26 scenario'!CE49*'Unit emission'!AF92)*4545454.54545455)/30</f>
        <v>0</v>
      </c>
      <c r="FN48" s="9">
        <f>(('RCP26 scenario'!CF49*'Unit emission'!AG92)*4545454.54545455)/30</f>
        <v>0</v>
      </c>
      <c r="FO48" s="9">
        <f>(('RCP26 scenario'!CG49*'Unit emission'!AH92)*4545454.54545455)/30</f>
        <v>0</v>
      </c>
      <c r="FP48" s="9">
        <f>(('RCP26 scenario'!CH49*'Unit emission'!AI92)*4545454.54545455)/30</f>
        <v>0</v>
      </c>
      <c r="FQ48">
        <v>0</v>
      </c>
      <c r="FR48">
        <v>0</v>
      </c>
      <c r="FS48">
        <v>67.033333333333331</v>
      </c>
      <c r="FT48">
        <f>(('RCP19 scenario'!C49*'Unit emission'!AK92+'RCP19 scenario'!C137*'Unit emission'!AK224)*4545454.54545455)/30</f>
        <v>30158576.702564497</v>
      </c>
      <c r="FU48">
        <f>(('RCP19 scenario'!D49*'Unit emission'!AL92+'RCP19 scenario'!D137*'Unit emission'!AL224)*4545454.54545455)/30</f>
        <v>303493614.62375969</v>
      </c>
      <c r="FV48">
        <f>(('RCP19 scenario'!E49*'Unit emission'!AM92+'RCP19 scenario'!E137*'Unit emission'!AM224)*4545454.54545455)/30</f>
        <v>0</v>
      </c>
      <c r="FW48">
        <f>(('RCP19 scenario'!F49*'Unit emission'!AN92+'RCP19 scenario'!F137*'Unit emission'!AN224)*4545454.54545455)/30</f>
        <v>14043723.187152188</v>
      </c>
      <c r="FX48">
        <f>(('RCP19 scenario'!G49*'Unit emission'!AO92+'RCP19 scenario'!G137*'Unit emission'!AO224)*4545454.54545455)/30</f>
        <v>12627442.135441549</v>
      </c>
      <c r="FY48">
        <f>(('RCP19 scenario'!H49*'Unit emission'!AP92+'RCP19 scenario'!H137*'Unit emission'!AP224)*4545454.54545455)/30</f>
        <v>4462220.8383845659</v>
      </c>
      <c r="FZ48">
        <f>(('RCP19 scenario'!I49*'Unit emission'!AQ92+'RCP19 scenario'!I137*'Unit emission'!AQ224)*4545454.54545455)/30</f>
        <v>0</v>
      </c>
      <c r="GA48">
        <f>(('RCP19 scenario'!J49*'Unit emission'!AR92+'RCP19 scenario'!J137*'Unit emission'!AR224)*4545454.54545455)/30</f>
        <v>739249.10365369357</v>
      </c>
      <c r="GB48">
        <f>(('RCP19 scenario'!K49*'Unit emission'!AS92+'RCP19 scenario'!K137*'Unit emission'!AS224)*4545454.54545455)/30</f>
        <v>9111247.8874304425</v>
      </c>
      <c r="GC48">
        <f>(('RCP19 scenario'!L49*'Unit emission'!AT92+'RCP19 scenario'!L137*'Unit emission'!AT224)*4545454.54545455)/30</f>
        <v>0</v>
      </c>
      <c r="GD48">
        <f>(('RCP19 scenario'!M49*'Unit emission'!AU92+'RCP19 scenario'!M137*'Unit emission'!AU224)*4545454.54545455)/30</f>
        <v>1379630.188574011</v>
      </c>
      <c r="GE48">
        <f>(('RCP19 scenario'!N49*'Unit emission'!AV92+'RCP19 scenario'!N137*'Unit emission'!AV224)*4545454.54545455)/30</f>
        <v>0</v>
      </c>
      <c r="GF48">
        <f>(('RCP19 scenario'!O49*'Unit emission'!AW92+'RCP19 scenario'!O137*'Unit emission'!AW224)*4545454.54545455)/30</f>
        <v>0</v>
      </c>
      <c r="GG48">
        <f>(('RCP19 scenario'!P49*'Unit emission'!AX92+'RCP19 scenario'!P137*'Unit emission'!AX224)*4545454.54545455)/30</f>
        <v>0</v>
      </c>
      <c r="GH48">
        <f>(('RCP19 scenario'!Q49*'Unit emission'!AY92+'RCP19 scenario'!Q137*'Unit emission'!AY224)*4545454.54545455)/30</f>
        <v>0</v>
      </c>
      <c r="GI48">
        <f>(('RCP19 scenario'!R49*'Unit emission'!AZ92+'RCP19 scenario'!R137*'Unit emission'!AZ224)*4545454.54545455)/30</f>
        <v>690574.21355782298</v>
      </c>
      <c r="GJ48">
        <f>(('RCP19 scenario'!S49*'Unit emission'!BA92)*4545454.54545455)/30</f>
        <v>0</v>
      </c>
      <c r="GK48">
        <f>(('RCP19 scenario'!T49*'Unit emission'!AK92+'RCP19 scenario'!T137*'Unit emission'!AK224)*4545454.54545455)/30</f>
        <v>30158576.702564497</v>
      </c>
      <c r="GL48">
        <f>(('RCP19 scenario'!U49*'Unit emission'!AL92+'RCP19 scenario'!U137*'Unit emission'!AL224)*4545454.54545455)/30</f>
        <v>303493614.62375969</v>
      </c>
      <c r="GM48">
        <f>(('RCP19 scenario'!V49*'Unit emission'!AM92+'RCP19 scenario'!V137*'Unit emission'!AM224)*4545454.54545455)/30</f>
        <v>0</v>
      </c>
      <c r="GN48">
        <f>(('RCP19 scenario'!W49*'Unit emission'!AN92+'RCP19 scenario'!W137*'Unit emission'!AN224)*4545454.54545455)/30</f>
        <v>14043723.187152188</v>
      </c>
      <c r="GO48">
        <f>(('RCP19 scenario'!X49*'Unit emission'!AO92+'RCP19 scenario'!X137*'Unit emission'!AO224)*4545454.54545455)/30</f>
        <v>12627442.135441549</v>
      </c>
      <c r="GP48">
        <f>(('RCP19 scenario'!Y49*'Unit emission'!AP92+'RCP19 scenario'!Y137*'Unit emission'!AP224)*4545454.54545455)/30</f>
        <v>4462220.8383845659</v>
      </c>
      <c r="GQ48">
        <f>(('RCP19 scenario'!Z49*'Unit emission'!AQ92+'RCP19 scenario'!Z137*'Unit emission'!AQ224)*4545454.54545455)/30</f>
        <v>0</v>
      </c>
      <c r="GR48">
        <f>(('RCP19 scenario'!AA49*'Unit emission'!AR92+'RCP19 scenario'!AA137*'Unit emission'!AR224)*4545454.54545455)/30</f>
        <v>739249.10365369357</v>
      </c>
      <c r="GS48">
        <f>(('RCP19 scenario'!AB49*'Unit emission'!AS92+'RCP19 scenario'!AB137*'Unit emission'!AS224)*4545454.54545455)/30</f>
        <v>9111247.8874304425</v>
      </c>
      <c r="GT48">
        <f>(('RCP19 scenario'!AC49*'Unit emission'!AT92+'RCP19 scenario'!AC137*'Unit emission'!AT224)*4545454.54545455)/30</f>
        <v>0</v>
      </c>
      <c r="GU48">
        <f>(('RCP19 scenario'!AD49*'Unit emission'!AU92+'RCP19 scenario'!AD137*'Unit emission'!AU224)*4545454.54545455)/30</f>
        <v>1379630.188574011</v>
      </c>
      <c r="GV48">
        <f>(('RCP19 scenario'!AE49*'Unit emission'!AV92+'RCP19 scenario'!AE137*'Unit emission'!AV224)*4545454.54545455)/30</f>
        <v>0</v>
      </c>
      <c r="GW48">
        <f>(('RCP19 scenario'!AF49*'Unit emission'!AW92+'RCP19 scenario'!AF137*'Unit emission'!AW224)*4545454.54545455)/30</f>
        <v>0</v>
      </c>
      <c r="GX48">
        <f>(('RCP19 scenario'!AG49*'Unit emission'!AX92+'RCP19 scenario'!AG137*'Unit emission'!AX224)*4545454.54545455)/30</f>
        <v>0</v>
      </c>
      <c r="GY48">
        <f>(('RCP19 scenario'!AH49*'Unit emission'!AY92+'RCP19 scenario'!AH137*'Unit emission'!AY224)*4545454.54545455)/30</f>
        <v>0</v>
      </c>
      <c r="GZ48">
        <f>(('RCP19 scenario'!AI49*'Unit emission'!AZ92+'RCP19 scenario'!AI137*'Unit emission'!AZ224)*4545454.54545455)/30</f>
        <v>690574.21355782298</v>
      </c>
      <c r="HA48">
        <f>(('RCP19 scenario'!AJ49*'Unit emission'!BA92)*4545454.54545455)/30</f>
        <v>0</v>
      </c>
      <c r="HB48">
        <f>(('RCP19 scenario'!AK49*'Unit emission'!AK92+'RCP19 scenario'!AK137*'Unit emission'!AK224)*4545454.54545455)/30</f>
        <v>30158576.702564497</v>
      </c>
      <c r="HC48">
        <f>(('RCP19 scenario'!AL49*'Unit emission'!AL92+'RCP19 scenario'!AL137*'Unit emission'!AL224)*4545454.54545455)/30</f>
        <v>303493614.62375969</v>
      </c>
      <c r="HD48">
        <f>(('RCP19 scenario'!AM49*'Unit emission'!AM92+'RCP19 scenario'!AM137*'Unit emission'!AM224)*4545454.54545455)/30</f>
        <v>0</v>
      </c>
      <c r="HE48">
        <f>(('RCP19 scenario'!AN49*'Unit emission'!AN92+'RCP19 scenario'!AN137*'Unit emission'!AN224)*4545454.54545455)/30</f>
        <v>14043723.187152188</v>
      </c>
      <c r="HF48">
        <f>(('RCP19 scenario'!AO49*'Unit emission'!AO92+'RCP19 scenario'!AO137*'Unit emission'!AO224)*4545454.54545455)/30</f>
        <v>12627442.135441549</v>
      </c>
      <c r="HG48">
        <f>(('RCP19 scenario'!AP49*'Unit emission'!AP92+'RCP19 scenario'!AP137*'Unit emission'!AP224)*4545454.54545455)/30</f>
        <v>4462220.8383845659</v>
      </c>
      <c r="HH48">
        <f>(('RCP19 scenario'!AQ49*'Unit emission'!AQ92+'RCP19 scenario'!AQ137*'Unit emission'!AQ224)*4545454.54545455)/30</f>
        <v>0</v>
      </c>
      <c r="HI48">
        <f>(('RCP19 scenario'!AR49*'Unit emission'!AR92+'RCP19 scenario'!AR137*'Unit emission'!AR224)*4545454.54545455)/30</f>
        <v>739249.10365369357</v>
      </c>
      <c r="HJ48">
        <f>(('RCP19 scenario'!AS49*'Unit emission'!AS92+'RCP19 scenario'!AS137*'Unit emission'!AS224)*4545454.54545455)/30</f>
        <v>9111247.8874304425</v>
      </c>
      <c r="HK48">
        <f>(('RCP19 scenario'!AT49*'Unit emission'!AT92+'RCP19 scenario'!AT137*'Unit emission'!AT224)*4545454.54545455)/30</f>
        <v>0</v>
      </c>
      <c r="HL48">
        <f>(('RCP19 scenario'!AU49*'Unit emission'!AU92+'RCP19 scenario'!AU137*'Unit emission'!AU224)*4545454.54545455)/30</f>
        <v>1379630.188574011</v>
      </c>
      <c r="HM48">
        <f>(('RCP19 scenario'!AV49*'Unit emission'!AV92+'RCP19 scenario'!AV137*'Unit emission'!AV224)*4545454.54545455)/30</f>
        <v>0</v>
      </c>
      <c r="HN48">
        <f>(('RCP19 scenario'!AW49*'Unit emission'!AW92+'RCP19 scenario'!AW137*'Unit emission'!AW224)*4545454.54545455)/30</f>
        <v>0</v>
      </c>
      <c r="HO48">
        <f>(('RCP19 scenario'!AX49*'Unit emission'!AX92+'RCP19 scenario'!AX137*'Unit emission'!AX224)*4545454.54545455)/30</f>
        <v>0</v>
      </c>
      <c r="HP48">
        <f>(('RCP19 scenario'!AY49*'Unit emission'!AY92+'RCP19 scenario'!AY137*'Unit emission'!AY224)*4545454.54545455)/30</f>
        <v>0</v>
      </c>
      <c r="HQ48">
        <f>(('RCP19 scenario'!AZ49*'Unit emission'!AZ92+'RCP19 scenario'!AZ137*'Unit emission'!AZ224)*4545454.54545455)/30</f>
        <v>690574.21355782298</v>
      </c>
      <c r="HR48">
        <f>(('RCP19 scenario'!BA49*'Unit emission'!BA92)*4545454.54545455)/30</f>
        <v>0</v>
      </c>
      <c r="HS48" s="9">
        <f>(('RCP19 scenario'!BB49*'Unit emission'!AK92)*4545454.54545455)/30</f>
        <v>0</v>
      </c>
      <c r="HT48" s="9">
        <f>(('RCP19 scenario'!BC49*'Unit emission'!AL92)*4545454.54545455)/30</f>
        <v>0</v>
      </c>
      <c r="HU48" s="9">
        <f>(('RCP19 scenario'!BD49*'Unit emission'!AM92)*4545454.54545455)/30</f>
        <v>0</v>
      </c>
      <c r="HV48" s="9">
        <f>(('RCP19 scenario'!BE49*'Unit emission'!AN92)*4545454.54545455)/30</f>
        <v>0</v>
      </c>
      <c r="HW48" s="9">
        <f>(('RCP19 scenario'!BF49*'Unit emission'!AO92)*4545454.54545455)/30</f>
        <v>0</v>
      </c>
      <c r="HX48" s="9">
        <f>(('RCP19 scenario'!BG49*'Unit emission'!AP92)*4545454.54545455)/30</f>
        <v>0</v>
      </c>
      <c r="HY48" s="9">
        <f>(('RCP19 scenario'!BH49*'Unit emission'!AQ92)*4545454.54545455)/30</f>
        <v>0</v>
      </c>
      <c r="HZ48" s="9">
        <f>(('RCP19 scenario'!BI49*'Unit emission'!AR92)*4545454.54545455)/30</f>
        <v>0</v>
      </c>
      <c r="IA48" s="9">
        <f>(('RCP19 scenario'!BJ49*'Unit emission'!AS92)*4545454.54545455)/30</f>
        <v>0</v>
      </c>
      <c r="IB48" s="9">
        <f>(('RCP19 scenario'!BK49*'Unit emission'!AT92)*4545454.54545455)/30</f>
        <v>0</v>
      </c>
      <c r="IC48" s="9">
        <f>(('RCP19 scenario'!BL49*'Unit emission'!AU92)*4545454.54545455)/30</f>
        <v>0</v>
      </c>
      <c r="ID48" s="9">
        <f>(('RCP19 scenario'!BM49*'Unit emission'!AV92)*4545454.54545455)/30</f>
        <v>0</v>
      </c>
      <c r="IE48" s="9">
        <f>(('RCP19 scenario'!BN49*'Unit emission'!AW92)*4545454.54545455)/30</f>
        <v>0</v>
      </c>
      <c r="IF48" s="9">
        <f>(('RCP19 scenario'!BO49*'Unit emission'!AX92)*4545454.54545455)/30</f>
        <v>0</v>
      </c>
      <c r="IG48" s="9">
        <f>(('RCP19 scenario'!BP49*'Unit emission'!AY92)*4545454.54545455)/30</f>
        <v>0</v>
      </c>
      <c r="IH48" s="9">
        <f>(('RCP19 scenario'!BQ49*'Unit emission'!AZ92)*4545454.54545455)/30</f>
        <v>0</v>
      </c>
      <c r="II48" s="9">
        <f>(('RCP19 scenario'!BR49*'Unit emission'!BA92)*4545454.54545455)/30</f>
        <v>0</v>
      </c>
      <c r="IJ48" s="9">
        <f>(('RCP19 scenario'!BS49*'Unit emission'!AK92)*4545454.54545455)/30</f>
        <v>0</v>
      </c>
      <c r="IK48" s="9">
        <f>(('RCP19 scenario'!BT49*'Unit emission'!AL92)*4545454.54545455)/30</f>
        <v>0</v>
      </c>
      <c r="IL48" s="9">
        <f>(('RCP19 scenario'!BU49*'Unit emission'!AM92)*4545454.54545455)/30</f>
        <v>0</v>
      </c>
      <c r="IM48" s="9">
        <f>(('RCP19 scenario'!BV49*'Unit emission'!AN92)*4545454.54545455)/30</f>
        <v>0</v>
      </c>
      <c r="IN48" s="9">
        <f>(('RCP19 scenario'!BW49*'Unit emission'!AO92)*4545454.54545455)/30</f>
        <v>0</v>
      </c>
      <c r="IO48" s="9">
        <f>(('RCP19 scenario'!BX49*'Unit emission'!AP92)*4545454.54545455)/30</f>
        <v>0</v>
      </c>
      <c r="IP48" s="9">
        <f>(('RCP19 scenario'!BY49*'Unit emission'!AQ92)*4545454.54545455)/30</f>
        <v>0</v>
      </c>
      <c r="IQ48" s="9">
        <f>(('RCP19 scenario'!BZ49*'Unit emission'!AR92)*4545454.54545455)/30</f>
        <v>0</v>
      </c>
      <c r="IR48" s="9">
        <f>(('RCP19 scenario'!CA49*'Unit emission'!AS92)*4545454.54545455)/30</f>
        <v>0</v>
      </c>
      <c r="IS48" s="9">
        <f>(('RCP19 scenario'!CB49*'Unit emission'!AT92)*4545454.54545455)/30</f>
        <v>0</v>
      </c>
      <c r="IT48" s="9">
        <f>(('RCP19 scenario'!CC49*'Unit emission'!AU92)*4545454.54545455)/30</f>
        <v>0</v>
      </c>
      <c r="IU48" s="9">
        <f>(('RCP19 scenario'!CD49*'Unit emission'!AV92)*4545454.54545455)/30</f>
        <v>0</v>
      </c>
      <c r="IV48" s="9">
        <f>(('RCP19 scenario'!CE49*'Unit emission'!AW92)*4545454.54545455)/30</f>
        <v>0</v>
      </c>
      <c r="IW48" s="9">
        <f>(('RCP19 scenario'!CF49*'Unit emission'!AX92)*4545454.54545455)/30</f>
        <v>0</v>
      </c>
      <c r="IX48" s="9">
        <f>(('RCP19 scenario'!CG49*'Unit emission'!AY92)*4545454.54545455)/30</f>
        <v>0</v>
      </c>
      <c r="IY48" s="9">
        <f>(('RCP19 scenario'!CH49*'Unit emission'!AZ92)*4545454.54545455)/30</f>
        <v>0</v>
      </c>
    </row>
    <row r="49" spans="1:259" x14ac:dyDescent="0.25">
      <c r="A49">
        <v>2012</v>
      </c>
      <c r="B49">
        <f>(('Base-scenario'!C50*'Unit emission'!C93+'Base-scenario'!C138*'Unit emission'!C225)*4545454.54545455)/30</f>
        <v>62976407.932196602</v>
      </c>
      <c r="C49">
        <f>(('Base-scenario'!D50*'Unit emission'!D93+'Base-scenario'!D138*'Unit emission'!D225)*4545454.54545455)/30</f>
        <v>370175452.109025</v>
      </c>
      <c r="D49">
        <f>(('Base-scenario'!E50*'Unit emission'!E93+'Base-scenario'!E138*'Unit emission'!E225)*4545454.54545455)/30</f>
        <v>16284107.425109649</v>
      </c>
      <c r="E49">
        <f>(('Base-scenario'!F50*'Unit emission'!F93+'Base-scenario'!F138*'Unit emission'!F225)*4545454.54545455)/30</f>
        <v>12048768.005519621</v>
      </c>
      <c r="F49">
        <f>(('Base-scenario'!G50*'Unit emission'!G93+'Base-scenario'!G138*'Unit emission'!G225)*4545454.54545455)/30</f>
        <v>20312802.31578384</v>
      </c>
      <c r="G49">
        <f>(('Base-scenario'!H50*'Unit emission'!H93+'Base-scenario'!H138*'Unit emission'!H225)*4545454.54545455)/30</f>
        <v>4799018.9172296515</v>
      </c>
      <c r="H49">
        <f>(('Base-scenario'!I50*'Unit emission'!I93+'Base-scenario'!I138*'Unit emission'!I225)*4545454.54545455)/30</f>
        <v>0</v>
      </c>
      <c r="I49">
        <f>(('Base-scenario'!J50*'Unit emission'!J93+'Base-scenario'!J138*'Unit emission'!J225)*4545454.54545455)/30</f>
        <v>7273944.7863440197</v>
      </c>
      <c r="J49">
        <f>(('Base-scenario'!K50*'Unit emission'!K93+'Base-scenario'!K138*'Unit emission'!K225)*4545454.54545455)/30</f>
        <v>44835193.696250692</v>
      </c>
      <c r="K49">
        <f>(('Base-scenario'!L50*'Unit emission'!L93+'Base-scenario'!L138*'Unit emission'!L225)*4545454.54545455)/30</f>
        <v>0</v>
      </c>
      <c r="L49">
        <f>(('Base-scenario'!M50*'Unit emission'!M93+'Base-scenario'!M138*'Unit emission'!M225)*4545454.54545455)/30</f>
        <v>2135498.2148553943</v>
      </c>
      <c r="M49">
        <f>(('Base-scenario'!N50*'Unit emission'!N93+'Base-scenario'!N138*'Unit emission'!N225)*4545454.54545455)/30</f>
        <v>0</v>
      </c>
      <c r="N49">
        <f>(('Base-scenario'!O50*'Unit emission'!O93+'Base-scenario'!O138*'Unit emission'!O225)*4545454.54545455)/30</f>
        <v>0</v>
      </c>
      <c r="O49">
        <f>(('Base-scenario'!P50*'Unit emission'!P93+'Base-scenario'!P138*'Unit emission'!P225)*4545454.54545455)/30</f>
        <v>0</v>
      </c>
      <c r="P49">
        <f>(('Base-scenario'!Q50*'Unit emission'!Q93+'Base-scenario'!Q138*'Unit emission'!Q225)*4545454.54545455)/30</f>
        <v>286763.61931780848</v>
      </c>
      <c r="Q49">
        <f>(('Base-scenario'!R50*'Unit emission'!R93+'Base-scenario'!R138*'Unit emission'!R225)*4545454.54545455)/30</f>
        <v>7605052.6498290636</v>
      </c>
      <c r="R49">
        <v>0</v>
      </c>
      <c r="S49">
        <f>(('Base-scenario'!T50*'Unit emission'!C93+'Base-scenario'!T138*'Unit emission'!C225)*4545454.54545455)/30</f>
        <v>62976407.932196602</v>
      </c>
      <c r="T49">
        <f>(('Base-scenario'!U50*'Unit emission'!D93+'Base-scenario'!U138*'Unit emission'!D225)*4545454.54545455)/30</f>
        <v>370175452.109025</v>
      </c>
      <c r="U49">
        <f>(('Base-scenario'!V50*'Unit emission'!E93+'Base-scenario'!V138*'Unit emission'!E225)*4545454.54545455)/30</f>
        <v>16284107.425109649</v>
      </c>
      <c r="V49">
        <f>(('Base-scenario'!W50*'Unit emission'!F93+'Base-scenario'!W138*'Unit emission'!F225)*4545454.54545455)/30</f>
        <v>12048768.005519621</v>
      </c>
      <c r="W49">
        <f>(('Base-scenario'!X50*'Unit emission'!G93+'Base-scenario'!X138*'Unit emission'!G225)*4545454.54545455)/30</f>
        <v>20312802.31578384</v>
      </c>
      <c r="X49">
        <f>(('Base-scenario'!Y50*'Unit emission'!H93+'Base-scenario'!Y138*'Unit emission'!H225)*4545454.54545455)/30</f>
        <v>4799018.9172296515</v>
      </c>
      <c r="Y49">
        <f>(('Base-scenario'!Z50*'Unit emission'!I93+'Base-scenario'!Z138*'Unit emission'!I225)*4545454.54545455)/30</f>
        <v>0</v>
      </c>
      <c r="Z49">
        <f>(('Base-scenario'!AA50*'Unit emission'!J93+'Base-scenario'!AA138*'Unit emission'!J225)*4545454.54545455)/30</f>
        <v>7273944.7863440197</v>
      </c>
      <c r="AA49">
        <f>(('Base-scenario'!AB50*'Unit emission'!K93+'Base-scenario'!AB138*'Unit emission'!K225)*4545454.54545455)/30</f>
        <v>44835193.696250692</v>
      </c>
      <c r="AB49">
        <f>(('Base-scenario'!AC50*'Unit emission'!L93+'Base-scenario'!AC138*'Unit emission'!L225)*4545454.54545455)/30</f>
        <v>0</v>
      </c>
      <c r="AC49">
        <f>(('Base-scenario'!AD50*'Unit emission'!M93+'Base-scenario'!AD138*'Unit emission'!M225)*4545454.54545455)/30</f>
        <v>2135498.2148553943</v>
      </c>
      <c r="AD49">
        <f>(('Base-scenario'!AE50*'Unit emission'!N93+'Base-scenario'!AE138*'Unit emission'!N225)*4545454.54545455)/30</f>
        <v>0</v>
      </c>
      <c r="AE49">
        <f>(('Base-scenario'!AF50*'Unit emission'!O93+'Base-scenario'!AF138*'Unit emission'!O225)*4545454.54545455)/30</f>
        <v>0</v>
      </c>
      <c r="AF49">
        <f>(('Base-scenario'!AG50*'Unit emission'!P93+'Base-scenario'!AG138*'Unit emission'!P225)*4545454.54545455)/30</f>
        <v>0</v>
      </c>
      <c r="AG49">
        <f>(('Base-scenario'!AH50*'Unit emission'!Q93+'Base-scenario'!AH138*'Unit emission'!Q225)*4545454.54545455)/30</f>
        <v>286763.61931780848</v>
      </c>
      <c r="AH49">
        <f>(('Base-scenario'!AI50*'Unit emission'!R93+'Base-scenario'!AI138*'Unit emission'!R225)*4545454.54545455)/30</f>
        <v>7605052.6498290636</v>
      </c>
      <c r="AI49">
        <v>0</v>
      </c>
      <c r="AJ49">
        <f>(('Base-scenario'!AK50*'Unit emission'!C93+'Base-scenario'!AK138*'Unit emission'!C225)*4545454.54545455)/30</f>
        <v>62976407.932196602</v>
      </c>
      <c r="AK49">
        <f>(('Base-scenario'!AL50*'Unit emission'!D93+'Base-scenario'!AL138*'Unit emission'!D225)*4545454.54545455)/30</f>
        <v>370175452.109025</v>
      </c>
      <c r="AL49">
        <f>(('Base-scenario'!AM50*'Unit emission'!E93+'Base-scenario'!AM138*'Unit emission'!E225)*4545454.54545455)/30</f>
        <v>16284107.425109649</v>
      </c>
      <c r="AM49">
        <f>(('Base-scenario'!AN50*'Unit emission'!F93+'Base-scenario'!AN138*'Unit emission'!F225)*4545454.54545455)/30</f>
        <v>12048768.005519621</v>
      </c>
      <c r="AN49">
        <f>(('Base-scenario'!AO50*'Unit emission'!G93+'Base-scenario'!AO138*'Unit emission'!G225)*4545454.54545455)/30</f>
        <v>20312802.31578384</v>
      </c>
      <c r="AO49">
        <f>(('Base-scenario'!AP50*'Unit emission'!H93+'Base-scenario'!AP138*'Unit emission'!H225)*4545454.54545455)/30</f>
        <v>4799018.9172296515</v>
      </c>
      <c r="AP49">
        <f>(('Base-scenario'!AQ50*'Unit emission'!I93+'Base-scenario'!AQ138*'Unit emission'!I225)*4545454.54545455)/30</f>
        <v>0</v>
      </c>
      <c r="AQ49">
        <f>(('Base-scenario'!AR50*'Unit emission'!J93+'Base-scenario'!AR138*'Unit emission'!J225)*4545454.54545455)/30</f>
        <v>7273944.7863440197</v>
      </c>
      <c r="AR49">
        <f>(('Base-scenario'!AS50*'Unit emission'!K93+'Base-scenario'!AS138*'Unit emission'!K225)*4545454.54545455)/30</f>
        <v>44835193.696250692</v>
      </c>
      <c r="AS49">
        <f>(('Base-scenario'!AT50*'Unit emission'!L93+'Base-scenario'!AT138*'Unit emission'!L225)*4545454.54545455)/30</f>
        <v>0</v>
      </c>
      <c r="AT49">
        <f>(('Base-scenario'!AU50*'Unit emission'!M93+'Base-scenario'!AU138*'Unit emission'!M225)*4545454.54545455)/30</f>
        <v>2135498.2148553943</v>
      </c>
      <c r="AU49">
        <f>(('Base-scenario'!AV50*'Unit emission'!N93+'Base-scenario'!AV138*'Unit emission'!N225)*4545454.54545455)/30</f>
        <v>0</v>
      </c>
      <c r="AV49">
        <f>(('Base-scenario'!AW50*'Unit emission'!O93+'Base-scenario'!AW138*'Unit emission'!O225)*4545454.54545455)/30</f>
        <v>0</v>
      </c>
      <c r="AW49">
        <f>(('Base-scenario'!AX50*'Unit emission'!P93+'Base-scenario'!AX138*'Unit emission'!P225)*4545454.54545455)/30</f>
        <v>0</v>
      </c>
      <c r="AX49">
        <f>(('Base-scenario'!AY50*'Unit emission'!Q93+'Base-scenario'!AY138*'Unit emission'!Q225)*4545454.54545455)/30</f>
        <v>286763.61931780848</v>
      </c>
      <c r="AY49">
        <f>(('Base-scenario'!AZ50*'Unit emission'!R93+'Base-scenario'!AZ138*'Unit emission'!R225)*4545454.54545455)/30</f>
        <v>7605052.6498290636</v>
      </c>
      <c r="AZ49">
        <v>0</v>
      </c>
      <c r="BA49" s="9">
        <f>(('Base-scenario'!BB50*'Unit emission'!C93)*4545454.54545455)/30</f>
        <v>0</v>
      </c>
      <c r="BB49" s="9">
        <f>(('Base-scenario'!BC50*'Unit emission'!D93)*4545454.54545455)/30</f>
        <v>0</v>
      </c>
      <c r="BC49" s="9">
        <f>(('Base-scenario'!BD50*'Unit emission'!E93)*4545454.54545455)/30</f>
        <v>0</v>
      </c>
      <c r="BD49" s="9">
        <f>(('Base-scenario'!BE50*'Unit emission'!F93)*4545454.54545455)/30</f>
        <v>0</v>
      </c>
      <c r="BE49" s="9">
        <f>(('Base-scenario'!BF50*'Unit emission'!G93)*4545454.54545455)/30</f>
        <v>0</v>
      </c>
      <c r="BF49" s="9">
        <f>(('Base-scenario'!BG50*'Unit emission'!H93)*4545454.54545455)/30</f>
        <v>0</v>
      </c>
      <c r="BG49" s="9">
        <f>(('Base-scenario'!BH50*'Unit emission'!I93)*4545454.54545455)/30</f>
        <v>0</v>
      </c>
      <c r="BH49" s="9">
        <f>(('Base-scenario'!BI50*'Unit emission'!J93)*4545454.54545455)/30</f>
        <v>0</v>
      </c>
      <c r="BI49" s="9">
        <f>(('Base-scenario'!BJ50*'Unit emission'!K93)*4545454.54545455)/30</f>
        <v>0</v>
      </c>
      <c r="BJ49" s="9">
        <f>(('Base-scenario'!BK50*'Unit emission'!L93)*4545454.54545455)/30</f>
        <v>0</v>
      </c>
      <c r="BK49" s="9">
        <f>(('Base-scenario'!BL50*'Unit emission'!M93)*4545454.54545455)/30</f>
        <v>0</v>
      </c>
      <c r="BL49" s="9">
        <f>(('Base-scenario'!BM50*'Unit emission'!N93)*4545454.54545455)/30</f>
        <v>0</v>
      </c>
      <c r="BM49" s="9">
        <f>(('Base-scenario'!BN50*'Unit emission'!O93)*4545454.54545455)/30</f>
        <v>0</v>
      </c>
      <c r="BN49" s="9">
        <f>(('Base-scenario'!BO50*'Unit emission'!P93)*4545454.54545455)/30</f>
        <v>0</v>
      </c>
      <c r="BO49" s="9">
        <f>(('Base-scenario'!BP50*'Unit emission'!Q93)*4545454.54545455)/30</f>
        <v>0</v>
      </c>
      <c r="BP49" s="9">
        <f>(('Base-scenario'!BQ50*'Unit emission'!R93)*4545454.54545455)/30</f>
        <v>0</v>
      </c>
      <c r="BQ49" s="9">
        <v>0</v>
      </c>
      <c r="BR49" s="9">
        <f>(('Base-scenario'!BS50*'Unit emission'!C93)*4545454.54545455)/30</f>
        <v>0</v>
      </c>
      <c r="BS49" s="9">
        <f>(('Base-scenario'!BT50*'Unit emission'!D93)*4545454.54545455)/30</f>
        <v>0</v>
      </c>
      <c r="BT49" s="9">
        <f>(('Base-scenario'!BU50*'Unit emission'!E93)*4545454.54545455)/30</f>
        <v>0</v>
      </c>
      <c r="BU49" s="9">
        <f>(('Base-scenario'!BV50*'Unit emission'!F93)*4545454.54545455)/30</f>
        <v>0</v>
      </c>
      <c r="BV49" s="9">
        <f>(('Base-scenario'!BW50*'Unit emission'!G93)*4545454.54545455)/30</f>
        <v>0</v>
      </c>
      <c r="BW49" s="9">
        <f>(('Base-scenario'!BX50*'Unit emission'!H93)*4545454.54545455)/30</f>
        <v>0</v>
      </c>
      <c r="BX49" s="9">
        <f>(('Base-scenario'!BY50*'Unit emission'!I93)*4545454.54545455)/30</f>
        <v>0</v>
      </c>
      <c r="BY49" s="9">
        <f>(('Base-scenario'!BZ50*'Unit emission'!J93)*4545454.54545455)/30</f>
        <v>0</v>
      </c>
      <c r="BZ49" s="9">
        <f>(('Base-scenario'!CA50*'Unit emission'!K93)*4545454.54545455)/30</f>
        <v>0</v>
      </c>
      <c r="CA49" s="9">
        <f>(('Base-scenario'!CB50*'Unit emission'!L93)*4545454.54545455)/30</f>
        <v>0</v>
      </c>
      <c r="CB49" s="9">
        <f>(('Base-scenario'!CC50*'Unit emission'!M93)*4545454.54545455)/30</f>
        <v>0</v>
      </c>
      <c r="CC49" s="9">
        <f>(('Base-scenario'!CD50*'Unit emission'!N93)*4545454.54545455)/30</f>
        <v>0</v>
      </c>
      <c r="CD49" s="9">
        <f>(('Base-scenario'!CE50*'Unit emission'!O93)*4545454.54545455)/30</f>
        <v>0</v>
      </c>
      <c r="CE49" s="9">
        <f>(('Base-scenario'!CF50*'Unit emission'!P93)*4545454.54545455)/30</f>
        <v>0</v>
      </c>
      <c r="CF49" s="9">
        <f>(('Base-scenario'!CG50*'Unit emission'!Q93)*4545454.54545455)/30</f>
        <v>0</v>
      </c>
      <c r="CG49" s="9">
        <f>(('Base-scenario'!CH50*'Unit emission'!R93)*4545454.54545455)/30</f>
        <v>0</v>
      </c>
      <c r="CH49">
        <v>0</v>
      </c>
      <c r="CI49">
        <v>0</v>
      </c>
      <c r="CJ49">
        <v>67.066666666666663</v>
      </c>
      <c r="CK49">
        <f>(('RCP26 scenario'!C50*'Unit emission'!T93+'RCP26 scenario'!C138*'Unit emission'!T225)*4545454.54545455)/30</f>
        <v>62976407.932196602</v>
      </c>
      <c r="CL49">
        <f>(('RCP26 scenario'!D50*'Unit emission'!U93+'RCP26 scenario'!D138*'Unit emission'!U225)*4545454.54545455)/30</f>
        <v>370175452.109025</v>
      </c>
      <c r="CM49">
        <f>(('RCP26 scenario'!E50*'Unit emission'!V93+'RCP26 scenario'!E138*'Unit emission'!V225)*4545454.54545455)/30</f>
        <v>16284107.425109649</v>
      </c>
      <c r="CN49">
        <f>(('RCP26 scenario'!F50*'Unit emission'!W93+'RCP26 scenario'!F138*'Unit emission'!W225)*4545454.54545455)/30</f>
        <v>12048768.005519621</v>
      </c>
      <c r="CO49">
        <f>(('RCP26 scenario'!G50*'Unit emission'!X93+'RCP26 scenario'!G138*'Unit emission'!X225)*4545454.54545455)/30</f>
        <v>20312802.31578384</v>
      </c>
      <c r="CP49">
        <f>(('RCP26 scenario'!H50*'Unit emission'!Y93+'RCP26 scenario'!H138*'Unit emission'!Y225)*4545454.54545455)/30</f>
        <v>4799018.9172296515</v>
      </c>
      <c r="CQ49">
        <f>(('RCP26 scenario'!I50*'Unit emission'!Z93+'RCP26 scenario'!I138*'Unit emission'!Z225)*4545454.54545455)/30</f>
        <v>0</v>
      </c>
      <c r="CR49">
        <f>(('RCP26 scenario'!J50*'Unit emission'!AA93+'RCP26 scenario'!J138*'Unit emission'!AA225)*4545454.54545455)/30</f>
        <v>7273944.7863440197</v>
      </c>
      <c r="CS49">
        <f>(('RCP26 scenario'!K50*'Unit emission'!AB93+'RCP26 scenario'!K138*'Unit emission'!AB225)*4545454.54545455)/30</f>
        <v>44835193.696250692</v>
      </c>
      <c r="CT49">
        <f>(('RCP26 scenario'!L50*'Unit emission'!AC93+'RCP26 scenario'!L138*'Unit emission'!AC225)*4545454.54545455)/30</f>
        <v>0</v>
      </c>
      <c r="CU49">
        <f>(('RCP26 scenario'!M50*'Unit emission'!AD93+'RCP26 scenario'!M138*'Unit emission'!AD225)*4545454.54545455)/30</f>
        <v>2135498.2148553943</v>
      </c>
      <c r="CV49">
        <f>(('RCP26 scenario'!N50*'Unit emission'!AE93+'RCP26 scenario'!N138*'Unit emission'!AE225)*4545454.54545455)/30</f>
        <v>0</v>
      </c>
      <c r="CW49">
        <f>(('RCP26 scenario'!O50*'Unit emission'!AF93+'RCP26 scenario'!O138*'Unit emission'!AF225)*4545454.54545455)/30</f>
        <v>0</v>
      </c>
      <c r="CX49">
        <f>(('RCP26 scenario'!P50*'Unit emission'!AG93+'RCP26 scenario'!P138*'Unit emission'!AG225)*4545454.54545455)/30</f>
        <v>0</v>
      </c>
      <c r="CY49">
        <f>(('RCP26 scenario'!Q50*'Unit emission'!AH93+'RCP26 scenario'!Q138*'Unit emission'!AH225)*4545454.54545455)/30</f>
        <v>286763.61931780848</v>
      </c>
      <c r="CZ49">
        <f>(('RCP26 scenario'!R50*'Unit emission'!AI93+'RCP26 scenario'!R138*'Unit emission'!AI225)*4545454.54545455)/30</f>
        <v>7605052.6498290636</v>
      </c>
      <c r="DA49">
        <f>(('RCP26 scenario'!S50*'Unit emission'!AJ93)*4545454.54545455)/30</f>
        <v>0</v>
      </c>
      <c r="DB49">
        <f>(('RCP26 scenario'!T50*'Unit emission'!T93+'RCP26 scenario'!T138*'Unit emission'!T225)*4545454.54545455)/30</f>
        <v>62976407.932196602</v>
      </c>
      <c r="DC49">
        <f>(('RCP26 scenario'!U50*'Unit emission'!U93+'RCP26 scenario'!U138*'Unit emission'!U225)*4545454.54545455)/30</f>
        <v>370175452.109025</v>
      </c>
      <c r="DD49">
        <f>(('RCP26 scenario'!V50*'Unit emission'!V93+'RCP26 scenario'!V138*'Unit emission'!V225)*4545454.54545455)/30</f>
        <v>16284107.425109649</v>
      </c>
      <c r="DE49">
        <f>(('RCP26 scenario'!W50*'Unit emission'!W93+'RCP26 scenario'!W138*'Unit emission'!W225)*4545454.54545455)/30</f>
        <v>12048768.005519621</v>
      </c>
      <c r="DF49">
        <f>(('RCP26 scenario'!X50*'Unit emission'!X93+'RCP26 scenario'!X138*'Unit emission'!X225)*4545454.54545455)/30</f>
        <v>20312802.31578384</v>
      </c>
      <c r="DG49">
        <f>(('RCP26 scenario'!Y50*'Unit emission'!Y93+'RCP26 scenario'!Y138*'Unit emission'!Y225)*4545454.54545455)/30</f>
        <v>4799018.9172296515</v>
      </c>
      <c r="DH49">
        <f>(('RCP26 scenario'!Z50*'Unit emission'!Z93+'RCP26 scenario'!Z138*'Unit emission'!Z225)*4545454.54545455)/30</f>
        <v>0</v>
      </c>
      <c r="DI49">
        <f>(('RCP26 scenario'!AA50*'Unit emission'!AA93+'RCP26 scenario'!AA138*'Unit emission'!AA225)*4545454.54545455)/30</f>
        <v>7273944.7863440197</v>
      </c>
      <c r="DJ49">
        <f>(('RCP26 scenario'!AB50*'Unit emission'!AB93+'RCP26 scenario'!AB138*'Unit emission'!AB225)*4545454.54545455)/30</f>
        <v>44835193.696250692</v>
      </c>
      <c r="DK49">
        <f>(('RCP26 scenario'!AC50*'Unit emission'!AC93+'RCP26 scenario'!AC138*'Unit emission'!AC225)*4545454.54545455)/30</f>
        <v>0</v>
      </c>
      <c r="DL49">
        <f>(('RCP26 scenario'!AD50*'Unit emission'!AD93+'RCP26 scenario'!AD138*'Unit emission'!AD225)*4545454.54545455)/30</f>
        <v>2135498.2148553943</v>
      </c>
      <c r="DM49">
        <f>(('RCP26 scenario'!AE50*'Unit emission'!AE93+'RCP26 scenario'!AE138*'Unit emission'!AE225)*4545454.54545455)/30</f>
        <v>0</v>
      </c>
      <c r="DN49">
        <f>(('RCP26 scenario'!AF50*'Unit emission'!AF93+'RCP26 scenario'!AF138*'Unit emission'!AF225)*4545454.54545455)/30</f>
        <v>0</v>
      </c>
      <c r="DO49">
        <f>(('RCP26 scenario'!AG50*'Unit emission'!AG93+'RCP26 scenario'!AG138*'Unit emission'!AG225)*4545454.54545455)/30</f>
        <v>0</v>
      </c>
      <c r="DP49">
        <f>(('RCP26 scenario'!AH50*'Unit emission'!AH93+'RCP26 scenario'!AH138*'Unit emission'!AH225)*4545454.54545455)/30</f>
        <v>286763.61931780848</v>
      </c>
      <c r="DQ49">
        <f>(('RCP26 scenario'!AI50*'Unit emission'!AI93+'RCP26 scenario'!AI138*'Unit emission'!AI225)*4545454.54545455)/30</f>
        <v>7605052.6498290636</v>
      </c>
      <c r="DR49">
        <f>(('RCP26 scenario'!AJ50*'Unit emission'!AJ93)*4545454.54545455)/30</f>
        <v>0</v>
      </c>
      <c r="DS49">
        <f>(('RCP26 scenario'!AK50*'Unit emission'!T93+'RCP26 scenario'!AK138*'Unit emission'!T225)*4545454.54545455)/30</f>
        <v>62976407.932196602</v>
      </c>
      <c r="DT49">
        <f>(('RCP26 scenario'!AL50*'Unit emission'!U93+'RCP26 scenario'!AL138*'Unit emission'!U225)*4545454.54545455)/30</f>
        <v>370175452.109025</v>
      </c>
      <c r="DU49">
        <f>(('RCP26 scenario'!AM50*'Unit emission'!V93+'RCP26 scenario'!AM138*'Unit emission'!V225)*4545454.54545455)/30</f>
        <v>16284107.425109649</v>
      </c>
      <c r="DV49">
        <f>(('RCP26 scenario'!AN50*'Unit emission'!W93+'RCP26 scenario'!AN138*'Unit emission'!W225)*4545454.54545455)/30</f>
        <v>12048768.005519621</v>
      </c>
      <c r="DW49">
        <f>(('RCP26 scenario'!AO50*'Unit emission'!X93+'RCP26 scenario'!AO138*'Unit emission'!X225)*4545454.54545455)/30</f>
        <v>20312802.31578384</v>
      </c>
      <c r="DX49">
        <f>(('RCP26 scenario'!AP50*'Unit emission'!Y93+'RCP26 scenario'!AP138*'Unit emission'!Y225)*4545454.54545455)/30</f>
        <v>4799018.9172296515</v>
      </c>
      <c r="DY49">
        <f>(('RCP26 scenario'!AQ50*'Unit emission'!Z93+'RCP26 scenario'!AQ138*'Unit emission'!Z225)*4545454.54545455)/30</f>
        <v>0</v>
      </c>
      <c r="DZ49">
        <f>(('RCP26 scenario'!AR50*'Unit emission'!AA93+'RCP26 scenario'!AR138*'Unit emission'!AA225)*4545454.54545455)/30</f>
        <v>7273944.7863440197</v>
      </c>
      <c r="EA49">
        <f>(('RCP26 scenario'!AS50*'Unit emission'!AB93+'RCP26 scenario'!AS138*'Unit emission'!AB225)*4545454.54545455)/30</f>
        <v>44835193.696250692</v>
      </c>
      <c r="EB49">
        <f>(('RCP26 scenario'!AT50*'Unit emission'!AC93+'RCP26 scenario'!AT138*'Unit emission'!AC225)*4545454.54545455)/30</f>
        <v>0</v>
      </c>
      <c r="EC49">
        <f>(('RCP26 scenario'!AU50*'Unit emission'!AD93+'RCP26 scenario'!AU138*'Unit emission'!AD225)*4545454.54545455)/30</f>
        <v>2135498.2148553943</v>
      </c>
      <c r="ED49">
        <f>(('RCP26 scenario'!AV50*'Unit emission'!AE93+'RCP26 scenario'!AV138*'Unit emission'!AE225)*4545454.54545455)/30</f>
        <v>0</v>
      </c>
      <c r="EE49">
        <f>(('RCP26 scenario'!AW50*'Unit emission'!AF93+'RCP26 scenario'!AW138*'Unit emission'!AF225)*4545454.54545455)/30</f>
        <v>0</v>
      </c>
      <c r="EF49">
        <f>(('RCP26 scenario'!AX50*'Unit emission'!AG93+'RCP26 scenario'!AX138*'Unit emission'!AG225)*4545454.54545455)/30</f>
        <v>0</v>
      </c>
      <c r="EG49">
        <f>(('RCP26 scenario'!AY50*'Unit emission'!AH93+'RCP26 scenario'!AY138*'Unit emission'!AH225)*4545454.54545455)/30</f>
        <v>286763.61931780848</v>
      </c>
      <c r="EH49">
        <f>(('RCP26 scenario'!AZ50*'Unit emission'!AI93+'RCP26 scenario'!AZ138*'Unit emission'!AI225)*4545454.54545455)/30</f>
        <v>7605052.6498290636</v>
      </c>
      <c r="EI49">
        <f>(('RCP26 scenario'!BA50*'Unit emission'!AJ93)*4545454.54545455)/30</f>
        <v>0</v>
      </c>
      <c r="EJ49" s="9">
        <f>(('RCP26 scenario'!BB50*'Unit emission'!T93)*4545454.54545455)/30</f>
        <v>0</v>
      </c>
      <c r="EK49" s="9">
        <f>(('RCP26 scenario'!BC50*'Unit emission'!U93)*4545454.54545455)/30</f>
        <v>0</v>
      </c>
      <c r="EL49" s="9">
        <f>(('RCP26 scenario'!BD50*'Unit emission'!V93)*4545454.54545455)/30</f>
        <v>0</v>
      </c>
      <c r="EM49" s="9">
        <f>(('RCP26 scenario'!BE50*'Unit emission'!W93)*4545454.54545455)/30</f>
        <v>0</v>
      </c>
      <c r="EN49" s="9">
        <f>(('RCP26 scenario'!BF50*'Unit emission'!X93)*4545454.54545455)/30</f>
        <v>0</v>
      </c>
      <c r="EO49" s="9">
        <f>(('RCP26 scenario'!BG50*'Unit emission'!Y93)*4545454.54545455)/30</f>
        <v>0</v>
      </c>
      <c r="EP49" s="9">
        <f>(('RCP26 scenario'!BH50*'Unit emission'!Z93)*4545454.54545455)/30</f>
        <v>0</v>
      </c>
      <c r="EQ49" s="9">
        <f>(('RCP26 scenario'!BI50*'Unit emission'!AA93)*4545454.54545455)/30</f>
        <v>0</v>
      </c>
      <c r="ER49" s="9">
        <f>(('RCP26 scenario'!BJ50*'Unit emission'!AB93)*4545454.54545455)/30</f>
        <v>0</v>
      </c>
      <c r="ES49" s="9">
        <f>(('RCP26 scenario'!BK50*'Unit emission'!AC93)*4545454.54545455)/30</f>
        <v>0</v>
      </c>
      <c r="ET49" s="9">
        <f>(('RCP26 scenario'!BL50*'Unit emission'!AD93)*4545454.54545455)/30</f>
        <v>0</v>
      </c>
      <c r="EU49" s="9">
        <f>(('RCP26 scenario'!BM50*'Unit emission'!AE93)*4545454.54545455)/30</f>
        <v>0</v>
      </c>
      <c r="EV49" s="9">
        <f>(('RCP26 scenario'!BN50*'Unit emission'!AF93)*4545454.54545455)/30</f>
        <v>0</v>
      </c>
      <c r="EW49" s="9">
        <f>(('RCP26 scenario'!BO50*'Unit emission'!AG93)*4545454.54545455)/30</f>
        <v>0</v>
      </c>
      <c r="EX49" s="9">
        <f>(('RCP26 scenario'!BP50*'Unit emission'!AH93)*4545454.54545455)/30</f>
        <v>0</v>
      </c>
      <c r="EY49" s="9">
        <f>(('RCP26 scenario'!BQ50*'Unit emission'!AI93)*4545454.54545455)/30</f>
        <v>0</v>
      </c>
      <c r="EZ49" s="9">
        <f>(('RCP26 scenario'!BR50*'Unit emission'!AJ93)*4545454.54545455)/30</f>
        <v>0</v>
      </c>
      <c r="FA49" s="9">
        <f>(('RCP26 scenario'!BS50*'Unit emission'!T93)*4545454.54545455)/30</f>
        <v>0</v>
      </c>
      <c r="FB49" s="9">
        <f>(('RCP26 scenario'!BT50*'Unit emission'!U93)*4545454.54545455)/30</f>
        <v>0</v>
      </c>
      <c r="FC49" s="9">
        <f>(('RCP26 scenario'!BU50*'Unit emission'!V93)*4545454.54545455)/30</f>
        <v>0</v>
      </c>
      <c r="FD49" s="9">
        <f>(('RCP26 scenario'!BV50*'Unit emission'!W93)*4545454.54545455)/30</f>
        <v>0</v>
      </c>
      <c r="FE49" s="9">
        <f>(('RCP26 scenario'!BW50*'Unit emission'!X93)*4545454.54545455)/30</f>
        <v>0</v>
      </c>
      <c r="FF49" s="9">
        <f>(('RCP26 scenario'!BX50*'Unit emission'!Y93)*4545454.54545455)/30</f>
        <v>0</v>
      </c>
      <c r="FG49" s="9">
        <f>(('RCP26 scenario'!BY50*'Unit emission'!Z93)*4545454.54545455)/30</f>
        <v>0</v>
      </c>
      <c r="FH49" s="9">
        <f>(('RCP26 scenario'!BZ50*'Unit emission'!AA93)*4545454.54545455)/30</f>
        <v>0</v>
      </c>
      <c r="FI49" s="9">
        <f>(('RCP26 scenario'!CA50*'Unit emission'!AB93)*4545454.54545455)/30</f>
        <v>0</v>
      </c>
      <c r="FJ49" s="9">
        <f>(('RCP26 scenario'!CB50*'Unit emission'!AC93)*4545454.54545455)/30</f>
        <v>0</v>
      </c>
      <c r="FK49" s="9">
        <f>(('RCP26 scenario'!CC50*'Unit emission'!AD93)*4545454.54545455)/30</f>
        <v>0</v>
      </c>
      <c r="FL49" s="9">
        <f>(('RCP26 scenario'!CD50*'Unit emission'!AE93)*4545454.54545455)/30</f>
        <v>0</v>
      </c>
      <c r="FM49" s="9">
        <f>(('RCP26 scenario'!CE50*'Unit emission'!AF93)*4545454.54545455)/30</f>
        <v>0</v>
      </c>
      <c r="FN49" s="9">
        <f>(('RCP26 scenario'!CF50*'Unit emission'!AG93)*4545454.54545455)/30</f>
        <v>0</v>
      </c>
      <c r="FO49" s="9">
        <f>(('RCP26 scenario'!CG50*'Unit emission'!AH93)*4545454.54545455)/30</f>
        <v>0</v>
      </c>
      <c r="FP49" s="9">
        <f>(('RCP26 scenario'!CH50*'Unit emission'!AI93)*4545454.54545455)/30</f>
        <v>0</v>
      </c>
      <c r="FQ49">
        <v>0</v>
      </c>
      <c r="FR49">
        <v>0</v>
      </c>
      <c r="FS49">
        <v>67.066666666666663</v>
      </c>
      <c r="FT49">
        <f>(('RCP19 scenario'!C50*'Unit emission'!AK93+'RCP19 scenario'!C138*'Unit emission'!AK225)*4545454.54545455)/30</f>
        <v>62976407.932196602</v>
      </c>
      <c r="FU49">
        <f>(('RCP19 scenario'!D50*'Unit emission'!AL93+'RCP19 scenario'!D138*'Unit emission'!AL225)*4545454.54545455)/30</f>
        <v>370175452.109025</v>
      </c>
      <c r="FV49">
        <f>(('RCP19 scenario'!E50*'Unit emission'!AM93+'RCP19 scenario'!E138*'Unit emission'!AM225)*4545454.54545455)/30</f>
        <v>16284107.425109649</v>
      </c>
      <c r="FW49">
        <f>(('RCP19 scenario'!F50*'Unit emission'!AN93+'RCP19 scenario'!F138*'Unit emission'!AN225)*4545454.54545455)/30</f>
        <v>12048768.005519621</v>
      </c>
      <c r="FX49">
        <f>(('RCP19 scenario'!G50*'Unit emission'!AO93+'RCP19 scenario'!G138*'Unit emission'!AO225)*4545454.54545455)/30</f>
        <v>20312802.31578384</v>
      </c>
      <c r="FY49">
        <f>(('RCP19 scenario'!H50*'Unit emission'!AP93+'RCP19 scenario'!H138*'Unit emission'!AP225)*4545454.54545455)/30</f>
        <v>4799018.9172296515</v>
      </c>
      <c r="FZ49">
        <f>(('RCP19 scenario'!I50*'Unit emission'!AQ93+'RCP19 scenario'!I138*'Unit emission'!AQ225)*4545454.54545455)/30</f>
        <v>0</v>
      </c>
      <c r="GA49">
        <f>(('RCP19 scenario'!J50*'Unit emission'!AR93+'RCP19 scenario'!J138*'Unit emission'!AR225)*4545454.54545455)/30</f>
        <v>7273944.7863440197</v>
      </c>
      <c r="GB49">
        <f>(('RCP19 scenario'!K50*'Unit emission'!AS93+'RCP19 scenario'!K138*'Unit emission'!AS225)*4545454.54545455)/30</f>
        <v>44835193.696250692</v>
      </c>
      <c r="GC49">
        <f>(('RCP19 scenario'!L50*'Unit emission'!AT93+'RCP19 scenario'!L138*'Unit emission'!AT225)*4545454.54545455)/30</f>
        <v>0</v>
      </c>
      <c r="GD49">
        <f>(('RCP19 scenario'!M50*'Unit emission'!AU93+'RCP19 scenario'!M138*'Unit emission'!AU225)*4545454.54545455)/30</f>
        <v>2135498.2148553943</v>
      </c>
      <c r="GE49">
        <f>(('RCP19 scenario'!N50*'Unit emission'!AV93+'RCP19 scenario'!N138*'Unit emission'!AV225)*4545454.54545455)/30</f>
        <v>0</v>
      </c>
      <c r="GF49">
        <f>(('RCP19 scenario'!O50*'Unit emission'!AW93+'RCP19 scenario'!O138*'Unit emission'!AW225)*4545454.54545455)/30</f>
        <v>0</v>
      </c>
      <c r="GG49">
        <f>(('RCP19 scenario'!P50*'Unit emission'!AX93+'RCP19 scenario'!P138*'Unit emission'!AX225)*4545454.54545455)/30</f>
        <v>0</v>
      </c>
      <c r="GH49">
        <f>(('RCP19 scenario'!Q50*'Unit emission'!AY93+'RCP19 scenario'!Q138*'Unit emission'!AY225)*4545454.54545455)/30</f>
        <v>286763.61931780848</v>
      </c>
      <c r="GI49">
        <f>(('RCP19 scenario'!R50*'Unit emission'!AZ93+'RCP19 scenario'!R138*'Unit emission'!AZ225)*4545454.54545455)/30</f>
        <v>7605052.6498290636</v>
      </c>
      <c r="GJ49">
        <f>(('RCP19 scenario'!S50*'Unit emission'!BA93)*4545454.54545455)/30</f>
        <v>0</v>
      </c>
      <c r="GK49">
        <f>(('RCP19 scenario'!T50*'Unit emission'!AK93+'RCP19 scenario'!T138*'Unit emission'!AK225)*4545454.54545455)/30</f>
        <v>62976407.932196602</v>
      </c>
      <c r="GL49">
        <f>(('RCP19 scenario'!U50*'Unit emission'!AL93+'RCP19 scenario'!U138*'Unit emission'!AL225)*4545454.54545455)/30</f>
        <v>370175452.109025</v>
      </c>
      <c r="GM49">
        <f>(('RCP19 scenario'!V50*'Unit emission'!AM93+'RCP19 scenario'!V138*'Unit emission'!AM225)*4545454.54545455)/30</f>
        <v>16284107.425109649</v>
      </c>
      <c r="GN49">
        <f>(('RCP19 scenario'!W50*'Unit emission'!AN93+'RCP19 scenario'!W138*'Unit emission'!AN225)*4545454.54545455)/30</f>
        <v>12048768.005519621</v>
      </c>
      <c r="GO49">
        <f>(('RCP19 scenario'!X50*'Unit emission'!AO93+'RCP19 scenario'!X138*'Unit emission'!AO225)*4545454.54545455)/30</f>
        <v>20312802.31578384</v>
      </c>
      <c r="GP49">
        <f>(('RCP19 scenario'!Y50*'Unit emission'!AP93+'RCP19 scenario'!Y138*'Unit emission'!AP225)*4545454.54545455)/30</f>
        <v>4799018.9172296515</v>
      </c>
      <c r="GQ49">
        <f>(('RCP19 scenario'!Z50*'Unit emission'!AQ93+'RCP19 scenario'!Z138*'Unit emission'!AQ225)*4545454.54545455)/30</f>
        <v>0</v>
      </c>
      <c r="GR49">
        <f>(('RCP19 scenario'!AA50*'Unit emission'!AR93+'RCP19 scenario'!AA138*'Unit emission'!AR225)*4545454.54545455)/30</f>
        <v>7273944.7863440197</v>
      </c>
      <c r="GS49">
        <f>(('RCP19 scenario'!AB50*'Unit emission'!AS93+'RCP19 scenario'!AB138*'Unit emission'!AS225)*4545454.54545455)/30</f>
        <v>44835193.696250692</v>
      </c>
      <c r="GT49">
        <f>(('RCP19 scenario'!AC50*'Unit emission'!AT93+'RCP19 scenario'!AC138*'Unit emission'!AT225)*4545454.54545455)/30</f>
        <v>0</v>
      </c>
      <c r="GU49">
        <f>(('RCP19 scenario'!AD50*'Unit emission'!AU93+'RCP19 scenario'!AD138*'Unit emission'!AU225)*4545454.54545455)/30</f>
        <v>2135498.2148553943</v>
      </c>
      <c r="GV49">
        <f>(('RCP19 scenario'!AE50*'Unit emission'!AV93+'RCP19 scenario'!AE138*'Unit emission'!AV225)*4545454.54545455)/30</f>
        <v>0</v>
      </c>
      <c r="GW49">
        <f>(('RCP19 scenario'!AF50*'Unit emission'!AW93+'RCP19 scenario'!AF138*'Unit emission'!AW225)*4545454.54545455)/30</f>
        <v>0</v>
      </c>
      <c r="GX49">
        <f>(('RCP19 scenario'!AG50*'Unit emission'!AX93+'RCP19 scenario'!AG138*'Unit emission'!AX225)*4545454.54545455)/30</f>
        <v>0</v>
      </c>
      <c r="GY49">
        <f>(('RCP19 scenario'!AH50*'Unit emission'!AY93+'RCP19 scenario'!AH138*'Unit emission'!AY225)*4545454.54545455)/30</f>
        <v>286763.61931780848</v>
      </c>
      <c r="GZ49">
        <f>(('RCP19 scenario'!AI50*'Unit emission'!AZ93+'RCP19 scenario'!AI138*'Unit emission'!AZ225)*4545454.54545455)/30</f>
        <v>7605052.6498290636</v>
      </c>
      <c r="HA49">
        <f>(('RCP19 scenario'!AJ50*'Unit emission'!BA93)*4545454.54545455)/30</f>
        <v>0</v>
      </c>
      <c r="HB49">
        <f>(('RCP19 scenario'!AK50*'Unit emission'!AK93+'RCP19 scenario'!AK138*'Unit emission'!AK225)*4545454.54545455)/30</f>
        <v>62976407.932196602</v>
      </c>
      <c r="HC49">
        <f>(('RCP19 scenario'!AL50*'Unit emission'!AL93+'RCP19 scenario'!AL138*'Unit emission'!AL225)*4545454.54545455)/30</f>
        <v>370175452.109025</v>
      </c>
      <c r="HD49">
        <f>(('RCP19 scenario'!AM50*'Unit emission'!AM93+'RCP19 scenario'!AM138*'Unit emission'!AM225)*4545454.54545455)/30</f>
        <v>16284107.425109649</v>
      </c>
      <c r="HE49">
        <f>(('RCP19 scenario'!AN50*'Unit emission'!AN93+'RCP19 scenario'!AN138*'Unit emission'!AN225)*4545454.54545455)/30</f>
        <v>12048768.005519621</v>
      </c>
      <c r="HF49">
        <f>(('RCP19 scenario'!AO50*'Unit emission'!AO93+'RCP19 scenario'!AO138*'Unit emission'!AO225)*4545454.54545455)/30</f>
        <v>20312802.31578384</v>
      </c>
      <c r="HG49">
        <f>(('RCP19 scenario'!AP50*'Unit emission'!AP93+'RCP19 scenario'!AP138*'Unit emission'!AP225)*4545454.54545455)/30</f>
        <v>4799018.9172296515</v>
      </c>
      <c r="HH49">
        <f>(('RCP19 scenario'!AQ50*'Unit emission'!AQ93+'RCP19 scenario'!AQ138*'Unit emission'!AQ225)*4545454.54545455)/30</f>
        <v>0</v>
      </c>
      <c r="HI49">
        <f>(('RCP19 scenario'!AR50*'Unit emission'!AR93+'RCP19 scenario'!AR138*'Unit emission'!AR225)*4545454.54545455)/30</f>
        <v>7273944.7863440197</v>
      </c>
      <c r="HJ49">
        <f>(('RCP19 scenario'!AS50*'Unit emission'!AS93+'RCP19 scenario'!AS138*'Unit emission'!AS225)*4545454.54545455)/30</f>
        <v>44835193.696250692</v>
      </c>
      <c r="HK49">
        <f>(('RCP19 scenario'!AT50*'Unit emission'!AT93+'RCP19 scenario'!AT138*'Unit emission'!AT225)*4545454.54545455)/30</f>
        <v>0</v>
      </c>
      <c r="HL49">
        <f>(('RCP19 scenario'!AU50*'Unit emission'!AU93+'RCP19 scenario'!AU138*'Unit emission'!AU225)*4545454.54545455)/30</f>
        <v>2135498.2148553943</v>
      </c>
      <c r="HM49">
        <f>(('RCP19 scenario'!AV50*'Unit emission'!AV93+'RCP19 scenario'!AV138*'Unit emission'!AV225)*4545454.54545455)/30</f>
        <v>0</v>
      </c>
      <c r="HN49">
        <f>(('RCP19 scenario'!AW50*'Unit emission'!AW93+'RCP19 scenario'!AW138*'Unit emission'!AW225)*4545454.54545455)/30</f>
        <v>0</v>
      </c>
      <c r="HO49">
        <f>(('RCP19 scenario'!AX50*'Unit emission'!AX93+'RCP19 scenario'!AX138*'Unit emission'!AX225)*4545454.54545455)/30</f>
        <v>0</v>
      </c>
      <c r="HP49">
        <f>(('RCP19 scenario'!AY50*'Unit emission'!AY93+'RCP19 scenario'!AY138*'Unit emission'!AY225)*4545454.54545455)/30</f>
        <v>286763.61931780848</v>
      </c>
      <c r="HQ49">
        <f>(('RCP19 scenario'!AZ50*'Unit emission'!AZ93+'RCP19 scenario'!AZ138*'Unit emission'!AZ225)*4545454.54545455)/30</f>
        <v>7605052.6498290636</v>
      </c>
      <c r="HR49">
        <f>(('RCP19 scenario'!BA50*'Unit emission'!BA93)*4545454.54545455)/30</f>
        <v>0</v>
      </c>
      <c r="HS49" s="9">
        <f>(('RCP19 scenario'!BB50*'Unit emission'!AK93)*4545454.54545455)/30</f>
        <v>0</v>
      </c>
      <c r="HT49" s="9">
        <f>(('RCP19 scenario'!BC50*'Unit emission'!AL93)*4545454.54545455)/30</f>
        <v>0</v>
      </c>
      <c r="HU49" s="9">
        <f>(('RCP19 scenario'!BD50*'Unit emission'!AM93)*4545454.54545455)/30</f>
        <v>0</v>
      </c>
      <c r="HV49" s="9">
        <f>(('RCP19 scenario'!BE50*'Unit emission'!AN93)*4545454.54545455)/30</f>
        <v>0</v>
      </c>
      <c r="HW49" s="9">
        <f>(('RCP19 scenario'!BF50*'Unit emission'!AO93)*4545454.54545455)/30</f>
        <v>0</v>
      </c>
      <c r="HX49" s="9">
        <f>(('RCP19 scenario'!BG50*'Unit emission'!AP93)*4545454.54545455)/30</f>
        <v>0</v>
      </c>
      <c r="HY49" s="9">
        <f>(('RCP19 scenario'!BH50*'Unit emission'!AQ93)*4545454.54545455)/30</f>
        <v>0</v>
      </c>
      <c r="HZ49" s="9">
        <f>(('RCP19 scenario'!BI50*'Unit emission'!AR93)*4545454.54545455)/30</f>
        <v>0</v>
      </c>
      <c r="IA49" s="9">
        <f>(('RCP19 scenario'!BJ50*'Unit emission'!AS93)*4545454.54545455)/30</f>
        <v>0</v>
      </c>
      <c r="IB49" s="9">
        <f>(('RCP19 scenario'!BK50*'Unit emission'!AT93)*4545454.54545455)/30</f>
        <v>0</v>
      </c>
      <c r="IC49" s="9">
        <f>(('RCP19 scenario'!BL50*'Unit emission'!AU93)*4545454.54545455)/30</f>
        <v>0</v>
      </c>
      <c r="ID49" s="9">
        <f>(('RCP19 scenario'!BM50*'Unit emission'!AV93)*4545454.54545455)/30</f>
        <v>0</v>
      </c>
      <c r="IE49" s="9">
        <f>(('RCP19 scenario'!BN50*'Unit emission'!AW93)*4545454.54545455)/30</f>
        <v>0</v>
      </c>
      <c r="IF49" s="9">
        <f>(('RCP19 scenario'!BO50*'Unit emission'!AX93)*4545454.54545455)/30</f>
        <v>0</v>
      </c>
      <c r="IG49" s="9">
        <f>(('RCP19 scenario'!BP50*'Unit emission'!AY93)*4545454.54545455)/30</f>
        <v>0</v>
      </c>
      <c r="IH49" s="9">
        <f>(('RCP19 scenario'!BQ50*'Unit emission'!AZ93)*4545454.54545455)/30</f>
        <v>0</v>
      </c>
      <c r="II49" s="9">
        <f>(('RCP19 scenario'!BR50*'Unit emission'!BA93)*4545454.54545455)/30</f>
        <v>0</v>
      </c>
      <c r="IJ49" s="9">
        <f>(('RCP19 scenario'!BS50*'Unit emission'!AK93)*4545454.54545455)/30</f>
        <v>0</v>
      </c>
      <c r="IK49" s="9">
        <f>(('RCP19 scenario'!BT50*'Unit emission'!AL93)*4545454.54545455)/30</f>
        <v>0</v>
      </c>
      <c r="IL49" s="9">
        <f>(('RCP19 scenario'!BU50*'Unit emission'!AM93)*4545454.54545455)/30</f>
        <v>0</v>
      </c>
      <c r="IM49" s="9">
        <f>(('RCP19 scenario'!BV50*'Unit emission'!AN93)*4545454.54545455)/30</f>
        <v>0</v>
      </c>
      <c r="IN49" s="9">
        <f>(('RCP19 scenario'!BW50*'Unit emission'!AO93)*4545454.54545455)/30</f>
        <v>0</v>
      </c>
      <c r="IO49" s="9">
        <f>(('RCP19 scenario'!BX50*'Unit emission'!AP93)*4545454.54545455)/30</f>
        <v>0</v>
      </c>
      <c r="IP49" s="9">
        <f>(('RCP19 scenario'!BY50*'Unit emission'!AQ93)*4545454.54545455)/30</f>
        <v>0</v>
      </c>
      <c r="IQ49" s="9">
        <f>(('RCP19 scenario'!BZ50*'Unit emission'!AR93)*4545454.54545455)/30</f>
        <v>0</v>
      </c>
      <c r="IR49" s="9">
        <f>(('RCP19 scenario'!CA50*'Unit emission'!AS93)*4545454.54545455)/30</f>
        <v>0</v>
      </c>
      <c r="IS49" s="9">
        <f>(('RCP19 scenario'!CB50*'Unit emission'!AT93)*4545454.54545455)/30</f>
        <v>0</v>
      </c>
      <c r="IT49" s="9">
        <f>(('RCP19 scenario'!CC50*'Unit emission'!AU93)*4545454.54545455)/30</f>
        <v>0</v>
      </c>
      <c r="IU49" s="9">
        <f>(('RCP19 scenario'!CD50*'Unit emission'!AV93)*4545454.54545455)/30</f>
        <v>0</v>
      </c>
      <c r="IV49" s="9">
        <f>(('RCP19 scenario'!CE50*'Unit emission'!AW93)*4545454.54545455)/30</f>
        <v>0</v>
      </c>
      <c r="IW49" s="9">
        <f>(('RCP19 scenario'!CF50*'Unit emission'!AX93)*4545454.54545455)/30</f>
        <v>0</v>
      </c>
      <c r="IX49" s="9">
        <f>(('RCP19 scenario'!CG50*'Unit emission'!AY93)*4545454.54545455)/30</f>
        <v>0</v>
      </c>
      <c r="IY49" s="9">
        <f>(('RCP19 scenario'!CH50*'Unit emission'!AZ93)*4545454.54545455)/30</f>
        <v>0</v>
      </c>
    </row>
    <row r="50" spans="1:259" x14ac:dyDescent="0.25">
      <c r="A50">
        <v>2013</v>
      </c>
      <c r="B50">
        <f>(('Base-scenario'!C51*'Unit emission'!C94+'Base-scenario'!C139*'Unit emission'!C226)*4545454.54545455)/30</f>
        <v>161333187.5340994</v>
      </c>
      <c r="C50">
        <f>(('Base-scenario'!D51*'Unit emission'!D94+'Base-scenario'!D139*'Unit emission'!D226)*4545454.54545455)/30</f>
        <v>325337797.02720839</v>
      </c>
      <c r="D50">
        <f>(('Base-scenario'!E51*'Unit emission'!E94+'Base-scenario'!E139*'Unit emission'!E226)*4545454.54545455)/30</f>
        <v>123648946.39649709</v>
      </c>
      <c r="E50">
        <f>(('Base-scenario'!F51*'Unit emission'!F94+'Base-scenario'!F139*'Unit emission'!F226)*4545454.54545455)/30</f>
        <v>18782288.086626194</v>
      </c>
      <c r="F50">
        <f>(('Base-scenario'!G51*'Unit emission'!G94+'Base-scenario'!G139*'Unit emission'!G226)*4545454.54545455)/30</f>
        <v>24204224.649791718</v>
      </c>
      <c r="G50">
        <f>(('Base-scenario'!H51*'Unit emission'!H94+'Base-scenario'!H139*'Unit emission'!H226)*4545454.54545455)/30</f>
        <v>12493184.315268094</v>
      </c>
      <c r="H50">
        <f>(('Base-scenario'!I51*'Unit emission'!I94+'Base-scenario'!I139*'Unit emission'!I226)*4545454.54545455)/30</f>
        <v>6392448.341157645</v>
      </c>
      <c r="I50">
        <f>(('Base-scenario'!J51*'Unit emission'!J94+'Base-scenario'!J139*'Unit emission'!J226)*4545454.54545455)/30</f>
        <v>12023818.74360208</v>
      </c>
      <c r="J50">
        <f>(('Base-scenario'!K51*'Unit emission'!K94+'Base-scenario'!K139*'Unit emission'!K226)*4545454.54545455)/30</f>
        <v>82986016.463675812</v>
      </c>
      <c r="K50">
        <f>(('Base-scenario'!L51*'Unit emission'!L94+'Base-scenario'!L139*'Unit emission'!L226)*4545454.54545455)/30</f>
        <v>15215.29036740833</v>
      </c>
      <c r="L50">
        <f>(('Base-scenario'!M51*'Unit emission'!M94+'Base-scenario'!M139*'Unit emission'!M226)*4545454.54545455)/30</f>
        <v>3222245.1171010211</v>
      </c>
      <c r="M50">
        <f>(('Base-scenario'!N51*'Unit emission'!N94+'Base-scenario'!N139*'Unit emission'!N226)*4545454.54545455)/30</f>
        <v>0</v>
      </c>
      <c r="N50">
        <f>(('Base-scenario'!O51*'Unit emission'!O94+'Base-scenario'!O139*'Unit emission'!O226)*4545454.54545455)/30</f>
        <v>81899.293989022655</v>
      </c>
      <c r="O50">
        <f>(('Base-scenario'!P51*'Unit emission'!P94+'Base-scenario'!P139*'Unit emission'!P226)*4545454.54545455)/30</f>
        <v>0</v>
      </c>
      <c r="P50">
        <f>(('Base-scenario'!Q51*'Unit emission'!Q94+'Base-scenario'!Q139*'Unit emission'!Q226)*4545454.54545455)/30</f>
        <v>555748.33264786936</v>
      </c>
      <c r="Q50">
        <f>(('Base-scenario'!R51*'Unit emission'!R94+'Base-scenario'!R139*'Unit emission'!R226)*4545454.54545455)/30</f>
        <v>11572365.966269044</v>
      </c>
      <c r="R50">
        <v>0</v>
      </c>
      <c r="S50">
        <f>(('Base-scenario'!T51*'Unit emission'!C94+'Base-scenario'!T139*'Unit emission'!C226)*4545454.54545455)/30</f>
        <v>161333187.5340994</v>
      </c>
      <c r="T50">
        <f>(('Base-scenario'!U51*'Unit emission'!D94+'Base-scenario'!U139*'Unit emission'!D226)*4545454.54545455)/30</f>
        <v>325337797.02720839</v>
      </c>
      <c r="U50">
        <f>(('Base-scenario'!V51*'Unit emission'!E94+'Base-scenario'!V139*'Unit emission'!E226)*4545454.54545455)/30</f>
        <v>123648946.39649709</v>
      </c>
      <c r="V50">
        <f>(('Base-scenario'!W51*'Unit emission'!F94+'Base-scenario'!W139*'Unit emission'!F226)*4545454.54545455)/30</f>
        <v>18782288.086626194</v>
      </c>
      <c r="W50">
        <f>(('Base-scenario'!X51*'Unit emission'!G94+'Base-scenario'!X139*'Unit emission'!G226)*4545454.54545455)/30</f>
        <v>24204224.649791718</v>
      </c>
      <c r="X50">
        <f>(('Base-scenario'!Y51*'Unit emission'!H94+'Base-scenario'!Y139*'Unit emission'!H226)*4545454.54545455)/30</f>
        <v>12493184.315268094</v>
      </c>
      <c r="Y50">
        <f>(('Base-scenario'!Z51*'Unit emission'!I94+'Base-scenario'!Z139*'Unit emission'!I226)*4545454.54545455)/30</f>
        <v>6392448.341157645</v>
      </c>
      <c r="Z50">
        <f>(('Base-scenario'!AA51*'Unit emission'!J94+'Base-scenario'!AA139*'Unit emission'!J226)*4545454.54545455)/30</f>
        <v>12023818.74360208</v>
      </c>
      <c r="AA50">
        <f>(('Base-scenario'!AB51*'Unit emission'!K94+'Base-scenario'!AB139*'Unit emission'!K226)*4545454.54545455)/30</f>
        <v>82986016.463675812</v>
      </c>
      <c r="AB50">
        <f>(('Base-scenario'!AC51*'Unit emission'!L94+'Base-scenario'!AC139*'Unit emission'!L226)*4545454.54545455)/30</f>
        <v>15215.29036740833</v>
      </c>
      <c r="AC50">
        <f>(('Base-scenario'!AD51*'Unit emission'!M94+'Base-scenario'!AD139*'Unit emission'!M226)*4545454.54545455)/30</f>
        <v>3222245.1171010211</v>
      </c>
      <c r="AD50">
        <f>(('Base-scenario'!AE51*'Unit emission'!N94+'Base-scenario'!AE139*'Unit emission'!N226)*4545454.54545455)/30</f>
        <v>0</v>
      </c>
      <c r="AE50">
        <f>(('Base-scenario'!AF51*'Unit emission'!O94+'Base-scenario'!AF139*'Unit emission'!O226)*4545454.54545455)/30</f>
        <v>81899.293989022655</v>
      </c>
      <c r="AF50">
        <f>(('Base-scenario'!AG51*'Unit emission'!P94+'Base-scenario'!AG139*'Unit emission'!P226)*4545454.54545455)/30</f>
        <v>0</v>
      </c>
      <c r="AG50">
        <f>(('Base-scenario'!AH51*'Unit emission'!Q94+'Base-scenario'!AH139*'Unit emission'!Q226)*4545454.54545455)/30</f>
        <v>555748.33264786936</v>
      </c>
      <c r="AH50">
        <f>(('Base-scenario'!AI51*'Unit emission'!R94+'Base-scenario'!AI139*'Unit emission'!R226)*4545454.54545455)/30</f>
        <v>11572365.966269044</v>
      </c>
      <c r="AI50">
        <v>0</v>
      </c>
      <c r="AJ50">
        <f>(('Base-scenario'!AK51*'Unit emission'!C94+'Base-scenario'!AK139*'Unit emission'!C226)*4545454.54545455)/30</f>
        <v>161333187.5340994</v>
      </c>
      <c r="AK50">
        <f>(('Base-scenario'!AL51*'Unit emission'!D94+'Base-scenario'!AL139*'Unit emission'!D226)*4545454.54545455)/30</f>
        <v>325337797.02720839</v>
      </c>
      <c r="AL50">
        <f>(('Base-scenario'!AM51*'Unit emission'!E94+'Base-scenario'!AM139*'Unit emission'!E226)*4545454.54545455)/30</f>
        <v>123648946.39649709</v>
      </c>
      <c r="AM50">
        <f>(('Base-scenario'!AN51*'Unit emission'!F94+'Base-scenario'!AN139*'Unit emission'!F226)*4545454.54545455)/30</f>
        <v>18782288.086626194</v>
      </c>
      <c r="AN50">
        <f>(('Base-scenario'!AO51*'Unit emission'!G94+'Base-scenario'!AO139*'Unit emission'!G226)*4545454.54545455)/30</f>
        <v>24204224.649791718</v>
      </c>
      <c r="AO50">
        <f>(('Base-scenario'!AP51*'Unit emission'!H94+'Base-scenario'!AP139*'Unit emission'!H226)*4545454.54545455)/30</f>
        <v>12493184.315268094</v>
      </c>
      <c r="AP50">
        <f>(('Base-scenario'!AQ51*'Unit emission'!I94+'Base-scenario'!AQ139*'Unit emission'!I226)*4545454.54545455)/30</f>
        <v>6392448.341157645</v>
      </c>
      <c r="AQ50">
        <f>(('Base-scenario'!AR51*'Unit emission'!J94+'Base-scenario'!AR139*'Unit emission'!J226)*4545454.54545455)/30</f>
        <v>12023818.74360208</v>
      </c>
      <c r="AR50">
        <f>(('Base-scenario'!AS51*'Unit emission'!K94+'Base-scenario'!AS139*'Unit emission'!K226)*4545454.54545455)/30</f>
        <v>82986016.463675812</v>
      </c>
      <c r="AS50">
        <f>(('Base-scenario'!AT51*'Unit emission'!L94+'Base-scenario'!AT139*'Unit emission'!L226)*4545454.54545455)/30</f>
        <v>15215.29036740833</v>
      </c>
      <c r="AT50">
        <f>(('Base-scenario'!AU51*'Unit emission'!M94+'Base-scenario'!AU139*'Unit emission'!M226)*4545454.54545455)/30</f>
        <v>3222245.1171010211</v>
      </c>
      <c r="AU50">
        <f>(('Base-scenario'!AV51*'Unit emission'!N94+'Base-scenario'!AV139*'Unit emission'!N226)*4545454.54545455)/30</f>
        <v>0</v>
      </c>
      <c r="AV50">
        <f>(('Base-scenario'!AW51*'Unit emission'!O94+'Base-scenario'!AW139*'Unit emission'!O226)*4545454.54545455)/30</f>
        <v>81899.293989022655</v>
      </c>
      <c r="AW50">
        <f>(('Base-scenario'!AX51*'Unit emission'!P94+'Base-scenario'!AX139*'Unit emission'!P226)*4545454.54545455)/30</f>
        <v>0</v>
      </c>
      <c r="AX50">
        <f>(('Base-scenario'!AY51*'Unit emission'!Q94+'Base-scenario'!AY139*'Unit emission'!Q226)*4545454.54545455)/30</f>
        <v>555748.33264786936</v>
      </c>
      <c r="AY50">
        <f>(('Base-scenario'!AZ51*'Unit emission'!R94+'Base-scenario'!AZ139*'Unit emission'!R226)*4545454.54545455)/30</f>
        <v>11572365.966269044</v>
      </c>
      <c r="AZ50">
        <v>0</v>
      </c>
      <c r="BA50" s="9">
        <f>(('Base-scenario'!BB51*'Unit emission'!C94)*4545454.54545455)/30</f>
        <v>0</v>
      </c>
      <c r="BB50" s="9">
        <f>(('Base-scenario'!BC51*'Unit emission'!D94)*4545454.54545455)/30</f>
        <v>0</v>
      </c>
      <c r="BC50" s="9">
        <f>(('Base-scenario'!BD51*'Unit emission'!E94)*4545454.54545455)/30</f>
        <v>0</v>
      </c>
      <c r="BD50" s="9">
        <f>(('Base-scenario'!BE51*'Unit emission'!F94)*4545454.54545455)/30</f>
        <v>0</v>
      </c>
      <c r="BE50" s="9">
        <f>(('Base-scenario'!BF51*'Unit emission'!G94)*4545454.54545455)/30</f>
        <v>0</v>
      </c>
      <c r="BF50" s="9">
        <f>(('Base-scenario'!BG51*'Unit emission'!H94)*4545454.54545455)/30</f>
        <v>0</v>
      </c>
      <c r="BG50" s="9">
        <f>(('Base-scenario'!BH51*'Unit emission'!I94)*4545454.54545455)/30</f>
        <v>0</v>
      </c>
      <c r="BH50" s="9">
        <f>(('Base-scenario'!BI51*'Unit emission'!J94)*4545454.54545455)/30</f>
        <v>0</v>
      </c>
      <c r="BI50" s="9">
        <f>(('Base-scenario'!BJ51*'Unit emission'!K94)*4545454.54545455)/30</f>
        <v>0</v>
      </c>
      <c r="BJ50" s="9">
        <f>(('Base-scenario'!BK51*'Unit emission'!L94)*4545454.54545455)/30</f>
        <v>0</v>
      </c>
      <c r="BK50" s="9">
        <f>(('Base-scenario'!BL51*'Unit emission'!M94)*4545454.54545455)/30</f>
        <v>0</v>
      </c>
      <c r="BL50" s="9">
        <f>(('Base-scenario'!BM51*'Unit emission'!N94)*4545454.54545455)/30</f>
        <v>0</v>
      </c>
      <c r="BM50" s="9">
        <f>(('Base-scenario'!BN51*'Unit emission'!O94)*4545454.54545455)/30</f>
        <v>0</v>
      </c>
      <c r="BN50" s="9">
        <f>(('Base-scenario'!BO51*'Unit emission'!P94)*4545454.54545455)/30</f>
        <v>0</v>
      </c>
      <c r="BO50" s="9">
        <f>(('Base-scenario'!BP51*'Unit emission'!Q94)*4545454.54545455)/30</f>
        <v>0</v>
      </c>
      <c r="BP50" s="9">
        <f>(('Base-scenario'!BQ51*'Unit emission'!R94)*4545454.54545455)/30</f>
        <v>0</v>
      </c>
      <c r="BQ50" s="9">
        <v>0</v>
      </c>
      <c r="BR50" s="9">
        <f>(('Base-scenario'!BS51*'Unit emission'!C94)*4545454.54545455)/30</f>
        <v>0</v>
      </c>
      <c r="BS50" s="9">
        <f>(('Base-scenario'!BT51*'Unit emission'!D94)*4545454.54545455)/30</f>
        <v>0</v>
      </c>
      <c r="BT50" s="9">
        <f>(('Base-scenario'!BU51*'Unit emission'!E94)*4545454.54545455)/30</f>
        <v>0</v>
      </c>
      <c r="BU50" s="9">
        <f>(('Base-scenario'!BV51*'Unit emission'!F94)*4545454.54545455)/30</f>
        <v>0</v>
      </c>
      <c r="BV50" s="9">
        <f>(('Base-scenario'!BW51*'Unit emission'!G94)*4545454.54545455)/30</f>
        <v>0</v>
      </c>
      <c r="BW50" s="9">
        <f>(('Base-scenario'!BX51*'Unit emission'!H94)*4545454.54545455)/30</f>
        <v>0</v>
      </c>
      <c r="BX50" s="9">
        <f>(('Base-scenario'!BY51*'Unit emission'!I94)*4545454.54545455)/30</f>
        <v>0</v>
      </c>
      <c r="BY50" s="9">
        <f>(('Base-scenario'!BZ51*'Unit emission'!J94)*4545454.54545455)/30</f>
        <v>0</v>
      </c>
      <c r="BZ50" s="9">
        <f>(('Base-scenario'!CA51*'Unit emission'!K94)*4545454.54545455)/30</f>
        <v>0</v>
      </c>
      <c r="CA50" s="9">
        <f>(('Base-scenario'!CB51*'Unit emission'!L94)*4545454.54545455)/30</f>
        <v>0</v>
      </c>
      <c r="CB50" s="9">
        <f>(('Base-scenario'!CC51*'Unit emission'!M94)*4545454.54545455)/30</f>
        <v>0</v>
      </c>
      <c r="CC50" s="9">
        <f>(('Base-scenario'!CD51*'Unit emission'!N94)*4545454.54545455)/30</f>
        <v>0</v>
      </c>
      <c r="CD50" s="9">
        <f>(('Base-scenario'!CE51*'Unit emission'!O94)*4545454.54545455)/30</f>
        <v>0</v>
      </c>
      <c r="CE50" s="9">
        <f>(('Base-scenario'!CF51*'Unit emission'!P94)*4545454.54545455)/30</f>
        <v>0</v>
      </c>
      <c r="CF50" s="9">
        <f>(('Base-scenario'!CG51*'Unit emission'!Q94)*4545454.54545455)/30</f>
        <v>0</v>
      </c>
      <c r="CG50" s="9">
        <f>(('Base-scenario'!CH51*'Unit emission'!R94)*4545454.54545455)/30</f>
        <v>0</v>
      </c>
      <c r="CH50">
        <v>0</v>
      </c>
      <c r="CI50">
        <v>0</v>
      </c>
      <c r="CJ50">
        <v>67.099999999999994</v>
      </c>
      <c r="CK50">
        <f>(('RCP26 scenario'!C51*'Unit emission'!T94+'RCP26 scenario'!C139*'Unit emission'!T226)*4545454.54545455)/30</f>
        <v>161333187.5340994</v>
      </c>
      <c r="CL50">
        <f>(('RCP26 scenario'!D51*'Unit emission'!U94+'RCP26 scenario'!D139*'Unit emission'!U226)*4545454.54545455)/30</f>
        <v>325337797.02720839</v>
      </c>
      <c r="CM50">
        <f>(('RCP26 scenario'!E51*'Unit emission'!V94+'RCP26 scenario'!E139*'Unit emission'!V226)*4545454.54545455)/30</f>
        <v>123648946.39649709</v>
      </c>
      <c r="CN50">
        <f>(('RCP26 scenario'!F51*'Unit emission'!W94+'RCP26 scenario'!F139*'Unit emission'!W226)*4545454.54545455)/30</f>
        <v>18782288.086626194</v>
      </c>
      <c r="CO50">
        <f>(('RCP26 scenario'!G51*'Unit emission'!X94+'RCP26 scenario'!G139*'Unit emission'!X226)*4545454.54545455)/30</f>
        <v>24204224.649791718</v>
      </c>
      <c r="CP50">
        <f>(('RCP26 scenario'!H51*'Unit emission'!Y94+'RCP26 scenario'!H139*'Unit emission'!Y226)*4545454.54545455)/30</f>
        <v>12493184.315268094</v>
      </c>
      <c r="CQ50">
        <f>(('RCP26 scenario'!I51*'Unit emission'!Z94+'RCP26 scenario'!I139*'Unit emission'!Z226)*4545454.54545455)/30</f>
        <v>6392448.341157645</v>
      </c>
      <c r="CR50">
        <f>(('RCP26 scenario'!J51*'Unit emission'!AA94+'RCP26 scenario'!J139*'Unit emission'!AA226)*4545454.54545455)/30</f>
        <v>12023818.74360208</v>
      </c>
      <c r="CS50">
        <f>(('RCP26 scenario'!K51*'Unit emission'!AB94+'RCP26 scenario'!K139*'Unit emission'!AB226)*4545454.54545455)/30</f>
        <v>82986016.463675812</v>
      </c>
      <c r="CT50">
        <f>(('RCP26 scenario'!L51*'Unit emission'!AC94+'RCP26 scenario'!L139*'Unit emission'!AC226)*4545454.54545455)/30</f>
        <v>15215.29036740833</v>
      </c>
      <c r="CU50">
        <f>(('RCP26 scenario'!M51*'Unit emission'!AD94+'RCP26 scenario'!M139*'Unit emission'!AD226)*4545454.54545455)/30</f>
        <v>3222245.1171010211</v>
      </c>
      <c r="CV50">
        <f>(('RCP26 scenario'!N51*'Unit emission'!AE94+'RCP26 scenario'!N139*'Unit emission'!AE226)*4545454.54545455)/30</f>
        <v>0</v>
      </c>
      <c r="CW50">
        <f>(('RCP26 scenario'!O51*'Unit emission'!AF94+'RCP26 scenario'!O139*'Unit emission'!AF226)*4545454.54545455)/30</f>
        <v>81899.293989022655</v>
      </c>
      <c r="CX50">
        <f>(('RCP26 scenario'!P51*'Unit emission'!AG94+'RCP26 scenario'!P139*'Unit emission'!AG226)*4545454.54545455)/30</f>
        <v>0</v>
      </c>
      <c r="CY50">
        <f>(('RCP26 scenario'!Q51*'Unit emission'!AH94+'RCP26 scenario'!Q139*'Unit emission'!AH226)*4545454.54545455)/30</f>
        <v>555748.33264786936</v>
      </c>
      <c r="CZ50">
        <f>(('RCP26 scenario'!R51*'Unit emission'!AI94+'RCP26 scenario'!R139*'Unit emission'!AI226)*4545454.54545455)/30</f>
        <v>11572365.966269044</v>
      </c>
      <c r="DA50">
        <f>(('RCP26 scenario'!S51*'Unit emission'!AJ94)*4545454.54545455)/30</f>
        <v>0</v>
      </c>
      <c r="DB50">
        <f>(('RCP26 scenario'!T51*'Unit emission'!T94+'RCP26 scenario'!T139*'Unit emission'!T226)*4545454.54545455)/30</f>
        <v>161333187.5340994</v>
      </c>
      <c r="DC50">
        <f>(('RCP26 scenario'!U51*'Unit emission'!U94+'RCP26 scenario'!U139*'Unit emission'!U226)*4545454.54545455)/30</f>
        <v>325337797.02720839</v>
      </c>
      <c r="DD50">
        <f>(('RCP26 scenario'!V51*'Unit emission'!V94+'RCP26 scenario'!V139*'Unit emission'!V226)*4545454.54545455)/30</f>
        <v>123648946.39649709</v>
      </c>
      <c r="DE50">
        <f>(('RCP26 scenario'!W51*'Unit emission'!W94+'RCP26 scenario'!W139*'Unit emission'!W226)*4545454.54545455)/30</f>
        <v>18782288.086626194</v>
      </c>
      <c r="DF50">
        <f>(('RCP26 scenario'!X51*'Unit emission'!X94+'RCP26 scenario'!X139*'Unit emission'!X226)*4545454.54545455)/30</f>
        <v>24204224.649791718</v>
      </c>
      <c r="DG50">
        <f>(('RCP26 scenario'!Y51*'Unit emission'!Y94+'RCP26 scenario'!Y139*'Unit emission'!Y226)*4545454.54545455)/30</f>
        <v>12493184.315268094</v>
      </c>
      <c r="DH50">
        <f>(('RCP26 scenario'!Z51*'Unit emission'!Z94+'RCP26 scenario'!Z139*'Unit emission'!Z226)*4545454.54545455)/30</f>
        <v>6392448.341157645</v>
      </c>
      <c r="DI50">
        <f>(('RCP26 scenario'!AA51*'Unit emission'!AA94+'RCP26 scenario'!AA139*'Unit emission'!AA226)*4545454.54545455)/30</f>
        <v>12023818.74360208</v>
      </c>
      <c r="DJ50">
        <f>(('RCP26 scenario'!AB51*'Unit emission'!AB94+'RCP26 scenario'!AB139*'Unit emission'!AB226)*4545454.54545455)/30</f>
        <v>82986016.463675812</v>
      </c>
      <c r="DK50">
        <f>(('RCP26 scenario'!AC51*'Unit emission'!AC94+'RCP26 scenario'!AC139*'Unit emission'!AC226)*4545454.54545455)/30</f>
        <v>15215.29036740833</v>
      </c>
      <c r="DL50">
        <f>(('RCP26 scenario'!AD51*'Unit emission'!AD94+'RCP26 scenario'!AD139*'Unit emission'!AD226)*4545454.54545455)/30</f>
        <v>3222245.1171010211</v>
      </c>
      <c r="DM50">
        <f>(('RCP26 scenario'!AE51*'Unit emission'!AE94+'RCP26 scenario'!AE139*'Unit emission'!AE226)*4545454.54545455)/30</f>
        <v>0</v>
      </c>
      <c r="DN50">
        <f>(('RCP26 scenario'!AF51*'Unit emission'!AF94+'RCP26 scenario'!AF139*'Unit emission'!AF226)*4545454.54545455)/30</f>
        <v>81899.293989022655</v>
      </c>
      <c r="DO50">
        <f>(('RCP26 scenario'!AG51*'Unit emission'!AG94+'RCP26 scenario'!AG139*'Unit emission'!AG226)*4545454.54545455)/30</f>
        <v>0</v>
      </c>
      <c r="DP50">
        <f>(('RCP26 scenario'!AH51*'Unit emission'!AH94+'RCP26 scenario'!AH139*'Unit emission'!AH226)*4545454.54545455)/30</f>
        <v>555748.33264786936</v>
      </c>
      <c r="DQ50">
        <f>(('RCP26 scenario'!AI51*'Unit emission'!AI94+'RCP26 scenario'!AI139*'Unit emission'!AI226)*4545454.54545455)/30</f>
        <v>11572365.966269044</v>
      </c>
      <c r="DR50">
        <f>(('RCP26 scenario'!AJ51*'Unit emission'!AJ94)*4545454.54545455)/30</f>
        <v>0</v>
      </c>
      <c r="DS50">
        <f>(('RCP26 scenario'!AK51*'Unit emission'!T94+'RCP26 scenario'!AK139*'Unit emission'!T226)*4545454.54545455)/30</f>
        <v>161333187.5340994</v>
      </c>
      <c r="DT50">
        <f>(('RCP26 scenario'!AL51*'Unit emission'!U94+'RCP26 scenario'!AL139*'Unit emission'!U226)*4545454.54545455)/30</f>
        <v>325337797.02720839</v>
      </c>
      <c r="DU50">
        <f>(('RCP26 scenario'!AM51*'Unit emission'!V94+'RCP26 scenario'!AM139*'Unit emission'!V226)*4545454.54545455)/30</f>
        <v>123648946.39649709</v>
      </c>
      <c r="DV50">
        <f>(('RCP26 scenario'!AN51*'Unit emission'!W94+'RCP26 scenario'!AN139*'Unit emission'!W226)*4545454.54545455)/30</f>
        <v>18782288.086626194</v>
      </c>
      <c r="DW50">
        <f>(('RCP26 scenario'!AO51*'Unit emission'!X94+'RCP26 scenario'!AO139*'Unit emission'!X226)*4545454.54545455)/30</f>
        <v>24204224.649791718</v>
      </c>
      <c r="DX50">
        <f>(('RCP26 scenario'!AP51*'Unit emission'!Y94+'RCP26 scenario'!AP139*'Unit emission'!Y226)*4545454.54545455)/30</f>
        <v>12493184.315268094</v>
      </c>
      <c r="DY50">
        <f>(('RCP26 scenario'!AQ51*'Unit emission'!Z94+'RCP26 scenario'!AQ139*'Unit emission'!Z226)*4545454.54545455)/30</f>
        <v>6392448.341157645</v>
      </c>
      <c r="DZ50">
        <f>(('RCP26 scenario'!AR51*'Unit emission'!AA94+'RCP26 scenario'!AR139*'Unit emission'!AA226)*4545454.54545455)/30</f>
        <v>12023818.74360208</v>
      </c>
      <c r="EA50">
        <f>(('RCP26 scenario'!AS51*'Unit emission'!AB94+'RCP26 scenario'!AS139*'Unit emission'!AB226)*4545454.54545455)/30</f>
        <v>82986016.463675812</v>
      </c>
      <c r="EB50">
        <f>(('RCP26 scenario'!AT51*'Unit emission'!AC94+'RCP26 scenario'!AT139*'Unit emission'!AC226)*4545454.54545455)/30</f>
        <v>15215.29036740833</v>
      </c>
      <c r="EC50">
        <f>(('RCP26 scenario'!AU51*'Unit emission'!AD94+'RCP26 scenario'!AU139*'Unit emission'!AD226)*4545454.54545455)/30</f>
        <v>3222245.1171010211</v>
      </c>
      <c r="ED50">
        <f>(('RCP26 scenario'!AV51*'Unit emission'!AE94+'RCP26 scenario'!AV139*'Unit emission'!AE226)*4545454.54545455)/30</f>
        <v>0</v>
      </c>
      <c r="EE50">
        <f>(('RCP26 scenario'!AW51*'Unit emission'!AF94+'RCP26 scenario'!AW139*'Unit emission'!AF226)*4545454.54545455)/30</f>
        <v>81899.293989022655</v>
      </c>
      <c r="EF50">
        <f>(('RCP26 scenario'!AX51*'Unit emission'!AG94+'RCP26 scenario'!AX139*'Unit emission'!AG226)*4545454.54545455)/30</f>
        <v>0</v>
      </c>
      <c r="EG50">
        <f>(('RCP26 scenario'!AY51*'Unit emission'!AH94+'RCP26 scenario'!AY139*'Unit emission'!AH226)*4545454.54545455)/30</f>
        <v>555748.33264786936</v>
      </c>
      <c r="EH50">
        <f>(('RCP26 scenario'!AZ51*'Unit emission'!AI94+'RCP26 scenario'!AZ139*'Unit emission'!AI226)*4545454.54545455)/30</f>
        <v>11572365.966269044</v>
      </c>
      <c r="EI50">
        <f>(('RCP26 scenario'!BA51*'Unit emission'!AJ94)*4545454.54545455)/30</f>
        <v>0</v>
      </c>
      <c r="EJ50" s="9">
        <f>(('RCP26 scenario'!BB51*'Unit emission'!T94)*4545454.54545455)/30</f>
        <v>0</v>
      </c>
      <c r="EK50" s="9">
        <f>(('RCP26 scenario'!BC51*'Unit emission'!U94)*4545454.54545455)/30</f>
        <v>0</v>
      </c>
      <c r="EL50" s="9">
        <f>(('RCP26 scenario'!BD51*'Unit emission'!V94)*4545454.54545455)/30</f>
        <v>0</v>
      </c>
      <c r="EM50" s="9">
        <f>(('RCP26 scenario'!BE51*'Unit emission'!W94)*4545454.54545455)/30</f>
        <v>0</v>
      </c>
      <c r="EN50" s="9">
        <f>(('RCP26 scenario'!BF51*'Unit emission'!X94)*4545454.54545455)/30</f>
        <v>0</v>
      </c>
      <c r="EO50" s="9">
        <f>(('RCP26 scenario'!BG51*'Unit emission'!Y94)*4545454.54545455)/30</f>
        <v>0</v>
      </c>
      <c r="EP50" s="9">
        <f>(('RCP26 scenario'!BH51*'Unit emission'!Z94)*4545454.54545455)/30</f>
        <v>0</v>
      </c>
      <c r="EQ50" s="9">
        <f>(('RCP26 scenario'!BI51*'Unit emission'!AA94)*4545454.54545455)/30</f>
        <v>0</v>
      </c>
      <c r="ER50" s="9">
        <f>(('RCP26 scenario'!BJ51*'Unit emission'!AB94)*4545454.54545455)/30</f>
        <v>0</v>
      </c>
      <c r="ES50" s="9">
        <f>(('RCP26 scenario'!BK51*'Unit emission'!AC94)*4545454.54545455)/30</f>
        <v>0</v>
      </c>
      <c r="ET50" s="9">
        <f>(('RCP26 scenario'!BL51*'Unit emission'!AD94)*4545454.54545455)/30</f>
        <v>0</v>
      </c>
      <c r="EU50" s="9">
        <f>(('RCP26 scenario'!BM51*'Unit emission'!AE94)*4545454.54545455)/30</f>
        <v>0</v>
      </c>
      <c r="EV50" s="9">
        <f>(('RCP26 scenario'!BN51*'Unit emission'!AF94)*4545454.54545455)/30</f>
        <v>0</v>
      </c>
      <c r="EW50" s="9">
        <f>(('RCP26 scenario'!BO51*'Unit emission'!AG94)*4545454.54545455)/30</f>
        <v>0</v>
      </c>
      <c r="EX50" s="9">
        <f>(('RCP26 scenario'!BP51*'Unit emission'!AH94)*4545454.54545455)/30</f>
        <v>0</v>
      </c>
      <c r="EY50" s="9">
        <f>(('RCP26 scenario'!BQ51*'Unit emission'!AI94)*4545454.54545455)/30</f>
        <v>0</v>
      </c>
      <c r="EZ50" s="9">
        <f>(('RCP26 scenario'!BR51*'Unit emission'!AJ94)*4545454.54545455)/30</f>
        <v>0</v>
      </c>
      <c r="FA50" s="9">
        <f>(('RCP26 scenario'!BS51*'Unit emission'!T94)*4545454.54545455)/30</f>
        <v>0</v>
      </c>
      <c r="FB50" s="9">
        <f>(('RCP26 scenario'!BT51*'Unit emission'!U94)*4545454.54545455)/30</f>
        <v>0</v>
      </c>
      <c r="FC50" s="9">
        <f>(('RCP26 scenario'!BU51*'Unit emission'!V94)*4545454.54545455)/30</f>
        <v>0</v>
      </c>
      <c r="FD50" s="9">
        <f>(('RCP26 scenario'!BV51*'Unit emission'!W94)*4545454.54545455)/30</f>
        <v>0</v>
      </c>
      <c r="FE50" s="9">
        <f>(('RCP26 scenario'!BW51*'Unit emission'!X94)*4545454.54545455)/30</f>
        <v>0</v>
      </c>
      <c r="FF50" s="9">
        <f>(('RCP26 scenario'!BX51*'Unit emission'!Y94)*4545454.54545455)/30</f>
        <v>0</v>
      </c>
      <c r="FG50" s="9">
        <f>(('RCP26 scenario'!BY51*'Unit emission'!Z94)*4545454.54545455)/30</f>
        <v>0</v>
      </c>
      <c r="FH50" s="9">
        <f>(('RCP26 scenario'!BZ51*'Unit emission'!AA94)*4545454.54545455)/30</f>
        <v>0</v>
      </c>
      <c r="FI50" s="9">
        <f>(('RCP26 scenario'!CA51*'Unit emission'!AB94)*4545454.54545455)/30</f>
        <v>0</v>
      </c>
      <c r="FJ50" s="9">
        <f>(('RCP26 scenario'!CB51*'Unit emission'!AC94)*4545454.54545455)/30</f>
        <v>0</v>
      </c>
      <c r="FK50" s="9">
        <f>(('RCP26 scenario'!CC51*'Unit emission'!AD94)*4545454.54545455)/30</f>
        <v>0</v>
      </c>
      <c r="FL50" s="9">
        <f>(('RCP26 scenario'!CD51*'Unit emission'!AE94)*4545454.54545455)/30</f>
        <v>0</v>
      </c>
      <c r="FM50" s="9">
        <f>(('RCP26 scenario'!CE51*'Unit emission'!AF94)*4545454.54545455)/30</f>
        <v>0</v>
      </c>
      <c r="FN50" s="9">
        <f>(('RCP26 scenario'!CF51*'Unit emission'!AG94)*4545454.54545455)/30</f>
        <v>0</v>
      </c>
      <c r="FO50" s="9">
        <f>(('RCP26 scenario'!CG51*'Unit emission'!AH94)*4545454.54545455)/30</f>
        <v>0</v>
      </c>
      <c r="FP50" s="9">
        <f>(('RCP26 scenario'!CH51*'Unit emission'!AI94)*4545454.54545455)/30</f>
        <v>0</v>
      </c>
      <c r="FQ50">
        <v>0</v>
      </c>
      <c r="FR50">
        <v>0</v>
      </c>
      <c r="FS50">
        <v>67.099999999999994</v>
      </c>
      <c r="FT50">
        <f>(('RCP19 scenario'!C51*'Unit emission'!AK94+'RCP19 scenario'!C139*'Unit emission'!AK226)*4545454.54545455)/30</f>
        <v>161333187.5340994</v>
      </c>
      <c r="FU50">
        <f>(('RCP19 scenario'!D51*'Unit emission'!AL94+'RCP19 scenario'!D139*'Unit emission'!AL226)*4545454.54545455)/30</f>
        <v>325337797.02720839</v>
      </c>
      <c r="FV50">
        <f>(('RCP19 scenario'!E51*'Unit emission'!AM94+'RCP19 scenario'!E139*'Unit emission'!AM226)*4545454.54545455)/30</f>
        <v>123648946.39649709</v>
      </c>
      <c r="FW50">
        <f>(('RCP19 scenario'!F51*'Unit emission'!AN94+'RCP19 scenario'!F139*'Unit emission'!AN226)*4545454.54545455)/30</f>
        <v>18782288.086626194</v>
      </c>
      <c r="FX50">
        <f>(('RCP19 scenario'!G51*'Unit emission'!AO94+'RCP19 scenario'!G139*'Unit emission'!AO226)*4545454.54545455)/30</f>
        <v>24204224.649791718</v>
      </c>
      <c r="FY50">
        <f>(('RCP19 scenario'!H51*'Unit emission'!AP94+'RCP19 scenario'!H139*'Unit emission'!AP226)*4545454.54545455)/30</f>
        <v>12493184.315268094</v>
      </c>
      <c r="FZ50">
        <f>(('RCP19 scenario'!I51*'Unit emission'!AQ94+'RCP19 scenario'!I139*'Unit emission'!AQ226)*4545454.54545455)/30</f>
        <v>6392448.341157645</v>
      </c>
      <c r="GA50">
        <f>(('RCP19 scenario'!J51*'Unit emission'!AR94+'RCP19 scenario'!J139*'Unit emission'!AR226)*4545454.54545455)/30</f>
        <v>12023818.74360208</v>
      </c>
      <c r="GB50">
        <f>(('RCP19 scenario'!K51*'Unit emission'!AS94+'RCP19 scenario'!K139*'Unit emission'!AS226)*4545454.54545455)/30</f>
        <v>82986016.463675812</v>
      </c>
      <c r="GC50">
        <f>(('RCP19 scenario'!L51*'Unit emission'!AT94+'RCP19 scenario'!L139*'Unit emission'!AT226)*4545454.54545455)/30</f>
        <v>15215.29036740833</v>
      </c>
      <c r="GD50">
        <f>(('RCP19 scenario'!M51*'Unit emission'!AU94+'RCP19 scenario'!M139*'Unit emission'!AU226)*4545454.54545455)/30</f>
        <v>3222245.1171010211</v>
      </c>
      <c r="GE50">
        <f>(('RCP19 scenario'!N51*'Unit emission'!AV94+'RCP19 scenario'!N139*'Unit emission'!AV226)*4545454.54545455)/30</f>
        <v>0</v>
      </c>
      <c r="GF50">
        <f>(('RCP19 scenario'!O51*'Unit emission'!AW94+'RCP19 scenario'!O139*'Unit emission'!AW226)*4545454.54545455)/30</f>
        <v>81899.293989022655</v>
      </c>
      <c r="GG50">
        <f>(('RCP19 scenario'!P51*'Unit emission'!AX94+'RCP19 scenario'!P139*'Unit emission'!AX226)*4545454.54545455)/30</f>
        <v>0</v>
      </c>
      <c r="GH50">
        <f>(('RCP19 scenario'!Q51*'Unit emission'!AY94+'RCP19 scenario'!Q139*'Unit emission'!AY226)*4545454.54545455)/30</f>
        <v>555748.33264786936</v>
      </c>
      <c r="GI50">
        <f>(('RCP19 scenario'!R51*'Unit emission'!AZ94+'RCP19 scenario'!R139*'Unit emission'!AZ226)*4545454.54545455)/30</f>
        <v>11572365.966269044</v>
      </c>
      <c r="GJ50">
        <f>(('RCP19 scenario'!S51*'Unit emission'!BA94)*4545454.54545455)/30</f>
        <v>0</v>
      </c>
      <c r="GK50">
        <f>(('RCP19 scenario'!T51*'Unit emission'!AK94+'RCP19 scenario'!T139*'Unit emission'!AK226)*4545454.54545455)/30</f>
        <v>161333187.5340994</v>
      </c>
      <c r="GL50">
        <f>(('RCP19 scenario'!U51*'Unit emission'!AL94+'RCP19 scenario'!U139*'Unit emission'!AL226)*4545454.54545455)/30</f>
        <v>325337797.02720839</v>
      </c>
      <c r="GM50">
        <f>(('RCP19 scenario'!V51*'Unit emission'!AM94+'RCP19 scenario'!V139*'Unit emission'!AM226)*4545454.54545455)/30</f>
        <v>123648946.39649709</v>
      </c>
      <c r="GN50">
        <f>(('RCP19 scenario'!W51*'Unit emission'!AN94+'RCP19 scenario'!W139*'Unit emission'!AN226)*4545454.54545455)/30</f>
        <v>18782288.086626194</v>
      </c>
      <c r="GO50">
        <f>(('RCP19 scenario'!X51*'Unit emission'!AO94+'RCP19 scenario'!X139*'Unit emission'!AO226)*4545454.54545455)/30</f>
        <v>24204224.649791718</v>
      </c>
      <c r="GP50">
        <f>(('RCP19 scenario'!Y51*'Unit emission'!AP94+'RCP19 scenario'!Y139*'Unit emission'!AP226)*4545454.54545455)/30</f>
        <v>12493184.315268094</v>
      </c>
      <c r="GQ50">
        <f>(('RCP19 scenario'!Z51*'Unit emission'!AQ94+'RCP19 scenario'!Z139*'Unit emission'!AQ226)*4545454.54545455)/30</f>
        <v>6392448.341157645</v>
      </c>
      <c r="GR50">
        <f>(('RCP19 scenario'!AA51*'Unit emission'!AR94+'RCP19 scenario'!AA139*'Unit emission'!AR226)*4545454.54545455)/30</f>
        <v>12023818.74360208</v>
      </c>
      <c r="GS50">
        <f>(('RCP19 scenario'!AB51*'Unit emission'!AS94+'RCP19 scenario'!AB139*'Unit emission'!AS226)*4545454.54545455)/30</f>
        <v>82986016.463675812</v>
      </c>
      <c r="GT50">
        <f>(('RCP19 scenario'!AC51*'Unit emission'!AT94+'RCP19 scenario'!AC139*'Unit emission'!AT226)*4545454.54545455)/30</f>
        <v>15215.29036740833</v>
      </c>
      <c r="GU50">
        <f>(('RCP19 scenario'!AD51*'Unit emission'!AU94+'RCP19 scenario'!AD139*'Unit emission'!AU226)*4545454.54545455)/30</f>
        <v>3222245.1171010211</v>
      </c>
      <c r="GV50">
        <f>(('RCP19 scenario'!AE51*'Unit emission'!AV94+'RCP19 scenario'!AE139*'Unit emission'!AV226)*4545454.54545455)/30</f>
        <v>0</v>
      </c>
      <c r="GW50">
        <f>(('RCP19 scenario'!AF51*'Unit emission'!AW94+'RCP19 scenario'!AF139*'Unit emission'!AW226)*4545454.54545455)/30</f>
        <v>81899.293989022655</v>
      </c>
      <c r="GX50">
        <f>(('RCP19 scenario'!AG51*'Unit emission'!AX94+'RCP19 scenario'!AG139*'Unit emission'!AX226)*4545454.54545455)/30</f>
        <v>0</v>
      </c>
      <c r="GY50">
        <f>(('RCP19 scenario'!AH51*'Unit emission'!AY94+'RCP19 scenario'!AH139*'Unit emission'!AY226)*4545454.54545455)/30</f>
        <v>555748.33264786936</v>
      </c>
      <c r="GZ50">
        <f>(('RCP19 scenario'!AI51*'Unit emission'!AZ94+'RCP19 scenario'!AI139*'Unit emission'!AZ226)*4545454.54545455)/30</f>
        <v>11572365.966269044</v>
      </c>
      <c r="HA50">
        <f>(('RCP19 scenario'!AJ51*'Unit emission'!BA94)*4545454.54545455)/30</f>
        <v>0</v>
      </c>
      <c r="HB50">
        <f>(('RCP19 scenario'!AK51*'Unit emission'!AK94+'RCP19 scenario'!AK139*'Unit emission'!AK226)*4545454.54545455)/30</f>
        <v>161333187.5340994</v>
      </c>
      <c r="HC50">
        <f>(('RCP19 scenario'!AL51*'Unit emission'!AL94+'RCP19 scenario'!AL139*'Unit emission'!AL226)*4545454.54545455)/30</f>
        <v>325337797.02720839</v>
      </c>
      <c r="HD50">
        <f>(('RCP19 scenario'!AM51*'Unit emission'!AM94+'RCP19 scenario'!AM139*'Unit emission'!AM226)*4545454.54545455)/30</f>
        <v>123648946.39649709</v>
      </c>
      <c r="HE50">
        <f>(('RCP19 scenario'!AN51*'Unit emission'!AN94+'RCP19 scenario'!AN139*'Unit emission'!AN226)*4545454.54545455)/30</f>
        <v>18782288.086626194</v>
      </c>
      <c r="HF50">
        <f>(('RCP19 scenario'!AO51*'Unit emission'!AO94+'RCP19 scenario'!AO139*'Unit emission'!AO226)*4545454.54545455)/30</f>
        <v>24204224.649791718</v>
      </c>
      <c r="HG50">
        <f>(('RCP19 scenario'!AP51*'Unit emission'!AP94+'RCP19 scenario'!AP139*'Unit emission'!AP226)*4545454.54545455)/30</f>
        <v>12493184.315268094</v>
      </c>
      <c r="HH50">
        <f>(('RCP19 scenario'!AQ51*'Unit emission'!AQ94+'RCP19 scenario'!AQ139*'Unit emission'!AQ226)*4545454.54545455)/30</f>
        <v>6392448.341157645</v>
      </c>
      <c r="HI50">
        <f>(('RCP19 scenario'!AR51*'Unit emission'!AR94+'RCP19 scenario'!AR139*'Unit emission'!AR226)*4545454.54545455)/30</f>
        <v>12023818.74360208</v>
      </c>
      <c r="HJ50">
        <f>(('RCP19 scenario'!AS51*'Unit emission'!AS94+'RCP19 scenario'!AS139*'Unit emission'!AS226)*4545454.54545455)/30</f>
        <v>82986016.463675812</v>
      </c>
      <c r="HK50">
        <f>(('RCP19 scenario'!AT51*'Unit emission'!AT94+'RCP19 scenario'!AT139*'Unit emission'!AT226)*4545454.54545455)/30</f>
        <v>15215.29036740833</v>
      </c>
      <c r="HL50">
        <f>(('RCP19 scenario'!AU51*'Unit emission'!AU94+'RCP19 scenario'!AU139*'Unit emission'!AU226)*4545454.54545455)/30</f>
        <v>3222245.1171010211</v>
      </c>
      <c r="HM50">
        <f>(('RCP19 scenario'!AV51*'Unit emission'!AV94+'RCP19 scenario'!AV139*'Unit emission'!AV226)*4545454.54545455)/30</f>
        <v>0</v>
      </c>
      <c r="HN50">
        <f>(('RCP19 scenario'!AW51*'Unit emission'!AW94+'RCP19 scenario'!AW139*'Unit emission'!AW226)*4545454.54545455)/30</f>
        <v>81899.293989022655</v>
      </c>
      <c r="HO50">
        <f>(('RCP19 scenario'!AX51*'Unit emission'!AX94+'RCP19 scenario'!AX139*'Unit emission'!AX226)*4545454.54545455)/30</f>
        <v>0</v>
      </c>
      <c r="HP50">
        <f>(('RCP19 scenario'!AY51*'Unit emission'!AY94+'RCP19 scenario'!AY139*'Unit emission'!AY226)*4545454.54545455)/30</f>
        <v>555748.33264786936</v>
      </c>
      <c r="HQ50">
        <f>(('RCP19 scenario'!AZ51*'Unit emission'!AZ94+'RCP19 scenario'!AZ139*'Unit emission'!AZ226)*4545454.54545455)/30</f>
        <v>11572365.966269044</v>
      </c>
      <c r="HR50">
        <f>(('RCP19 scenario'!BA51*'Unit emission'!BA94)*4545454.54545455)/30</f>
        <v>0</v>
      </c>
      <c r="HS50" s="9">
        <f>(('RCP19 scenario'!BB51*'Unit emission'!AK94)*4545454.54545455)/30</f>
        <v>0</v>
      </c>
      <c r="HT50" s="9">
        <f>(('RCP19 scenario'!BC51*'Unit emission'!AL94)*4545454.54545455)/30</f>
        <v>0</v>
      </c>
      <c r="HU50" s="9">
        <f>(('RCP19 scenario'!BD51*'Unit emission'!AM94)*4545454.54545455)/30</f>
        <v>0</v>
      </c>
      <c r="HV50" s="9">
        <f>(('RCP19 scenario'!BE51*'Unit emission'!AN94)*4545454.54545455)/30</f>
        <v>0</v>
      </c>
      <c r="HW50" s="9">
        <f>(('RCP19 scenario'!BF51*'Unit emission'!AO94)*4545454.54545455)/30</f>
        <v>0</v>
      </c>
      <c r="HX50" s="9">
        <f>(('RCP19 scenario'!BG51*'Unit emission'!AP94)*4545454.54545455)/30</f>
        <v>0</v>
      </c>
      <c r="HY50" s="9">
        <f>(('RCP19 scenario'!BH51*'Unit emission'!AQ94)*4545454.54545455)/30</f>
        <v>0</v>
      </c>
      <c r="HZ50" s="9">
        <f>(('RCP19 scenario'!BI51*'Unit emission'!AR94)*4545454.54545455)/30</f>
        <v>0</v>
      </c>
      <c r="IA50" s="9">
        <f>(('RCP19 scenario'!BJ51*'Unit emission'!AS94)*4545454.54545455)/30</f>
        <v>0</v>
      </c>
      <c r="IB50" s="9">
        <f>(('RCP19 scenario'!BK51*'Unit emission'!AT94)*4545454.54545455)/30</f>
        <v>0</v>
      </c>
      <c r="IC50" s="9">
        <f>(('RCP19 scenario'!BL51*'Unit emission'!AU94)*4545454.54545455)/30</f>
        <v>0</v>
      </c>
      <c r="ID50" s="9">
        <f>(('RCP19 scenario'!BM51*'Unit emission'!AV94)*4545454.54545455)/30</f>
        <v>0</v>
      </c>
      <c r="IE50" s="9">
        <f>(('RCP19 scenario'!BN51*'Unit emission'!AW94)*4545454.54545455)/30</f>
        <v>0</v>
      </c>
      <c r="IF50" s="9">
        <f>(('RCP19 scenario'!BO51*'Unit emission'!AX94)*4545454.54545455)/30</f>
        <v>0</v>
      </c>
      <c r="IG50" s="9">
        <f>(('RCP19 scenario'!BP51*'Unit emission'!AY94)*4545454.54545455)/30</f>
        <v>0</v>
      </c>
      <c r="IH50" s="9">
        <f>(('RCP19 scenario'!BQ51*'Unit emission'!AZ94)*4545454.54545455)/30</f>
        <v>0</v>
      </c>
      <c r="II50" s="9">
        <f>(('RCP19 scenario'!BR51*'Unit emission'!BA94)*4545454.54545455)/30</f>
        <v>0</v>
      </c>
      <c r="IJ50" s="9">
        <f>(('RCP19 scenario'!BS51*'Unit emission'!AK94)*4545454.54545455)/30</f>
        <v>0</v>
      </c>
      <c r="IK50" s="9">
        <f>(('RCP19 scenario'!BT51*'Unit emission'!AL94)*4545454.54545455)/30</f>
        <v>0</v>
      </c>
      <c r="IL50" s="9">
        <f>(('RCP19 scenario'!BU51*'Unit emission'!AM94)*4545454.54545455)/30</f>
        <v>0</v>
      </c>
      <c r="IM50" s="9">
        <f>(('RCP19 scenario'!BV51*'Unit emission'!AN94)*4545454.54545455)/30</f>
        <v>0</v>
      </c>
      <c r="IN50" s="9">
        <f>(('RCP19 scenario'!BW51*'Unit emission'!AO94)*4545454.54545455)/30</f>
        <v>0</v>
      </c>
      <c r="IO50" s="9">
        <f>(('RCP19 scenario'!BX51*'Unit emission'!AP94)*4545454.54545455)/30</f>
        <v>0</v>
      </c>
      <c r="IP50" s="9">
        <f>(('RCP19 scenario'!BY51*'Unit emission'!AQ94)*4545454.54545455)/30</f>
        <v>0</v>
      </c>
      <c r="IQ50" s="9">
        <f>(('RCP19 scenario'!BZ51*'Unit emission'!AR94)*4545454.54545455)/30</f>
        <v>0</v>
      </c>
      <c r="IR50" s="9">
        <f>(('RCP19 scenario'!CA51*'Unit emission'!AS94)*4545454.54545455)/30</f>
        <v>0</v>
      </c>
      <c r="IS50" s="9">
        <f>(('RCP19 scenario'!CB51*'Unit emission'!AT94)*4545454.54545455)/30</f>
        <v>0</v>
      </c>
      <c r="IT50" s="9">
        <f>(('RCP19 scenario'!CC51*'Unit emission'!AU94)*4545454.54545455)/30</f>
        <v>0</v>
      </c>
      <c r="IU50" s="9">
        <f>(('RCP19 scenario'!CD51*'Unit emission'!AV94)*4545454.54545455)/30</f>
        <v>0</v>
      </c>
      <c r="IV50" s="9">
        <f>(('RCP19 scenario'!CE51*'Unit emission'!AW94)*4545454.54545455)/30</f>
        <v>0</v>
      </c>
      <c r="IW50" s="9">
        <f>(('RCP19 scenario'!CF51*'Unit emission'!AX94)*4545454.54545455)/30</f>
        <v>0</v>
      </c>
      <c r="IX50" s="9">
        <f>(('RCP19 scenario'!CG51*'Unit emission'!AY94)*4545454.54545455)/30</f>
        <v>0</v>
      </c>
      <c r="IY50" s="9">
        <f>(('RCP19 scenario'!CH51*'Unit emission'!AZ94)*4545454.54545455)/30</f>
        <v>0</v>
      </c>
    </row>
    <row r="51" spans="1:259" x14ac:dyDescent="0.25">
      <c r="A51">
        <v>2014</v>
      </c>
      <c r="B51">
        <f>(('Base-scenario'!C52*'Unit emission'!C95+'Base-scenario'!C140*'Unit emission'!C227)*4545454.54545455)/30</f>
        <v>298794904.98665172</v>
      </c>
      <c r="C51">
        <f>(('Base-scenario'!D52*'Unit emission'!D95+'Base-scenario'!D140*'Unit emission'!D227)*4545454.54545455)/30</f>
        <v>466735955.90951347</v>
      </c>
      <c r="D51">
        <f>(('Base-scenario'!E52*'Unit emission'!E95+'Base-scenario'!E140*'Unit emission'!E227)*4545454.54545455)/30</f>
        <v>214363037.87613833</v>
      </c>
      <c r="E51">
        <f>(('Base-scenario'!F52*'Unit emission'!F95+'Base-scenario'!F140*'Unit emission'!F227)*4545454.54545455)/30</f>
        <v>22509024.206846587</v>
      </c>
      <c r="F51">
        <f>(('Base-scenario'!G52*'Unit emission'!G95+'Base-scenario'!G140*'Unit emission'!G227)*4545454.54545455)/30</f>
        <v>35468539.825562328</v>
      </c>
      <c r="G51">
        <f>(('Base-scenario'!H52*'Unit emission'!H95+'Base-scenario'!H140*'Unit emission'!H227)*4545454.54545455)/30</f>
        <v>16811124.223817337</v>
      </c>
      <c r="H51">
        <f>(('Base-scenario'!I52*'Unit emission'!I95+'Base-scenario'!I140*'Unit emission'!I227)*4545454.54545455)/30</f>
        <v>18619966.222560536</v>
      </c>
      <c r="I51">
        <f>(('Base-scenario'!J52*'Unit emission'!J95+'Base-scenario'!J140*'Unit emission'!J227)*4545454.54545455)/30</f>
        <v>10735512.65973068</v>
      </c>
      <c r="J51">
        <f>(('Base-scenario'!K52*'Unit emission'!K95+'Base-scenario'!K140*'Unit emission'!K227)*4545454.54545455)/30</f>
        <v>159621458.42262572</v>
      </c>
      <c r="K51">
        <f>(('Base-scenario'!L52*'Unit emission'!L95+'Base-scenario'!L140*'Unit emission'!L227)*4545454.54545455)/30</f>
        <v>17076288.689912234</v>
      </c>
      <c r="L51">
        <f>(('Base-scenario'!M52*'Unit emission'!M95+'Base-scenario'!M140*'Unit emission'!M227)*4545454.54545455)/30</f>
        <v>9279583.0641431604</v>
      </c>
      <c r="M51">
        <f>(('Base-scenario'!N52*'Unit emission'!N95+'Base-scenario'!N140*'Unit emission'!N227)*4545454.54545455)/30</f>
        <v>308042.69731796917</v>
      </c>
      <c r="N51">
        <f>(('Base-scenario'!O52*'Unit emission'!O95+'Base-scenario'!O140*'Unit emission'!O227)*4545454.54545455)/30</f>
        <v>209319.88312395281</v>
      </c>
      <c r="O51">
        <f>(('Base-scenario'!P52*'Unit emission'!P95+'Base-scenario'!P140*'Unit emission'!P227)*4545454.54545455)/30</f>
        <v>0</v>
      </c>
      <c r="P51">
        <f>(('Base-scenario'!Q52*'Unit emission'!Q95+'Base-scenario'!Q140*'Unit emission'!Q227)*4545454.54545455)/30</f>
        <v>2003343.3401843966</v>
      </c>
      <c r="Q51">
        <f>(('Base-scenario'!R52*'Unit emission'!R95+'Base-scenario'!R140*'Unit emission'!R227)*4545454.54545455)/30</f>
        <v>14348555.376233075</v>
      </c>
      <c r="R51">
        <v>0</v>
      </c>
      <c r="S51">
        <f>(('Base-scenario'!T52*'Unit emission'!C95+'Base-scenario'!T140*'Unit emission'!C227)*4545454.54545455)/30</f>
        <v>298794904.98665172</v>
      </c>
      <c r="T51">
        <f>(('Base-scenario'!U52*'Unit emission'!D95+'Base-scenario'!U140*'Unit emission'!D227)*4545454.54545455)/30</f>
        <v>466735955.90951347</v>
      </c>
      <c r="U51">
        <f>(('Base-scenario'!V52*'Unit emission'!E95+'Base-scenario'!V140*'Unit emission'!E227)*4545454.54545455)/30</f>
        <v>214363037.87613833</v>
      </c>
      <c r="V51">
        <f>(('Base-scenario'!W52*'Unit emission'!F95+'Base-scenario'!W140*'Unit emission'!F227)*4545454.54545455)/30</f>
        <v>22509024.206846587</v>
      </c>
      <c r="W51">
        <f>(('Base-scenario'!X52*'Unit emission'!G95+'Base-scenario'!X140*'Unit emission'!G227)*4545454.54545455)/30</f>
        <v>35468539.825562328</v>
      </c>
      <c r="X51">
        <f>(('Base-scenario'!Y52*'Unit emission'!H95+'Base-scenario'!Y140*'Unit emission'!H227)*4545454.54545455)/30</f>
        <v>16811124.223817337</v>
      </c>
      <c r="Y51">
        <f>(('Base-scenario'!Z52*'Unit emission'!I95+'Base-scenario'!Z140*'Unit emission'!I227)*4545454.54545455)/30</f>
        <v>18619966.222560536</v>
      </c>
      <c r="Z51">
        <f>(('Base-scenario'!AA52*'Unit emission'!J95+'Base-scenario'!AA140*'Unit emission'!J227)*4545454.54545455)/30</f>
        <v>10735512.65973068</v>
      </c>
      <c r="AA51">
        <f>(('Base-scenario'!AB52*'Unit emission'!K95+'Base-scenario'!AB140*'Unit emission'!K227)*4545454.54545455)/30</f>
        <v>159621458.42262572</v>
      </c>
      <c r="AB51">
        <f>(('Base-scenario'!AC52*'Unit emission'!L95+'Base-scenario'!AC140*'Unit emission'!L227)*4545454.54545455)/30</f>
        <v>17076288.689912234</v>
      </c>
      <c r="AC51">
        <f>(('Base-scenario'!AD52*'Unit emission'!M95+'Base-scenario'!AD140*'Unit emission'!M227)*4545454.54545455)/30</f>
        <v>9279583.0641431604</v>
      </c>
      <c r="AD51">
        <f>(('Base-scenario'!AE52*'Unit emission'!N95+'Base-scenario'!AE140*'Unit emission'!N227)*4545454.54545455)/30</f>
        <v>308042.69731796917</v>
      </c>
      <c r="AE51">
        <f>(('Base-scenario'!AF52*'Unit emission'!O95+'Base-scenario'!AF140*'Unit emission'!O227)*4545454.54545455)/30</f>
        <v>209319.88312395281</v>
      </c>
      <c r="AF51">
        <f>(('Base-scenario'!AG52*'Unit emission'!P95+'Base-scenario'!AG140*'Unit emission'!P227)*4545454.54545455)/30</f>
        <v>0</v>
      </c>
      <c r="AG51">
        <f>(('Base-scenario'!AH52*'Unit emission'!Q95+'Base-scenario'!AH140*'Unit emission'!Q227)*4545454.54545455)/30</f>
        <v>2003343.3401843966</v>
      </c>
      <c r="AH51">
        <f>(('Base-scenario'!AI52*'Unit emission'!R95+'Base-scenario'!AI140*'Unit emission'!R227)*4545454.54545455)/30</f>
        <v>14348555.376233075</v>
      </c>
      <c r="AI51">
        <v>0</v>
      </c>
      <c r="AJ51">
        <f>(('Base-scenario'!AK52*'Unit emission'!C95+'Base-scenario'!AK140*'Unit emission'!C227)*4545454.54545455)/30</f>
        <v>298794904.98665172</v>
      </c>
      <c r="AK51">
        <f>(('Base-scenario'!AL52*'Unit emission'!D95+'Base-scenario'!AL140*'Unit emission'!D227)*4545454.54545455)/30</f>
        <v>466735955.90951347</v>
      </c>
      <c r="AL51">
        <f>(('Base-scenario'!AM52*'Unit emission'!E95+'Base-scenario'!AM140*'Unit emission'!E227)*4545454.54545455)/30</f>
        <v>214363037.87613833</v>
      </c>
      <c r="AM51">
        <f>(('Base-scenario'!AN52*'Unit emission'!F95+'Base-scenario'!AN140*'Unit emission'!F227)*4545454.54545455)/30</f>
        <v>22509024.206846587</v>
      </c>
      <c r="AN51">
        <f>(('Base-scenario'!AO52*'Unit emission'!G95+'Base-scenario'!AO140*'Unit emission'!G227)*4545454.54545455)/30</f>
        <v>35468539.825562328</v>
      </c>
      <c r="AO51">
        <f>(('Base-scenario'!AP52*'Unit emission'!H95+'Base-scenario'!AP140*'Unit emission'!H227)*4545454.54545455)/30</f>
        <v>16811124.223817337</v>
      </c>
      <c r="AP51">
        <f>(('Base-scenario'!AQ52*'Unit emission'!I95+'Base-scenario'!AQ140*'Unit emission'!I227)*4545454.54545455)/30</f>
        <v>18619966.222560536</v>
      </c>
      <c r="AQ51">
        <f>(('Base-scenario'!AR52*'Unit emission'!J95+'Base-scenario'!AR140*'Unit emission'!J227)*4545454.54545455)/30</f>
        <v>10735512.65973068</v>
      </c>
      <c r="AR51">
        <f>(('Base-scenario'!AS52*'Unit emission'!K95+'Base-scenario'!AS140*'Unit emission'!K227)*4545454.54545455)/30</f>
        <v>159621458.42262572</v>
      </c>
      <c r="AS51">
        <f>(('Base-scenario'!AT52*'Unit emission'!L95+'Base-scenario'!AT140*'Unit emission'!L227)*4545454.54545455)/30</f>
        <v>17076288.689912234</v>
      </c>
      <c r="AT51">
        <f>(('Base-scenario'!AU52*'Unit emission'!M95+'Base-scenario'!AU140*'Unit emission'!M227)*4545454.54545455)/30</f>
        <v>9279583.0641431604</v>
      </c>
      <c r="AU51">
        <f>(('Base-scenario'!AV52*'Unit emission'!N95+'Base-scenario'!AV140*'Unit emission'!N227)*4545454.54545455)/30</f>
        <v>308042.69731796917</v>
      </c>
      <c r="AV51">
        <f>(('Base-scenario'!AW52*'Unit emission'!O95+'Base-scenario'!AW140*'Unit emission'!O227)*4545454.54545455)/30</f>
        <v>209319.88312395281</v>
      </c>
      <c r="AW51">
        <f>(('Base-scenario'!AX52*'Unit emission'!P95+'Base-scenario'!AX140*'Unit emission'!P227)*4545454.54545455)/30</f>
        <v>0</v>
      </c>
      <c r="AX51">
        <f>(('Base-scenario'!AY52*'Unit emission'!Q95+'Base-scenario'!AY140*'Unit emission'!Q227)*4545454.54545455)/30</f>
        <v>2003343.3401843966</v>
      </c>
      <c r="AY51">
        <f>(('Base-scenario'!AZ52*'Unit emission'!R95+'Base-scenario'!AZ140*'Unit emission'!R227)*4545454.54545455)/30</f>
        <v>14348555.376233075</v>
      </c>
      <c r="AZ51">
        <v>0</v>
      </c>
      <c r="BA51" s="9">
        <f>(('Base-scenario'!BB52*'Unit emission'!C95)*4545454.54545455)/30</f>
        <v>0</v>
      </c>
      <c r="BB51" s="9">
        <f>(('Base-scenario'!BC52*'Unit emission'!D95)*4545454.54545455)/30</f>
        <v>0</v>
      </c>
      <c r="BC51" s="9">
        <f>(('Base-scenario'!BD52*'Unit emission'!E95)*4545454.54545455)/30</f>
        <v>0</v>
      </c>
      <c r="BD51" s="9">
        <f>(('Base-scenario'!BE52*'Unit emission'!F95)*4545454.54545455)/30</f>
        <v>0</v>
      </c>
      <c r="BE51" s="9">
        <f>(('Base-scenario'!BF52*'Unit emission'!G95)*4545454.54545455)/30</f>
        <v>0</v>
      </c>
      <c r="BF51" s="9">
        <f>(('Base-scenario'!BG52*'Unit emission'!H95)*4545454.54545455)/30</f>
        <v>0</v>
      </c>
      <c r="BG51" s="9">
        <f>(('Base-scenario'!BH52*'Unit emission'!I95)*4545454.54545455)/30</f>
        <v>0</v>
      </c>
      <c r="BH51" s="9">
        <f>(('Base-scenario'!BI52*'Unit emission'!J95)*4545454.54545455)/30</f>
        <v>0</v>
      </c>
      <c r="BI51" s="9">
        <f>(('Base-scenario'!BJ52*'Unit emission'!K95)*4545454.54545455)/30</f>
        <v>0</v>
      </c>
      <c r="BJ51" s="9">
        <f>(('Base-scenario'!BK52*'Unit emission'!L95)*4545454.54545455)/30</f>
        <v>0</v>
      </c>
      <c r="BK51" s="9">
        <f>(('Base-scenario'!BL52*'Unit emission'!M95)*4545454.54545455)/30</f>
        <v>0</v>
      </c>
      <c r="BL51" s="9">
        <f>(('Base-scenario'!BM52*'Unit emission'!N95)*4545454.54545455)/30</f>
        <v>0</v>
      </c>
      <c r="BM51" s="9">
        <f>(('Base-scenario'!BN52*'Unit emission'!O95)*4545454.54545455)/30</f>
        <v>0</v>
      </c>
      <c r="BN51" s="9">
        <f>(('Base-scenario'!BO52*'Unit emission'!P95)*4545454.54545455)/30</f>
        <v>0</v>
      </c>
      <c r="BO51" s="9">
        <f>(('Base-scenario'!BP52*'Unit emission'!Q95)*4545454.54545455)/30</f>
        <v>0</v>
      </c>
      <c r="BP51" s="9">
        <f>(('Base-scenario'!BQ52*'Unit emission'!R95)*4545454.54545455)/30</f>
        <v>0</v>
      </c>
      <c r="BQ51" s="9">
        <v>0</v>
      </c>
      <c r="BR51" s="9">
        <f>(('Base-scenario'!BS52*'Unit emission'!C95)*4545454.54545455)/30</f>
        <v>0</v>
      </c>
      <c r="BS51" s="9">
        <f>(('Base-scenario'!BT52*'Unit emission'!D95)*4545454.54545455)/30</f>
        <v>0</v>
      </c>
      <c r="BT51" s="9">
        <f>(('Base-scenario'!BU52*'Unit emission'!E95)*4545454.54545455)/30</f>
        <v>0</v>
      </c>
      <c r="BU51" s="9">
        <f>(('Base-scenario'!BV52*'Unit emission'!F95)*4545454.54545455)/30</f>
        <v>0</v>
      </c>
      <c r="BV51" s="9">
        <f>(('Base-scenario'!BW52*'Unit emission'!G95)*4545454.54545455)/30</f>
        <v>0</v>
      </c>
      <c r="BW51" s="9">
        <f>(('Base-scenario'!BX52*'Unit emission'!H95)*4545454.54545455)/30</f>
        <v>0</v>
      </c>
      <c r="BX51" s="9">
        <f>(('Base-scenario'!BY52*'Unit emission'!I95)*4545454.54545455)/30</f>
        <v>0</v>
      </c>
      <c r="BY51" s="9">
        <f>(('Base-scenario'!BZ52*'Unit emission'!J95)*4545454.54545455)/30</f>
        <v>0</v>
      </c>
      <c r="BZ51" s="9">
        <f>(('Base-scenario'!CA52*'Unit emission'!K95)*4545454.54545455)/30</f>
        <v>0</v>
      </c>
      <c r="CA51" s="9">
        <f>(('Base-scenario'!CB52*'Unit emission'!L95)*4545454.54545455)/30</f>
        <v>0</v>
      </c>
      <c r="CB51" s="9">
        <f>(('Base-scenario'!CC52*'Unit emission'!M95)*4545454.54545455)/30</f>
        <v>0</v>
      </c>
      <c r="CC51" s="9">
        <f>(('Base-scenario'!CD52*'Unit emission'!N95)*4545454.54545455)/30</f>
        <v>0</v>
      </c>
      <c r="CD51" s="9">
        <f>(('Base-scenario'!CE52*'Unit emission'!O95)*4545454.54545455)/30</f>
        <v>0</v>
      </c>
      <c r="CE51" s="9">
        <f>(('Base-scenario'!CF52*'Unit emission'!P95)*4545454.54545455)/30</f>
        <v>0</v>
      </c>
      <c r="CF51" s="9">
        <f>(('Base-scenario'!CG52*'Unit emission'!Q95)*4545454.54545455)/30</f>
        <v>0</v>
      </c>
      <c r="CG51" s="9">
        <f>(('Base-scenario'!CH52*'Unit emission'!R95)*4545454.54545455)/30</f>
        <v>0</v>
      </c>
      <c r="CH51">
        <v>0</v>
      </c>
      <c r="CI51">
        <v>0</v>
      </c>
      <c r="CJ51">
        <v>67.13333333333334</v>
      </c>
      <c r="CK51">
        <f>(('RCP26 scenario'!C52*'Unit emission'!T95+'RCP26 scenario'!C140*'Unit emission'!T227)*4545454.54545455)/30</f>
        <v>298794904.98665172</v>
      </c>
      <c r="CL51">
        <f>(('RCP26 scenario'!D52*'Unit emission'!U95+'RCP26 scenario'!D140*'Unit emission'!U227)*4545454.54545455)/30</f>
        <v>466735955.90951347</v>
      </c>
      <c r="CM51">
        <f>(('RCP26 scenario'!E52*'Unit emission'!V95+'RCP26 scenario'!E140*'Unit emission'!V227)*4545454.54545455)/30</f>
        <v>214363037.87613833</v>
      </c>
      <c r="CN51">
        <f>(('RCP26 scenario'!F52*'Unit emission'!W95+'RCP26 scenario'!F140*'Unit emission'!W227)*4545454.54545455)/30</f>
        <v>22509024.206846587</v>
      </c>
      <c r="CO51">
        <f>(('RCP26 scenario'!G52*'Unit emission'!X95+'RCP26 scenario'!G140*'Unit emission'!X227)*4545454.54545455)/30</f>
        <v>35468539.825562328</v>
      </c>
      <c r="CP51">
        <f>(('RCP26 scenario'!H52*'Unit emission'!Y95+'RCP26 scenario'!H140*'Unit emission'!Y227)*4545454.54545455)/30</f>
        <v>16811124.223817337</v>
      </c>
      <c r="CQ51">
        <f>(('RCP26 scenario'!I52*'Unit emission'!Z95+'RCP26 scenario'!I140*'Unit emission'!Z227)*4545454.54545455)/30</f>
        <v>18619966.222560536</v>
      </c>
      <c r="CR51">
        <f>(('RCP26 scenario'!J52*'Unit emission'!AA95+'RCP26 scenario'!J140*'Unit emission'!AA227)*4545454.54545455)/30</f>
        <v>10735512.65973068</v>
      </c>
      <c r="CS51">
        <f>(('RCP26 scenario'!K52*'Unit emission'!AB95+'RCP26 scenario'!K140*'Unit emission'!AB227)*4545454.54545455)/30</f>
        <v>159621458.42262572</v>
      </c>
      <c r="CT51">
        <f>(('RCP26 scenario'!L52*'Unit emission'!AC95+'RCP26 scenario'!L140*'Unit emission'!AC227)*4545454.54545455)/30</f>
        <v>17076288.689912234</v>
      </c>
      <c r="CU51">
        <f>(('RCP26 scenario'!M52*'Unit emission'!AD95+'RCP26 scenario'!M140*'Unit emission'!AD227)*4545454.54545455)/30</f>
        <v>9279583.0641431604</v>
      </c>
      <c r="CV51">
        <f>(('RCP26 scenario'!N52*'Unit emission'!AE95+'RCP26 scenario'!N140*'Unit emission'!AE227)*4545454.54545455)/30</f>
        <v>308042.69731796917</v>
      </c>
      <c r="CW51">
        <f>(('RCP26 scenario'!O52*'Unit emission'!AF95+'RCP26 scenario'!O140*'Unit emission'!AF227)*4545454.54545455)/30</f>
        <v>209319.88312395281</v>
      </c>
      <c r="CX51">
        <f>(('RCP26 scenario'!P52*'Unit emission'!AG95+'RCP26 scenario'!P140*'Unit emission'!AG227)*4545454.54545455)/30</f>
        <v>0</v>
      </c>
      <c r="CY51">
        <f>(('RCP26 scenario'!Q52*'Unit emission'!AH95+'RCP26 scenario'!Q140*'Unit emission'!AH227)*4545454.54545455)/30</f>
        <v>2003343.3401843966</v>
      </c>
      <c r="CZ51">
        <f>(('RCP26 scenario'!R52*'Unit emission'!AI95+'RCP26 scenario'!R140*'Unit emission'!AI227)*4545454.54545455)/30</f>
        <v>14348555.376233075</v>
      </c>
      <c r="DA51">
        <f>(('RCP26 scenario'!S52*'Unit emission'!AJ95)*4545454.54545455)/30</f>
        <v>0</v>
      </c>
      <c r="DB51">
        <f>(('RCP26 scenario'!T52*'Unit emission'!T95+'RCP26 scenario'!T140*'Unit emission'!T227)*4545454.54545455)/30</f>
        <v>298794904.98665172</v>
      </c>
      <c r="DC51">
        <f>(('RCP26 scenario'!U52*'Unit emission'!U95+'RCP26 scenario'!U140*'Unit emission'!U227)*4545454.54545455)/30</f>
        <v>466735955.90951347</v>
      </c>
      <c r="DD51">
        <f>(('RCP26 scenario'!V52*'Unit emission'!V95+'RCP26 scenario'!V140*'Unit emission'!V227)*4545454.54545455)/30</f>
        <v>214363037.87613833</v>
      </c>
      <c r="DE51">
        <f>(('RCP26 scenario'!W52*'Unit emission'!W95+'RCP26 scenario'!W140*'Unit emission'!W227)*4545454.54545455)/30</f>
        <v>22509024.206846587</v>
      </c>
      <c r="DF51">
        <f>(('RCP26 scenario'!X52*'Unit emission'!X95+'RCP26 scenario'!X140*'Unit emission'!X227)*4545454.54545455)/30</f>
        <v>35468539.825562328</v>
      </c>
      <c r="DG51">
        <f>(('RCP26 scenario'!Y52*'Unit emission'!Y95+'RCP26 scenario'!Y140*'Unit emission'!Y227)*4545454.54545455)/30</f>
        <v>16811124.223817337</v>
      </c>
      <c r="DH51">
        <f>(('RCP26 scenario'!Z52*'Unit emission'!Z95+'RCP26 scenario'!Z140*'Unit emission'!Z227)*4545454.54545455)/30</f>
        <v>18619966.222560536</v>
      </c>
      <c r="DI51">
        <f>(('RCP26 scenario'!AA52*'Unit emission'!AA95+'RCP26 scenario'!AA140*'Unit emission'!AA227)*4545454.54545455)/30</f>
        <v>10735512.65973068</v>
      </c>
      <c r="DJ51">
        <f>(('RCP26 scenario'!AB52*'Unit emission'!AB95+'RCP26 scenario'!AB140*'Unit emission'!AB227)*4545454.54545455)/30</f>
        <v>159621458.42262572</v>
      </c>
      <c r="DK51">
        <f>(('RCP26 scenario'!AC52*'Unit emission'!AC95+'RCP26 scenario'!AC140*'Unit emission'!AC227)*4545454.54545455)/30</f>
        <v>17076288.689912234</v>
      </c>
      <c r="DL51">
        <f>(('RCP26 scenario'!AD52*'Unit emission'!AD95+'RCP26 scenario'!AD140*'Unit emission'!AD227)*4545454.54545455)/30</f>
        <v>9279583.0641431604</v>
      </c>
      <c r="DM51">
        <f>(('RCP26 scenario'!AE52*'Unit emission'!AE95+'RCP26 scenario'!AE140*'Unit emission'!AE227)*4545454.54545455)/30</f>
        <v>308042.69731796917</v>
      </c>
      <c r="DN51">
        <f>(('RCP26 scenario'!AF52*'Unit emission'!AF95+'RCP26 scenario'!AF140*'Unit emission'!AF227)*4545454.54545455)/30</f>
        <v>209319.88312395281</v>
      </c>
      <c r="DO51">
        <f>(('RCP26 scenario'!AG52*'Unit emission'!AG95+'RCP26 scenario'!AG140*'Unit emission'!AG227)*4545454.54545455)/30</f>
        <v>0</v>
      </c>
      <c r="DP51">
        <f>(('RCP26 scenario'!AH52*'Unit emission'!AH95+'RCP26 scenario'!AH140*'Unit emission'!AH227)*4545454.54545455)/30</f>
        <v>2003343.3401843966</v>
      </c>
      <c r="DQ51">
        <f>(('RCP26 scenario'!AI52*'Unit emission'!AI95+'RCP26 scenario'!AI140*'Unit emission'!AI227)*4545454.54545455)/30</f>
        <v>14348555.376233075</v>
      </c>
      <c r="DR51">
        <f>(('RCP26 scenario'!AJ52*'Unit emission'!AJ95)*4545454.54545455)/30</f>
        <v>0</v>
      </c>
      <c r="DS51">
        <f>(('RCP26 scenario'!AK52*'Unit emission'!T95+'RCP26 scenario'!AK140*'Unit emission'!T227)*4545454.54545455)/30</f>
        <v>298794904.98665172</v>
      </c>
      <c r="DT51">
        <f>(('RCP26 scenario'!AL52*'Unit emission'!U95+'RCP26 scenario'!AL140*'Unit emission'!U227)*4545454.54545455)/30</f>
        <v>466735955.90951347</v>
      </c>
      <c r="DU51">
        <f>(('RCP26 scenario'!AM52*'Unit emission'!V95+'RCP26 scenario'!AM140*'Unit emission'!V227)*4545454.54545455)/30</f>
        <v>214363037.87613833</v>
      </c>
      <c r="DV51">
        <f>(('RCP26 scenario'!AN52*'Unit emission'!W95+'RCP26 scenario'!AN140*'Unit emission'!W227)*4545454.54545455)/30</f>
        <v>22509024.206846587</v>
      </c>
      <c r="DW51">
        <f>(('RCP26 scenario'!AO52*'Unit emission'!X95+'RCP26 scenario'!AO140*'Unit emission'!X227)*4545454.54545455)/30</f>
        <v>35468539.825562328</v>
      </c>
      <c r="DX51">
        <f>(('RCP26 scenario'!AP52*'Unit emission'!Y95+'RCP26 scenario'!AP140*'Unit emission'!Y227)*4545454.54545455)/30</f>
        <v>16811124.223817337</v>
      </c>
      <c r="DY51">
        <f>(('RCP26 scenario'!AQ52*'Unit emission'!Z95+'RCP26 scenario'!AQ140*'Unit emission'!Z227)*4545454.54545455)/30</f>
        <v>18619966.222560536</v>
      </c>
      <c r="DZ51">
        <f>(('RCP26 scenario'!AR52*'Unit emission'!AA95+'RCP26 scenario'!AR140*'Unit emission'!AA227)*4545454.54545455)/30</f>
        <v>10735512.65973068</v>
      </c>
      <c r="EA51">
        <f>(('RCP26 scenario'!AS52*'Unit emission'!AB95+'RCP26 scenario'!AS140*'Unit emission'!AB227)*4545454.54545455)/30</f>
        <v>159621458.42262572</v>
      </c>
      <c r="EB51">
        <f>(('RCP26 scenario'!AT52*'Unit emission'!AC95+'RCP26 scenario'!AT140*'Unit emission'!AC227)*4545454.54545455)/30</f>
        <v>17076288.689912234</v>
      </c>
      <c r="EC51">
        <f>(('RCP26 scenario'!AU52*'Unit emission'!AD95+'RCP26 scenario'!AU140*'Unit emission'!AD227)*4545454.54545455)/30</f>
        <v>9279583.0641431604</v>
      </c>
      <c r="ED51">
        <f>(('RCP26 scenario'!AV52*'Unit emission'!AE95+'RCP26 scenario'!AV140*'Unit emission'!AE227)*4545454.54545455)/30</f>
        <v>308042.69731796917</v>
      </c>
      <c r="EE51">
        <f>(('RCP26 scenario'!AW52*'Unit emission'!AF95+'RCP26 scenario'!AW140*'Unit emission'!AF227)*4545454.54545455)/30</f>
        <v>209319.88312395281</v>
      </c>
      <c r="EF51">
        <f>(('RCP26 scenario'!AX52*'Unit emission'!AG95+'RCP26 scenario'!AX140*'Unit emission'!AG227)*4545454.54545455)/30</f>
        <v>0</v>
      </c>
      <c r="EG51">
        <f>(('RCP26 scenario'!AY52*'Unit emission'!AH95+'RCP26 scenario'!AY140*'Unit emission'!AH227)*4545454.54545455)/30</f>
        <v>2003343.3401843966</v>
      </c>
      <c r="EH51">
        <f>(('RCP26 scenario'!AZ52*'Unit emission'!AI95+'RCP26 scenario'!AZ140*'Unit emission'!AI227)*4545454.54545455)/30</f>
        <v>14348555.376233075</v>
      </c>
      <c r="EI51">
        <f>(('RCP26 scenario'!BA52*'Unit emission'!AJ95)*4545454.54545455)/30</f>
        <v>0</v>
      </c>
      <c r="EJ51" s="9">
        <f>(('RCP26 scenario'!BB52*'Unit emission'!T95)*4545454.54545455)/30</f>
        <v>0</v>
      </c>
      <c r="EK51" s="9">
        <f>(('RCP26 scenario'!BC52*'Unit emission'!U95)*4545454.54545455)/30</f>
        <v>0</v>
      </c>
      <c r="EL51" s="9">
        <f>(('RCP26 scenario'!BD52*'Unit emission'!V95)*4545454.54545455)/30</f>
        <v>0</v>
      </c>
      <c r="EM51" s="9">
        <f>(('RCP26 scenario'!BE52*'Unit emission'!W95)*4545454.54545455)/30</f>
        <v>0</v>
      </c>
      <c r="EN51" s="9">
        <f>(('RCP26 scenario'!BF52*'Unit emission'!X95)*4545454.54545455)/30</f>
        <v>0</v>
      </c>
      <c r="EO51" s="9">
        <f>(('RCP26 scenario'!BG52*'Unit emission'!Y95)*4545454.54545455)/30</f>
        <v>0</v>
      </c>
      <c r="EP51" s="9">
        <f>(('RCP26 scenario'!BH52*'Unit emission'!Z95)*4545454.54545455)/30</f>
        <v>0</v>
      </c>
      <c r="EQ51" s="9">
        <f>(('RCP26 scenario'!BI52*'Unit emission'!AA95)*4545454.54545455)/30</f>
        <v>0</v>
      </c>
      <c r="ER51" s="9">
        <f>(('RCP26 scenario'!BJ52*'Unit emission'!AB95)*4545454.54545455)/30</f>
        <v>0</v>
      </c>
      <c r="ES51" s="9">
        <f>(('RCP26 scenario'!BK52*'Unit emission'!AC95)*4545454.54545455)/30</f>
        <v>0</v>
      </c>
      <c r="ET51" s="9">
        <f>(('RCP26 scenario'!BL52*'Unit emission'!AD95)*4545454.54545455)/30</f>
        <v>0</v>
      </c>
      <c r="EU51" s="9">
        <f>(('RCP26 scenario'!BM52*'Unit emission'!AE95)*4545454.54545455)/30</f>
        <v>0</v>
      </c>
      <c r="EV51" s="9">
        <f>(('RCP26 scenario'!BN52*'Unit emission'!AF95)*4545454.54545455)/30</f>
        <v>0</v>
      </c>
      <c r="EW51" s="9">
        <f>(('RCP26 scenario'!BO52*'Unit emission'!AG95)*4545454.54545455)/30</f>
        <v>0</v>
      </c>
      <c r="EX51" s="9">
        <f>(('RCP26 scenario'!BP52*'Unit emission'!AH95)*4545454.54545455)/30</f>
        <v>0</v>
      </c>
      <c r="EY51" s="9">
        <f>(('RCP26 scenario'!BQ52*'Unit emission'!AI95)*4545454.54545455)/30</f>
        <v>0</v>
      </c>
      <c r="EZ51" s="9">
        <f>(('RCP26 scenario'!BR52*'Unit emission'!AJ95)*4545454.54545455)/30</f>
        <v>0</v>
      </c>
      <c r="FA51" s="9">
        <f>(('RCP26 scenario'!BS52*'Unit emission'!T95)*4545454.54545455)/30</f>
        <v>0</v>
      </c>
      <c r="FB51" s="9">
        <f>(('RCP26 scenario'!BT52*'Unit emission'!U95)*4545454.54545455)/30</f>
        <v>0</v>
      </c>
      <c r="FC51" s="9">
        <f>(('RCP26 scenario'!BU52*'Unit emission'!V95)*4545454.54545455)/30</f>
        <v>0</v>
      </c>
      <c r="FD51" s="9">
        <f>(('RCP26 scenario'!BV52*'Unit emission'!W95)*4545454.54545455)/30</f>
        <v>0</v>
      </c>
      <c r="FE51" s="9">
        <f>(('RCP26 scenario'!BW52*'Unit emission'!X95)*4545454.54545455)/30</f>
        <v>0</v>
      </c>
      <c r="FF51" s="9">
        <f>(('RCP26 scenario'!BX52*'Unit emission'!Y95)*4545454.54545455)/30</f>
        <v>0</v>
      </c>
      <c r="FG51" s="9">
        <f>(('RCP26 scenario'!BY52*'Unit emission'!Z95)*4545454.54545455)/30</f>
        <v>0</v>
      </c>
      <c r="FH51" s="9">
        <f>(('RCP26 scenario'!BZ52*'Unit emission'!AA95)*4545454.54545455)/30</f>
        <v>0</v>
      </c>
      <c r="FI51" s="9">
        <f>(('RCP26 scenario'!CA52*'Unit emission'!AB95)*4545454.54545455)/30</f>
        <v>0</v>
      </c>
      <c r="FJ51" s="9">
        <f>(('RCP26 scenario'!CB52*'Unit emission'!AC95)*4545454.54545455)/30</f>
        <v>0</v>
      </c>
      <c r="FK51" s="9">
        <f>(('RCP26 scenario'!CC52*'Unit emission'!AD95)*4545454.54545455)/30</f>
        <v>0</v>
      </c>
      <c r="FL51" s="9">
        <f>(('RCP26 scenario'!CD52*'Unit emission'!AE95)*4545454.54545455)/30</f>
        <v>0</v>
      </c>
      <c r="FM51" s="9">
        <f>(('RCP26 scenario'!CE52*'Unit emission'!AF95)*4545454.54545455)/30</f>
        <v>0</v>
      </c>
      <c r="FN51" s="9">
        <f>(('RCP26 scenario'!CF52*'Unit emission'!AG95)*4545454.54545455)/30</f>
        <v>0</v>
      </c>
      <c r="FO51" s="9">
        <f>(('RCP26 scenario'!CG52*'Unit emission'!AH95)*4545454.54545455)/30</f>
        <v>0</v>
      </c>
      <c r="FP51" s="9">
        <f>(('RCP26 scenario'!CH52*'Unit emission'!AI95)*4545454.54545455)/30</f>
        <v>0</v>
      </c>
      <c r="FQ51">
        <v>0</v>
      </c>
      <c r="FR51">
        <v>0</v>
      </c>
      <c r="FS51">
        <v>67.13333333333334</v>
      </c>
      <c r="FT51">
        <f>(('RCP19 scenario'!C52*'Unit emission'!AK95+'RCP19 scenario'!C140*'Unit emission'!AK227)*4545454.54545455)/30</f>
        <v>298794904.98665172</v>
      </c>
      <c r="FU51">
        <f>(('RCP19 scenario'!D52*'Unit emission'!AL95+'RCP19 scenario'!D140*'Unit emission'!AL227)*4545454.54545455)/30</f>
        <v>466735955.90951347</v>
      </c>
      <c r="FV51">
        <f>(('RCP19 scenario'!E52*'Unit emission'!AM95+'RCP19 scenario'!E140*'Unit emission'!AM227)*4545454.54545455)/30</f>
        <v>214363037.87613833</v>
      </c>
      <c r="FW51">
        <f>(('RCP19 scenario'!F52*'Unit emission'!AN95+'RCP19 scenario'!F140*'Unit emission'!AN227)*4545454.54545455)/30</f>
        <v>22509024.206846587</v>
      </c>
      <c r="FX51">
        <f>(('RCP19 scenario'!G52*'Unit emission'!AO95+'RCP19 scenario'!G140*'Unit emission'!AO227)*4545454.54545455)/30</f>
        <v>35468539.825562328</v>
      </c>
      <c r="FY51">
        <f>(('RCP19 scenario'!H52*'Unit emission'!AP95+'RCP19 scenario'!H140*'Unit emission'!AP227)*4545454.54545455)/30</f>
        <v>16811124.223817337</v>
      </c>
      <c r="FZ51">
        <f>(('RCP19 scenario'!I52*'Unit emission'!AQ95+'RCP19 scenario'!I140*'Unit emission'!AQ227)*4545454.54545455)/30</f>
        <v>18619966.222560536</v>
      </c>
      <c r="GA51">
        <f>(('RCP19 scenario'!J52*'Unit emission'!AR95+'RCP19 scenario'!J140*'Unit emission'!AR227)*4545454.54545455)/30</f>
        <v>10735512.65973068</v>
      </c>
      <c r="GB51">
        <f>(('RCP19 scenario'!K52*'Unit emission'!AS95+'RCP19 scenario'!K140*'Unit emission'!AS227)*4545454.54545455)/30</f>
        <v>159621458.42262572</v>
      </c>
      <c r="GC51">
        <f>(('RCP19 scenario'!L52*'Unit emission'!AT95+'RCP19 scenario'!L140*'Unit emission'!AT227)*4545454.54545455)/30</f>
        <v>17076288.689912234</v>
      </c>
      <c r="GD51">
        <f>(('RCP19 scenario'!M52*'Unit emission'!AU95+'RCP19 scenario'!M140*'Unit emission'!AU227)*4545454.54545455)/30</f>
        <v>9279583.0641431604</v>
      </c>
      <c r="GE51">
        <f>(('RCP19 scenario'!N52*'Unit emission'!AV95+'RCP19 scenario'!N140*'Unit emission'!AV227)*4545454.54545455)/30</f>
        <v>308042.69731796917</v>
      </c>
      <c r="GF51">
        <f>(('RCP19 scenario'!O52*'Unit emission'!AW95+'RCP19 scenario'!O140*'Unit emission'!AW227)*4545454.54545455)/30</f>
        <v>209319.88312395281</v>
      </c>
      <c r="GG51">
        <f>(('RCP19 scenario'!P52*'Unit emission'!AX95+'RCP19 scenario'!P140*'Unit emission'!AX227)*4545454.54545455)/30</f>
        <v>0</v>
      </c>
      <c r="GH51">
        <f>(('RCP19 scenario'!Q52*'Unit emission'!AY95+'RCP19 scenario'!Q140*'Unit emission'!AY227)*4545454.54545455)/30</f>
        <v>2003343.3401843966</v>
      </c>
      <c r="GI51">
        <f>(('RCP19 scenario'!R52*'Unit emission'!AZ95+'RCP19 scenario'!R140*'Unit emission'!AZ227)*4545454.54545455)/30</f>
        <v>14348555.376233075</v>
      </c>
      <c r="GJ51">
        <f>(('RCP19 scenario'!S52*'Unit emission'!BA95)*4545454.54545455)/30</f>
        <v>0</v>
      </c>
      <c r="GK51">
        <f>(('RCP19 scenario'!T52*'Unit emission'!AK95+'RCP19 scenario'!T140*'Unit emission'!AK227)*4545454.54545455)/30</f>
        <v>298794904.98665172</v>
      </c>
      <c r="GL51">
        <f>(('RCP19 scenario'!U52*'Unit emission'!AL95+'RCP19 scenario'!U140*'Unit emission'!AL227)*4545454.54545455)/30</f>
        <v>466735955.90951347</v>
      </c>
      <c r="GM51">
        <f>(('RCP19 scenario'!V52*'Unit emission'!AM95+'RCP19 scenario'!V140*'Unit emission'!AM227)*4545454.54545455)/30</f>
        <v>214363037.87613833</v>
      </c>
      <c r="GN51">
        <f>(('RCP19 scenario'!W52*'Unit emission'!AN95+'RCP19 scenario'!W140*'Unit emission'!AN227)*4545454.54545455)/30</f>
        <v>22509024.206846587</v>
      </c>
      <c r="GO51">
        <f>(('RCP19 scenario'!X52*'Unit emission'!AO95+'RCP19 scenario'!X140*'Unit emission'!AO227)*4545454.54545455)/30</f>
        <v>35468539.825562328</v>
      </c>
      <c r="GP51">
        <f>(('RCP19 scenario'!Y52*'Unit emission'!AP95+'RCP19 scenario'!Y140*'Unit emission'!AP227)*4545454.54545455)/30</f>
        <v>16811124.223817337</v>
      </c>
      <c r="GQ51">
        <f>(('RCP19 scenario'!Z52*'Unit emission'!AQ95+'RCP19 scenario'!Z140*'Unit emission'!AQ227)*4545454.54545455)/30</f>
        <v>18619966.222560536</v>
      </c>
      <c r="GR51">
        <f>(('RCP19 scenario'!AA52*'Unit emission'!AR95+'RCP19 scenario'!AA140*'Unit emission'!AR227)*4545454.54545455)/30</f>
        <v>10735512.65973068</v>
      </c>
      <c r="GS51">
        <f>(('RCP19 scenario'!AB52*'Unit emission'!AS95+'RCP19 scenario'!AB140*'Unit emission'!AS227)*4545454.54545455)/30</f>
        <v>159621458.42262572</v>
      </c>
      <c r="GT51">
        <f>(('RCP19 scenario'!AC52*'Unit emission'!AT95+'RCP19 scenario'!AC140*'Unit emission'!AT227)*4545454.54545455)/30</f>
        <v>17076288.689912234</v>
      </c>
      <c r="GU51">
        <f>(('RCP19 scenario'!AD52*'Unit emission'!AU95+'RCP19 scenario'!AD140*'Unit emission'!AU227)*4545454.54545455)/30</f>
        <v>9279583.0641431604</v>
      </c>
      <c r="GV51">
        <f>(('RCP19 scenario'!AE52*'Unit emission'!AV95+'RCP19 scenario'!AE140*'Unit emission'!AV227)*4545454.54545455)/30</f>
        <v>308042.69731796917</v>
      </c>
      <c r="GW51">
        <f>(('RCP19 scenario'!AF52*'Unit emission'!AW95+'RCP19 scenario'!AF140*'Unit emission'!AW227)*4545454.54545455)/30</f>
        <v>209319.88312395281</v>
      </c>
      <c r="GX51">
        <f>(('RCP19 scenario'!AG52*'Unit emission'!AX95+'RCP19 scenario'!AG140*'Unit emission'!AX227)*4545454.54545455)/30</f>
        <v>0</v>
      </c>
      <c r="GY51">
        <f>(('RCP19 scenario'!AH52*'Unit emission'!AY95+'RCP19 scenario'!AH140*'Unit emission'!AY227)*4545454.54545455)/30</f>
        <v>2003343.3401843966</v>
      </c>
      <c r="GZ51">
        <f>(('RCP19 scenario'!AI52*'Unit emission'!AZ95+'RCP19 scenario'!AI140*'Unit emission'!AZ227)*4545454.54545455)/30</f>
        <v>14348555.376233075</v>
      </c>
      <c r="HA51">
        <f>(('RCP19 scenario'!AJ52*'Unit emission'!BA95)*4545454.54545455)/30</f>
        <v>0</v>
      </c>
      <c r="HB51">
        <f>(('RCP19 scenario'!AK52*'Unit emission'!AK95+'RCP19 scenario'!AK140*'Unit emission'!AK227)*4545454.54545455)/30</f>
        <v>298794904.98665172</v>
      </c>
      <c r="HC51">
        <f>(('RCP19 scenario'!AL52*'Unit emission'!AL95+'RCP19 scenario'!AL140*'Unit emission'!AL227)*4545454.54545455)/30</f>
        <v>466735955.90951347</v>
      </c>
      <c r="HD51">
        <f>(('RCP19 scenario'!AM52*'Unit emission'!AM95+'RCP19 scenario'!AM140*'Unit emission'!AM227)*4545454.54545455)/30</f>
        <v>214363037.87613833</v>
      </c>
      <c r="HE51">
        <f>(('RCP19 scenario'!AN52*'Unit emission'!AN95+'RCP19 scenario'!AN140*'Unit emission'!AN227)*4545454.54545455)/30</f>
        <v>22509024.206846587</v>
      </c>
      <c r="HF51">
        <f>(('RCP19 scenario'!AO52*'Unit emission'!AO95+'RCP19 scenario'!AO140*'Unit emission'!AO227)*4545454.54545455)/30</f>
        <v>35468539.825562328</v>
      </c>
      <c r="HG51">
        <f>(('RCP19 scenario'!AP52*'Unit emission'!AP95+'RCP19 scenario'!AP140*'Unit emission'!AP227)*4545454.54545455)/30</f>
        <v>16811124.223817337</v>
      </c>
      <c r="HH51">
        <f>(('RCP19 scenario'!AQ52*'Unit emission'!AQ95+'RCP19 scenario'!AQ140*'Unit emission'!AQ227)*4545454.54545455)/30</f>
        <v>18619966.222560536</v>
      </c>
      <c r="HI51">
        <f>(('RCP19 scenario'!AR52*'Unit emission'!AR95+'RCP19 scenario'!AR140*'Unit emission'!AR227)*4545454.54545455)/30</f>
        <v>10735512.65973068</v>
      </c>
      <c r="HJ51">
        <f>(('RCP19 scenario'!AS52*'Unit emission'!AS95+'RCP19 scenario'!AS140*'Unit emission'!AS227)*4545454.54545455)/30</f>
        <v>159621458.42262572</v>
      </c>
      <c r="HK51">
        <f>(('RCP19 scenario'!AT52*'Unit emission'!AT95+'RCP19 scenario'!AT140*'Unit emission'!AT227)*4545454.54545455)/30</f>
        <v>17076288.689912234</v>
      </c>
      <c r="HL51">
        <f>(('RCP19 scenario'!AU52*'Unit emission'!AU95+'RCP19 scenario'!AU140*'Unit emission'!AU227)*4545454.54545455)/30</f>
        <v>9279583.0641431604</v>
      </c>
      <c r="HM51">
        <f>(('RCP19 scenario'!AV52*'Unit emission'!AV95+'RCP19 scenario'!AV140*'Unit emission'!AV227)*4545454.54545455)/30</f>
        <v>308042.69731796917</v>
      </c>
      <c r="HN51">
        <f>(('RCP19 scenario'!AW52*'Unit emission'!AW95+'RCP19 scenario'!AW140*'Unit emission'!AW227)*4545454.54545455)/30</f>
        <v>209319.88312395281</v>
      </c>
      <c r="HO51">
        <f>(('RCP19 scenario'!AX52*'Unit emission'!AX95+'RCP19 scenario'!AX140*'Unit emission'!AX227)*4545454.54545455)/30</f>
        <v>0</v>
      </c>
      <c r="HP51">
        <f>(('RCP19 scenario'!AY52*'Unit emission'!AY95+'RCP19 scenario'!AY140*'Unit emission'!AY227)*4545454.54545455)/30</f>
        <v>2003343.3401843966</v>
      </c>
      <c r="HQ51">
        <f>(('RCP19 scenario'!AZ52*'Unit emission'!AZ95+'RCP19 scenario'!AZ140*'Unit emission'!AZ227)*4545454.54545455)/30</f>
        <v>14348555.376233075</v>
      </c>
      <c r="HR51">
        <f>(('RCP19 scenario'!BA52*'Unit emission'!BA95)*4545454.54545455)/30</f>
        <v>0</v>
      </c>
      <c r="HS51" s="9">
        <f>(('RCP19 scenario'!BB52*'Unit emission'!AK95)*4545454.54545455)/30</f>
        <v>0</v>
      </c>
      <c r="HT51" s="9">
        <f>(('RCP19 scenario'!BC52*'Unit emission'!AL95)*4545454.54545455)/30</f>
        <v>0</v>
      </c>
      <c r="HU51" s="9">
        <f>(('RCP19 scenario'!BD52*'Unit emission'!AM95)*4545454.54545455)/30</f>
        <v>0</v>
      </c>
      <c r="HV51" s="9">
        <f>(('RCP19 scenario'!BE52*'Unit emission'!AN95)*4545454.54545455)/30</f>
        <v>0</v>
      </c>
      <c r="HW51" s="9">
        <f>(('RCP19 scenario'!BF52*'Unit emission'!AO95)*4545454.54545455)/30</f>
        <v>0</v>
      </c>
      <c r="HX51" s="9">
        <f>(('RCP19 scenario'!BG52*'Unit emission'!AP95)*4545454.54545455)/30</f>
        <v>0</v>
      </c>
      <c r="HY51" s="9">
        <f>(('RCP19 scenario'!BH52*'Unit emission'!AQ95)*4545454.54545455)/30</f>
        <v>0</v>
      </c>
      <c r="HZ51" s="9">
        <f>(('RCP19 scenario'!BI52*'Unit emission'!AR95)*4545454.54545455)/30</f>
        <v>0</v>
      </c>
      <c r="IA51" s="9">
        <f>(('RCP19 scenario'!BJ52*'Unit emission'!AS95)*4545454.54545455)/30</f>
        <v>0</v>
      </c>
      <c r="IB51" s="9">
        <f>(('RCP19 scenario'!BK52*'Unit emission'!AT95)*4545454.54545455)/30</f>
        <v>0</v>
      </c>
      <c r="IC51" s="9">
        <f>(('RCP19 scenario'!BL52*'Unit emission'!AU95)*4545454.54545455)/30</f>
        <v>0</v>
      </c>
      <c r="ID51" s="9">
        <f>(('RCP19 scenario'!BM52*'Unit emission'!AV95)*4545454.54545455)/30</f>
        <v>0</v>
      </c>
      <c r="IE51" s="9">
        <f>(('RCP19 scenario'!BN52*'Unit emission'!AW95)*4545454.54545455)/30</f>
        <v>0</v>
      </c>
      <c r="IF51" s="9">
        <f>(('RCP19 scenario'!BO52*'Unit emission'!AX95)*4545454.54545455)/30</f>
        <v>0</v>
      </c>
      <c r="IG51" s="9">
        <f>(('RCP19 scenario'!BP52*'Unit emission'!AY95)*4545454.54545455)/30</f>
        <v>0</v>
      </c>
      <c r="IH51" s="9">
        <f>(('RCP19 scenario'!BQ52*'Unit emission'!AZ95)*4545454.54545455)/30</f>
        <v>0</v>
      </c>
      <c r="II51" s="9">
        <f>(('RCP19 scenario'!BR52*'Unit emission'!BA95)*4545454.54545455)/30</f>
        <v>0</v>
      </c>
      <c r="IJ51" s="9">
        <f>(('RCP19 scenario'!BS52*'Unit emission'!AK95)*4545454.54545455)/30</f>
        <v>0</v>
      </c>
      <c r="IK51" s="9">
        <f>(('RCP19 scenario'!BT52*'Unit emission'!AL95)*4545454.54545455)/30</f>
        <v>0</v>
      </c>
      <c r="IL51" s="9">
        <f>(('RCP19 scenario'!BU52*'Unit emission'!AM95)*4545454.54545455)/30</f>
        <v>0</v>
      </c>
      <c r="IM51" s="9">
        <f>(('RCP19 scenario'!BV52*'Unit emission'!AN95)*4545454.54545455)/30</f>
        <v>0</v>
      </c>
      <c r="IN51" s="9">
        <f>(('RCP19 scenario'!BW52*'Unit emission'!AO95)*4545454.54545455)/30</f>
        <v>0</v>
      </c>
      <c r="IO51" s="9">
        <f>(('RCP19 scenario'!BX52*'Unit emission'!AP95)*4545454.54545455)/30</f>
        <v>0</v>
      </c>
      <c r="IP51" s="9">
        <f>(('RCP19 scenario'!BY52*'Unit emission'!AQ95)*4545454.54545455)/30</f>
        <v>0</v>
      </c>
      <c r="IQ51" s="9">
        <f>(('RCP19 scenario'!BZ52*'Unit emission'!AR95)*4545454.54545455)/30</f>
        <v>0</v>
      </c>
      <c r="IR51" s="9">
        <f>(('RCP19 scenario'!CA52*'Unit emission'!AS95)*4545454.54545455)/30</f>
        <v>0</v>
      </c>
      <c r="IS51" s="9">
        <f>(('RCP19 scenario'!CB52*'Unit emission'!AT95)*4545454.54545455)/30</f>
        <v>0</v>
      </c>
      <c r="IT51" s="9">
        <f>(('RCP19 scenario'!CC52*'Unit emission'!AU95)*4545454.54545455)/30</f>
        <v>0</v>
      </c>
      <c r="IU51" s="9">
        <f>(('RCP19 scenario'!CD52*'Unit emission'!AV95)*4545454.54545455)/30</f>
        <v>0</v>
      </c>
      <c r="IV51" s="9">
        <f>(('RCP19 scenario'!CE52*'Unit emission'!AW95)*4545454.54545455)/30</f>
        <v>0</v>
      </c>
      <c r="IW51" s="9">
        <f>(('RCP19 scenario'!CF52*'Unit emission'!AX95)*4545454.54545455)/30</f>
        <v>0</v>
      </c>
      <c r="IX51" s="9">
        <f>(('RCP19 scenario'!CG52*'Unit emission'!AY95)*4545454.54545455)/30</f>
        <v>0</v>
      </c>
      <c r="IY51" s="9">
        <f>(('RCP19 scenario'!CH52*'Unit emission'!AZ95)*4545454.54545455)/30</f>
        <v>0</v>
      </c>
    </row>
    <row r="52" spans="1:259" x14ac:dyDescent="0.25">
      <c r="A52">
        <v>2015</v>
      </c>
      <c r="B52">
        <f>(('Base-scenario'!C53*'Unit emission'!C96+'Base-scenario'!C141*'Unit emission'!C228)*4545454.54545455)/30</f>
        <v>451332935.80371755</v>
      </c>
      <c r="C52">
        <f>(('Base-scenario'!D53*'Unit emission'!D96+'Base-scenario'!D141*'Unit emission'!D228)*4545454.54545455)/30</f>
        <v>604915493.8146956</v>
      </c>
      <c r="D52">
        <f>(('Base-scenario'!E53*'Unit emission'!E96+'Base-scenario'!E141*'Unit emission'!E228)*4545454.54545455)/30</f>
        <v>310856735.39275467</v>
      </c>
      <c r="E52">
        <f>(('Base-scenario'!F53*'Unit emission'!F96+'Base-scenario'!F141*'Unit emission'!F228)*4545454.54545455)/30</f>
        <v>32391855.611334637</v>
      </c>
      <c r="F52">
        <f>(('Base-scenario'!G53*'Unit emission'!G96+'Base-scenario'!G141*'Unit emission'!G228)*4545454.54545455)/30</f>
        <v>31333854.644915946</v>
      </c>
      <c r="G52">
        <f>(('Base-scenario'!H53*'Unit emission'!H96+'Base-scenario'!H141*'Unit emission'!H228)*4545454.54545455)/30</f>
        <v>26623836.471182797</v>
      </c>
      <c r="H52">
        <f>(('Base-scenario'!I53*'Unit emission'!I96+'Base-scenario'!I141*'Unit emission'!I228)*4545454.54545455)/30</f>
        <v>32143348.055171851</v>
      </c>
      <c r="I52">
        <f>(('Base-scenario'!J53*'Unit emission'!J96+'Base-scenario'!J141*'Unit emission'!J228)*4545454.54545455)/30</f>
        <v>31217876.628952671</v>
      </c>
      <c r="J52">
        <f>(('Base-scenario'!K53*'Unit emission'!K96+'Base-scenario'!K141*'Unit emission'!K228)*4545454.54545455)/30</f>
        <v>255669785.7768859</v>
      </c>
      <c r="K52">
        <f>(('Base-scenario'!L53*'Unit emission'!L96+'Base-scenario'!L141*'Unit emission'!L228)*4545454.54545455)/30</f>
        <v>24299890.906098407</v>
      </c>
      <c r="L52">
        <f>(('Base-scenario'!M53*'Unit emission'!M96+'Base-scenario'!M141*'Unit emission'!M228)*4545454.54545455)/30</f>
        <v>7567492.1995170927</v>
      </c>
      <c r="M52">
        <f>(('Base-scenario'!N53*'Unit emission'!N96+'Base-scenario'!N141*'Unit emission'!N228)*4545454.54545455)/30</f>
        <v>3746222.1018542098</v>
      </c>
      <c r="N52">
        <f>(('Base-scenario'!O53*'Unit emission'!O96+'Base-scenario'!O141*'Unit emission'!O228)*4545454.54545455)/30</f>
        <v>946828.83443882247</v>
      </c>
      <c r="O52">
        <f>(('Base-scenario'!P53*'Unit emission'!P96+'Base-scenario'!P141*'Unit emission'!P228)*4545454.54545455)/30</f>
        <v>0</v>
      </c>
      <c r="P52">
        <f>(('Base-scenario'!Q53*'Unit emission'!Q96+'Base-scenario'!Q141*'Unit emission'!Q228)*4545454.54545455)/30</f>
        <v>1017767.505359028</v>
      </c>
      <c r="Q52">
        <f>(('Base-scenario'!R53*'Unit emission'!R96+'Base-scenario'!R141*'Unit emission'!R228)*4545454.54545455)/30</f>
        <v>37702782.870858066</v>
      </c>
      <c r="R52">
        <v>0</v>
      </c>
      <c r="S52">
        <f>(('Base-scenario'!T53*'Unit emission'!C96+'Base-scenario'!T141*'Unit emission'!C228)*4545454.54545455)/30</f>
        <v>451332935.80371755</v>
      </c>
      <c r="T52">
        <f>(('Base-scenario'!U53*'Unit emission'!D96+'Base-scenario'!U141*'Unit emission'!D228)*4545454.54545455)/30</f>
        <v>604915493.8146956</v>
      </c>
      <c r="U52">
        <f>(('Base-scenario'!V53*'Unit emission'!E96+'Base-scenario'!V141*'Unit emission'!E228)*4545454.54545455)/30</f>
        <v>310856735.39275467</v>
      </c>
      <c r="V52">
        <f>(('Base-scenario'!W53*'Unit emission'!F96+'Base-scenario'!W141*'Unit emission'!F228)*4545454.54545455)/30</f>
        <v>32391855.611334637</v>
      </c>
      <c r="W52">
        <f>(('Base-scenario'!X53*'Unit emission'!G96+'Base-scenario'!X141*'Unit emission'!G228)*4545454.54545455)/30</f>
        <v>31333854.644915946</v>
      </c>
      <c r="X52">
        <f>(('Base-scenario'!Y53*'Unit emission'!H96+'Base-scenario'!Y141*'Unit emission'!H228)*4545454.54545455)/30</f>
        <v>26623836.471182797</v>
      </c>
      <c r="Y52">
        <f>(('Base-scenario'!Z53*'Unit emission'!I96+'Base-scenario'!Z141*'Unit emission'!I228)*4545454.54545455)/30</f>
        <v>32143348.055171851</v>
      </c>
      <c r="Z52">
        <f>(('Base-scenario'!AA53*'Unit emission'!J96+'Base-scenario'!AA141*'Unit emission'!J228)*4545454.54545455)/30</f>
        <v>31217876.628952671</v>
      </c>
      <c r="AA52">
        <f>(('Base-scenario'!AB53*'Unit emission'!K96+'Base-scenario'!AB141*'Unit emission'!K228)*4545454.54545455)/30</f>
        <v>255669785.7768859</v>
      </c>
      <c r="AB52">
        <f>(('Base-scenario'!AC53*'Unit emission'!L96+'Base-scenario'!AC141*'Unit emission'!L228)*4545454.54545455)/30</f>
        <v>24299890.906098407</v>
      </c>
      <c r="AC52">
        <f>(('Base-scenario'!AD53*'Unit emission'!M96+'Base-scenario'!AD141*'Unit emission'!M228)*4545454.54545455)/30</f>
        <v>7567492.1995170927</v>
      </c>
      <c r="AD52">
        <f>(('Base-scenario'!AE53*'Unit emission'!N96+'Base-scenario'!AE141*'Unit emission'!N228)*4545454.54545455)/30</f>
        <v>3746222.1018542098</v>
      </c>
      <c r="AE52">
        <f>(('Base-scenario'!AF53*'Unit emission'!O96+'Base-scenario'!AF141*'Unit emission'!O228)*4545454.54545455)/30</f>
        <v>946828.83443882247</v>
      </c>
      <c r="AF52">
        <f>(('Base-scenario'!AG53*'Unit emission'!P96+'Base-scenario'!AG141*'Unit emission'!P228)*4545454.54545455)/30</f>
        <v>0</v>
      </c>
      <c r="AG52">
        <f>(('Base-scenario'!AH53*'Unit emission'!Q96+'Base-scenario'!AH141*'Unit emission'!Q228)*4545454.54545455)/30</f>
        <v>1017767.505359028</v>
      </c>
      <c r="AH52">
        <f>(('Base-scenario'!AI53*'Unit emission'!R96+'Base-scenario'!AI141*'Unit emission'!R228)*4545454.54545455)/30</f>
        <v>37702782.870858066</v>
      </c>
      <c r="AI52">
        <v>0</v>
      </c>
      <c r="AJ52">
        <f>(('Base-scenario'!AK53*'Unit emission'!C96+'Base-scenario'!AK141*'Unit emission'!C228)*4545454.54545455)/30</f>
        <v>451332935.80371755</v>
      </c>
      <c r="AK52">
        <f>(('Base-scenario'!AL53*'Unit emission'!D96+'Base-scenario'!AL141*'Unit emission'!D228)*4545454.54545455)/30</f>
        <v>604915493.8146956</v>
      </c>
      <c r="AL52">
        <f>(('Base-scenario'!AM53*'Unit emission'!E96+'Base-scenario'!AM141*'Unit emission'!E228)*4545454.54545455)/30</f>
        <v>310856735.39275467</v>
      </c>
      <c r="AM52">
        <f>(('Base-scenario'!AN53*'Unit emission'!F96+'Base-scenario'!AN141*'Unit emission'!F228)*4545454.54545455)/30</f>
        <v>32391855.611334637</v>
      </c>
      <c r="AN52">
        <f>(('Base-scenario'!AO53*'Unit emission'!G96+'Base-scenario'!AO141*'Unit emission'!G228)*4545454.54545455)/30</f>
        <v>31333854.644915946</v>
      </c>
      <c r="AO52">
        <f>(('Base-scenario'!AP53*'Unit emission'!H96+'Base-scenario'!AP141*'Unit emission'!H228)*4545454.54545455)/30</f>
        <v>26623836.471182797</v>
      </c>
      <c r="AP52">
        <f>(('Base-scenario'!AQ53*'Unit emission'!I96+'Base-scenario'!AQ141*'Unit emission'!I228)*4545454.54545455)/30</f>
        <v>32143348.055171851</v>
      </c>
      <c r="AQ52">
        <f>(('Base-scenario'!AR53*'Unit emission'!J96+'Base-scenario'!AR141*'Unit emission'!J228)*4545454.54545455)/30</f>
        <v>31217876.628952671</v>
      </c>
      <c r="AR52">
        <f>(('Base-scenario'!AS53*'Unit emission'!K96+'Base-scenario'!AS141*'Unit emission'!K228)*4545454.54545455)/30</f>
        <v>255669785.7768859</v>
      </c>
      <c r="AS52">
        <f>(('Base-scenario'!AT53*'Unit emission'!L96+'Base-scenario'!AT141*'Unit emission'!L228)*4545454.54545455)/30</f>
        <v>24299890.906098407</v>
      </c>
      <c r="AT52">
        <f>(('Base-scenario'!AU53*'Unit emission'!M96+'Base-scenario'!AU141*'Unit emission'!M228)*4545454.54545455)/30</f>
        <v>7567492.1995170927</v>
      </c>
      <c r="AU52">
        <f>(('Base-scenario'!AV53*'Unit emission'!N96+'Base-scenario'!AV141*'Unit emission'!N228)*4545454.54545455)/30</f>
        <v>3746222.1018542098</v>
      </c>
      <c r="AV52">
        <f>(('Base-scenario'!AW53*'Unit emission'!O96+'Base-scenario'!AW141*'Unit emission'!O228)*4545454.54545455)/30</f>
        <v>946828.83443882247</v>
      </c>
      <c r="AW52">
        <f>(('Base-scenario'!AX53*'Unit emission'!P96+'Base-scenario'!AX141*'Unit emission'!P228)*4545454.54545455)/30</f>
        <v>0</v>
      </c>
      <c r="AX52">
        <f>(('Base-scenario'!AY53*'Unit emission'!Q96+'Base-scenario'!AY141*'Unit emission'!Q228)*4545454.54545455)/30</f>
        <v>1017767.505359028</v>
      </c>
      <c r="AY52">
        <f>(('Base-scenario'!AZ53*'Unit emission'!R96+'Base-scenario'!AZ141*'Unit emission'!R228)*4545454.54545455)/30</f>
        <v>37702782.870858066</v>
      </c>
      <c r="AZ52">
        <v>0</v>
      </c>
      <c r="BA52" s="9">
        <f>(('Base-scenario'!BB53*'Unit emission'!C96)*4545454.54545455)/30</f>
        <v>0</v>
      </c>
      <c r="BB52" s="9">
        <f>(('Base-scenario'!BC53*'Unit emission'!D96)*4545454.54545455)/30</f>
        <v>0</v>
      </c>
      <c r="BC52" s="9">
        <f>(('Base-scenario'!BD53*'Unit emission'!E96)*4545454.54545455)/30</f>
        <v>0</v>
      </c>
      <c r="BD52" s="9">
        <f>(('Base-scenario'!BE53*'Unit emission'!F96)*4545454.54545455)/30</f>
        <v>0</v>
      </c>
      <c r="BE52" s="9">
        <f>(('Base-scenario'!BF53*'Unit emission'!G96)*4545454.54545455)/30</f>
        <v>0</v>
      </c>
      <c r="BF52" s="9">
        <f>(('Base-scenario'!BG53*'Unit emission'!H96)*4545454.54545455)/30</f>
        <v>0</v>
      </c>
      <c r="BG52" s="9">
        <f>(('Base-scenario'!BH53*'Unit emission'!I96)*4545454.54545455)/30</f>
        <v>0</v>
      </c>
      <c r="BH52" s="9">
        <f>(('Base-scenario'!BI53*'Unit emission'!J96)*4545454.54545455)/30</f>
        <v>0</v>
      </c>
      <c r="BI52" s="9">
        <f>(('Base-scenario'!BJ53*'Unit emission'!K96)*4545454.54545455)/30</f>
        <v>0</v>
      </c>
      <c r="BJ52" s="9">
        <f>(('Base-scenario'!BK53*'Unit emission'!L96)*4545454.54545455)/30</f>
        <v>0</v>
      </c>
      <c r="BK52" s="9">
        <f>(('Base-scenario'!BL53*'Unit emission'!M96)*4545454.54545455)/30</f>
        <v>0</v>
      </c>
      <c r="BL52" s="9">
        <f>(('Base-scenario'!BM53*'Unit emission'!N96)*4545454.54545455)/30</f>
        <v>0</v>
      </c>
      <c r="BM52" s="9">
        <f>(('Base-scenario'!BN53*'Unit emission'!O96)*4545454.54545455)/30</f>
        <v>0</v>
      </c>
      <c r="BN52" s="9">
        <f>(('Base-scenario'!BO53*'Unit emission'!P96)*4545454.54545455)/30</f>
        <v>0</v>
      </c>
      <c r="BO52" s="9">
        <f>(('Base-scenario'!BP53*'Unit emission'!Q96)*4545454.54545455)/30</f>
        <v>0</v>
      </c>
      <c r="BP52" s="9">
        <f>(('Base-scenario'!BQ53*'Unit emission'!R96)*4545454.54545455)/30</f>
        <v>0</v>
      </c>
      <c r="BQ52" s="9">
        <v>0</v>
      </c>
      <c r="BR52" s="9">
        <f>(('Base-scenario'!BS53*'Unit emission'!C96)*4545454.54545455)/30</f>
        <v>0</v>
      </c>
      <c r="BS52" s="9">
        <f>(('Base-scenario'!BT53*'Unit emission'!D96)*4545454.54545455)/30</f>
        <v>0</v>
      </c>
      <c r="BT52" s="9">
        <f>(('Base-scenario'!BU53*'Unit emission'!E96)*4545454.54545455)/30</f>
        <v>0</v>
      </c>
      <c r="BU52" s="9">
        <f>(('Base-scenario'!BV53*'Unit emission'!F96)*4545454.54545455)/30</f>
        <v>0</v>
      </c>
      <c r="BV52" s="9">
        <f>(('Base-scenario'!BW53*'Unit emission'!G96)*4545454.54545455)/30</f>
        <v>0</v>
      </c>
      <c r="BW52" s="9">
        <f>(('Base-scenario'!BX53*'Unit emission'!H96)*4545454.54545455)/30</f>
        <v>0</v>
      </c>
      <c r="BX52" s="9">
        <f>(('Base-scenario'!BY53*'Unit emission'!I96)*4545454.54545455)/30</f>
        <v>0</v>
      </c>
      <c r="BY52" s="9">
        <f>(('Base-scenario'!BZ53*'Unit emission'!J96)*4545454.54545455)/30</f>
        <v>0</v>
      </c>
      <c r="BZ52" s="9">
        <f>(('Base-scenario'!CA53*'Unit emission'!K96)*4545454.54545455)/30</f>
        <v>0</v>
      </c>
      <c r="CA52" s="9">
        <f>(('Base-scenario'!CB53*'Unit emission'!L96)*4545454.54545455)/30</f>
        <v>0</v>
      </c>
      <c r="CB52" s="9">
        <f>(('Base-scenario'!CC53*'Unit emission'!M96)*4545454.54545455)/30</f>
        <v>0</v>
      </c>
      <c r="CC52" s="9">
        <f>(('Base-scenario'!CD53*'Unit emission'!N96)*4545454.54545455)/30</f>
        <v>0</v>
      </c>
      <c r="CD52" s="9">
        <f>(('Base-scenario'!CE53*'Unit emission'!O96)*4545454.54545455)/30</f>
        <v>0</v>
      </c>
      <c r="CE52" s="9">
        <f>(('Base-scenario'!CF53*'Unit emission'!P96)*4545454.54545455)/30</f>
        <v>0</v>
      </c>
      <c r="CF52" s="9">
        <f>(('Base-scenario'!CG53*'Unit emission'!Q96)*4545454.54545455)/30</f>
        <v>0</v>
      </c>
      <c r="CG52" s="9">
        <f>(('Base-scenario'!CH53*'Unit emission'!R96)*4545454.54545455)/30</f>
        <v>0</v>
      </c>
      <c r="CH52">
        <v>0</v>
      </c>
      <c r="CI52">
        <v>0</v>
      </c>
      <c r="CJ52">
        <v>67.166666666666671</v>
      </c>
      <c r="CK52">
        <f>(('RCP26 scenario'!C53*'Unit emission'!T96+'RCP26 scenario'!C141*'Unit emission'!T228)*4545454.54545455)/30</f>
        <v>451332935.80371755</v>
      </c>
      <c r="CL52">
        <f>(('RCP26 scenario'!D53*'Unit emission'!U96+'RCP26 scenario'!D141*'Unit emission'!U228)*4545454.54545455)/30</f>
        <v>604915493.8146956</v>
      </c>
      <c r="CM52">
        <f>(('RCP26 scenario'!E53*'Unit emission'!V96+'RCP26 scenario'!E141*'Unit emission'!V228)*4545454.54545455)/30</f>
        <v>310856735.39275467</v>
      </c>
      <c r="CN52">
        <f>(('RCP26 scenario'!F53*'Unit emission'!W96+'RCP26 scenario'!F141*'Unit emission'!W228)*4545454.54545455)/30</f>
        <v>32391855.611334637</v>
      </c>
      <c r="CO52">
        <f>(('RCP26 scenario'!G53*'Unit emission'!X96+'RCP26 scenario'!G141*'Unit emission'!X228)*4545454.54545455)/30</f>
        <v>31333854.644915946</v>
      </c>
      <c r="CP52">
        <f>(('RCP26 scenario'!H53*'Unit emission'!Y96+'RCP26 scenario'!H141*'Unit emission'!Y228)*4545454.54545455)/30</f>
        <v>26623836.471182797</v>
      </c>
      <c r="CQ52">
        <f>(('RCP26 scenario'!I53*'Unit emission'!Z96+'RCP26 scenario'!I141*'Unit emission'!Z228)*4545454.54545455)/30</f>
        <v>32143348.055171851</v>
      </c>
      <c r="CR52">
        <f>(('RCP26 scenario'!J53*'Unit emission'!AA96+'RCP26 scenario'!J141*'Unit emission'!AA228)*4545454.54545455)/30</f>
        <v>31217876.628952671</v>
      </c>
      <c r="CS52">
        <f>(('RCP26 scenario'!K53*'Unit emission'!AB96+'RCP26 scenario'!K141*'Unit emission'!AB228)*4545454.54545455)/30</f>
        <v>255669785.7768859</v>
      </c>
      <c r="CT52">
        <f>(('RCP26 scenario'!L53*'Unit emission'!AC96+'RCP26 scenario'!L141*'Unit emission'!AC228)*4545454.54545455)/30</f>
        <v>24299890.906098407</v>
      </c>
      <c r="CU52">
        <f>(('RCP26 scenario'!M53*'Unit emission'!AD96+'RCP26 scenario'!M141*'Unit emission'!AD228)*4545454.54545455)/30</f>
        <v>7567492.1995170927</v>
      </c>
      <c r="CV52">
        <f>(('RCP26 scenario'!N53*'Unit emission'!AE96+'RCP26 scenario'!N141*'Unit emission'!AE228)*4545454.54545455)/30</f>
        <v>3746222.1018542098</v>
      </c>
      <c r="CW52">
        <f>(('RCP26 scenario'!O53*'Unit emission'!AF96+'RCP26 scenario'!O141*'Unit emission'!AF228)*4545454.54545455)/30</f>
        <v>946828.83443882247</v>
      </c>
      <c r="CX52">
        <f>(('RCP26 scenario'!P53*'Unit emission'!AG96+'RCP26 scenario'!P141*'Unit emission'!AG228)*4545454.54545455)/30</f>
        <v>0</v>
      </c>
      <c r="CY52">
        <f>(('RCP26 scenario'!Q53*'Unit emission'!AH96+'RCP26 scenario'!Q141*'Unit emission'!AH228)*4545454.54545455)/30</f>
        <v>1017767.505359028</v>
      </c>
      <c r="CZ52">
        <f>(('RCP26 scenario'!R53*'Unit emission'!AI96+'RCP26 scenario'!R141*'Unit emission'!AI228)*4545454.54545455)/30</f>
        <v>37702782.870858066</v>
      </c>
      <c r="DA52">
        <f>(('RCP26 scenario'!S53*'Unit emission'!AJ96)*4545454.54545455)/30</f>
        <v>0</v>
      </c>
      <c r="DB52">
        <f>(('RCP26 scenario'!T53*'Unit emission'!T96+'RCP26 scenario'!T141*'Unit emission'!T228)*4545454.54545455)/30</f>
        <v>451332935.80371755</v>
      </c>
      <c r="DC52">
        <f>(('RCP26 scenario'!U53*'Unit emission'!U96+'RCP26 scenario'!U141*'Unit emission'!U228)*4545454.54545455)/30</f>
        <v>604915493.8146956</v>
      </c>
      <c r="DD52">
        <f>(('RCP26 scenario'!V53*'Unit emission'!V96+'RCP26 scenario'!V141*'Unit emission'!V228)*4545454.54545455)/30</f>
        <v>310856735.39275467</v>
      </c>
      <c r="DE52">
        <f>(('RCP26 scenario'!W53*'Unit emission'!W96+'RCP26 scenario'!W141*'Unit emission'!W228)*4545454.54545455)/30</f>
        <v>32391855.611334637</v>
      </c>
      <c r="DF52">
        <f>(('RCP26 scenario'!X53*'Unit emission'!X96+'RCP26 scenario'!X141*'Unit emission'!X228)*4545454.54545455)/30</f>
        <v>31333854.644915946</v>
      </c>
      <c r="DG52">
        <f>(('RCP26 scenario'!Y53*'Unit emission'!Y96+'RCP26 scenario'!Y141*'Unit emission'!Y228)*4545454.54545455)/30</f>
        <v>26623836.471182797</v>
      </c>
      <c r="DH52">
        <f>(('RCP26 scenario'!Z53*'Unit emission'!Z96+'RCP26 scenario'!Z141*'Unit emission'!Z228)*4545454.54545455)/30</f>
        <v>32143348.055171851</v>
      </c>
      <c r="DI52">
        <f>(('RCP26 scenario'!AA53*'Unit emission'!AA96+'RCP26 scenario'!AA141*'Unit emission'!AA228)*4545454.54545455)/30</f>
        <v>31217876.628952671</v>
      </c>
      <c r="DJ52">
        <f>(('RCP26 scenario'!AB53*'Unit emission'!AB96+'RCP26 scenario'!AB141*'Unit emission'!AB228)*4545454.54545455)/30</f>
        <v>255669785.7768859</v>
      </c>
      <c r="DK52">
        <f>(('RCP26 scenario'!AC53*'Unit emission'!AC96+'RCP26 scenario'!AC141*'Unit emission'!AC228)*4545454.54545455)/30</f>
        <v>24299890.906098407</v>
      </c>
      <c r="DL52">
        <f>(('RCP26 scenario'!AD53*'Unit emission'!AD96+'RCP26 scenario'!AD141*'Unit emission'!AD228)*4545454.54545455)/30</f>
        <v>7567492.1995170927</v>
      </c>
      <c r="DM52">
        <f>(('RCP26 scenario'!AE53*'Unit emission'!AE96+'RCP26 scenario'!AE141*'Unit emission'!AE228)*4545454.54545455)/30</f>
        <v>3746222.1018542098</v>
      </c>
      <c r="DN52">
        <f>(('RCP26 scenario'!AF53*'Unit emission'!AF96+'RCP26 scenario'!AF141*'Unit emission'!AF228)*4545454.54545455)/30</f>
        <v>946828.83443882247</v>
      </c>
      <c r="DO52">
        <f>(('RCP26 scenario'!AG53*'Unit emission'!AG96+'RCP26 scenario'!AG141*'Unit emission'!AG228)*4545454.54545455)/30</f>
        <v>0</v>
      </c>
      <c r="DP52">
        <f>(('RCP26 scenario'!AH53*'Unit emission'!AH96+'RCP26 scenario'!AH141*'Unit emission'!AH228)*4545454.54545455)/30</f>
        <v>1017767.505359028</v>
      </c>
      <c r="DQ52">
        <f>(('RCP26 scenario'!AI53*'Unit emission'!AI96+'RCP26 scenario'!AI141*'Unit emission'!AI228)*4545454.54545455)/30</f>
        <v>37702782.870858066</v>
      </c>
      <c r="DR52">
        <f>(('RCP26 scenario'!AJ53*'Unit emission'!AJ96)*4545454.54545455)/30</f>
        <v>0</v>
      </c>
      <c r="DS52">
        <f>(('RCP26 scenario'!AK53*'Unit emission'!T96+'RCP26 scenario'!AK141*'Unit emission'!T228)*4545454.54545455)/30</f>
        <v>451332935.80371755</v>
      </c>
      <c r="DT52">
        <f>(('RCP26 scenario'!AL53*'Unit emission'!U96+'RCP26 scenario'!AL141*'Unit emission'!U228)*4545454.54545455)/30</f>
        <v>604915493.8146956</v>
      </c>
      <c r="DU52">
        <f>(('RCP26 scenario'!AM53*'Unit emission'!V96+'RCP26 scenario'!AM141*'Unit emission'!V228)*4545454.54545455)/30</f>
        <v>310856735.39275467</v>
      </c>
      <c r="DV52">
        <f>(('RCP26 scenario'!AN53*'Unit emission'!W96+'RCP26 scenario'!AN141*'Unit emission'!W228)*4545454.54545455)/30</f>
        <v>32391855.611334637</v>
      </c>
      <c r="DW52">
        <f>(('RCP26 scenario'!AO53*'Unit emission'!X96+'RCP26 scenario'!AO141*'Unit emission'!X228)*4545454.54545455)/30</f>
        <v>31333854.644915946</v>
      </c>
      <c r="DX52">
        <f>(('RCP26 scenario'!AP53*'Unit emission'!Y96+'RCP26 scenario'!AP141*'Unit emission'!Y228)*4545454.54545455)/30</f>
        <v>26623836.471182797</v>
      </c>
      <c r="DY52">
        <f>(('RCP26 scenario'!AQ53*'Unit emission'!Z96+'RCP26 scenario'!AQ141*'Unit emission'!Z228)*4545454.54545455)/30</f>
        <v>32143348.055171851</v>
      </c>
      <c r="DZ52">
        <f>(('RCP26 scenario'!AR53*'Unit emission'!AA96+'RCP26 scenario'!AR141*'Unit emission'!AA228)*4545454.54545455)/30</f>
        <v>31217876.628952671</v>
      </c>
      <c r="EA52">
        <f>(('RCP26 scenario'!AS53*'Unit emission'!AB96+'RCP26 scenario'!AS141*'Unit emission'!AB228)*4545454.54545455)/30</f>
        <v>255669785.7768859</v>
      </c>
      <c r="EB52">
        <f>(('RCP26 scenario'!AT53*'Unit emission'!AC96+'RCP26 scenario'!AT141*'Unit emission'!AC228)*4545454.54545455)/30</f>
        <v>24299890.906098407</v>
      </c>
      <c r="EC52">
        <f>(('RCP26 scenario'!AU53*'Unit emission'!AD96+'RCP26 scenario'!AU141*'Unit emission'!AD228)*4545454.54545455)/30</f>
        <v>7567492.1995170927</v>
      </c>
      <c r="ED52">
        <f>(('RCP26 scenario'!AV53*'Unit emission'!AE96+'RCP26 scenario'!AV141*'Unit emission'!AE228)*4545454.54545455)/30</f>
        <v>3746222.1018542098</v>
      </c>
      <c r="EE52">
        <f>(('RCP26 scenario'!AW53*'Unit emission'!AF96+'RCP26 scenario'!AW141*'Unit emission'!AF228)*4545454.54545455)/30</f>
        <v>946828.83443882247</v>
      </c>
      <c r="EF52">
        <f>(('RCP26 scenario'!AX53*'Unit emission'!AG96+'RCP26 scenario'!AX141*'Unit emission'!AG228)*4545454.54545455)/30</f>
        <v>0</v>
      </c>
      <c r="EG52">
        <f>(('RCP26 scenario'!AY53*'Unit emission'!AH96+'RCP26 scenario'!AY141*'Unit emission'!AH228)*4545454.54545455)/30</f>
        <v>1017767.505359028</v>
      </c>
      <c r="EH52">
        <f>(('RCP26 scenario'!AZ53*'Unit emission'!AI96+'RCP26 scenario'!AZ141*'Unit emission'!AI228)*4545454.54545455)/30</f>
        <v>37702782.870858066</v>
      </c>
      <c r="EI52">
        <f>(('RCP26 scenario'!BA53*'Unit emission'!AJ96)*4545454.54545455)/30</f>
        <v>0</v>
      </c>
      <c r="EJ52" s="9">
        <f>(('RCP26 scenario'!BB53*'Unit emission'!T96)*4545454.54545455)/30</f>
        <v>0</v>
      </c>
      <c r="EK52" s="9">
        <f>(('RCP26 scenario'!BC53*'Unit emission'!U96)*4545454.54545455)/30</f>
        <v>0</v>
      </c>
      <c r="EL52" s="9">
        <f>(('RCP26 scenario'!BD53*'Unit emission'!V96)*4545454.54545455)/30</f>
        <v>0</v>
      </c>
      <c r="EM52" s="9">
        <f>(('RCP26 scenario'!BE53*'Unit emission'!W96)*4545454.54545455)/30</f>
        <v>0</v>
      </c>
      <c r="EN52" s="9">
        <f>(('RCP26 scenario'!BF53*'Unit emission'!X96)*4545454.54545455)/30</f>
        <v>0</v>
      </c>
      <c r="EO52" s="9">
        <f>(('RCP26 scenario'!BG53*'Unit emission'!Y96)*4545454.54545455)/30</f>
        <v>0</v>
      </c>
      <c r="EP52" s="9">
        <f>(('RCP26 scenario'!BH53*'Unit emission'!Z96)*4545454.54545455)/30</f>
        <v>0</v>
      </c>
      <c r="EQ52" s="9">
        <f>(('RCP26 scenario'!BI53*'Unit emission'!AA96)*4545454.54545455)/30</f>
        <v>0</v>
      </c>
      <c r="ER52" s="9">
        <f>(('RCP26 scenario'!BJ53*'Unit emission'!AB96)*4545454.54545455)/30</f>
        <v>0</v>
      </c>
      <c r="ES52" s="9">
        <f>(('RCP26 scenario'!BK53*'Unit emission'!AC96)*4545454.54545455)/30</f>
        <v>0</v>
      </c>
      <c r="ET52" s="9">
        <f>(('RCP26 scenario'!BL53*'Unit emission'!AD96)*4545454.54545455)/30</f>
        <v>0</v>
      </c>
      <c r="EU52" s="9">
        <f>(('RCP26 scenario'!BM53*'Unit emission'!AE96)*4545454.54545455)/30</f>
        <v>0</v>
      </c>
      <c r="EV52" s="9">
        <f>(('RCP26 scenario'!BN53*'Unit emission'!AF96)*4545454.54545455)/30</f>
        <v>0</v>
      </c>
      <c r="EW52" s="9">
        <f>(('RCP26 scenario'!BO53*'Unit emission'!AG96)*4545454.54545455)/30</f>
        <v>0</v>
      </c>
      <c r="EX52" s="9">
        <f>(('RCP26 scenario'!BP53*'Unit emission'!AH96)*4545454.54545455)/30</f>
        <v>0</v>
      </c>
      <c r="EY52" s="9">
        <f>(('RCP26 scenario'!BQ53*'Unit emission'!AI96)*4545454.54545455)/30</f>
        <v>0</v>
      </c>
      <c r="EZ52" s="9">
        <f>(('RCP26 scenario'!BR53*'Unit emission'!AJ96)*4545454.54545455)/30</f>
        <v>0</v>
      </c>
      <c r="FA52" s="9">
        <f>(('RCP26 scenario'!BS53*'Unit emission'!T96)*4545454.54545455)/30</f>
        <v>0</v>
      </c>
      <c r="FB52" s="9">
        <f>(('RCP26 scenario'!BT53*'Unit emission'!U96)*4545454.54545455)/30</f>
        <v>0</v>
      </c>
      <c r="FC52" s="9">
        <f>(('RCP26 scenario'!BU53*'Unit emission'!V96)*4545454.54545455)/30</f>
        <v>0</v>
      </c>
      <c r="FD52" s="9">
        <f>(('RCP26 scenario'!BV53*'Unit emission'!W96)*4545454.54545455)/30</f>
        <v>0</v>
      </c>
      <c r="FE52" s="9">
        <f>(('RCP26 scenario'!BW53*'Unit emission'!X96)*4545454.54545455)/30</f>
        <v>0</v>
      </c>
      <c r="FF52" s="9">
        <f>(('RCP26 scenario'!BX53*'Unit emission'!Y96)*4545454.54545455)/30</f>
        <v>0</v>
      </c>
      <c r="FG52" s="9">
        <f>(('RCP26 scenario'!BY53*'Unit emission'!Z96)*4545454.54545455)/30</f>
        <v>0</v>
      </c>
      <c r="FH52" s="9">
        <f>(('RCP26 scenario'!BZ53*'Unit emission'!AA96)*4545454.54545455)/30</f>
        <v>0</v>
      </c>
      <c r="FI52" s="9">
        <f>(('RCP26 scenario'!CA53*'Unit emission'!AB96)*4545454.54545455)/30</f>
        <v>0</v>
      </c>
      <c r="FJ52" s="9">
        <f>(('RCP26 scenario'!CB53*'Unit emission'!AC96)*4545454.54545455)/30</f>
        <v>0</v>
      </c>
      <c r="FK52" s="9">
        <f>(('RCP26 scenario'!CC53*'Unit emission'!AD96)*4545454.54545455)/30</f>
        <v>0</v>
      </c>
      <c r="FL52" s="9">
        <f>(('RCP26 scenario'!CD53*'Unit emission'!AE96)*4545454.54545455)/30</f>
        <v>0</v>
      </c>
      <c r="FM52" s="9">
        <f>(('RCP26 scenario'!CE53*'Unit emission'!AF96)*4545454.54545455)/30</f>
        <v>0</v>
      </c>
      <c r="FN52" s="9">
        <f>(('RCP26 scenario'!CF53*'Unit emission'!AG96)*4545454.54545455)/30</f>
        <v>0</v>
      </c>
      <c r="FO52" s="9">
        <f>(('RCP26 scenario'!CG53*'Unit emission'!AH96)*4545454.54545455)/30</f>
        <v>0</v>
      </c>
      <c r="FP52" s="9">
        <f>(('RCP26 scenario'!CH53*'Unit emission'!AI96)*4545454.54545455)/30</f>
        <v>0</v>
      </c>
      <c r="FQ52">
        <v>0</v>
      </c>
      <c r="FR52">
        <v>0</v>
      </c>
      <c r="FS52">
        <v>67.166666666666671</v>
      </c>
      <c r="FT52">
        <f>(('RCP19 scenario'!C53*'Unit emission'!AK96+'RCP19 scenario'!C141*'Unit emission'!AK228)*4545454.54545455)/30</f>
        <v>451332935.80371755</v>
      </c>
      <c r="FU52">
        <f>(('RCP19 scenario'!D53*'Unit emission'!AL96+'RCP19 scenario'!D141*'Unit emission'!AL228)*4545454.54545455)/30</f>
        <v>604915493.8146956</v>
      </c>
      <c r="FV52">
        <f>(('RCP19 scenario'!E53*'Unit emission'!AM96+'RCP19 scenario'!E141*'Unit emission'!AM228)*4545454.54545455)/30</f>
        <v>310856735.39275467</v>
      </c>
      <c r="FW52">
        <f>(('RCP19 scenario'!F53*'Unit emission'!AN96+'RCP19 scenario'!F141*'Unit emission'!AN228)*4545454.54545455)/30</f>
        <v>32391855.611334637</v>
      </c>
      <c r="FX52">
        <f>(('RCP19 scenario'!G53*'Unit emission'!AO96+'RCP19 scenario'!G141*'Unit emission'!AO228)*4545454.54545455)/30</f>
        <v>31333854.644915946</v>
      </c>
      <c r="FY52">
        <f>(('RCP19 scenario'!H53*'Unit emission'!AP96+'RCP19 scenario'!H141*'Unit emission'!AP228)*4545454.54545455)/30</f>
        <v>26623836.471182797</v>
      </c>
      <c r="FZ52">
        <f>(('RCP19 scenario'!I53*'Unit emission'!AQ96+'RCP19 scenario'!I141*'Unit emission'!AQ228)*4545454.54545455)/30</f>
        <v>32143348.055171851</v>
      </c>
      <c r="GA52">
        <f>(('RCP19 scenario'!J53*'Unit emission'!AR96+'RCP19 scenario'!J141*'Unit emission'!AR228)*4545454.54545455)/30</f>
        <v>31217876.628952671</v>
      </c>
      <c r="GB52">
        <f>(('RCP19 scenario'!K53*'Unit emission'!AS96+'RCP19 scenario'!K141*'Unit emission'!AS228)*4545454.54545455)/30</f>
        <v>255669785.7768859</v>
      </c>
      <c r="GC52">
        <f>(('RCP19 scenario'!L53*'Unit emission'!AT96+'RCP19 scenario'!L141*'Unit emission'!AT228)*4545454.54545455)/30</f>
        <v>24299890.906098407</v>
      </c>
      <c r="GD52">
        <f>(('RCP19 scenario'!M53*'Unit emission'!AU96+'RCP19 scenario'!M141*'Unit emission'!AU228)*4545454.54545455)/30</f>
        <v>7567492.1995170927</v>
      </c>
      <c r="GE52">
        <f>(('RCP19 scenario'!N53*'Unit emission'!AV96+'RCP19 scenario'!N141*'Unit emission'!AV228)*4545454.54545455)/30</f>
        <v>3746222.1018542098</v>
      </c>
      <c r="GF52">
        <f>(('RCP19 scenario'!O53*'Unit emission'!AW96+'RCP19 scenario'!O141*'Unit emission'!AW228)*4545454.54545455)/30</f>
        <v>946828.83443882247</v>
      </c>
      <c r="GG52">
        <f>(('RCP19 scenario'!P53*'Unit emission'!AX96+'RCP19 scenario'!P141*'Unit emission'!AX228)*4545454.54545455)/30</f>
        <v>0</v>
      </c>
      <c r="GH52">
        <f>(('RCP19 scenario'!Q53*'Unit emission'!AY96+'RCP19 scenario'!Q141*'Unit emission'!AY228)*4545454.54545455)/30</f>
        <v>1017767.505359028</v>
      </c>
      <c r="GI52">
        <f>(('RCP19 scenario'!R53*'Unit emission'!AZ96+'RCP19 scenario'!R141*'Unit emission'!AZ228)*4545454.54545455)/30</f>
        <v>37702782.870858066</v>
      </c>
      <c r="GJ52">
        <f>(('RCP19 scenario'!S53*'Unit emission'!BA96)*4545454.54545455)/30</f>
        <v>0</v>
      </c>
      <c r="GK52">
        <f>(('RCP19 scenario'!T53*'Unit emission'!AK96+'RCP19 scenario'!T141*'Unit emission'!AK228)*4545454.54545455)/30</f>
        <v>451332935.80371755</v>
      </c>
      <c r="GL52">
        <f>(('RCP19 scenario'!U53*'Unit emission'!AL96+'RCP19 scenario'!U141*'Unit emission'!AL228)*4545454.54545455)/30</f>
        <v>604915493.8146956</v>
      </c>
      <c r="GM52">
        <f>(('RCP19 scenario'!V53*'Unit emission'!AM96+'RCP19 scenario'!V141*'Unit emission'!AM228)*4545454.54545455)/30</f>
        <v>310856735.39275467</v>
      </c>
      <c r="GN52">
        <f>(('RCP19 scenario'!W53*'Unit emission'!AN96+'RCP19 scenario'!W141*'Unit emission'!AN228)*4545454.54545455)/30</f>
        <v>32391855.611334637</v>
      </c>
      <c r="GO52">
        <f>(('RCP19 scenario'!X53*'Unit emission'!AO96+'RCP19 scenario'!X141*'Unit emission'!AO228)*4545454.54545455)/30</f>
        <v>31333854.644915946</v>
      </c>
      <c r="GP52">
        <f>(('RCP19 scenario'!Y53*'Unit emission'!AP96+'RCP19 scenario'!Y141*'Unit emission'!AP228)*4545454.54545455)/30</f>
        <v>26623836.471182797</v>
      </c>
      <c r="GQ52">
        <f>(('RCP19 scenario'!Z53*'Unit emission'!AQ96+'RCP19 scenario'!Z141*'Unit emission'!AQ228)*4545454.54545455)/30</f>
        <v>32143348.055171851</v>
      </c>
      <c r="GR52">
        <f>(('RCP19 scenario'!AA53*'Unit emission'!AR96+'RCP19 scenario'!AA141*'Unit emission'!AR228)*4545454.54545455)/30</f>
        <v>31217876.628952671</v>
      </c>
      <c r="GS52">
        <f>(('RCP19 scenario'!AB53*'Unit emission'!AS96+'RCP19 scenario'!AB141*'Unit emission'!AS228)*4545454.54545455)/30</f>
        <v>255669785.7768859</v>
      </c>
      <c r="GT52">
        <f>(('RCP19 scenario'!AC53*'Unit emission'!AT96+'RCP19 scenario'!AC141*'Unit emission'!AT228)*4545454.54545455)/30</f>
        <v>24299890.906098407</v>
      </c>
      <c r="GU52">
        <f>(('RCP19 scenario'!AD53*'Unit emission'!AU96+'RCP19 scenario'!AD141*'Unit emission'!AU228)*4545454.54545455)/30</f>
        <v>7567492.1995170927</v>
      </c>
      <c r="GV52">
        <f>(('RCP19 scenario'!AE53*'Unit emission'!AV96+'RCP19 scenario'!AE141*'Unit emission'!AV228)*4545454.54545455)/30</f>
        <v>3746222.1018542098</v>
      </c>
      <c r="GW52">
        <f>(('RCP19 scenario'!AF53*'Unit emission'!AW96+'RCP19 scenario'!AF141*'Unit emission'!AW228)*4545454.54545455)/30</f>
        <v>946828.83443882247</v>
      </c>
      <c r="GX52">
        <f>(('RCP19 scenario'!AG53*'Unit emission'!AX96+'RCP19 scenario'!AG141*'Unit emission'!AX228)*4545454.54545455)/30</f>
        <v>0</v>
      </c>
      <c r="GY52">
        <f>(('RCP19 scenario'!AH53*'Unit emission'!AY96+'RCP19 scenario'!AH141*'Unit emission'!AY228)*4545454.54545455)/30</f>
        <v>1017767.505359028</v>
      </c>
      <c r="GZ52">
        <f>(('RCP19 scenario'!AI53*'Unit emission'!AZ96+'RCP19 scenario'!AI141*'Unit emission'!AZ228)*4545454.54545455)/30</f>
        <v>37702782.870858066</v>
      </c>
      <c r="HA52">
        <f>(('RCP19 scenario'!AJ53*'Unit emission'!BA96)*4545454.54545455)/30</f>
        <v>0</v>
      </c>
      <c r="HB52">
        <f>(('RCP19 scenario'!AK53*'Unit emission'!AK96+'RCP19 scenario'!AK141*'Unit emission'!AK228)*4545454.54545455)/30</f>
        <v>451332935.80371755</v>
      </c>
      <c r="HC52">
        <f>(('RCP19 scenario'!AL53*'Unit emission'!AL96+'RCP19 scenario'!AL141*'Unit emission'!AL228)*4545454.54545455)/30</f>
        <v>604915493.8146956</v>
      </c>
      <c r="HD52">
        <f>(('RCP19 scenario'!AM53*'Unit emission'!AM96+'RCP19 scenario'!AM141*'Unit emission'!AM228)*4545454.54545455)/30</f>
        <v>310856735.39275467</v>
      </c>
      <c r="HE52">
        <f>(('RCP19 scenario'!AN53*'Unit emission'!AN96+'RCP19 scenario'!AN141*'Unit emission'!AN228)*4545454.54545455)/30</f>
        <v>32391855.611334637</v>
      </c>
      <c r="HF52">
        <f>(('RCP19 scenario'!AO53*'Unit emission'!AO96+'RCP19 scenario'!AO141*'Unit emission'!AO228)*4545454.54545455)/30</f>
        <v>31333854.644915946</v>
      </c>
      <c r="HG52">
        <f>(('RCP19 scenario'!AP53*'Unit emission'!AP96+'RCP19 scenario'!AP141*'Unit emission'!AP228)*4545454.54545455)/30</f>
        <v>26623836.471182797</v>
      </c>
      <c r="HH52">
        <f>(('RCP19 scenario'!AQ53*'Unit emission'!AQ96+'RCP19 scenario'!AQ141*'Unit emission'!AQ228)*4545454.54545455)/30</f>
        <v>32143348.055171851</v>
      </c>
      <c r="HI52">
        <f>(('RCP19 scenario'!AR53*'Unit emission'!AR96+'RCP19 scenario'!AR141*'Unit emission'!AR228)*4545454.54545455)/30</f>
        <v>31217876.628952671</v>
      </c>
      <c r="HJ52">
        <f>(('RCP19 scenario'!AS53*'Unit emission'!AS96+'RCP19 scenario'!AS141*'Unit emission'!AS228)*4545454.54545455)/30</f>
        <v>255669785.7768859</v>
      </c>
      <c r="HK52">
        <f>(('RCP19 scenario'!AT53*'Unit emission'!AT96+'RCP19 scenario'!AT141*'Unit emission'!AT228)*4545454.54545455)/30</f>
        <v>24299890.906098407</v>
      </c>
      <c r="HL52">
        <f>(('RCP19 scenario'!AU53*'Unit emission'!AU96+'RCP19 scenario'!AU141*'Unit emission'!AU228)*4545454.54545455)/30</f>
        <v>7567492.1995170927</v>
      </c>
      <c r="HM52">
        <f>(('RCP19 scenario'!AV53*'Unit emission'!AV96+'RCP19 scenario'!AV141*'Unit emission'!AV228)*4545454.54545455)/30</f>
        <v>3746222.1018542098</v>
      </c>
      <c r="HN52">
        <f>(('RCP19 scenario'!AW53*'Unit emission'!AW96+'RCP19 scenario'!AW141*'Unit emission'!AW228)*4545454.54545455)/30</f>
        <v>946828.83443882247</v>
      </c>
      <c r="HO52">
        <f>(('RCP19 scenario'!AX53*'Unit emission'!AX96+'RCP19 scenario'!AX141*'Unit emission'!AX228)*4545454.54545455)/30</f>
        <v>0</v>
      </c>
      <c r="HP52">
        <f>(('RCP19 scenario'!AY53*'Unit emission'!AY96+'RCP19 scenario'!AY141*'Unit emission'!AY228)*4545454.54545455)/30</f>
        <v>1017767.505359028</v>
      </c>
      <c r="HQ52">
        <f>(('RCP19 scenario'!AZ53*'Unit emission'!AZ96+'RCP19 scenario'!AZ141*'Unit emission'!AZ228)*4545454.54545455)/30</f>
        <v>37702782.870858066</v>
      </c>
      <c r="HR52">
        <f>(('RCP19 scenario'!BA53*'Unit emission'!BA96)*4545454.54545455)/30</f>
        <v>0</v>
      </c>
      <c r="HS52" s="9">
        <f>(('RCP19 scenario'!BB53*'Unit emission'!AK96)*4545454.54545455)/30</f>
        <v>0</v>
      </c>
      <c r="HT52" s="9">
        <f>(('RCP19 scenario'!BC53*'Unit emission'!AL96)*4545454.54545455)/30</f>
        <v>0</v>
      </c>
      <c r="HU52" s="9">
        <f>(('RCP19 scenario'!BD53*'Unit emission'!AM96)*4545454.54545455)/30</f>
        <v>0</v>
      </c>
      <c r="HV52" s="9">
        <f>(('RCP19 scenario'!BE53*'Unit emission'!AN96)*4545454.54545455)/30</f>
        <v>0</v>
      </c>
      <c r="HW52" s="9">
        <f>(('RCP19 scenario'!BF53*'Unit emission'!AO96)*4545454.54545455)/30</f>
        <v>0</v>
      </c>
      <c r="HX52" s="9">
        <f>(('RCP19 scenario'!BG53*'Unit emission'!AP96)*4545454.54545455)/30</f>
        <v>0</v>
      </c>
      <c r="HY52" s="9">
        <f>(('RCP19 scenario'!BH53*'Unit emission'!AQ96)*4545454.54545455)/30</f>
        <v>0</v>
      </c>
      <c r="HZ52" s="9">
        <f>(('RCP19 scenario'!BI53*'Unit emission'!AR96)*4545454.54545455)/30</f>
        <v>0</v>
      </c>
      <c r="IA52" s="9">
        <f>(('RCP19 scenario'!BJ53*'Unit emission'!AS96)*4545454.54545455)/30</f>
        <v>0</v>
      </c>
      <c r="IB52" s="9">
        <f>(('RCP19 scenario'!BK53*'Unit emission'!AT96)*4545454.54545455)/30</f>
        <v>0</v>
      </c>
      <c r="IC52" s="9">
        <f>(('RCP19 scenario'!BL53*'Unit emission'!AU96)*4545454.54545455)/30</f>
        <v>0</v>
      </c>
      <c r="ID52" s="9">
        <f>(('RCP19 scenario'!BM53*'Unit emission'!AV96)*4545454.54545455)/30</f>
        <v>0</v>
      </c>
      <c r="IE52" s="9">
        <f>(('RCP19 scenario'!BN53*'Unit emission'!AW96)*4545454.54545455)/30</f>
        <v>0</v>
      </c>
      <c r="IF52" s="9">
        <f>(('RCP19 scenario'!BO53*'Unit emission'!AX96)*4545454.54545455)/30</f>
        <v>0</v>
      </c>
      <c r="IG52" s="9">
        <f>(('RCP19 scenario'!BP53*'Unit emission'!AY96)*4545454.54545455)/30</f>
        <v>0</v>
      </c>
      <c r="IH52" s="9">
        <f>(('RCP19 scenario'!BQ53*'Unit emission'!AZ96)*4545454.54545455)/30</f>
        <v>0</v>
      </c>
      <c r="II52" s="9">
        <f>(('RCP19 scenario'!BR53*'Unit emission'!BA96)*4545454.54545455)/30</f>
        <v>0</v>
      </c>
      <c r="IJ52" s="9">
        <f>(('RCP19 scenario'!BS53*'Unit emission'!AK96)*4545454.54545455)/30</f>
        <v>0</v>
      </c>
      <c r="IK52" s="9">
        <f>(('RCP19 scenario'!BT53*'Unit emission'!AL96)*4545454.54545455)/30</f>
        <v>0</v>
      </c>
      <c r="IL52" s="9">
        <f>(('RCP19 scenario'!BU53*'Unit emission'!AM96)*4545454.54545455)/30</f>
        <v>0</v>
      </c>
      <c r="IM52" s="9">
        <f>(('RCP19 scenario'!BV53*'Unit emission'!AN96)*4545454.54545455)/30</f>
        <v>0</v>
      </c>
      <c r="IN52" s="9">
        <f>(('RCP19 scenario'!BW53*'Unit emission'!AO96)*4545454.54545455)/30</f>
        <v>0</v>
      </c>
      <c r="IO52" s="9">
        <f>(('RCP19 scenario'!BX53*'Unit emission'!AP96)*4545454.54545455)/30</f>
        <v>0</v>
      </c>
      <c r="IP52" s="9">
        <f>(('RCP19 scenario'!BY53*'Unit emission'!AQ96)*4545454.54545455)/30</f>
        <v>0</v>
      </c>
      <c r="IQ52" s="9">
        <f>(('RCP19 scenario'!BZ53*'Unit emission'!AR96)*4545454.54545455)/30</f>
        <v>0</v>
      </c>
      <c r="IR52" s="9">
        <f>(('RCP19 scenario'!CA53*'Unit emission'!AS96)*4545454.54545455)/30</f>
        <v>0</v>
      </c>
      <c r="IS52" s="9">
        <f>(('RCP19 scenario'!CB53*'Unit emission'!AT96)*4545454.54545455)/30</f>
        <v>0</v>
      </c>
      <c r="IT52" s="9">
        <f>(('RCP19 scenario'!CC53*'Unit emission'!AU96)*4545454.54545455)/30</f>
        <v>0</v>
      </c>
      <c r="IU52" s="9">
        <f>(('RCP19 scenario'!CD53*'Unit emission'!AV96)*4545454.54545455)/30</f>
        <v>0</v>
      </c>
      <c r="IV52" s="9">
        <f>(('RCP19 scenario'!CE53*'Unit emission'!AW96)*4545454.54545455)/30</f>
        <v>0</v>
      </c>
      <c r="IW52" s="9">
        <f>(('RCP19 scenario'!CF53*'Unit emission'!AX96)*4545454.54545455)/30</f>
        <v>0</v>
      </c>
      <c r="IX52" s="9">
        <f>(('RCP19 scenario'!CG53*'Unit emission'!AY96)*4545454.54545455)/30</f>
        <v>0</v>
      </c>
      <c r="IY52" s="9">
        <f>(('RCP19 scenario'!CH53*'Unit emission'!AZ96)*4545454.54545455)/30</f>
        <v>0</v>
      </c>
    </row>
    <row r="53" spans="1:259" x14ac:dyDescent="0.25">
      <c r="A53">
        <v>2016</v>
      </c>
      <c r="B53">
        <f>(('Base-scenario'!C54*'Unit emission'!C97+'Base-scenario'!C142*'Unit emission'!C229)*4545454.54545455)/30</f>
        <v>942337881.9655658</v>
      </c>
      <c r="C53">
        <f>(('Base-scenario'!D54*'Unit emission'!D97+'Base-scenario'!D142*'Unit emission'!D229)*4545454.54545455)/30</f>
        <v>376408963.9916783</v>
      </c>
      <c r="D53">
        <f>(('Base-scenario'!E54*'Unit emission'!E97+'Base-scenario'!E142*'Unit emission'!E229)*4545454.54545455)/30</f>
        <v>315411097.45147461</v>
      </c>
      <c r="E53">
        <f>(('Base-scenario'!F54*'Unit emission'!F97+'Base-scenario'!F142*'Unit emission'!F229)*4545454.54545455)/30</f>
        <v>20711498.872708056</v>
      </c>
      <c r="F53">
        <f>(('Base-scenario'!G54*'Unit emission'!G97+'Base-scenario'!G142*'Unit emission'!G229)*4545454.54545455)/30</f>
        <v>118538500.46347465</v>
      </c>
      <c r="G53">
        <f>(('Base-scenario'!H54*'Unit emission'!H97+'Base-scenario'!H142*'Unit emission'!H229)*4545454.54545455)/30</f>
        <v>7563432.3198431032</v>
      </c>
      <c r="H53">
        <f>(('Base-scenario'!I54*'Unit emission'!I97+'Base-scenario'!I142*'Unit emission'!I229)*4545454.54545455)/30</f>
        <v>25896754.540831473</v>
      </c>
      <c r="I53">
        <f>(('Base-scenario'!J54*'Unit emission'!J97+'Base-scenario'!J142*'Unit emission'!J229)*4545454.54545455)/30</f>
        <v>71128001.341778502</v>
      </c>
      <c r="J53">
        <f>(('Base-scenario'!K54*'Unit emission'!K97+'Base-scenario'!K142*'Unit emission'!K229)*4545454.54545455)/30</f>
        <v>357604642.22667009</v>
      </c>
      <c r="K53">
        <f>(('Base-scenario'!L54*'Unit emission'!L97+'Base-scenario'!L142*'Unit emission'!L229)*4545454.54545455)/30</f>
        <v>39687782.0126132</v>
      </c>
      <c r="L53">
        <f>(('Base-scenario'!M54*'Unit emission'!M97+'Base-scenario'!M142*'Unit emission'!M229)*4545454.54545455)/30</f>
        <v>13661081.440403134</v>
      </c>
      <c r="M53">
        <f>(('Base-scenario'!N54*'Unit emission'!N97+'Base-scenario'!N142*'Unit emission'!N229)*4545454.54545455)/30</f>
        <v>9899484.2384547368</v>
      </c>
      <c r="N53">
        <f>(('Base-scenario'!O54*'Unit emission'!O97+'Base-scenario'!O142*'Unit emission'!O229)*4545454.54545455)/30</f>
        <v>3496246.4883472258</v>
      </c>
      <c r="O53">
        <f>(('Base-scenario'!P54*'Unit emission'!P97+'Base-scenario'!P142*'Unit emission'!P229)*4545454.54545455)/30</f>
        <v>100432.76227952224</v>
      </c>
      <c r="P53">
        <f>(('Base-scenario'!Q54*'Unit emission'!Q97+'Base-scenario'!Q142*'Unit emission'!Q229)*4545454.54545455)/30</f>
        <v>6808137.6082012309</v>
      </c>
      <c r="Q53">
        <f>(('Base-scenario'!R54*'Unit emission'!R97+'Base-scenario'!R142*'Unit emission'!R229)*4545454.54545455)/30</f>
        <v>41901076.862190351</v>
      </c>
      <c r="R53">
        <v>0</v>
      </c>
      <c r="S53">
        <f>(('Base-scenario'!T54*'Unit emission'!C97+'Base-scenario'!T142*'Unit emission'!C229)*4545454.54545455)/30</f>
        <v>942337881.9655658</v>
      </c>
      <c r="T53">
        <f>(('Base-scenario'!U54*'Unit emission'!D97+'Base-scenario'!U142*'Unit emission'!D229)*4545454.54545455)/30</f>
        <v>376408963.9916783</v>
      </c>
      <c r="U53">
        <f>(('Base-scenario'!V54*'Unit emission'!E97+'Base-scenario'!V142*'Unit emission'!E229)*4545454.54545455)/30</f>
        <v>315411097.45147461</v>
      </c>
      <c r="V53">
        <f>(('Base-scenario'!W54*'Unit emission'!F97+'Base-scenario'!W142*'Unit emission'!F229)*4545454.54545455)/30</f>
        <v>20711498.872708056</v>
      </c>
      <c r="W53">
        <f>(('Base-scenario'!X54*'Unit emission'!G97+'Base-scenario'!X142*'Unit emission'!G229)*4545454.54545455)/30</f>
        <v>118538500.46347465</v>
      </c>
      <c r="X53">
        <f>(('Base-scenario'!Y54*'Unit emission'!H97+'Base-scenario'!Y142*'Unit emission'!H229)*4545454.54545455)/30</f>
        <v>7563432.3198431032</v>
      </c>
      <c r="Y53">
        <f>(('Base-scenario'!Z54*'Unit emission'!I97+'Base-scenario'!Z142*'Unit emission'!I229)*4545454.54545455)/30</f>
        <v>25896754.540831473</v>
      </c>
      <c r="Z53">
        <f>(('Base-scenario'!AA54*'Unit emission'!J97+'Base-scenario'!AA142*'Unit emission'!J229)*4545454.54545455)/30</f>
        <v>71128001.341778502</v>
      </c>
      <c r="AA53">
        <f>(('Base-scenario'!AB54*'Unit emission'!K97+'Base-scenario'!AB142*'Unit emission'!K229)*4545454.54545455)/30</f>
        <v>357604642.22667009</v>
      </c>
      <c r="AB53">
        <f>(('Base-scenario'!AC54*'Unit emission'!L97+'Base-scenario'!AC142*'Unit emission'!L229)*4545454.54545455)/30</f>
        <v>39687782.0126132</v>
      </c>
      <c r="AC53">
        <f>(('Base-scenario'!AD54*'Unit emission'!M97+'Base-scenario'!AD142*'Unit emission'!M229)*4545454.54545455)/30</f>
        <v>13661081.440403134</v>
      </c>
      <c r="AD53">
        <f>(('Base-scenario'!AE54*'Unit emission'!N97+'Base-scenario'!AE142*'Unit emission'!N229)*4545454.54545455)/30</f>
        <v>9899484.2384547368</v>
      </c>
      <c r="AE53">
        <f>(('Base-scenario'!AF54*'Unit emission'!O97+'Base-scenario'!AF142*'Unit emission'!O229)*4545454.54545455)/30</f>
        <v>3496246.4883472258</v>
      </c>
      <c r="AF53">
        <f>(('Base-scenario'!AG54*'Unit emission'!P97+'Base-scenario'!AG142*'Unit emission'!P229)*4545454.54545455)/30</f>
        <v>100432.76227952224</v>
      </c>
      <c r="AG53">
        <f>(('Base-scenario'!AH54*'Unit emission'!Q97+'Base-scenario'!AH142*'Unit emission'!Q229)*4545454.54545455)/30</f>
        <v>6808137.6082012309</v>
      </c>
      <c r="AH53">
        <f>(('Base-scenario'!AI54*'Unit emission'!R97+'Base-scenario'!AI142*'Unit emission'!R229)*4545454.54545455)/30</f>
        <v>41901076.862190351</v>
      </c>
      <c r="AI53">
        <v>0</v>
      </c>
      <c r="AJ53">
        <f>(('Base-scenario'!AK54*'Unit emission'!C97+'Base-scenario'!AK142*'Unit emission'!C229)*4545454.54545455)/30</f>
        <v>942337881.9655658</v>
      </c>
      <c r="AK53">
        <f>(('Base-scenario'!AL54*'Unit emission'!D97+'Base-scenario'!AL142*'Unit emission'!D229)*4545454.54545455)/30</f>
        <v>376408963.9916783</v>
      </c>
      <c r="AL53">
        <f>(('Base-scenario'!AM54*'Unit emission'!E97+'Base-scenario'!AM142*'Unit emission'!E229)*4545454.54545455)/30</f>
        <v>315411097.45147461</v>
      </c>
      <c r="AM53">
        <f>(('Base-scenario'!AN54*'Unit emission'!F97+'Base-scenario'!AN142*'Unit emission'!F229)*4545454.54545455)/30</f>
        <v>20711498.872708056</v>
      </c>
      <c r="AN53">
        <f>(('Base-scenario'!AO54*'Unit emission'!G97+'Base-scenario'!AO142*'Unit emission'!G229)*4545454.54545455)/30</f>
        <v>118538500.46347465</v>
      </c>
      <c r="AO53">
        <f>(('Base-scenario'!AP54*'Unit emission'!H97+'Base-scenario'!AP142*'Unit emission'!H229)*4545454.54545455)/30</f>
        <v>7563432.3198431032</v>
      </c>
      <c r="AP53">
        <f>(('Base-scenario'!AQ54*'Unit emission'!I97+'Base-scenario'!AQ142*'Unit emission'!I229)*4545454.54545455)/30</f>
        <v>25896754.540831473</v>
      </c>
      <c r="AQ53">
        <f>(('Base-scenario'!AR54*'Unit emission'!J97+'Base-scenario'!AR142*'Unit emission'!J229)*4545454.54545455)/30</f>
        <v>71128001.341778502</v>
      </c>
      <c r="AR53">
        <f>(('Base-scenario'!AS54*'Unit emission'!K97+'Base-scenario'!AS142*'Unit emission'!K229)*4545454.54545455)/30</f>
        <v>357604642.22667009</v>
      </c>
      <c r="AS53">
        <f>(('Base-scenario'!AT54*'Unit emission'!L97+'Base-scenario'!AT142*'Unit emission'!L229)*4545454.54545455)/30</f>
        <v>39687782.0126132</v>
      </c>
      <c r="AT53">
        <f>(('Base-scenario'!AU54*'Unit emission'!M97+'Base-scenario'!AU142*'Unit emission'!M229)*4545454.54545455)/30</f>
        <v>13661081.440403134</v>
      </c>
      <c r="AU53">
        <f>(('Base-scenario'!AV54*'Unit emission'!N97+'Base-scenario'!AV142*'Unit emission'!N229)*4545454.54545455)/30</f>
        <v>9899484.2384547368</v>
      </c>
      <c r="AV53">
        <f>(('Base-scenario'!AW54*'Unit emission'!O97+'Base-scenario'!AW142*'Unit emission'!O229)*4545454.54545455)/30</f>
        <v>3496246.4883472258</v>
      </c>
      <c r="AW53">
        <f>(('Base-scenario'!AX54*'Unit emission'!P97+'Base-scenario'!AX142*'Unit emission'!P229)*4545454.54545455)/30</f>
        <v>100432.76227952224</v>
      </c>
      <c r="AX53">
        <f>(('Base-scenario'!AY54*'Unit emission'!Q97+'Base-scenario'!AY142*'Unit emission'!Q229)*4545454.54545455)/30</f>
        <v>6808137.6082012309</v>
      </c>
      <c r="AY53">
        <f>(('Base-scenario'!AZ54*'Unit emission'!R97+'Base-scenario'!AZ142*'Unit emission'!R229)*4545454.54545455)/30</f>
        <v>41901076.862190351</v>
      </c>
      <c r="AZ53">
        <v>0</v>
      </c>
      <c r="BA53" s="9">
        <f>(('Base-scenario'!BB54*'Unit emission'!C97)*4545454.54545455)/30</f>
        <v>0</v>
      </c>
      <c r="BB53" s="9">
        <f>(('Base-scenario'!BC54*'Unit emission'!D97)*4545454.54545455)/30</f>
        <v>0</v>
      </c>
      <c r="BC53" s="9">
        <f>(('Base-scenario'!BD54*'Unit emission'!E97)*4545454.54545455)/30</f>
        <v>0</v>
      </c>
      <c r="BD53" s="9">
        <f>(('Base-scenario'!BE54*'Unit emission'!F97)*4545454.54545455)/30</f>
        <v>0</v>
      </c>
      <c r="BE53" s="9">
        <f>(('Base-scenario'!BF54*'Unit emission'!G97)*4545454.54545455)/30</f>
        <v>0</v>
      </c>
      <c r="BF53" s="9">
        <f>(('Base-scenario'!BG54*'Unit emission'!H97)*4545454.54545455)/30</f>
        <v>0</v>
      </c>
      <c r="BG53" s="9">
        <f>(('Base-scenario'!BH54*'Unit emission'!I97)*4545454.54545455)/30</f>
        <v>0</v>
      </c>
      <c r="BH53" s="9">
        <f>(('Base-scenario'!BI54*'Unit emission'!J97)*4545454.54545455)/30</f>
        <v>0</v>
      </c>
      <c r="BI53" s="9">
        <f>(('Base-scenario'!BJ54*'Unit emission'!K97)*4545454.54545455)/30</f>
        <v>0</v>
      </c>
      <c r="BJ53" s="9">
        <f>(('Base-scenario'!BK54*'Unit emission'!L97)*4545454.54545455)/30</f>
        <v>0</v>
      </c>
      <c r="BK53" s="9">
        <f>(('Base-scenario'!BL54*'Unit emission'!M97)*4545454.54545455)/30</f>
        <v>0</v>
      </c>
      <c r="BL53" s="9">
        <f>(('Base-scenario'!BM54*'Unit emission'!N97)*4545454.54545455)/30</f>
        <v>0</v>
      </c>
      <c r="BM53" s="9">
        <f>(('Base-scenario'!BN54*'Unit emission'!O97)*4545454.54545455)/30</f>
        <v>0</v>
      </c>
      <c r="BN53" s="9">
        <f>(('Base-scenario'!BO54*'Unit emission'!P97)*4545454.54545455)/30</f>
        <v>0</v>
      </c>
      <c r="BO53" s="9">
        <f>(('Base-scenario'!BP54*'Unit emission'!Q97)*4545454.54545455)/30</f>
        <v>0</v>
      </c>
      <c r="BP53" s="9">
        <f>(('Base-scenario'!BQ54*'Unit emission'!R97)*4545454.54545455)/30</f>
        <v>0</v>
      </c>
      <c r="BQ53" s="9">
        <v>0</v>
      </c>
      <c r="BR53" s="9">
        <f>(('Base-scenario'!BS54*'Unit emission'!C97)*4545454.54545455)/30</f>
        <v>0</v>
      </c>
      <c r="BS53" s="9">
        <f>(('Base-scenario'!BT54*'Unit emission'!D97)*4545454.54545455)/30</f>
        <v>0</v>
      </c>
      <c r="BT53" s="9">
        <f>(('Base-scenario'!BU54*'Unit emission'!E97)*4545454.54545455)/30</f>
        <v>0</v>
      </c>
      <c r="BU53" s="9">
        <f>(('Base-scenario'!BV54*'Unit emission'!F97)*4545454.54545455)/30</f>
        <v>0</v>
      </c>
      <c r="BV53" s="9">
        <f>(('Base-scenario'!BW54*'Unit emission'!G97)*4545454.54545455)/30</f>
        <v>0</v>
      </c>
      <c r="BW53" s="9">
        <f>(('Base-scenario'!BX54*'Unit emission'!H97)*4545454.54545455)/30</f>
        <v>0</v>
      </c>
      <c r="BX53" s="9">
        <f>(('Base-scenario'!BY54*'Unit emission'!I97)*4545454.54545455)/30</f>
        <v>0</v>
      </c>
      <c r="BY53" s="9">
        <f>(('Base-scenario'!BZ54*'Unit emission'!J97)*4545454.54545455)/30</f>
        <v>0</v>
      </c>
      <c r="BZ53" s="9">
        <f>(('Base-scenario'!CA54*'Unit emission'!K97)*4545454.54545455)/30</f>
        <v>0</v>
      </c>
      <c r="CA53" s="9">
        <f>(('Base-scenario'!CB54*'Unit emission'!L97)*4545454.54545455)/30</f>
        <v>0</v>
      </c>
      <c r="CB53" s="9">
        <f>(('Base-scenario'!CC54*'Unit emission'!M97)*4545454.54545455)/30</f>
        <v>0</v>
      </c>
      <c r="CC53" s="9">
        <f>(('Base-scenario'!CD54*'Unit emission'!N97)*4545454.54545455)/30</f>
        <v>0</v>
      </c>
      <c r="CD53" s="9">
        <f>(('Base-scenario'!CE54*'Unit emission'!O97)*4545454.54545455)/30</f>
        <v>0</v>
      </c>
      <c r="CE53" s="9">
        <f>(('Base-scenario'!CF54*'Unit emission'!P97)*4545454.54545455)/30</f>
        <v>0</v>
      </c>
      <c r="CF53" s="9">
        <f>(('Base-scenario'!CG54*'Unit emission'!Q97)*4545454.54545455)/30</f>
        <v>0</v>
      </c>
      <c r="CG53" s="9">
        <f>(('Base-scenario'!CH54*'Unit emission'!R97)*4545454.54545455)/30</f>
        <v>0</v>
      </c>
      <c r="CH53">
        <v>0</v>
      </c>
      <c r="CI53">
        <v>0</v>
      </c>
      <c r="CJ53">
        <v>67.2</v>
      </c>
      <c r="CK53">
        <f>(('RCP26 scenario'!C54*'Unit emission'!T97+'RCP26 scenario'!C142*'Unit emission'!T229)*4545454.54545455)/30</f>
        <v>942337881.9655658</v>
      </c>
      <c r="CL53">
        <f>(('RCP26 scenario'!D54*'Unit emission'!U97+'RCP26 scenario'!D142*'Unit emission'!U229)*4545454.54545455)/30</f>
        <v>376408963.9916783</v>
      </c>
      <c r="CM53">
        <f>(('RCP26 scenario'!E54*'Unit emission'!V97+'RCP26 scenario'!E142*'Unit emission'!V229)*4545454.54545455)/30</f>
        <v>315411097.45147461</v>
      </c>
      <c r="CN53">
        <f>(('RCP26 scenario'!F54*'Unit emission'!W97+'RCP26 scenario'!F142*'Unit emission'!W229)*4545454.54545455)/30</f>
        <v>20711498.872708056</v>
      </c>
      <c r="CO53">
        <f>(('RCP26 scenario'!G54*'Unit emission'!X97+'RCP26 scenario'!G142*'Unit emission'!X229)*4545454.54545455)/30</f>
        <v>118538500.46347465</v>
      </c>
      <c r="CP53">
        <f>(('RCP26 scenario'!H54*'Unit emission'!Y97+'RCP26 scenario'!H142*'Unit emission'!Y229)*4545454.54545455)/30</f>
        <v>7563432.3198431032</v>
      </c>
      <c r="CQ53">
        <f>(('RCP26 scenario'!I54*'Unit emission'!Z97+'RCP26 scenario'!I142*'Unit emission'!Z229)*4545454.54545455)/30</f>
        <v>25896754.540831473</v>
      </c>
      <c r="CR53">
        <f>(('RCP26 scenario'!J54*'Unit emission'!AA97+'RCP26 scenario'!J142*'Unit emission'!AA229)*4545454.54545455)/30</f>
        <v>71128001.341778502</v>
      </c>
      <c r="CS53">
        <f>(('RCP26 scenario'!K54*'Unit emission'!AB97+'RCP26 scenario'!K142*'Unit emission'!AB229)*4545454.54545455)/30</f>
        <v>357604642.22667009</v>
      </c>
      <c r="CT53">
        <f>(('RCP26 scenario'!L54*'Unit emission'!AC97+'RCP26 scenario'!L142*'Unit emission'!AC229)*4545454.54545455)/30</f>
        <v>39687782.0126132</v>
      </c>
      <c r="CU53">
        <f>(('RCP26 scenario'!M54*'Unit emission'!AD97+'RCP26 scenario'!M142*'Unit emission'!AD229)*4545454.54545455)/30</f>
        <v>13661081.440403134</v>
      </c>
      <c r="CV53">
        <f>(('RCP26 scenario'!N54*'Unit emission'!AE97+'RCP26 scenario'!N142*'Unit emission'!AE229)*4545454.54545455)/30</f>
        <v>9899484.2384547368</v>
      </c>
      <c r="CW53">
        <f>(('RCP26 scenario'!O54*'Unit emission'!AF97+'RCP26 scenario'!O142*'Unit emission'!AF229)*4545454.54545455)/30</f>
        <v>3496246.4883472258</v>
      </c>
      <c r="CX53">
        <f>(('RCP26 scenario'!P54*'Unit emission'!AG97+'RCP26 scenario'!P142*'Unit emission'!AG229)*4545454.54545455)/30</f>
        <v>100432.76227952224</v>
      </c>
      <c r="CY53">
        <f>(('RCP26 scenario'!Q54*'Unit emission'!AH97+'RCP26 scenario'!Q142*'Unit emission'!AH229)*4545454.54545455)/30</f>
        <v>6808137.6082012309</v>
      </c>
      <c r="CZ53">
        <f>(('RCP26 scenario'!R54*'Unit emission'!AI97+'RCP26 scenario'!R142*'Unit emission'!AI229)*4545454.54545455)/30</f>
        <v>41901076.862190351</v>
      </c>
      <c r="DA53">
        <f>(('RCP26 scenario'!S54*'Unit emission'!AJ97)*4545454.54545455)/30</f>
        <v>0</v>
      </c>
      <c r="DB53">
        <f>(('RCP26 scenario'!T54*'Unit emission'!T97+'RCP26 scenario'!T142*'Unit emission'!T229)*4545454.54545455)/30</f>
        <v>942337881.9655658</v>
      </c>
      <c r="DC53">
        <f>(('RCP26 scenario'!U54*'Unit emission'!U97+'RCP26 scenario'!U142*'Unit emission'!U229)*4545454.54545455)/30</f>
        <v>376408963.9916783</v>
      </c>
      <c r="DD53">
        <f>(('RCP26 scenario'!V54*'Unit emission'!V97+'RCP26 scenario'!V142*'Unit emission'!V229)*4545454.54545455)/30</f>
        <v>315411097.45147461</v>
      </c>
      <c r="DE53">
        <f>(('RCP26 scenario'!W54*'Unit emission'!W97+'RCP26 scenario'!W142*'Unit emission'!W229)*4545454.54545455)/30</f>
        <v>20711498.872708056</v>
      </c>
      <c r="DF53">
        <f>(('RCP26 scenario'!X54*'Unit emission'!X97+'RCP26 scenario'!X142*'Unit emission'!X229)*4545454.54545455)/30</f>
        <v>118538500.46347465</v>
      </c>
      <c r="DG53">
        <f>(('RCP26 scenario'!Y54*'Unit emission'!Y97+'RCP26 scenario'!Y142*'Unit emission'!Y229)*4545454.54545455)/30</f>
        <v>7563432.3198431032</v>
      </c>
      <c r="DH53">
        <f>(('RCP26 scenario'!Z54*'Unit emission'!Z97+'RCP26 scenario'!Z142*'Unit emission'!Z229)*4545454.54545455)/30</f>
        <v>25896754.540831473</v>
      </c>
      <c r="DI53">
        <f>(('RCP26 scenario'!AA54*'Unit emission'!AA97+'RCP26 scenario'!AA142*'Unit emission'!AA229)*4545454.54545455)/30</f>
        <v>71128001.341778502</v>
      </c>
      <c r="DJ53">
        <f>(('RCP26 scenario'!AB54*'Unit emission'!AB97+'RCP26 scenario'!AB142*'Unit emission'!AB229)*4545454.54545455)/30</f>
        <v>357604642.22667009</v>
      </c>
      <c r="DK53">
        <f>(('RCP26 scenario'!AC54*'Unit emission'!AC97+'RCP26 scenario'!AC142*'Unit emission'!AC229)*4545454.54545455)/30</f>
        <v>39687782.0126132</v>
      </c>
      <c r="DL53">
        <f>(('RCP26 scenario'!AD54*'Unit emission'!AD97+'RCP26 scenario'!AD142*'Unit emission'!AD229)*4545454.54545455)/30</f>
        <v>13661081.440403134</v>
      </c>
      <c r="DM53">
        <f>(('RCP26 scenario'!AE54*'Unit emission'!AE97+'RCP26 scenario'!AE142*'Unit emission'!AE229)*4545454.54545455)/30</f>
        <v>9899484.2384547368</v>
      </c>
      <c r="DN53">
        <f>(('RCP26 scenario'!AF54*'Unit emission'!AF97+'RCP26 scenario'!AF142*'Unit emission'!AF229)*4545454.54545455)/30</f>
        <v>3496246.4883472258</v>
      </c>
      <c r="DO53">
        <f>(('RCP26 scenario'!AG54*'Unit emission'!AG97+'RCP26 scenario'!AG142*'Unit emission'!AG229)*4545454.54545455)/30</f>
        <v>100432.76227952224</v>
      </c>
      <c r="DP53">
        <f>(('RCP26 scenario'!AH54*'Unit emission'!AH97+'RCP26 scenario'!AH142*'Unit emission'!AH229)*4545454.54545455)/30</f>
        <v>6808137.6082012309</v>
      </c>
      <c r="DQ53">
        <f>(('RCP26 scenario'!AI54*'Unit emission'!AI97+'RCP26 scenario'!AI142*'Unit emission'!AI229)*4545454.54545455)/30</f>
        <v>41901076.862190351</v>
      </c>
      <c r="DR53">
        <f>(('RCP26 scenario'!AJ54*'Unit emission'!AJ97)*4545454.54545455)/30</f>
        <v>0</v>
      </c>
      <c r="DS53">
        <f>(('RCP26 scenario'!AK54*'Unit emission'!T97+'RCP26 scenario'!AK142*'Unit emission'!T229)*4545454.54545455)/30</f>
        <v>942337881.9655658</v>
      </c>
      <c r="DT53">
        <f>(('RCP26 scenario'!AL54*'Unit emission'!U97+'RCP26 scenario'!AL142*'Unit emission'!U229)*4545454.54545455)/30</f>
        <v>376408963.9916783</v>
      </c>
      <c r="DU53">
        <f>(('RCP26 scenario'!AM54*'Unit emission'!V97+'RCP26 scenario'!AM142*'Unit emission'!V229)*4545454.54545455)/30</f>
        <v>315411097.45147461</v>
      </c>
      <c r="DV53">
        <f>(('RCP26 scenario'!AN54*'Unit emission'!W97+'RCP26 scenario'!AN142*'Unit emission'!W229)*4545454.54545455)/30</f>
        <v>20711498.872708056</v>
      </c>
      <c r="DW53">
        <f>(('RCP26 scenario'!AO54*'Unit emission'!X97+'RCP26 scenario'!AO142*'Unit emission'!X229)*4545454.54545455)/30</f>
        <v>118538500.46347465</v>
      </c>
      <c r="DX53">
        <f>(('RCP26 scenario'!AP54*'Unit emission'!Y97+'RCP26 scenario'!AP142*'Unit emission'!Y229)*4545454.54545455)/30</f>
        <v>7563432.3198431032</v>
      </c>
      <c r="DY53">
        <f>(('RCP26 scenario'!AQ54*'Unit emission'!Z97+'RCP26 scenario'!AQ142*'Unit emission'!Z229)*4545454.54545455)/30</f>
        <v>25896754.540831473</v>
      </c>
      <c r="DZ53">
        <f>(('RCP26 scenario'!AR54*'Unit emission'!AA97+'RCP26 scenario'!AR142*'Unit emission'!AA229)*4545454.54545455)/30</f>
        <v>71128001.341778502</v>
      </c>
      <c r="EA53">
        <f>(('RCP26 scenario'!AS54*'Unit emission'!AB97+'RCP26 scenario'!AS142*'Unit emission'!AB229)*4545454.54545455)/30</f>
        <v>357604642.22667009</v>
      </c>
      <c r="EB53">
        <f>(('RCP26 scenario'!AT54*'Unit emission'!AC97+'RCP26 scenario'!AT142*'Unit emission'!AC229)*4545454.54545455)/30</f>
        <v>39687782.0126132</v>
      </c>
      <c r="EC53">
        <f>(('RCP26 scenario'!AU54*'Unit emission'!AD97+'RCP26 scenario'!AU142*'Unit emission'!AD229)*4545454.54545455)/30</f>
        <v>13661081.440403134</v>
      </c>
      <c r="ED53">
        <f>(('RCP26 scenario'!AV54*'Unit emission'!AE97+'RCP26 scenario'!AV142*'Unit emission'!AE229)*4545454.54545455)/30</f>
        <v>9899484.2384547368</v>
      </c>
      <c r="EE53">
        <f>(('RCP26 scenario'!AW54*'Unit emission'!AF97+'RCP26 scenario'!AW142*'Unit emission'!AF229)*4545454.54545455)/30</f>
        <v>3496246.4883472258</v>
      </c>
      <c r="EF53">
        <f>(('RCP26 scenario'!AX54*'Unit emission'!AG97+'RCP26 scenario'!AX142*'Unit emission'!AG229)*4545454.54545455)/30</f>
        <v>100432.76227952224</v>
      </c>
      <c r="EG53">
        <f>(('RCP26 scenario'!AY54*'Unit emission'!AH97+'RCP26 scenario'!AY142*'Unit emission'!AH229)*4545454.54545455)/30</f>
        <v>6808137.6082012309</v>
      </c>
      <c r="EH53">
        <f>(('RCP26 scenario'!AZ54*'Unit emission'!AI97+'RCP26 scenario'!AZ142*'Unit emission'!AI229)*4545454.54545455)/30</f>
        <v>41901076.862190351</v>
      </c>
      <c r="EI53">
        <f>(('RCP26 scenario'!BA54*'Unit emission'!AJ97)*4545454.54545455)/30</f>
        <v>0</v>
      </c>
      <c r="EJ53" s="9">
        <f>(('RCP26 scenario'!BB54*'Unit emission'!T97)*4545454.54545455)/30</f>
        <v>0</v>
      </c>
      <c r="EK53" s="9">
        <f>(('RCP26 scenario'!BC54*'Unit emission'!U97)*4545454.54545455)/30</f>
        <v>0</v>
      </c>
      <c r="EL53" s="9">
        <f>(('RCP26 scenario'!BD54*'Unit emission'!V97)*4545454.54545455)/30</f>
        <v>0</v>
      </c>
      <c r="EM53" s="9">
        <f>(('RCP26 scenario'!BE54*'Unit emission'!W97)*4545454.54545455)/30</f>
        <v>0</v>
      </c>
      <c r="EN53" s="9">
        <f>(('RCP26 scenario'!BF54*'Unit emission'!X97)*4545454.54545455)/30</f>
        <v>0</v>
      </c>
      <c r="EO53" s="9">
        <f>(('RCP26 scenario'!BG54*'Unit emission'!Y97)*4545454.54545455)/30</f>
        <v>0</v>
      </c>
      <c r="EP53" s="9">
        <f>(('RCP26 scenario'!BH54*'Unit emission'!Z97)*4545454.54545455)/30</f>
        <v>0</v>
      </c>
      <c r="EQ53" s="9">
        <f>(('RCP26 scenario'!BI54*'Unit emission'!AA97)*4545454.54545455)/30</f>
        <v>0</v>
      </c>
      <c r="ER53" s="9">
        <f>(('RCP26 scenario'!BJ54*'Unit emission'!AB97)*4545454.54545455)/30</f>
        <v>0</v>
      </c>
      <c r="ES53" s="9">
        <f>(('RCP26 scenario'!BK54*'Unit emission'!AC97)*4545454.54545455)/30</f>
        <v>0</v>
      </c>
      <c r="ET53" s="9">
        <f>(('RCP26 scenario'!BL54*'Unit emission'!AD97)*4545454.54545455)/30</f>
        <v>0</v>
      </c>
      <c r="EU53" s="9">
        <f>(('RCP26 scenario'!BM54*'Unit emission'!AE97)*4545454.54545455)/30</f>
        <v>0</v>
      </c>
      <c r="EV53" s="9">
        <f>(('RCP26 scenario'!BN54*'Unit emission'!AF97)*4545454.54545455)/30</f>
        <v>0</v>
      </c>
      <c r="EW53" s="9">
        <f>(('RCP26 scenario'!BO54*'Unit emission'!AG97)*4545454.54545455)/30</f>
        <v>0</v>
      </c>
      <c r="EX53" s="9">
        <f>(('RCP26 scenario'!BP54*'Unit emission'!AH97)*4545454.54545455)/30</f>
        <v>0</v>
      </c>
      <c r="EY53" s="9">
        <f>(('RCP26 scenario'!BQ54*'Unit emission'!AI97)*4545454.54545455)/30</f>
        <v>0</v>
      </c>
      <c r="EZ53" s="9">
        <f>(('RCP26 scenario'!BR54*'Unit emission'!AJ97)*4545454.54545455)/30</f>
        <v>0</v>
      </c>
      <c r="FA53" s="9">
        <f>(('RCP26 scenario'!BS54*'Unit emission'!T97)*4545454.54545455)/30</f>
        <v>0</v>
      </c>
      <c r="FB53" s="9">
        <f>(('RCP26 scenario'!BT54*'Unit emission'!U97)*4545454.54545455)/30</f>
        <v>0</v>
      </c>
      <c r="FC53" s="9">
        <f>(('RCP26 scenario'!BU54*'Unit emission'!V97)*4545454.54545455)/30</f>
        <v>0</v>
      </c>
      <c r="FD53" s="9">
        <f>(('RCP26 scenario'!BV54*'Unit emission'!W97)*4545454.54545455)/30</f>
        <v>0</v>
      </c>
      <c r="FE53" s="9">
        <f>(('RCP26 scenario'!BW54*'Unit emission'!X97)*4545454.54545455)/30</f>
        <v>0</v>
      </c>
      <c r="FF53" s="9">
        <f>(('RCP26 scenario'!BX54*'Unit emission'!Y97)*4545454.54545455)/30</f>
        <v>0</v>
      </c>
      <c r="FG53" s="9">
        <f>(('RCP26 scenario'!BY54*'Unit emission'!Z97)*4545454.54545455)/30</f>
        <v>0</v>
      </c>
      <c r="FH53" s="9">
        <f>(('RCP26 scenario'!BZ54*'Unit emission'!AA97)*4545454.54545455)/30</f>
        <v>0</v>
      </c>
      <c r="FI53" s="9">
        <f>(('RCP26 scenario'!CA54*'Unit emission'!AB97)*4545454.54545455)/30</f>
        <v>0</v>
      </c>
      <c r="FJ53" s="9">
        <f>(('RCP26 scenario'!CB54*'Unit emission'!AC97)*4545454.54545455)/30</f>
        <v>0</v>
      </c>
      <c r="FK53" s="9">
        <f>(('RCP26 scenario'!CC54*'Unit emission'!AD97)*4545454.54545455)/30</f>
        <v>0</v>
      </c>
      <c r="FL53" s="9">
        <f>(('RCP26 scenario'!CD54*'Unit emission'!AE97)*4545454.54545455)/30</f>
        <v>0</v>
      </c>
      <c r="FM53" s="9">
        <f>(('RCP26 scenario'!CE54*'Unit emission'!AF97)*4545454.54545455)/30</f>
        <v>0</v>
      </c>
      <c r="FN53" s="9">
        <f>(('RCP26 scenario'!CF54*'Unit emission'!AG97)*4545454.54545455)/30</f>
        <v>0</v>
      </c>
      <c r="FO53" s="9">
        <f>(('RCP26 scenario'!CG54*'Unit emission'!AH97)*4545454.54545455)/30</f>
        <v>0</v>
      </c>
      <c r="FP53" s="9">
        <f>(('RCP26 scenario'!CH54*'Unit emission'!AI97)*4545454.54545455)/30</f>
        <v>0</v>
      </c>
      <c r="FQ53">
        <v>0</v>
      </c>
      <c r="FR53">
        <v>0</v>
      </c>
      <c r="FS53">
        <v>67.2</v>
      </c>
      <c r="FT53">
        <f>(('RCP19 scenario'!C54*'Unit emission'!AK97+'RCP19 scenario'!C142*'Unit emission'!AK229)*4545454.54545455)/30</f>
        <v>942337881.9655658</v>
      </c>
      <c r="FU53">
        <f>(('RCP19 scenario'!D54*'Unit emission'!AL97+'RCP19 scenario'!D142*'Unit emission'!AL229)*4545454.54545455)/30</f>
        <v>376408963.9916783</v>
      </c>
      <c r="FV53">
        <f>(('RCP19 scenario'!E54*'Unit emission'!AM97+'RCP19 scenario'!E142*'Unit emission'!AM229)*4545454.54545455)/30</f>
        <v>315411097.45147461</v>
      </c>
      <c r="FW53">
        <f>(('RCP19 scenario'!F54*'Unit emission'!AN97+'RCP19 scenario'!F142*'Unit emission'!AN229)*4545454.54545455)/30</f>
        <v>20711498.872708056</v>
      </c>
      <c r="FX53">
        <f>(('RCP19 scenario'!G54*'Unit emission'!AO97+'RCP19 scenario'!G142*'Unit emission'!AO229)*4545454.54545455)/30</f>
        <v>118538500.46347465</v>
      </c>
      <c r="FY53">
        <f>(('RCP19 scenario'!H54*'Unit emission'!AP97+'RCP19 scenario'!H142*'Unit emission'!AP229)*4545454.54545455)/30</f>
        <v>7563432.3198431032</v>
      </c>
      <c r="FZ53">
        <f>(('RCP19 scenario'!I54*'Unit emission'!AQ97+'RCP19 scenario'!I142*'Unit emission'!AQ229)*4545454.54545455)/30</f>
        <v>25896754.540831473</v>
      </c>
      <c r="GA53">
        <f>(('RCP19 scenario'!J54*'Unit emission'!AR97+'RCP19 scenario'!J142*'Unit emission'!AR229)*4545454.54545455)/30</f>
        <v>71128001.341778502</v>
      </c>
      <c r="GB53">
        <f>(('RCP19 scenario'!K54*'Unit emission'!AS97+'RCP19 scenario'!K142*'Unit emission'!AS229)*4545454.54545455)/30</f>
        <v>357604642.22667009</v>
      </c>
      <c r="GC53">
        <f>(('RCP19 scenario'!L54*'Unit emission'!AT97+'RCP19 scenario'!L142*'Unit emission'!AT229)*4545454.54545455)/30</f>
        <v>39687782.0126132</v>
      </c>
      <c r="GD53">
        <f>(('RCP19 scenario'!M54*'Unit emission'!AU97+'RCP19 scenario'!M142*'Unit emission'!AU229)*4545454.54545455)/30</f>
        <v>13661081.440403134</v>
      </c>
      <c r="GE53">
        <f>(('RCP19 scenario'!N54*'Unit emission'!AV97+'RCP19 scenario'!N142*'Unit emission'!AV229)*4545454.54545455)/30</f>
        <v>9899484.2384547368</v>
      </c>
      <c r="GF53">
        <f>(('RCP19 scenario'!O54*'Unit emission'!AW97+'RCP19 scenario'!O142*'Unit emission'!AW229)*4545454.54545455)/30</f>
        <v>3496246.4883472258</v>
      </c>
      <c r="GG53">
        <f>(('RCP19 scenario'!P54*'Unit emission'!AX97+'RCP19 scenario'!P142*'Unit emission'!AX229)*4545454.54545455)/30</f>
        <v>100432.76227952224</v>
      </c>
      <c r="GH53">
        <f>(('RCP19 scenario'!Q54*'Unit emission'!AY97+'RCP19 scenario'!Q142*'Unit emission'!AY229)*4545454.54545455)/30</f>
        <v>6808137.6082012309</v>
      </c>
      <c r="GI53">
        <f>(('RCP19 scenario'!R54*'Unit emission'!AZ97+'RCP19 scenario'!R142*'Unit emission'!AZ229)*4545454.54545455)/30</f>
        <v>41901076.862190351</v>
      </c>
      <c r="GJ53">
        <f>(('RCP19 scenario'!S54*'Unit emission'!BA97)*4545454.54545455)/30</f>
        <v>0</v>
      </c>
      <c r="GK53">
        <f>(('RCP19 scenario'!T54*'Unit emission'!AK97+'RCP19 scenario'!T142*'Unit emission'!AK229)*4545454.54545455)/30</f>
        <v>942337881.9655658</v>
      </c>
      <c r="GL53">
        <f>(('RCP19 scenario'!U54*'Unit emission'!AL97+'RCP19 scenario'!U142*'Unit emission'!AL229)*4545454.54545455)/30</f>
        <v>376408963.9916783</v>
      </c>
      <c r="GM53">
        <f>(('RCP19 scenario'!V54*'Unit emission'!AM97+'RCP19 scenario'!V142*'Unit emission'!AM229)*4545454.54545455)/30</f>
        <v>315411097.45147461</v>
      </c>
      <c r="GN53">
        <f>(('RCP19 scenario'!W54*'Unit emission'!AN97+'RCP19 scenario'!W142*'Unit emission'!AN229)*4545454.54545455)/30</f>
        <v>20711498.872708056</v>
      </c>
      <c r="GO53">
        <f>(('RCP19 scenario'!X54*'Unit emission'!AO97+'RCP19 scenario'!X142*'Unit emission'!AO229)*4545454.54545455)/30</f>
        <v>118538500.46347465</v>
      </c>
      <c r="GP53">
        <f>(('RCP19 scenario'!Y54*'Unit emission'!AP97+'RCP19 scenario'!Y142*'Unit emission'!AP229)*4545454.54545455)/30</f>
        <v>7563432.3198431032</v>
      </c>
      <c r="GQ53">
        <f>(('RCP19 scenario'!Z54*'Unit emission'!AQ97+'RCP19 scenario'!Z142*'Unit emission'!AQ229)*4545454.54545455)/30</f>
        <v>25896754.540831473</v>
      </c>
      <c r="GR53">
        <f>(('RCP19 scenario'!AA54*'Unit emission'!AR97+'RCP19 scenario'!AA142*'Unit emission'!AR229)*4545454.54545455)/30</f>
        <v>71128001.341778502</v>
      </c>
      <c r="GS53">
        <f>(('RCP19 scenario'!AB54*'Unit emission'!AS97+'RCP19 scenario'!AB142*'Unit emission'!AS229)*4545454.54545455)/30</f>
        <v>357604642.22667009</v>
      </c>
      <c r="GT53">
        <f>(('RCP19 scenario'!AC54*'Unit emission'!AT97+'RCP19 scenario'!AC142*'Unit emission'!AT229)*4545454.54545455)/30</f>
        <v>39687782.0126132</v>
      </c>
      <c r="GU53">
        <f>(('RCP19 scenario'!AD54*'Unit emission'!AU97+'RCP19 scenario'!AD142*'Unit emission'!AU229)*4545454.54545455)/30</f>
        <v>13661081.440403134</v>
      </c>
      <c r="GV53">
        <f>(('RCP19 scenario'!AE54*'Unit emission'!AV97+'RCP19 scenario'!AE142*'Unit emission'!AV229)*4545454.54545455)/30</f>
        <v>9899484.2384547368</v>
      </c>
      <c r="GW53">
        <f>(('RCP19 scenario'!AF54*'Unit emission'!AW97+'RCP19 scenario'!AF142*'Unit emission'!AW229)*4545454.54545455)/30</f>
        <v>3496246.4883472258</v>
      </c>
      <c r="GX53">
        <f>(('RCP19 scenario'!AG54*'Unit emission'!AX97+'RCP19 scenario'!AG142*'Unit emission'!AX229)*4545454.54545455)/30</f>
        <v>100432.76227952224</v>
      </c>
      <c r="GY53">
        <f>(('RCP19 scenario'!AH54*'Unit emission'!AY97+'RCP19 scenario'!AH142*'Unit emission'!AY229)*4545454.54545455)/30</f>
        <v>6808137.6082012309</v>
      </c>
      <c r="GZ53">
        <f>(('RCP19 scenario'!AI54*'Unit emission'!AZ97+'RCP19 scenario'!AI142*'Unit emission'!AZ229)*4545454.54545455)/30</f>
        <v>41901076.862190351</v>
      </c>
      <c r="HA53">
        <f>(('RCP19 scenario'!AJ54*'Unit emission'!BA97)*4545454.54545455)/30</f>
        <v>0</v>
      </c>
      <c r="HB53">
        <f>(('RCP19 scenario'!AK54*'Unit emission'!AK97+'RCP19 scenario'!AK142*'Unit emission'!AK229)*4545454.54545455)/30</f>
        <v>942337881.9655658</v>
      </c>
      <c r="HC53">
        <f>(('RCP19 scenario'!AL54*'Unit emission'!AL97+'RCP19 scenario'!AL142*'Unit emission'!AL229)*4545454.54545455)/30</f>
        <v>376408963.9916783</v>
      </c>
      <c r="HD53">
        <f>(('RCP19 scenario'!AM54*'Unit emission'!AM97+'RCP19 scenario'!AM142*'Unit emission'!AM229)*4545454.54545455)/30</f>
        <v>315411097.45147461</v>
      </c>
      <c r="HE53">
        <f>(('RCP19 scenario'!AN54*'Unit emission'!AN97+'RCP19 scenario'!AN142*'Unit emission'!AN229)*4545454.54545455)/30</f>
        <v>20711498.872708056</v>
      </c>
      <c r="HF53">
        <f>(('RCP19 scenario'!AO54*'Unit emission'!AO97+'RCP19 scenario'!AO142*'Unit emission'!AO229)*4545454.54545455)/30</f>
        <v>118538500.46347465</v>
      </c>
      <c r="HG53">
        <f>(('RCP19 scenario'!AP54*'Unit emission'!AP97+'RCP19 scenario'!AP142*'Unit emission'!AP229)*4545454.54545455)/30</f>
        <v>7563432.3198431032</v>
      </c>
      <c r="HH53">
        <f>(('RCP19 scenario'!AQ54*'Unit emission'!AQ97+'RCP19 scenario'!AQ142*'Unit emission'!AQ229)*4545454.54545455)/30</f>
        <v>25896754.540831473</v>
      </c>
      <c r="HI53">
        <f>(('RCP19 scenario'!AR54*'Unit emission'!AR97+'RCP19 scenario'!AR142*'Unit emission'!AR229)*4545454.54545455)/30</f>
        <v>71128001.341778502</v>
      </c>
      <c r="HJ53">
        <f>(('RCP19 scenario'!AS54*'Unit emission'!AS97+'RCP19 scenario'!AS142*'Unit emission'!AS229)*4545454.54545455)/30</f>
        <v>357604642.22667009</v>
      </c>
      <c r="HK53">
        <f>(('RCP19 scenario'!AT54*'Unit emission'!AT97+'RCP19 scenario'!AT142*'Unit emission'!AT229)*4545454.54545455)/30</f>
        <v>39687782.0126132</v>
      </c>
      <c r="HL53">
        <f>(('RCP19 scenario'!AU54*'Unit emission'!AU97+'RCP19 scenario'!AU142*'Unit emission'!AU229)*4545454.54545455)/30</f>
        <v>13661081.440403134</v>
      </c>
      <c r="HM53">
        <f>(('RCP19 scenario'!AV54*'Unit emission'!AV97+'RCP19 scenario'!AV142*'Unit emission'!AV229)*4545454.54545455)/30</f>
        <v>9899484.2384547368</v>
      </c>
      <c r="HN53">
        <f>(('RCP19 scenario'!AW54*'Unit emission'!AW97+'RCP19 scenario'!AW142*'Unit emission'!AW229)*4545454.54545455)/30</f>
        <v>3496246.4883472258</v>
      </c>
      <c r="HO53">
        <f>(('RCP19 scenario'!AX54*'Unit emission'!AX97+'RCP19 scenario'!AX142*'Unit emission'!AX229)*4545454.54545455)/30</f>
        <v>100432.76227952224</v>
      </c>
      <c r="HP53">
        <f>(('RCP19 scenario'!AY54*'Unit emission'!AY97+'RCP19 scenario'!AY142*'Unit emission'!AY229)*4545454.54545455)/30</f>
        <v>6808137.6082012309</v>
      </c>
      <c r="HQ53">
        <f>(('RCP19 scenario'!AZ54*'Unit emission'!AZ97+'RCP19 scenario'!AZ142*'Unit emission'!AZ229)*4545454.54545455)/30</f>
        <v>41901076.862190351</v>
      </c>
      <c r="HR53">
        <f>(('RCP19 scenario'!BA54*'Unit emission'!BA97)*4545454.54545455)/30</f>
        <v>0</v>
      </c>
      <c r="HS53" s="9">
        <f>(('RCP19 scenario'!BB54*'Unit emission'!AK97)*4545454.54545455)/30</f>
        <v>0</v>
      </c>
      <c r="HT53" s="9">
        <f>(('RCP19 scenario'!BC54*'Unit emission'!AL97)*4545454.54545455)/30</f>
        <v>0</v>
      </c>
      <c r="HU53" s="9">
        <f>(('RCP19 scenario'!BD54*'Unit emission'!AM97)*4545454.54545455)/30</f>
        <v>0</v>
      </c>
      <c r="HV53" s="9">
        <f>(('RCP19 scenario'!BE54*'Unit emission'!AN97)*4545454.54545455)/30</f>
        <v>0</v>
      </c>
      <c r="HW53" s="9">
        <f>(('RCP19 scenario'!BF54*'Unit emission'!AO97)*4545454.54545455)/30</f>
        <v>0</v>
      </c>
      <c r="HX53" s="9">
        <f>(('RCP19 scenario'!BG54*'Unit emission'!AP97)*4545454.54545455)/30</f>
        <v>0</v>
      </c>
      <c r="HY53" s="9">
        <f>(('RCP19 scenario'!BH54*'Unit emission'!AQ97)*4545454.54545455)/30</f>
        <v>0</v>
      </c>
      <c r="HZ53" s="9">
        <f>(('RCP19 scenario'!BI54*'Unit emission'!AR97)*4545454.54545455)/30</f>
        <v>0</v>
      </c>
      <c r="IA53" s="9">
        <f>(('RCP19 scenario'!BJ54*'Unit emission'!AS97)*4545454.54545455)/30</f>
        <v>0</v>
      </c>
      <c r="IB53" s="9">
        <f>(('RCP19 scenario'!BK54*'Unit emission'!AT97)*4545454.54545455)/30</f>
        <v>0</v>
      </c>
      <c r="IC53" s="9">
        <f>(('RCP19 scenario'!BL54*'Unit emission'!AU97)*4545454.54545455)/30</f>
        <v>0</v>
      </c>
      <c r="ID53" s="9">
        <f>(('RCP19 scenario'!BM54*'Unit emission'!AV97)*4545454.54545455)/30</f>
        <v>0</v>
      </c>
      <c r="IE53" s="9">
        <f>(('RCP19 scenario'!BN54*'Unit emission'!AW97)*4545454.54545455)/30</f>
        <v>0</v>
      </c>
      <c r="IF53" s="9">
        <f>(('RCP19 scenario'!BO54*'Unit emission'!AX97)*4545454.54545455)/30</f>
        <v>0</v>
      </c>
      <c r="IG53" s="9">
        <f>(('RCP19 scenario'!BP54*'Unit emission'!AY97)*4545454.54545455)/30</f>
        <v>0</v>
      </c>
      <c r="IH53" s="9">
        <f>(('RCP19 scenario'!BQ54*'Unit emission'!AZ97)*4545454.54545455)/30</f>
        <v>0</v>
      </c>
      <c r="II53" s="9">
        <f>(('RCP19 scenario'!BR54*'Unit emission'!BA97)*4545454.54545455)/30</f>
        <v>0</v>
      </c>
      <c r="IJ53" s="9">
        <f>(('RCP19 scenario'!BS54*'Unit emission'!AK97)*4545454.54545455)/30</f>
        <v>0</v>
      </c>
      <c r="IK53" s="9">
        <f>(('RCP19 scenario'!BT54*'Unit emission'!AL97)*4545454.54545455)/30</f>
        <v>0</v>
      </c>
      <c r="IL53" s="9">
        <f>(('RCP19 scenario'!BU54*'Unit emission'!AM97)*4545454.54545455)/30</f>
        <v>0</v>
      </c>
      <c r="IM53" s="9">
        <f>(('RCP19 scenario'!BV54*'Unit emission'!AN97)*4545454.54545455)/30</f>
        <v>0</v>
      </c>
      <c r="IN53" s="9">
        <f>(('RCP19 scenario'!BW54*'Unit emission'!AO97)*4545454.54545455)/30</f>
        <v>0</v>
      </c>
      <c r="IO53" s="9">
        <f>(('RCP19 scenario'!BX54*'Unit emission'!AP97)*4545454.54545455)/30</f>
        <v>0</v>
      </c>
      <c r="IP53" s="9">
        <f>(('RCP19 scenario'!BY54*'Unit emission'!AQ97)*4545454.54545455)/30</f>
        <v>0</v>
      </c>
      <c r="IQ53" s="9">
        <f>(('RCP19 scenario'!BZ54*'Unit emission'!AR97)*4545454.54545455)/30</f>
        <v>0</v>
      </c>
      <c r="IR53" s="9">
        <f>(('RCP19 scenario'!CA54*'Unit emission'!AS97)*4545454.54545455)/30</f>
        <v>0</v>
      </c>
      <c r="IS53" s="9">
        <f>(('RCP19 scenario'!CB54*'Unit emission'!AT97)*4545454.54545455)/30</f>
        <v>0</v>
      </c>
      <c r="IT53" s="9">
        <f>(('RCP19 scenario'!CC54*'Unit emission'!AU97)*4545454.54545455)/30</f>
        <v>0</v>
      </c>
      <c r="IU53" s="9">
        <f>(('RCP19 scenario'!CD54*'Unit emission'!AV97)*4545454.54545455)/30</f>
        <v>0</v>
      </c>
      <c r="IV53" s="9">
        <f>(('RCP19 scenario'!CE54*'Unit emission'!AW97)*4545454.54545455)/30</f>
        <v>0</v>
      </c>
      <c r="IW53" s="9">
        <f>(('RCP19 scenario'!CF54*'Unit emission'!AX97)*4545454.54545455)/30</f>
        <v>0</v>
      </c>
      <c r="IX53" s="9">
        <f>(('RCP19 scenario'!CG54*'Unit emission'!AY97)*4545454.54545455)/30</f>
        <v>0</v>
      </c>
      <c r="IY53" s="9">
        <f>(('RCP19 scenario'!CH54*'Unit emission'!AZ97)*4545454.54545455)/30</f>
        <v>0</v>
      </c>
    </row>
    <row r="54" spans="1:259" x14ac:dyDescent="0.25">
      <c r="A54">
        <v>2017</v>
      </c>
      <c r="B54">
        <f>(('Base-scenario'!C55*'Unit emission'!C98+'Base-scenario'!C143*'Unit emission'!C230)*4545454.54545455)/30</f>
        <v>1317105949.1482844</v>
      </c>
      <c r="C54">
        <f>(('Base-scenario'!D55*'Unit emission'!D98+'Base-scenario'!D143*'Unit emission'!D230)*4545454.54545455)/30</f>
        <v>174496302.36340788</v>
      </c>
      <c r="D54">
        <f>(('Base-scenario'!E55*'Unit emission'!E98+'Base-scenario'!E143*'Unit emission'!E230)*4545454.54545455)/30</f>
        <v>153321493.09558409</v>
      </c>
      <c r="E54">
        <f>(('Base-scenario'!F55*'Unit emission'!F98+'Base-scenario'!F143*'Unit emission'!F230)*4545454.54545455)/30</f>
        <v>15441030.44901472</v>
      </c>
      <c r="F54">
        <f>(('Base-scenario'!G55*'Unit emission'!G98+'Base-scenario'!G143*'Unit emission'!G230)*4545454.54545455)/30</f>
        <v>216815795.60389173</v>
      </c>
      <c r="G54">
        <f>(('Base-scenario'!H55*'Unit emission'!H98+'Base-scenario'!H143*'Unit emission'!H230)*4545454.54545455)/30</f>
        <v>8180964.6493024165</v>
      </c>
      <c r="H54">
        <f>(('Base-scenario'!I55*'Unit emission'!I98+'Base-scenario'!I143*'Unit emission'!I230)*4545454.54545455)/30</f>
        <v>29932221.175817661</v>
      </c>
      <c r="I54">
        <f>(('Base-scenario'!J55*'Unit emission'!J98+'Base-scenario'!J143*'Unit emission'!J230)*4545454.54545455)/30</f>
        <v>13929993.041961288</v>
      </c>
      <c r="J54">
        <f>(('Base-scenario'!K55*'Unit emission'!K98+'Base-scenario'!K143*'Unit emission'!K230)*4545454.54545455)/30</f>
        <v>232738516.15850803</v>
      </c>
      <c r="K54">
        <f>(('Base-scenario'!L55*'Unit emission'!L98+'Base-scenario'!L143*'Unit emission'!L230)*4545454.54545455)/30</f>
        <v>57722666.257475123</v>
      </c>
      <c r="L54">
        <f>(('Base-scenario'!M55*'Unit emission'!M98+'Base-scenario'!M143*'Unit emission'!M230)*4545454.54545455)/30</f>
        <v>14566067.80968642</v>
      </c>
      <c r="M54">
        <f>(('Base-scenario'!N55*'Unit emission'!N98+'Base-scenario'!N143*'Unit emission'!N230)*4545454.54545455)/30</f>
        <v>43997210.177671269</v>
      </c>
      <c r="N54">
        <f>(('Base-scenario'!O55*'Unit emission'!O98+'Base-scenario'!O143*'Unit emission'!O230)*4545454.54545455)/30</f>
        <v>37512368.259280704</v>
      </c>
      <c r="O54">
        <f>(('Base-scenario'!P55*'Unit emission'!P98+'Base-scenario'!P143*'Unit emission'!P230)*4545454.54545455)/30</f>
        <v>131290.03662065821</v>
      </c>
      <c r="P54">
        <f>(('Base-scenario'!Q55*'Unit emission'!Q98+'Base-scenario'!Q143*'Unit emission'!Q230)*4545454.54545455)/30</f>
        <v>7866282.6592660379</v>
      </c>
      <c r="Q54">
        <f>(('Base-scenario'!R55*'Unit emission'!R98+'Base-scenario'!R143*'Unit emission'!R230)*4545454.54545455)/30</f>
        <v>76761532.709845647</v>
      </c>
      <c r="R54">
        <v>0</v>
      </c>
      <c r="S54">
        <f>(('Base-scenario'!T55*'Unit emission'!C98+'Base-scenario'!T143*'Unit emission'!C230)*4545454.54545455)/30</f>
        <v>1317105949.1482844</v>
      </c>
      <c r="T54">
        <f>(('Base-scenario'!U55*'Unit emission'!D98+'Base-scenario'!U143*'Unit emission'!D230)*4545454.54545455)/30</f>
        <v>174496302.36340788</v>
      </c>
      <c r="U54">
        <f>(('Base-scenario'!V55*'Unit emission'!E98+'Base-scenario'!V143*'Unit emission'!E230)*4545454.54545455)/30</f>
        <v>153321493.09558409</v>
      </c>
      <c r="V54">
        <f>(('Base-scenario'!W55*'Unit emission'!F98+'Base-scenario'!W143*'Unit emission'!F230)*4545454.54545455)/30</f>
        <v>15441030.44901472</v>
      </c>
      <c r="W54">
        <f>(('Base-scenario'!X55*'Unit emission'!G98+'Base-scenario'!X143*'Unit emission'!G230)*4545454.54545455)/30</f>
        <v>216815795.60389173</v>
      </c>
      <c r="X54">
        <f>(('Base-scenario'!Y55*'Unit emission'!H98+'Base-scenario'!Y143*'Unit emission'!H230)*4545454.54545455)/30</f>
        <v>8180964.6493024165</v>
      </c>
      <c r="Y54">
        <f>(('Base-scenario'!Z55*'Unit emission'!I98+'Base-scenario'!Z143*'Unit emission'!I230)*4545454.54545455)/30</f>
        <v>29932221.175817661</v>
      </c>
      <c r="Z54">
        <f>(('Base-scenario'!AA55*'Unit emission'!J98+'Base-scenario'!AA143*'Unit emission'!J230)*4545454.54545455)/30</f>
        <v>13929993.041961288</v>
      </c>
      <c r="AA54">
        <f>(('Base-scenario'!AB55*'Unit emission'!K98+'Base-scenario'!AB143*'Unit emission'!K230)*4545454.54545455)/30</f>
        <v>232738516.15850803</v>
      </c>
      <c r="AB54">
        <f>(('Base-scenario'!AC55*'Unit emission'!L98+'Base-scenario'!AC143*'Unit emission'!L230)*4545454.54545455)/30</f>
        <v>57722666.257475123</v>
      </c>
      <c r="AC54">
        <f>(('Base-scenario'!AD55*'Unit emission'!M98+'Base-scenario'!AD143*'Unit emission'!M230)*4545454.54545455)/30</f>
        <v>14566067.80968642</v>
      </c>
      <c r="AD54">
        <f>(('Base-scenario'!AE55*'Unit emission'!N98+'Base-scenario'!AE143*'Unit emission'!N230)*4545454.54545455)/30</f>
        <v>43997210.177671269</v>
      </c>
      <c r="AE54">
        <f>(('Base-scenario'!AF55*'Unit emission'!O98+'Base-scenario'!AF143*'Unit emission'!O230)*4545454.54545455)/30</f>
        <v>37512368.259280704</v>
      </c>
      <c r="AF54">
        <f>(('Base-scenario'!AG55*'Unit emission'!P98+'Base-scenario'!AG143*'Unit emission'!P230)*4545454.54545455)/30</f>
        <v>131290.03662065821</v>
      </c>
      <c r="AG54">
        <f>(('Base-scenario'!AH55*'Unit emission'!Q98+'Base-scenario'!AH143*'Unit emission'!Q230)*4545454.54545455)/30</f>
        <v>7866282.6592660379</v>
      </c>
      <c r="AH54">
        <f>(('Base-scenario'!AI55*'Unit emission'!R98+'Base-scenario'!AI143*'Unit emission'!R230)*4545454.54545455)/30</f>
        <v>76761532.709845647</v>
      </c>
      <c r="AI54">
        <v>0</v>
      </c>
      <c r="AJ54">
        <f>(('Base-scenario'!AK55*'Unit emission'!C98+'Base-scenario'!AK143*'Unit emission'!C230)*4545454.54545455)/30</f>
        <v>1317105949.1482844</v>
      </c>
      <c r="AK54">
        <f>(('Base-scenario'!AL55*'Unit emission'!D98+'Base-scenario'!AL143*'Unit emission'!D230)*4545454.54545455)/30</f>
        <v>174496302.36340788</v>
      </c>
      <c r="AL54">
        <f>(('Base-scenario'!AM55*'Unit emission'!E98+'Base-scenario'!AM143*'Unit emission'!E230)*4545454.54545455)/30</f>
        <v>153321493.09558409</v>
      </c>
      <c r="AM54">
        <f>(('Base-scenario'!AN55*'Unit emission'!F98+'Base-scenario'!AN143*'Unit emission'!F230)*4545454.54545455)/30</f>
        <v>15441030.44901472</v>
      </c>
      <c r="AN54">
        <f>(('Base-scenario'!AO55*'Unit emission'!G98+'Base-scenario'!AO143*'Unit emission'!G230)*4545454.54545455)/30</f>
        <v>216815795.60389173</v>
      </c>
      <c r="AO54">
        <f>(('Base-scenario'!AP55*'Unit emission'!H98+'Base-scenario'!AP143*'Unit emission'!H230)*4545454.54545455)/30</f>
        <v>8180964.6493024165</v>
      </c>
      <c r="AP54">
        <f>(('Base-scenario'!AQ55*'Unit emission'!I98+'Base-scenario'!AQ143*'Unit emission'!I230)*4545454.54545455)/30</f>
        <v>29932221.175817661</v>
      </c>
      <c r="AQ54">
        <f>(('Base-scenario'!AR55*'Unit emission'!J98+'Base-scenario'!AR143*'Unit emission'!J230)*4545454.54545455)/30</f>
        <v>13929993.041961288</v>
      </c>
      <c r="AR54">
        <f>(('Base-scenario'!AS55*'Unit emission'!K98+'Base-scenario'!AS143*'Unit emission'!K230)*4545454.54545455)/30</f>
        <v>232738516.15850803</v>
      </c>
      <c r="AS54">
        <f>(('Base-scenario'!AT55*'Unit emission'!L98+'Base-scenario'!AT143*'Unit emission'!L230)*4545454.54545455)/30</f>
        <v>57722666.257475123</v>
      </c>
      <c r="AT54">
        <f>(('Base-scenario'!AU55*'Unit emission'!M98+'Base-scenario'!AU143*'Unit emission'!M230)*4545454.54545455)/30</f>
        <v>14566067.80968642</v>
      </c>
      <c r="AU54">
        <f>(('Base-scenario'!AV55*'Unit emission'!N98+'Base-scenario'!AV143*'Unit emission'!N230)*4545454.54545455)/30</f>
        <v>43997210.177671269</v>
      </c>
      <c r="AV54">
        <f>(('Base-scenario'!AW55*'Unit emission'!O98+'Base-scenario'!AW143*'Unit emission'!O230)*4545454.54545455)/30</f>
        <v>37512368.259280704</v>
      </c>
      <c r="AW54">
        <f>(('Base-scenario'!AX55*'Unit emission'!P98+'Base-scenario'!AX143*'Unit emission'!P230)*4545454.54545455)/30</f>
        <v>131290.03662065821</v>
      </c>
      <c r="AX54">
        <f>(('Base-scenario'!AY55*'Unit emission'!Q98+'Base-scenario'!AY143*'Unit emission'!Q230)*4545454.54545455)/30</f>
        <v>7866282.6592660379</v>
      </c>
      <c r="AY54">
        <f>(('Base-scenario'!AZ55*'Unit emission'!R98+'Base-scenario'!AZ143*'Unit emission'!R230)*4545454.54545455)/30</f>
        <v>76761532.709845647</v>
      </c>
      <c r="AZ54">
        <v>0</v>
      </c>
      <c r="BA54" s="9">
        <f>(('Base-scenario'!BB55*'Unit emission'!C98)*4545454.54545455)/30</f>
        <v>0</v>
      </c>
      <c r="BB54" s="9">
        <f>(('Base-scenario'!BC55*'Unit emission'!D98)*4545454.54545455)/30</f>
        <v>0</v>
      </c>
      <c r="BC54" s="9">
        <f>(('Base-scenario'!BD55*'Unit emission'!E98)*4545454.54545455)/30</f>
        <v>0</v>
      </c>
      <c r="BD54" s="9">
        <f>(('Base-scenario'!BE55*'Unit emission'!F98)*4545454.54545455)/30</f>
        <v>0</v>
      </c>
      <c r="BE54" s="9">
        <f>(('Base-scenario'!BF55*'Unit emission'!G98)*4545454.54545455)/30</f>
        <v>0</v>
      </c>
      <c r="BF54" s="9">
        <f>(('Base-scenario'!BG55*'Unit emission'!H98)*4545454.54545455)/30</f>
        <v>0</v>
      </c>
      <c r="BG54" s="9">
        <f>(('Base-scenario'!BH55*'Unit emission'!I98)*4545454.54545455)/30</f>
        <v>0</v>
      </c>
      <c r="BH54" s="9">
        <f>(('Base-scenario'!BI55*'Unit emission'!J98)*4545454.54545455)/30</f>
        <v>0</v>
      </c>
      <c r="BI54" s="9">
        <f>(('Base-scenario'!BJ55*'Unit emission'!K98)*4545454.54545455)/30</f>
        <v>0</v>
      </c>
      <c r="BJ54" s="9">
        <f>(('Base-scenario'!BK55*'Unit emission'!L98)*4545454.54545455)/30</f>
        <v>0</v>
      </c>
      <c r="BK54" s="9">
        <f>(('Base-scenario'!BL55*'Unit emission'!M98)*4545454.54545455)/30</f>
        <v>0</v>
      </c>
      <c r="BL54" s="9">
        <f>(('Base-scenario'!BM55*'Unit emission'!N98)*4545454.54545455)/30</f>
        <v>0</v>
      </c>
      <c r="BM54" s="9">
        <f>(('Base-scenario'!BN55*'Unit emission'!O98)*4545454.54545455)/30</f>
        <v>0</v>
      </c>
      <c r="BN54" s="9">
        <f>(('Base-scenario'!BO55*'Unit emission'!P98)*4545454.54545455)/30</f>
        <v>0</v>
      </c>
      <c r="BO54" s="9">
        <f>(('Base-scenario'!BP55*'Unit emission'!Q98)*4545454.54545455)/30</f>
        <v>0</v>
      </c>
      <c r="BP54" s="9">
        <f>(('Base-scenario'!BQ55*'Unit emission'!R98)*4545454.54545455)/30</f>
        <v>0</v>
      </c>
      <c r="BQ54" s="9">
        <v>0</v>
      </c>
      <c r="BR54" s="9">
        <f>(('Base-scenario'!BS55*'Unit emission'!C98)*4545454.54545455)/30</f>
        <v>0</v>
      </c>
      <c r="BS54" s="9">
        <f>(('Base-scenario'!BT55*'Unit emission'!D98)*4545454.54545455)/30</f>
        <v>0</v>
      </c>
      <c r="BT54" s="9">
        <f>(('Base-scenario'!BU55*'Unit emission'!E98)*4545454.54545455)/30</f>
        <v>0</v>
      </c>
      <c r="BU54" s="9">
        <f>(('Base-scenario'!BV55*'Unit emission'!F98)*4545454.54545455)/30</f>
        <v>0</v>
      </c>
      <c r="BV54" s="9">
        <f>(('Base-scenario'!BW55*'Unit emission'!G98)*4545454.54545455)/30</f>
        <v>0</v>
      </c>
      <c r="BW54" s="9">
        <f>(('Base-scenario'!BX55*'Unit emission'!H98)*4545454.54545455)/30</f>
        <v>0</v>
      </c>
      <c r="BX54" s="9">
        <f>(('Base-scenario'!BY55*'Unit emission'!I98)*4545454.54545455)/30</f>
        <v>0</v>
      </c>
      <c r="BY54" s="9">
        <f>(('Base-scenario'!BZ55*'Unit emission'!J98)*4545454.54545455)/30</f>
        <v>0</v>
      </c>
      <c r="BZ54" s="9">
        <f>(('Base-scenario'!CA55*'Unit emission'!K98)*4545454.54545455)/30</f>
        <v>0</v>
      </c>
      <c r="CA54" s="9">
        <f>(('Base-scenario'!CB55*'Unit emission'!L98)*4545454.54545455)/30</f>
        <v>0</v>
      </c>
      <c r="CB54" s="9">
        <f>(('Base-scenario'!CC55*'Unit emission'!M98)*4545454.54545455)/30</f>
        <v>0</v>
      </c>
      <c r="CC54" s="9">
        <f>(('Base-scenario'!CD55*'Unit emission'!N98)*4545454.54545455)/30</f>
        <v>0</v>
      </c>
      <c r="CD54" s="9">
        <f>(('Base-scenario'!CE55*'Unit emission'!O98)*4545454.54545455)/30</f>
        <v>0</v>
      </c>
      <c r="CE54" s="9">
        <f>(('Base-scenario'!CF55*'Unit emission'!P98)*4545454.54545455)/30</f>
        <v>0</v>
      </c>
      <c r="CF54" s="9">
        <f>(('Base-scenario'!CG55*'Unit emission'!Q98)*4545454.54545455)/30</f>
        <v>0</v>
      </c>
      <c r="CG54" s="9">
        <f>(('Base-scenario'!CH55*'Unit emission'!R98)*4545454.54545455)/30</f>
        <v>0</v>
      </c>
      <c r="CH54">
        <v>0</v>
      </c>
      <c r="CI54">
        <v>0</v>
      </c>
      <c r="CJ54">
        <v>67.233333333333334</v>
      </c>
      <c r="CK54">
        <f>(('RCP26 scenario'!C55*'Unit emission'!T98+'RCP26 scenario'!C143*'Unit emission'!T230)*4545454.54545455)/30</f>
        <v>1317105949.1482844</v>
      </c>
      <c r="CL54">
        <f>(('RCP26 scenario'!D55*'Unit emission'!U98+'RCP26 scenario'!D143*'Unit emission'!U230)*4545454.54545455)/30</f>
        <v>174496302.36340788</v>
      </c>
      <c r="CM54">
        <f>(('RCP26 scenario'!E55*'Unit emission'!V98+'RCP26 scenario'!E143*'Unit emission'!V230)*4545454.54545455)/30</f>
        <v>153321493.09558409</v>
      </c>
      <c r="CN54">
        <f>(('RCP26 scenario'!F55*'Unit emission'!W98+'RCP26 scenario'!F143*'Unit emission'!W230)*4545454.54545455)/30</f>
        <v>15441030.44901472</v>
      </c>
      <c r="CO54">
        <f>(('RCP26 scenario'!G55*'Unit emission'!X98+'RCP26 scenario'!G143*'Unit emission'!X230)*4545454.54545455)/30</f>
        <v>216815795.60389173</v>
      </c>
      <c r="CP54">
        <f>(('RCP26 scenario'!H55*'Unit emission'!Y98+'RCP26 scenario'!H143*'Unit emission'!Y230)*4545454.54545455)/30</f>
        <v>8180964.6493024165</v>
      </c>
      <c r="CQ54">
        <f>(('RCP26 scenario'!I55*'Unit emission'!Z98+'RCP26 scenario'!I143*'Unit emission'!Z230)*4545454.54545455)/30</f>
        <v>29932221.175817661</v>
      </c>
      <c r="CR54">
        <f>(('RCP26 scenario'!J55*'Unit emission'!AA98+'RCP26 scenario'!J143*'Unit emission'!AA230)*4545454.54545455)/30</f>
        <v>13929993.041961288</v>
      </c>
      <c r="CS54">
        <f>(('RCP26 scenario'!K55*'Unit emission'!AB98+'RCP26 scenario'!K143*'Unit emission'!AB230)*4545454.54545455)/30</f>
        <v>232738516.15850803</v>
      </c>
      <c r="CT54">
        <f>(('RCP26 scenario'!L55*'Unit emission'!AC98+'RCP26 scenario'!L143*'Unit emission'!AC230)*4545454.54545455)/30</f>
        <v>57722666.257475123</v>
      </c>
      <c r="CU54">
        <f>(('RCP26 scenario'!M55*'Unit emission'!AD98+'RCP26 scenario'!M143*'Unit emission'!AD230)*4545454.54545455)/30</f>
        <v>14566067.80968642</v>
      </c>
      <c r="CV54">
        <f>(('RCP26 scenario'!N55*'Unit emission'!AE98+'RCP26 scenario'!N143*'Unit emission'!AE230)*4545454.54545455)/30</f>
        <v>43997210.177671269</v>
      </c>
      <c r="CW54">
        <f>(('RCP26 scenario'!O55*'Unit emission'!AF98+'RCP26 scenario'!O143*'Unit emission'!AF230)*4545454.54545455)/30</f>
        <v>37512368.259280704</v>
      </c>
      <c r="CX54">
        <f>(('RCP26 scenario'!P55*'Unit emission'!AG98+'RCP26 scenario'!P143*'Unit emission'!AG230)*4545454.54545455)/30</f>
        <v>131290.03662065821</v>
      </c>
      <c r="CY54">
        <f>(('RCP26 scenario'!Q55*'Unit emission'!AH98+'RCP26 scenario'!Q143*'Unit emission'!AH230)*4545454.54545455)/30</f>
        <v>7866282.6592660379</v>
      </c>
      <c r="CZ54">
        <f>(('RCP26 scenario'!R55*'Unit emission'!AI98+'RCP26 scenario'!R143*'Unit emission'!AI230)*4545454.54545455)/30</f>
        <v>76761532.709845647</v>
      </c>
      <c r="DA54">
        <f>(('RCP26 scenario'!S55*'Unit emission'!AJ98)*4545454.54545455)/30</f>
        <v>0</v>
      </c>
      <c r="DB54">
        <f>(('RCP26 scenario'!T55*'Unit emission'!T98+'RCP26 scenario'!T143*'Unit emission'!T230)*4545454.54545455)/30</f>
        <v>1317105949.1482844</v>
      </c>
      <c r="DC54">
        <f>(('RCP26 scenario'!U55*'Unit emission'!U98+'RCP26 scenario'!U143*'Unit emission'!U230)*4545454.54545455)/30</f>
        <v>174496302.36340788</v>
      </c>
      <c r="DD54">
        <f>(('RCP26 scenario'!V55*'Unit emission'!V98+'RCP26 scenario'!V143*'Unit emission'!V230)*4545454.54545455)/30</f>
        <v>153321493.09558409</v>
      </c>
      <c r="DE54">
        <f>(('RCP26 scenario'!W55*'Unit emission'!W98+'RCP26 scenario'!W143*'Unit emission'!W230)*4545454.54545455)/30</f>
        <v>15441030.44901472</v>
      </c>
      <c r="DF54">
        <f>(('RCP26 scenario'!X55*'Unit emission'!X98+'RCP26 scenario'!X143*'Unit emission'!X230)*4545454.54545455)/30</f>
        <v>216815795.60389173</v>
      </c>
      <c r="DG54">
        <f>(('RCP26 scenario'!Y55*'Unit emission'!Y98+'RCP26 scenario'!Y143*'Unit emission'!Y230)*4545454.54545455)/30</f>
        <v>8180964.6493024165</v>
      </c>
      <c r="DH54">
        <f>(('RCP26 scenario'!Z55*'Unit emission'!Z98+'RCP26 scenario'!Z143*'Unit emission'!Z230)*4545454.54545455)/30</f>
        <v>29932221.175817661</v>
      </c>
      <c r="DI54">
        <f>(('RCP26 scenario'!AA55*'Unit emission'!AA98+'RCP26 scenario'!AA143*'Unit emission'!AA230)*4545454.54545455)/30</f>
        <v>13929993.041961288</v>
      </c>
      <c r="DJ54">
        <f>(('RCP26 scenario'!AB55*'Unit emission'!AB98+'RCP26 scenario'!AB143*'Unit emission'!AB230)*4545454.54545455)/30</f>
        <v>232738516.15850803</v>
      </c>
      <c r="DK54">
        <f>(('RCP26 scenario'!AC55*'Unit emission'!AC98+'RCP26 scenario'!AC143*'Unit emission'!AC230)*4545454.54545455)/30</f>
        <v>57722666.257475123</v>
      </c>
      <c r="DL54">
        <f>(('RCP26 scenario'!AD55*'Unit emission'!AD98+'RCP26 scenario'!AD143*'Unit emission'!AD230)*4545454.54545455)/30</f>
        <v>14566067.80968642</v>
      </c>
      <c r="DM54">
        <f>(('RCP26 scenario'!AE55*'Unit emission'!AE98+'RCP26 scenario'!AE143*'Unit emission'!AE230)*4545454.54545455)/30</f>
        <v>43997210.177671269</v>
      </c>
      <c r="DN54">
        <f>(('RCP26 scenario'!AF55*'Unit emission'!AF98+'RCP26 scenario'!AF143*'Unit emission'!AF230)*4545454.54545455)/30</f>
        <v>37512368.259280704</v>
      </c>
      <c r="DO54">
        <f>(('RCP26 scenario'!AG55*'Unit emission'!AG98+'RCP26 scenario'!AG143*'Unit emission'!AG230)*4545454.54545455)/30</f>
        <v>131290.03662065821</v>
      </c>
      <c r="DP54">
        <f>(('RCP26 scenario'!AH55*'Unit emission'!AH98+'RCP26 scenario'!AH143*'Unit emission'!AH230)*4545454.54545455)/30</f>
        <v>7866282.6592660379</v>
      </c>
      <c r="DQ54">
        <f>(('RCP26 scenario'!AI55*'Unit emission'!AI98+'RCP26 scenario'!AI143*'Unit emission'!AI230)*4545454.54545455)/30</f>
        <v>76761532.709845647</v>
      </c>
      <c r="DR54">
        <f>(('RCP26 scenario'!AJ55*'Unit emission'!AJ98)*4545454.54545455)/30</f>
        <v>0</v>
      </c>
      <c r="DS54">
        <f>(('RCP26 scenario'!AK55*'Unit emission'!T98+'RCP26 scenario'!AK143*'Unit emission'!T230)*4545454.54545455)/30</f>
        <v>1317105949.1482844</v>
      </c>
      <c r="DT54">
        <f>(('RCP26 scenario'!AL55*'Unit emission'!U98+'RCP26 scenario'!AL143*'Unit emission'!U230)*4545454.54545455)/30</f>
        <v>174496302.36340788</v>
      </c>
      <c r="DU54">
        <f>(('RCP26 scenario'!AM55*'Unit emission'!V98+'RCP26 scenario'!AM143*'Unit emission'!V230)*4545454.54545455)/30</f>
        <v>153321493.09558409</v>
      </c>
      <c r="DV54">
        <f>(('RCP26 scenario'!AN55*'Unit emission'!W98+'RCP26 scenario'!AN143*'Unit emission'!W230)*4545454.54545455)/30</f>
        <v>15441030.44901472</v>
      </c>
      <c r="DW54">
        <f>(('RCP26 scenario'!AO55*'Unit emission'!X98+'RCP26 scenario'!AO143*'Unit emission'!X230)*4545454.54545455)/30</f>
        <v>216815795.60389173</v>
      </c>
      <c r="DX54">
        <f>(('RCP26 scenario'!AP55*'Unit emission'!Y98+'RCP26 scenario'!AP143*'Unit emission'!Y230)*4545454.54545455)/30</f>
        <v>8180964.6493024165</v>
      </c>
      <c r="DY54">
        <f>(('RCP26 scenario'!AQ55*'Unit emission'!Z98+'RCP26 scenario'!AQ143*'Unit emission'!Z230)*4545454.54545455)/30</f>
        <v>29932221.175817661</v>
      </c>
      <c r="DZ54">
        <f>(('RCP26 scenario'!AR55*'Unit emission'!AA98+'RCP26 scenario'!AR143*'Unit emission'!AA230)*4545454.54545455)/30</f>
        <v>13929993.041961288</v>
      </c>
      <c r="EA54">
        <f>(('RCP26 scenario'!AS55*'Unit emission'!AB98+'RCP26 scenario'!AS143*'Unit emission'!AB230)*4545454.54545455)/30</f>
        <v>232738516.15850803</v>
      </c>
      <c r="EB54">
        <f>(('RCP26 scenario'!AT55*'Unit emission'!AC98+'RCP26 scenario'!AT143*'Unit emission'!AC230)*4545454.54545455)/30</f>
        <v>57722666.257475123</v>
      </c>
      <c r="EC54">
        <f>(('RCP26 scenario'!AU55*'Unit emission'!AD98+'RCP26 scenario'!AU143*'Unit emission'!AD230)*4545454.54545455)/30</f>
        <v>14566067.80968642</v>
      </c>
      <c r="ED54">
        <f>(('RCP26 scenario'!AV55*'Unit emission'!AE98+'RCP26 scenario'!AV143*'Unit emission'!AE230)*4545454.54545455)/30</f>
        <v>43997210.177671269</v>
      </c>
      <c r="EE54">
        <f>(('RCP26 scenario'!AW55*'Unit emission'!AF98+'RCP26 scenario'!AW143*'Unit emission'!AF230)*4545454.54545455)/30</f>
        <v>37512368.259280704</v>
      </c>
      <c r="EF54">
        <f>(('RCP26 scenario'!AX55*'Unit emission'!AG98+'RCP26 scenario'!AX143*'Unit emission'!AG230)*4545454.54545455)/30</f>
        <v>131290.03662065821</v>
      </c>
      <c r="EG54">
        <f>(('RCP26 scenario'!AY55*'Unit emission'!AH98+'RCP26 scenario'!AY143*'Unit emission'!AH230)*4545454.54545455)/30</f>
        <v>7866282.6592660379</v>
      </c>
      <c r="EH54">
        <f>(('RCP26 scenario'!AZ55*'Unit emission'!AI98+'RCP26 scenario'!AZ143*'Unit emission'!AI230)*4545454.54545455)/30</f>
        <v>76761532.709845647</v>
      </c>
      <c r="EI54">
        <f>(('RCP26 scenario'!BA55*'Unit emission'!AJ98)*4545454.54545455)/30</f>
        <v>0</v>
      </c>
      <c r="EJ54" s="9">
        <f>(('RCP26 scenario'!BB55*'Unit emission'!T98)*4545454.54545455)/30</f>
        <v>0</v>
      </c>
      <c r="EK54" s="9">
        <f>(('RCP26 scenario'!BC55*'Unit emission'!U98)*4545454.54545455)/30</f>
        <v>0</v>
      </c>
      <c r="EL54" s="9">
        <f>(('RCP26 scenario'!BD55*'Unit emission'!V98)*4545454.54545455)/30</f>
        <v>0</v>
      </c>
      <c r="EM54" s="9">
        <f>(('RCP26 scenario'!BE55*'Unit emission'!W98)*4545454.54545455)/30</f>
        <v>0</v>
      </c>
      <c r="EN54" s="9">
        <f>(('RCP26 scenario'!BF55*'Unit emission'!X98)*4545454.54545455)/30</f>
        <v>0</v>
      </c>
      <c r="EO54" s="9">
        <f>(('RCP26 scenario'!BG55*'Unit emission'!Y98)*4545454.54545455)/30</f>
        <v>0</v>
      </c>
      <c r="EP54" s="9">
        <f>(('RCP26 scenario'!BH55*'Unit emission'!Z98)*4545454.54545455)/30</f>
        <v>0</v>
      </c>
      <c r="EQ54" s="9">
        <f>(('RCP26 scenario'!BI55*'Unit emission'!AA98)*4545454.54545455)/30</f>
        <v>0</v>
      </c>
      <c r="ER54" s="9">
        <f>(('RCP26 scenario'!BJ55*'Unit emission'!AB98)*4545454.54545455)/30</f>
        <v>0</v>
      </c>
      <c r="ES54" s="9">
        <f>(('RCP26 scenario'!BK55*'Unit emission'!AC98)*4545454.54545455)/30</f>
        <v>0</v>
      </c>
      <c r="ET54" s="9">
        <f>(('RCP26 scenario'!BL55*'Unit emission'!AD98)*4545454.54545455)/30</f>
        <v>0</v>
      </c>
      <c r="EU54" s="9">
        <f>(('RCP26 scenario'!BM55*'Unit emission'!AE98)*4545454.54545455)/30</f>
        <v>0</v>
      </c>
      <c r="EV54" s="9">
        <f>(('RCP26 scenario'!BN55*'Unit emission'!AF98)*4545454.54545455)/30</f>
        <v>0</v>
      </c>
      <c r="EW54" s="9">
        <f>(('RCP26 scenario'!BO55*'Unit emission'!AG98)*4545454.54545455)/30</f>
        <v>0</v>
      </c>
      <c r="EX54" s="9">
        <f>(('RCP26 scenario'!BP55*'Unit emission'!AH98)*4545454.54545455)/30</f>
        <v>0</v>
      </c>
      <c r="EY54" s="9">
        <f>(('RCP26 scenario'!BQ55*'Unit emission'!AI98)*4545454.54545455)/30</f>
        <v>0</v>
      </c>
      <c r="EZ54" s="9">
        <f>(('RCP26 scenario'!BR55*'Unit emission'!AJ98)*4545454.54545455)/30</f>
        <v>0</v>
      </c>
      <c r="FA54" s="9">
        <f>(('RCP26 scenario'!BS55*'Unit emission'!T98)*4545454.54545455)/30</f>
        <v>0</v>
      </c>
      <c r="FB54" s="9">
        <f>(('RCP26 scenario'!BT55*'Unit emission'!U98)*4545454.54545455)/30</f>
        <v>0</v>
      </c>
      <c r="FC54" s="9">
        <f>(('RCP26 scenario'!BU55*'Unit emission'!V98)*4545454.54545455)/30</f>
        <v>0</v>
      </c>
      <c r="FD54" s="9">
        <f>(('RCP26 scenario'!BV55*'Unit emission'!W98)*4545454.54545455)/30</f>
        <v>0</v>
      </c>
      <c r="FE54" s="9">
        <f>(('RCP26 scenario'!BW55*'Unit emission'!X98)*4545454.54545455)/30</f>
        <v>0</v>
      </c>
      <c r="FF54" s="9">
        <f>(('RCP26 scenario'!BX55*'Unit emission'!Y98)*4545454.54545455)/30</f>
        <v>0</v>
      </c>
      <c r="FG54" s="9">
        <f>(('RCP26 scenario'!BY55*'Unit emission'!Z98)*4545454.54545455)/30</f>
        <v>0</v>
      </c>
      <c r="FH54" s="9">
        <f>(('RCP26 scenario'!BZ55*'Unit emission'!AA98)*4545454.54545455)/30</f>
        <v>0</v>
      </c>
      <c r="FI54" s="9">
        <f>(('RCP26 scenario'!CA55*'Unit emission'!AB98)*4545454.54545455)/30</f>
        <v>0</v>
      </c>
      <c r="FJ54" s="9">
        <f>(('RCP26 scenario'!CB55*'Unit emission'!AC98)*4545454.54545455)/30</f>
        <v>0</v>
      </c>
      <c r="FK54" s="9">
        <f>(('RCP26 scenario'!CC55*'Unit emission'!AD98)*4545454.54545455)/30</f>
        <v>0</v>
      </c>
      <c r="FL54" s="9">
        <f>(('RCP26 scenario'!CD55*'Unit emission'!AE98)*4545454.54545455)/30</f>
        <v>0</v>
      </c>
      <c r="FM54" s="9">
        <f>(('RCP26 scenario'!CE55*'Unit emission'!AF98)*4545454.54545455)/30</f>
        <v>0</v>
      </c>
      <c r="FN54" s="9">
        <f>(('RCP26 scenario'!CF55*'Unit emission'!AG98)*4545454.54545455)/30</f>
        <v>0</v>
      </c>
      <c r="FO54" s="9">
        <f>(('RCP26 scenario'!CG55*'Unit emission'!AH98)*4545454.54545455)/30</f>
        <v>0</v>
      </c>
      <c r="FP54" s="9">
        <f>(('RCP26 scenario'!CH55*'Unit emission'!AI98)*4545454.54545455)/30</f>
        <v>0</v>
      </c>
      <c r="FQ54">
        <v>0</v>
      </c>
      <c r="FR54">
        <v>0</v>
      </c>
      <c r="FS54">
        <v>67.233333333333334</v>
      </c>
      <c r="FT54">
        <f>(('RCP19 scenario'!C55*'Unit emission'!AK98+'RCP19 scenario'!C143*'Unit emission'!AK230)*4545454.54545455)/30</f>
        <v>1317105949.1482844</v>
      </c>
      <c r="FU54">
        <f>(('RCP19 scenario'!D55*'Unit emission'!AL98+'RCP19 scenario'!D143*'Unit emission'!AL230)*4545454.54545455)/30</f>
        <v>174496302.36340788</v>
      </c>
      <c r="FV54">
        <f>(('RCP19 scenario'!E55*'Unit emission'!AM98+'RCP19 scenario'!E143*'Unit emission'!AM230)*4545454.54545455)/30</f>
        <v>153321493.09558409</v>
      </c>
      <c r="FW54">
        <f>(('RCP19 scenario'!F55*'Unit emission'!AN98+'RCP19 scenario'!F143*'Unit emission'!AN230)*4545454.54545455)/30</f>
        <v>15441030.44901472</v>
      </c>
      <c r="FX54">
        <f>(('RCP19 scenario'!G55*'Unit emission'!AO98+'RCP19 scenario'!G143*'Unit emission'!AO230)*4545454.54545455)/30</f>
        <v>216815795.60389173</v>
      </c>
      <c r="FY54">
        <f>(('RCP19 scenario'!H55*'Unit emission'!AP98+'RCP19 scenario'!H143*'Unit emission'!AP230)*4545454.54545455)/30</f>
        <v>8180964.6493024165</v>
      </c>
      <c r="FZ54">
        <f>(('RCP19 scenario'!I55*'Unit emission'!AQ98+'RCP19 scenario'!I143*'Unit emission'!AQ230)*4545454.54545455)/30</f>
        <v>29932221.175817661</v>
      </c>
      <c r="GA54">
        <f>(('RCP19 scenario'!J55*'Unit emission'!AR98+'RCP19 scenario'!J143*'Unit emission'!AR230)*4545454.54545455)/30</f>
        <v>13929993.041961288</v>
      </c>
      <c r="GB54">
        <f>(('RCP19 scenario'!K55*'Unit emission'!AS98+'RCP19 scenario'!K143*'Unit emission'!AS230)*4545454.54545455)/30</f>
        <v>232738516.15850803</v>
      </c>
      <c r="GC54">
        <f>(('RCP19 scenario'!L55*'Unit emission'!AT98+'RCP19 scenario'!L143*'Unit emission'!AT230)*4545454.54545455)/30</f>
        <v>57722666.257475123</v>
      </c>
      <c r="GD54">
        <f>(('RCP19 scenario'!M55*'Unit emission'!AU98+'RCP19 scenario'!M143*'Unit emission'!AU230)*4545454.54545455)/30</f>
        <v>14566067.80968642</v>
      </c>
      <c r="GE54">
        <f>(('RCP19 scenario'!N55*'Unit emission'!AV98+'RCP19 scenario'!N143*'Unit emission'!AV230)*4545454.54545455)/30</f>
        <v>43997210.177671269</v>
      </c>
      <c r="GF54">
        <f>(('RCP19 scenario'!O55*'Unit emission'!AW98+'RCP19 scenario'!O143*'Unit emission'!AW230)*4545454.54545455)/30</f>
        <v>37512368.259280704</v>
      </c>
      <c r="GG54">
        <f>(('RCP19 scenario'!P55*'Unit emission'!AX98+'RCP19 scenario'!P143*'Unit emission'!AX230)*4545454.54545455)/30</f>
        <v>131290.03662065821</v>
      </c>
      <c r="GH54">
        <f>(('RCP19 scenario'!Q55*'Unit emission'!AY98+'RCP19 scenario'!Q143*'Unit emission'!AY230)*4545454.54545455)/30</f>
        <v>7866282.6592660379</v>
      </c>
      <c r="GI54">
        <f>(('RCP19 scenario'!R55*'Unit emission'!AZ98+'RCP19 scenario'!R143*'Unit emission'!AZ230)*4545454.54545455)/30</f>
        <v>76761532.709845647</v>
      </c>
      <c r="GJ54">
        <f>(('RCP19 scenario'!S55*'Unit emission'!BA98)*4545454.54545455)/30</f>
        <v>0</v>
      </c>
      <c r="GK54">
        <f>(('RCP19 scenario'!T55*'Unit emission'!AK98+'RCP19 scenario'!T143*'Unit emission'!AK230)*4545454.54545455)/30</f>
        <v>1317105949.1482844</v>
      </c>
      <c r="GL54">
        <f>(('RCP19 scenario'!U55*'Unit emission'!AL98+'RCP19 scenario'!U143*'Unit emission'!AL230)*4545454.54545455)/30</f>
        <v>174496302.36340788</v>
      </c>
      <c r="GM54">
        <f>(('RCP19 scenario'!V55*'Unit emission'!AM98+'RCP19 scenario'!V143*'Unit emission'!AM230)*4545454.54545455)/30</f>
        <v>153321493.09558409</v>
      </c>
      <c r="GN54">
        <f>(('RCP19 scenario'!W55*'Unit emission'!AN98+'RCP19 scenario'!W143*'Unit emission'!AN230)*4545454.54545455)/30</f>
        <v>15441030.44901472</v>
      </c>
      <c r="GO54">
        <f>(('RCP19 scenario'!X55*'Unit emission'!AO98+'RCP19 scenario'!X143*'Unit emission'!AO230)*4545454.54545455)/30</f>
        <v>216815795.60389173</v>
      </c>
      <c r="GP54">
        <f>(('RCP19 scenario'!Y55*'Unit emission'!AP98+'RCP19 scenario'!Y143*'Unit emission'!AP230)*4545454.54545455)/30</f>
        <v>8180964.6493024165</v>
      </c>
      <c r="GQ54">
        <f>(('RCP19 scenario'!Z55*'Unit emission'!AQ98+'RCP19 scenario'!Z143*'Unit emission'!AQ230)*4545454.54545455)/30</f>
        <v>29932221.175817661</v>
      </c>
      <c r="GR54">
        <f>(('RCP19 scenario'!AA55*'Unit emission'!AR98+'RCP19 scenario'!AA143*'Unit emission'!AR230)*4545454.54545455)/30</f>
        <v>13929993.041961288</v>
      </c>
      <c r="GS54">
        <f>(('RCP19 scenario'!AB55*'Unit emission'!AS98+'RCP19 scenario'!AB143*'Unit emission'!AS230)*4545454.54545455)/30</f>
        <v>232738516.15850803</v>
      </c>
      <c r="GT54">
        <f>(('RCP19 scenario'!AC55*'Unit emission'!AT98+'RCP19 scenario'!AC143*'Unit emission'!AT230)*4545454.54545455)/30</f>
        <v>57722666.257475123</v>
      </c>
      <c r="GU54">
        <f>(('RCP19 scenario'!AD55*'Unit emission'!AU98+'RCP19 scenario'!AD143*'Unit emission'!AU230)*4545454.54545455)/30</f>
        <v>14566067.80968642</v>
      </c>
      <c r="GV54">
        <f>(('RCP19 scenario'!AE55*'Unit emission'!AV98+'RCP19 scenario'!AE143*'Unit emission'!AV230)*4545454.54545455)/30</f>
        <v>43997210.177671269</v>
      </c>
      <c r="GW54">
        <f>(('RCP19 scenario'!AF55*'Unit emission'!AW98+'RCP19 scenario'!AF143*'Unit emission'!AW230)*4545454.54545455)/30</f>
        <v>37512368.259280704</v>
      </c>
      <c r="GX54">
        <f>(('RCP19 scenario'!AG55*'Unit emission'!AX98+'RCP19 scenario'!AG143*'Unit emission'!AX230)*4545454.54545455)/30</f>
        <v>131290.03662065821</v>
      </c>
      <c r="GY54">
        <f>(('RCP19 scenario'!AH55*'Unit emission'!AY98+'RCP19 scenario'!AH143*'Unit emission'!AY230)*4545454.54545455)/30</f>
        <v>7866282.6592660379</v>
      </c>
      <c r="GZ54">
        <f>(('RCP19 scenario'!AI55*'Unit emission'!AZ98+'RCP19 scenario'!AI143*'Unit emission'!AZ230)*4545454.54545455)/30</f>
        <v>76761532.709845647</v>
      </c>
      <c r="HA54">
        <f>(('RCP19 scenario'!AJ55*'Unit emission'!BA98)*4545454.54545455)/30</f>
        <v>0</v>
      </c>
      <c r="HB54">
        <f>(('RCP19 scenario'!AK55*'Unit emission'!AK98+'RCP19 scenario'!AK143*'Unit emission'!AK230)*4545454.54545455)/30</f>
        <v>1317105949.1482844</v>
      </c>
      <c r="HC54">
        <f>(('RCP19 scenario'!AL55*'Unit emission'!AL98+'RCP19 scenario'!AL143*'Unit emission'!AL230)*4545454.54545455)/30</f>
        <v>174496302.36340788</v>
      </c>
      <c r="HD54">
        <f>(('RCP19 scenario'!AM55*'Unit emission'!AM98+'RCP19 scenario'!AM143*'Unit emission'!AM230)*4545454.54545455)/30</f>
        <v>153321493.09558409</v>
      </c>
      <c r="HE54">
        <f>(('RCP19 scenario'!AN55*'Unit emission'!AN98+'RCP19 scenario'!AN143*'Unit emission'!AN230)*4545454.54545455)/30</f>
        <v>15441030.44901472</v>
      </c>
      <c r="HF54">
        <f>(('RCP19 scenario'!AO55*'Unit emission'!AO98+'RCP19 scenario'!AO143*'Unit emission'!AO230)*4545454.54545455)/30</f>
        <v>216815795.60389173</v>
      </c>
      <c r="HG54">
        <f>(('RCP19 scenario'!AP55*'Unit emission'!AP98+'RCP19 scenario'!AP143*'Unit emission'!AP230)*4545454.54545455)/30</f>
        <v>8180964.6493024165</v>
      </c>
      <c r="HH54">
        <f>(('RCP19 scenario'!AQ55*'Unit emission'!AQ98+'RCP19 scenario'!AQ143*'Unit emission'!AQ230)*4545454.54545455)/30</f>
        <v>29932221.175817661</v>
      </c>
      <c r="HI54">
        <f>(('RCP19 scenario'!AR55*'Unit emission'!AR98+'RCP19 scenario'!AR143*'Unit emission'!AR230)*4545454.54545455)/30</f>
        <v>13929993.041961288</v>
      </c>
      <c r="HJ54">
        <f>(('RCP19 scenario'!AS55*'Unit emission'!AS98+'RCP19 scenario'!AS143*'Unit emission'!AS230)*4545454.54545455)/30</f>
        <v>232738516.15850803</v>
      </c>
      <c r="HK54">
        <f>(('RCP19 scenario'!AT55*'Unit emission'!AT98+'RCP19 scenario'!AT143*'Unit emission'!AT230)*4545454.54545455)/30</f>
        <v>57722666.257475123</v>
      </c>
      <c r="HL54">
        <f>(('RCP19 scenario'!AU55*'Unit emission'!AU98+'RCP19 scenario'!AU143*'Unit emission'!AU230)*4545454.54545455)/30</f>
        <v>14566067.80968642</v>
      </c>
      <c r="HM54">
        <f>(('RCP19 scenario'!AV55*'Unit emission'!AV98+'RCP19 scenario'!AV143*'Unit emission'!AV230)*4545454.54545455)/30</f>
        <v>43997210.177671269</v>
      </c>
      <c r="HN54">
        <f>(('RCP19 scenario'!AW55*'Unit emission'!AW98+'RCP19 scenario'!AW143*'Unit emission'!AW230)*4545454.54545455)/30</f>
        <v>37512368.259280704</v>
      </c>
      <c r="HO54">
        <f>(('RCP19 scenario'!AX55*'Unit emission'!AX98+'RCP19 scenario'!AX143*'Unit emission'!AX230)*4545454.54545455)/30</f>
        <v>131290.03662065821</v>
      </c>
      <c r="HP54">
        <f>(('RCP19 scenario'!AY55*'Unit emission'!AY98+'RCP19 scenario'!AY143*'Unit emission'!AY230)*4545454.54545455)/30</f>
        <v>7866282.6592660379</v>
      </c>
      <c r="HQ54">
        <f>(('RCP19 scenario'!AZ55*'Unit emission'!AZ98+'RCP19 scenario'!AZ143*'Unit emission'!AZ230)*4545454.54545455)/30</f>
        <v>76761532.709845647</v>
      </c>
      <c r="HR54">
        <f>(('RCP19 scenario'!BA55*'Unit emission'!BA98)*4545454.54545455)/30</f>
        <v>0</v>
      </c>
      <c r="HS54" s="9">
        <f>(('RCP19 scenario'!BB55*'Unit emission'!AK98)*4545454.54545455)/30</f>
        <v>0</v>
      </c>
      <c r="HT54" s="9">
        <f>(('RCP19 scenario'!BC55*'Unit emission'!AL98)*4545454.54545455)/30</f>
        <v>0</v>
      </c>
      <c r="HU54" s="9">
        <f>(('RCP19 scenario'!BD55*'Unit emission'!AM98)*4545454.54545455)/30</f>
        <v>0</v>
      </c>
      <c r="HV54" s="9">
        <f>(('RCP19 scenario'!BE55*'Unit emission'!AN98)*4545454.54545455)/30</f>
        <v>0</v>
      </c>
      <c r="HW54" s="9">
        <f>(('RCP19 scenario'!BF55*'Unit emission'!AO98)*4545454.54545455)/30</f>
        <v>0</v>
      </c>
      <c r="HX54" s="9">
        <f>(('RCP19 scenario'!BG55*'Unit emission'!AP98)*4545454.54545455)/30</f>
        <v>0</v>
      </c>
      <c r="HY54" s="9">
        <f>(('RCP19 scenario'!BH55*'Unit emission'!AQ98)*4545454.54545455)/30</f>
        <v>0</v>
      </c>
      <c r="HZ54" s="9">
        <f>(('RCP19 scenario'!BI55*'Unit emission'!AR98)*4545454.54545455)/30</f>
        <v>0</v>
      </c>
      <c r="IA54" s="9">
        <f>(('RCP19 scenario'!BJ55*'Unit emission'!AS98)*4545454.54545455)/30</f>
        <v>0</v>
      </c>
      <c r="IB54" s="9">
        <f>(('RCP19 scenario'!BK55*'Unit emission'!AT98)*4545454.54545455)/30</f>
        <v>0</v>
      </c>
      <c r="IC54" s="9">
        <f>(('RCP19 scenario'!BL55*'Unit emission'!AU98)*4545454.54545455)/30</f>
        <v>0</v>
      </c>
      <c r="ID54" s="9">
        <f>(('RCP19 scenario'!BM55*'Unit emission'!AV98)*4545454.54545455)/30</f>
        <v>0</v>
      </c>
      <c r="IE54" s="9">
        <f>(('RCP19 scenario'!BN55*'Unit emission'!AW98)*4545454.54545455)/30</f>
        <v>0</v>
      </c>
      <c r="IF54" s="9">
        <f>(('RCP19 scenario'!BO55*'Unit emission'!AX98)*4545454.54545455)/30</f>
        <v>0</v>
      </c>
      <c r="IG54" s="9">
        <f>(('RCP19 scenario'!BP55*'Unit emission'!AY98)*4545454.54545455)/30</f>
        <v>0</v>
      </c>
      <c r="IH54" s="9">
        <f>(('RCP19 scenario'!BQ55*'Unit emission'!AZ98)*4545454.54545455)/30</f>
        <v>0</v>
      </c>
      <c r="II54" s="9">
        <f>(('RCP19 scenario'!BR55*'Unit emission'!BA98)*4545454.54545455)/30</f>
        <v>0</v>
      </c>
      <c r="IJ54" s="9">
        <f>(('RCP19 scenario'!BS55*'Unit emission'!AK98)*4545454.54545455)/30</f>
        <v>0</v>
      </c>
      <c r="IK54" s="9">
        <f>(('RCP19 scenario'!BT55*'Unit emission'!AL98)*4545454.54545455)/30</f>
        <v>0</v>
      </c>
      <c r="IL54" s="9">
        <f>(('RCP19 scenario'!BU55*'Unit emission'!AM98)*4545454.54545455)/30</f>
        <v>0</v>
      </c>
      <c r="IM54" s="9">
        <f>(('RCP19 scenario'!BV55*'Unit emission'!AN98)*4545454.54545455)/30</f>
        <v>0</v>
      </c>
      <c r="IN54" s="9">
        <f>(('RCP19 scenario'!BW55*'Unit emission'!AO98)*4545454.54545455)/30</f>
        <v>0</v>
      </c>
      <c r="IO54" s="9">
        <f>(('RCP19 scenario'!BX55*'Unit emission'!AP98)*4545454.54545455)/30</f>
        <v>0</v>
      </c>
      <c r="IP54" s="9">
        <f>(('RCP19 scenario'!BY55*'Unit emission'!AQ98)*4545454.54545455)/30</f>
        <v>0</v>
      </c>
      <c r="IQ54" s="9">
        <f>(('RCP19 scenario'!BZ55*'Unit emission'!AR98)*4545454.54545455)/30</f>
        <v>0</v>
      </c>
      <c r="IR54" s="9">
        <f>(('RCP19 scenario'!CA55*'Unit emission'!AS98)*4545454.54545455)/30</f>
        <v>0</v>
      </c>
      <c r="IS54" s="9">
        <f>(('RCP19 scenario'!CB55*'Unit emission'!AT98)*4545454.54545455)/30</f>
        <v>0</v>
      </c>
      <c r="IT54" s="9">
        <f>(('RCP19 scenario'!CC55*'Unit emission'!AU98)*4545454.54545455)/30</f>
        <v>0</v>
      </c>
      <c r="IU54" s="9">
        <f>(('RCP19 scenario'!CD55*'Unit emission'!AV98)*4545454.54545455)/30</f>
        <v>0</v>
      </c>
      <c r="IV54" s="9">
        <f>(('RCP19 scenario'!CE55*'Unit emission'!AW98)*4545454.54545455)/30</f>
        <v>0</v>
      </c>
      <c r="IW54" s="9">
        <f>(('RCP19 scenario'!CF55*'Unit emission'!AX98)*4545454.54545455)/30</f>
        <v>0</v>
      </c>
      <c r="IX54" s="9">
        <f>(('RCP19 scenario'!CG55*'Unit emission'!AY98)*4545454.54545455)/30</f>
        <v>0</v>
      </c>
      <c r="IY54" s="9">
        <f>(('RCP19 scenario'!CH55*'Unit emission'!AZ98)*4545454.54545455)/30</f>
        <v>0</v>
      </c>
    </row>
    <row r="55" spans="1:259" x14ac:dyDescent="0.25">
      <c r="A55">
        <v>2018</v>
      </c>
      <c r="B55">
        <f>(('Base-scenario'!C56*'Unit emission'!C99+'Base-scenario'!C144*'Unit emission'!C231)*4545454.54545455)/30</f>
        <v>1031031236.3967957</v>
      </c>
      <c r="C55">
        <f>(('Base-scenario'!D56*'Unit emission'!D99+'Base-scenario'!D144*'Unit emission'!D231)*4545454.54545455)/30</f>
        <v>206423305.32491773</v>
      </c>
      <c r="D55">
        <f>(('Base-scenario'!E56*'Unit emission'!E99+'Base-scenario'!E144*'Unit emission'!E231)*4545454.54545455)/30</f>
        <v>299059068.34557575</v>
      </c>
      <c r="E55">
        <f>(('Base-scenario'!F56*'Unit emission'!F99+'Base-scenario'!F144*'Unit emission'!F231)*4545454.54545455)/30</f>
        <v>24282879.29194548</v>
      </c>
      <c r="F55">
        <f>(('Base-scenario'!G56*'Unit emission'!G99+'Base-scenario'!G144*'Unit emission'!G231)*4545454.54545455)/30</f>
        <v>220804113.04999346</v>
      </c>
      <c r="G55">
        <f>(('Base-scenario'!H56*'Unit emission'!H99+'Base-scenario'!H144*'Unit emission'!H231)*4545454.54545455)/30</f>
        <v>4277307.1871631201</v>
      </c>
      <c r="H55">
        <f>(('Base-scenario'!I56*'Unit emission'!I99+'Base-scenario'!I144*'Unit emission'!I231)*4545454.54545455)/30</f>
        <v>26559802.795647617</v>
      </c>
      <c r="I55">
        <f>(('Base-scenario'!J56*'Unit emission'!J99+'Base-scenario'!J144*'Unit emission'!J231)*4545454.54545455)/30</f>
        <v>17629396.144839536</v>
      </c>
      <c r="J55">
        <f>(('Base-scenario'!K56*'Unit emission'!K99+'Base-scenario'!K144*'Unit emission'!K231)*4545454.54545455)/30</f>
        <v>259529618.27297127</v>
      </c>
      <c r="K55">
        <f>(('Base-scenario'!L56*'Unit emission'!L99+'Base-scenario'!L144*'Unit emission'!L231)*4545454.54545455)/30</f>
        <v>81571635.492924377</v>
      </c>
      <c r="L55">
        <f>(('Base-scenario'!M56*'Unit emission'!M99+'Base-scenario'!M144*'Unit emission'!M231)*4545454.54545455)/30</f>
        <v>29578906.757994</v>
      </c>
      <c r="M55">
        <f>(('Base-scenario'!N56*'Unit emission'!N99+'Base-scenario'!N144*'Unit emission'!N231)*4545454.54545455)/30</f>
        <v>22965208.47335856</v>
      </c>
      <c r="N55">
        <f>(('Base-scenario'!O56*'Unit emission'!O99+'Base-scenario'!O144*'Unit emission'!O231)*4545454.54545455)/30</f>
        <v>34057450.271255948</v>
      </c>
      <c r="O55">
        <f>(('Base-scenario'!P56*'Unit emission'!P99+'Base-scenario'!P144*'Unit emission'!P231)*4545454.54545455)/30</f>
        <v>0</v>
      </c>
      <c r="P55">
        <f>(('Base-scenario'!Q56*'Unit emission'!Q99+'Base-scenario'!Q144*'Unit emission'!Q231)*4545454.54545455)/30</f>
        <v>54250480.337827995</v>
      </c>
      <c r="Q55">
        <f>(('Base-scenario'!R56*'Unit emission'!R99+'Base-scenario'!R144*'Unit emission'!R231)*4545454.54545455)/30</f>
        <v>85602367.189134941</v>
      </c>
      <c r="R55">
        <v>0</v>
      </c>
      <c r="S55">
        <f>(('Base-scenario'!T56*'Unit emission'!C99+'Base-scenario'!T144*'Unit emission'!C231)*4545454.54545455)/30</f>
        <v>1031031236.3967957</v>
      </c>
      <c r="T55">
        <f>(('Base-scenario'!U56*'Unit emission'!D99+'Base-scenario'!U144*'Unit emission'!D231)*4545454.54545455)/30</f>
        <v>206423305.32491773</v>
      </c>
      <c r="U55">
        <f>(('Base-scenario'!V56*'Unit emission'!E99+'Base-scenario'!V144*'Unit emission'!E231)*4545454.54545455)/30</f>
        <v>299059068.34557575</v>
      </c>
      <c r="V55">
        <f>(('Base-scenario'!W56*'Unit emission'!F99+'Base-scenario'!W144*'Unit emission'!F231)*4545454.54545455)/30</f>
        <v>24282879.29194548</v>
      </c>
      <c r="W55">
        <f>(('Base-scenario'!X56*'Unit emission'!G99+'Base-scenario'!X144*'Unit emission'!G231)*4545454.54545455)/30</f>
        <v>220804113.04999346</v>
      </c>
      <c r="X55">
        <f>(('Base-scenario'!Y56*'Unit emission'!H99+'Base-scenario'!Y144*'Unit emission'!H231)*4545454.54545455)/30</f>
        <v>4277307.1871631201</v>
      </c>
      <c r="Y55">
        <f>(('Base-scenario'!Z56*'Unit emission'!I99+'Base-scenario'!Z144*'Unit emission'!I231)*4545454.54545455)/30</f>
        <v>26559802.795647617</v>
      </c>
      <c r="Z55">
        <f>(('Base-scenario'!AA56*'Unit emission'!J99+'Base-scenario'!AA144*'Unit emission'!J231)*4545454.54545455)/30</f>
        <v>17629396.144839536</v>
      </c>
      <c r="AA55">
        <f>(('Base-scenario'!AB56*'Unit emission'!K99+'Base-scenario'!AB144*'Unit emission'!K231)*4545454.54545455)/30</f>
        <v>259529618.27297127</v>
      </c>
      <c r="AB55">
        <f>(('Base-scenario'!AC56*'Unit emission'!L99+'Base-scenario'!AC144*'Unit emission'!L231)*4545454.54545455)/30</f>
        <v>81571635.492924377</v>
      </c>
      <c r="AC55">
        <f>(('Base-scenario'!AD56*'Unit emission'!M99+'Base-scenario'!AD144*'Unit emission'!M231)*4545454.54545455)/30</f>
        <v>29578906.757994</v>
      </c>
      <c r="AD55">
        <f>(('Base-scenario'!AE56*'Unit emission'!N99+'Base-scenario'!AE144*'Unit emission'!N231)*4545454.54545455)/30</f>
        <v>22965208.47335856</v>
      </c>
      <c r="AE55">
        <f>(('Base-scenario'!AF56*'Unit emission'!O99+'Base-scenario'!AF144*'Unit emission'!O231)*4545454.54545455)/30</f>
        <v>34057450.271255948</v>
      </c>
      <c r="AF55">
        <f>(('Base-scenario'!AG56*'Unit emission'!P99+'Base-scenario'!AG144*'Unit emission'!P231)*4545454.54545455)/30</f>
        <v>0</v>
      </c>
      <c r="AG55">
        <f>(('Base-scenario'!AH56*'Unit emission'!Q99+'Base-scenario'!AH144*'Unit emission'!Q231)*4545454.54545455)/30</f>
        <v>54250480.337827995</v>
      </c>
      <c r="AH55">
        <f>(('Base-scenario'!AI56*'Unit emission'!R99+'Base-scenario'!AI144*'Unit emission'!R231)*4545454.54545455)/30</f>
        <v>85602367.189134941</v>
      </c>
      <c r="AI55">
        <v>0</v>
      </c>
      <c r="AJ55">
        <f>(('Base-scenario'!AK56*'Unit emission'!C99+'Base-scenario'!AK144*'Unit emission'!C231)*4545454.54545455)/30</f>
        <v>1031031236.3967957</v>
      </c>
      <c r="AK55">
        <f>(('Base-scenario'!AL56*'Unit emission'!D99+'Base-scenario'!AL144*'Unit emission'!D231)*4545454.54545455)/30</f>
        <v>206423305.32491773</v>
      </c>
      <c r="AL55">
        <f>(('Base-scenario'!AM56*'Unit emission'!E99+'Base-scenario'!AM144*'Unit emission'!E231)*4545454.54545455)/30</f>
        <v>299059068.34557575</v>
      </c>
      <c r="AM55">
        <f>(('Base-scenario'!AN56*'Unit emission'!F99+'Base-scenario'!AN144*'Unit emission'!F231)*4545454.54545455)/30</f>
        <v>24282879.29194548</v>
      </c>
      <c r="AN55">
        <f>(('Base-scenario'!AO56*'Unit emission'!G99+'Base-scenario'!AO144*'Unit emission'!G231)*4545454.54545455)/30</f>
        <v>220804113.04999346</v>
      </c>
      <c r="AO55">
        <f>(('Base-scenario'!AP56*'Unit emission'!H99+'Base-scenario'!AP144*'Unit emission'!H231)*4545454.54545455)/30</f>
        <v>4277307.1871631201</v>
      </c>
      <c r="AP55">
        <f>(('Base-scenario'!AQ56*'Unit emission'!I99+'Base-scenario'!AQ144*'Unit emission'!I231)*4545454.54545455)/30</f>
        <v>26559802.795647617</v>
      </c>
      <c r="AQ55">
        <f>(('Base-scenario'!AR56*'Unit emission'!J99+'Base-scenario'!AR144*'Unit emission'!J231)*4545454.54545455)/30</f>
        <v>17629396.144839536</v>
      </c>
      <c r="AR55">
        <f>(('Base-scenario'!AS56*'Unit emission'!K99+'Base-scenario'!AS144*'Unit emission'!K231)*4545454.54545455)/30</f>
        <v>259529618.27297127</v>
      </c>
      <c r="AS55">
        <f>(('Base-scenario'!AT56*'Unit emission'!L99+'Base-scenario'!AT144*'Unit emission'!L231)*4545454.54545455)/30</f>
        <v>81571635.492924377</v>
      </c>
      <c r="AT55">
        <f>(('Base-scenario'!AU56*'Unit emission'!M99+'Base-scenario'!AU144*'Unit emission'!M231)*4545454.54545455)/30</f>
        <v>29578906.757994</v>
      </c>
      <c r="AU55">
        <f>(('Base-scenario'!AV56*'Unit emission'!N99+'Base-scenario'!AV144*'Unit emission'!N231)*4545454.54545455)/30</f>
        <v>22965208.47335856</v>
      </c>
      <c r="AV55">
        <f>(('Base-scenario'!AW56*'Unit emission'!O99+'Base-scenario'!AW144*'Unit emission'!O231)*4545454.54545455)/30</f>
        <v>34057450.271255948</v>
      </c>
      <c r="AW55">
        <f>(('Base-scenario'!AX56*'Unit emission'!P99+'Base-scenario'!AX144*'Unit emission'!P231)*4545454.54545455)/30</f>
        <v>0</v>
      </c>
      <c r="AX55">
        <f>(('Base-scenario'!AY56*'Unit emission'!Q99+'Base-scenario'!AY144*'Unit emission'!Q231)*4545454.54545455)/30</f>
        <v>54250480.337827995</v>
      </c>
      <c r="AY55">
        <f>(('Base-scenario'!AZ56*'Unit emission'!R99+'Base-scenario'!AZ144*'Unit emission'!R231)*4545454.54545455)/30</f>
        <v>85602367.189134941</v>
      </c>
      <c r="AZ55">
        <v>0</v>
      </c>
      <c r="BA55" s="9">
        <f>(('Base-scenario'!BB56*'Unit emission'!C99)*4545454.54545455)/30</f>
        <v>0</v>
      </c>
      <c r="BB55" s="9">
        <f>(('Base-scenario'!BC56*'Unit emission'!D99)*4545454.54545455)/30</f>
        <v>0</v>
      </c>
      <c r="BC55" s="9">
        <f>(('Base-scenario'!BD56*'Unit emission'!E99)*4545454.54545455)/30</f>
        <v>0</v>
      </c>
      <c r="BD55" s="9">
        <f>(('Base-scenario'!BE56*'Unit emission'!F99)*4545454.54545455)/30</f>
        <v>0</v>
      </c>
      <c r="BE55" s="9">
        <f>(('Base-scenario'!BF56*'Unit emission'!G99)*4545454.54545455)/30</f>
        <v>0</v>
      </c>
      <c r="BF55" s="9">
        <f>(('Base-scenario'!BG56*'Unit emission'!H99)*4545454.54545455)/30</f>
        <v>0</v>
      </c>
      <c r="BG55" s="9">
        <f>(('Base-scenario'!BH56*'Unit emission'!I99)*4545454.54545455)/30</f>
        <v>0</v>
      </c>
      <c r="BH55" s="9">
        <f>(('Base-scenario'!BI56*'Unit emission'!J99)*4545454.54545455)/30</f>
        <v>0</v>
      </c>
      <c r="BI55" s="9">
        <f>(('Base-scenario'!BJ56*'Unit emission'!K99)*4545454.54545455)/30</f>
        <v>0</v>
      </c>
      <c r="BJ55" s="9">
        <f>(('Base-scenario'!BK56*'Unit emission'!L99)*4545454.54545455)/30</f>
        <v>0</v>
      </c>
      <c r="BK55" s="9">
        <f>(('Base-scenario'!BL56*'Unit emission'!M99)*4545454.54545455)/30</f>
        <v>0</v>
      </c>
      <c r="BL55" s="9">
        <f>(('Base-scenario'!BM56*'Unit emission'!N99)*4545454.54545455)/30</f>
        <v>0</v>
      </c>
      <c r="BM55" s="9">
        <f>(('Base-scenario'!BN56*'Unit emission'!O99)*4545454.54545455)/30</f>
        <v>0</v>
      </c>
      <c r="BN55" s="9">
        <f>(('Base-scenario'!BO56*'Unit emission'!P99)*4545454.54545455)/30</f>
        <v>0</v>
      </c>
      <c r="BO55" s="9">
        <f>(('Base-scenario'!BP56*'Unit emission'!Q99)*4545454.54545455)/30</f>
        <v>0</v>
      </c>
      <c r="BP55" s="9">
        <f>(('Base-scenario'!BQ56*'Unit emission'!R99)*4545454.54545455)/30</f>
        <v>0</v>
      </c>
      <c r="BQ55" s="9">
        <v>0</v>
      </c>
      <c r="BR55" s="9">
        <f>(('Base-scenario'!BS56*'Unit emission'!C99)*4545454.54545455)/30</f>
        <v>0</v>
      </c>
      <c r="BS55" s="9">
        <f>(('Base-scenario'!BT56*'Unit emission'!D99)*4545454.54545455)/30</f>
        <v>0</v>
      </c>
      <c r="BT55" s="9">
        <f>(('Base-scenario'!BU56*'Unit emission'!E99)*4545454.54545455)/30</f>
        <v>0</v>
      </c>
      <c r="BU55" s="9">
        <f>(('Base-scenario'!BV56*'Unit emission'!F99)*4545454.54545455)/30</f>
        <v>0</v>
      </c>
      <c r="BV55" s="9">
        <f>(('Base-scenario'!BW56*'Unit emission'!G99)*4545454.54545455)/30</f>
        <v>0</v>
      </c>
      <c r="BW55" s="9">
        <f>(('Base-scenario'!BX56*'Unit emission'!H99)*4545454.54545455)/30</f>
        <v>0</v>
      </c>
      <c r="BX55" s="9">
        <f>(('Base-scenario'!BY56*'Unit emission'!I99)*4545454.54545455)/30</f>
        <v>0</v>
      </c>
      <c r="BY55" s="9">
        <f>(('Base-scenario'!BZ56*'Unit emission'!J99)*4545454.54545455)/30</f>
        <v>0</v>
      </c>
      <c r="BZ55" s="9">
        <f>(('Base-scenario'!CA56*'Unit emission'!K99)*4545454.54545455)/30</f>
        <v>0</v>
      </c>
      <c r="CA55" s="9">
        <f>(('Base-scenario'!CB56*'Unit emission'!L99)*4545454.54545455)/30</f>
        <v>0</v>
      </c>
      <c r="CB55" s="9">
        <f>(('Base-scenario'!CC56*'Unit emission'!M99)*4545454.54545455)/30</f>
        <v>0</v>
      </c>
      <c r="CC55" s="9">
        <f>(('Base-scenario'!CD56*'Unit emission'!N99)*4545454.54545455)/30</f>
        <v>0</v>
      </c>
      <c r="CD55" s="9">
        <f>(('Base-scenario'!CE56*'Unit emission'!O99)*4545454.54545455)/30</f>
        <v>0</v>
      </c>
      <c r="CE55" s="9">
        <f>(('Base-scenario'!CF56*'Unit emission'!P99)*4545454.54545455)/30</f>
        <v>0</v>
      </c>
      <c r="CF55" s="9">
        <f>(('Base-scenario'!CG56*'Unit emission'!Q99)*4545454.54545455)/30</f>
        <v>0</v>
      </c>
      <c r="CG55" s="9">
        <f>(('Base-scenario'!CH56*'Unit emission'!R99)*4545454.54545455)/30</f>
        <v>0</v>
      </c>
      <c r="CH55">
        <v>0</v>
      </c>
      <c r="CI55">
        <v>0</v>
      </c>
      <c r="CJ55">
        <v>67.266666666666666</v>
      </c>
      <c r="CK55">
        <f>(('RCP26 scenario'!C56*'Unit emission'!T99+'RCP26 scenario'!C144*'Unit emission'!T231)*4545454.54545455)/30</f>
        <v>1031031236.3967957</v>
      </c>
      <c r="CL55">
        <f>(('RCP26 scenario'!D56*'Unit emission'!U99+'RCP26 scenario'!D144*'Unit emission'!U231)*4545454.54545455)/30</f>
        <v>206423305.32491773</v>
      </c>
      <c r="CM55">
        <f>(('RCP26 scenario'!E56*'Unit emission'!V99+'RCP26 scenario'!E144*'Unit emission'!V231)*4545454.54545455)/30</f>
        <v>299059068.34557575</v>
      </c>
      <c r="CN55">
        <f>(('RCP26 scenario'!F56*'Unit emission'!W99+'RCP26 scenario'!F144*'Unit emission'!W231)*4545454.54545455)/30</f>
        <v>24282879.29194548</v>
      </c>
      <c r="CO55">
        <f>(('RCP26 scenario'!G56*'Unit emission'!X99+'RCP26 scenario'!G144*'Unit emission'!X231)*4545454.54545455)/30</f>
        <v>220804113.04999346</v>
      </c>
      <c r="CP55">
        <f>(('RCP26 scenario'!H56*'Unit emission'!Y99+'RCP26 scenario'!H144*'Unit emission'!Y231)*4545454.54545455)/30</f>
        <v>4277307.1871631201</v>
      </c>
      <c r="CQ55">
        <f>(('RCP26 scenario'!I56*'Unit emission'!Z99+'RCP26 scenario'!I144*'Unit emission'!Z231)*4545454.54545455)/30</f>
        <v>26559802.795647617</v>
      </c>
      <c r="CR55">
        <f>(('RCP26 scenario'!J56*'Unit emission'!AA99+'RCP26 scenario'!J144*'Unit emission'!AA231)*4545454.54545455)/30</f>
        <v>17629396.144839536</v>
      </c>
      <c r="CS55">
        <f>(('RCP26 scenario'!K56*'Unit emission'!AB99+'RCP26 scenario'!K144*'Unit emission'!AB231)*4545454.54545455)/30</f>
        <v>259529618.27297127</v>
      </c>
      <c r="CT55">
        <f>(('RCP26 scenario'!L56*'Unit emission'!AC99+'RCP26 scenario'!L144*'Unit emission'!AC231)*4545454.54545455)/30</f>
        <v>81571635.492924377</v>
      </c>
      <c r="CU55">
        <f>(('RCP26 scenario'!M56*'Unit emission'!AD99+'RCP26 scenario'!M144*'Unit emission'!AD231)*4545454.54545455)/30</f>
        <v>29578906.757994</v>
      </c>
      <c r="CV55">
        <f>(('RCP26 scenario'!N56*'Unit emission'!AE99+'RCP26 scenario'!N144*'Unit emission'!AE231)*4545454.54545455)/30</f>
        <v>22965208.47335856</v>
      </c>
      <c r="CW55">
        <f>(('RCP26 scenario'!O56*'Unit emission'!AF99+'RCP26 scenario'!O144*'Unit emission'!AF231)*4545454.54545455)/30</f>
        <v>34057450.271255948</v>
      </c>
      <c r="CX55">
        <f>(('RCP26 scenario'!P56*'Unit emission'!AG99+'RCP26 scenario'!P144*'Unit emission'!AG231)*4545454.54545455)/30</f>
        <v>0</v>
      </c>
      <c r="CY55">
        <f>(('RCP26 scenario'!Q56*'Unit emission'!AH99+'RCP26 scenario'!Q144*'Unit emission'!AH231)*4545454.54545455)/30</f>
        <v>54250480.337827995</v>
      </c>
      <c r="CZ55">
        <f>(('RCP26 scenario'!R56*'Unit emission'!AI99+'RCP26 scenario'!R144*'Unit emission'!AI231)*4545454.54545455)/30</f>
        <v>85602367.189134941</v>
      </c>
      <c r="DA55">
        <f>(('RCP26 scenario'!S56*'Unit emission'!AJ99)*4545454.54545455)/30</f>
        <v>0</v>
      </c>
      <c r="DB55">
        <f>(('RCP26 scenario'!T56*'Unit emission'!T99+'RCP26 scenario'!T144*'Unit emission'!T231)*4545454.54545455)/30</f>
        <v>1031031236.3967957</v>
      </c>
      <c r="DC55">
        <f>(('RCP26 scenario'!U56*'Unit emission'!U99+'RCP26 scenario'!U144*'Unit emission'!U231)*4545454.54545455)/30</f>
        <v>206423305.32491773</v>
      </c>
      <c r="DD55">
        <f>(('RCP26 scenario'!V56*'Unit emission'!V99+'RCP26 scenario'!V144*'Unit emission'!V231)*4545454.54545455)/30</f>
        <v>299059068.34557575</v>
      </c>
      <c r="DE55">
        <f>(('RCP26 scenario'!W56*'Unit emission'!W99+'RCP26 scenario'!W144*'Unit emission'!W231)*4545454.54545455)/30</f>
        <v>24282879.29194548</v>
      </c>
      <c r="DF55">
        <f>(('RCP26 scenario'!X56*'Unit emission'!X99+'RCP26 scenario'!X144*'Unit emission'!X231)*4545454.54545455)/30</f>
        <v>220804113.04999346</v>
      </c>
      <c r="DG55">
        <f>(('RCP26 scenario'!Y56*'Unit emission'!Y99+'RCP26 scenario'!Y144*'Unit emission'!Y231)*4545454.54545455)/30</f>
        <v>4277307.1871631201</v>
      </c>
      <c r="DH55">
        <f>(('RCP26 scenario'!Z56*'Unit emission'!Z99+'RCP26 scenario'!Z144*'Unit emission'!Z231)*4545454.54545455)/30</f>
        <v>26559802.795647617</v>
      </c>
      <c r="DI55">
        <f>(('RCP26 scenario'!AA56*'Unit emission'!AA99+'RCP26 scenario'!AA144*'Unit emission'!AA231)*4545454.54545455)/30</f>
        <v>17629396.144839536</v>
      </c>
      <c r="DJ55">
        <f>(('RCP26 scenario'!AB56*'Unit emission'!AB99+'RCP26 scenario'!AB144*'Unit emission'!AB231)*4545454.54545455)/30</f>
        <v>259529618.27297127</v>
      </c>
      <c r="DK55">
        <f>(('RCP26 scenario'!AC56*'Unit emission'!AC99+'RCP26 scenario'!AC144*'Unit emission'!AC231)*4545454.54545455)/30</f>
        <v>81571635.492924377</v>
      </c>
      <c r="DL55">
        <f>(('RCP26 scenario'!AD56*'Unit emission'!AD99+'RCP26 scenario'!AD144*'Unit emission'!AD231)*4545454.54545455)/30</f>
        <v>29578906.757994</v>
      </c>
      <c r="DM55">
        <f>(('RCP26 scenario'!AE56*'Unit emission'!AE99+'RCP26 scenario'!AE144*'Unit emission'!AE231)*4545454.54545455)/30</f>
        <v>22965208.47335856</v>
      </c>
      <c r="DN55">
        <f>(('RCP26 scenario'!AF56*'Unit emission'!AF99+'RCP26 scenario'!AF144*'Unit emission'!AF231)*4545454.54545455)/30</f>
        <v>34057450.271255948</v>
      </c>
      <c r="DO55">
        <f>(('RCP26 scenario'!AG56*'Unit emission'!AG99+'RCP26 scenario'!AG144*'Unit emission'!AG231)*4545454.54545455)/30</f>
        <v>0</v>
      </c>
      <c r="DP55">
        <f>(('RCP26 scenario'!AH56*'Unit emission'!AH99+'RCP26 scenario'!AH144*'Unit emission'!AH231)*4545454.54545455)/30</f>
        <v>54250480.337827995</v>
      </c>
      <c r="DQ55">
        <f>(('RCP26 scenario'!AI56*'Unit emission'!AI99+'RCP26 scenario'!AI144*'Unit emission'!AI231)*4545454.54545455)/30</f>
        <v>85602367.189134941</v>
      </c>
      <c r="DR55">
        <f>(('RCP26 scenario'!AJ56*'Unit emission'!AJ99)*4545454.54545455)/30</f>
        <v>0</v>
      </c>
      <c r="DS55">
        <f>(('RCP26 scenario'!AK56*'Unit emission'!T99+'RCP26 scenario'!AK144*'Unit emission'!T231)*4545454.54545455)/30</f>
        <v>1031031236.3967957</v>
      </c>
      <c r="DT55">
        <f>(('RCP26 scenario'!AL56*'Unit emission'!U99+'RCP26 scenario'!AL144*'Unit emission'!U231)*4545454.54545455)/30</f>
        <v>206423305.32491773</v>
      </c>
      <c r="DU55">
        <f>(('RCP26 scenario'!AM56*'Unit emission'!V99+'RCP26 scenario'!AM144*'Unit emission'!V231)*4545454.54545455)/30</f>
        <v>299059068.34557575</v>
      </c>
      <c r="DV55">
        <f>(('RCP26 scenario'!AN56*'Unit emission'!W99+'RCP26 scenario'!AN144*'Unit emission'!W231)*4545454.54545455)/30</f>
        <v>24282879.29194548</v>
      </c>
      <c r="DW55">
        <f>(('RCP26 scenario'!AO56*'Unit emission'!X99+'RCP26 scenario'!AO144*'Unit emission'!X231)*4545454.54545455)/30</f>
        <v>220804113.04999346</v>
      </c>
      <c r="DX55">
        <f>(('RCP26 scenario'!AP56*'Unit emission'!Y99+'RCP26 scenario'!AP144*'Unit emission'!Y231)*4545454.54545455)/30</f>
        <v>4277307.1871631201</v>
      </c>
      <c r="DY55">
        <f>(('RCP26 scenario'!AQ56*'Unit emission'!Z99+'RCP26 scenario'!AQ144*'Unit emission'!Z231)*4545454.54545455)/30</f>
        <v>26559802.795647617</v>
      </c>
      <c r="DZ55">
        <f>(('RCP26 scenario'!AR56*'Unit emission'!AA99+'RCP26 scenario'!AR144*'Unit emission'!AA231)*4545454.54545455)/30</f>
        <v>17629396.144839536</v>
      </c>
      <c r="EA55">
        <f>(('RCP26 scenario'!AS56*'Unit emission'!AB99+'RCP26 scenario'!AS144*'Unit emission'!AB231)*4545454.54545455)/30</f>
        <v>259529618.27297127</v>
      </c>
      <c r="EB55">
        <f>(('RCP26 scenario'!AT56*'Unit emission'!AC99+'RCP26 scenario'!AT144*'Unit emission'!AC231)*4545454.54545455)/30</f>
        <v>81571635.492924377</v>
      </c>
      <c r="EC55">
        <f>(('RCP26 scenario'!AU56*'Unit emission'!AD99+'RCP26 scenario'!AU144*'Unit emission'!AD231)*4545454.54545455)/30</f>
        <v>29578906.757994</v>
      </c>
      <c r="ED55">
        <f>(('RCP26 scenario'!AV56*'Unit emission'!AE99+'RCP26 scenario'!AV144*'Unit emission'!AE231)*4545454.54545455)/30</f>
        <v>22965208.47335856</v>
      </c>
      <c r="EE55">
        <f>(('RCP26 scenario'!AW56*'Unit emission'!AF99+'RCP26 scenario'!AW144*'Unit emission'!AF231)*4545454.54545455)/30</f>
        <v>34057450.271255948</v>
      </c>
      <c r="EF55">
        <f>(('RCP26 scenario'!AX56*'Unit emission'!AG99+'RCP26 scenario'!AX144*'Unit emission'!AG231)*4545454.54545455)/30</f>
        <v>0</v>
      </c>
      <c r="EG55">
        <f>(('RCP26 scenario'!AY56*'Unit emission'!AH99+'RCP26 scenario'!AY144*'Unit emission'!AH231)*4545454.54545455)/30</f>
        <v>54250480.337827995</v>
      </c>
      <c r="EH55">
        <f>(('RCP26 scenario'!AZ56*'Unit emission'!AI99+'RCP26 scenario'!AZ144*'Unit emission'!AI231)*4545454.54545455)/30</f>
        <v>85602367.189134941</v>
      </c>
      <c r="EI55">
        <f>(('RCP26 scenario'!BA56*'Unit emission'!AJ99)*4545454.54545455)/30</f>
        <v>0</v>
      </c>
      <c r="EJ55" s="9">
        <f>(('RCP26 scenario'!BB56*'Unit emission'!T99)*4545454.54545455)/30</f>
        <v>0</v>
      </c>
      <c r="EK55" s="9">
        <f>(('RCP26 scenario'!BC56*'Unit emission'!U99)*4545454.54545455)/30</f>
        <v>0</v>
      </c>
      <c r="EL55" s="9">
        <f>(('RCP26 scenario'!BD56*'Unit emission'!V99)*4545454.54545455)/30</f>
        <v>0</v>
      </c>
      <c r="EM55" s="9">
        <f>(('RCP26 scenario'!BE56*'Unit emission'!W99)*4545454.54545455)/30</f>
        <v>0</v>
      </c>
      <c r="EN55" s="9">
        <f>(('RCP26 scenario'!BF56*'Unit emission'!X99)*4545454.54545455)/30</f>
        <v>0</v>
      </c>
      <c r="EO55" s="9">
        <f>(('RCP26 scenario'!BG56*'Unit emission'!Y99)*4545454.54545455)/30</f>
        <v>0</v>
      </c>
      <c r="EP55" s="9">
        <f>(('RCP26 scenario'!BH56*'Unit emission'!Z99)*4545454.54545455)/30</f>
        <v>0</v>
      </c>
      <c r="EQ55" s="9">
        <f>(('RCP26 scenario'!BI56*'Unit emission'!AA99)*4545454.54545455)/30</f>
        <v>0</v>
      </c>
      <c r="ER55" s="9">
        <f>(('RCP26 scenario'!BJ56*'Unit emission'!AB99)*4545454.54545455)/30</f>
        <v>0</v>
      </c>
      <c r="ES55" s="9">
        <f>(('RCP26 scenario'!BK56*'Unit emission'!AC99)*4545454.54545455)/30</f>
        <v>0</v>
      </c>
      <c r="ET55" s="9">
        <f>(('RCP26 scenario'!BL56*'Unit emission'!AD99)*4545454.54545455)/30</f>
        <v>0</v>
      </c>
      <c r="EU55" s="9">
        <f>(('RCP26 scenario'!BM56*'Unit emission'!AE99)*4545454.54545455)/30</f>
        <v>0</v>
      </c>
      <c r="EV55" s="9">
        <f>(('RCP26 scenario'!BN56*'Unit emission'!AF99)*4545454.54545455)/30</f>
        <v>0</v>
      </c>
      <c r="EW55" s="9">
        <f>(('RCP26 scenario'!BO56*'Unit emission'!AG99)*4545454.54545455)/30</f>
        <v>0</v>
      </c>
      <c r="EX55" s="9">
        <f>(('RCP26 scenario'!BP56*'Unit emission'!AH99)*4545454.54545455)/30</f>
        <v>0</v>
      </c>
      <c r="EY55" s="9">
        <f>(('RCP26 scenario'!BQ56*'Unit emission'!AI99)*4545454.54545455)/30</f>
        <v>0</v>
      </c>
      <c r="EZ55" s="9">
        <f>(('RCP26 scenario'!BR56*'Unit emission'!AJ99)*4545454.54545455)/30</f>
        <v>0</v>
      </c>
      <c r="FA55" s="9">
        <f>(('RCP26 scenario'!BS56*'Unit emission'!T99)*4545454.54545455)/30</f>
        <v>0</v>
      </c>
      <c r="FB55" s="9">
        <f>(('RCP26 scenario'!BT56*'Unit emission'!U99)*4545454.54545455)/30</f>
        <v>0</v>
      </c>
      <c r="FC55" s="9">
        <f>(('RCP26 scenario'!BU56*'Unit emission'!V99)*4545454.54545455)/30</f>
        <v>0</v>
      </c>
      <c r="FD55" s="9">
        <f>(('RCP26 scenario'!BV56*'Unit emission'!W99)*4545454.54545455)/30</f>
        <v>0</v>
      </c>
      <c r="FE55" s="9">
        <f>(('RCP26 scenario'!BW56*'Unit emission'!X99)*4545454.54545455)/30</f>
        <v>0</v>
      </c>
      <c r="FF55" s="9">
        <f>(('RCP26 scenario'!BX56*'Unit emission'!Y99)*4545454.54545455)/30</f>
        <v>0</v>
      </c>
      <c r="FG55" s="9">
        <f>(('RCP26 scenario'!BY56*'Unit emission'!Z99)*4545454.54545455)/30</f>
        <v>0</v>
      </c>
      <c r="FH55" s="9">
        <f>(('RCP26 scenario'!BZ56*'Unit emission'!AA99)*4545454.54545455)/30</f>
        <v>0</v>
      </c>
      <c r="FI55" s="9">
        <f>(('RCP26 scenario'!CA56*'Unit emission'!AB99)*4545454.54545455)/30</f>
        <v>0</v>
      </c>
      <c r="FJ55" s="9">
        <f>(('RCP26 scenario'!CB56*'Unit emission'!AC99)*4545454.54545455)/30</f>
        <v>0</v>
      </c>
      <c r="FK55" s="9">
        <f>(('RCP26 scenario'!CC56*'Unit emission'!AD99)*4545454.54545455)/30</f>
        <v>0</v>
      </c>
      <c r="FL55" s="9">
        <f>(('RCP26 scenario'!CD56*'Unit emission'!AE99)*4545454.54545455)/30</f>
        <v>0</v>
      </c>
      <c r="FM55" s="9">
        <f>(('RCP26 scenario'!CE56*'Unit emission'!AF99)*4545454.54545455)/30</f>
        <v>0</v>
      </c>
      <c r="FN55" s="9">
        <f>(('RCP26 scenario'!CF56*'Unit emission'!AG99)*4545454.54545455)/30</f>
        <v>0</v>
      </c>
      <c r="FO55" s="9">
        <f>(('RCP26 scenario'!CG56*'Unit emission'!AH99)*4545454.54545455)/30</f>
        <v>0</v>
      </c>
      <c r="FP55" s="9">
        <f>(('RCP26 scenario'!CH56*'Unit emission'!AI99)*4545454.54545455)/30</f>
        <v>0</v>
      </c>
      <c r="FQ55">
        <v>0</v>
      </c>
      <c r="FR55">
        <v>0</v>
      </c>
      <c r="FS55">
        <v>67.266666666666666</v>
      </c>
      <c r="FT55">
        <f>(('RCP19 scenario'!C56*'Unit emission'!AK99+'RCP19 scenario'!C144*'Unit emission'!AK231)*4545454.54545455)/30</f>
        <v>1031031236.3967957</v>
      </c>
      <c r="FU55">
        <f>(('RCP19 scenario'!D56*'Unit emission'!AL99+'RCP19 scenario'!D144*'Unit emission'!AL231)*4545454.54545455)/30</f>
        <v>206423305.32491773</v>
      </c>
      <c r="FV55">
        <f>(('RCP19 scenario'!E56*'Unit emission'!AM99+'RCP19 scenario'!E144*'Unit emission'!AM231)*4545454.54545455)/30</f>
        <v>299059068.34557575</v>
      </c>
      <c r="FW55">
        <f>(('RCP19 scenario'!F56*'Unit emission'!AN99+'RCP19 scenario'!F144*'Unit emission'!AN231)*4545454.54545455)/30</f>
        <v>24282879.29194548</v>
      </c>
      <c r="FX55">
        <f>(('RCP19 scenario'!G56*'Unit emission'!AO99+'RCP19 scenario'!G144*'Unit emission'!AO231)*4545454.54545455)/30</f>
        <v>220804113.04999346</v>
      </c>
      <c r="FY55">
        <f>(('RCP19 scenario'!H56*'Unit emission'!AP99+'RCP19 scenario'!H144*'Unit emission'!AP231)*4545454.54545455)/30</f>
        <v>4277307.1871631201</v>
      </c>
      <c r="FZ55">
        <f>(('RCP19 scenario'!I56*'Unit emission'!AQ99+'RCP19 scenario'!I144*'Unit emission'!AQ231)*4545454.54545455)/30</f>
        <v>26559802.795647617</v>
      </c>
      <c r="GA55">
        <f>(('RCP19 scenario'!J56*'Unit emission'!AR99+'RCP19 scenario'!J144*'Unit emission'!AR231)*4545454.54545455)/30</f>
        <v>17629396.144839536</v>
      </c>
      <c r="GB55">
        <f>(('RCP19 scenario'!K56*'Unit emission'!AS99+'RCP19 scenario'!K144*'Unit emission'!AS231)*4545454.54545455)/30</f>
        <v>259529618.27297127</v>
      </c>
      <c r="GC55">
        <f>(('RCP19 scenario'!L56*'Unit emission'!AT99+'RCP19 scenario'!L144*'Unit emission'!AT231)*4545454.54545455)/30</f>
        <v>81571635.492924377</v>
      </c>
      <c r="GD55">
        <f>(('RCP19 scenario'!M56*'Unit emission'!AU99+'RCP19 scenario'!M144*'Unit emission'!AU231)*4545454.54545455)/30</f>
        <v>29578906.757994</v>
      </c>
      <c r="GE55">
        <f>(('RCP19 scenario'!N56*'Unit emission'!AV99+'RCP19 scenario'!N144*'Unit emission'!AV231)*4545454.54545455)/30</f>
        <v>22965208.47335856</v>
      </c>
      <c r="GF55">
        <f>(('RCP19 scenario'!O56*'Unit emission'!AW99+'RCP19 scenario'!O144*'Unit emission'!AW231)*4545454.54545455)/30</f>
        <v>34057450.271255948</v>
      </c>
      <c r="GG55">
        <f>(('RCP19 scenario'!P56*'Unit emission'!AX99+'RCP19 scenario'!P144*'Unit emission'!AX231)*4545454.54545455)/30</f>
        <v>0</v>
      </c>
      <c r="GH55">
        <f>(('RCP19 scenario'!Q56*'Unit emission'!AY99+'RCP19 scenario'!Q144*'Unit emission'!AY231)*4545454.54545455)/30</f>
        <v>54250480.337827995</v>
      </c>
      <c r="GI55">
        <f>(('RCP19 scenario'!R56*'Unit emission'!AZ99+'RCP19 scenario'!R144*'Unit emission'!AZ231)*4545454.54545455)/30</f>
        <v>85602367.189134941</v>
      </c>
      <c r="GJ55">
        <f>(('RCP19 scenario'!S56*'Unit emission'!BA99)*4545454.54545455)/30</f>
        <v>0</v>
      </c>
      <c r="GK55">
        <f>(('RCP19 scenario'!T56*'Unit emission'!AK99+'RCP19 scenario'!T144*'Unit emission'!AK231)*4545454.54545455)/30</f>
        <v>1031031236.3967957</v>
      </c>
      <c r="GL55">
        <f>(('RCP19 scenario'!U56*'Unit emission'!AL99+'RCP19 scenario'!U144*'Unit emission'!AL231)*4545454.54545455)/30</f>
        <v>206423305.32491773</v>
      </c>
      <c r="GM55">
        <f>(('RCP19 scenario'!V56*'Unit emission'!AM99+'RCP19 scenario'!V144*'Unit emission'!AM231)*4545454.54545455)/30</f>
        <v>299059068.34557575</v>
      </c>
      <c r="GN55">
        <f>(('RCP19 scenario'!W56*'Unit emission'!AN99+'RCP19 scenario'!W144*'Unit emission'!AN231)*4545454.54545455)/30</f>
        <v>24282879.29194548</v>
      </c>
      <c r="GO55">
        <f>(('RCP19 scenario'!X56*'Unit emission'!AO99+'RCP19 scenario'!X144*'Unit emission'!AO231)*4545454.54545455)/30</f>
        <v>220804113.04999346</v>
      </c>
      <c r="GP55">
        <f>(('RCP19 scenario'!Y56*'Unit emission'!AP99+'RCP19 scenario'!Y144*'Unit emission'!AP231)*4545454.54545455)/30</f>
        <v>4277307.1871631201</v>
      </c>
      <c r="GQ55">
        <f>(('RCP19 scenario'!Z56*'Unit emission'!AQ99+'RCP19 scenario'!Z144*'Unit emission'!AQ231)*4545454.54545455)/30</f>
        <v>26559802.795647617</v>
      </c>
      <c r="GR55">
        <f>(('RCP19 scenario'!AA56*'Unit emission'!AR99+'RCP19 scenario'!AA144*'Unit emission'!AR231)*4545454.54545455)/30</f>
        <v>17629396.144839536</v>
      </c>
      <c r="GS55">
        <f>(('RCP19 scenario'!AB56*'Unit emission'!AS99+'RCP19 scenario'!AB144*'Unit emission'!AS231)*4545454.54545455)/30</f>
        <v>259529618.27297127</v>
      </c>
      <c r="GT55">
        <f>(('RCP19 scenario'!AC56*'Unit emission'!AT99+'RCP19 scenario'!AC144*'Unit emission'!AT231)*4545454.54545455)/30</f>
        <v>81571635.492924377</v>
      </c>
      <c r="GU55">
        <f>(('RCP19 scenario'!AD56*'Unit emission'!AU99+'RCP19 scenario'!AD144*'Unit emission'!AU231)*4545454.54545455)/30</f>
        <v>29578906.757994</v>
      </c>
      <c r="GV55">
        <f>(('RCP19 scenario'!AE56*'Unit emission'!AV99+'RCP19 scenario'!AE144*'Unit emission'!AV231)*4545454.54545455)/30</f>
        <v>22965208.47335856</v>
      </c>
      <c r="GW55">
        <f>(('RCP19 scenario'!AF56*'Unit emission'!AW99+'RCP19 scenario'!AF144*'Unit emission'!AW231)*4545454.54545455)/30</f>
        <v>34057450.271255948</v>
      </c>
      <c r="GX55">
        <f>(('RCP19 scenario'!AG56*'Unit emission'!AX99+'RCP19 scenario'!AG144*'Unit emission'!AX231)*4545454.54545455)/30</f>
        <v>0</v>
      </c>
      <c r="GY55">
        <f>(('RCP19 scenario'!AH56*'Unit emission'!AY99+'RCP19 scenario'!AH144*'Unit emission'!AY231)*4545454.54545455)/30</f>
        <v>54250480.337827995</v>
      </c>
      <c r="GZ55">
        <f>(('RCP19 scenario'!AI56*'Unit emission'!AZ99+'RCP19 scenario'!AI144*'Unit emission'!AZ231)*4545454.54545455)/30</f>
        <v>85602367.189134941</v>
      </c>
      <c r="HA55">
        <f>(('RCP19 scenario'!AJ56*'Unit emission'!BA99)*4545454.54545455)/30</f>
        <v>0</v>
      </c>
      <c r="HB55">
        <f>(('RCP19 scenario'!AK56*'Unit emission'!AK99+'RCP19 scenario'!AK144*'Unit emission'!AK231)*4545454.54545455)/30</f>
        <v>1031031236.3967957</v>
      </c>
      <c r="HC55">
        <f>(('RCP19 scenario'!AL56*'Unit emission'!AL99+'RCP19 scenario'!AL144*'Unit emission'!AL231)*4545454.54545455)/30</f>
        <v>206423305.32491773</v>
      </c>
      <c r="HD55">
        <f>(('RCP19 scenario'!AM56*'Unit emission'!AM99+'RCP19 scenario'!AM144*'Unit emission'!AM231)*4545454.54545455)/30</f>
        <v>299059068.34557575</v>
      </c>
      <c r="HE55">
        <f>(('RCP19 scenario'!AN56*'Unit emission'!AN99+'RCP19 scenario'!AN144*'Unit emission'!AN231)*4545454.54545455)/30</f>
        <v>24282879.29194548</v>
      </c>
      <c r="HF55">
        <f>(('RCP19 scenario'!AO56*'Unit emission'!AO99+'RCP19 scenario'!AO144*'Unit emission'!AO231)*4545454.54545455)/30</f>
        <v>220804113.04999346</v>
      </c>
      <c r="HG55">
        <f>(('RCP19 scenario'!AP56*'Unit emission'!AP99+'RCP19 scenario'!AP144*'Unit emission'!AP231)*4545454.54545455)/30</f>
        <v>4277307.1871631201</v>
      </c>
      <c r="HH55">
        <f>(('RCP19 scenario'!AQ56*'Unit emission'!AQ99+'RCP19 scenario'!AQ144*'Unit emission'!AQ231)*4545454.54545455)/30</f>
        <v>26559802.795647617</v>
      </c>
      <c r="HI55">
        <f>(('RCP19 scenario'!AR56*'Unit emission'!AR99+'RCP19 scenario'!AR144*'Unit emission'!AR231)*4545454.54545455)/30</f>
        <v>17629396.144839536</v>
      </c>
      <c r="HJ55">
        <f>(('RCP19 scenario'!AS56*'Unit emission'!AS99+'RCP19 scenario'!AS144*'Unit emission'!AS231)*4545454.54545455)/30</f>
        <v>259529618.27297127</v>
      </c>
      <c r="HK55">
        <f>(('RCP19 scenario'!AT56*'Unit emission'!AT99+'RCP19 scenario'!AT144*'Unit emission'!AT231)*4545454.54545455)/30</f>
        <v>81571635.492924377</v>
      </c>
      <c r="HL55">
        <f>(('RCP19 scenario'!AU56*'Unit emission'!AU99+'RCP19 scenario'!AU144*'Unit emission'!AU231)*4545454.54545455)/30</f>
        <v>29578906.757994</v>
      </c>
      <c r="HM55">
        <f>(('RCP19 scenario'!AV56*'Unit emission'!AV99+'RCP19 scenario'!AV144*'Unit emission'!AV231)*4545454.54545455)/30</f>
        <v>22965208.47335856</v>
      </c>
      <c r="HN55">
        <f>(('RCP19 scenario'!AW56*'Unit emission'!AW99+'RCP19 scenario'!AW144*'Unit emission'!AW231)*4545454.54545455)/30</f>
        <v>34057450.271255948</v>
      </c>
      <c r="HO55">
        <f>(('RCP19 scenario'!AX56*'Unit emission'!AX99+'RCP19 scenario'!AX144*'Unit emission'!AX231)*4545454.54545455)/30</f>
        <v>0</v>
      </c>
      <c r="HP55">
        <f>(('RCP19 scenario'!AY56*'Unit emission'!AY99+'RCP19 scenario'!AY144*'Unit emission'!AY231)*4545454.54545455)/30</f>
        <v>54250480.337827995</v>
      </c>
      <c r="HQ55">
        <f>(('RCP19 scenario'!AZ56*'Unit emission'!AZ99+'RCP19 scenario'!AZ144*'Unit emission'!AZ231)*4545454.54545455)/30</f>
        <v>85602367.189134941</v>
      </c>
      <c r="HR55">
        <f>(('RCP19 scenario'!BA56*'Unit emission'!BA99)*4545454.54545455)/30</f>
        <v>0</v>
      </c>
      <c r="HS55" s="9">
        <f>(('RCP19 scenario'!BB56*'Unit emission'!AK99)*4545454.54545455)/30</f>
        <v>0</v>
      </c>
      <c r="HT55" s="9">
        <f>(('RCP19 scenario'!BC56*'Unit emission'!AL99)*4545454.54545455)/30</f>
        <v>0</v>
      </c>
      <c r="HU55" s="9">
        <f>(('RCP19 scenario'!BD56*'Unit emission'!AM99)*4545454.54545455)/30</f>
        <v>0</v>
      </c>
      <c r="HV55" s="9">
        <f>(('RCP19 scenario'!BE56*'Unit emission'!AN99)*4545454.54545455)/30</f>
        <v>0</v>
      </c>
      <c r="HW55" s="9">
        <f>(('RCP19 scenario'!BF56*'Unit emission'!AO99)*4545454.54545455)/30</f>
        <v>0</v>
      </c>
      <c r="HX55" s="9">
        <f>(('RCP19 scenario'!BG56*'Unit emission'!AP99)*4545454.54545455)/30</f>
        <v>0</v>
      </c>
      <c r="HY55" s="9">
        <f>(('RCP19 scenario'!BH56*'Unit emission'!AQ99)*4545454.54545455)/30</f>
        <v>0</v>
      </c>
      <c r="HZ55" s="9">
        <f>(('RCP19 scenario'!BI56*'Unit emission'!AR99)*4545454.54545455)/30</f>
        <v>0</v>
      </c>
      <c r="IA55" s="9">
        <f>(('RCP19 scenario'!BJ56*'Unit emission'!AS99)*4545454.54545455)/30</f>
        <v>0</v>
      </c>
      <c r="IB55" s="9">
        <f>(('RCP19 scenario'!BK56*'Unit emission'!AT99)*4545454.54545455)/30</f>
        <v>0</v>
      </c>
      <c r="IC55" s="9">
        <f>(('RCP19 scenario'!BL56*'Unit emission'!AU99)*4545454.54545455)/30</f>
        <v>0</v>
      </c>
      <c r="ID55" s="9">
        <f>(('RCP19 scenario'!BM56*'Unit emission'!AV99)*4545454.54545455)/30</f>
        <v>0</v>
      </c>
      <c r="IE55" s="9">
        <f>(('RCP19 scenario'!BN56*'Unit emission'!AW99)*4545454.54545455)/30</f>
        <v>0</v>
      </c>
      <c r="IF55" s="9">
        <f>(('RCP19 scenario'!BO56*'Unit emission'!AX99)*4545454.54545455)/30</f>
        <v>0</v>
      </c>
      <c r="IG55" s="9">
        <f>(('RCP19 scenario'!BP56*'Unit emission'!AY99)*4545454.54545455)/30</f>
        <v>0</v>
      </c>
      <c r="IH55" s="9">
        <f>(('RCP19 scenario'!BQ56*'Unit emission'!AZ99)*4545454.54545455)/30</f>
        <v>0</v>
      </c>
      <c r="II55" s="9">
        <f>(('RCP19 scenario'!BR56*'Unit emission'!BA99)*4545454.54545455)/30</f>
        <v>0</v>
      </c>
      <c r="IJ55" s="9">
        <f>(('RCP19 scenario'!BS56*'Unit emission'!AK99)*4545454.54545455)/30</f>
        <v>0</v>
      </c>
      <c r="IK55" s="9">
        <f>(('RCP19 scenario'!BT56*'Unit emission'!AL99)*4545454.54545455)/30</f>
        <v>0</v>
      </c>
      <c r="IL55" s="9">
        <f>(('RCP19 scenario'!BU56*'Unit emission'!AM99)*4545454.54545455)/30</f>
        <v>0</v>
      </c>
      <c r="IM55" s="9">
        <f>(('RCP19 scenario'!BV56*'Unit emission'!AN99)*4545454.54545455)/30</f>
        <v>0</v>
      </c>
      <c r="IN55" s="9">
        <f>(('RCP19 scenario'!BW56*'Unit emission'!AO99)*4545454.54545455)/30</f>
        <v>0</v>
      </c>
      <c r="IO55" s="9">
        <f>(('RCP19 scenario'!BX56*'Unit emission'!AP99)*4545454.54545455)/30</f>
        <v>0</v>
      </c>
      <c r="IP55" s="9">
        <f>(('RCP19 scenario'!BY56*'Unit emission'!AQ99)*4545454.54545455)/30</f>
        <v>0</v>
      </c>
      <c r="IQ55" s="9">
        <f>(('RCP19 scenario'!BZ56*'Unit emission'!AR99)*4545454.54545455)/30</f>
        <v>0</v>
      </c>
      <c r="IR55" s="9">
        <f>(('RCP19 scenario'!CA56*'Unit emission'!AS99)*4545454.54545455)/30</f>
        <v>0</v>
      </c>
      <c r="IS55" s="9">
        <f>(('RCP19 scenario'!CB56*'Unit emission'!AT99)*4545454.54545455)/30</f>
        <v>0</v>
      </c>
      <c r="IT55" s="9">
        <f>(('RCP19 scenario'!CC56*'Unit emission'!AU99)*4545454.54545455)/30</f>
        <v>0</v>
      </c>
      <c r="IU55" s="9">
        <f>(('RCP19 scenario'!CD56*'Unit emission'!AV99)*4545454.54545455)/30</f>
        <v>0</v>
      </c>
      <c r="IV55" s="9">
        <f>(('RCP19 scenario'!CE56*'Unit emission'!AW99)*4545454.54545455)/30</f>
        <v>0</v>
      </c>
      <c r="IW55" s="9">
        <f>(('RCP19 scenario'!CF56*'Unit emission'!AX99)*4545454.54545455)/30</f>
        <v>0</v>
      </c>
      <c r="IX55" s="9">
        <f>(('RCP19 scenario'!CG56*'Unit emission'!AY99)*4545454.54545455)/30</f>
        <v>0</v>
      </c>
      <c r="IY55" s="9">
        <f>(('RCP19 scenario'!CH56*'Unit emission'!AZ99)*4545454.54545455)/30</f>
        <v>0</v>
      </c>
    </row>
    <row r="56" spans="1:259" x14ac:dyDescent="0.25">
      <c r="A56">
        <v>2019</v>
      </c>
      <c r="B56">
        <f>(('Base-scenario'!C57*'Unit emission'!C100+'Base-scenario'!C145*'Unit emission'!C232)*4545454.54545455)/30</f>
        <v>960868377.26137042</v>
      </c>
      <c r="C56">
        <f>(('Base-scenario'!D57*'Unit emission'!D100+'Base-scenario'!D145*'Unit emission'!D232)*4545454.54545455)/30</f>
        <v>700858304.86937773</v>
      </c>
      <c r="D56">
        <f>(('Base-scenario'!E57*'Unit emission'!E100+'Base-scenario'!E145*'Unit emission'!E232)*4545454.54545455)/30</f>
        <v>206906452.64529851</v>
      </c>
      <c r="E56">
        <f>(('Base-scenario'!F57*'Unit emission'!F100+'Base-scenario'!F145*'Unit emission'!F232)*4545454.54545455)/30</f>
        <v>107003795.59324327</v>
      </c>
      <c r="F56">
        <f>(('Base-scenario'!G57*'Unit emission'!G100+'Base-scenario'!G145*'Unit emission'!G232)*4545454.54545455)/30</f>
        <v>227307527.20107117</v>
      </c>
      <c r="G56">
        <f>(('Base-scenario'!H57*'Unit emission'!H100+'Base-scenario'!H145*'Unit emission'!H232)*4545454.54545455)/30</f>
        <v>11220821.805739531</v>
      </c>
      <c r="H56">
        <f>(('Base-scenario'!I57*'Unit emission'!I100+'Base-scenario'!I145*'Unit emission'!I232)*4545454.54545455)/30</f>
        <v>85543214.90042682</v>
      </c>
      <c r="I56">
        <f>(('Base-scenario'!J57*'Unit emission'!J100+'Base-scenario'!J145*'Unit emission'!J232)*4545454.54545455)/30</f>
        <v>222685136.51574218</v>
      </c>
      <c r="J56">
        <f>(('Base-scenario'!K57*'Unit emission'!K100+'Base-scenario'!K145*'Unit emission'!K232)*4545454.54545455)/30</f>
        <v>267939414.15411156</v>
      </c>
      <c r="K56">
        <f>(('Base-scenario'!L57*'Unit emission'!L100+'Base-scenario'!L145*'Unit emission'!L232)*4545454.54545455)/30</f>
        <v>51328565.666532286</v>
      </c>
      <c r="L56">
        <f>(('Base-scenario'!M57*'Unit emission'!M100+'Base-scenario'!M145*'Unit emission'!M232)*4545454.54545455)/30</f>
        <v>68462981.265142784</v>
      </c>
      <c r="M56">
        <f>(('Base-scenario'!N57*'Unit emission'!N100+'Base-scenario'!N145*'Unit emission'!N232)*4545454.54545455)/30</f>
        <v>17749372.812160555</v>
      </c>
      <c r="N56">
        <f>(('Base-scenario'!O57*'Unit emission'!O100+'Base-scenario'!O145*'Unit emission'!O232)*4545454.54545455)/30</f>
        <v>72454259.07559891</v>
      </c>
      <c r="O56">
        <f>(('Base-scenario'!P57*'Unit emission'!P100+'Base-scenario'!P145*'Unit emission'!P232)*4545454.54545455)/30</f>
        <v>581531.46320979798</v>
      </c>
      <c r="P56">
        <f>(('Base-scenario'!Q57*'Unit emission'!Q100+'Base-scenario'!Q145*'Unit emission'!Q232)*4545454.54545455)/30</f>
        <v>53651876.62992914</v>
      </c>
      <c r="Q56">
        <f>(('Base-scenario'!R57*'Unit emission'!R100+'Base-scenario'!R145*'Unit emission'!R232)*4545454.54545455)/30</f>
        <v>196910274.08518645</v>
      </c>
      <c r="R56">
        <v>0</v>
      </c>
      <c r="S56">
        <f>(('Base-scenario'!T57*'Unit emission'!C100+'Base-scenario'!T145*'Unit emission'!C232)*4545454.54545455)/30</f>
        <v>960868377.26137042</v>
      </c>
      <c r="T56">
        <f>(('Base-scenario'!U57*'Unit emission'!D100+'Base-scenario'!U145*'Unit emission'!D232)*4545454.54545455)/30</f>
        <v>700858304.86937773</v>
      </c>
      <c r="U56">
        <f>(('Base-scenario'!V57*'Unit emission'!E100+'Base-scenario'!V145*'Unit emission'!E232)*4545454.54545455)/30</f>
        <v>206906452.64529851</v>
      </c>
      <c r="V56">
        <f>(('Base-scenario'!W57*'Unit emission'!F100+'Base-scenario'!W145*'Unit emission'!F232)*4545454.54545455)/30</f>
        <v>107003795.59324327</v>
      </c>
      <c r="W56">
        <f>(('Base-scenario'!X57*'Unit emission'!G100+'Base-scenario'!X145*'Unit emission'!G232)*4545454.54545455)/30</f>
        <v>227307527.20107117</v>
      </c>
      <c r="X56">
        <f>(('Base-scenario'!Y57*'Unit emission'!H100+'Base-scenario'!Y145*'Unit emission'!H232)*4545454.54545455)/30</f>
        <v>11220821.805739531</v>
      </c>
      <c r="Y56">
        <f>(('Base-scenario'!Z57*'Unit emission'!I100+'Base-scenario'!Z145*'Unit emission'!I232)*4545454.54545455)/30</f>
        <v>85543214.90042682</v>
      </c>
      <c r="Z56">
        <f>(('Base-scenario'!AA57*'Unit emission'!J100+'Base-scenario'!AA145*'Unit emission'!J232)*4545454.54545455)/30</f>
        <v>222685136.51574218</v>
      </c>
      <c r="AA56">
        <f>(('Base-scenario'!AB57*'Unit emission'!K100+'Base-scenario'!AB145*'Unit emission'!K232)*4545454.54545455)/30</f>
        <v>267939414.15411156</v>
      </c>
      <c r="AB56">
        <f>(('Base-scenario'!AC57*'Unit emission'!L100+'Base-scenario'!AC145*'Unit emission'!L232)*4545454.54545455)/30</f>
        <v>51328565.666532286</v>
      </c>
      <c r="AC56">
        <f>(('Base-scenario'!AD57*'Unit emission'!M100+'Base-scenario'!AD145*'Unit emission'!M232)*4545454.54545455)/30</f>
        <v>68462981.265142784</v>
      </c>
      <c r="AD56">
        <f>(('Base-scenario'!AE57*'Unit emission'!N100+'Base-scenario'!AE145*'Unit emission'!N232)*4545454.54545455)/30</f>
        <v>17749372.812160555</v>
      </c>
      <c r="AE56">
        <f>(('Base-scenario'!AF57*'Unit emission'!O100+'Base-scenario'!AF145*'Unit emission'!O232)*4545454.54545455)/30</f>
        <v>72454259.07559891</v>
      </c>
      <c r="AF56">
        <f>(('Base-scenario'!AG57*'Unit emission'!P100+'Base-scenario'!AG145*'Unit emission'!P232)*4545454.54545455)/30</f>
        <v>581531.46320979798</v>
      </c>
      <c r="AG56">
        <f>(('Base-scenario'!AH57*'Unit emission'!Q100+'Base-scenario'!AH145*'Unit emission'!Q232)*4545454.54545455)/30</f>
        <v>53651876.62992914</v>
      </c>
      <c r="AH56">
        <f>(('Base-scenario'!AI57*'Unit emission'!R100+'Base-scenario'!AI145*'Unit emission'!R232)*4545454.54545455)/30</f>
        <v>196910274.08518645</v>
      </c>
      <c r="AI56">
        <v>0</v>
      </c>
      <c r="AJ56">
        <f>(('Base-scenario'!AK57*'Unit emission'!C100+'Base-scenario'!AK145*'Unit emission'!C232)*4545454.54545455)/30</f>
        <v>960868377.26137042</v>
      </c>
      <c r="AK56">
        <f>(('Base-scenario'!AL57*'Unit emission'!D100+'Base-scenario'!AL145*'Unit emission'!D232)*4545454.54545455)/30</f>
        <v>700858304.86937773</v>
      </c>
      <c r="AL56">
        <f>(('Base-scenario'!AM57*'Unit emission'!E100+'Base-scenario'!AM145*'Unit emission'!E232)*4545454.54545455)/30</f>
        <v>206906452.64529851</v>
      </c>
      <c r="AM56">
        <f>(('Base-scenario'!AN57*'Unit emission'!F100+'Base-scenario'!AN145*'Unit emission'!F232)*4545454.54545455)/30</f>
        <v>107003795.59324327</v>
      </c>
      <c r="AN56">
        <f>(('Base-scenario'!AO57*'Unit emission'!G100+'Base-scenario'!AO145*'Unit emission'!G232)*4545454.54545455)/30</f>
        <v>227307527.20107117</v>
      </c>
      <c r="AO56">
        <f>(('Base-scenario'!AP57*'Unit emission'!H100+'Base-scenario'!AP145*'Unit emission'!H232)*4545454.54545455)/30</f>
        <v>11220821.805739531</v>
      </c>
      <c r="AP56">
        <f>(('Base-scenario'!AQ57*'Unit emission'!I100+'Base-scenario'!AQ145*'Unit emission'!I232)*4545454.54545455)/30</f>
        <v>85543214.90042682</v>
      </c>
      <c r="AQ56">
        <f>(('Base-scenario'!AR57*'Unit emission'!J100+'Base-scenario'!AR145*'Unit emission'!J232)*4545454.54545455)/30</f>
        <v>222685136.51574218</v>
      </c>
      <c r="AR56">
        <f>(('Base-scenario'!AS57*'Unit emission'!K100+'Base-scenario'!AS145*'Unit emission'!K232)*4545454.54545455)/30</f>
        <v>267939414.15411156</v>
      </c>
      <c r="AS56">
        <f>(('Base-scenario'!AT57*'Unit emission'!L100+'Base-scenario'!AT145*'Unit emission'!L232)*4545454.54545455)/30</f>
        <v>51328565.666532286</v>
      </c>
      <c r="AT56">
        <f>(('Base-scenario'!AU57*'Unit emission'!M100+'Base-scenario'!AU145*'Unit emission'!M232)*4545454.54545455)/30</f>
        <v>68462981.265142784</v>
      </c>
      <c r="AU56">
        <f>(('Base-scenario'!AV57*'Unit emission'!N100+'Base-scenario'!AV145*'Unit emission'!N232)*4545454.54545455)/30</f>
        <v>17749372.812160555</v>
      </c>
      <c r="AV56">
        <f>(('Base-scenario'!AW57*'Unit emission'!O100+'Base-scenario'!AW145*'Unit emission'!O232)*4545454.54545455)/30</f>
        <v>72454259.07559891</v>
      </c>
      <c r="AW56">
        <f>(('Base-scenario'!AX57*'Unit emission'!P100+'Base-scenario'!AX145*'Unit emission'!P232)*4545454.54545455)/30</f>
        <v>581531.46320979798</v>
      </c>
      <c r="AX56">
        <f>(('Base-scenario'!AY57*'Unit emission'!Q100+'Base-scenario'!AY145*'Unit emission'!Q232)*4545454.54545455)/30</f>
        <v>53651876.62992914</v>
      </c>
      <c r="AY56">
        <f>(('Base-scenario'!AZ57*'Unit emission'!R100+'Base-scenario'!AZ145*'Unit emission'!R232)*4545454.54545455)/30</f>
        <v>196910274.08518645</v>
      </c>
      <c r="AZ56">
        <v>0</v>
      </c>
      <c r="BA56" s="9">
        <f>(('Base-scenario'!BB57*'Unit emission'!C100)*4545454.54545455)/30</f>
        <v>0</v>
      </c>
      <c r="BB56" s="9">
        <f>(('Base-scenario'!BC57*'Unit emission'!D100)*4545454.54545455)/30</f>
        <v>0</v>
      </c>
      <c r="BC56" s="9">
        <f>(('Base-scenario'!BD57*'Unit emission'!E100)*4545454.54545455)/30</f>
        <v>0</v>
      </c>
      <c r="BD56" s="9">
        <f>(('Base-scenario'!BE57*'Unit emission'!F100)*4545454.54545455)/30</f>
        <v>0</v>
      </c>
      <c r="BE56" s="9">
        <f>(('Base-scenario'!BF57*'Unit emission'!G100)*4545454.54545455)/30</f>
        <v>0</v>
      </c>
      <c r="BF56" s="9">
        <f>(('Base-scenario'!BG57*'Unit emission'!H100)*4545454.54545455)/30</f>
        <v>0</v>
      </c>
      <c r="BG56" s="9">
        <f>(('Base-scenario'!BH57*'Unit emission'!I100)*4545454.54545455)/30</f>
        <v>0</v>
      </c>
      <c r="BH56" s="9">
        <f>(('Base-scenario'!BI57*'Unit emission'!J100)*4545454.54545455)/30</f>
        <v>0</v>
      </c>
      <c r="BI56" s="9">
        <f>(('Base-scenario'!BJ57*'Unit emission'!K100)*4545454.54545455)/30</f>
        <v>0</v>
      </c>
      <c r="BJ56" s="9">
        <f>(('Base-scenario'!BK57*'Unit emission'!L100)*4545454.54545455)/30</f>
        <v>0</v>
      </c>
      <c r="BK56" s="9">
        <f>(('Base-scenario'!BL57*'Unit emission'!M100)*4545454.54545455)/30</f>
        <v>0</v>
      </c>
      <c r="BL56" s="9">
        <f>(('Base-scenario'!BM57*'Unit emission'!N100)*4545454.54545455)/30</f>
        <v>0</v>
      </c>
      <c r="BM56" s="9">
        <f>(('Base-scenario'!BN57*'Unit emission'!O100)*4545454.54545455)/30</f>
        <v>0</v>
      </c>
      <c r="BN56" s="9">
        <f>(('Base-scenario'!BO57*'Unit emission'!P100)*4545454.54545455)/30</f>
        <v>0</v>
      </c>
      <c r="BO56" s="9">
        <f>(('Base-scenario'!BP57*'Unit emission'!Q100)*4545454.54545455)/30</f>
        <v>0</v>
      </c>
      <c r="BP56" s="9">
        <f>(('Base-scenario'!BQ57*'Unit emission'!R100)*4545454.54545455)/30</f>
        <v>0</v>
      </c>
      <c r="BQ56" s="9">
        <v>0</v>
      </c>
      <c r="BR56" s="9">
        <f>(('Base-scenario'!BS57*'Unit emission'!C100)*4545454.54545455)/30</f>
        <v>0</v>
      </c>
      <c r="BS56" s="9">
        <f>(('Base-scenario'!BT57*'Unit emission'!D100)*4545454.54545455)/30</f>
        <v>0</v>
      </c>
      <c r="BT56" s="9">
        <f>(('Base-scenario'!BU57*'Unit emission'!E100)*4545454.54545455)/30</f>
        <v>0</v>
      </c>
      <c r="BU56" s="9">
        <f>(('Base-scenario'!BV57*'Unit emission'!F100)*4545454.54545455)/30</f>
        <v>0</v>
      </c>
      <c r="BV56" s="9">
        <f>(('Base-scenario'!BW57*'Unit emission'!G100)*4545454.54545455)/30</f>
        <v>0</v>
      </c>
      <c r="BW56" s="9">
        <f>(('Base-scenario'!BX57*'Unit emission'!H100)*4545454.54545455)/30</f>
        <v>0</v>
      </c>
      <c r="BX56" s="9">
        <f>(('Base-scenario'!BY57*'Unit emission'!I100)*4545454.54545455)/30</f>
        <v>0</v>
      </c>
      <c r="BY56" s="9">
        <f>(('Base-scenario'!BZ57*'Unit emission'!J100)*4545454.54545455)/30</f>
        <v>0</v>
      </c>
      <c r="BZ56" s="9">
        <f>(('Base-scenario'!CA57*'Unit emission'!K100)*4545454.54545455)/30</f>
        <v>0</v>
      </c>
      <c r="CA56" s="9">
        <f>(('Base-scenario'!CB57*'Unit emission'!L100)*4545454.54545455)/30</f>
        <v>0</v>
      </c>
      <c r="CB56" s="9">
        <f>(('Base-scenario'!CC57*'Unit emission'!M100)*4545454.54545455)/30</f>
        <v>0</v>
      </c>
      <c r="CC56" s="9">
        <f>(('Base-scenario'!CD57*'Unit emission'!N100)*4545454.54545455)/30</f>
        <v>0</v>
      </c>
      <c r="CD56" s="9">
        <f>(('Base-scenario'!CE57*'Unit emission'!O100)*4545454.54545455)/30</f>
        <v>0</v>
      </c>
      <c r="CE56" s="9">
        <f>(('Base-scenario'!CF57*'Unit emission'!P100)*4545454.54545455)/30</f>
        <v>0</v>
      </c>
      <c r="CF56" s="9">
        <f>(('Base-scenario'!CG57*'Unit emission'!Q100)*4545454.54545455)/30</f>
        <v>0</v>
      </c>
      <c r="CG56" s="9">
        <f>(('Base-scenario'!CH57*'Unit emission'!R100)*4545454.54545455)/30</f>
        <v>0</v>
      </c>
      <c r="CH56">
        <v>0</v>
      </c>
      <c r="CI56">
        <v>0</v>
      </c>
      <c r="CJ56">
        <v>67.3</v>
      </c>
      <c r="CK56">
        <f>(('RCP26 scenario'!C57*'Unit emission'!T100+'RCP26 scenario'!C145*'Unit emission'!T232)*4545454.54545455)/30</f>
        <v>960868377.26137042</v>
      </c>
      <c r="CL56">
        <f>(('RCP26 scenario'!D57*'Unit emission'!U100+'RCP26 scenario'!D145*'Unit emission'!U232)*4545454.54545455)/30</f>
        <v>700858304.86937773</v>
      </c>
      <c r="CM56">
        <f>(('RCP26 scenario'!E57*'Unit emission'!V100+'RCP26 scenario'!E145*'Unit emission'!V232)*4545454.54545455)/30</f>
        <v>206906452.64529851</v>
      </c>
      <c r="CN56">
        <f>(('RCP26 scenario'!F57*'Unit emission'!W100+'RCP26 scenario'!F145*'Unit emission'!W232)*4545454.54545455)/30</f>
        <v>107003795.59324327</v>
      </c>
      <c r="CO56">
        <f>(('RCP26 scenario'!G57*'Unit emission'!X100+'RCP26 scenario'!G145*'Unit emission'!X232)*4545454.54545455)/30</f>
        <v>227307527.20107117</v>
      </c>
      <c r="CP56">
        <f>(('RCP26 scenario'!H57*'Unit emission'!Y100+'RCP26 scenario'!H145*'Unit emission'!Y232)*4545454.54545455)/30</f>
        <v>11220821.805739531</v>
      </c>
      <c r="CQ56">
        <f>(('RCP26 scenario'!I57*'Unit emission'!Z100+'RCP26 scenario'!I145*'Unit emission'!Z232)*4545454.54545455)/30</f>
        <v>85543214.90042682</v>
      </c>
      <c r="CR56">
        <f>(('RCP26 scenario'!J57*'Unit emission'!AA100+'RCP26 scenario'!J145*'Unit emission'!AA232)*4545454.54545455)/30</f>
        <v>222685136.51574218</v>
      </c>
      <c r="CS56">
        <f>(('RCP26 scenario'!K57*'Unit emission'!AB100+'RCP26 scenario'!K145*'Unit emission'!AB232)*4545454.54545455)/30</f>
        <v>267939414.15411156</v>
      </c>
      <c r="CT56">
        <f>(('RCP26 scenario'!L57*'Unit emission'!AC100+'RCP26 scenario'!L145*'Unit emission'!AC232)*4545454.54545455)/30</f>
        <v>51328565.666532286</v>
      </c>
      <c r="CU56">
        <f>(('RCP26 scenario'!M57*'Unit emission'!AD100+'RCP26 scenario'!M145*'Unit emission'!AD232)*4545454.54545455)/30</f>
        <v>68462981.265142784</v>
      </c>
      <c r="CV56">
        <f>(('RCP26 scenario'!N57*'Unit emission'!AE100+'RCP26 scenario'!N145*'Unit emission'!AE232)*4545454.54545455)/30</f>
        <v>17749372.812160555</v>
      </c>
      <c r="CW56">
        <f>(('RCP26 scenario'!O57*'Unit emission'!AF100+'RCP26 scenario'!O145*'Unit emission'!AF232)*4545454.54545455)/30</f>
        <v>72454259.07559891</v>
      </c>
      <c r="CX56">
        <f>(('RCP26 scenario'!P57*'Unit emission'!AG100+'RCP26 scenario'!P145*'Unit emission'!AG232)*4545454.54545455)/30</f>
        <v>581531.46320979798</v>
      </c>
      <c r="CY56">
        <f>(('RCP26 scenario'!Q57*'Unit emission'!AH100+'RCP26 scenario'!Q145*'Unit emission'!AH232)*4545454.54545455)/30</f>
        <v>53651876.62992914</v>
      </c>
      <c r="CZ56">
        <f>(('RCP26 scenario'!R57*'Unit emission'!AI100+'RCP26 scenario'!R145*'Unit emission'!AI232)*4545454.54545455)/30</f>
        <v>196910274.08518645</v>
      </c>
      <c r="DA56">
        <f>(('RCP26 scenario'!S57*'Unit emission'!AJ100)*4545454.54545455)/30</f>
        <v>0</v>
      </c>
      <c r="DB56">
        <f>(('RCP26 scenario'!T57*'Unit emission'!T100+'RCP26 scenario'!T145*'Unit emission'!T232)*4545454.54545455)/30</f>
        <v>960868377.26137042</v>
      </c>
      <c r="DC56">
        <f>(('RCP26 scenario'!U57*'Unit emission'!U100+'RCP26 scenario'!U145*'Unit emission'!U232)*4545454.54545455)/30</f>
        <v>700858304.86937773</v>
      </c>
      <c r="DD56">
        <f>(('RCP26 scenario'!V57*'Unit emission'!V100+'RCP26 scenario'!V145*'Unit emission'!V232)*4545454.54545455)/30</f>
        <v>206906452.64529851</v>
      </c>
      <c r="DE56">
        <f>(('RCP26 scenario'!W57*'Unit emission'!W100+'RCP26 scenario'!W145*'Unit emission'!W232)*4545454.54545455)/30</f>
        <v>107003795.59324327</v>
      </c>
      <c r="DF56">
        <f>(('RCP26 scenario'!X57*'Unit emission'!X100+'RCP26 scenario'!X145*'Unit emission'!X232)*4545454.54545455)/30</f>
        <v>227307527.20107117</v>
      </c>
      <c r="DG56">
        <f>(('RCP26 scenario'!Y57*'Unit emission'!Y100+'RCP26 scenario'!Y145*'Unit emission'!Y232)*4545454.54545455)/30</f>
        <v>11220821.805739531</v>
      </c>
      <c r="DH56">
        <f>(('RCP26 scenario'!Z57*'Unit emission'!Z100+'RCP26 scenario'!Z145*'Unit emission'!Z232)*4545454.54545455)/30</f>
        <v>85543214.90042682</v>
      </c>
      <c r="DI56">
        <f>(('RCP26 scenario'!AA57*'Unit emission'!AA100+'RCP26 scenario'!AA145*'Unit emission'!AA232)*4545454.54545455)/30</f>
        <v>222685136.51574218</v>
      </c>
      <c r="DJ56">
        <f>(('RCP26 scenario'!AB57*'Unit emission'!AB100+'RCP26 scenario'!AB145*'Unit emission'!AB232)*4545454.54545455)/30</f>
        <v>267939414.15411156</v>
      </c>
      <c r="DK56">
        <f>(('RCP26 scenario'!AC57*'Unit emission'!AC100+'RCP26 scenario'!AC145*'Unit emission'!AC232)*4545454.54545455)/30</f>
        <v>51328565.666532286</v>
      </c>
      <c r="DL56">
        <f>(('RCP26 scenario'!AD57*'Unit emission'!AD100+'RCP26 scenario'!AD145*'Unit emission'!AD232)*4545454.54545455)/30</f>
        <v>68462981.265142784</v>
      </c>
      <c r="DM56">
        <f>(('RCP26 scenario'!AE57*'Unit emission'!AE100+'RCP26 scenario'!AE145*'Unit emission'!AE232)*4545454.54545455)/30</f>
        <v>17749372.812160555</v>
      </c>
      <c r="DN56">
        <f>(('RCP26 scenario'!AF57*'Unit emission'!AF100+'RCP26 scenario'!AF145*'Unit emission'!AF232)*4545454.54545455)/30</f>
        <v>72454259.07559891</v>
      </c>
      <c r="DO56">
        <f>(('RCP26 scenario'!AG57*'Unit emission'!AG100+'RCP26 scenario'!AG145*'Unit emission'!AG232)*4545454.54545455)/30</f>
        <v>581531.46320979798</v>
      </c>
      <c r="DP56">
        <f>(('RCP26 scenario'!AH57*'Unit emission'!AH100+'RCP26 scenario'!AH145*'Unit emission'!AH232)*4545454.54545455)/30</f>
        <v>53651876.62992914</v>
      </c>
      <c r="DQ56">
        <f>(('RCP26 scenario'!AI57*'Unit emission'!AI100+'RCP26 scenario'!AI145*'Unit emission'!AI232)*4545454.54545455)/30</f>
        <v>196910274.08518645</v>
      </c>
      <c r="DR56">
        <f>(('RCP26 scenario'!AJ57*'Unit emission'!AJ100)*4545454.54545455)/30</f>
        <v>0</v>
      </c>
      <c r="DS56">
        <f>(('RCP26 scenario'!AK57*'Unit emission'!T100+'RCP26 scenario'!AK145*'Unit emission'!T232)*4545454.54545455)/30</f>
        <v>960868377.26137042</v>
      </c>
      <c r="DT56">
        <f>(('RCP26 scenario'!AL57*'Unit emission'!U100+'RCP26 scenario'!AL145*'Unit emission'!U232)*4545454.54545455)/30</f>
        <v>700858304.86937773</v>
      </c>
      <c r="DU56">
        <f>(('RCP26 scenario'!AM57*'Unit emission'!V100+'RCP26 scenario'!AM145*'Unit emission'!V232)*4545454.54545455)/30</f>
        <v>206906452.64529851</v>
      </c>
      <c r="DV56">
        <f>(('RCP26 scenario'!AN57*'Unit emission'!W100+'RCP26 scenario'!AN145*'Unit emission'!W232)*4545454.54545455)/30</f>
        <v>107003795.59324327</v>
      </c>
      <c r="DW56">
        <f>(('RCP26 scenario'!AO57*'Unit emission'!X100+'RCP26 scenario'!AO145*'Unit emission'!X232)*4545454.54545455)/30</f>
        <v>227307527.20107117</v>
      </c>
      <c r="DX56">
        <f>(('RCP26 scenario'!AP57*'Unit emission'!Y100+'RCP26 scenario'!AP145*'Unit emission'!Y232)*4545454.54545455)/30</f>
        <v>11220821.805739531</v>
      </c>
      <c r="DY56">
        <f>(('RCP26 scenario'!AQ57*'Unit emission'!Z100+'RCP26 scenario'!AQ145*'Unit emission'!Z232)*4545454.54545455)/30</f>
        <v>85543214.90042682</v>
      </c>
      <c r="DZ56">
        <f>(('RCP26 scenario'!AR57*'Unit emission'!AA100+'RCP26 scenario'!AR145*'Unit emission'!AA232)*4545454.54545455)/30</f>
        <v>222685136.51574218</v>
      </c>
      <c r="EA56">
        <f>(('RCP26 scenario'!AS57*'Unit emission'!AB100+'RCP26 scenario'!AS145*'Unit emission'!AB232)*4545454.54545455)/30</f>
        <v>267939414.15411156</v>
      </c>
      <c r="EB56">
        <f>(('RCP26 scenario'!AT57*'Unit emission'!AC100+'RCP26 scenario'!AT145*'Unit emission'!AC232)*4545454.54545455)/30</f>
        <v>51328565.666532286</v>
      </c>
      <c r="EC56">
        <f>(('RCP26 scenario'!AU57*'Unit emission'!AD100+'RCP26 scenario'!AU145*'Unit emission'!AD232)*4545454.54545455)/30</f>
        <v>68462981.265142784</v>
      </c>
      <c r="ED56">
        <f>(('RCP26 scenario'!AV57*'Unit emission'!AE100+'RCP26 scenario'!AV145*'Unit emission'!AE232)*4545454.54545455)/30</f>
        <v>17749372.812160555</v>
      </c>
      <c r="EE56">
        <f>(('RCP26 scenario'!AW57*'Unit emission'!AF100+'RCP26 scenario'!AW145*'Unit emission'!AF232)*4545454.54545455)/30</f>
        <v>72454259.07559891</v>
      </c>
      <c r="EF56">
        <f>(('RCP26 scenario'!AX57*'Unit emission'!AG100+'RCP26 scenario'!AX145*'Unit emission'!AG232)*4545454.54545455)/30</f>
        <v>581531.46320979798</v>
      </c>
      <c r="EG56">
        <f>(('RCP26 scenario'!AY57*'Unit emission'!AH100+'RCP26 scenario'!AY145*'Unit emission'!AH232)*4545454.54545455)/30</f>
        <v>53651876.62992914</v>
      </c>
      <c r="EH56">
        <f>(('RCP26 scenario'!AZ57*'Unit emission'!AI100+'RCP26 scenario'!AZ145*'Unit emission'!AI232)*4545454.54545455)/30</f>
        <v>196910274.08518645</v>
      </c>
      <c r="EI56">
        <f>(('RCP26 scenario'!BA57*'Unit emission'!AJ100)*4545454.54545455)/30</f>
        <v>0</v>
      </c>
      <c r="EJ56" s="9">
        <f>(('RCP26 scenario'!BB57*'Unit emission'!T100)*4545454.54545455)/30</f>
        <v>0</v>
      </c>
      <c r="EK56" s="9">
        <f>(('RCP26 scenario'!BC57*'Unit emission'!U100)*4545454.54545455)/30</f>
        <v>0</v>
      </c>
      <c r="EL56" s="9">
        <f>(('RCP26 scenario'!BD57*'Unit emission'!V100)*4545454.54545455)/30</f>
        <v>0</v>
      </c>
      <c r="EM56" s="9">
        <f>(('RCP26 scenario'!BE57*'Unit emission'!W100)*4545454.54545455)/30</f>
        <v>0</v>
      </c>
      <c r="EN56" s="9">
        <f>(('RCP26 scenario'!BF57*'Unit emission'!X100)*4545454.54545455)/30</f>
        <v>0</v>
      </c>
      <c r="EO56" s="9">
        <f>(('RCP26 scenario'!BG57*'Unit emission'!Y100)*4545454.54545455)/30</f>
        <v>0</v>
      </c>
      <c r="EP56" s="9">
        <f>(('RCP26 scenario'!BH57*'Unit emission'!Z100)*4545454.54545455)/30</f>
        <v>0</v>
      </c>
      <c r="EQ56" s="9">
        <f>(('RCP26 scenario'!BI57*'Unit emission'!AA100)*4545454.54545455)/30</f>
        <v>0</v>
      </c>
      <c r="ER56" s="9">
        <f>(('RCP26 scenario'!BJ57*'Unit emission'!AB100)*4545454.54545455)/30</f>
        <v>0</v>
      </c>
      <c r="ES56" s="9">
        <f>(('RCP26 scenario'!BK57*'Unit emission'!AC100)*4545454.54545455)/30</f>
        <v>0</v>
      </c>
      <c r="ET56" s="9">
        <f>(('RCP26 scenario'!BL57*'Unit emission'!AD100)*4545454.54545455)/30</f>
        <v>0</v>
      </c>
      <c r="EU56" s="9">
        <f>(('RCP26 scenario'!BM57*'Unit emission'!AE100)*4545454.54545455)/30</f>
        <v>0</v>
      </c>
      <c r="EV56" s="9">
        <f>(('RCP26 scenario'!BN57*'Unit emission'!AF100)*4545454.54545455)/30</f>
        <v>0</v>
      </c>
      <c r="EW56" s="9">
        <f>(('RCP26 scenario'!BO57*'Unit emission'!AG100)*4545454.54545455)/30</f>
        <v>0</v>
      </c>
      <c r="EX56" s="9">
        <f>(('RCP26 scenario'!BP57*'Unit emission'!AH100)*4545454.54545455)/30</f>
        <v>0</v>
      </c>
      <c r="EY56" s="9">
        <f>(('RCP26 scenario'!BQ57*'Unit emission'!AI100)*4545454.54545455)/30</f>
        <v>0</v>
      </c>
      <c r="EZ56" s="9">
        <f>(('RCP26 scenario'!BR57*'Unit emission'!AJ100)*4545454.54545455)/30</f>
        <v>0</v>
      </c>
      <c r="FA56" s="9">
        <f>(('RCP26 scenario'!BS57*'Unit emission'!T100)*4545454.54545455)/30</f>
        <v>0</v>
      </c>
      <c r="FB56" s="9">
        <f>(('RCP26 scenario'!BT57*'Unit emission'!U100)*4545454.54545455)/30</f>
        <v>0</v>
      </c>
      <c r="FC56" s="9">
        <f>(('RCP26 scenario'!BU57*'Unit emission'!V100)*4545454.54545455)/30</f>
        <v>0</v>
      </c>
      <c r="FD56" s="9">
        <f>(('RCP26 scenario'!BV57*'Unit emission'!W100)*4545454.54545455)/30</f>
        <v>0</v>
      </c>
      <c r="FE56" s="9">
        <f>(('RCP26 scenario'!BW57*'Unit emission'!X100)*4545454.54545455)/30</f>
        <v>0</v>
      </c>
      <c r="FF56" s="9">
        <f>(('RCP26 scenario'!BX57*'Unit emission'!Y100)*4545454.54545455)/30</f>
        <v>0</v>
      </c>
      <c r="FG56" s="9">
        <f>(('RCP26 scenario'!BY57*'Unit emission'!Z100)*4545454.54545455)/30</f>
        <v>0</v>
      </c>
      <c r="FH56" s="9">
        <f>(('RCP26 scenario'!BZ57*'Unit emission'!AA100)*4545454.54545455)/30</f>
        <v>0</v>
      </c>
      <c r="FI56" s="9">
        <f>(('RCP26 scenario'!CA57*'Unit emission'!AB100)*4545454.54545455)/30</f>
        <v>0</v>
      </c>
      <c r="FJ56" s="9">
        <f>(('RCP26 scenario'!CB57*'Unit emission'!AC100)*4545454.54545455)/30</f>
        <v>0</v>
      </c>
      <c r="FK56" s="9">
        <f>(('RCP26 scenario'!CC57*'Unit emission'!AD100)*4545454.54545455)/30</f>
        <v>0</v>
      </c>
      <c r="FL56" s="9">
        <f>(('RCP26 scenario'!CD57*'Unit emission'!AE100)*4545454.54545455)/30</f>
        <v>0</v>
      </c>
      <c r="FM56" s="9">
        <f>(('RCP26 scenario'!CE57*'Unit emission'!AF100)*4545454.54545455)/30</f>
        <v>0</v>
      </c>
      <c r="FN56" s="9">
        <f>(('RCP26 scenario'!CF57*'Unit emission'!AG100)*4545454.54545455)/30</f>
        <v>0</v>
      </c>
      <c r="FO56" s="9">
        <f>(('RCP26 scenario'!CG57*'Unit emission'!AH100)*4545454.54545455)/30</f>
        <v>0</v>
      </c>
      <c r="FP56" s="9">
        <f>(('RCP26 scenario'!CH57*'Unit emission'!AI100)*4545454.54545455)/30</f>
        <v>0</v>
      </c>
      <c r="FQ56">
        <v>0</v>
      </c>
      <c r="FR56">
        <v>0</v>
      </c>
      <c r="FS56">
        <v>67.3</v>
      </c>
      <c r="FT56">
        <f>(('RCP19 scenario'!C57*'Unit emission'!AK100+'RCP19 scenario'!C145*'Unit emission'!AK232)*4545454.54545455)/30</f>
        <v>960868377.26137042</v>
      </c>
      <c r="FU56">
        <f>(('RCP19 scenario'!D57*'Unit emission'!AL100+'RCP19 scenario'!D145*'Unit emission'!AL232)*4545454.54545455)/30</f>
        <v>700858304.86937773</v>
      </c>
      <c r="FV56">
        <f>(('RCP19 scenario'!E57*'Unit emission'!AM100+'RCP19 scenario'!E145*'Unit emission'!AM232)*4545454.54545455)/30</f>
        <v>206906452.64529851</v>
      </c>
      <c r="FW56">
        <f>(('RCP19 scenario'!F57*'Unit emission'!AN100+'RCP19 scenario'!F145*'Unit emission'!AN232)*4545454.54545455)/30</f>
        <v>107003795.59324327</v>
      </c>
      <c r="FX56">
        <f>(('RCP19 scenario'!G57*'Unit emission'!AO100+'RCP19 scenario'!G145*'Unit emission'!AO232)*4545454.54545455)/30</f>
        <v>227307527.20107117</v>
      </c>
      <c r="FY56">
        <f>(('RCP19 scenario'!H57*'Unit emission'!AP100+'RCP19 scenario'!H145*'Unit emission'!AP232)*4545454.54545455)/30</f>
        <v>11220821.805739531</v>
      </c>
      <c r="FZ56">
        <f>(('RCP19 scenario'!I57*'Unit emission'!AQ100+'RCP19 scenario'!I145*'Unit emission'!AQ232)*4545454.54545455)/30</f>
        <v>85543214.90042682</v>
      </c>
      <c r="GA56">
        <f>(('RCP19 scenario'!J57*'Unit emission'!AR100+'RCP19 scenario'!J145*'Unit emission'!AR232)*4545454.54545455)/30</f>
        <v>222685136.51574218</v>
      </c>
      <c r="GB56">
        <f>(('RCP19 scenario'!K57*'Unit emission'!AS100+'RCP19 scenario'!K145*'Unit emission'!AS232)*4545454.54545455)/30</f>
        <v>267939414.15411156</v>
      </c>
      <c r="GC56">
        <f>(('RCP19 scenario'!L57*'Unit emission'!AT100+'RCP19 scenario'!L145*'Unit emission'!AT232)*4545454.54545455)/30</f>
        <v>51328565.666532286</v>
      </c>
      <c r="GD56">
        <f>(('RCP19 scenario'!M57*'Unit emission'!AU100+'RCP19 scenario'!M145*'Unit emission'!AU232)*4545454.54545455)/30</f>
        <v>68462981.265142784</v>
      </c>
      <c r="GE56">
        <f>(('RCP19 scenario'!N57*'Unit emission'!AV100+'RCP19 scenario'!N145*'Unit emission'!AV232)*4545454.54545455)/30</f>
        <v>17749372.812160555</v>
      </c>
      <c r="GF56">
        <f>(('RCP19 scenario'!O57*'Unit emission'!AW100+'RCP19 scenario'!O145*'Unit emission'!AW232)*4545454.54545455)/30</f>
        <v>72454259.07559891</v>
      </c>
      <c r="GG56">
        <f>(('RCP19 scenario'!P57*'Unit emission'!AX100+'RCP19 scenario'!P145*'Unit emission'!AX232)*4545454.54545455)/30</f>
        <v>581531.46320979798</v>
      </c>
      <c r="GH56">
        <f>(('RCP19 scenario'!Q57*'Unit emission'!AY100+'RCP19 scenario'!Q145*'Unit emission'!AY232)*4545454.54545455)/30</f>
        <v>53651876.62992914</v>
      </c>
      <c r="GI56">
        <f>(('RCP19 scenario'!R57*'Unit emission'!AZ100+'RCP19 scenario'!R145*'Unit emission'!AZ232)*4545454.54545455)/30</f>
        <v>196910274.08518645</v>
      </c>
      <c r="GJ56">
        <f>(('RCP19 scenario'!S57*'Unit emission'!BA100)*4545454.54545455)/30</f>
        <v>0</v>
      </c>
      <c r="GK56">
        <f>(('RCP19 scenario'!T57*'Unit emission'!AK100+'RCP19 scenario'!T145*'Unit emission'!AK232)*4545454.54545455)/30</f>
        <v>960868377.26137042</v>
      </c>
      <c r="GL56">
        <f>(('RCP19 scenario'!U57*'Unit emission'!AL100+'RCP19 scenario'!U145*'Unit emission'!AL232)*4545454.54545455)/30</f>
        <v>700858304.86937773</v>
      </c>
      <c r="GM56">
        <f>(('RCP19 scenario'!V57*'Unit emission'!AM100+'RCP19 scenario'!V145*'Unit emission'!AM232)*4545454.54545455)/30</f>
        <v>206906452.64529851</v>
      </c>
      <c r="GN56">
        <f>(('RCP19 scenario'!W57*'Unit emission'!AN100+'RCP19 scenario'!W145*'Unit emission'!AN232)*4545454.54545455)/30</f>
        <v>107003795.59324327</v>
      </c>
      <c r="GO56">
        <f>(('RCP19 scenario'!X57*'Unit emission'!AO100+'RCP19 scenario'!X145*'Unit emission'!AO232)*4545454.54545455)/30</f>
        <v>227307527.20107117</v>
      </c>
      <c r="GP56">
        <f>(('RCP19 scenario'!Y57*'Unit emission'!AP100+'RCP19 scenario'!Y145*'Unit emission'!AP232)*4545454.54545455)/30</f>
        <v>11220821.805739531</v>
      </c>
      <c r="GQ56">
        <f>(('RCP19 scenario'!Z57*'Unit emission'!AQ100+'RCP19 scenario'!Z145*'Unit emission'!AQ232)*4545454.54545455)/30</f>
        <v>85543214.90042682</v>
      </c>
      <c r="GR56">
        <f>(('RCP19 scenario'!AA57*'Unit emission'!AR100+'RCP19 scenario'!AA145*'Unit emission'!AR232)*4545454.54545455)/30</f>
        <v>222685136.51574218</v>
      </c>
      <c r="GS56">
        <f>(('RCP19 scenario'!AB57*'Unit emission'!AS100+'RCP19 scenario'!AB145*'Unit emission'!AS232)*4545454.54545455)/30</f>
        <v>267939414.15411156</v>
      </c>
      <c r="GT56">
        <f>(('RCP19 scenario'!AC57*'Unit emission'!AT100+'RCP19 scenario'!AC145*'Unit emission'!AT232)*4545454.54545455)/30</f>
        <v>51328565.666532286</v>
      </c>
      <c r="GU56">
        <f>(('RCP19 scenario'!AD57*'Unit emission'!AU100+'RCP19 scenario'!AD145*'Unit emission'!AU232)*4545454.54545455)/30</f>
        <v>68462981.265142784</v>
      </c>
      <c r="GV56">
        <f>(('RCP19 scenario'!AE57*'Unit emission'!AV100+'RCP19 scenario'!AE145*'Unit emission'!AV232)*4545454.54545455)/30</f>
        <v>17749372.812160555</v>
      </c>
      <c r="GW56">
        <f>(('RCP19 scenario'!AF57*'Unit emission'!AW100+'RCP19 scenario'!AF145*'Unit emission'!AW232)*4545454.54545455)/30</f>
        <v>72454259.07559891</v>
      </c>
      <c r="GX56">
        <f>(('RCP19 scenario'!AG57*'Unit emission'!AX100+'RCP19 scenario'!AG145*'Unit emission'!AX232)*4545454.54545455)/30</f>
        <v>581531.46320979798</v>
      </c>
      <c r="GY56">
        <f>(('RCP19 scenario'!AH57*'Unit emission'!AY100+'RCP19 scenario'!AH145*'Unit emission'!AY232)*4545454.54545455)/30</f>
        <v>53651876.62992914</v>
      </c>
      <c r="GZ56">
        <f>(('RCP19 scenario'!AI57*'Unit emission'!AZ100+'RCP19 scenario'!AI145*'Unit emission'!AZ232)*4545454.54545455)/30</f>
        <v>196910274.08518645</v>
      </c>
      <c r="HA56">
        <f>(('RCP19 scenario'!AJ57*'Unit emission'!BA100)*4545454.54545455)/30</f>
        <v>0</v>
      </c>
      <c r="HB56">
        <f>(('RCP19 scenario'!AK57*'Unit emission'!AK100+'RCP19 scenario'!AK145*'Unit emission'!AK232)*4545454.54545455)/30</f>
        <v>960868377.26137042</v>
      </c>
      <c r="HC56">
        <f>(('RCP19 scenario'!AL57*'Unit emission'!AL100+'RCP19 scenario'!AL145*'Unit emission'!AL232)*4545454.54545455)/30</f>
        <v>700858304.86937773</v>
      </c>
      <c r="HD56">
        <f>(('RCP19 scenario'!AM57*'Unit emission'!AM100+'RCP19 scenario'!AM145*'Unit emission'!AM232)*4545454.54545455)/30</f>
        <v>206906452.64529851</v>
      </c>
      <c r="HE56">
        <f>(('RCP19 scenario'!AN57*'Unit emission'!AN100+'RCP19 scenario'!AN145*'Unit emission'!AN232)*4545454.54545455)/30</f>
        <v>107003795.59324327</v>
      </c>
      <c r="HF56">
        <f>(('RCP19 scenario'!AO57*'Unit emission'!AO100+'RCP19 scenario'!AO145*'Unit emission'!AO232)*4545454.54545455)/30</f>
        <v>227307527.20107117</v>
      </c>
      <c r="HG56">
        <f>(('RCP19 scenario'!AP57*'Unit emission'!AP100+'RCP19 scenario'!AP145*'Unit emission'!AP232)*4545454.54545455)/30</f>
        <v>11220821.805739531</v>
      </c>
      <c r="HH56">
        <f>(('RCP19 scenario'!AQ57*'Unit emission'!AQ100+'RCP19 scenario'!AQ145*'Unit emission'!AQ232)*4545454.54545455)/30</f>
        <v>85543214.90042682</v>
      </c>
      <c r="HI56">
        <f>(('RCP19 scenario'!AR57*'Unit emission'!AR100+'RCP19 scenario'!AR145*'Unit emission'!AR232)*4545454.54545455)/30</f>
        <v>222685136.51574218</v>
      </c>
      <c r="HJ56">
        <f>(('RCP19 scenario'!AS57*'Unit emission'!AS100+'RCP19 scenario'!AS145*'Unit emission'!AS232)*4545454.54545455)/30</f>
        <v>267939414.15411156</v>
      </c>
      <c r="HK56">
        <f>(('RCP19 scenario'!AT57*'Unit emission'!AT100+'RCP19 scenario'!AT145*'Unit emission'!AT232)*4545454.54545455)/30</f>
        <v>51328565.666532286</v>
      </c>
      <c r="HL56">
        <f>(('RCP19 scenario'!AU57*'Unit emission'!AU100+'RCP19 scenario'!AU145*'Unit emission'!AU232)*4545454.54545455)/30</f>
        <v>68462981.265142784</v>
      </c>
      <c r="HM56">
        <f>(('RCP19 scenario'!AV57*'Unit emission'!AV100+'RCP19 scenario'!AV145*'Unit emission'!AV232)*4545454.54545455)/30</f>
        <v>17749372.812160555</v>
      </c>
      <c r="HN56">
        <f>(('RCP19 scenario'!AW57*'Unit emission'!AW100+'RCP19 scenario'!AW145*'Unit emission'!AW232)*4545454.54545455)/30</f>
        <v>72454259.07559891</v>
      </c>
      <c r="HO56">
        <f>(('RCP19 scenario'!AX57*'Unit emission'!AX100+'RCP19 scenario'!AX145*'Unit emission'!AX232)*4545454.54545455)/30</f>
        <v>581531.46320979798</v>
      </c>
      <c r="HP56">
        <f>(('RCP19 scenario'!AY57*'Unit emission'!AY100+'RCP19 scenario'!AY145*'Unit emission'!AY232)*4545454.54545455)/30</f>
        <v>53651876.62992914</v>
      </c>
      <c r="HQ56">
        <f>(('RCP19 scenario'!AZ57*'Unit emission'!AZ100+'RCP19 scenario'!AZ145*'Unit emission'!AZ232)*4545454.54545455)/30</f>
        <v>196910274.08518645</v>
      </c>
      <c r="HR56">
        <f>(('RCP19 scenario'!BA57*'Unit emission'!BA100)*4545454.54545455)/30</f>
        <v>0</v>
      </c>
      <c r="HS56" s="9">
        <f>(('RCP19 scenario'!BB57*'Unit emission'!AK100)*4545454.54545455)/30</f>
        <v>0</v>
      </c>
      <c r="HT56" s="9">
        <f>(('RCP19 scenario'!BC57*'Unit emission'!AL100)*4545454.54545455)/30</f>
        <v>0</v>
      </c>
      <c r="HU56" s="9">
        <f>(('RCP19 scenario'!BD57*'Unit emission'!AM100)*4545454.54545455)/30</f>
        <v>0</v>
      </c>
      <c r="HV56" s="9">
        <f>(('RCP19 scenario'!BE57*'Unit emission'!AN100)*4545454.54545455)/30</f>
        <v>0</v>
      </c>
      <c r="HW56" s="9">
        <f>(('RCP19 scenario'!BF57*'Unit emission'!AO100)*4545454.54545455)/30</f>
        <v>0</v>
      </c>
      <c r="HX56" s="9">
        <f>(('RCP19 scenario'!BG57*'Unit emission'!AP100)*4545454.54545455)/30</f>
        <v>0</v>
      </c>
      <c r="HY56" s="9">
        <f>(('RCP19 scenario'!BH57*'Unit emission'!AQ100)*4545454.54545455)/30</f>
        <v>0</v>
      </c>
      <c r="HZ56" s="9">
        <f>(('RCP19 scenario'!BI57*'Unit emission'!AR100)*4545454.54545455)/30</f>
        <v>0</v>
      </c>
      <c r="IA56" s="9">
        <f>(('RCP19 scenario'!BJ57*'Unit emission'!AS100)*4545454.54545455)/30</f>
        <v>0</v>
      </c>
      <c r="IB56" s="9">
        <f>(('RCP19 scenario'!BK57*'Unit emission'!AT100)*4545454.54545455)/30</f>
        <v>0</v>
      </c>
      <c r="IC56" s="9">
        <f>(('RCP19 scenario'!BL57*'Unit emission'!AU100)*4545454.54545455)/30</f>
        <v>0</v>
      </c>
      <c r="ID56" s="9">
        <f>(('RCP19 scenario'!BM57*'Unit emission'!AV100)*4545454.54545455)/30</f>
        <v>0</v>
      </c>
      <c r="IE56" s="9">
        <f>(('RCP19 scenario'!BN57*'Unit emission'!AW100)*4545454.54545455)/30</f>
        <v>0</v>
      </c>
      <c r="IF56" s="9">
        <f>(('RCP19 scenario'!BO57*'Unit emission'!AX100)*4545454.54545455)/30</f>
        <v>0</v>
      </c>
      <c r="IG56" s="9">
        <f>(('RCP19 scenario'!BP57*'Unit emission'!AY100)*4545454.54545455)/30</f>
        <v>0</v>
      </c>
      <c r="IH56" s="9">
        <f>(('RCP19 scenario'!BQ57*'Unit emission'!AZ100)*4545454.54545455)/30</f>
        <v>0</v>
      </c>
      <c r="II56" s="9">
        <f>(('RCP19 scenario'!BR57*'Unit emission'!BA100)*4545454.54545455)/30</f>
        <v>0</v>
      </c>
      <c r="IJ56" s="9">
        <f>(('RCP19 scenario'!BS57*'Unit emission'!AK100)*4545454.54545455)/30</f>
        <v>0</v>
      </c>
      <c r="IK56" s="9">
        <f>(('RCP19 scenario'!BT57*'Unit emission'!AL100)*4545454.54545455)/30</f>
        <v>0</v>
      </c>
      <c r="IL56" s="9">
        <f>(('RCP19 scenario'!BU57*'Unit emission'!AM100)*4545454.54545455)/30</f>
        <v>0</v>
      </c>
      <c r="IM56" s="9">
        <f>(('RCP19 scenario'!BV57*'Unit emission'!AN100)*4545454.54545455)/30</f>
        <v>0</v>
      </c>
      <c r="IN56" s="9">
        <f>(('RCP19 scenario'!BW57*'Unit emission'!AO100)*4545454.54545455)/30</f>
        <v>0</v>
      </c>
      <c r="IO56" s="9">
        <f>(('RCP19 scenario'!BX57*'Unit emission'!AP100)*4545454.54545455)/30</f>
        <v>0</v>
      </c>
      <c r="IP56" s="9">
        <f>(('RCP19 scenario'!BY57*'Unit emission'!AQ100)*4545454.54545455)/30</f>
        <v>0</v>
      </c>
      <c r="IQ56" s="9">
        <f>(('RCP19 scenario'!BZ57*'Unit emission'!AR100)*4545454.54545455)/30</f>
        <v>0</v>
      </c>
      <c r="IR56" s="9">
        <f>(('RCP19 scenario'!CA57*'Unit emission'!AS100)*4545454.54545455)/30</f>
        <v>0</v>
      </c>
      <c r="IS56" s="9">
        <f>(('RCP19 scenario'!CB57*'Unit emission'!AT100)*4545454.54545455)/30</f>
        <v>0</v>
      </c>
      <c r="IT56" s="9">
        <f>(('RCP19 scenario'!CC57*'Unit emission'!AU100)*4545454.54545455)/30</f>
        <v>0</v>
      </c>
      <c r="IU56" s="9">
        <f>(('RCP19 scenario'!CD57*'Unit emission'!AV100)*4545454.54545455)/30</f>
        <v>0</v>
      </c>
      <c r="IV56" s="9">
        <f>(('RCP19 scenario'!CE57*'Unit emission'!AW100)*4545454.54545455)/30</f>
        <v>0</v>
      </c>
      <c r="IW56" s="9">
        <f>(('RCP19 scenario'!CF57*'Unit emission'!AX100)*4545454.54545455)/30</f>
        <v>0</v>
      </c>
      <c r="IX56" s="9">
        <f>(('RCP19 scenario'!CG57*'Unit emission'!AY100)*4545454.54545455)/30</f>
        <v>0</v>
      </c>
      <c r="IY56" s="9">
        <f>(('RCP19 scenario'!CH57*'Unit emission'!AZ100)*4545454.54545455)/30</f>
        <v>0</v>
      </c>
    </row>
    <row r="57" spans="1:259" x14ac:dyDescent="0.25">
      <c r="A57">
        <v>2020</v>
      </c>
      <c r="B57">
        <f>(('Base-scenario'!C58*'Unit emission'!C101+'Base-scenario'!C146*'Unit emission'!C233)*4545454.54545455)/30</f>
        <v>1418602357.5657716</v>
      </c>
      <c r="C57">
        <f>(('Base-scenario'!D58*'Unit emission'!D101+'Base-scenario'!D146*'Unit emission'!D233)*4545454.54545455)/30</f>
        <v>588036357.24404693</v>
      </c>
      <c r="D57">
        <f>(('Base-scenario'!E58*'Unit emission'!E101+'Base-scenario'!E146*'Unit emission'!E233)*4545454.54545455)/30</f>
        <v>112770017.94341469</v>
      </c>
      <c r="E57">
        <f>(('Base-scenario'!F58*'Unit emission'!F101+'Base-scenario'!F146*'Unit emission'!F233)*4545454.54545455)/30</f>
        <v>92080624.117597714</v>
      </c>
      <c r="F57">
        <f>(('Base-scenario'!G58*'Unit emission'!G101+'Base-scenario'!G146*'Unit emission'!G233)*4545454.54545455)/30</f>
        <v>117840320.70562223</v>
      </c>
      <c r="G57">
        <f>(('Base-scenario'!H58*'Unit emission'!H101+'Base-scenario'!H146*'Unit emission'!H233)*4545454.54545455)/30</f>
        <v>2863755.2433071467</v>
      </c>
      <c r="H57">
        <f>(('Base-scenario'!I58*'Unit emission'!I101+'Base-scenario'!I146*'Unit emission'!I233)*4545454.54545455)/30</f>
        <v>98545511.035707489</v>
      </c>
      <c r="I57">
        <f>(('Base-scenario'!J58*'Unit emission'!J101+'Base-scenario'!J146*'Unit emission'!J233)*4545454.54545455)/30</f>
        <v>476672892.2626636</v>
      </c>
      <c r="J57">
        <f>(('Base-scenario'!K58*'Unit emission'!K101+'Base-scenario'!K146*'Unit emission'!K233)*4545454.54545455)/30</f>
        <v>461251058.05848998</v>
      </c>
      <c r="K57">
        <f>(('Base-scenario'!L58*'Unit emission'!L101+'Base-scenario'!L146*'Unit emission'!L233)*4545454.54545455)/30</f>
        <v>41067067.986002654</v>
      </c>
      <c r="L57">
        <f>(('Base-scenario'!M58*'Unit emission'!M101+'Base-scenario'!M146*'Unit emission'!M233)*4545454.54545455)/30</f>
        <v>22993259.606962614</v>
      </c>
      <c r="M57">
        <f>(('Base-scenario'!N58*'Unit emission'!N101+'Base-scenario'!N146*'Unit emission'!N233)*4545454.54545455)/30</f>
        <v>12656588.197290869</v>
      </c>
      <c r="N57">
        <f>(('Base-scenario'!O58*'Unit emission'!O101+'Base-scenario'!O146*'Unit emission'!O233)*4545454.54545455)/30</f>
        <v>106411571.91982116</v>
      </c>
      <c r="O57">
        <f>(('Base-scenario'!P58*'Unit emission'!P101+'Base-scenario'!P146*'Unit emission'!P233)*4545454.54545455)/30</f>
        <v>453126.21595225664</v>
      </c>
      <c r="P57">
        <f>(('Base-scenario'!Q58*'Unit emission'!Q101+'Base-scenario'!Q146*'Unit emission'!Q233)*4545454.54545455)/30</f>
        <v>30388793.548291575</v>
      </c>
      <c r="Q57">
        <f>(('Base-scenario'!R58*'Unit emission'!R101+'Base-scenario'!R146*'Unit emission'!R233)*4545454.54545455)/30</f>
        <v>114423062.22811751</v>
      </c>
      <c r="R57">
        <v>0</v>
      </c>
      <c r="S57">
        <f>(('Base-scenario'!T58*'Unit emission'!C101+'Base-scenario'!T146*'Unit emission'!C233)*4545454.54545455)/30</f>
        <v>1418602357.5657716</v>
      </c>
      <c r="T57">
        <f>(('Base-scenario'!U58*'Unit emission'!D101+'Base-scenario'!U146*'Unit emission'!D233)*4545454.54545455)/30</f>
        <v>588036357.24404693</v>
      </c>
      <c r="U57">
        <f>(('Base-scenario'!V58*'Unit emission'!E101+'Base-scenario'!V146*'Unit emission'!E233)*4545454.54545455)/30</f>
        <v>112770017.94341469</v>
      </c>
      <c r="V57">
        <f>(('Base-scenario'!W58*'Unit emission'!F101+'Base-scenario'!W146*'Unit emission'!F233)*4545454.54545455)/30</f>
        <v>92080624.117597714</v>
      </c>
      <c r="W57">
        <f>(('Base-scenario'!X58*'Unit emission'!G101+'Base-scenario'!X146*'Unit emission'!G233)*4545454.54545455)/30</f>
        <v>117840320.70562223</v>
      </c>
      <c r="X57">
        <f>(('Base-scenario'!Y58*'Unit emission'!H101+'Base-scenario'!Y146*'Unit emission'!H233)*4545454.54545455)/30</f>
        <v>2863755.2433071467</v>
      </c>
      <c r="Y57">
        <f>(('Base-scenario'!Z58*'Unit emission'!I101+'Base-scenario'!Z146*'Unit emission'!I233)*4545454.54545455)/30</f>
        <v>98545511.035707489</v>
      </c>
      <c r="Z57">
        <f>(('Base-scenario'!AA58*'Unit emission'!J101+'Base-scenario'!AA146*'Unit emission'!J233)*4545454.54545455)/30</f>
        <v>476672892.2626636</v>
      </c>
      <c r="AA57">
        <f>(('Base-scenario'!AB58*'Unit emission'!K101+'Base-scenario'!AB146*'Unit emission'!K233)*4545454.54545455)/30</f>
        <v>461251058.05848998</v>
      </c>
      <c r="AB57">
        <f>(('Base-scenario'!AC58*'Unit emission'!L101+'Base-scenario'!AC146*'Unit emission'!L233)*4545454.54545455)/30</f>
        <v>41067067.986002654</v>
      </c>
      <c r="AC57">
        <f>(('Base-scenario'!AD58*'Unit emission'!M101+'Base-scenario'!AD146*'Unit emission'!M233)*4545454.54545455)/30</f>
        <v>22993259.606962614</v>
      </c>
      <c r="AD57">
        <f>(('Base-scenario'!AE58*'Unit emission'!N101+'Base-scenario'!AE146*'Unit emission'!N233)*4545454.54545455)/30</f>
        <v>12656588.197290869</v>
      </c>
      <c r="AE57">
        <f>(('Base-scenario'!AF58*'Unit emission'!O101+'Base-scenario'!AF146*'Unit emission'!O233)*4545454.54545455)/30</f>
        <v>106411571.91982116</v>
      </c>
      <c r="AF57">
        <f>(('Base-scenario'!AG58*'Unit emission'!P101+'Base-scenario'!AG146*'Unit emission'!P233)*4545454.54545455)/30</f>
        <v>453126.21595225664</v>
      </c>
      <c r="AG57">
        <f>(('Base-scenario'!AH58*'Unit emission'!Q101+'Base-scenario'!AH146*'Unit emission'!Q233)*4545454.54545455)/30</f>
        <v>30388793.548291575</v>
      </c>
      <c r="AH57">
        <f>(('Base-scenario'!AI58*'Unit emission'!R101+'Base-scenario'!AI146*'Unit emission'!R233)*4545454.54545455)/30</f>
        <v>114423062.22811751</v>
      </c>
      <c r="AI57">
        <v>0</v>
      </c>
      <c r="AJ57">
        <f>(('Base-scenario'!AK58*'Unit emission'!C101+'Base-scenario'!AK146*'Unit emission'!C233)*4545454.54545455)/30</f>
        <v>1418602357.5657716</v>
      </c>
      <c r="AK57">
        <f>(('Base-scenario'!AL58*'Unit emission'!D101+'Base-scenario'!AL146*'Unit emission'!D233)*4545454.54545455)/30</f>
        <v>588036357.24404693</v>
      </c>
      <c r="AL57">
        <f>(('Base-scenario'!AM58*'Unit emission'!E101+'Base-scenario'!AM146*'Unit emission'!E233)*4545454.54545455)/30</f>
        <v>112770017.94341469</v>
      </c>
      <c r="AM57">
        <f>(('Base-scenario'!AN58*'Unit emission'!F101+'Base-scenario'!AN146*'Unit emission'!F233)*4545454.54545455)/30</f>
        <v>92080624.117597714</v>
      </c>
      <c r="AN57">
        <f>(('Base-scenario'!AO58*'Unit emission'!G101+'Base-scenario'!AO146*'Unit emission'!G233)*4545454.54545455)/30</f>
        <v>117840320.70562223</v>
      </c>
      <c r="AO57">
        <f>(('Base-scenario'!AP58*'Unit emission'!H101+'Base-scenario'!AP146*'Unit emission'!H233)*4545454.54545455)/30</f>
        <v>2863755.2433071467</v>
      </c>
      <c r="AP57">
        <f>(('Base-scenario'!AQ58*'Unit emission'!I101+'Base-scenario'!AQ146*'Unit emission'!I233)*4545454.54545455)/30</f>
        <v>98545511.035707489</v>
      </c>
      <c r="AQ57">
        <f>(('Base-scenario'!AR58*'Unit emission'!J101+'Base-scenario'!AR146*'Unit emission'!J233)*4545454.54545455)/30</f>
        <v>476672892.2626636</v>
      </c>
      <c r="AR57">
        <f>(('Base-scenario'!AS58*'Unit emission'!K101+'Base-scenario'!AS146*'Unit emission'!K233)*4545454.54545455)/30</f>
        <v>461251058.05848998</v>
      </c>
      <c r="AS57">
        <f>(('Base-scenario'!AT58*'Unit emission'!L101+'Base-scenario'!AT146*'Unit emission'!L233)*4545454.54545455)/30</f>
        <v>41067067.986002654</v>
      </c>
      <c r="AT57">
        <f>(('Base-scenario'!AU58*'Unit emission'!M101+'Base-scenario'!AU146*'Unit emission'!M233)*4545454.54545455)/30</f>
        <v>22993259.606962614</v>
      </c>
      <c r="AU57">
        <f>(('Base-scenario'!AV58*'Unit emission'!N101+'Base-scenario'!AV146*'Unit emission'!N233)*4545454.54545455)/30</f>
        <v>12656588.197290869</v>
      </c>
      <c r="AV57">
        <f>(('Base-scenario'!AW58*'Unit emission'!O101+'Base-scenario'!AW146*'Unit emission'!O233)*4545454.54545455)/30</f>
        <v>106411571.91982116</v>
      </c>
      <c r="AW57">
        <f>(('Base-scenario'!AX58*'Unit emission'!P101+'Base-scenario'!AX146*'Unit emission'!P233)*4545454.54545455)/30</f>
        <v>453126.21595225664</v>
      </c>
      <c r="AX57">
        <f>(('Base-scenario'!AY58*'Unit emission'!Q101+'Base-scenario'!AY146*'Unit emission'!Q233)*4545454.54545455)/30</f>
        <v>30388793.548291575</v>
      </c>
      <c r="AY57">
        <f>(('Base-scenario'!AZ58*'Unit emission'!R101+'Base-scenario'!AZ146*'Unit emission'!R233)*4545454.54545455)/30</f>
        <v>114423062.22811751</v>
      </c>
      <c r="AZ57">
        <v>0</v>
      </c>
      <c r="BA57" s="9">
        <f>(('Base-scenario'!BB58*'Unit emission'!C101)*4545454.54545455)/30</f>
        <v>0</v>
      </c>
      <c r="BB57" s="9">
        <f>(('Base-scenario'!BC58*'Unit emission'!D101)*4545454.54545455)/30</f>
        <v>0</v>
      </c>
      <c r="BC57" s="9">
        <f>(('Base-scenario'!BD58*'Unit emission'!E101)*4545454.54545455)/30</f>
        <v>0</v>
      </c>
      <c r="BD57" s="9">
        <f>(('Base-scenario'!BE58*'Unit emission'!F101)*4545454.54545455)/30</f>
        <v>0</v>
      </c>
      <c r="BE57" s="9">
        <f>(('Base-scenario'!BF58*'Unit emission'!G101)*4545454.54545455)/30</f>
        <v>0</v>
      </c>
      <c r="BF57" s="9">
        <f>(('Base-scenario'!BG58*'Unit emission'!H101)*4545454.54545455)/30</f>
        <v>0</v>
      </c>
      <c r="BG57" s="9">
        <f>(('Base-scenario'!BH58*'Unit emission'!I101)*4545454.54545455)/30</f>
        <v>0</v>
      </c>
      <c r="BH57" s="9">
        <f>(('Base-scenario'!BI58*'Unit emission'!J101)*4545454.54545455)/30</f>
        <v>0</v>
      </c>
      <c r="BI57" s="9">
        <f>(('Base-scenario'!BJ58*'Unit emission'!K101)*4545454.54545455)/30</f>
        <v>0</v>
      </c>
      <c r="BJ57" s="9">
        <f>(('Base-scenario'!BK58*'Unit emission'!L101)*4545454.54545455)/30</f>
        <v>0</v>
      </c>
      <c r="BK57" s="9">
        <f>(('Base-scenario'!BL58*'Unit emission'!M101)*4545454.54545455)/30</f>
        <v>0</v>
      </c>
      <c r="BL57" s="9">
        <f>(('Base-scenario'!BM58*'Unit emission'!N101)*4545454.54545455)/30</f>
        <v>0</v>
      </c>
      <c r="BM57" s="9">
        <f>(('Base-scenario'!BN58*'Unit emission'!O101)*4545454.54545455)/30</f>
        <v>0</v>
      </c>
      <c r="BN57" s="9">
        <f>(('Base-scenario'!BO58*'Unit emission'!P101)*4545454.54545455)/30</f>
        <v>0</v>
      </c>
      <c r="BO57" s="9">
        <f>(('Base-scenario'!BP58*'Unit emission'!Q101)*4545454.54545455)/30</f>
        <v>0</v>
      </c>
      <c r="BP57" s="9">
        <f>(('Base-scenario'!BQ58*'Unit emission'!R101)*4545454.54545455)/30</f>
        <v>0</v>
      </c>
      <c r="BQ57" s="9">
        <v>0</v>
      </c>
      <c r="BR57" s="9">
        <f>(('Base-scenario'!BS58*'Unit emission'!C101)*4545454.54545455)/30</f>
        <v>0</v>
      </c>
      <c r="BS57" s="9">
        <f>(('Base-scenario'!BT58*'Unit emission'!D101)*4545454.54545455)/30</f>
        <v>0</v>
      </c>
      <c r="BT57" s="9">
        <f>(('Base-scenario'!BU58*'Unit emission'!E101)*4545454.54545455)/30</f>
        <v>0</v>
      </c>
      <c r="BU57" s="9">
        <f>(('Base-scenario'!BV58*'Unit emission'!F101)*4545454.54545455)/30</f>
        <v>0</v>
      </c>
      <c r="BV57" s="9">
        <f>(('Base-scenario'!BW58*'Unit emission'!G101)*4545454.54545455)/30</f>
        <v>0</v>
      </c>
      <c r="BW57" s="9">
        <f>(('Base-scenario'!BX58*'Unit emission'!H101)*4545454.54545455)/30</f>
        <v>0</v>
      </c>
      <c r="BX57" s="9">
        <f>(('Base-scenario'!BY58*'Unit emission'!I101)*4545454.54545455)/30</f>
        <v>0</v>
      </c>
      <c r="BY57" s="9">
        <f>(('Base-scenario'!BZ58*'Unit emission'!J101)*4545454.54545455)/30</f>
        <v>0</v>
      </c>
      <c r="BZ57" s="9">
        <f>(('Base-scenario'!CA58*'Unit emission'!K101)*4545454.54545455)/30</f>
        <v>0</v>
      </c>
      <c r="CA57" s="9">
        <f>(('Base-scenario'!CB58*'Unit emission'!L101)*4545454.54545455)/30</f>
        <v>0</v>
      </c>
      <c r="CB57" s="9">
        <f>(('Base-scenario'!CC58*'Unit emission'!M101)*4545454.54545455)/30</f>
        <v>0</v>
      </c>
      <c r="CC57" s="9">
        <f>(('Base-scenario'!CD58*'Unit emission'!N101)*4545454.54545455)/30</f>
        <v>0</v>
      </c>
      <c r="CD57" s="9">
        <f>(('Base-scenario'!CE58*'Unit emission'!O101)*4545454.54545455)/30</f>
        <v>0</v>
      </c>
      <c r="CE57" s="9">
        <f>(('Base-scenario'!CF58*'Unit emission'!P101)*4545454.54545455)/30</f>
        <v>0</v>
      </c>
      <c r="CF57" s="9">
        <f>(('Base-scenario'!CG58*'Unit emission'!Q101)*4545454.54545455)/30</f>
        <v>0</v>
      </c>
      <c r="CG57" s="9">
        <f>(('Base-scenario'!CH58*'Unit emission'!R101)*4545454.54545455)/30</f>
        <v>0</v>
      </c>
      <c r="CH57">
        <v>0</v>
      </c>
      <c r="CI57">
        <v>0</v>
      </c>
      <c r="CJ57">
        <v>67.333333333333329</v>
      </c>
      <c r="CK57">
        <f>(('RCP26 scenario'!C58*'Unit emission'!T101+'RCP26 scenario'!C146*'Unit emission'!T233)*4545454.54545455)/30</f>
        <v>1418602357.5657716</v>
      </c>
      <c r="CL57">
        <f>(('RCP26 scenario'!D58*'Unit emission'!U101+'RCP26 scenario'!D146*'Unit emission'!U233)*4545454.54545455)/30</f>
        <v>588036357.24404693</v>
      </c>
      <c r="CM57">
        <f>(('RCP26 scenario'!E58*'Unit emission'!V101+'RCP26 scenario'!E146*'Unit emission'!V233)*4545454.54545455)/30</f>
        <v>112770017.94341469</v>
      </c>
      <c r="CN57">
        <f>(('RCP26 scenario'!F58*'Unit emission'!W101+'RCP26 scenario'!F146*'Unit emission'!W233)*4545454.54545455)/30</f>
        <v>92080624.117597714</v>
      </c>
      <c r="CO57">
        <f>(('RCP26 scenario'!G58*'Unit emission'!X101+'RCP26 scenario'!G146*'Unit emission'!X233)*4545454.54545455)/30</f>
        <v>117840320.70562223</v>
      </c>
      <c r="CP57">
        <f>(('RCP26 scenario'!H58*'Unit emission'!Y101+'RCP26 scenario'!H146*'Unit emission'!Y233)*4545454.54545455)/30</f>
        <v>2863755.2433071467</v>
      </c>
      <c r="CQ57">
        <f>(('RCP26 scenario'!I58*'Unit emission'!Z101+'RCP26 scenario'!I146*'Unit emission'!Z233)*4545454.54545455)/30</f>
        <v>98545511.035707489</v>
      </c>
      <c r="CR57">
        <f>(('RCP26 scenario'!J58*'Unit emission'!AA101+'RCP26 scenario'!J146*'Unit emission'!AA233)*4545454.54545455)/30</f>
        <v>476672892.2626636</v>
      </c>
      <c r="CS57">
        <f>(('RCP26 scenario'!K58*'Unit emission'!AB101+'RCP26 scenario'!K146*'Unit emission'!AB233)*4545454.54545455)/30</f>
        <v>461251058.05848998</v>
      </c>
      <c r="CT57">
        <f>(('RCP26 scenario'!L58*'Unit emission'!AC101+'RCP26 scenario'!L146*'Unit emission'!AC233)*4545454.54545455)/30</f>
        <v>41067067.986002654</v>
      </c>
      <c r="CU57">
        <f>(('RCP26 scenario'!M58*'Unit emission'!AD101+'RCP26 scenario'!M146*'Unit emission'!AD233)*4545454.54545455)/30</f>
        <v>22993259.606962614</v>
      </c>
      <c r="CV57">
        <f>(('RCP26 scenario'!N58*'Unit emission'!AE101+'RCP26 scenario'!N146*'Unit emission'!AE233)*4545454.54545455)/30</f>
        <v>12656588.197290869</v>
      </c>
      <c r="CW57">
        <f>(('RCP26 scenario'!O58*'Unit emission'!AF101+'RCP26 scenario'!O146*'Unit emission'!AF233)*4545454.54545455)/30</f>
        <v>106411571.91982116</v>
      </c>
      <c r="CX57">
        <f>(('RCP26 scenario'!P58*'Unit emission'!AG101+'RCP26 scenario'!P146*'Unit emission'!AG233)*4545454.54545455)/30</f>
        <v>453126.21595225664</v>
      </c>
      <c r="CY57">
        <f>(('RCP26 scenario'!Q58*'Unit emission'!AH101+'RCP26 scenario'!Q146*'Unit emission'!AH233)*4545454.54545455)/30</f>
        <v>30388793.548291575</v>
      </c>
      <c r="CZ57">
        <f>(('RCP26 scenario'!R58*'Unit emission'!AI101+'RCP26 scenario'!R146*'Unit emission'!AI233)*4545454.54545455)/30</f>
        <v>114423062.22811751</v>
      </c>
      <c r="DA57">
        <f>(('RCP26 scenario'!S58*'Unit emission'!AJ101)*4545454.54545455)/30</f>
        <v>0</v>
      </c>
      <c r="DB57">
        <f>(('RCP26 scenario'!T58*'Unit emission'!T101+'RCP26 scenario'!T146*'Unit emission'!T233)*4545454.54545455)/30</f>
        <v>1418602357.5657716</v>
      </c>
      <c r="DC57">
        <f>(('RCP26 scenario'!U58*'Unit emission'!U101+'RCP26 scenario'!U146*'Unit emission'!U233)*4545454.54545455)/30</f>
        <v>588036357.24404693</v>
      </c>
      <c r="DD57">
        <f>(('RCP26 scenario'!V58*'Unit emission'!V101+'RCP26 scenario'!V146*'Unit emission'!V233)*4545454.54545455)/30</f>
        <v>112770017.94341469</v>
      </c>
      <c r="DE57">
        <f>(('RCP26 scenario'!W58*'Unit emission'!W101+'RCP26 scenario'!W146*'Unit emission'!W233)*4545454.54545455)/30</f>
        <v>92080624.117597714</v>
      </c>
      <c r="DF57">
        <f>(('RCP26 scenario'!X58*'Unit emission'!X101+'RCP26 scenario'!X146*'Unit emission'!X233)*4545454.54545455)/30</f>
        <v>117840320.70562223</v>
      </c>
      <c r="DG57">
        <f>(('RCP26 scenario'!Y58*'Unit emission'!Y101+'RCP26 scenario'!Y146*'Unit emission'!Y233)*4545454.54545455)/30</f>
        <v>2863755.2433071467</v>
      </c>
      <c r="DH57">
        <f>(('RCP26 scenario'!Z58*'Unit emission'!Z101+'RCP26 scenario'!Z146*'Unit emission'!Z233)*4545454.54545455)/30</f>
        <v>98545511.035707489</v>
      </c>
      <c r="DI57">
        <f>(('RCP26 scenario'!AA58*'Unit emission'!AA101+'RCP26 scenario'!AA146*'Unit emission'!AA233)*4545454.54545455)/30</f>
        <v>476672892.2626636</v>
      </c>
      <c r="DJ57">
        <f>(('RCP26 scenario'!AB58*'Unit emission'!AB101+'RCP26 scenario'!AB146*'Unit emission'!AB233)*4545454.54545455)/30</f>
        <v>461251058.05848998</v>
      </c>
      <c r="DK57">
        <f>(('RCP26 scenario'!AC58*'Unit emission'!AC101+'RCP26 scenario'!AC146*'Unit emission'!AC233)*4545454.54545455)/30</f>
        <v>41067067.986002654</v>
      </c>
      <c r="DL57">
        <f>(('RCP26 scenario'!AD58*'Unit emission'!AD101+'RCP26 scenario'!AD146*'Unit emission'!AD233)*4545454.54545455)/30</f>
        <v>22993259.606962614</v>
      </c>
      <c r="DM57">
        <f>(('RCP26 scenario'!AE58*'Unit emission'!AE101+'RCP26 scenario'!AE146*'Unit emission'!AE233)*4545454.54545455)/30</f>
        <v>12656588.197290869</v>
      </c>
      <c r="DN57">
        <f>(('RCP26 scenario'!AF58*'Unit emission'!AF101+'RCP26 scenario'!AF146*'Unit emission'!AF233)*4545454.54545455)/30</f>
        <v>106411571.91982116</v>
      </c>
      <c r="DO57">
        <f>(('RCP26 scenario'!AG58*'Unit emission'!AG101+'RCP26 scenario'!AG146*'Unit emission'!AG233)*4545454.54545455)/30</f>
        <v>453126.21595225664</v>
      </c>
      <c r="DP57">
        <f>(('RCP26 scenario'!AH58*'Unit emission'!AH101+'RCP26 scenario'!AH146*'Unit emission'!AH233)*4545454.54545455)/30</f>
        <v>30388793.548291575</v>
      </c>
      <c r="DQ57">
        <f>(('RCP26 scenario'!AI58*'Unit emission'!AI101+'RCP26 scenario'!AI146*'Unit emission'!AI233)*4545454.54545455)/30</f>
        <v>114423062.22811751</v>
      </c>
      <c r="DR57">
        <f>(('RCP26 scenario'!AJ58*'Unit emission'!AJ101)*4545454.54545455)/30</f>
        <v>0</v>
      </c>
      <c r="DS57">
        <f>(('RCP26 scenario'!AK58*'Unit emission'!T101+'RCP26 scenario'!AK146*'Unit emission'!T233)*4545454.54545455)/30</f>
        <v>1418602357.5657716</v>
      </c>
      <c r="DT57">
        <f>(('RCP26 scenario'!AL58*'Unit emission'!U101+'RCP26 scenario'!AL146*'Unit emission'!U233)*4545454.54545455)/30</f>
        <v>588036357.24404693</v>
      </c>
      <c r="DU57">
        <f>(('RCP26 scenario'!AM58*'Unit emission'!V101+'RCP26 scenario'!AM146*'Unit emission'!V233)*4545454.54545455)/30</f>
        <v>112770017.94341469</v>
      </c>
      <c r="DV57">
        <f>(('RCP26 scenario'!AN58*'Unit emission'!W101+'RCP26 scenario'!AN146*'Unit emission'!W233)*4545454.54545455)/30</f>
        <v>92080624.117597714</v>
      </c>
      <c r="DW57">
        <f>(('RCP26 scenario'!AO58*'Unit emission'!X101+'RCP26 scenario'!AO146*'Unit emission'!X233)*4545454.54545455)/30</f>
        <v>117840320.70562223</v>
      </c>
      <c r="DX57">
        <f>(('RCP26 scenario'!AP58*'Unit emission'!Y101+'RCP26 scenario'!AP146*'Unit emission'!Y233)*4545454.54545455)/30</f>
        <v>2863755.2433071467</v>
      </c>
      <c r="DY57">
        <f>(('RCP26 scenario'!AQ58*'Unit emission'!Z101+'RCP26 scenario'!AQ146*'Unit emission'!Z233)*4545454.54545455)/30</f>
        <v>98545511.035707489</v>
      </c>
      <c r="DZ57">
        <f>(('RCP26 scenario'!AR58*'Unit emission'!AA101+'RCP26 scenario'!AR146*'Unit emission'!AA233)*4545454.54545455)/30</f>
        <v>476672892.2626636</v>
      </c>
      <c r="EA57">
        <f>(('RCP26 scenario'!AS58*'Unit emission'!AB101+'RCP26 scenario'!AS146*'Unit emission'!AB233)*4545454.54545455)/30</f>
        <v>461251058.05848998</v>
      </c>
      <c r="EB57">
        <f>(('RCP26 scenario'!AT58*'Unit emission'!AC101+'RCP26 scenario'!AT146*'Unit emission'!AC233)*4545454.54545455)/30</f>
        <v>41067067.986002654</v>
      </c>
      <c r="EC57">
        <f>(('RCP26 scenario'!AU58*'Unit emission'!AD101+'RCP26 scenario'!AU146*'Unit emission'!AD233)*4545454.54545455)/30</f>
        <v>22993259.606962614</v>
      </c>
      <c r="ED57">
        <f>(('RCP26 scenario'!AV58*'Unit emission'!AE101+'RCP26 scenario'!AV146*'Unit emission'!AE233)*4545454.54545455)/30</f>
        <v>12656588.197290869</v>
      </c>
      <c r="EE57">
        <f>(('RCP26 scenario'!AW58*'Unit emission'!AF101+'RCP26 scenario'!AW146*'Unit emission'!AF233)*4545454.54545455)/30</f>
        <v>106411571.91982116</v>
      </c>
      <c r="EF57">
        <f>(('RCP26 scenario'!AX58*'Unit emission'!AG101+'RCP26 scenario'!AX146*'Unit emission'!AG233)*4545454.54545455)/30</f>
        <v>453126.21595225664</v>
      </c>
      <c r="EG57">
        <f>(('RCP26 scenario'!AY58*'Unit emission'!AH101+'RCP26 scenario'!AY146*'Unit emission'!AH233)*4545454.54545455)/30</f>
        <v>30388793.548291575</v>
      </c>
      <c r="EH57">
        <f>(('RCP26 scenario'!AZ58*'Unit emission'!AI101+'RCP26 scenario'!AZ146*'Unit emission'!AI233)*4545454.54545455)/30</f>
        <v>114423062.22811751</v>
      </c>
      <c r="EI57">
        <f>(('RCP26 scenario'!BA58*'Unit emission'!AJ101)*4545454.54545455)/30</f>
        <v>0</v>
      </c>
      <c r="EJ57" s="9">
        <f>(('RCP26 scenario'!BB58*'Unit emission'!T101)*4545454.54545455)/30</f>
        <v>0</v>
      </c>
      <c r="EK57" s="9">
        <f>(('RCP26 scenario'!BC58*'Unit emission'!U101)*4545454.54545455)/30</f>
        <v>0</v>
      </c>
      <c r="EL57" s="9">
        <f>(('RCP26 scenario'!BD58*'Unit emission'!V101)*4545454.54545455)/30</f>
        <v>0</v>
      </c>
      <c r="EM57" s="9">
        <f>(('RCP26 scenario'!BE58*'Unit emission'!W101)*4545454.54545455)/30</f>
        <v>0</v>
      </c>
      <c r="EN57" s="9">
        <f>(('RCP26 scenario'!BF58*'Unit emission'!X101)*4545454.54545455)/30</f>
        <v>0</v>
      </c>
      <c r="EO57" s="9">
        <f>(('RCP26 scenario'!BG58*'Unit emission'!Y101)*4545454.54545455)/30</f>
        <v>0</v>
      </c>
      <c r="EP57" s="9">
        <f>(('RCP26 scenario'!BH58*'Unit emission'!Z101)*4545454.54545455)/30</f>
        <v>0</v>
      </c>
      <c r="EQ57" s="9">
        <f>(('RCP26 scenario'!BI58*'Unit emission'!AA101)*4545454.54545455)/30</f>
        <v>0</v>
      </c>
      <c r="ER57" s="9">
        <f>(('RCP26 scenario'!BJ58*'Unit emission'!AB101)*4545454.54545455)/30</f>
        <v>0</v>
      </c>
      <c r="ES57" s="9">
        <f>(('RCP26 scenario'!BK58*'Unit emission'!AC101)*4545454.54545455)/30</f>
        <v>0</v>
      </c>
      <c r="ET57" s="9">
        <f>(('RCP26 scenario'!BL58*'Unit emission'!AD101)*4545454.54545455)/30</f>
        <v>0</v>
      </c>
      <c r="EU57" s="9">
        <f>(('RCP26 scenario'!BM58*'Unit emission'!AE101)*4545454.54545455)/30</f>
        <v>0</v>
      </c>
      <c r="EV57" s="9">
        <f>(('RCP26 scenario'!BN58*'Unit emission'!AF101)*4545454.54545455)/30</f>
        <v>0</v>
      </c>
      <c r="EW57" s="9">
        <f>(('RCP26 scenario'!BO58*'Unit emission'!AG101)*4545454.54545455)/30</f>
        <v>0</v>
      </c>
      <c r="EX57" s="9">
        <f>(('RCP26 scenario'!BP58*'Unit emission'!AH101)*4545454.54545455)/30</f>
        <v>0</v>
      </c>
      <c r="EY57" s="9">
        <f>(('RCP26 scenario'!BQ58*'Unit emission'!AI101)*4545454.54545455)/30</f>
        <v>0</v>
      </c>
      <c r="EZ57" s="9">
        <f>(('RCP26 scenario'!BR58*'Unit emission'!AJ101)*4545454.54545455)/30</f>
        <v>0</v>
      </c>
      <c r="FA57" s="9">
        <f>(('RCP26 scenario'!BS58*'Unit emission'!T101)*4545454.54545455)/30</f>
        <v>0</v>
      </c>
      <c r="FB57" s="9">
        <f>(('RCP26 scenario'!BT58*'Unit emission'!U101)*4545454.54545455)/30</f>
        <v>0</v>
      </c>
      <c r="FC57" s="9">
        <f>(('RCP26 scenario'!BU58*'Unit emission'!V101)*4545454.54545455)/30</f>
        <v>0</v>
      </c>
      <c r="FD57" s="9">
        <f>(('RCP26 scenario'!BV58*'Unit emission'!W101)*4545454.54545455)/30</f>
        <v>0</v>
      </c>
      <c r="FE57" s="9">
        <f>(('RCP26 scenario'!BW58*'Unit emission'!X101)*4545454.54545455)/30</f>
        <v>0</v>
      </c>
      <c r="FF57" s="9">
        <f>(('RCP26 scenario'!BX58*'Unit emission'!Y101)*4545454.54545455)/30</f>
        <v>0</v>
      </c>
      <c r="FG57" s="9">
        <f>(('RCP26 scenario'!BY58*'Unit emission'!Z101)*4545454.54545455)/30</f>
        <v>0</v>
      </c>
      <c r="FH57" s="9">
        <f>(('RCP26 scenario'!BZ58*'Unit emission'!AA101)*4545454.54545455)/30</f>
        <v>0</v>
      </c>
      <c r="FI57" s="9">
        <f>(('RCP26 scenario'!CA58*'Unit emission'!AB101)*4545454.54545455)/30</f>
        <v>0</v>
      </c>
      <c r="FJ57" s="9">
        <f>(('RCP26 scenario'!CB58*'Unit emission'!AC101)*4545454.54545455)/30</f>
        <v>0</v>
      </c>
      <c r="FK57" s="9">
        <f>(('RCP26 scenario'!CC58*'Unit emission'!AD101)*4545454.54545455)/30</f>
        <v>0</v>
      </c>
      <c r="FL57" s="9">
        <f>(('RCP26 scenario'!CD58*'Unit emission'!AE101)*4545454.54545455)/30</f>
        <v>0</v>
      </c>
      <c r="FM57" s="9">
        <f>(('RCP26 scenario'!CE58*'Unit emission'!AF101)*4545454.54545455)/30</f>
        <v>0</v>
      </c>
      <c r="FN57" s="9">
        <f>(('RCP26 scenario'!CF58*'Unit emission'!AG101)*4545454.54545455)/30</f>
        <v>0</v>
      </c>
      <c r="FO57" s="9">
        <f>(('RCP26 scenario'!CG58*'Unit emission'!AH101)*4545454.54545455)/30</f>
        <v>0</v>
      </c>
      <c r="FP57" s="9">
        <f>(('RCP26 scenario'!CH58*'Unit emission'!AI101)*4545454.54545455)/30</f>
        <v>0</v>
      </c>
      <c r="FQ57">
        <v>0</v>
      </c>
      <c r="FR57">
        <v>0</v>
      </c>
      <c r="FS57">
        <v>67.333333333333329</v>
      </c>
      <c r="FT57">
        <f>(('RCP19 scenario'!C58*'Unit emission'!AK101+'RCP19 scenario'!C146*'Unit emission'!AK233)*4545454.54545455)/30</f>
        <v>1418602357.5657716</v>
      </c>
      <c r="FU57">
        <f>(('RCP19 scenario'!D58*'Unit emission'!AL101+'RCP19 scenario'!D146*'Unit emission'!AL233)*4545454.54545455)/30</f>
        <v>588036357.24404693</v>
      </c>
      <c r="FV57">
        <f>(('RCP19 scenario'!E58*'Unit emission'!AM101+'RCP19 scenario'!E146*'Unit emission'!AM233)*4545454.54545455)/30</f>
        <v>112770017.94341469</v>
      </c>
      <c r="FW57">
        <f>(('RCP19 scenario'!F58*'Unit emission'!AN101+'RCP19 scenario'!F146*'Unit emission'!AN233)*4545454.54545455)/30</f>
        <v>92080624.117597714</v>
      </c>
      <c r="FX57">
        <f>(('RCP19 scenario'!G58*'Unit emission'!AO101+'RCP19 scenario'!G146*'Unit emission'!AO233)*4545454.54545455)/30</f>
        <v>117840320.70562223</v>
      </c>
      <c r="FY57">
        <f>(('RCP19 scenario'!H58*'Unit emission'!AP101+'RCP19 scenario'!H146*'Unit emission'!AP233)*4545454.54545455)/30</f>
        <v>2863755.2433071467</v>
      </c>
      <c r="FZ57">
        <f>(('RCP19 scenario'!I58*'Unit emission'!AQ101+'RCP19 scenario'!I146*'Unit emission'!AQ233)*4545454.54545455)/30</f>
        <v>98545511.035707489</v>
      </c>
      <c r="GA57">
        <f>(('RCP19 scenario'!J58*'Unit emission'!AR101+'RCP19 scenario'!J146*'Unit emission'!AR233)*4545454.54545455)/30</f>
        <v>476672892.2626636</v>
      </c>
      <c r="GB57">
        <f>(('RCP19 scenario'!K58*'Unit emission'!AS101+'RCP19 scenario'!K146*'Unit emission'!AS233)*4545454.54545455)/30</f>
        <v>461251058.05848998</v>
      </c>
      <c r="GC57">
        <f>(('RCP19 scenario'!L58*'Unit emission'!AT101+'RCP19 scenario'!L146*'Unit emission'!AT233)*4545454.54545455)/30</f>
        <v>41067067.986002654</v>
      </c>
      <c r="GD57">
        <f>(('RCP19 scenario'!M58*'Unit emission'!AU101+'RCP19 scenario'!M146*'Unit emission'!AU233)*4545454.54545455)/30</f>
        <v>22993259.606962614</v>
      </c>
      <c r="GE57">
        <f>(('RCP19 scenario'!N58*'Unit emission'!AV101+'RCP19 scenario'!N146*'Unit emission'!AV233)*4545454.54545455)/30</f>
        <v>12656588.197290869</v>
      </c>
      <c r="GF57">
        <f>(('RCP19 scenario'!O58*'Unit emission'!AW101+'RCP19 scenario'!O146*'Unit emission'!AW233)*4545454.54545455)/30</f>
        <v>106411571.91982116</v>
      </c>
      <c r="GG57">
        <f>(('RCP19 scenario'!P58*'Unit emission'!AX101+'RCP19 scenario'!P146*'Unit emission'!AX233)*4545454.54545455)/30</f>
        <v>453126.21595225664</v>
      </c>
      <c r="GH57">
        <f>(('RCP19 scenario'!Q58*'Unit emission'!AY101+'RCP19 scenario'!Q146*'Unit emission'!AY233)*4545454.54545455)/30</f>
        <v>30388793.548291575</v>
      </c>
      <c r="GI57">
        <f>(('RCP19 scenario'!R58*'Unit emission'!AZ101+'RCP19 scenario'!R146*'Unit emission'!AZ233)*4545454.54545455)/30</f>
        <v>114423062.22811751</v>
      </c>
      <c r="GJ57">
        <f>(('RCP19 scenario'!S58*'Unit emission'!BA101)*4545454.54545455)/30</f>
        <v>0</v>
      </c>
      <c r="GK57">
        <f>(('RCP19 scenario'!T58*'Unit emission'!AK101+'RCP19 scenario'!T146*'Unit emission'!AK233)*4545454.54545455)/30</f>
        <v>1418602357.5657716</v>
      </c>
      <c r="GL57">
        <f>(('RCP19 scenario'!U58*'Unit emission'!AL101+'RCP19 scenario'!U146*'Unit emission'!AL233)*4545454.54545455)/30</f>
        <v>588036357.24404693</v>
      </c>
      <c r="GM57">
        <f>(('RCP19 scenario'!V58*'Unit emission'!AM101+'RCP19 scenario'!V146*'Unit emission'!AM233)*4545454.54545455)/30</f>
        <v>112770017.94341469</v>
      </c>
      <c r="GN57">
        <f>(('RCP19 scenario'!W58*'Unit emission'!AN101+'RCP19 scenario'!W146*'Unit emission'!AN233)*4545454.54545455)/30</f>
        <v>92080624.117597714</v>
      </c>
      <c r="GO57">
        <f>(('RCP19 scenario'!X58*'Unit emission'!AO101+'RCP19 scenario'!X146*'Unit emission'!AO233)*4545454.54545455)/30</f>
        <v>117840320.70562223</v>
      </c>
      <c r="GP57">
        <f>(('RCP19 scenario'!Y58*'Unit emission'!AP101+'RCP19 scenario'!Y146*'Unit emission'!AP233)*4545454.54545455)/30</f>
        <v>2863755.2433071467</v>
      </c>
      <c r="GQ57">
        <f>(('RCP19 scenario'!Z58*'Unit emission'!AQ101+'RCP19 scenario'!Z146*'Unit emission'!AQ233)*4545454.54545455)/30</f>
        <v>98545511.035707489</v>
      </c>
      <c r="GR57">
        <f>(('RCP19 scenario'!AA58*'Unit emission'!AR101+'RCP19 scenario'!AA146*'Unit emission'!AR233)*4545454.54545455)/30</f>
        <v>476672892.2626636</v>
      </c>
      <c r="GS57">
        <f>(('RCP19 scenario'!AB58*'Unit emission'!AS101+'RCP19 scenario'!AB146*'Unit emission'!AS233)*4545454.54545455)/30</f>
        <v>461251058.05848998</v>
      </c>
      <c r="GT57">
        <f>(('RCP19 scenario'!AC58*'Unit emission'!AT101+'RCP19 scenario'!AC146*'Unit emission'!AT233)*4545454.54545455)/30</f>
        <v>41067067.986002654</v>
      </c>
      <c r="GU57">
        <f>(('RCP19 scenario'!AD58*'Unit emission'!AU101+'RCP19 scenario'!AD146*'Unit emission'!AU233)*4545454.54545455)/30</f>
        <v>22993259.606962614</v>
      </c>
      <c r="GV57">
        <f>(('RCP19 scenario'!AE58*'Unit emission'!AV101+'RCP19 scenario'!AE146*'Unit emission'!AV233)*4545454.54545455)/30</f>
        <v>12656588.197290869</v>
      </c>
      <c r="GW57">
        <f>(('RCP19 scenario'!AF58*'Unit emission'!AW101+'RCP19 scenario'!AF146*'Unit emission'!AW233)*4545454.54545455)/30</f>
        <v>106411571.91982116</v>
      </c>
      <c r="GX57">
        <f>(('RCP19 scenario'!AG58*'Unit emission'!AX101+'RCP19 scenario'!AG146*'Unit emission'!AX233)*4545454.54545455)/30</f>
        <v>453126.21595225664</v>
      </c>
      <c r="GY57">
        <f>(('RCP19 scenario'!AH58*'Unit emission'!AY101+'RCP19 scenario'!AH146*'Unit emission'!AY233)*4545454.54545455)/30</f>
        <v>30388793.548291575</v>
      </c>
      <c r="GZ57">
        <f>(('RCP19 scenario'!AI58*'Unit emission'!AZ101+'RCP19 scenario'!AI146*'Unit emission'!AZ233)*4545454.54545455)/30</f>
        <v>114423062.22811751</v>
      </c>
      <c r="HA57">
        <f>(('RCP19 scenario'!AJ58*'Unit emission'!BA101)*4545454.54545455)/30</f>
        <v>0</v>
      </c>
      <c r="HB57">
        <f>(('RCP19 scenario'!AK58*'Unit emission'!AK101+'RCP19 scenario'!AK146*'Unit emission'!AK233)*4545454.54545455)/30</f>
        <v>1418602357.5657716</v>
      </c>
      <c r="HC57">
        <f>(('RCP19 scenario'!AL58*'Unit emission'!AL101+'RCP19 scenario'!AL146*'Unit emission'!AL233)*4545454.54545455)/30</f>
        <v>588036357.24404693</v>
      </c>
      <c r="HD57">
        <f>(('RCP19 scenario'!AM58*'Unit emission'!AM101+'RCP19 scenario'!AM146*'Unit emission'!AM233)*4545454.54545455)/30</f>
        <v>112770017.94341469</v>
      </c>
      <c r="HE57">
        <f>(('RCP19 scenario'!AN58*'Unit emission'!AN101+'RCP19 scenario'!AN146*'Unit emission'!AN233)*4545454.54545455)/30</f>
        <v>92080624.117597714</v>
      </c>
      <c r="HF57">
        <f>(('RCP19 scenario'!AO58*'Unit emission'!AO101+'RCP19 scenario'!AO146*'Unit emission'!AO233)*4545454.54545455)/30</f>
        <v>117840320.70562223</v>
      </c>
      <c r="HG57">
        <f>(('RCP19 scenario'!AP58*'Unit emission'!AP101+'RCP19 scenario'!AP146*'Unit emission'!AP233)*4545454.54545455)/30</f>
        <v>2863755.2433071467</v>
      </c>
      <c r="HH57">
        <f>(('RCP19 scenario'!AQ58*'Unit emission'!AQ101+'RCP19 scenario'!AQ146*'Unit emission'!AQ233)*4545454.54545455)/30</f>
        <v>98545511.035707489</v>
      </c>
      <c r="HI57">
        <f>(('RCP19 scenario'!AR58*'Unit emission'!AR101+'RCP19 scenario'!AR146*'Unit emission'!AR233)*4545454.54545455)/30</f>
        <v>476672892.2626636</v>
      </c>
      <c r="HJ57">
        <f>(('RCP19 scenario'!AS58*'Unit emission'!AS101+'RCP19 scenario'!AS146*'Unit emission'!AS233)*4545454.54545455)/30</f>
        <v>461251058.05848998</v>
      </c>
      <c r="HK57">
        <f>(('RCP19 scenario'!AT58*'Unit emission'!AT101+'RCP19 scenario'!AT146*'Unit emission'!AT233)*4545454.54545455)/30</f>
        <v>41067067.986002654</v>
      </c>
      <c r="HL57">
        <f>(('RCP19 scenario'!AU58*'Unit emission'!AU101+'RCP19 scenario'!AU146*'Unit emission'!AU233)*4545454.54545455)/30</f>
        <v>22993259.606962614</v>
      </c>
      <c r="HM57">
        <f>(('RCP19 scenario'!AV58*'Unit emission'!AV101+'RCP19 scenario'!AV146*'Unit emission'!AV233)*4545454.54545455)/30</f>
        <v>12656588.197290869</v>
      </c>
      <c r="HN57">
        <f>(('RCP19 scenario'!AW58*'Unit emission'!AW101+'RCP19 scenario'!AW146*'Unit emission'!AW233)*4545454.54545455)/30</f>
        <v>106411571.91982116</v>
      </c>
      <c r="HO57">
        <f>(('RCP19 scenario'!AX58*'Unit emission'!AX101+'RCP19 scenario'!AX146*'Unit emission'!AX233)*4545454.54545455)/30</f>
        <v>453126.21595225664</v>
      </c>
      <c r="HP57">
        <f>(('RCP19 scenario'!AY58*'Unit emission'!AY101+'RCP19 scenario'!AY146*'Unit emission'!AY233)*4545454.54545455)/30</f>
        <v>30388793.548291575</v>
      </c>
      <c r="HQ57">
        <f>(('RCP19 scenario'!AZ58*'Unit emission'!AZ101+'RCP19 scenario'!AZ146*'Unit emission'!AZ233)*4545454.54545455)/30</f>
        <v>114423062.22811751</v>
      </c>
      <c r="HR57">
        <f>(('RCP19 scenario'!BA58*'Unit emission'!BA101)*4545454.54545455)/30</f>
        <v>0</v>
      </c>
      <c r="HS57" s="9">
        <f>(('RCP19 scenario'!BB58*'Unit emission'!AK101)*4545454.54545455)/30</f>
        <v>0</v>
      </c>
      <c r="HT57" s="9">
        <f>(('RCP19 scenario'!BC58*'Unit emission'!AL101)*4545454.54545455)/30</f>
        <v>0</v>
      </c>
      <c r="HU57" s="9">
        <f>(('RCP19 scenario'!BD58*'Unit emission'!AM101)*4545454.54545455)/30</f>
        <v>0</v>
      </c>
      <c r="HV57" s="9">
        <f>(('RCP19 scenario'!BE58*'Unit emission'!AN101)*4545454.54545455)/30</f>
        <v>0</v>
      </c>
      <c r="HW57" s="9">
        <f>(('RCP19 scenario'!BF58*'Unit emission'!AO101)*4545454.54545455)/30</f>
        <v>0</v>
      </c>
      <c r="HX57" s="9">
        <f>(('RCP19 scenario'!BG58*'Unit emission'!AP101)*4545454.54545455)/30</f>
        <v>0</v>
      </c>
      <c r="HY57" s="9">
        <f>(('RCP19 scenario'!BH58*'Unit emission'!AQ101)*4545454.54545455)/30</f>
        <v>0</v>
      </c>
      <c r="HZ57" s="9">
        <f>(('RCP19 scenario'!BI58*'Unit emission'!AR101)*4545454.54545455)/30</f>
        <v>0</v>
      </c>
      <c r="IA57" s="9">
        <f>(('RCP19 scenario'!BJ58*'Unit emission'!AS101)*4545454.54545455)/30</f>
        <v>0</v>
      </c>
      <c r="IB57" s="9">
        <f>(('RCP19 scenario'!BK58*'Unit emission'!AT101)*4545454.54545455)/30</f>
        <v>0</v>
      </c>
      <c r="IC57" s="9">
        <f>(('RCP19 scenario'!BL58*'Unit emission'!AU101)*4545454.54545455)/30</f>
        <v>0</v>
      </c>
      <c r="ID57" s="9">
        <f>(('RCP19 scenario'!BM58*'Unit emission'!AV101)*4545454.54545455)/30</f>
        <v>0</v>
      </c>
      <c r="IE57" s="9">
        <f>(('RCP19 scenario'!BN58*'Unit emission'!AW101)*4545454.54545455)/30</f>
        <v>0</v>
      </c>
      <c r="IF57" s="9">
        <f>(('RCP19 scenario'!BO58*'Unit emission'!AX101)*4545454.54545455)/30</f>
        <v>0</v>
      </c>
      <c r="IG57" s="9">
        <f>(('RCP19 scenario'!BP58*'Unit emission'!AY101)*4545454.54545455)/30</f>
        <v>0</v>
      </c>
      <c r="IH57" s="9">
        <f>(('RCP19 scenario'!BQ58*'Unit emission'!AZ101)*4545454.54545455)/30</f>
        <v>0</v>
      </c>
      <c r="II57" s="9">
        <f>(('RCP19 scenario'!BR58*'Unit emission'!BA101)*4545454.54545455)/30</f>
        <v>0</v>
      </c>
      <c r="IJ57" s="9">
        <f>(('RCP19 scenario'!BS58*'Unit emission'!AK101)*4545454.54545455)/30</f>
        <v>0</v>
      </c>
      <c r="IK57" s="9">
        <f>(('RCP19 scenario'!BT58*'Unit emission'!AL101)*4545454.54545455)/30</f>
        <v>0</v>
      </c>
      <c r="IL57" s="9">
        <f>(('RCP19 scenario'!BU58*'Unit emission'!AM101)*4545454.54545455)/30</f>
        <v>0</v>
      </c>
      <c r="IM57" s="9">
        <f>(('RCP19 scenario'!BV58*'Unit emission'!AN101)*4545454.54545455)/30</f>
        <v>0</v>
      </c>
      <c r="IN57" s="9">
        <f>(('RCP19 scenario'!BW58*'Unit emission'!AO101)*4545454.54545455)/30</f>
        <v>0</v>
      </c>
      <c r="IO57" s="9">
        <f>(('RCP19 scenario'!BX58*'Unit emission'!AP101)*4545454.54545455)/30</f>
        <v>0</v>
      </c>
      <c r="IP57" s="9">
        <f>(('RCP19 scenario'!BY58*'Unit emission'!AQ101)*4545454.54545455)/30</f>
        <v>0</v>
      </c>
      <c r="IQ57" s="9">
        <f>(('RCP19 scenario'!BZ58*'Unit emission'!AR101)*4545454.54545455)/30</f>
        <v>0</v>
      </c>
      <c r="IR57" s="9">
        <f>(('RCP19 scenario'!CA58*'Unit emission'!AS101)*4545454.54545455)/30</f>
        <v>0</v>
      </c>
      <c r="IS57" s="9">
        <f>(('RCP19 scenario'!CB58*'Unit emission'!AT101)*4545454.54545455)/30</f>
        <v>0</v>
      </c>
      <c r="IT57" s="9">
        <f>(('RCP19 scenario'!CC58*'Unit emission'!AU101)*4545454.54545455)/30</f>
        <v>0</v>
      </c>
      <c r="IU57" s="9">
        <f>(('RCP19 scenario'!CD58*'Unit emission'!AV101)*4545454.54545455)/30</f>
        <v>0</v>
      </c>
      <c r="IV57" s="9">
        <f>(('RCP19 scenario'!CE58*'Unit emission'!AW101)*4545454.54545455)/30</f>
        <v>0</v>
      </c>
      <c r="IW57" s="9">
        <f>(('RCP19 scenario'!CF58*'Unit emission'!AX101)*4545454.54545455)/30</f>
        <v>0</v>
      </c>
      <c r="IX57" s="9">
        <f>(('RCP19 scenario'!CG58*'Unit emission'!AY101)*4545454.54545455)/30</f>
        <v>0</v>
      </c>
      <c r="IY57" s="9">
        <f>(('RCP19 scenario'!CH58*'Unit emission'!AZ101)*4545454.54545455)/30</f>
        <v>0</v>
      </c>
    </row>
    <row r="58" spans="1:259" x14ac:dyDescent="0.25">
      <c r="A58">
        <v>2021</v>
      </c>
      <c r="B58">
        <f>(('Base-scenario'!C59*'Unit emission'!C102+'Base-scenario'!C147*'Unit emission'!C234)*4545454.54545455)/30</f>
        <v>886020523.56898606</v>
      </c>
      <c r="C58">
        <f>(('Base-scenario'!D59*'Unit emission'!D102+'Base-scenario'!D147*'Unit emission'!D234)*4545454.54545455)/30</f>
        <v>286359900.75449377</v>
      </c>
      <c r="D58">
        <f>(('Base-scenario'!E59*'Unit emission'!E102+'Base-scenario'!E147*'Unit emission'!E234)*4545454.54545455)/30</f>
        <v>53849818.444497824</v>
      </c>
      <c r="E58">
        <f>(('Base-scenario'!F59*'Unit emission'!F102+'Base-scenario'!F147*'Unit emission'!F234)*4545454.54545455)/30</f>
        <v>25379561.00527237</v>
      </c>
      <c r="F58">
        <f>(('Base-scenario'!G59*'Unit emission'!G102+'Base-scenario'!G147*'Unit emission'!G234)*4545454.54545455)/30</f>
        <v>911417383.65318847</v>
      </c>
      <c r="G58">
        <f>(('Base-scenario'!H59*'Unit emission'!H102+'Base-scenario'!H147*'Unit emission'!H234)*4545454.54545455)/30</f>
        <v>3259143.0170875755</v>
      </c>
      <c r="H58">
        <f>(('Base-scenario'!I59*'Unit emission'!I102+'Base-scenario'!I147*'Unit emission'!I234)*4545454.54545455)/30</f>
        <v>35571357.025327273</v>
      </c>
      <c r="I58">
        <f>(('Base-scenario'!J59*'Unit emission'!J102+'Base-scenario'!J147*'Unit emission'!J234)*4545454.54545455)/30</f>
        <v>74511065.932745367</v>
      </c>
      <c r="J58">
        <f>(('Base-scenario'!K59*'Unit emission'!K102+'Base-scenario'!K147*'Unit emission'!K234)*4545454.54545455)/30</f>
        <v>693653810.9905355</v>
      </c>
      <c r="K58">
        <f>(('Base-scenario'!L59*'Unit emission'!L102+'Base-scenario'!L147*'Unit emission'!L234)*4545454.54545455)/30</f>
        <v>26082884.968153082</v>
      </c>
      <c r="L58">
        <f>(('Base-scenario'!M59*'Unit emission'!M102+'Base-scenario'!M147*'Unit emission'!M234)*4545454.54545455)/30</f>
        <v>59066613.839130856</v>
      </c>
      <c r="M58">
        <f>(('Base-scenario'!N59*'Unit emission'!N102+'Base-scenario'!N147*'Unit emission'!N234)*4545454.54545455)/30</f>
        <v>5597170.3993403269</v>
      </c>
      <c r="N58">
        <f>(('Base-scenario'!O59*'Unit emission'!O102+'Base-scenario'!O147*'Unit emission'!O234)*4545454.54545455)/30</f>
        <v>26536126.31416354</v>
      </c>
      <c r="O58">
        <f>(('Base-scenario'!P59*'Unit emission'!P102+'Base-scenario'!P147*'Unit emission'!P234)*4545454.54545455)/30</f>
        <v>3377749.938335699</v>
      </c>
      <c r="P58">
        <f>(('Base-scenario'!Q59*'Unit emission'!Q102+'Base-scenario'!Q147*'Unit emission'!Q234)*4545454.54545455)/30</f>
        <v>13147579.366466921</v>
      </c>
      <c r="Q58">
        <f>(('Base-scenario'!R59*'Unit emission'!R102+'Base-scenario'!R147*'Unit emission'!R234)*4545454.54545455)/30</f>
        <v>657620992.68787014</v>
      </c>
      <c r="R58">
        <v>0</v>
      </c>
      <c r="S58">
        <f>(('Base-scenario'!T59*'Unit emission'!C102+'Base-scenario'!T147*'Unit emission'!C234)*4545454.54545455)/30</f>
        <v>886020523.56898606</v>
      </c>
      <c r="T58">
        <f>(('Base-scenario'!U59*'Unit emission'!D102+'Base-scenario'!U147*'Unit emission'!D234)*4545454.54545455)/30</f>
        <v>286359900.75449377</v>
      </c>
      <c r="U58">
        <f>(('Base-scenario'!V59*'Unit emission'!E102+'Base-scenario'!V147*'Unit emission'!E234)*4545454.54545455)/30</f>
        <v>53849818.444497824</v>
      </c>
      <c r="V58">
        <f>(('Base-scenario'!W59*'Unit emission'!F102+'Base-scenario'!W147*'Unit emission'!F234)*4545454.54545455)/30</f>
        <v>25379561.00527237</v>
      </c>
      <c r="W58">
        <f>(('Base-scenario'!X59*'Unit emission'!G102+'Base-scenario'!X147*'Unit emission'!G234)*4545454.54545455)/30</f>
        <v>911417383.65318847</v>
      </c>
      <c r="X58">
        <f>(('Base-scenario'!Y59*'Unit emission'!H102+'Base-scenario'!Y147*'Unit emission'!H234)*4545454.54545455)/30</f>
        <v>3259143.0170875755</v>
      </c>
      <c r="Y58">
        <f>(('Base-scenario'!Z59*'Unit emission'!I102+'Base-scenario'!Z147*'Unit emission'!I234)*4545454.54545455)/30</f>
        <v>35571357.025327273</v>
      </c>
      <c r="Z58">
        <f>(('Base-scenario'!AA59*'Unit emission'!J102+'Base-scenario'!AA147*'Unit emission'!J234)*4545454.54545455)/30</f>
        <v>74511065.932745367</v>
      </c>
      <c r="AA58">
        <f>(('Base-scenario'!AB59*'Unit emission'!K102+'Base-scenario'!AB147*'Unit emission'!K234)*4545454.54545455)/30</f>
        <v>693653810.9905355</v>
      </c>
      <c r="AB58">
        <f>(('Base-scenario'!AC59*'Unit emission'!L102+'Base-scenario'!AC147*'Unit emission'!L234)*4545454.54545455)/30</f>
        <v>26082884.968153082</v>
      </c>
      <c r="AC58">
        <f>(('Base-scenario'!AD59*'Unit emission'!M102+'Base-scenario'!AD147*'Unit emission'!M234)*4545454.54545455)/30</f>
        <v>59066613.839130856</v>
      </c>
      <c r="AD58">
        <f>(('Base-scenario'!AE59*'Unit emission'!N102+'Base-scenario'!AE147*'Unit emission'!N234)*4545454.54545455)/30</f>
        <v>5597170.3993403269</v>
      </c>
      <c r="AE58">
        <f>(('Base-scenario'!AF59*'Unit emission'!O102+'Base-scenario'!AF147*'Unit emission'!O234)*4545454.54545455)/30</f>
        <v>26536126.31416354</v>
      </c>
      <c r="AF58">
        <f>(('Base-scenario'!AG59*'Unit emission'!P102+'Base-scenario'!AG147*'Unit emission'!P234)*4545454.54545455)/30</f>
        <v>3377749.938335699</v>
      </c>
      <c r="AG58">
        <f>(('Base-scenario'!AH59*'Unit emission'!Q102+'Base-scenario'!AH147*'Unit emission'!Q234)*4545454.54545455)/30</f>
        <v>13147579.366466921</v>
      </c>
      <c r="AH58">
        <f>(('Base-scenario'!AI59*'Unit emission'!R102+'Base-scenario'!AI147*'Unit emission'!R234)*4545454.54545455)/30</f>
        <v>657620992.68787014</v>
      </c>
      <c r="AI58">
        <v>0</v>
      </c>
      <c r="AJ58">
        <f>(('Base-scenario'!AK59*'Unit emission'!C102+'Base-scenario'!AK147*'Unit emission'!C234)*4545454.54545455)/30</f>
        <v>886020523.56898606</v>
      </c>
      <c r="AK58">
        <f>(('Base-scenario'!AL59*'Unit emission'!D102+'Base-scenario'!AL147*'Unit emission'!D234)*4545454.54545455)/30</f>
        <v>286359900.75449377</v>
      </c>
      <c r="AL58">
        <f>(('Base-scenario'!AM59*'Unit emission'!E102+'Base-scenario'!AM147*'Unit emission'!E234)*4545454.54545455)/30</f>
        <v>53849818.444497824</v>
      </c>
      <c r="AM58">
        <f>(('Base-scenario'!AN59*'Unit emission'!F102+'Base-scenario'!AN147*'Unit emission'!F234)*4545454.54545455)/30</f>
        <v>25379561.00527237</v>
      </c>
      <c r="AN58">
        <f>(('Base-scenario'!AO59*'Unit emission'!G102+'Base-scenario'!AO147*'Unit emission'!G234)*4545454.54545455)/30</f>
        <v>911417383.65318847</v>
      </c>
      <c r="AO58">
        <f>(('Base-scenario'!AP59*'Unit emission'!H102+'Base-scenario'!AP147*'Unit emission'!H234)*4545454.54545455)/30</f>
        <v>3259143.0170875755</v>
      </c>
      <c r="AP58">
        <f>(('Base-scenario'!AQ59*'Unit emission'!I102+'Base-scenario'!AQ147*'Unit emission'!I234)*4545454.54545455)/30</f>
        <v>35571357.025327273</v>
      </c>
      <c r="AQ58">
        <f>(('Base-scenario'!AR59*'Unit emission'!J102+'Base-scenario'!AR147*'Unit emission'!J234)*4545454.54545455)/30</f>
        <v>74511065.932745367</v>
      </c>
      <c r="AR58">
        <f>(('Base-scenario'!AS59*'Unit emission'!K102+'Base-scenario'!AS147*'Unit emission'!K234)*4545454.54545455)/30</f>
        <v>693653810.9905355</v>
      </c>
      <c r="AS58">
        <f>(('Base-scenario'!AT59*'Unit emission'!L102+'Base-scenario'!AT147*'Unit emission'!L234)*4545454.54545455)/30</f>
        <v>26082884.968153082</v>
      </c>
      <c r="AT58">
        <f>(('Base-scenario'!AU59*'Unit emission'!M102+'Base-scenario'!AU147*'Unit emission'!M234)*4545454.54545455)/30</f>
        <v>59066613.839130856</v>
      </c>
      <c r="AU58">
        <f>(('Base-scenario'!AV59*'Unit emission'!N102+'Base-scenario'!AV147*'Unit emission'!N234)*4545454.54545455)/30</f>
        <v>5597170.3993403269</v>
      </c>
      <c r="AV58">
        <f>(('Base-scenario'!AW59*'Unit emission'!O102+'Base-scenario'!AW147*'Unit emission'!O234)*4545454.54545455)/30</f>
        <v>26536126.31416354</v>
      </c>
      <c r="AW58">
        <f>(('Base-scenario'!AX59*'Unit emission'!P102+'Base-scenario'!AX147*'Unit emission'!P234)*4545454.54545455)/30</f>
        <v>3377749.938335699</v>
      </c>
      <c r="AX58">
        <f>(('Base-scenario'!AY59*'Unit emission'!Q102+'Base-scenario'!AY147*'Unit emission'!Q234)*4545454.54545455)/30</f>
        <v>13147579.366466921</v>
      </c>
      <c r="AY58">
        <f>(('Base-scenario'!AZ59*'Unit emission'!R102+'Base-scenario'!AZ147*'Unit emission'!R234)*4545454.54545455)/30</f>
        <v>657620992.68787014</v>
      </c>
      <c r="AZ58">
        <v>0</v>
      </c>
      <c r="BA58" s="9">
        <f>(('Base-scenario'!BB59*'Unit emission'!C102)*4545454.54545455)/30</f>
        <v>0</v>
      </c>
      <c r="BB58" s="9">
        <f>(('Base-scenario'!BC59*'Unit emission'!D102)*4545454.54545455)/30</f>
        <v>0</v>
      </c>
      <c r="BC58" s="9">
        <f>(('Base-scenario'!BD59*'Unit emission'!E102)*4545454.54545455)/30</f>
        <v>0</v>
      </c>
      <c r="BD58" s="9">
        <f>(('Base-scenario'!BE59*'Unit emission'!F102)*4545454.54545455)/30</f>
        <v>0</v>
      </c>
      <c r="BE58" s="9">
        <f>(('Base-scenario'!BF59*'Unit emission'!G102)*4545454.54545455)/30</f>
        <v>0</v>
      </c>
      <c r="BF58" s="9">
        <f>(('Base-scenario'!BG59*'Unit emission'!H102)*4545454.54545455)/30</f>
        <v>0</v>
      </c>
      <c r="BG58" s="9">
        <f>(('Base-scenario'!BH59*'Unit emission'!I102)*4545454.54545455)/30</f>
        <v>0</v>
      </c>
      <c r="BH58" s="9">
        <f>(('Base-scenario'!BI59*'Unit emission'!J102)*4545454.54545455)/30</f>
        <v>0</v>
      </c>
      <c r="BI58" s="9">
        <f>(('Base-scenario'!BJ59*'Unit emission'!K102)*4545454.54545455)/30</f>
        <v>0</v>
      </c>
      <c r="BJ58" s="9">
        <f>(('Base-scenario'!BK59*'Unit emission'!L102)*4545454.54545455)/30</f>
        <v>0</v>
      </c>
      <c r="BK58" s="9">
        <f>(('Base-scenario'!BL59*'Unit emission'!M102)*4545454.54545455)/30</f>
        <v>0</v>
      </c>
      <c r="BL58" s="9">
        <f>(('Base-scenario'!BM59*'Unit emission'!N102)*4545454.54545455)/30</f>
        <v>0</v>
      </c>
      <c r="BM58" s="9">
        <f>(('Base-scenario'!BN59*'Unit emission'!O102)*4545454.54545455)/30</f>
        <v>0</v>
      </c>
      <c r="BN58" s="9">
        <f>(('Base-scenario'!BO59*'Unit emission'!P102)*4545454.54545455)/30</f>
        <v>0</v>
      </c>
      <c r="BO58" s="9">
        <f>(('Base-scenario'!BP59*'Unit emission'!Q102)*4545454.54545455)/30</f>
        <v>0</v>
      </c>
      <c r="BP58" s="9">
        <f>(('Base-scenario'!BQ59*'Unit emission'!R102)*4545454.54545455)/30</f>
        <v>0</v>
      </c>
      <c r="BQ58" s="9">
        <v>0</v>
      </c>
      <c r="BR58" s="9">
        <f>(('Base-scenario'!BS59*'Unit emission'!C102)*4545454.54545455)/30</f>
        <v>0</v>
      </c>
      <c r="BS58" s="9">
        <f>(('Base-scenario'!BT59*'Unit emission'!D102)*4545454.54545455)/30</f>
        <v>0</v>
      </c>
      <c r="BT58" s="9">
        <f>(('Base-scenario'!BU59*'Unit emission'!E102)*4545454.54545455)/30</f>
        <v>0</v>
      </c>
      <c r="BU58" s="9">
        <f>(('Base-scenario'!BV59*'Unit emission'!F102)*4545454.54545455)/30</f>
        <v>0</v>
      </c>
      <c r="BV58" s="9">
        <f>(('Base-scenario'!BW59*'Unit emission'!G102)*4545454.54545455)/30</f>
        <v>0</v>
      </c>
      <c r="BW58" s="9">
        <f>(('Base-scenario'!BX59*'Unit emission'!H102)*4545454.54545455)/30</f>
        <v>0</v>
      </c>
      <c r="BX58" s="9">
        <f>(('Base-scenario'!BY59*'Unit emission'!I102)*4545454.54545455)/30</f>
        <v>0</v>
      </c>
      <c r="BY58" s="9">
        <f>(('Base-scenario'!BZ59*'Unit emission'!J102)*4545454.54545455)/30</f>
        <v>0</v>
      </c>
      <c r="BZ58" s="9">
        <f>(('Base-scenario'!CA59*'Unit emission'!K102)*4545454.54545455)/30</f>
        <v>0</v>
      </c>
      <c r="CA58" s="9">
        <f>(('Base-scenario'!CB59*'Unit emission'!L102)*4545454.54545455)/30</f>
        <v>0</v>
      </c>
      <c r="CB58" s="9">
        <f>(('Base-scenario'!CC59*'Unit emission'!M102)*4545454.54545455)/30</f>
        <v>0</v>
      </c>
      <c r="CC58" s="9">
        <f>(('Base-scenario'!CD59*'Unit emission'!N102)*4545454.54545455)/30</f>
        <v>0</v>
      </c>
      <c r="CD58" s="9">
        <f>(('Base-scenario'!CE59*'Unit emission'!O102)*4545454.54545455)/30</f>
        <v>0</v>
      </c>
      <c r="CE58" s="9">
        <f>(('Base-scenario'!CF59*'Unit emission'!P102)*4545454.54545455)/30</f>
        <v>0</v>
      </c>
      <c r="CF58" s="9">
        <f>(('Base-scenario'!CG59*'Unit emission'!Q102)*4545454.54545455)/30</f>
        <v>0</v>
      </c>
      <c r="CG58" s="9">
        <f>(('Base-scenario'!CH59*'Unit emission'!R102)*4545454.54545455)/30</f>
        <v>0</v>
      </c>
      <c r="CH58">
        <v>0</v>
      </c>
      <c r="CI58">
        <v>0</v>
      </c>
      <c r="CJ58">
        <v>67.36666666666666</v>
      </c>
      <c r="CK58">
        <f>(('RCP26 scenario'!C59*'Unit emission'!T102+'RCP26 scenario'!C147*'Unit emission'!T234)*4545454.54545455)/30</f>
        <v>856763667.34068429</v>
      </c>
      <c r="CL58">
        <f>(('RCP26 scenario'!D59*'Unit emission'!U102+'RCP26 scenario'!D147*'Unit emission'!U234)*4545454.54545455)/30</f>
        <v>295466185.39323258</v>
      </c>
      <c r="CM58">
        <f>(('RCP26 scenario'!E59*'Unit emission'!V102+'RCP26 scenario'!E147*'Unit emission'!V234)*4545454.54545455)/30</f>
        <v>58721416.256995417</v>
      </c>
      <c r="CN58">
        <f>(('RCP26 scenario'!F59*'Unit emission'!W102+'RCP26 scenario'!F147*'Unit emission'!W234)*4545454.54545455)/30</f>
        <v>25181686.952562939</v>
      </c>
      <c r="CO58">
        <f>(('RCP26 scenario'!G59*'Unit emission'!X102+'RCP26 scenario'!G147*'Unit emission'!X234)*4545454.54545455)/30</f>
        <v>904399585.95972741</v>
      </c>
      <c r="CP58">
        <f>(('RCP26 scenario'!H59*'Unit emission'!Y102+'RCP26 scenario'!H147*'Unit emission'!Y234)*4545454.54545455)/30</f>
        <v>3281090.4148659534</v>
      </c>
      <c r="CQ58">
        <f>(('RCP26 scenario'!I59*'Unit emission'!Z102+'RCP26 scenario'!I147*'Unit emission'!Z234)*4545454.54545455)/30</f>
        <v>34843382.853311822</v>
      </c>
      <c r="CR58">
        <f>(('RCP26 scenario'!J59*'Unit emission'!AA102+'RCP26 scenario'!J147*'Unit emission'!AA234)*4545454.54545455)/30</f>
        <v>76890227.562423617</v>
      </c>
      <c r="CS58">
        <f>(('RCP26 scenario'!K59*'Unit emission'!AB102+'RCP26 scenario'!K147*'Unit emission'!AB234)*4545454.54545455)/30</f>
        <v>689567780.79786789</v>
      </c>
      <c r="CT58">
        <f>(('RCP26 scenario'!L59*'Unit emission'!AC102+'RCP26 scenario'!L147*'Unit emission'!AC234)*4545454.54545455)/30</f>
        <v>26139807.728852805</v>
      </c>
      <c r="CU58">
        <f>(('RCP26 scenario'!M59*'Unit emission'!AD102+'RCP26 scenario'!M147*'Unit emission'!AD234)*4545454.54545455)/30</f>
        <v>59439479.744083814</v>
      </c>
      <c r="CV58">
        <f>(('RCP26 scenario'!N59*'Unit emission'!AE102+'RCP26 scenario'!N147*'Unit emission'!AE234)*4545454.54545455)/30</f>
        <v>5910754.0042950725</v>
      </c>
      <c r="CW58">
        <f>(('RCP26 scenario'!O59*'Unit emission'!AF102+'RCP26 scenario'!O147*'Unit emission'!AF234)*4545454.54545455)/30</f>
        <v>27242485.744531028</v>
      </c>
      <c r="CX58">
        <f>(('RCP26 scenario'!P59*'Unit emission'!AG102+'RCP26 scenario'!P147*'Unit emission'!AG234)*4545454.54545455)/30</f>
        <v>3338407.3661477189</v>
      </c>
      <c r="CY58">
        <f>(('RCP26 scenario'!Q59*'Unit emission'!AH102+'RCP26 scenario'!Q147*'Unit emission'!AH234)*4545454.54545455)/30</f>
        <v>13527507.708375476</v>
      </c>
      <c r="CZ58">
        <f>(('RCP26 scenario'!R59*'Unit emission'!AI102+'RCP26 scenario'!R147*'Unit emission'!AI234)*4545454.54545455)/30</f>
        <v>657638350.44375432</v>
      </c>
      <c r="DA58">
        <f>(('RCP26 scenario'!S59*'Unit emission'!AJ102)*4545454.54545455)/30</f>
        <v>0</v>
      </c>
      <c r="DB58">
        <f>(('RCP26 scenario'!T59*'Unit emission'!T102+'RCP26 scenario'!T147*'Unit emission'!T234)*4545454.54545455)/30</f>
        <v>856763667.34068429</v>
      </c>
      <c r="DC58">
        <f>(('RCP26 scenario'!U59*'Unit emission'!U102+'RCP26 scenario'!U147*'Unit emission'!U234)*4545454.54545455)/30</f>
        <v>295466185.39323258</v>
      </c>
      <c r="DD58">
        <f>(('RCP26 scenario'!V59*'Unit emission'!V102+'RCP26 scenario'!V147*'Unit emission'!V234)*4545454.54545455)/30</f>
        <v>58721416.256995417</v>
      </c>
      <c r="DE58">
        <f>(('RCP26 scenario'!W59*'Unit emission'!W102+'RCP26 scenario'!W147*'Unit emission'!W234)*4545454.54545455)/30</f>
        <v>25181686.952562939</v>
      </c>
      <c r="DF58">
        <f>(('RCP26 scenario'!X59*'Unit emission'!X102+'RCP26 scenario'!X147*'Unit emission'!X234)*4545454.54545455)/30</f>
        <v>904399585.95972741</v>
      </c>
      <c r="DG58">
        <f>(('RCP26 scenario'!Y59*'Unit emission'!Y102+'RCP26 scenario'!Y147*'Unit emission'!Y234)*4545454.54545455)/30</f>
        <v>3281090.4148659534</v>
      </c>
      <c r="DH58">
        <f>(('RCP26 scenario'!Z59*'Unit emission'!Z102+'RCP26 scenario'!Z147*'Unit emission'!Z234)*4545454.54545455)/30</f>
        <v>34843382.853311822</v>
      </c>
      <c r="DI58">
        <f>(('RCP26 scenario'!AA59*'Unit emission'!AA102+'RCP26 scenario'!AA147*'Unit emission'!AA234)*4545454.54545455)/30</f>
        <v>76890227.562423617</v>
      </c>
      <c r="DJ58">
        <f>(('RCP26 scenario'!AB59*'Unit emission'!AB102+'RCP26 scenario'!AB147*'Unit emission'!AB234)*4545454.54545455)/30</f>
        <v>689567780.79786789</v>
      </c>
      <c r="DK58">
        <f>(('RCP26 scenario'!AC59*'Unit emission'!AC102+'RCP26 scenario'!AC147*'Unit emission'!AC234)*4545454.54545455)/30</f>
        <v>26139807.728852805</v>
      </c>
      <c r="DL58">
        <f>(('RCP26 scenario'!AD59*'Unit emission'!AD102+'RCP26 scenario'!AD147*'Unit emission'!AD234)*4545454.54545455)/30</f>
        <v>59439479.744083814</v>
      </c>
      <c r="DM58">
        <f>(('RCP26 scenario'!AE59*'Unit emission'!AE102+'RCP26 scenario'!AE147*'Unit emission'!AE234)*4545454.54545455)/30</f>
        <v>5910754.0042950725</v>
      </c>
      <c r="DN58">
        <f>(('RCP26 scenario'!AF59*'Unit emission'!AF102+'RCP26 scenario'!AF147*'Unit emission'!AF234)*4545454.54545455)/30</f>
        <v>27242485.744531028</v>
      </c>
      <c r="DO58">
        <f>(('RCP26 scenario'!AG59*'Unit emission'!AG102+'RCP26 scenario'!AG147*'Unit emission'!AG234)*4545454.54545455)/30</f>
        <v>3338407.3661477189</v>
      </c>
      <c r="DP58">
        <f>(('RCP26 scenario'!AH59*'Unit emission'!AH102+'RCP26 scenario'!AH147*'Unit emission'!AH234)*4545454.54545455)/30</f>
        <v>13527507.708375476</v>
      </c>
      <c r="DQ58">
        <f>(('RCP26 scenario'!AI59*'Unit emission'!AI102+'RCP26 scenario'!AI147*'Unit emission'!AI234)*4545454.54545455)/30</f>
        <v>657638350.44375432</v>
      </c>
      <c r="DR58">
        <f>(('RCP26 scenario'!AJ59*'Unit emission'!AJ102)*4545454.54545455)/30</f>
        <v>0</v>
      </c>
      <c r="DS58">
        <f>(('RCP26 scenario'!AK59*'Unit emission'!T102+'RCP26 scenario'!AK147*'Unit emission'!T234)*4545454.54545455)/30</f>
        <v>856763667.34068429</v>
      </c>
      <c r="DT58">
        <f>(('RCP26 scenario'!AL59*'Unit emission'!U102+'RCP26 scenario'!AL147*'Unit emission'!U234)*4545454.54545455)/30</f>
        <v>295466185.39323258</v>
      </c>
      <c r="DU58">
        <f>(('RCP26 scenario'!AM59*'Unit emission'!V102+'RCP26 scenario'!AM147*'Unit emission'!V234)*4545454.54545455)/30</f>
        <v>58721416.256995417</v>
      </c>
      <c r="DV58">
        <f>(('RCP26 scenario'!AN59*'Unit emission'!W102+'RCP26 scenario'!AN147*'Unit emission'!W234)*4545454.54545455)/30</f>
        <v>25181686.952562939</v>
      </c>
      <c r="DW58">
        <f>(('RCP26 scenario'!AO59*'Unit emission'!X102+'RCP26 scenario'!AO147*'Unit emission'!X234)*4545454.54545455)/30</f>
        <v>904399585.95972741</v>
      </c>
      <c r="DX58">
        <f>(('RCP26 scenario'!AP59*'Unit emission'!Y102+'RCP26 scenario'!AP147*'Unit emission'!Y234)*4545454.54545455)/30</f>
        <v>3281090.4148659534</v>
      </c>
      <c r="DY58">
        <f>(('RCP26 scenario'!AQ59*'Unit emission'!Z102+'RCP26 scenario'!AQ147*'Unit emission'!Z234)*4545454.54545455)/30</f>
        <v>34843382.853311822</v>
      </c>
      <c r="DZ58">
        <f>(('RCP26 scenario'!AR59*'Unit emission'!AA102+'RCP26 scenario'!AR147*'Unit emission'!AA234)*4545454.54545455)/30</f>
        <v>76890227.562423617</v>
      </c>
      <c r="EA58">
        <f>(('RCP26 scenario'!AS59*'Unit emission'!AB102+'RCP26 scenario'!AS147*'Unit emission'!AB234)*4545454.54545455)/30</f>
        <v>689567780.79786789</v>
      </c>
      <c r="EB58">
        <f>(('RCP26 scenario'!AT59*'Unit emission'!AC102+'RCP26 scenario'!AT147*'Unit emission'!AC234)*4545454.54545455)/30</f>
        <v>26139807.728852805</v>
      </c>
      <c r="EC58">
        <f>(('RCP26 scenario'!AU59*'Unit emission'!AD102+'RCP26 scenario'!AU147*'Unit emission'!AD234)*4545454.54545455)/30</f>
        <v>59439479.744083814</v>
      </c>
      <c r="ED58">
        <f>(('RCP26 scenario'!AV59*'Unit emission'!AE102+'RCP26 scenario'!AV147*'Unit emission'!AE234)*4545454.54545455)/30</f>
        <v>5910754.0042950725</v>
      </c>
      <c r="EE58">
        <f>(('RCP26 scenario'!AW59*'Unit emission'!AF102+'RCP26 scenario'!AW147*'Unit emission'!AF234)*4545454.54545455)/30</f>
        <v>27242485.744531028</v>
      </c>
      <c r="EF58">
        <f>(('RCP26 scenario'!AX59*'Unit emission'!AG102+'RCP26 scenario'!AX147*'Unit emission'!AG234)*4545454.54545455)/30</f>
        <v>3338407.3661477189</v>
      </c>
      <c r="EG58">
        <f>(('RCP26 scenario'!AY59*'Unit emission'!AH102+'RCP26 scenario'!AY147*'Unit emission'!AH234)*4545454.54545455)/30</f>
        <v>13527507.708375476</v>
      </c>
      <c r="EH58">
        <f>(('RCP26 scenario'!AZ59*'Unit emission'!AI102+'RCP26 scenario'!AZ147*'Unit emission'!AI234)*4545454.54545455)/30</f>
        <v>657638350.44375432</v>
      </c>
      <c r="EI58">
        <f>(('RCP26 scenario'!BA59*'Unit emission'!AJ102)*4545454.54545455)/30</f>
        <v>0</v>
      </c>
      <c r="EJ58" s="9">
        <f>(('RCP26 scenario'!BB59*'Unit emission'!T102)*4545454.54545455)/30</f>
        <v>0</v>
      </c>
      <c r="EK58" s="9">
        <f>(('RCP26 scenario'!BC59*'Unit emission'!U102)*4545454.54545455)/30</f>
        <v>0</v>
      </c>
      <c r="EL58" s="9">
        <f>(('RCP26 scenario'!BD59*'Unit emission'!V102)*4545454.54545455)/30</f>
        <v>0</v>
      </c>
      <c r="EM58" s="9">
        <f>(('RCP26 scenario'!BE59*'Unit emission'!W102)*4545454.54545455)/30</f>
        <v>0</v>
      </c>
      <c r="EN58" s="9">
        <f>(('RCP26 scenario'!BF59*'Unit emission'!X102)*4545454.54545455)/30</f>
        <v>0</v>
      </c>
      <c r="EO58" s="9">
        <f>(('RCP26 scenario'!BG59*'Unit emission'!Y102)*4545454.54545455)/30</f>
        <v>0</v>
      </c>
      <c r="EP58" s="9">
        <f>(('RCP26 scenario'!BH59*'Unit emission'!Z102)*4545454.54545455)/30</f>
        <v>0</v>
      </c>
      <c r="EQ58" s="9">
        <f>(('RCP26 scenario'!BI59*'Unit emission'!AA102)*4545454.54545455)/30</f>
        <v>0</v>
      </c>
      <c r="ER58" s="9">
        <f>(('RCP26 scenario'!BJ59*'Unit emission'!AB102)*4545454.54545455)/30</f>
        <v>0</v>
      </c>
      <c r="ES58" s="9">
        <f>(('RCP26 scenario'!BK59*'Unit emission'!AC102)*4545454.54545455)/30</f>
        <v>0</v>
      </c>
      <c r="ET58" s="9">
        <f>(('RCP26 scenario'!BL59*'Unit emission'!AD102)*4545454.54545455)/30</f>
        <v>0</v>
      </c>
      <c r="EU58" s="9">
        <f>(('RCP26 scenario'!BM59*'Unit emission'!AE102)*4545454.54545455)/30</f>
        <v>0</v>
      </c>
      <c r="EV58" s="9">
        <f>(('RCP26 scenario'!BN59*'Unit emission'!AF102)*4545454.54545455)/30</f>
        <v>0</v>
      </c>
      <c r="EW58" s="9">
        <f>(('RCP26 scenario'!BO59*'Unit emission'!AG102)*4545454.54545455)/30</f>
        <v>0</v>
      </c>
      <c r="EX58" s="9">
        <f>(('RCP26 scenario'!BP59*'Unit emission'!AH102)*4545454.54545455)/30</f>
        <v>0</v>
      </c>
      <c r="EY58" s="9">
        <f>(('RCP26 scenario'!BQ59*'Unit emission'!AI102)*4545454.54545455)/30</f>
        <v>0</v>
      </c>
      <c r="EZ58" s="9">
        <f>(('RCP26 scenario'!BR59*'Unit emission'!AJ102)*4545454.54545455)/30</f>
        <v>0</v>
      </c>
      <c r="FA58" s="9">
        <f>(('RCP26 scenario'!BS59*'Unit emission'!T102)*4545454.54545455)/30</f>
        <v>0</v>
      </c>
      <c r="FB58" s="9">
        <f>(('RCP26 scenario'!BT59*'Unit emission'!U102)*4545454.54545455)/30</f>
        <v>0</v>
      </c>
      <c r="FC58" s="9">
        <f>(('RCP26 scenario'!BU59*'Unit emission'!V102)*4545454.54545455)/30</f>
        <v>0</v>
      </c>
      <c r="FD58" s="9">
        <f>(('RCP26 scenario'!BV59*'Unit emission'!W102)*4545454.54545455)/30</f>
        <v>0</v>
      </c>
      <c r="FE58" s="9">
        <f>(('RCP26 scenario'!BW59*'Unit emission'!X102)*4545454.54545455)/30</f>
        <v>0</v>
      </c>
      <c r="FF58" s="9">
        <f>(('RCP26 scenario'!BX59*'Unit emission'!Y102)*4545454.54545455)/30</f>
        <v>0</v>
      </c>
      <c r="FG58" s="9">
        <f>(('RCP26 scenario'!BY59*'Unit emission'!Z102)*4545454.54545455)/30</f>
        <v>0</v>
      </c>
      <c r="FH58" s="9">
        <f>(('RCP26 scenario'!BZ59*'Unit emission'!AA102)*4545454.54545455)/30</f>
        <v>0</v>
      </c>
      <c r="FI58" s="9">
        <f>(('RCP26 scenario'!CA59*'Unit emission'!AB102)*4545454.54545455)/30</f>
        <v>0</v>
      </c>
      <c r="FJ58" s="9">
        <f>(('RCP26 scenario'!CB59*'Unit emission'!AC102)*4545454.54545455)/30</f>
        <v>0</v>
      </c>
      <c r="FK58" s="9">
        <f>(('RCP26 scenario'!CC59*'Unit emission'!AD102)*4545454.54545455)/30</f>
        <v>0</v>
      </c>
      <c r="FL58" s="9">
        <f>(('RCP26 scenario'!CD59*'Unit emission'!AE102)*4545454.54545455)/30</f>
        <v>0</v>
      </c>
      <c r="FM58" s="9">
        <f>(('RCP26 scenario'!CE59*'Unit emission'!AF102)*4545454.54545455)/30</f>
        <v>0</v>
      </c>
      <c r="FN58" s="9">
        <f>(('RCP26 scenario'!CF59*'Unit emission'!AG102)*4545454.54545455)/30</f>
        <v>0</v>
      </c>
      <c r="FO58" s="9">
        <f>(('RCP26 scenario'!CG59*'Unit emission'!AH102)*4545454.54545455)/30</f>
        <v>0</v>
      </c>
      <c r="FP58" s="9">
        <f>(('RCP26 scenario'!CH59*'Unit emission'!AI102)*4545454.54545455)/30</f>
        <v>0</v>
      </c>
      <c r="FQ58">
        <v>0</v>
      </c>
      <c r="FR58">
        <v>0</v>
      </c>
      <c r="FS58">
        <v>67.36666666666666</v>
      </c>
      <c r="FT58">
        <f>(('RCP19 scenario'!C59*'Unit emission'!AK102+'RCP19 scenario'!C147*'Unit emission'!AK234)*4545454.54545455)/30</f>
        <v>841356324.61071467</v>
      </c>
      <c r="FU58">
        <f>(('RCP19 scenario'!D59*'Unit emission'!AL102+'RCP19 scenario'!D147*'Unit emission'!AL234)*4545454.54545455)/30</f>
        <v>290588349.97884059</v>
      </c>
      <c r="FV58">
        <f>(('RCP19 scenario'!E59*'Unit emission'!AM102+'RCP19 scenario'!E147*'Unit emission'!AM234)*4545454.54545455)/30</f>
        <v>57883362.012717508</v>
      </c>
      <c r="FW58">
        <f>(('RCP19 scenario'!F59*'Unit emission'!AN102+'RCP19 scenario'!F147*'Unit emission'!AN234)*4545454.54545455)/30</f>
        <v>24735283.439446334</v>
      </c>
      <c r="FX58">
        <f>(('RCP19 scenario'!G59*'Unit emission'!AO102+'RCP19 scenario'!G147*'Unit emission'!AO234)*4545454.54545455)/30</f>
        <v>890320406.39321816</v>
      </c>
      <c r="FY58">
        <f>(('RCP19 scenario'!H59*'Unit emission'!AP102+'RCP19 scenario'!H147*'Unit emission'!AP234)*4545454.54545455)/30</f>
        <v>3224877.3434711094</v>
      </c>
      <c r="FZ58">
        <f>(('RCP19 scenario'!I59*'Unit emission'!AQ102+'RCP19 scenario'!I147*'Unit emission'!AQ234)*4545454.54545455)/30</f>
        <v>34292769.593614496</v>
      </c>
      <c r="GA58">
        <f>(('RCP19 scenario'!J59*'Unit emission'!AR102+'RCP19 scenario'!J147*'Unit emission'!AR234)*4545454.54545455)/30</f>
        <v>75563413.887021378</v>
      </c>
      <c r="GB58">
        <f>(('RCP19 scenario'!K59*'Unit emission'!AS102+'RCP19 scenario'!K147*'Unit emission'!AS234)*4545454.54545455)/30</f>
        <v>678808718.91944766</v>
      </c>
      <c r="GC58">
        <f>(('RCP19 scenario'!L59*'Unit emission'!AT102+'RCP19 scenario'!L147*'Unit emission'!AT234)*4545454.54545455)/30</f>
        <v>25680229.600224737</v>
      </c>
      <c r="GD58">
        <f>(('RCP19 scenario'!M59*'Unit emission'!AU102+'RCP19 scenario'!M147*'Unit emission'!AU234)*4545454.54545455)/30</f>
        <v>58387026.648933545</v>
      </c>
      <c r="GE58">
        <f>(('RCP19 scenario'!N59*'Unit emission'!AV102+'RCP19 scenario'!N147*'Unit emission'!AV234)*4545454.54545455)/30</f>
        <v>5802537.3943502884</v>
      </c>
      <c r="GF58">
        <f>(('RCP19 scenario'!O59*'Unit emission'!AW102+'RCP19 scenario'!O147*'Unit emission'!AW234)*4545454.54545455)/30</f>
        <v>26763753.122803502</v>
      </c>
      <c r="GG58">
        <f>(('RCP19 scenario'!P59*'Unit emission'!AX102+'RCP19 scenario'!P147*'Unit emission'!AX234)*4545454.54545455)/30</f>
        <v>3289640.8872581157</v>
      </c>
      <c r="GH58">
        <f>(('RCP19 scenario'!Q59*'Unit emission'!AY102+'RCP19 scenario'!Q147*'Unit emission'!AY234)*4545454.54545455)/30</f>
        <v>13291042.581266753</v>
      </c>
      <c r="GI58">
        <f>(('RCP19 scenario'!R59*'Unit emission'!AZ102+'RCP19 scenario'!R147*'Unit emission'!AZ234)*4545454.54545455)/30</f>
        <v>646083045.71155274</v>
      </c>
      <c r="GJ58">
        <f>(('RCP19 scenario'!S59*'Unit emission'!BA102)*4545454.54545455)/30</f>
        <v>0</v>
      </c>
      <c r="GK58">
        <f>(('RCP19 scenario'!T59*'Unit emission'!AK102+'RCP19 scenario'!T147*'Unit emission'!AK234)*4545454.54545455)/30</f>
        <v>841356324.61071467</v>
      </c>
      <c r="GL58">
        <f>(('RCP19 scenario'!U59*'Unit emission'!AL102+'RCP19 scenario'!U147*'Unit emission'!AL234)*4545454.54545455)/30</f>
        <v>290588349.97884059</v>
      </c>
      <c r="GM58">
        <f>(('RCP19 scenario'!V59*'Unit emission'!AM102+'RCP19 scenario'!V147*'Unit emission'!AM234)*4545454.54545455)/30</f>
        <v>57883362.012717508</v>
      </c>
      <c r="GN58">
        <f>(('RCP19 scenario'!W59*'Unit emission'!AN102+'RCP19 scenario'!W147*'Unit emission'!AN234)*4545454.54545455)/30</f>
        <v>24735283.439446334</v>
      </c>
      <c r="GO58">
        <f>(('RCP19 scenario'!X59*'Unit emission'!AO102+'RCP19 scenario'!X147*'Unit emission'!AO234)*4545454.54545455)/30</f>
        <v>890320406.39321816</v>
      </c>
      <c r="GP58">
        <f>(('RCP19 scenario'!Y59*'Unit emission'!AP102+'RCP19 scenario'!Y147*'Unit emission'!AP234)*4545454.54545455)/30</f>
        <v>3224877.3434711094</v>
      </c>
      <c r="GQ58">
        <f>(('RCP19 scenario'!Z59*'Unit emission'!AQ102+'RCP19 scenario'!Z147*'Unit emission'!AQ234)*4545454.54545455)/30</f>
        <v>34292769.593614496</v>
      </c>
      <c r="GR58">
        <f>(('RCP19 scenario'!AA59*'Unit emission'!AR102+'RCP19 scenario'!AA147*'Unit emission'!AR234)*4545454.54545455)/30</f>
        <v>75563413.887021378</v>
      </c>
      <c r="GS58">
        <f>(('RCP19 scenario'!AB59*'Unit emission'!AS102+'RCP19 scenario'!AB147*'Unit emission'!AS234)*4545454.54545455)/30</f>
        <v>678808718.91944766</v>
      </c>
      <c r="GT58">
        <f>(('RCP19 scenario'!AC59*'Unit emission'!AT102+'RCP19 scenario'!AC147*'Unit emission'!AT234)*4545454.54545455)/30</f>
        <v>25680229.600224737</v>
      </c>
      <c r="GU58">
        <f>(('RCP19 scenario'!AD59*'Unit emission'!AU102+'RCP19 scenario'!AD147*'Unit emission'!AU234)*4545454.54545455)/30</f>
        <v>58387026.648933545</v>
      </c>
      <c r="GV58">
        <f>(('RCP19 scenario'!AE59*'Unit emission'!AV102+'RCP19 scenario'!AE147*'Unit emission'!AV234)*4545454.54545455)/30</f>
        <v>5802537.3943502884</v>
      </c>
      <c r="GW58">
        <f>(('RCP19 scenario'!AF59*'Unit emission'!AW102+'RCP19 scenario'!AF147*'Unit emission'!AW234)*4545454.54545455)/30</f>
        <v>26763753.122803502</v>
      </c>
      <c r="GX58">
        <f>(('RCP19 scenario'!AG59*'Unit emission'!AX102+'RCP19 scenario'!AG147*'Unit emission'!AX234)*4545454.54545455)/30</f>
        <v>3289640.8872581157</v>
      </c>
      <c r="GY58">
        <f>(('RCP19 scenario'!AH59*'Unit emission'!AY102+'RCP19 scenario'!AH147*'Unit emission'!AY234)*4545454.54545455)/30</f>
        <v>13291042.581266753</v>
      </c>
      <c r="GZ58">
        <f>(('RCP19 scenario'!AI59*'Unit emission'!AZ102+'RCP19 scenario'!AI147*'Unit emission'!AZ234)*4545454.54545455)/30</f>
        <v>646083045.71155274</v>
      </c>
      <c r="HA58">
        <f>(('RCP19 scenario'!AJ59*'Unit emission'!BA102)*4545454.54545455)/30</f>
        <v>0</v>
      </c>
      <c r="HB58">
        <f>(('RCP19 scenario'!AK59*'Unit emission'!AK102+'RCP19 scenario'!AK147*'Unit emission'!AK234)*4545454.54545455)/30</f>
        <v>841356324.61071467</v>
      </c>
      <c r="HC58">
        <f>(('RCP19 scenario'!AL59*'Unit emission'!AL102+'RCP19 scenario'!AL147*'Unit emission'!AL234)*4545454.54545455)/30</f>
        <v>290588349.97884059</v>
      </c>
      <c r="HD58">
        <f>(('RCP19 scenario'!AM59*'Unit emission'!AM102+'RCP19 scenario'!AM147*'Unit emission'!AM234)*4545454.54545455)/30</f>
        <v>57883362.012717508</v>
      </c>
      <c r="HE58">
        <f>(('RCP19 scenario'!AN59*'Unit emission'!AN102+'RCP19 scenario'!AN147*'Unit emission'!AN234)*4545454.54545455)/30</f>
        <v>24735283.439446334</v>
      </c>
      <c r="HF58">
        <f>(('RCP19 scenario'!AO59*'Unit emission'!AO102+'RCP19 scenario'!AO147*'Unit emission'!AO234)*4545454.54545455)/30</f>
        <v>890320406.39321816</v>
      </c>
      <c r="HG58">
        <f>(('RCP19 scenario'!AP59*'Unit emission'!AP102+'RCP19 scenario'!AP147*'Unit emission'!AP234)*4545454.54545455)/30</f>
        <v>3224877.3434711094</v>
      </c>
      <c r="HH58">
        <f>(('RCP19 scenario'!AQ59*'Unit emission'!AQ102+'RCP19 scenario'!AQ147*'Unit emission'!AQ234)*4545454.54545455)/30</f>
        <v>34292769.593614496</v>
      </c>
      <c r="HI58">
        <f>(('RCP19 scenario'!AR59*'Unit emission'!AR102+'RCP19 scenario'!AR147*'Unit emission'!AR234)*4545454.54545455)/30</f>
        <v>75563413.887021378</v>
      </c>
      <c r="HJ58">
        <f>(('RCP19 scenario'!AS59*'Unit emission'!AS102+'RCP19 scenario'!AS147*'Unit emission'!AS234)*4545454.54545455)/30</f>
        <v>678808718.91944766</v>
      </c>
      <c r="HK58">
        <f>(('RCP19 scenario'!AT59*'Unit emission'!AT102+'RCP19 scenario'!AT147*'Unit emission'!AT234)*4545454.54545455)/30</f>
        <v>25680229.600224737</v>
      </c>
      <c r="HL58">
        <f>(('RCP19 scenario'!AU59*'Unit emission'!AU102+'RCP19 scenario'!AU147*'Unit emission'!AU234)*4545454.54545455)/30</f>
        <v>58387026.648933545</v>
      </c>
      <c r="HM58">
        <f>(('RCP19 scenario'!AV59*'Unit emission'!AV102+'RCP19 scenario'!AV147*'Unit emission'!AV234)*4545454.54545455)/30</f>
        <v>5802537.3943502884</v>
      </c>
      <c r="HN58">
        <f>(('RCP19 scenario'!AW59*'Unit emission'!AW102+'RCP19 scenario'!AW147*'Unit emission'!AW234)*4545454.54545455)/30</f>
        <v>26763753.122803502</v>
      </c>
      <c r="HO58">
        <f>(('RCP19 scenario'!AX59*'Unit emission'!AX102+'RCP19 scenario'!AX147*'Unit emission'!AX234)*4545454.54545455)/30</f>
        <v>3289640.8872581157</v>
      </c>
      <c r="HP58">
        <f>(('RCP19 scenario'!AY59*'Unit emission'!AY102+'RCP19 scenario'!AY147*'Unit emission'!AY234)*4545454.54545455)/30</f>
        <v>13291042.581266753</v>
      </c>
      <c r="HQ58">
        <f>(('RCP19 scenario'!AZ59*'Unit emission'!AZ102+'RCP19 scenario'!AZ147*'Unit emission'!AZ234)*4545454.54545455)/30</f>
        <v>646083045.71155274</v>
      </c>
      <c r="HR58">
        <f>(('RCP19 scenario'!BA59*'Unit emission'!BA102)*4545454.54545455)/30</f>
        <v>0</v>
      </c>
      <c r="HS58" s="9">
        <f>(('RCP19 scenario'!BB59*'Unit emission'!AK102)*4545454.54545455)/30</f>
        <v>0</v>
      </c>
      <c r="HT58" s="9">
        <f>(('RCP19 scenario'!BC59*'Unit emission'!AL102)*4545454.54545455)/30</f>
        <v>0</v>
      </c>
      <c r="HU58" s="9">
        <f>(('RCP19 scenario'!BD59*'Unit emission'!AM102)*4545454.54545455)/30</f>
        <v>0</v>
      </c>
      <c r="HV58" s="9">
        <f>(('RCP19 scenario'!BE59*'Unit emission'!AN102)*4545454.54545455)/30</f>
        <v>0</v>
      </c>
      <c r="HW58" s="9">
        <f>(('RCP19 scenario'!BF59*'Unit emission'!AO102)*4545454.54545455)/30</f>
        <v>0</v>
      </c>
      <c r="HX58" s="9">
        <f>(('RCP19 scenario'!BG59*'Unit emission'!AP102)*4545454.54545455)/30</f>
        <v>0</v>
      </c>
      <c r="HY58" s="9">
        <f>(('RCP19 scenario'!BH59*'Unit emission'!AQ102)*4545454.54545455)/30</f>
        <v>0</v>
      </c>
      <c r="HZ58" s="9">
        <f>(('RCP19 scenario'!BI59*'Unit emission'!AR102)*4545454.54545455)/30</f>
        <v>0</v>
      </c>
      <c r="IA58" s="9">
        <f>(('RCP19 scenario'!BJ59*'Unit emission'!AS102)*4545454.54545455)/30</f>
        <v>0</v>
      </c>
      <c r="IB58" s="9">
        <f>(('RCP19 scenario'!BK59*'Unit emission'!AT102)*4545454.54545455)/30</f>
        <v>0</v>
      </c>
      <c r="IC58" s="9">
        <f>(('RCP19 scenario'!BL59*'Unit emission'!AU102)*4545454.54545455)/30</f>
        <v>0</v>
      </c>
      <c r="ID58" s="9">
        <f>(('RCP19 scenario'!BM59*'Unit emission'!AV102)*4545454.54545455)/30</f>
        <v>0</v>
      </c>
      <c r="IE58" s="9">
        <f>(('RCP19 scenario'!BN59*'Unit emission'!AW102)*4545454.54545455)/30</f>
        <v>0</v>
      </c>
      <c r="IF58" s="9">
        <f>(('RCP19 scenario'!BO59*'Unit emission'!AX102)*4545454.54545455)/30</f>
        <v>0</v>
      </c>
      <c r="IG58" s="9">
        <f>(('RCP19 scenario'!BP59*'Unit emission'!AY102)*4545454.54545455)/30</f>
        <v>0</v>
      </c>
      <c r="IH58" s="9">
        <f>(('RCP19 scenario'!BQ59*'Unit emission'!AZ102)*4545454.54545455)/30</f>
        <v>0</v>
      </c>
      <c r="II58" s="9">
        <f>(('RCP19 scenario'!BR59*'Unit emission'!BA102)*4545454.54545455)/30</f>
        <v>0</v>
      </c>
      <c r="IJ58" s="9">
        <f>(('RCP19 scenario'!BS59*'Unit emission'!AK102)*4545454.54545455)/30</f>
        <v>0</v>
      </c>
      <c r="IK58" s="9">
        <f>(('RCP19 scenario'!BT59*'Unit emission'!AL102)*4545454.54545455)/30</f>
        <v>0</v>
      </c>
      <c r="IL58" s="9">
        <f>(('RCP19 scenario'!BU59*'Unit emission'!AM102)*4545454.54545455)/30</f>
        <v>0</v>
      </c>
      <c r="IM58" s="9">
        <f>(('RCP19 scenario'!BV59*'Unit emission'!AN102)*4545454.54545455)/30</f>
        <v>0</v>
      </c>
      <c r="IN58" s="9">
        <f>(('RCP19 scenario'!BW59*'Unit emission'!AO102)*4545454.54545455)/30</f>
        <v>0</v>
      </c>
      <c r="IO58" s="9">
        <f>(('RCP19 scenario'!BX59*'Unit emission'!AP102)*4545454.54545455)/30</f>
        <v>0</v>
      </c>
      <c r="IP58" s="9">
        <f>(('RCP19 scenario'!BY59*'Unit emission'!AQ102)*4545454.54545455)/30</f>
        <v>0</v>
      </c>
      <c r="IQ58" s="9">
        <f>(('RCP19 scenario'!BZ59*'Unit emission'!AR102)*4545454.54545455)/30</f>
        <v>0</v>
      </c>
      <c r="IR58" s="9">
        <f>(('RCP19 scenario'!CA59*'Unit emission'!AS102)*4545454.54545455)/30</f>
        <v>0</v>
      </c>
      <c r="IS58" s="9">
        <f>(('RCP19 scenario'!CB59*'Unit emission'!AT102)*4545454.54545455)/30</f>
        <v>0</v>
      </c>
      <c r="IT58" s="9">
        <f>(('RCP19 scenario'!CC59*'Unit emission'!AU102)*4545454.54545455)/30</f>
        <v>0</v>
      </c>
      <c r="IU58" s="9">
        <f>(('RCP19 scenario'!CD59*'Unit emission'!AV102)*4545454.54545455)/30</f>
        <v>0</v>
      </c>
      <c r="IV58" s="9">
        <f>(('RCP19 scenario'!CE59*'Unit emission'!AW102)*4545454.54545455)/30</f>
        <v>0</v>
      </c>
      <c r="IW58" s="9">
        <f>(('RCP19 scenario'!CF59*'Unit emission'!AX102)*4545454.54545455)/30</f>
        <v>0</v>
      </c>
      <c r="IX58" s="9">
        <f>(('RCP19 scenario'!CG59*'Unit emission'!AY102)*4545454.54545455)/30</f>
        <v>0</v>
      </c>
      <c r="IY58" s="9">
        <f>(('RCP19 scenario'!CH59*'Unit emission'!AZ102)*4545454.54545455)/30</f>
        <v>0</v>
      </c>
    </row>
    <row r="59" spans="1:259" x14ac:dyDescent="0.25">
      <c r="A59">
        <v>2022</v>
      </c>
      <c r="B59">
        <f>(('Base-scenario'!C60*'Unit emission'!C103+'Base-scenario'!C148*'Unit emission'!C235)*4545454.54545455)/30</f>
        <v>2573708523.7698684</v>
      </c>
      <c r="C59">
        <f>(('Base-scenario'!D60*'Unit emission'!D103+'Base-scenario'!D148*'Unit emission'!D235)*4545454.54545455)/30</f>
        <v>1001912890.6712739</v>
      </c>
      <c r="D59">
        <f>(('Base-scenario'!E60*'Unit emission'!E103+'Base-scenario'!E148*'Unit emission'!E235)*4545454.54545455)/30</f>
        <v>373525128.98573899</v>
      </c>
      <c r="E59">
        <f>(('Base-scenario'!F60*'Unit emission'!F103+'Base-scenario'!F148*'Unit emission'!F235)*4545454.54545455)/30</f>
        <v>80086127.609905735</v>
      </c>
      <c r="F59">
        <f>(('Base-scenario'!G60*'Unit emission'!G103+'Base-scenario'!G148*'Unit emission'!G235)*4545454.54545455)/30</f>
        <v>1646504399.5417814</v>
      </c>
      <c r="G59">
        <f>(('Base-scenario'!H60*'Unit emission'!H103+'Base-scenario'!H148*'Unit emission'!H235)*4545454.54545455)/30</f>
        <v>20301660.173425548</v>
      </c>
      <c r="H59">
        <f>(('Base-scenario'!I60*'Unit emission'!I103+'Base-scenario'!I148*'Unit emission'!I235)*4545454.54545455)/30</f>
        <v>148364409.00654298</v>
      </c>
      <c r="I59">
        <f>(('Base-scenario'!J60*'Unit emission'!J103+'Base-scenario'!J148*'Unit emission'!J235)*4545454.54545455)/30</f>
        <v>208938155.35005039</v>
      </c>
      <c r="J59">
        <f>(('Base-scenario'!K60*'Unit emission'!K103+'Base-scenario'!K148*'Unit emission'!K235)*4545454.54545455)/30</f>
        <v>852933764.66425705</v>
      </c>
      <c r="K59">
        <f>(('Base-scenario'!L60*'Unit emission'!L103+'Base-scenario'!L148*'Unit emission'!L235)*4545454.54545455)/30</f>
        <v>72474085.726569489</v>
      </c>
      <c r="L59">
        <f>(('Base-scenario'!M60*'Unit emission'!M103+'Base-scenario'!M148*'Unit emission'!M235)*4545454.54545455)/30</f>
        <v>73986487.369048655</v>
      </c>
      <c r="M59">
        <f>(('Base-scenario'!N60*'Unit emission'!N103+'Base-scenario'!N148*'Unit emission'!N235)*4545454.54545455)/30</f>
        <v>44855489.183898963</v>
      </c>
      <c r="N59">
        <f>(('Base-scenario'!O60*'Unit emission'!O103+'Base-scenario'!O148*'Unit emission'!O235)*4545454.54545455)/30</f>
        <v>72089718.119158432</v>
      </c>
      <c r="O59">
        <f>(('Base-scenario'!P60*'Unit emission'!P103+'Base-scenario'!P148*'Unit emission'!P235)*4545454.54545455)/30</f>
        <v>5274821.7662764629</v>
      </c>
      <c r="P59">
        <f>(('Base-scenario'!Q60*'Unit emission'!Q103+'Base-scenario'!Q148*'Unit emission'!Q235)*4545454.54545455)/30</f>
        <v>35908083.015861712</v>
      </c>
      <c r="Q59">
        <f>(('Base-scenario'!R60*'Unit emission'!R103+'Base-scenario'!R148*'Unit emission'!R235)*4545454.54545455)/30</f>
        <v>372437436.45966965</v>
      </c>
      <c r="R59">
        <v>0</v>
      </c>
      <c r="S59">
        <f>(('Base-scenario'!T60*'Unit emission'!C103+'Base-scenario'!T148*'Unit emission'!C235)*4545454.54545455)/30</f>
        <v>2573708523.7698684</v>
      </c>
      <c r="T59">
        <f>(('Base-scenario'!U60*'Unit emission'!D103+'Base-scenario'!U148*'Unit emission'!D235)*4545454.54545455)/30</f>
        <v>1001912890.6712739</v>
      </c>
      <c r="U59">
        <f>(('Base-scenario'!V60*'Unit emission'!E103+'Base-scenario'!V148*'Unit emission'!E235)*4545454.54545455)/30</f>
        <v>373525128.98573899</v>
      </c>
      <c r="V59">
        <f>(('Base-scenario'!W60*'Unit emission'!F103+'Base-scenario'!W148*'Unit emission'!F235)*4545454.54545455)/30</f>
        <v>80086127.609905735</v>
      </c>
      <c r="W59">
        <f>(('Base-scenario'!X60*'Unit emission'!G103+'Base-scenario'!X148*'Unit emission'!G235)*4545454.54545455)/30</f>
        <v>1646504399.5417814</v>
      </c>
      <c r="X59">
        <f>(('Base-scenario'!Y60*'Unit emission'!H103+'Base-scenario'!Y148*'Unit emission'!H235)*4545454.54545455)/30</f>
        <v>20301660.173425548</v>
      </c>
      <c r="Y59">
        <f>(('Base-scenario'!Z60*'Unit emission'!I103+'Base-scenario'!Z148*'Unit emission'!I235)*4545454.54545455)/30</f>
        <v>148364409.00654298</v>
      </c>
      <c r="Z59">
        <f>(('Base-scenario'!AA60*'Unit emission'!J103+'Base-scenario'!AA148*'Unit emission'!J235)*4545454.54545455)/30</f>
        <v>208938155.35005039</v>
      </c>
      <c r="AA59">
        <f>(('Base-scenario'!AB60*'Unit emission'!K103+'Base-scenario'!AB148*'Unit emission'!K235)*4545454.54545455)/30</f>
        <v>852933764.66425705</v>
      </c>
      <c r="AB59">
        <f>(('Base-scenario'!AC60*'Unit emission'!L103+'Base-scenario'!AC148*'Unit emission'!L235)*4545454.54545455)/30</f>
        <v>72474085.726569489</v>
      </c>
      <c r="AC59">
        <f>(('Base-scenario'!AD60*'Unit emission'!M103+'Base-scenario'!AD148*'Unit emission'!M235)*4545454.54545455)/30</f>
        <v>73986487.369048655</v>
      </c>
      <c r="AD59">
        <f>(('Base-scenario'!AE60*'Unit emission'!N103+'Base-scenario'!AE148*'Unit emission'!N235)*4545454.54545455)/30</f>
        <v>44855489.183898963</v>
      </c>
      <c r="AE59">
        <f>(('Base-scenario'!AF60*'Unit emission'!O103+'Base-scenario'!AF148*'Unit emission'!O235)*4545454.54545455)/30</f>
        <v>72089718.119158432</v>
      </c>
      <c r="AF59">
        <f>(('Base-scenario'!AG60*'Unit emission'!P103+'Base-scenario'!AG148*'Unit emission'!P235)*4545454.54545455)/30</f>
        <v>5274821.7662764629</v>
      </c>
      <c r="AG59">
        <f>(('Base-scenario'!AH60*'Unit emission'!Q103+'Base-scenario'!AH148*'Unit emission'!Q235)*4545454.54545455)/30</f>
        <v>35908083.015861712</v>
      </c>
      <c r="AH59">
        <f>(('Base-scenario'!AI60*'Unit emission'!R103+'Base-scenario'!AI148*'Unit emission'!R235)*4545454.54545455)/30</f>
        <v>372437436.45966965</v>
      </c>
      <c r="AI59">
        <v>0</v>
      </c>
      <c r="AJ59">
        <f>(('Base-scenario'!AK60*'Unit emission'!C103+'Base-scenario'!AK148*'Unit emission'!C235)*4545454.54545455)/30</f>
        <v>2573708523.7698684</v>
      </c>
      <c r="AK59">
        <f>(('Base-scenario'!AL60*'Unit emission'!D103+'Base-scenario'!AL148*'Unit emission'!D235)*4545454.54545455)/30</f>
        <v>1001912890.6712739</v>
      </c>
      <c r="AL59">
        <f>(('Base-scenario'!AM60*'Unit emission'!E103+'Base-scenario'!AM148*'Unit emission'!E235)*4545454.54545455)/30</f>
        <v>373525128.98573899</v>
      </c>
      <c r="AM59">
        <f>(('Base-scenario'!AN60*'Unit emission'!F103+'Base-scenario'!AN148*'Unit emission'!F235)*4545454.54545455)/30</f>
        <v>80086127.609905735</v>
      </c>
      <c r="AN59">
        <f>(('Base-scenario'!AO60*'Unit emission'!G103+'Base-scenario'!AO148*'Unit emission'!G235)*4545454.54545455)/30</f>
        <v>1646504399.5417814</v>
      </c>
      <c r="AO59">
        <f>(('Base-scenario'!AP60*'Unit emission'!H103+'Base-scenario'!AP148*'Unit emission'!H235)*4545454.54545455)/30</f>
        <v>20301660.173425548</v>
      </c>
      <c r="AP59">
        <f>(('Base-scenario'!AQ60*'Unit emission'!I103+'Base-scenario'!AQ148*'Unit emission'!I235)*4545454.54545455)/30</f>
        <v>148364409.00654298</v>
      </c>
      <c r="AQ59">
        <f>(('Base-scenario'!AR60*'Unit emission'!J103+'Base-scenario'!AR148*'Unit emission'!J235)*4545454.54545455)/30</f>
        <v>208938155.35005039</v>
      </c>
      <c r="AR59">
        <f>(('Base-scenario'!AS60*'Unit emission'!K103+'Base-scenario'!AS148*'Unit emission'!K235)*4545454.54545455)/30</f>
        <v>852933764.66425705</v>
      </c>
      <c r="AS59">
        <f>(('Base-scenario'!AT60*'Unit emission'!L103+'Base-scenario'!AT148*'Unit emission'!L235)*4545454.54545455)/30</f>
        <v>72474085.726569489</v>
      </c>
      <c r="AT59">
        <f>(('Base-scenario'!AU60*'Unit emission'!M103+'Base-scenario'!AU148*'Unit emission'!M235)*4545454.54545455)/30</f>
        <v>73986487.369048655</v>
      </c>
      <c r="AU59">
        <f>(('Base-scenario'!AV60*'Unit emission'!N103+'Base-scenario'!AV148*'Unit emission'!N235)*4545454.54545455)/30</f>
        <v>44855489.183898963</v>
      </c>
      <c r="AV59">
        <f>(('Base-scenario'!AW60*'Unit emission'!O103+'Base-scenario'!AW148*'Unit emission'!O235)*4545454.54545455)/30</f>
        <v>72089718.119158432</v>
      </c>
      <c r="AW59">
        <f>(('Base-scenario'!AX60*'Unit emission'!P103+'Base-scenario'!AX148*'Unit emission'!P235)*4545454.54545455)/30</f>
        <v>5274821.7662764629</v>
      </c>
      <c r="AX59">
        <f>(('Base-scenario'!AY60*'Unit emission'!Q103+'Base-scenario'!AY148*'Unit emission'!Q235)*4545454.54545455)/30</f>
        <v>35908083.015861712</v>
      </c>
      <c r="AY59">
        <f>(('Base-scenario'!AZ60*'Unit emission'!R103+'Base-scenario'!AZ148*'Unit emission'!R235)*4545454.54545455)/30</f>
        <v>372437436.45966965</v>
      </c>
      <c r="AZ59">
        <v>0</v>
      </c>
      <c r="BA59" s="9">
        <f>(('Base-scenario'!BB60*'Unit emission'!C103)*4545454.54545455)/30</f>
        <v>0</v>
      </c>
      <c r="BB59" s="9">
        <f>(('Base-scenario'!BC60*'Unit emission'!D103)*4545454.54545455)/30</f>
        <v>0</v>
      </c>
      <c r="BC59" s="9">
        <f>(('Base-scenario'!BD60*'Unit emission'!E103)*4545454.54545455)/30</f>
        <v>0</v>
      </c>
      <c r="BD59" s="9">
        <f>(('Base-scenario'!BE60*'Unit emission'!F103)*4545454.54545455)/30</f>
        <v>0</v>
      </c>
      <c r="BE59" s="9">
        <f>(('Base-scenario'!BF60*'Unit emission'!G103)*4545454.54545455)/30</f>
        <v>0</v>
      </c>
      <c r="BF59" s="9">
        <f>(('Base-scenario'!BG60*'Unit emission'!H103)*4545454.54545455)/30</f>
        <v>0</v>
      </c>
      <c r="BG59" s="9">
        <f>(('Base-scenario'!BH60*'Unit emission'!I103)*4545454.54545455)/30</f>
        <v>0</v>
      </c>
      <c r="BH59" s="9">
        <f>(('Base-scenario'!BI60*'Unit emission'!J103)*4545454.54545455)/30</f>
        <v>0</v>
      </c>
      <c r="BI59" s="9">
        <f>(('Base-scenario'!BJ60*'Unit emission'!K103)*4545454.54545455)/30</f>
        <v>0</v>
      </c>
      <c r="BJ59" s="9">
        <f>(('Base-scenario'!BK60*'Unit emission'!L103)*4545454.54545455)/30</f>
        <v>0</v>
      </c>
      <c r="BK59" s="9">
        <f>(('Base-scenario'!BL60*'Unit emission'!M103)*4545454.54545455)/30</f>
        <v>0</v>
      </c>
      <c r="BL59" s="9">
        <f>(('Base-scenario'!BM60*'Unit emission'!N103)*4545454.54545455)/30</f>
        <v>0</v>
      </c>
      <c r="BM59" s="9">
        <f>(('Base-scenario'!BN60*'Unit emission'!O103)*4545454.54545455)/30</f>
        <v>0</v>
      </c>
      <c r="BN59" s="9">
        <f>(('Base-scenario'!BO60*'Unit emission'!P103)*4545454.54545455)/30</f>
        <v>0</v>
      </c>
      <c r="BO59" s="9">
        <f>(('Base-scenario'!BP60*'Unit emission'!Q103)*4545454.54545455)/30</f>
        <v>0</v>
      </c>
      <c r="BP59" s="9">
        <f>(('Base-scenario'!BQ60*'Unit emission'!R103)*4545454.54545455)/30</f>
        <v>0</v>
      </c>
      <c r="BQ59" s="9">
        <v>0</v>
      </c>
      <c r="BR59" s="9">
        <f>(('Base-scenario'!BS60*'Unit emission'!C103)*4545454.54545455)/30</f>
        <v>0</v>
      </c>
      <c r="BS59" s="9">
        <f>(('Base-scenario'!BT60*'Unit emission'!D103)*4545454.54545455)/30</f>
        <v>0</v>
      </c>
      <c r="BT59" s="9">
        <f>(('Base-scenario'!BU60*'Unit emission'!E103)*4545454.54545455)/30</f>
        <v>0</v>
      </c>
      <c r="BU59" s="9">
        <f>(('Base-scenario'!BV60*'Unit emission'!F103)*4545454.54545455)/30</f>
        <v>0</v>
      </c>
      <c r="BV59" s="9">
        <f>(('Base-scenario'!BW60*'Unit emission'!G103)*4545454.54545455)/30</f>
        <v>0</v>
      </c>
      <c r="BW59" s="9">
        <f>(('Base-scenario'!BX60*'Unit emission'!H103)*4545454.54545455)/30</f>
        <v>0</v>
      </c>
      <c r="BX59" s="9">
        <f>(('Base-scenario'!BY60*'Unit emission'!I103)*4545454.54545455)/30</f>
        <v>0</v>
      </c>
      <c r="BY59" s="9">
        <f>(('Base-scenario'!BZ60*'Unit emission'!J103)*4545454.54545455)/30</f>
        <v>0</v>
      </c>
      <c r="BZ59" s="9">
        <f>(('Base-scenario'!CA60*'Unit emission'!K103)*4545454.54545455)/30</f>
        <v>0</v>
      </c>
      <c r="CA59" s="9">
        <f>(('Base-scenario'!CB60*'Unit emission'!L103)*4545454.54545455)/30</f>
        <v>0</v>
      </c>
      <c r="CB59" s="9">
        <f>(('Base-scenario'!CC60*'Unit emission'!M103)*4545454.54545455)/30</f>
        <v>0</v>
      </c>
      <c r="CC59" s="9">
        <f>(('Base-scenario'!CD60*'Unit emission'!N103)*4545454.54545455)/30</f>
        <v>0</v>
      </c>
      <c r="CD59" s="9">
        <f>(('Base-scenario'!CE60*'Unit emission'!O103)*4545454.54545455)/30</f>
        <v>0</v>
      </c>
      <c r="CE59" s="9">
        <f>(('Base-scenario'!CF60*'Unit emission'!P103)*4545454.54545455)/30</f>
        <v>0</v>
      </c>
      <c r="CF59" s="9">
        <f>(('Base-scenario'!CG60*'Unit emission'!Q103)*4545454.54545455)/30</f>
        <v>0</v>
      </c>
      <c r="CG59" s="9">
        <f>(('Base-scenario'!CH60*'Unit emission'!R103)*4545454.54545455)/30</f>
        <v>0</v>
      </c>
      <c r="CH59">
        <v>0</v>
      </c>
      <c r="CI59">
        <v>0</v>
      </c>
      <c r="CJ59">
        <v>67.400000000000006</v>
      </c>
      <c r="CK59">
        <f>(('RCP26 scenario'!C60*'Unit emission'!T103+'RCP26 scenario'!C148*'Unit emission'!T235)*4545454.54545455)/30</f>
        <v>2573195060.0598822</v>
      </c>
      <c r="CL59">
        <f>(('RCP26 scenario'!D60*'Unit emission'!U103+'RCP26 scenario'!D148*'Unit emission'!U235)*4545454.54545455)/30</f>
        <v>980602475.45668375</v>
      </c>
      <c r="CM59">
        <f>(('RCP26 scenario'!E60*'Unit emission'!V103+'RCP26 scenario'!E148*'Unit emission'!V235)*4545454.54545455)/30</f>
        <v>361887718.16663831</v>
      </c>
      <c r="CN59">
        <f>(('RCP26 scenario'!F60*'Unit emission'!W103+'RCP26 scenario'!F148*'Unit emission'!W235)*4545454.54545455)/30</f>
        <v>79389520.707103163</v>
      </c>
      <c r="CO59">
        <f>(('RCP26 scenario'!G60*'Unit emission'!X103+'RCP26 scenario'!G148*'Unit emission'!X235)*4545454.54545455)/30</f>
        <v>1637977674.1893704</v>
      </c>
      <c r="CP59">
        <f>(('RCP26 scenario'!H60*'Unit emission'!Y103+'RCP26 scenario'!H148*'Unit emission'!Y235)*4545454.54545455)/30</f>
        <v>20070686.727919713</v>
      </c>
      <c r="CQ59">
        <f>(('RCP26 scenario'!I60*'Unit emission'!Z103+'RCP26 scenario'!I148*'Unit emission'!Z235)*4545454.54545455)/30</f>
        <v>144538610.20822418</v>
      </c>
      <c r="CR59">
        <f>(('RCP26 scenario'!J60*'Unit emission'!AA103+'RCP26 scenario'!J148*'Unit emission'!AA235)*4545454.54545455)/30</f>
        <v>203926114.86363235</v>
      </c>
      <c r="CS59">
        <f>(('RCP26 scenario'!K60*'Unit emission'!AB103+'RCP26 scenario'!K148*'Unit emission'!AB235)*4545454.54545455)/30</f>
        <v>837464594.9905206</v>
      </c>
      <c r="CT59">
        <f>(('RCP26 scenario'!L60*'Unit emission'!AC103+'RCP26 scenario'!L148*'Unit emission'!AC235)*4545454.54545455)/30</f>
        <v>71600918.023174599</v>
      </c>
      <c r="CU59">
        <f>(('RCP26 scenario'!M60*'Unit emission'!AD103+'RCP26 scenario'!M148*'Unit emission'!AD235)*4545454.54545455)/30</f>
        <v>72637033.22885251</v>
      </c>
      <c r="CV59">
        <f>(('RCP26 scenario'!N60*'Unit emission'!AE103+'RCP26 scenario'!N148*'Unit emission'!AE235)*4545454.54545455)/30</f>
        <v>44092682.455266513</v>
      </c>
      <c r="CW59">
        <f>(('RCP26 scenario'!O60*'Unit emission'!AF103+'RCP26 scenario'!O148*'Unit emission'!AF235)*4545454.54545455)/30</f>
        <v>70587625.012770161</v>
      </c>
      <c r="CX59">
        <f>(('RCP26 scenario'!P60*'Unit emission'!AG103+'RCP26 scenario'!P148*'Unit emission'!AG235)*4545454.54545455)/30</f>
        <v>5181777.6629252257</v>
      </c>
      <c r="CY59">
        <f>(('RCP26 scenario'!Q60*'Unit emission'!AH103+'RCP26 scenario'!Q148*'Unit emission'!AH235)*4545454.54545455)/30</f>
        <v>35133543.10296654</v>
      </c>
      <c r="CZ59">
        <f>(('RCP26 scenario'!R60*'Unit emission'!AI103+'RCP26 scenario'!R148*'Unit emission'!AI235)*4545454.54545455)/30</f>
        <v>365194624.40917075</v>
      </c>
      <c r="DA59">
        <f>(('RCP26 scenario'!S60*'Unit emission'!AJ103)*4545454.54545455)/30</f>
        <v>0</v>
      </c>
      <c r="DB59">
        <f>(('RCP26 scenario'!T60*'Unit emission'!T103+'RCP26 scenario'!T148*'Unit emission'!T235)*4545454.54545455)/30</f>
        <v>2573195060.0598822</v>
      </c>
      <c r="DC59">
        <f>(('RCP26 scenario'!U60*'Unit emission'!U103+'RCP26 scenario'!U148*'Unit emission'!U235)*4545454.54545455)/30</f>
        <v>980602475.45668375</v>
      </c>
      <c r="DD59">
        <f>(('RCP26 scenario'!V60*'Unit emission'!V103+'RCP26 scenario'!V148*'Unit emission'!V235)*4545454.54545455)/30</f>
        <v>361887718.16663831</v>
      </c>
      <c r="DE59">
        <f>(('RCP26 scenario'!W60*'Unit emission'!W103+'RCP26 scenario'!W148*'Unit emission'!W235)*4545454.54545455)/30</f>
        <v>79389520.707103163</v>
      </c>
      <c r="DF59">
        <f>(('RCP26 scenario'!X60*'Unit emission'!X103+'RCP26 scenario'!X148*'Unit emission'!X235)*4545454.54545455)/30</f>
        <v>1637977674.1893704</v>
      </c>
      <c r="DG59">
        <f>(('RCP26 scenario'!Y60*'Unit emission'!Y103+'RCP26 scenario'!Y148*'Unit emission'!Y235)*4545454.54545455)/30</f>
        <v>20070686.727919713</v>
      </c>
      <c r="DH59">
        <f>(('RCP26 scenario'!Z60*'Unit emission'!Z103+'RCP26 scenario'!Z148*'Unit emission'!Z235)*4545454.54545455)/30</f>
        <v>144538610.20822418</v>
      </c>
      <c r="DI59">
        <f>(('RCP26 scenario'!AA60*'Unit emission'!AA103+'RCP26 scenario'!AA148*'Unit emission'!AA235)*4545454.54545455)/30</f>
        <v>203926114.86363235</v>
      </c>
      <c r="DJ59">
        <f>(('RCP26 scenario'!AB60*'Unit emission'!AB103+'RCP26 scenario'!AB148*'Unit emission'!AB235)*4545454.54545455)/30</f>
        <v>837464594.9905206</v>
      </c>
      <c r="DK59">
        <f>(('RCP26 scenario'!AC60*'Unit emission'!AC103+'RCP26 scenario'!AC148*'Unit emission'!AC235)*4545454.54545455)/30</f>
        <v>71600918.023174599</v>
      </c>
      <c r="DL59">
        <f>(('RCP26 scenario'!AD60*'Unit emission'!AD103+'RCP26 scenario'!AD148*'Unit emission'!AD235)*4545454.54545455)/30</f>
        <v>72637033.22885251</v>
      </c>
      <c r="DM59">
        <f>(('RCP26 scenario'!AE60*'Unit emission'!AE103+'RCP26 scenario'!AE148*'Unit emission'!AE235)*4545454.54545455)/30</f>
        <v>44092682.455266513</v>
      </c>
      <c r="DN59">
        <f>(('RCP26 scenario'!AF60*'Unit emission'!AF103+'RCP26 scenario'!AF148*'Unit emission'!AF235)*4545454.54545455)/30</f>
        <v>70587625.012770161</v>
      </c>
      <c r="DO59">
        <f>(('RCP26 scenario'!AG60*'Unit emission'!AG103+'RCP26 scenario'!AG148*'Unit emission'!AG235)*4545454.54545455)/30</f>
        <v>5181777.6629252257</v>
      </c>
      <c r="DP59">
        <f>(('RCP26 scenario'!AH60*'Unit emission'!AH103+'RCP26 scenario'!AH148*'Unit emission'!AH235)*4545454.54545455)/30</f>
        <v>35133543.10296654</v>
      </c>
      <c r="DQ59">
        <f>(('RCP26 scenario'!AI60*'Unit emission'!AI103+'RCP26 scenario'!AI148*'Unit emission'!AI235)*4545454.54545455)/30</f>
        <v>365194624.40917075</v>
      </c>
      <c r="DR59">
        <f>(('RCP26 scenario'!AJ60*'Unit emission'!AJ103)*4545454.54545455)/30</f>
        <v>0</v>
      </c>
      <c r="DS59">
        <f>(('RCP26 scenario'!AK60*'Unit emission'!T103+'RCP26 scenario'!AK148*'Unit emission'!T235)*4545454.54545455)/30</f>
        <v>2573195060.0598822</v>
      </c>
      <c r="DT59">
        <f>(('RCP26 scenario'!AL60*'Unit emission'!U103+'RCP26 scenario'!AL148*'Unit emission'!U235)*4545454.54545455)/30</f>
        <v>980602475.45668375</v>
      </c>
      <c r="DU59">
        <f>(('RCP26 scenario'!AM60*'Unit emission'!V103+'RCP26 scenario'!AM148*'Unit emission'!V235)*4545454.54545455)/30</f>
        <v>361887718.16663831</v>
      </c>
      <c r="DV59">
        <f>(('RCP26 scenario'!AN60*'Unit emission'!W103+'RCP26 scenario'!AN148*'Unit emission'!W235)*4545454.54545455)/30</f>
        <v>79389520.707103163</v>
      </c>
      <c r="DW59">
        <f>(('RCP26 scenario'!AO60*'Unit emission'!X103+'RCP26 scenario'!AO148*'Unit emission'!X235)*4545454.54545455)/30</f>
        <v>1637977674.1893704</v>
      </c>
      <c r="DX59">
        <f>(('RCP26 scenario'!AP60*'Unit emission'!Y103+'RCP26 scenario'!AP148*'Unit emission'!Y235)*4545454.54545455)/30</f>
        <v>20070686.727919713</v>
      </c>
      <c r="DY59">
        <f>(('RCP26 scenario'!AQ60*'Unit emission'!Z103+'RCP26 scenario'!AQ148*'Unit emission'!Z235)*4545454.54545455)/30</f>
        <v>144538610.20822418</v>
      </c>
      <c r="DZ59">
        <f>(('RCP26 scenario'!AR60*'Unit emission'!AA103+'RCP26 scenario'!AR148*'Unit emission'!AA235)*4545454.54545455)/30</f>
        <v>203926114.86363235</v>
      </c>
      <c r="EA59">
        <f>(('RCP26 scenario'!AS60*'Unit emission'!AB103+'RCP26 scenario'!AS148*'Unit emission'!AB235)*4545454.54545455)/30</f>
        <v>837464594.9905206</v>
      </c>
      <c r="EB59">
        <f>(('RCP26 scenario'!AT60*'Unit emission'!AC103+'RCP26 scenario'!AT148*'Unit emission'!AC235)*4545454.54545455)/30</f>
        <v>71600918.023174599</v>
      </c>
      <c r="EC59">
        <f>(('RCP26 scenario'!AU60*'Unit emission'!AD103+'RCP26 scenario'!AU148*'Unit emission'!AD235)*4545454.54545455)/30</f>
        <v>72637033.22885251</v>
      </c>
      <c r="ED59">
        <f>(('RCP26 scenario'!AV60*'Unit emission'!AE103+'RCP26 scenario'!AV148*'Unit emission'!AE235)*4545454.54545455)/30</f>
        <v>44092682.455266513</v>
      </c>
      <c r="EE59">
        <f>(('RCP26 scenario'!AW60*'Unit emission'!AF103+'RCP26 scenario'!AW148*'Unit emission'!AF235)*4545454.54545455)/30</f>
        <v>70587625.012770161</v>
      </c>
      <c r="EF59">
        <f>(('RCP26 scenario'!AX60*'Unit emission'!AG103+'RCP26 scenario'!AX148*'Unit emission'!AG235)*4545454.54545455)/30</f>
        <v>5181777.6629252257</v>
      </c>
      <c r="EG59">
        <f>(('RCP26 scenario'!AY60*'Unit emission'!AH103+'RCP26 scenario'!AY148*'Unit emission'!AH235)*4545454.54545455)/30</f>
        <v>35133543.10296654</v>
      </c>
      <c r="EH59">
        <f>(('RCP26 scenario'!AZ60*'Unit emission'!AI103+'RCP26 scenario'!AZ148*'Unit emission'!AI235)*4545454.54545455)/30</f>
        <v>365194624.40917075</v>
      </c>
      <c r="EI59">
        <f>(('RCP26 scenario'!BA60*'Unit emission'!AJ103)*4545454.54545455)/30</f>
        <v>0</v>
      </c>
      <c r="EJ59" s="9">
        <f>(('RCP26 scenario'!BB60*'Unit emission'!T103)*4545454.54545455)/30</f>
        <v>0</v>
      </c>
      <c r="EK59" s="9">
        <f>(('RCP26 scenario'!BC60*'Unit emission'!U103)*4545454.54545455)/30</f>
        <v>0</v>
      </c>
      <c r="EL59" s="9">
        <f>(('RCP26 scenario'!BD60*'Unit emission'!V103)*4545454.54545455)/30</f>
        <v>0</v>
      </c>
      <c r="EM59" s="9">
        <f>(('RCP26 scenario'!BE60*'Unit emission'!W103)*4545454.54545455)/30</f>
        <v>0</v>
      </c>
      <c r="EN59" s="9">
        <f>(('RCP26 scenario'!BF60*'Unit emission'!X103)*4545454.54545455)/30</f>
        <v>0</v>
      </c>
      <c r="EO59" s="9">
        <f>(('RCP26 scenario'!BG60*'Unit emission'!Y103)*4545454.54545455)/30</f>
        <v>0</v>
      </c>
      <c r="EP59" s="9">
        <f>(('RCP26 scenario'!BH60*'Unit emission'!Z103)*4545454.54545455)/30</f>
        <v>0</v>
      </c>
      <c r="EQ59" s="9">
        <f>(('RCP26 scenario'!BI60*'Unit emission'!AA103)*4545454.54545455)/30</f>
        <v>0</v>
      </c>
      <c r="ER59" s="9">
        <f>(('RCP26 scenario'!BJ60*'Unit emission'!AB103)*4545454.54545455)/30</f>
        <v>0</v>
      </c>
      <c r="ES59" s="9">
        <f>(('RCP26 scenario'!BK60*'Unit emission'!AC103)*4545454.54545455)/30</f>
        <v>0</v>
      </c>
      <c r="ET59" s="9">
        <f>(('RCP26 scenario'!BL60*'Unit emission'!AD103)*4545454.54545455)/30</f>
        <v>0</v>
      </c>
      <c r="EU59" s="9">
        <f>(('RCP26 scenario'!BM60*'Unit emission'!AE103)*4545454.54545455)/30</f>
        <v>0</v>
      </c>
      <c r="EV59" s="9">
        <f>(('RCP26 scenario'!BN60*'Unit emission'!AF103)*4545454.54545455)/30</f>
        <v>0</v>
      </c>
      <c r="EW59" s="9">
        <f>(('RCP26 scenario'!BO60*'Unit emission'!AG103)*4545454.54545455)/30</f>
        <v>0</v>
      </c>
      <c r="EX59" s="9">
        <f>(('RCP26 scenario'!BP60*'Unit emission'!AH103)*4545454.54545455)/30</f>
        <v>0</v>
      </c>
      <c r="EY59" s="9">
        <f>(('RCP26 scenario'!BQ60*'Unit emission'!AI103)*4545454.54545455)/30</f>
        <v>0</v>
      </c>
      <c r="EZ59" s="9">
        <f>(('RCP26 scenario'!BR60*'Unit emission'!AJ103)*4545454.54545455)/30</f>
        <v>0</v>
      </c>
      <c r="FA59" s="9">
        <f>(('RCP26 scenario'!BS60*'Unit emission'!T103)*4545454.54545455)/30</f>
        <v>0</v>
      </c>
      <c r="FB59" s="9">
        <f>(('RCP26 scenario'!BT60*'Unit emission'!U103)*4545454.54545455)/30</f>
        <v>0</v>
      </c>
      <c r="FC59" s="9">
        <f>(('RCP26 scenario'!BU60*'Unit emission'!V103)*4545454.54545455)/30</f>
        <v>0</v>
      </c>
      <c r="FD59" s="9">
        <f>(('RCP26 scenario'!BV60*'Unit emission'!W103)*4545454.54545455)/30</f>
        <v>0</v>
      </c>
      <c r="FE59" s="9">
        <f>(('RCP26 scenario'!BW60*'Unit emission'!X103)*4545454.54545455)/30</f>
        <v>0</v>
      </c>
      <c r="FF59" s="9">
        <f>(('RCP26 scenario'!BX60*'Unit emission'!Y103)*4545454.54545455)/30</f>
        <v>0</v>
      </c>
      <c r="FG59" s="9">
        <f>(('RCP26 scenario'!BY60*'Unit emission'!Z103)*4545454.54545455)/30</f>
        <v>0</v>
      </c>
      <c r="FH59" s="9">
        <f>(('RCP26 scenario'!BZ60*'Unit emission'!AA103)*4545454.54545455)/30</f>
        <v>0</v>
      </c>
      <c r="FI59" s="9">
        <f>(('RCP26 scenario'!CA60*'Unit emission'!AB103)*4545454.54545455)/30</f>
        <v>0</v>
      </c>
      <c r="FJ59" s="9">
        <f>(('RCP26 scenario'!CB60*'Unit emission'!AC103)*4545454.54545455)/30</f>
        <v>0</v>
      </c>
      <c r="FK59" s="9">
        <f>(('RCP26 scenario'!CC60*'Unit emission'!AD103)*4545454.54545455)/30</f>
        <v>0</v>
      </c>
      <c r="FL59" s="9">
        <f>(('RCP26 scenario'!CD60*'Unit emission'!AE103)*4545454.54545455)/30</f>
        <v>0</v>
      </c>
      <c r="FM59" s="9">
        <f>(('RCP26 scenario'!CE60*'Unit emission'!AF103)*4545454.54545455)/30</f>
        <v>0</v>
      </c>
      <c r="FN59" s="9">
        <f>(('RCP26 scenario'!CF60*'Unit emission'!AG103)*4545454.54545455)/30</f>
        <v>0</v>
      </c>
      <c r="FO59" s="9">
        <f>(('RCP26 scenario'!CG60*'Unit emission'!AH103)*4545454.54545455)/30</f>
        <v>0</v>
      </c>
      <c r="FP59" s="9">
        <f>(('RCP26 scenario'!CH60*'Unit emission'!AI103)*4545454.54545455)/30</f>
        <v>0</v>
      </c>
      <c r="FQ59">
        <v>0</v>
      </c>
      <c r="FR59">
        <v>0</v>
      </c>
      <c r="FS59">
        <v>67.400000000000006</v>
      </c>
      <c r="FT59">
        <f>(('RCP19 scenario'!C60*'Unit emission'!AK103+'RCP19 scenario'!C148*'Unit emission'!AK235)*4545454.54545455)/30</f>
        <v>2479849511.8538303</v>
      </c>
      <c r="FU59">
        <f>(('RCP19 scenario'!D60*'Unit emission'!AL103+'RCP19 scenario'!D148*'Unit emission'!AL235)*4545454.54545455)/30</f>
        <v>947398264.18851399</v>
      </c>
      <c r="FV59">
        <f>(('RCP19 scenario'!E60*'Unit emission'!AM103+'RCP19 scenario'!E148*'Unit emission'!AM235)*4545454.54545455)/30</f>
        <v>351048077.82556361</v>
      </c>
      <c r="FW59">
        <f>(('RCP19 scenario'!F60*'Unit emission'!AN103+'RCP19 scenario'!F148*'Unit emission'!AN235)*4545454.54545455)/30</f>
        <v>76516241.019236192</v>
      </c>
      <c r="FX59">
        <f>(('RCP19 scenario'!G60*'Unit emission'!AO103+'RCP19 scenario'!G148*'Unit emission'!AO235)*4545454.54545455)/30</f>
        <v>1586324132.0767412</v>
      </c>
      <c r="FY59">
        <f>(('RCP19 scenario'!H60*'Unit emission'!AP103+'RCP19 scenario'!H148*'Unit emission'!AP235)*4545454.54545455)/30</f>
        <v>19346939.99741777</v>
      </c>
      <c r="FZ59">
        <f>(('RCP19 scenario'!I60*'Unit emission'!AQ103+'RCP19 scenario'!I148*'Unit emission'!AQ235)*4545454.54545455)/30</f>
        <v>139830308.50800806</v>
      </c>
      <c r="GA59">
        <f>(('RCP19 scenario'!J60*'Unit emission'!AR103+'RCP19 scenario'!J148*'Unit emission'!AR235)*4545454.54545455)/30</f>
        <v>196721673.75001058</v>
      </c>
      <c r="GB59">
        <f>(('RCP19 scenario'!K60*'Unit emission'!AS103+'RCP19 scenario'!K148*'Unit emission'!AS235)*4545454.54545455)/30</f>
        <v>811124058.09527636</v>
      </c>
      <c r="GC59">
        <f>(('RCP19 scenario'!L60*'Unit emission'!AT103+'RCP19 scenario'!L148*'Unit emission'!AT235)*4545454.54545455)/30</f>
        <v>69011911.716409147</v>
      </c>
      <c r="GD59">
        <f>(('RCP19 scenario'!M60*'Unit emission'!AU103+'RCP19 scenario'!M148*'Unit emission'!AU235)*4545454.54545455)/30</f>
        <v>70008149.281292096</v>
      </c>
      <c r="GE59">
        <f>(('RCP19 scenario'!N60*'Unit emission'!AV103+'RCP19 scenario'!N148*'Unit emission'!AV235)*4545454.54545455)/30</f>
        <v>42504290.988722511</v>
      </c>
      <c r="GF59">
        <f>(('RCP19 scenario'!O60*'Unit emission'!AW103+'RCP19 scenario'!O148*'Unit emission'!AW235)*4545454.54545455)/30</f>
        <v>68043861.409580812</v>
      </c>
      <c r="GG59">
        <f>(('RCP19 scenario'!P60*'Unit emission'!AX103+'RCP19 scenario'!P148*'Unit emission'!AX235)*4545454.54545455)/30</f>
        <v>5030517.8183571054</v>
      </c>
      <c r="GH59">
        <f>(('RCP19 scenario'!Q60*'Unit emission'!AY103+'RCP19 scenario'!Q148*'Unit emission'!AY235)*4545454.54545455)/30</f>
        <v>33868932.066915289</v>
      </c>
      <c r="GI59">
        <f>(('RCP19 scenario'!R60*'Unit emission'!AZ103+'RCP19 scenario'!R148*'Unit emission'!AZ235)*4545454.54545455)/30</f>
        <v>352126482.03023183</v>
      </c>
      <c r="GJ59">
        <f>(('RCP19 scenario'!S60*'Unit emission'!BA103)*4545454.54545455)/30</f>
        <v>0</v>
      </c>
      <c r="GK59">
        <f>(('RCP19 scenario'!T60*'Unit emission'!AK103+'RCP19 scenario'!T148*'Unit emission'!AK235)*4545454.54545455)/30</f>
        <v>2479849511.8538303</v>
      </c>
      <c r="GL59">
        <f>(('RCP19 scenario'!U60*'Unit emission'!AL103+'RCP19 scenario'!U148*'Unit emission'!AL235)*4545454.54545455)/30</f>
        <v>947398264.18851399</v>
      </c>
      <c r="GM59">
        <f>(('RCP19 scenario'!V60*'Unit emission'!AM103+'RCP19 scenario'!V148*'Unit emission'!AM235)*4545454.54545455)/30</f>
        <v>351048077.82556361</v>
      </c>
      <c r="GN59">
        <f>(('RCP19 scenario'!W60*'Unit emission'!AN103+'RCP19 scenario'!W148*'Unit emission'!AN235)*4545454.54545455)/30</f>
        <v>76516241.019236192</v>
      </c>
      <c r="GO59">
        <f>(('RCP19 scenario'!X60*'Unit emission'!AO103+'RCP19 scenario'!X148*'Unit emission'!AO235)*4545454.54545455)/30</f>
        <v>1586324132.0767412</v>
      </c>
      <c r="GP59">
        <f>(('RCP19 scenario'!Y60*'Unit emission'!AP103+'RCP19 scenario'!Y148*'Unit emission'!AP235)*4545454.54545455)/30</f>
        <v>19346939.99741777</v>
      </c>
      <c r="GQ59">
        <f>(('RCP19 scenario'!Z60*'Unit emission'!AQ103+'RCP19 scenario'!Z148*'Unit emission'!AQ235)*4545454.54545455)/30</f>
        <v>139830308.50800806</v>
      </c>
      <c r="GR59">
        <f>(('RCP19 scenario'!AA60*'Unit emission'!AR103+'RCP19 scenario'!AA148*'Unit emission'!AR235)*4545454.54545455)/30</f>
        <v>196721673.75001058</v>
      </c>
      <c r="GS59">
        <f>(('RCP19 scenario'!AB60*'Unit emission'!AS103+'RCP19 scenario'!AB148*'Unit emission'!AS235)*4545454.54545455)/30</f>
        <v>811124058.09527636</v>
      </c>
      <c r="GT59">
        <f>(('RCP19 scenario'!AC60*'Unit emission'!AT103+'RCP19 scenario'!AC148*'Unit emission'!AT235)*4545454.54545455)/30</f>
        <v>69011911.716409147</v>
      </c>
      <c r="GU59">
        <f>(('RCP19 scenario'!AD60*'Unit emission'!AU103+'RCP19 scenario'!AD148*'Unit emission'!AU235)*4545454.54545455)/30</f>
        <v>70008149.281292096</v>
      </c>
      <c r="GV59">
        <f>(('RCP19 scenario'!AE60*'Unit emission'!AV103+'RCP19 scenario'!AE148*'Unit emission'!AV235)*4545454.54545455)/30</f>
        <v>42504290.988722511</v>
      </c>
      <c r="GW59">
        <f>(('RCP19 scenario'!AF60*'Unit emission'!AW103+'RCP19 scenario'!AF148*'Unit emission'!AW235)*4545454.54545455)/30</f>
        <v>68043861.409580812</v>
      </c>
      <c r="GX59">
        <f>(('RCP19 scenario'!AG60*'Unit emission'!AX103+'RCP19 scenario'!AG148*'Unit emission'!AX235)*4545454.54545455)/30</f>
        <v>5030517.8183571054</v>
      </c>
      <c r="GY59">
        <f>(('RCP19 scenario'!AH60*'Unit emission'!AY103+'RCP19 scenario'!AH148*'Unit emission'!AY235)*4545454.54545455)/30</f>
        <v>33868932.066915289</v>
      </c>
      <c r="GZ59">
        <f>(('RCP19 scenario'!AI60*'Unit emission'!AZ103+'RCP19 scenario'!AI148*'Unit emission'!AZ235)*4545454.54545455)/30</f>
        <v>352126482.03023183</v>
      </c>
      <c r="HA59">
        <f>(('RCP19 scenario'!AJ60*'Unit emission'!BA103)*4545454.54545455)/30</f>
        <v>0</v>
      </c>
      <c r="HB59">
        <f>(('RCP19 scenario'!AK60*'Unit emission'!AK103+'RCP19 scenario'!AK148*'Unit emission'!AK235)*4545454.54545455)/30</f>
        <v>2479849511.8538303</v>
      </c>
      <c r="HC59">
        <f>(('RCP19 scenario'!AL60*'Unit emission'!AL103+'RCP19 scenario'!AL148*'Unit emission'!AL235)*4545454.54545455)/30</f>
        <v>947398264.18851399</v>
      </c>
      <c r="HD59">
        <f>(('RCP19 scenario'!AM60*'Unit emission'!AM103+'RCP19 scenario'!AM148*'Unit emission'!AM235)*4545454.54545455)/30</f>
        <v>351048077.82556361</v>
      </c>
      <c r="HE59">
        <f>(('RCP19 scenario'!AN60*'Unit emission'!AN103+'RCP19 scenario'!AN148*'Unit emission'!AN235)*4545454.54545455)/30</f>
        <v>76516241.019236192</v>
      </c>
      <c r="HF59">
        <f>(('RCP19 scenario'!AO60*'Unit emission'!AO103+'RCP19 scenario'!AO148*'Unit emission'!AO235)*4545454.54545455)/30</f>
        <v>1586324132.0767412</v>
      </c>
      <c r="HG59">
        <f>(('RCP19 scenario'!AP60*'Unit emission'!AP103+'RCP19 scenario'!AP148*'Unit emission'!AP235)*4545454.54545455)/30</f>
        <v>19346939.99741777</v>
      </c>
      <c r="HH59">
        <f>(('RCP19 scenario'!AQ60*'Unit emission'!AQ103+'RCP19 scenario'!AQ148*'Unit emission'!AQ235)*4545454.54545455)/30</f>
        <v>139830308.50800806</v>
      </c>
      <c r="HI59">
        <f>(('RCP19 scenario'!AR60*'Unit emission'!AR103+'RCP19 scenario'!AR148*'Unit emission'!AR235)*4545454.54545455)/30</f>
        <v>196721673.75001058</v>
      </c>
      <c r="HJ59">
        <f>(('RCP19 scenario'!AS60*'Unit emission'!AS103+'RCP19 scenario'!AS148*'Unit emission'!AS235)*4545454.54545455)/30</f>
        <v>811124058.09527636</v>
      </c>
      <c r="HK59">
        <f>(('RCP19 scenario'!AT60*'Unit emission'!AT103+'RCP19 scenario'!AT148*'Unit emission'!AT235)*4545454.54545455)/30</f>
        <v>69011911.716409147</v>
      </c>
      <c r="HL59">
        <f>(('RCP19 scenario'!AU60*'Unit emission'!AU103+'RCP19 scenario'!AU148*'Unit emission'!AU235)*4545454.54545455)/30</f>
        <v>70008149.281292096</v>
      </c>
      <c r="HM59">
        <f>(('RCP19 scenario'!AV60*'Unit emission'!AV103+'RCP19 scenario'!AV148*'Unit emission'!AV235)*4545454.54545455)/30</f>
        <v>42504290.988722511</v>
      </c>
      <c r="HN59">
        <f>(('RCP19 scenario'!AW60*'Unit emission'!AW103+'RCP19 scenario'!AW148*'Unit emission'!AW235)*4545454.54545455)/30</f>
        <v>68043861.409580812</v>
      </c>
      <c r="HO59">
        <f>(('RCP19 scenario'!AX60*'Unit emission'!AX103+'RCP19 scenario'!AX148*'Unit emission'!AX235)*4545454.54545455)/30</f>
        <v>5030517.8183571054</v>
      </c>
      <c r="HP59">
        <f>(('RCP19 scenario'!AY60*'Unit emission'!AY103+'RCP19 scenario'!AY148*'Unit emission'!AY235)*4545454.54545455)/30</f>
        <v>33868932.066915289</v>
      </c>
      <c r="HQ59">
        <f>(('RCP19 scenario'!AZ60*'Unit emission'!AZ103+'RCP19 scenario'!AZ148*'Unit emission'!AZ235)*4545454.54545455)/30</f>
        <v>352126482.03023183</v>
      </c>
      <c r="HR59">
        <f>(('RCP19 scenario'!BA60*'Unit emission'!BA103)*4545454.54545455)/30</f>
        <v>0</v>
      </c>
      <c r="HS59" s="9">
        <f>(('RCP19 scenario'!BB60*'Unit emission'!AK103)*4545454.54545455)/30</f>
        <v>0</v>
      </c>
      <c r="HT59" s="9">
        <f>(('RCP19 scenario'!BC60*'Unit emission'!AL103)*4545454.54545455)/30</f>
        <v>0</v>
      </c>
      <c r="HU59" s="9">
        <f>(('RCP19 scenario'!BD60*'Unit emission'!AM103)*4545454.54545455)/30</f>
        <v>0</v>
      </c>
      <c r="HV59" s="9">
        <f>(('RCP19 scenario'!BE60*'Unit emission'!AN103)*4545454.54545455)/30</f>
        <v>0</v>
      </c>
      <c r="HW59" s="9">
        <f>(('RCP19 scenario'!BF60*'Unit emission'!AO103)*4545454.54545455)/30</f>
        <v>0</v>
      </c>
      <c r="HX59" s="9">
        <f>(('RCP19 scenario'!BG60*'Unit emission'!AP103)*4545454.54545455)/30</f>
        <v>0</v>
      </c>
      <c r="HY59" s="9">
        <f>(('RCP19 scenario'!BH60*'Unit emission'!AQ103)*4545454.54545455)/30</f>
        <v>0</v>
      </c>
      <c r="HZ59" s="9">
        <f>(('RCP19 scenario'!BI60*'Unit emission'!AR103)*4545454.54545455)/30</f>
        <v>0</v>
      </c>
      <c r="IA59" s="9">
        <f>(('RCP19 scenario'!BJ60*'Unit emission'!AS103)*4545454.54545455)/30</f>
        <v>0</v>
      </c>
      <c r="IB59" s="9">
        <f>(('RCP19 scenario'!BK60*'Unit emission'!AT103)*4545454.54545455)/30</f>
        <v>0</v>
      </c>
      <c r="IC59" s="9">
        <f>(('RCP19 scenario'!BL60*'Unit emission'!AU103)*4545454.54545455)/30</f>
        <v>0</v>
      </c>
      <c r="ID59" s="9">
        <f>(('RCP19 scenario'!BM60*'Unit emission'!AV103)*4545454.54545455)/30</f>
        <v>0</v>
      </c>
      <c r="IE59" s="9">
        <f>(('RCP19 scenario'!BN60*'Unit emission'!AW103)*4545454.54545455)/30</f>
        <v>0</v>
      </c>
      <c r="IF59" s="9">
        <f>(('RCP19 scenario'!BO60*'Unit emission'!AX103)*4545454.54545455)/30</f>
        <v>0</v>
      </c>
      <c r="IG59" s="9">
        <f>(('RCP19 scenario'!BP60*'Unit emission'!AY103)*4545454.54545455)/30</f>
        <v>0</v>
      </c>
      <c r="IH59" s="9">
        <f>(('RCP19 scenario'!BQ60*'Unit emission'!AZ103)*4545454.54545455)/30</f>
        <v>0</v>
      </c>
      <c r="II59" s="9">
        <f>(('RCP19 scenario'!BR60*'Unit emission'!BA103)*4545454.54545455)/30</f>
        <v>0</v>
      </c>
      <c r="IJ59" s="9">
        <f>(('RCP19 scenario'!BS60*'Unit emission'!AK103)*4545454.54545455)/30</f>
        <v>0</v>
      </c>
      <c r="IK59" s="9">
        <f>(('RCP19 scenario'!BT60*'Unit emission'!AL103)*4545454.54545455)/30</f>
        <v>0</v>
      </c>
      <c r="IL59" s="9">
        <f>(('RCP19 scenario'!BU60*'Unit emission'!AM103)*4545454.54545455)/30</f>
        <v>0</v>
      </c>
      <c r="IM59" s="9">
        <f>(('RCP19 scenario'!BV60*'Unit emission'!AN103)*4545454.54545455)/30</f>
        <v>0</v>
      </c>
      <c r="IN59" s="9">
        <f>(('RCP19 scenario'!BW60*'Unit emission'!AO103)*4545454.54545455)/30</f>
        <v>0</v>
      </c>
      <c r="IO59" s="9">
        <f>(('RCP19 scenario'!BX60*'Unit emission'!AP103)*4545454.54545455)/30</f>
        <v>0</v>
      </c>
      <c r="IP59" s="9">
        <f>(('RCP19 scenario'!BY60*'Unit emission'!AQ103)*4545454.54545455)/30</f>
        <v>0</v>
      </c>
      <c r="IQ59" s="9">
        <f>(('RCP19 scenario'!BZ60*'Unit emission'!AR103)*4545454.54545455)/30</f>
        <v>0</v>
      </c>
      <c r="IR59" s="9">
        <f>(('RCP19 scenario'!CA60*'Unit emission'!AS103)*4545454.54545455)/30</f>
        <v>0</v>
      </c>
      <c r="IS59" s="9">
        <f>(('RCP19 scenario'!CB60*'Unit emission'!AT103)*4545454.54545455)/30</f>
        <v>0</v>
      </c>
      <c r="IT59" s="9">
        <f>(('RCP19 scenario'!CC60*'Unit emission'!AU103)*4545454.54545455)/30</f>
        <v>0</v>
      </c>
      <c r="IU59" s="9">
        <f>(('RCP19 scenario'!CD60*'Unit emission'!AV103)*4545454.54545455)/30</f>
        <v>0</v>
      </c>
      <c r="IV59" s="9">
        <f>(('RCP19 scenario'!CE60*'Unit emission'!AW103)*4545454.54545455)/30</f>
        <v>0</v>
      </c>
      <c r="IW59" s="9">
        <f>(('RCP19 scenario'!CF60*'Unit emission'!AX103)*4545454.54545455)/30</f>
        <v>0</v>
      </c>
      <c r="IX59" s="9">
        <f>(('RCP19 scenario'!CG60*'Unit emission'!AY103)*4545454.54545455)/30</f>
        <v>0</v>
      </c>
      <c r="IY59" s="9">
        <f>(('RCP19 scenario'!CH60*'Unit emission'!AZ103)*4545454.54545455)/30</f>
        <v>0</v>
      </c>
    </row>
    <row r="60" spans="1:259" x14ac:dyDescent="0.25">
      <c r="A60">
        <v>2023</v>
      </c>
      <c r="B60">
        <f>(('Base-scenario'!C61*'Unit emission'!C104+'Base-scenario'!C149*'Unit emission'!C236)*4545454.54545455)/30</f>
        <v>3590134042.1748371</v>
      </c>
      <c r="C60">
        <f>(('Base-scenario'!D61*'Unit emission'!D104+'Base-scenario'!D149*'Unit emission'!D236)*4545454.54545455)/30</f>
        <v>1892584403.1107612</v>
      </c>
      <c r="D60">
        <f>(('Base-scenario'!E61*'Unit emission'!E104+'Base-scenario'!E149*'Unit emission'!E236)*4545454.54545455)/30</f>
        <v>623130130.05184174</v>
      </c>
      <c r="E60">
        <f>(('Base-scenario'!F61*'Unit emission'!F104+'Base-scenario'!F149*'Unit emission'!F236)*4545454.54545455)/30</f>
        <v>137121015.77227318</v>
      </c>
      <c r="F60">
        <f>(('Base-scenario'!G61*'Unit emission'!G104+'Base-scenario'!G149*'Unit emission'!G236)*4545454.54545455)/30</f>
        <v>1687949740.4886594</v>
      </c>
      <c r="G60">
        <f>(('Base-scenario'!H61*'Unit emission'!H104+'Base-scenario'!H149*'Unit emission'!H236)*4545454.54545455)/30</f>
        <v>34630329.697321214</v>
      </c>
      <c r="H60">
        <f>(('Base-scenario'!I61*'Unit emission'!I104+'Base-scenario'!I149*'Unit emission'!I236)*4545454.54545455)/30</f>
        <v>176780004.2116589</v>
      </c>
      <c r="I60">
        <f>(('Base-scenario'!J61*'Unit emission'!J104+'Base-scenario'!J149*'Unit emission'!J236)*4545454.54545455)/30</f>
        <v>349045039.27335763</v>
      </c>
      <c r="J60">
        <f>(('Base-scenario'!K61*'Unit emission'!K104+'Base-scenario'!K149*'Unit emission'!K236)*4545454.54545455)/30</f>
        <v>1437285633.6430459</v>
      </c>
      <c r="K60">
        <f>(('Base-scenario'!L61*'Unit emission'!L104+'Base-scenario'!L149*'Unit emission'!L236)*4545454.54545455)/30</f>
        <v>124607635.3628103</v>
      </c>
      <c r="L60">
        <f>(('Base-scenario'!M61*'Unit emission'!M104+'Base-scenario'!M149*'Unit emission'!M236)*4545454.54545455)/30</f>
        <v>121707691.80769306</v>
      </c>
      <c r="M60">
        <f>(('Base-scenario'!N61*'Unit emission'!N104+'Base-scenario'!N149*'Unit emission'!N236)*4545454.54545455)/30</f>
        <v>46738124.429139428</v>
      </c>
      <c r="N60">
        <f>(('Base-scenario'!O61*'Unit emission'!O104+'Base-scenario'!O149*'Unit emission'!O236)*4545454.54545455)/30</f>
        <v>139738578.29601961</v>
      </c>
      <c r="O60">
        <f>(('Base-scenario'!P61*'Unit emission'!P104+'Base-scenario'!P149*'Unit emission'!P236)*4545454.54545455)/30</f>
        <v>8217522.7580442755</v>
      </c>
      <c r="P60">
        <f>(('Base-scenario'!Q61*'Unit emission'!Q104+'Base-scenario'!Q149*'Unit emission'!Q236)*4545454.54545455)/30</f>
        <v>62074850.574389711</v>
      </c>
      <c r="Q60">
        <f>(('Base-scenario'!R61*'Unit emission'!R104+'Base-scenario'!R149*'Unit emission'!R236)*4545454.54545455)/30</f>
        <v>553349617.6476624</v>
      </c>
      <c r="R60">
        <v>0</v>
      </c>
      <c r="S60">
        <f>(('Base-scenario'!T61*'Unit emission'!C104+'Base-scenario'!T149*'Unit emission'!C236)*4545454.54545455)/30</f>
        <v>3590134042.1748371</v>
      </c>
      <c r="T60">
        <f>(('Base-scenario'!U61*'Unit emission'!D104+'Base-scenario'!U149*'Unit emission'!D236)*4545454.54545455)/30</f>
        <v>1892584403.1107612</v>
      </c>
      <c r="U60">
        <f>(('Base-scenario'!V61*'Unit emission'!E104+'Base-scenario'!V149*'Unit emission'!E236)*4545454.54545455)/30</f>
        <v>623130130.05184174</v>
      </c>
      <c r="V60">
        <f>(('Base-scenario'!W61*'Unit emission'!F104+'Base-scenario'!W149*'Unit emission'!F236)*4545454.54545455)/30</f>
        <v>137121015.77227318</v>
      </c>
      <c r="W60">
        <f>(('Base-scenario'!X61*'Unit emission'!G104+'Base-scenario'!X149*'Unit emission'!G236)*4545454.54545455)/30</f>
        <v>1687949740.4886594</v>
      </c>
      <c r="X60">
        <f>(('Base-scenario'!Y61*'Unit emission'!H104+'Base-scenario'!Y149*'Unit emission'!H236)*4545454.54545455)/30</f>
        <v>34630329.697321214</v>
      </c>
      <c r="Y60">
        <f>(('Base-scenario'!Z61*'Unit emission'!I104+'Base-scenario'!Z149*'Unit emission'!I236)*4545454.54545455)/30</f>
        <v>176780004.2116589</v>
      </c>
      <c r="Z60">
        <f>(('Base-scenario'!AA61*'Unit emission'!J104+'Base-scenario'!AA149*'Unit emission'!J236)*4545454.54545455)/30</f>
        <v>349045039.27335763</v>
      </c>
      <c r="AA60">
        <f>(('Base-scenario'!AB61*'Unit emission'!K104+'Base-scenario'!AB149*'Unit emission'!K236)*4545454.54545455)/30</f>
        <v>1437285633.6430459</v>
      </c>
      <c r="AB60">
        <f>(('Base-scenario'!AC61*'Unit emission'!L104+'Base-scenario'!AC149*'Unit emission'!L236)*4545454.54545455)/30</f>
        <v>124607635.3628103</v>
      </c>
      <c r="AC60">
        <f>(('Base-scenario'!AD61*'Unit emission'!M104+'Base-scenario'!AD149*'Unit emission'!M236)*4545454.54545455)/30</f>
        <v>121707691.80769306</v>
      </c>
      <c r="AD60">
        <f>(('Base-scenario'!AE61*'Unit emission'!N104+'Base-scenario'!AE149*'Unit emission'!N236)*4545454.54545455)/30</f>
        <v>46738124.429139428</v>
      </c>
      <c r="AE60">
        <f>(('Base-scenario'!AF61*'Unit emission'!O104+'Base-scenario'!AF149*'Unit emission'!O236)*4545454.54545455)/30</f>
        <v>139738578.29601961</v>
      </c>
      <c r="AF60">
        <f>(('Base-scenario'!AG61*'Unit emission'!P104+'Base-scenario'!AG149*'Unit emission'!P236)*4545454.54545455)/30</f>
        <v>8217522.7580442755</v>
      </c>
      <c r="AG60">
        <f>(('Base-scenario'!AH61*'Unit emission'!Q104+'Base-scenario'!AH149*'Unit emission'!Q236)*4545454.54545455)/30</f>
        <v>62074850.574389711</v>
      </c>
      <c r="AH60">
        <f>(('Base-scenario'!AI61*'Unit emission'!R104+'Base-scenario'!AI149*'Unit emission'!R236)*4545454.54545455)/30</f>
        <v>553349617.6476624</v>
      </c>
      <c r="AI60">
        <v>0</v>
      </c>
      <c r="AJ60">
        <f>(('Base-scenario'!AK61*'Unit emission'!C104+'Base-scenario'!AK149*'Unit emission'!C236)*4545454.54545455)/30</f>
        <v>3590134042.1748371</v>
      </c>
      <c r="AK60">
        <f>(('Base-scenario'!AL61*'Unit emission'!D104+'Base-scenario'!AL149*'Unit emission'!D236)*4545454.54545455)/30</f>
        <v>1892584403.1107612</v>
      </c>
      <c r="AL60">
        <f>(('Base-scenario'!AM61*'Unit emission'!E104+'Base-scenario'!AM149*'Unit emission'!E236)*4545454.54545455)/30</f>
        <v>623130130.05184174</v>
      </c>
      <c r="AM60">
        <f>(('Base-scenario'!AN61*'Unit emission'!F104+'Base-scenario'!AN149*'Unit emission'!F236)*4545454.54545455)/30</f>
        <v>137121015.77227318</v>
      </c>
      <c r="AN60">
        <f>(('Base-scenario'!AO61*'Unit emission'!G104+'Base-scenario'!AO149*'Unit emission'!G236)*4545454.54545455)/30</f>
        <v>1687949740.4886594</v>
      </c>
      <c r="AO60">
        <f>(('Base-scenario'!AP61*'Unit emission'!H104+'Base-scenario'!AP149*'Unit emission'!H236)*4545454.54545455)/30</f>
        <v>34630329.697321214</v>
      </c>
      <c r="AP60">
        <f>(('Base-scenario'!AQ61*'Unit emission'!I104+'Base-scenario'!AQ149*'Unit emission'!I236)*4545454.54545455)/30</f>
        <v>176780004.2116589</v>
      </c>
      <c r="AQ60">
        <f>(('Base-scenario'!AR61*'Unit emission'!J104+'Base-scenario'!AR149*'Unit emission'!J236)*4545454.54545455)/30</f>
        <v>349045039.27335763</v>
      </c>
      <c r="AR60">
        <f>(('Base-scenario'!AS61*'Unit emission'!K104+'Base-scenario'!AS149*'Unit emission'!K236)*4545454.54545455)/30</f>
        <v>1437285633.6430459</v>
      </c>
      <c r="AS60">
        <f>(('Base-scenario'!AT61*'Unit emission'!L104+'Base-scenario'!AT149*'Unit emission'!L236)*4545454.54545455)/30</f>
        <v>124607635.3628103</v>
      </c>
      <c r="AT60">
        <f>(('Base-scenario'!AU61*'Unit emission'!M104+'Base-scenario'!AU149*'Unit emission'!M236)*4545454.54545455)/30</f>
        <v>121707691.80769306</v>
      </c>
      <c r="AU60">
        <f>(('Base-scenario'!AV61*'Unit emission'!N104+'Base-scenario'!AV149*'Unit emission'!N236)*4545454.54545455)/30</f>
        <v>46738124.429139428</v>
      </c>
      <c r="AV60">
        <f>(('Base-scenario'!AW61*'Unit emission'!O104+'Base-scenario'!AW149*'Unit emission'!O236)*4545454.54545455)/30</f>
        <v>139738578.29601961</v>
      </c>
      <c r="AW60">
        <f>(('Base-scenario'!AX61*'Unit emission'!P104+'Base-scenario'!AX149*'Unit emission'!P236)*4545454.54545455)/30</f>
        <v>8217522.7580442755</v>
      </c>
      <c r="AX60">
        <f>(('Base-scenario'!AY61*'Unit emission'!Q104+'Base-scenario'!AY149*'Unit emission'!Q236)*4545454.54545455)/30</f>
        <v>62074850.574389711</v>
      </c>
      <c r="AY60">
        <f>(('Base-scenario'!AZ61*'Unit emission'!R104+'Base-scenario'!AZ149*'Unit emission'!R236)*4545454.54545455)/30</f>
        <v>553349617.6476624</v>
      </c>
      <c r="AZ60">
        <v>0</v>
      </c>
      <c r="BA60" s="9">
        <f>(('Base-scenario'!BB61*'Unit emission'!C104)*4545454.54545455)/30</f>
        <v>0</v>
      </c>
      <c r="BB60" s="9">
        <f>(('Base-scenario'!BC61*'Unit emission'!D104)*4545454.54545455)/30</f>
        <v>0</v>
      </c>
      <c r="BC60" s="9">
        <f>(('Base-scenario'!BD61*'Unit emission'!E104)*4545454.54545455)/30</f>
        <v>0</v>
      </c>
      <c r="BD60" s="9">
        <f>(('Base-scenario'!BE61*'Unit emission'!F104)*4545454.54545455)/30</f>
        <v>0</v>
      </c>
      <c r="BE60" s="9">
        <f>(('Base-scenario'!BF61*'Unit emission'!G104)*4545454.54545455)/30</f>
        <v>0</v>
      </c>
      <c r="BF60" s="9">
        <f>(('Base-scenario'!BG61*'Unit emission'!H104)*4545454.54545455)/30</f>
        <v>0</v>
      </c>
      <c r="BG60" s="9">
        <f>(('Base-scenario'!BH61*'Unit emission'!I104)*4545454.54545455)/30</f>
        <v>0</v>
      </c>
      <c r="BH60" s="9">
        <f>(('Base-scenario'!BI61*'Unit emission'!J104)*4545454.54545455)/30</f>
        <v>0</v>
      </c>
      <c r="BI60" s="9">
        <f>(('Base-scenario'!BJ61*'Unit emission'!K104)*4545454.54545455)/30</f>
        <v>0</v>
      </c>
      <c r="BJ60" s="9">
        <f>(('Base-scenario'!BK61*'Unit emission'!L104)*4545454.54545455)/30</f>
        <v>0</v>
      </c>
      <c r="BK60" s="9">
        <f>(('Base-scenario'!BL61*'Unit emission'!M104)*4545454.54545455)/30</f>
        <v>0</v>
      </c>
      <c r="BL60" s="9">
        <f>(('Base-scenario'!BM61*'Unit emission'!N104)*4545454.54545455)/30</f>
        <v>0</v>
      </c>
      <c r="BM60" s="9">
        <f>(('Base-scenario'!BN61*'Unit emission'!O104)*4545454.54545455)/30</f>
        <v>0</v>
      </c>
      <c r="BN60" s="9">
        <f>(('Base-scenario'!BO61*'Unit emission'!P104)*4545454.54545455)/30</f>
        <v>0</v>
      </c>
      <c r="BO60" s="9">
        <f>(('Base-scenario'!BP61*'Unit emission'!Q104)*4545454.54545455)/30</f>
        <v>0</v>
      </c>
      <c r="BP60" s="9">
        <f>(('Base-scenario'!BQ61*'Unit emission'!R104)*4545454.54545455)/30</f>
        <v>0</v>
      </c>
      <c r="BQ60" s="9">
        <v>0</v>
      </c>
      <c r="BR60" s="9">
        <f>(('Base-scenario'!BS61*'Unit emission'!C104)*4545454.54545455)/30</f>
        <v>0</v>
      </c>
      <c r="BS60" s="9">
        <f>(('Base-scenario'!BT61*'Unit emission'!D104)*4545454.54545455)/30</f>
        <v>0</v>
      </c>
      <c r="BT60" s="9">
        <f>(('Base-scenario'!BU61*'Unit emission'!E104)*4545454.54545455)/30</f>
        <v>0</v>
      </c>
      <c r="BU60" s="9">
        <f>(('Base-scenario'!BV61*'Unit emission'!F104)*4545454.54545455)/30</f>
        <v>0</v>
      </c>
      <c r="BV60" s="9">
        <f>(('Base-scenario'!BW61*'Unit emission'!G104)*4545454.54545455)/30</f>
        <v>0</v>
      </c>
      <c r="BW60" s="9">
        <f>(('Base-scenario'!BX61*'Unit emission'!H104)*4545454.54545455)/30</f>
        <v>0</v>
      </c>
      <c r="BX60" s="9">
        <f>(('Base-scenario'!BY61*'Unit emission'!I104)*4545454.54545455)/30</f>
        <v>0</v>
      </c>
      <c r="BY60" s="9">
        <f>(('Base-scenario'!BZ61*'Unit emission'!J104)*4545454.54545455)/30</f>
        <v>0</v>
      </c>
      <c r="BZ60" s="9">
        <f>(('Base-scenario'!CA61*'Unit emission'!K104)*4545454.54545455)/30</f>
        <v>0</v>
      </c>
      <c r="CA60" s="9">
        <f>(('Base-scenario'!CB61*'Unit emission'!L104)*4545454.54545455)/30</f>
        <v>0</v>
      </c>
      <c r="CB60" s="9">
        <f>(('Base-scenario'!CC61*'Unit emission'!M104)*4545454.54545455)/30</f>
        <v>0</v>
      </c>
      <c r="CC60" s="9">
        <f>(('Base-scenario'!CD61*'Unit emission'!N104)*4545454.54545455)/30</f>
        <v>0</v>
      </c>
      <c r="CD60" s="9">
        <f>(('Base-scenario'!CE61*'Unit emission'!O104)*4545454.54545455)/30</f>
        <v>0</v>
      </c>
      <c r="CE60" s="9">
        <f>(('Base-scenario'!CF61*'Unit emission'!P104)*4545454.54545455)/30</f>
        <v>0</v>
      </c>
      <c r="CF60" s="9">
        <f>(('Base-scenario'!CG61*'Unit emission'!Q104)*4545454.54545455)/30</f>
        <v>0</v>
      </c>
      <c r="CG60" s="9">
        <f>(('Base-scenario'!CH61*'Unit emission'!R104)*4545454.54545455)/30</f>
        <v>0</v>
      </c>
      <c r="CH60">
        <v>0</v>
      </c>
      <c r="CI60">
        <v>0</v>
      </c>
      <c r="CJ60">
        <v>67.433333333333337</v>
      </c>
      <c r="CK60">
        <f>(('RCP26 scenario'!C61*'Unit emission'!T104+'RCP26 scenario'!C149*'Unit emission'!T236)*4545454.54545455)/30</f>
        <v>3537264731.02564</v>
      </c>
      <c r="CL60">
        <f>(('RCP26 scenario'!D61*'Unit emission'!U104+'RCP26 scenario'!D149*'Unit emission'!U236)*4545454.54545455)/30</f>
        <v>1861308665.1061866</v>
      </c>
      <c r="CM60">
        <f>(('RCP26 scenario'!E61*'Unit emission'!V104+'RCP26 scenario'!E149*'Unit emission'!V236)*4545454.54545455)/30</f>
        <v>606580256.06730759</v>
      </c>
      <c r="CN60">
        <f>(('RCP26 scenario'!F61*'Unit emission'!W104+'RCP26 scenario'!F149*'Unit emission'!W236)*4545454.54545455)/30</f>
        <v>135109727.59971359</v>
      </c>
      <c r="CO60">
        <f>(('RCP26 scenario'!G61*'Unit emission'!X104+'RCP26 scenario'!G149*'Unit emission'!X236)*4545454.54545455)/30</f>
        <v>1669134342.9431152</v>
      </c>
      <c r="CP60">
        <f>(('RCP26 scenario'!H61*'Unit emission'!Y104+'RCP26 scenario'!H149*'Unit emission'!Y236)*4545454.54545455)/30</f>
        <v>34125284.699499741</v>
      </c>
      <c r="CQ60">
        <f>(('RCP26 scenario'!I61*'Unit emission'!Z104+'RCP26 scenario'!I149*'Unit emission'!Z236)*4545454.54545455)/30</f>
        <v>169445642.29335737</v>
      </c>
      <c r="CR60">
        <f>(('RCP26 scenario'!J61*'Unit emission'!AA104+'RCP26 scenario'!J149*'Unit emission'!AA236)*4545454.54545455)/30</f>
        <v>343241060.24538606</v>
      </c>
      <c r="CS60">
        <f>(('RCP26 scenario'!K61*'Unit emission'!AB104+'RCP26 scenario'!K149*'Unit emission'!AB236)*4545454.54545455)/30</f>
        <v>1402310124.2050405</v>
      </c>
      <c r="CT60">
        <f>(('RCP26 scenario'!L61*'Unit emission'!AC104+'RCP26 scenario'!L149*'Unit emission'!AC236)*4545454.54545455)/30</f>
        <v>122783597.4419516</v>
      </c>
      <c r="CU60">
        <f>(('RCP26 scenario'!M61*'Unit emission'!AD104+'RCP26 scenario'!M149*'Unit emission'!AD236)*4545454.54545455)/30</f>
        <v>119923469.50855231</v>
      </c>
      <c r="CV60">
        <f>(('RCP26 scenario'!N61*'Unit emission'!AE104+'RCP26 scenario'!N149*'Unit emission'!AE236)*4545454.54545455)/30</f>
        <v>46054181.115989126</v>
      </c>
      <c r="CW60">
        <f>(('RCP26 scenario'!O61*'Unit emission'!AF104+'RCP26 scenario'!O149*'Unit emission'!AF236)*4545454.54545455)/30</f>
        <v>137699220.43151301</v>
      </c>
      <c r="CX60">
        <f>(('RCP26 scenario'!P61*'Unit emission'!AG104+'RCP26 scenario'!P149*'Unit emission'!AG236)*4545454.54545455)/30</f>
        <v>7986706.15319419</v>
      </c>
      <c r="CY60">
        <f>(('RCP26 scenario'!Q61*'Unit emission'!AH104+'RCP26 scenario'!Q149*'Unit emission'!AH236)*4545454.54545455)/30</f>
        <v>61170569.708697721</v>
      </c>
      <c r="CZ60">
        <f>(('RCP26 scenario'!R61*'Unit emission'!AI104+'RCP26 scenario'!R149*'Unit emission'!AI236)*4545454.54545455)/30</f>
        <v>544562818.81563425</v>
      </c>
      <c r="DA60">
        <f>(('RCP26 scenario'!S61*'Unit emission'!AJ104)*4545454.54545455)/30</f>
        <v>0</v>
      </c>
      <c r="DB60">
        <f>(('RCP26 scenario'!T61*'Unit emission'!T104+'RCP26 scenario'!T149*'Unit emission'!T236)*4545454.54545455)/30</f>
        <v>3537264731.02564</v>
      </c>
      <c r="DC60">
        <f>(('RCP26 scenario'!U61*'Unit emission'!U104+'RCP26 scenario'!U149*'Unit emission'!U236)*4545454.54545455)/30</f>
        <v>1861308665.1061866</v>
      </c>
      <c r="DD60">
        <f>(('RCP26 scenario'!V61*'Unit emission'!V104+'RCP26 scenario'!V149*'Unit emission'!V236)*4545454.54545455)/30</f>
        <v>606580256.06730759</v>
      </c>
      <c r="DE60">
        <f>(('RCP26 scenario'!W61*'Unit emission'!W104+'RCP26 scenario'!W149*'Unit emission'!W236)*4545454.54545455)/30</f>
        <v>135109727.59971359</v>
      </c>
      <c r="DF60">
        <f>(('RCP26 scenario'!X61*'Unit emission'!X104+'RCP26 scenario'!X149*'Unit emission'!X236)*4545454.54545455)/30</f>
        <v>1669134342.9431152</v>
      </c>
      <c r="DG60">
        <f>(('RCP26 scenario'!Y61*'Unit emission'!Y104+'RCP26 scenario'!Y149*'Unit emission'!Y236)*4545454.54545455)/30</f>
        <v>34125284.699499741</v>
      </c>
      <c r="DH60">
        <f>(('RCP26 scenario'!Z61*'Unit emission'!Z104+'RCP26 scenario'!Z149*'Unit emission'!Z236)*4545454.54545455)/30</f>
        <v>169445642.29335737</v>
      </c>
      <c r="DI60">
        <f>(('RCP26 scenario'!AA61*'Unit emission'!AA104+'RCP26 scenario'!AA149*'Unit emission'!AA236)*4545454.54545455)/30</f>
        <v>343241060.24538606</v>
      </c>
      <c r="DJ60">
        <f>(('RCP26 scenario'!AB61*'Unit emission'!AB104+'RCP26 scenario'!AB149*'Unit emission'!AB236)*4545454.54545455)/30</f>
        <v>1402310124.2050405</v>
      </c>
      <c r="DK60">
        <f>(('RCP26 scenario'!AC61*'Unit emission'!AC104+'RCP26 scenario'!AC149*'Unit emission'!AC236)*4545454.54545455)/30</f>
        <v>122783597.4419516</v>
      </c>
      <c r="DL60">
        <f>(('RCP26 scenario'!AD61*'Unit emission'!AD104+'RCP26 scenario'!AD149*'Unit emission'!AD236)*4545454.54545455)/30</f>
        <v>119923469.50855231</v>
      </c>
      <c r="DM60">
        <f>(('RCP26 scenario'!AE61*'Unit emission'!AE104+'RCP26 scenario'!AE149*'Unit emission'!AE236)*4545454.54545455)/30</f>
        <v>46054181.115989126</v>
      </c>
      <c r="DN60">
        <f>(('RCP26 scenario'!AF61*'Unit emission'!AF104+'RCP26 scenario'!AF149*'Unit emission'!AF236)*4545454.54545455)/30</f>
        <v>137699220.43151301</v>
      </c>
      <c r="DO60">
        <f>(('RCP26 scenario'!AG61*'Unit emission'!AG104+'RCP26 scenario'!AG149*'Unit emission'!AG236)*4545454.54545455)/30</f>
        <v>7986706.15319419</v>
      </c>
      <c r="DP60">
        <f>(('RCP26 scenario'!AH61*'Unit emission'!AH104+'RCP26 scenario'!AH149*'Unit emission'!AH236)*4545454.54545455)/30</f>
        <v>61170569.708697721</v>
      </c>
      <c r="DQ60">
        <f>(('RCP26 scenario'!AI61*'Unit emission'!AI104+'RCP26 scenario'!AI149*'Unit emission'!AI236)*4545454.54545455)/30</f>
        <v>544562818.81563425</v>
      </c>
      <c r="DR60">
        <f>(('RCP26 scenario'!AJ61*'Unit emission'!AJ104)*4545454.54545455)/30</f>
        <v>0</v>
      </c>
      <c r="DS60">
        <f>(('RCP26 scenario'!AK61*'Unit emission'!T104+'RCP26 scenario'!AK149*'Unit emission'!T236)*4545454.54545455)/30</f>
        <v>3537264731.02564</v>
      </c>
      <c r="DT60">
        <f>(('RCP26 scenario'!AL61*'Unit emission'!U104+'RCP26 scenario'!AL149*'Unit emission'!U236)*4545454.54545455)/30</f>
        <v>1861308665.1061866</v>
      </c>
      <c r="DU60">
        <f>(('RCP26 scenario'!AM61*'Unit emission'!V104+'RCP26 scenario'!AM149*'Unit emission'!V236)*4545454.54545455)/30</f>
        <v>606580256.06730759</v>
      </c>
      <c r="DV60">
        <f>(('RCP26 scenario'!AN61*'Unit emission'!W104+'RCP26 scenario'!AN149*'Unit emission'!W236)*4545454.54545455)/30</f>
        <v>135109727.59971359</v>
      </c>
      <c r="DW60">
        <f>(('RCP26 scenario'!AO61*'Unit emission'!X104+'RCP26 scenario'!AO149*'Unit emission'!X236)*4545454.54545455)/30</f>
        <v>1669134342.9431152</v>
      </c>
      <c r="DX60">
        <f>(('RCP26 scenario'!AP61*'Unit emission'!Y104+'RCP26 scenario'!AP149*'Unit emission'!Y236)*4545454.54545455)/30</f>
        <v>34125284.699499741</v>
      </c>
      <c r="DY60">
        <f>(('RCP26 scenario'!AQ61*'Unit emission'!Z104+'RCP26 scenario'!AQ149*'Unit emission'!Z236)*4545454.54545455)/30</f>
        <v>169445642.29335737</v>
      </c>
      <c r="DZ60">
        <f>(('RCP26 scenario'!AR61*'Unit emission'!AA104+'RCP26 scenario'!AR149*'Unit emission'!AA236)*4545454.54545455)/30</f>
        <v>343241060.24538606</v>
      </c>
      <c r="EA60">
        <f>(('RCP26 scenario'!AS61*'Unit emission'!AB104+'RCP26 scenario'!AS149*'Unit emission'!AB236)*4545454.54545455)/30</f>
        <v>1402310124.2050405</v>
      </c>
      <c r="EB60">
        <f>(('RCP26 scenario'!AT61*'Unit emission'!AC104+'RCP26 scenario'!AT149*'Unit emission'!AC236)*4545454.54545455)/30</f>
        <v>122783597.4419516</v>
      </c>
      <c r="EC60">
        <f>(('RCP26 scenario'!AU61*'Unit emission'!AD104+'RCP26 scenario'!AU149*'Unit emission'!AD236)*4545454.54545455)/30</f>
        <v>119923469.50855231</v>
      </c>
      <c r="ED60">
        <f>(('RCP26 scenario'!AV61*'Unit emission'!AE104+'RCP26 scenario'!AV149*'Unit emission'!AE236)*4545454.54545455)/30</f>
        <v>46054181.115989126</v>
      </c>
      <c r="EE60">
        <f>(('RCP26 scenario'!AW61*'Unit emission'!AF104+'RCP26 scenario'!AW149*'Unit emission'!AF236)*4545454.54545455)/30</f>
        <v>137699220.43151301</v>
      </c>
      <c r="EF60">
        <f>(('RCP26 scenario'!AX61*'Unit emission'!AG104+'RCP26 scenario'!AX149*'Unit emission'!AG236)*4545454.54545455)/30</f>
        <v>7986706.15319419</v>
      </c>
      <c r="EG60">
        <f>(('RCP26 scenario'!AY61*'Unit emission'!AH104+'RCP26 scenario'!AY149*'Unit emission'!AH236)*4545454.54545455)/30</f>
        <v>61170569.708697721</v>
      </c>
      <c r="EH60">
        <f>(('RCP26 scenario'!AZ61*'Unit emission'!AI104+'RCP26 scenario'!AZ149*'Unit emission'!AI236)*4545454.54545455)/30</f>
        <v>544562818.81563425</v>
      </c>
      <c r="EI60">
        <f>(('RCP26 scenario'!BA61*'Unit emission'!AJ104)*4545454.54545455)/30</f>
        <v>0</v>
      </c>
      <c r="EJ60" s="9">
        <f>(('RCP26 scenario'!BB61*'Unit emission'!T104)*4545454.54545455)/30</f>
        <v>0</v>
      </c>
      <c r="EK60" s="9">
        <f>(('RCP26 scenario'!BC61*'Unit emission'!U104)*4545454.54545455)/30</f>
        <v>0</v>
      </c>
      <c r="EL60" s="9">
        <f>(('RCP26 scenario'!BD61*'Unit emission'!V104)*4545454.54545455)/30</f>
        <v>0</v>
      </c>
      <c r="EM60" s="9">
        <f>(('RCP26 scenario'!BE61*'Unit emission'!W104)*4545454.54545455)/30</f>
        <v>0</v>
      </c>
      <c r="EN60" s="9">
        <f>(('RCP26 scenario'!BF61*'Unit emission'!X104)*4545454.54545455)/30</f>
        <v>0</v>
      </c>
      <c r="EO60" s="9">
        <f>(('RCP26 scenario'!BG61*'Unit emission'!Y104)*4545454.54545455)/30</f>
        <v>0</v>
      </c>
      <c r="EP60" s="9">
        <f>(('RCP26 scenario'!BH61*'Unit emission'!Z104)*4545454.54545455)/30</f>
        <v>0</v>
      </c>
      <c r="EQ60" s="9">
        <f>(('RCP26 scenario'!BI61*'Unit emission'!AA104)*4545454.54545455)/30</f>
        <v>0</v>
      </c>
      <c r="ER60" s="9">
        <f>(('RCP26 scenario'!BJ61*'Unit emission'!AB104)*4545454.54545455)/30</f>
        <v>0</v>
      </c>
      <c r="ES60" s="9">
        <f>(('RCP26 scenario'!BK61*'Unit emission'!AC104)*4545454.54545455)/30</f>
        <v>0</v>
      </c>
      <c r="ET60" s="9">
        <f>(('RCP26 scenario'!BL61*'Unit emission'!AD104)*4545454.54545455)/30</f>
        <v>0</v>
      </c>
      <c r="EU60" s="9">
        <f>(('RCP26 scenario'!BM61*'Unit emission'!AE104)*4545454.54545455)/30</f>
        <v>0</v>
      </c>
      <c r="EV60" s="9">
        <f>(('RCP26 scenario'!BN61*'Unit emission'!AF104)*4545454.54545455)/30</f>
        <v>0</v>
      </c>
      <c r="EW60" s="9">
        <f>(('RCP26 scenario'!BO61*'Unit emission'!AG104)*4545454.54545455)/30</f>
        <v>0</v>
      </c>
      <c r="EX60" s="9">
        <f>(('RCP26 scenario'!BP61*'Unit emission'!AH104)*4545454.54545455)/30</f>
        <v>0</v>
      </c>
      <c r="EY60" s="9">
        <f>(('RCP26 scenario'!BQ61*'Unit emission'!AI104)*4545454.54545455)/30</f>
        <v>0</v>
      </c>
      <c r="EZ60" s="9">
        <f>(('RCP26 scenario'!BR61*'Unit emission'!AJ104)*4545454.54545455)/30</f>
        <v>0</v>
      </c>
      <c r="FA60" s="9">
        <f>(('RCP26 scenario'!BS61*'Unit emission'!T104)*4545454.54545455)/30</f>
        <v>0</v>
      </c>
      <c r="FB60" s="9">
        <f>(('RCP26 scenario'!BT61*'Unit emission'!U104)*4545454.54545455)/30</f>
        <v>0</v>
      </c>
      <c r="FC60" s="9">
        <f>(('RCP26 scenario'!BU61*'Unit emission'!V104)*4545454.54545455)/30</f>
        <v>0</v>
      </c>
      <c r="FD60" s="9">
        <f>(('RCP26 scenario'!BV61*'Unit emission'!W104)*4545454.54545455)/30</f>
        <v>0</v>
      </c>
      <c r="FE60" s="9">
        <f>(('RCP26 scenario'!BW61*'Unit emission'!X104)*4545454.54545455)/30</f>
        <v>0</v>
      </c>
      <c r="FF60" s="9">
        <f>(('RCP26 scenario'!BX61*'Unit emission'!Y104)*4545454.54545455)/30</f>
        <v>0</v>
      </c>
      <c r="FG60" s="9">
        <f>(('RCP26 scenario'!BY61*'Unit emission'!Z104)*4545454.54545455)/30</f>
        <v>0</v>
      </c>
      <c r="FH60" s="9">
        <f>(('RCP26 scenario'!BZ61*'Unit emission'!AA104)*4545454.54545455)/30</f>
        <v>0</v>
      </c>
      <c r="FI60" s="9">
        <f>(('RCP26 scenario'!CA61*'Unit emission'!AB104)*4545454.54545455)/30</f>
        <v>0</v>
      </c>
      <c r="FJ60" s="9">
        <f>(('RCP26 scenario'!CB61*'Unit emission'!AC104)*4545454.54545455)/30</f>
        <v>0</v>
      </c>
      <c r="FK60" s="9">
        <f>(('RCP26 scenario'!CC61*'Unit emission'!AD104)*4545454.54545455)/30</f>
        <v>0</v>
      </c>
      <c r="FL60" s="9">
        <f>(('RCP26 scenario'!CD61*'Unit emission'!AE104)*4545454.54545455)/30</f>
        <v>0</v>
      </c>
      <c r="FM60" s="9">
        <f>(('RCP26 scenario'!CE61*'Unit emission'!AF104)*4545454.54545455)/30</f>
        <v>0</v>
      </c>
      <c r="FN60" s="9">
        <f>(('RCP26 scenario'!CF61*'Unit emission'!AG104)*4545454.54545455)/30</f>
        <v>0</v>
      </c>
      <c r="FO60" s="9">
        <f>(('RCP26 scenario'!CG61*'Unit emission'!AH104)*4545454.54545455)/30</f>
        <v>0</v>
      </c>
      <c r="FP60" s="9">
        <f>(('RCP26 scenario'!CH61*'Unit emission'!AI104)*4545454.54545455)/30</f>
        <v>0</v>
      </c>
      <c r="FQ60">
        <v>0</v>
      </c>
      <c r="FR60">
        <v>0</v>
      </c>
      <c r="FS60">
        <v>67.433333333333337</v>
      </c>
      <c r="FT60">
        <f>(('RCP19 scenario'!C61*'Unit emission'!AK104+'RCP19 scenario'!C149*'Unit emission'!AK236)*4545454.54545455)/30</f>
        <v>3340696622.6862836</v>
      </c>
      <c r="FU60">
        <f>(('RCP19 scenario'!D61*'Unit emission'!AL104+'RCP19 scenario'!D149*'Unit emission'!AL236)*4545454.54545455)/30</f>
        <v>1765223096.0974262</v>
      </c>
      <c r="FV60">
        <f>(('RCP19 scenario'!E61*'Unit emission'!AM104+'RCP19 scenario'!E149*'Unit emission'!AM236)*4545454.54545455)/30</f>
        <v>578574964.03199995</v>
      </c>
      <c r="FW60">
        <f>(('RCP19 scenario'!F61*'Unit emission'!AN104+'RCP19 scenario'!F149*'Unit emission'!AN236)*4545454.54545455)/30</f>
        <v>127631757.81324007</v>
      </c>
      <c r="FX60">
        <f>(('RCP19 scenario'!G61*'Unit emission'!AO104+'RCP19 scenario'!G149*'Unit emission'!AO236)*4545454.54545455)/30</f>
        <v>1589301748.9474933</v>
      </c>
      <c r="FY60">
        <f>(('RCP19 scenario'!H61*'Unit emission'!AP104+'RCP19 scenario'!H149*'Unit emission'!AP236)*4545454.54545455)/30</f>
        <v>32247527.306976371</v>
      </c>
      <c r="FZ60">
        <f>(('RCP19 scenario'!I61*'Unit emission'!AQ104+'RCP19 scenario'!I149*'Unit emission'!AQ236)*4545454.54545455)/30</f>
        <v>160967830.33872697</v>
      </c>
      <c r="GA60">
        <f>(('RCP19 scenario'!J61*'Unit emission'!AR104+'RCP19 scenario'!J149*'Unit emission'!AR236)*4545454.54545455)/30</f>
        <v>324770184.76652509</v>
      </c>
      <c r="GB60">
        <f>(('RCP19 scenario'!K61*'Unit emission'!AS104+'RCP19 scenario'!K149*'Unit emission'!AS236)*4545454.54545455)/30</f>
        <v>1335966954.8622985</v>
      </c>
      <c r="GC60">
        <f>(('RCP19 scenario'!L61*'Unit emission'!AT104+'RCP19 scenario'!L149*'Unit emission'!AT236)*4545454.54545455)/30</f>
        <v>116001824.12490152</v>
      </c>
      <c r="GD60">
        <f>(('RCP19 scenario'!M61*'Unit emission'!AU104+'RCP19 scenario'!M149*'Unit emission'!AU236)*4545454.54545455)/30</f>
        <v>113289730.6801938</v>
      </c>
      <c r="GE60">
        <f>(('RCP19 scenario'!N61*'Unit emission'!AV104+'RCP19 scenario'!N149*'Unit emission'!AV236)*4545454.54545455)/30</f>
        <v>43511279.754972458</v>
      </c>
      <c r="GF60">
        <f>(('RCP19 scenario'!O61*'Unit emission'!AW104+'RCP19 scenario'!O149*'Unit emission'!AW236)*4545454.54545455)/30</f>
        <v>130116887.52534387</v>
      </c>
      <c r="GG60">
        <f>(('RCP19 scenario'!P61*'Unit emission'!AX104+'RCP19 scenario'!P149*'Unit emission'!AX236)*4545454.54545455)/30</f>
        <v>7638057.8337664781</v>
      </c>
      <c r="GH60">
        <f>(('RCP19 scenario'!Q61*'Unit emission'!AY104+'RCP19 scenario'!Q149*'Unit emission'!AY236)*4545454.54545455)/30</f>
        <v>57808453.287794665</v>
      </c>
      <c r="GI60">
        <f>(('RCP19 scenario'!R61*'Unit emission'!AZ104+'RCP19 scenario'!R149*'Unit emission'!AZ236)*4545454.54545455)/30</f>
        <v>514866264.53988689</v>
      </c>
      <c r="GJ60">
        <f>(('RCP19 scenario'!S61*'Unit emission'!BA104)*4545454.54545455)/30</f>
        <v>0</v>
      </c>
      <c r="GK60">
        <f>(('RCP19 scenario'!T61*'Unit emission'!AK104+'RCP19 scenario'!T149*'Unit emission'!AK236)*4545454.54545455)/30</f>
        <v>3340696622.6862836</v>
      </c>
      <c r="GL60">
        <f>(('RCP19 scenario'!U61*'Unit emission'!AL104+'RCP19 scenario'!U149*'Unit emission'!AL236)*4545454.54545455)/30</f>
        <v>1765223096.0974262</v>
      </c>
      <c r="GM60">
        <f>(('RCP19 scenario'!V61*'Unit emission'!AM104+'RCP19 scenario'!V149*'Unit emission'!AM236)*4545454.54545455)/30</f>
        <v>578574964.03199995</v>
      </c>
      <c r="GN60">
        <f>(('RCP19 scenario'!W61*'Unit emission'!AN104+'RCP19 scenario'!W149*'Unit emission'!AN236)*4545454.54545455)/30</f>
        <v>127631757.81324007</v>
      </c>
      <c r="GO60">
        <f>(('RCP19 scenario'!X61*'Unit emission'!AO104+'RCP19 scenario'!X149*'Unit emission'!AO236)*4545454.54545455)/30</f>
        <v>1589301748.9474933</v>
      </c>
      <c r="GP60">
        <f>(('RCP19 scenario'!Y61*'Unit emission'!AP104+'RCP19 scenario'!Y149*'Unit emission'!AP236)*4545454.54545455)/30</f>
        <v>32247527.306976371</v>
      </c>
      <c r="GQ60">
        <f>(('RCP19 scenario'!Z61*'Unit emission'!AQ104+'RCP19 scenario'!Z149*'Unit emission'!AQ236)*4545454.54545455)/30</f>
        <v>160967830.33872697</v>
      </c>
      <c r="GR60">
        <f>(('RCP19 scenario'!AA61*'Unit emission'!AR104+'RCP19 scenario'!AA149*'Unit emission'!AR236)*4545454.54545455)/30</f>
        <v>324770184.76652509</v>
      </c>
      <c r="GS60">
        <f>(('RCP19 scenario'!AB61*'Unit emission'!AS104+'RCP19 scenario'!AB149*'Unit emission'!AS236)*4545454.54545455)/30</f>
        <v>1335966954.8622985</v>
      </c>
      <c r="GT60">
        <f>(('RCP19 scenario'!AC61*'Unit emission'!AT104+'RCP19 scenario'!AC149*'Unit emission'!AT236)*4545454.54545455)/30</f>
        <v>116001824.12490152</v>
      </c>
      <c r="GU60">
        <f>(('RCP19 scenario'!AD61*'Unit emission'!AU104+'RCP19 scenario'!AD149*'Unit emission'!AU236)*4545454.54545455)/30</f>
        <v>113289730.6801938</v>
      </c>
      <c r="GV60">
        <f>(('RCP19 scenario'!AE61*'Unit emission'!AV104+'RCP19 scenario'!AE149*'Unit emission'!AV236)*4545454.54545455)/30</f>
        <v>43511279.754972458</v>
      </c>
      <c r="GW60">
        <f>(('RCP19 scenario'!AF61*'Unit emission'!AW104+'RCP19 scenario'!AF149*'Unit emission'!AW236)*4545454.54545455)/30</f>
        <v>130116887.52534387</v>
      </c>
      <c r="GX60">
        <f>(('RCP19 scenario'!AG61*'Unit emission'!AX104+'RCP19 scenario'!AG149*'Unit emission'!AX236)*4545454.54545455)/30</f>
        <v>7638057.8337664781</v>
      </c>
      <c r="GY60">
        <f>(('RCP19 scenario'!AH61*'Unit emission'!AY104+'RCP19 scenario'!AH149*'Unit emission'!AY236)*4545454.54545455)/30</f>
        <v>57808453.287794665</v>
      </c>
      <c r="GZ60">
        <f>(('RCP19 scenario'!AI61*'Unit emission'!AZ104+'RCP19 scenario'!AI149*'Unit emission'!AZ236)*4545454.54545455)/30</f>
        <v>514866264.53988689</v>
      </c>
      <c r="HA60">
        <f>(('RCP19 scenario'!AJ61*'Unit emission'!BA104)*4545454.54545455)/30</f>
        <v>0</v>
      </c>
      <c r="HB60">
        <f>(('RCP19 scenario'!AK61*'Unit emission'!AK104+'RCP19 scenario'!AK149*'Unit emission'!AK236)*4545454.54545455)/30</f>
        <v>3340696622.6862836</v>
      </c>
      <c r="HC60">
        <f>(('RCP19 scenario'!AL61*'Unit emission'!AL104+'RCP19 scenario'!AL149*'Unit emission'!AL236)*4545454.54545455)/30</f>
        <v>1765223096.0974262</v>
      </c>
      <c r="HD60">
        <f>(('RCP19 scenario'!AM61*'Unit emission'!AM104+'RCP19 scenario'!AM149*'Unit emission'!AM236)*4545454.54545455)/30</f>
        <v>578574964.03199995</v>
      </c>
      <c r="HE60">
        <f>(('RCP19 scenario'!AN61*'Unit emission'!AN104+'RCP19 scenario'!AN149*'Unit emission'!AN236)*4545454.54545455)/30</f>
        <v>127631757.81324007</v>
      </c>
      <c r="HF60">
        <f>(('RCP19 scenario'!AO61*'Unit emission'!AO104+'RCP19 scenario'!AO149*'Unit emission'!AO236)*4545454.54545455)/30</f>
        <v>1589301748.9474933</v>
      </c>
      <c r="HG60">
        <f>(('RCP19 scenario'!AP61*'Unit emission'!AP104+'RCP19 scenario'!AP149*'Unit emission'!AP236)*4545454.54545455)/30</f>
        <v>32247527.306976371</v>
      </c>
      <c r="HH60">
        <f>(('RCP19 scenario'!AQ61*'Unit emission'!AQ104+'RCP19 scenario'!AQ149*'Unit emission'!AQ236)*4545454.54545455)/30</f>
        <v>160967830.33872697</v>
      </c>
      <c r="HI60">
        <f>(('RCP19 scenario'!AR61*'Unit emission'!AR104+'RCP19 scenario'!AR149*'Unit emission'!AR236)*4545454.54545455)/30</f>
        <v>324770184.76652509</v>
      </c>
      <c r="HJ60">
        <f>(('RCP19 scenario'!AS61*'Unit emission'!AS104+'RCP19 scenario'!AS149*'Unit emission'!AS236)*4545454.54545455)/30</f>
        <v>1335966954.8622985</v>
      </c>
      <c r="HK60">
        <f>(('RCP19 scenario'!AT61*'Unit emission'!AT104+'RCP19 scenario'!AT149*'Unit emission'!AT236)*4545454.54545455)/30</f>
        <v>116001824.12490152</v>
      </c>
      <c r="HL60">
        <f>(('RCP19 scenario'!AU61*'Unit emission'!AU104+'RCP19 scenario'!AU149*'Unit emission'!AU236)*4545454.54545455)/30</f>
        <v>113289730.6801938</v>
      </c>
      <c r="HM60">
        <f>(('RCP19 scenario'!AV61*'Unit emission'!AV104+'RCP19 scenario'!AV149*'Unit emission'!AV236)*4545454.54545455)/30</f>
        <v>43511279.754972458</v>
      </c>
      <c r="HN60">
        <f>(('RCP19 scenario'!AW61*'Unit emission'!AW104+'RCP19 scenario'!AW149*'Unit emission'!AW236)*4545454.54545455)/30</f>
        <v>130116887.52534387</v>
      </c>
      <c r="HO60">
        <f>(('RCP19 scenario'!AX61*'Unit emission'!AX104+'RCP19 scenario'!AX149*'Unit emission'!AX236)*4545454.54545455)/30</f>
        <v>7638057.8337664781</v>
      </c>
      <c r="HP60">
        <f>(('RCP19 scenario'!AY61*'Unit emission'!AY104+'RCP19 scenario'!AY149*'Unit emission'!AY236)*4545454.54545455)/30</f>
        <v>57808453.287794665</v>
      </c>
      <c r="HQ60">
        <f>(('RCP19 scenario'!AZ61*'Unit emission'!AZ104+'RCP19 scenario'!AZ149*'Unit emission'!AZ236)*4545454.54545455)/30</f>
        <v>514866264.53988689</v>
      </c>
      <c r="HR60">
        <f>(('RCP19 scenario'!BA61*'Unit emission'!BA104)*4545454.54545455)/30</f>
        <v>0</v>
      </c>
      <c r="HS60" s="9">
        <f>(('RCP19 scenario'!BB61*'Unit emission'!AK104)*4545454.54545455)/30</f>
        <v>0</v>
      </c>
      <c r="HT60" s="9">
        <f>(('RCP19 scenario'!BC61*'Unit emission'!AL104)*4545454.54545455)/30</f>
        <v>0</v>
      </c>
      <c r="HU60" s="9">
        <f>(('RCP19 scenario'!BD61*'Unit emission'!AM104)*4545454.54545455)/30</f>
        <v>0</v>
      </c>
      <c r="HV60" s="9">
        <f>(('RCP19 scenario'!BE61*'Unit emission'!AN104)*4545454.54545455)/30</f>
        <v>0</v>
      </c>
      <c r="HW60" s="9">
        <f>(('RCP19 scenario'!BF61*'Unit emission'!AO104)*4545454.54545455)/30</f>
        <v>0</v>
      </c>
      <c r="HX60" s="9">
        <f>(('RCP19 scenario'!BG61*'Unit emission'!AP104)*4545454.54545455)/30</f>
        <v>0</v>
      </c>
      <c r="HY60" s="9">
        <f>(('RCP19 scenario'!BH61*'Unit emission'!AQ104)*4545454.54545455)/30</f>
        <v>0</v>
      </c>
      <c r="HZ60" s="9">
        <f>(('RCP19 scenario'!BI61*'Unit emission'!AR104)*4545454.54545455)/30</f>
        <v>0</v>
      </c>
      <c r="IA60" s="9">
        <f>(('RCP19 scenario'!BJ61*'Unit emission'!AS104)*4545454.54545455)/30</f>
        <v>0</v>
      </c>
      <c r="IB60" s="9">
        <f>(('RCP19 scenario'!BK61*'Unit emission'!AT104)*4545454.54545455)/30</f>
        <v>0</v>
      </c>
      <c r="IC60" s="9">
        <f>(('RCP19 scenario'!BL61*'Unit emission'!AU104)*4545454.54545455)/30</f>
        <v>0</v>
      </c>
      <c r="ID60" s="9">
        <f>(('RCP19 scenario'!BM61*'Unit emission'!AV104)*4545454.54545455)/30</f>
        <v>0</v>
      </c>
      <c r="IE60" s="9">
        <f>(('RCP19 scenario'!BN61*'Unit emission'!AW104)*4545454.54545455)/30</f>
        <v>0</v>
      </c>
      <c r="IF60" s="9">
        <f>(('RCP19 scenario'!BO61*'Unit emission'!AX104)*4545454.54545455)/30</f>
        <v>0</v>
      </c>
      <c r="IG60" s="9">
        <f>(('RCP19 scenario'!BP61*'Unit emission'!AY104)*4545454.54545455)/30</f>
        <v>0</v>
      </c>
      <c r="IH60" s="9">
        <f>(('RCP19 scenario'!BQ61*'Unit emission'!AZ104)*4545454.54545455)/30</f>
        <v>0</v>
      </c>
      <c r="II60" s="9">
        <f>(('RCP19 scenario'!BR61*'Unit emission'!BA104)*4545454.54545455)/30</f>
        <v>0</v>
      </c>
      <c r="IJ60" s="9">
        <f>(('RCP19 scenario'!BS61*'Unit emission'!AK104)*4545454.54545455)/30</f>
        <v>0</v>
      </c>
      <c r="IK60" s="9">
        <f>(('RCP19 scenario'!BT61*'Unit emission'!AL104)*4545454.54545455)/30</f>
        <v>0</v>
      </c>
      <c r="IL60" s="9">
        <f>(('RCP19 scenario'!BU61*'Unit emission'!AM104)*4545454.54545455)/30</f>
        <v>0</v>
      </c>
      <c r="IM60" s="9">
        <f>(('RCP19 scenario'!BV61*'Unit emission'!AN104)*4545454.54545455)/30</f>
        <v>0</v>
      </c>
      <c r="IN60" s="9">
        <f>(('RCP19 scenario'!BW61*'Unit emission'!AO104)*4545454.54545455)/30</f>
        <v>0</v>
      </c>
      <c r="IO60" s="9">
        <f>(('RCP19 scenario'!BX61*'Unit emission'!AP104)*4545454.54545455)/30</f>
        <v>0</v>
      </c>
      <c r="IP60" s="9">
        <f>(('RCP19 scenario'!BY61*'Unit emission'!AQ104)*4545454.54545455)/30</f>
        <v>0</v>
      </c>
      <c r="IQ60" s="9">
        <f>(('RCP19 scenario'!BZ61*'Unit emission'!AR104)*4545454.54545455)/30</f>
        <v>0</v>
      </c>
      <c r="IR60" s="9">
        <f>(('RCP19 scenario'!CA61*'Unit emission'!AS104)*4545454.54545455)/30</f>
        <v>0</v>
      </c>
      <c r="IS60" s="9">
        <f>(('RCP19 scenario'!CB61*'Unit emission'!AT104)*4545454.54545455)/30</f>
        <v>0</v>
      </c>
      <c r="IT60" s="9">
        <f>(('RCP19 scenario'!CC61*'Unit emission'!AU104)*4545454.54545455)/30</f>
        <v>0</v>
      </c>
      <c r="IU60" s="9">
        <f>(('RCP19 scenario'!CD61*'Unit emission'!AV104)*4545454.54545455)/30</f>
        <v>0</v>
      </c>
      <c r="IV60" s="9">
        <f>(('RCP19 scenario'!CE61*'Unit emission'!AW104)*4545454.54545455)/30</f>
        <v>0</v>
      </c>
      <c r="IW60" s="9">
        <f>(('RCP19 scenario'!CF61*'Unit emission'!AX104)*4545454.54545455)/30</f>
        <v>0</v>
      </c>
      <c r="IX60" s="9">
        <f>(('RCP19 scenario'!CG61*'Unit emission'!AY104)*4545454.54545455)/30</f>
        <v>0</v>
      </c>
      <c r="IY60" s="9">
        <f>(('RCP19 scenario'!CH61*'Unit emission'!AZ104)*4545454.54545455)/30</f>
        <v>0</v>
      </c>
    </row>
    <row r="61" spans="1:259" x14ac:dyDescent="0.25">
      <c r="A61">
        <v>2024</v>
      </c>
      <c r="B61">
        <f>(('Base-scenario'!C62*'Unit emission'!C105+'Base-scenario'!C150*'Unit emission'!C237)*4545454.54545455)/30</f>
        <v>769600835.03528523</v>
      </c>
      <c r="C61">
        <f>(('Base-scenario'!D62*'Unit emission'!D105+'Base-scenario'!D150*'Unit emission'!D237)*4545454.54545455)/30</f>
        <v>172870973.39013574</v>
      </c>
      <c r="D61">
        <f>(('Base-scenario'!E62*'Unit emission'!E105+'Base-scenario'!E150*'Unit emission'!E237)*4545454.54545455)/30</f>
        <v>0</v>
      </c>
      <c r="E61">
        <f>(('Base-scenario'!F62*'Unit emission'!F105+'Base-scenario'!F150*'Unit emission'!F237)*4545454.54545455)/30</f>
        <v>40833477.156986766</v>
      </c>
      <c r="F61">
        <f>(('Base-scenario'!G62*'Unit emission'!G105+'Base-scenario'!G150*'Unit emission'!G237)*4545454.54545455)/30</f>
        <v>354633368.31186616</v>
      </c>
      <c r="G61">
        <f>(('Base-scenario'!H62*'Unit emission'!H105+'Base-scenario'!H150*'Unit emission'!H237)*4545454.54545455)/30</f>
        <v>2226630.4658346656</v>
      </c>
      <c r="H61">
        <f>(('Base-scenario'!I62*'Unit emission'!I105+'Base-scenario'!I150*'Unit emission'!I237)*4545454.54545455)/30</f>
        <v>22295584.645967469</v>
      </c>
      <c r="I61">
        <f>(('Base-scenario'!J62*'Unit emission'!J105+'Base-scenario'!J150*'Unit emission'!J237)*4545454.54545455)/30</f>
        <v>37802102.814525515</v>
      </c>
      <c r="J61">
        <f>(('Base-scenario'!K62*'Unit emission'!K105+'Base-scenario'!K150*'Unit emission'!K237)*4545454.54545455)/30</f>
        <v>951713279.92841947</v>
      </c>
      <c r="K61">
        <f>(('Base-scenario'!L62*'Unit emission'!L105+'Base-scenario'!L150*'Unit emission'!L237)*4545454.54545455)/30</f>
        <v>30312308.508004647</v>
      </c>
      <c r="L61">
        <f>(('Base-scenario'!M62*'Unit emission'!M105+'Base-scenario'!M150*'Unit emission'!M237)*4545454.54545455)/30</f>
        <v>58666450.950572647</v>
      </c>
      <c r="M61">
        <f>(('Base-scenario'!N62*'Unit emission'!N105+'Base-scenario'!N150*'Unit emission'!N237)*4545454.54545455)/30</f>
        <v>2451210.3590805978</v>
      </c>
      <c r="N61">
        <f>(('Base-scenario'!O62*'Unit emission'!O105+'Base-scenario'!O150*'Unit emission'!O237)*4545454.54545455)/30</f>
        <v>58451906.758805789</v>
      </c>
      <c r="O61">
        <f>(('Base-scenario'!P62*'Unit emission'!P105+'Base-scenario'!P150*'Unit emission'!P237)*4545454.54545455)/30</f>
        <v>8581019.0467221793</v>
      </c>
      <c r="P61">
        <f>(('Base-scenario'!Q62*'Unit emission'!Q105+'Base-scenario'!Q150*'Unit emission'!Q237)*4545454.54545455)/30</f>
        <v>0</v>
      </c>
      <c r="Q61">
        <f>(('Base-scenario'!R62*'Unit emission'!R105+'Base-scenario'!R150*'Unit emission'!R237)*4545454.54545455)/30</f>
        <v>45948213.801711559</v>
      </c>
      <c r="R61">
        <v>0</v>
      </c>
      <c r="S61">
        <f>(('Base-scenario'!T62*'Unit emission'!C105+'Base-scenario'!T150*'Unit emission'!C237)*4545454.54545455)/30</f>
        <v>769600835.03528523</v>
      </c>
      <c r="T61">
        <f>(('Base-scenario'!U62*'Unit emission'!D105+'Base-scenario'!U150*'Unit emission'!D237)*4545454.54545455)/30</f>
        <v>172870973.39013574</v>
      </c>
      <c r="U61">
        <f>(('Base-scenario'!V62*'Unit emission'!E105+'Base-scenario'!V150*'Unit emission'!E237)*4545454.54545455)/30</f>
        <v>0</v>
      </c>
      <c r="V61">
        <f>(('Base-scenario'!W62*'Unit emission'!F105+'Base-scenario'!W150*'Unit emission'!F237)*4545454.54545455)/30</f>
        <v>40833477.156986766</v>
      </c>
      <c r="W61">
        <f>(('Base-scenario'!X62*'Unit emission'!G105+'Base-scenario'!X150*'Unit emission'!G237)*4545454.54545455)/30</f>
        <v>354633368.31186616</v>
      </c>
      <c r="X61">
        <f>(('Base-scenario'!Y62*'Unit emission'!H105+'Base-scenario'!Y150*'Unit emission'!H237)*4545454.54545455)/30</f>
        <v>2226630.4658346656</v>
      </c>
      <c r="Y61">
        <f>(('Base-scenario'!Z62*'Unit emission'!I105+'Base-scenario'!Z150*'Unit emission'!I237)*4545454.54545455)/30</f>
        <v>22295584.645967469</v>
      </c>
      <c r="Z61">
        <f>(('Base-scenario'!AA62*'Unit emission'!J105+'Base-scenario'!AA150*'Unit emission'!J237)*4545454.54545455)/30</f>
        <v>37802102.814525515</v>
      </c>
      <c r="AA61">
        <f>(('Base-scenario'!AB62*'Unit emission'!K105+'Base-scenario'!AB150*'Unit emission'!K237)*4545454.54545455)/30</f>
        <v>951713279.92841947</v>
      </c>
      <c r="AB61">
        <f>(('Base-scenario'!AC62*'Unit emission'!L105+'Base-scenario'!AC150*'Unit emission'!L237)*4545454.54545455)/30</f>
        <v>30312308.508004647</v>
      </c>
      <c r="AC61">
        <f>(('Base-scenario'!AD62*'Unit emission'!M105+'Base-scenario'!AD150*'Unit emission'!M237)*4545454.54545455)/30</f>
        <v>58666450.950572647</v>
      </c>
      <c r="AD61">
        <f>(('Base-scenario'!AE62*'Unit emission'!N105+'Base-scenario'!AE150*'Unit emission'!N237)*4545454.54545455)/30</f>
        <v>2451210.3590805978</v>
      </c>
      <c r="AE61">
        <f>(('Base-scenario'!AF62*'Unit emission'!O105+'Base-scenario'!AF150*'Unit emission'!O237)*4545454.54545455)/30</f>
        <v>58451906.758805789</v>
      </c>
      <c r="AF61">
        <f>(('Base-scenario'!AG62*'Unit emission'!P105+'Base-scenario'!AG150*'Unit emission'!P237)*4545454.54545455)/30</f>
        <v>8581019.0467221793</v>
      </c>
      <c r="AG61">
        <f>(('Base-scenario'!AH62*'Unit emission'!Q105+'Base-scenario'!AH150*'Unit emission'!Q237)*4545454.54545455)/30</f>
        <v>0</v>
      </c>
      <c r="AH61">
        <f>(('Base-scenario'!AI62*'Unit emission'!R105+'Base-scenario'!AI150*'Unit emission'!R237)*4545454.54545455)/30</f>
        <v>45948213.801711559</v>
      </c>
      <c r="AI61">
        <v>0</v>
      </c>
      <c r="AJ61">
        <f>(('Base-scenario'!AK62*'Unit emission'!C105+'Base-scenario'!AK150*'Unit emission'!C237)*4545454.54545455)/30</f>
        <v>769600835.03528523</v>
      </c>
      <c r="AK61">
        <f>(('Base-scenario'!AL62*'Unit emission'!D105+'Base-scenario'!AL150*'Unit emission'!D237)*4545454.54545455)/30</f>
        <v>172870973.39013574</v>
      </c>
      <c r="AL61">
        <f>(('Base-scenario'!AM62*'Unit emission'!E105+'Base-scenario'!AM150*'Unit emission'!E237)*4545454.54545455)/30</f>
        <v>0</v>
      </c>
      <c r="AM61">
        <f>(('Base-scenario'!AN62*'Unit emission'!F105+'Base-scenario'!AN150*'Unit emission'!F237)*4545454.54545455)/30</f>
        <v>40833477.156986766</v>
      </c>
      <c r="AN61">
        <f>(('Base-scenario'!AO62*'Unit emission'!G105+'Base-scenario'!AO150*'Unit emission'!G237)*4545454.54545455)/30</f>
        <v>354633368.31186616</v>
      </c>
      <c r="AO61">
        <f>(('Base-scenario'!AP62*'Unit emission'!H105+'Base-scenario'!AP150*'Unit emission'!H237)*4545454.54545455)/30</f>
        <v>2226630.4658346656</v>
      </c>
      <c r="AP61">
        <f>(('Base-scenario'!AQ62*'Unit emission'!I105+'Base-scenario'!AQ150*'Unit emission'!I237)*4545454.54545455)/30</f>
        <v>22295584.645967469</v>
      </c>
      <c r="AQ61">
        <f>(('Base-scenario'!AR62*'Unit emission'!J105+'Base-scenario'!AR150*'Unit emission'!J237)*4545454.54545455)/30</f>
        <v>37802102.814525515</v>
      </c>
      <c r="AR61">
        <f>(('Base-scenario'!AS62*'Unit emission'!K105+'Base-scenario'!AS150*'Unit emission'!K237)*4545454.54545455)/30</f>
        <v>951713279.92841947</v>
      </c>
      <c r="AS61">
        <f>(('Base-scenario'!AT62*'Unit emission'!L105+'Base-scenario'!AT150*'Unit emission'!L237)*4545454.54545455)/30</f>
        <v>30312308.508004647</v>
      </c>
      <c r="AT61">
        <f>(('Base-scenario'!AU62*'Unit emission'!M105+'Base-scenario'!AU150*'Unit emission'!M237)*4545454.54545455)/30</f>
        <v>58666450.950572647</v>
      </c>
      <c r="AU61">
        <f>(('Base-scenario'!AV62*'Unit emission'!N105+'Base-scenario'!AV150*'Unit emission'!N237)*4545454.54545455)/30</f>
        <v>2451210.3590805978</v>
      </c>
      <c r="AV61">
        <f>(('Base-scenario'!AW62*'Unit emission'!O105+'Base-scenario'!AW150*'Unit emission'!O237)*4545454.54545455)/30</f>
        <v>58451906.758805789</v>
      </c>
      <c r="AW61">
        <f>(('Base-scenario'!AX62*'Unit emission'!P105+'Base-scenario'!AX150*'Unit emission'!P237)*4545454.54545455)/30</f>
        <v>8581019.0467221793</v>
      </c>
      <c r="AX61">
        <f>(('Base-scenario'!AY62*'Unit emission'!Q105+'Base-scenario'!AY150*'Unit emission'!Q237)*4545454.54545455)/30</f>
        <v>0</v>
      </c>
      <c r="AY61">
        <f>(('Base-scenario'!AZ62*'Unit emission'!R105+'Base-scenario'!AZ150*'Unit emission'!R237)*4545454.54545455)/30</f>
        <v>45948213.801711559</v>
      </c>
      <c r="AZ61">
        <v>0</v>
      </c>
      <c r="BA61" s="9">
        <f>(('Base-scenario'!BB62*'Unit emission'!C105)*4545454.54545455)/30</f>
        <v>0</v>
      </c>
      <c r="BB61" s="9">
        <f>(('Base-scenario'!BC62*'Unit emission'!D105)*4545454.54545455)/30</f>
        <v>0</v>
      </c>
      <c r="BC61" s="9">
        <f>(('Base-scenario'!BD62*'Unit emission'!E105)*4545454.54545455)/30</f>
        <v>0</v>
      </c>
      <c r="BD61" s="9">
        <f>(('Base-scenario'!BE62*'Unit emission'!F105)*4545454.54545455)/30</f>
        <v>0</v>
      </c>
      <c r="BE61" s="9">
        <f>(('Base-scenario'!BF62*'Unit emission'!G105)*4545454.54545455)/30</f>
        <v>0</v>
      </c>
      <c r="BF61" s="9">
        <f>(('Base-scenario'!BG62*'Unit emission'!H105)*4545454.54545455)/30</f>
        <v>0</v>
      </c>
      <c r="BG61" s="9">
        <f>(('Base-scenario'!BH62*'Unit emission'!I105)*4545454.54545455)/30</f>
        <v>0</v>
      </c>
      <c r="BH61" s="9">
        <f>(('Base-scenario'!BI62*'Unit emission'!J105)*4545454.54545455)/30</f>
        <v>0</v>
      </c>
      <c r="BI61" s="9">
        <f>(('Base-scenario'!BJ62*'Unit emission'!K105)*4545454.54545455)/30</f>
        <v>0</v>
      </c>
      <c r="BJ61" s="9">
        <f>(('Base-scenario'!BK62*'Unit emission'!L105)*4545454.54545455)/30</f>
        <v>0</v>
      </c>
      <c r="BK61" s="9">
        <f>(('Base-scenario'!BL62*'Unit emission'!M105)*4545454.54545455)/30</f>
        <v>0</v>
      </c>
      <c r="BL61" s="9">
        <f>(('Base-scenario'!BM62*'Unit emission'!N105)*4545454.54545455)/30</f>
        <v>0</v>
      </c>
      <c r="BM61" s="9">
        <f>(('Base-scenario'!BN62*'Unit emission'!O105)*4545454.54545455)/30</f>
        <v>0</v>
      </c>
      <c r="BN61" s="9">
        <f>(('Base-scenario'!BO62*'Unit emission'!P105)*4545454.54545455)/30</f>
        <v>0</v>
      </c>
      <c r="BO61" s="9">
        <f>(('Base-scenario'!BP62*'Unit emission'!Q105)*4545454.54545455)/30</f>
        <v>0</v>
      </c>
      <c r="BP61" s="9">
        <f>(('Base-scenario'!BQ62*'Unit emission'!R105)*4545454.54545455)/30</f>
        <v>0</v>
      </c>
      <c r="BQ61" s="9">
        <v>0</v>
      </c>
      <c r="BR61" s="9">
        <f>(('Base-scenario'!BS62*'Unit emission'!C105)*4545454.54545455)/30</f>
        <v>0</v>
      </c>
      <c r="BS61" s="9">
        <f>(('Base-scenario'!BT62*'Unit emission'!D105)*4545454.54545455)/30</f>
        <v>0</v>
      </c>
      <c r="BT61" s="9">
        <f>(('Base-scenario'!BU62*'Unit emission'!E105)*4545454.54545455)/30</f>
        <v>0</v>
      </c>
      <c r="BU61" s="9">
        <f>(('Base-scenario'!BV62*'Unit emission'!F105)*4545454.54545455)/30</f>
        <v>0</v>
      </c>
      <c r="BV61" s="9">
        <f>(('Base-scenario'!BW62*'Unit emission'!G105)*4545454.54545455)/30</f>
        <v>0</v>
      </c>
      <c r="BW61" s="9">
        <f>(('Base-scenario'!BX62*'Unit emission'!H105)*4545454.54545455)/30</f>
        <v>0</v>
      </c>
      <c r="BX61" s="9">
        <f>(('Base-scenario'!BY62*'Unit emission'!I105)*4545454.54545455)/30</f>
        <v>0</v>
      </c>
      <c r="BY61" s="9">
        <f>(('Base-scenario'!BZ62*'Unit emission'!J105)*4545454.54545455)/30</f>
        <v>0</v>
      </c>
      <c r="BZ61" s="9">
        <f>(('Base-scenario'!CA62*'Unit emission'!K105)*4545454.54545455)/30</f>
        <v>0</v>
      </c>
      <c r="CA61" s="9">
        <f>(('Base-scenario'!CB62*'Unit emission'!L105)*4545454.54545455)/30</f>
        <v>0</v>
      </c>
      <c r="CB61" s="9">
        <f>(('Base-scenario'!CC62*'Unit emission'!M105)*4545454.54545455)/30</f>
        <v>0</v>
      </c>
      <c r="CC61" s="9">
        <f>(('Base-scenario'!CD62*'Unit emission'!N105)*4545454.54545455)/30</f>
        <v>0</v>
      </c>
      <c r="CD61" s="9">
        <f>(('Base-scenario'!CE62*'Unit emission'!O105)*4545454.54545455)/30</f>
        <v>0</v>
      </c>
      <c r="CE61" s="9">
        <f>(('Base-scenario'!CF62*'Unit emission'!P105)*4545454.54545455)/30</f>
        <v>0</v>
      </c>
      <c r="CF61" s="9">
        <f>(('Base-scenario'!CG62*'Unit emission'!Q105)*4545454.54545455)/30</f>
        <v>0</v>
      </c>
      <c r="CG61" s="9">
        <f>(('Base-scenario'!CH62*'Unit emission'!R105)*4545454.54545455)/30</f>
        <v>0</v>
      </c>
      <c r="CH61">
        <v>0</v>
      </c>
      <c r="CI61">
        <v>0</v>
      </c>
      <c r="CJ61">
        <v>67.466666666666669</v>
      </c>
      <c r="CK61">
        <f>(('RCP26 scenario'!C62*'Unit emission'!T105+'RCP26 scenario'!C150*'Unit emission'!T237)*4545454.54545455)/30</f>
        <v>1097356611.5987363</v>
      </c>
      <c r="CL61">
        <f>(('RCP26 scenario'!D62*'Unit emission'!U105+'RCP26 scenario'!D150*'Unit emission'!U237)*4545454.54545455)/30</f>
        <v>589582523.17530584</v>
      </c>
      <c r="CM61">
        <f>(('RCP26 scenario'!E62*'Unit emission'!V105+'RCP26 scenario'!E150*'Unit emission'!V237)*4545454.54545455)/30</f>
        <v>150000509.3653242</v>
      </c>
      <c r="CN61">
        <f>(('RCP26 scenario'!F62*'Unit emission'!W105+'RCP26 scenario'!F150*'Unit emission'!W237)*4545454.54545455)/30</f>
        <v>54697110.794871688</v>
      </c>
      <c r="CO61">
        <f>(('RCP26 scenario'!G62*'Unit emission'!X105+'RCP26 scenario'!G150*'Unit emission'!X237)*4545454.54545455)/30</f>
        <v>534248724.64762402</v>
      </c>
      <c r="CP61">
        <f>(('RCP26 scenario'!H62*'Unit emission'!Y105+'RCP26 scenario'!H150*'Unit emission'!Y237)*4545454.54545455)/30</f>
        <v>9433094.5176328849</v>
      </c>
      <c r="CQ61">
        <f>(('RCP26 scenario'!I62*'Unit emission'!Z105+'RCP26 scenario'!I150*'Unit emission'!Z237)*4545454.54545455)/30</f>
        <v>47700083.666051067</v>
      </c>
      <c r="CR61">
        <f>(('RCP26 scenario'!J62*'Unit emission'!AA105+'RCP26 scenario'!J150*'Unit emission'!AA237)*4545454.54545455)/30</f>
        <v>132078943.50562245</v>
      </c>
      <c r="CS61">
        <f>(('RCP26 scenario'!K62*'Unit emission'!AB105+'RCP26 scenario'!K150*'Unit emission'!AB237)*4545454.54545455)/30</f>
        <v>449010850.0270496</v>
      </c>
      <c r="CT61">
        <f>(('RCP26 scenario'!L62*'Unit emission'!AC105+'RCP26 scenario'!L150*'Unit emission'!AC237)*4545454.54545455)/30</f>
        <v>52078903.050982647</v>
      </c>
      <c r="CU61">
        <f>(('RCP26 scenario'!M62*'Unit emission'!AD105+'RCP26 scenario'!M150*'Unit emission'!AD237)*4545454.54545455)/30</f>
        <v>86295297.208067402</v>
      </c>
      <c r="CV61">
        <f>(('RCP26 scenario'!N62*'Unit emission'!AE105+'RCP26 scenario'!N150*'Unit emission'!AE237)*4545454.54545455)/30</f>
        <v>14312289.511883605</v>
      </c>
      <c r="CW61">
        <f>(('RCP26 scenario'!O62*'Unit emission'!AF105+'RCP26 scenario'!O150*'Unit emission'!AF237)*4545454.54545455)/30</f>
        <v>90543528.138710827</v>
      </c>
      <c r="CX61">
        <f>(('RCP26 scenario'!P62*'Unit emission'!AG105+'RCP26 scenario'!P150*'Unit emission'!AG237)*4545454.54545455)/30</f>
        <v>5551070.4140820652</v>
      </c>
      <c r="CY61">
        <f>(('RCP26 scenario'!Q62*'Unit emission'!AH105+'RCP26 scenario'!Q150*'Unit emission'!AH237)*4545454.54545455)/30</f>
        <v>14381265.788761619</v>
      </c>
      <c r="CZ61">
        <f>(('RCP26 scenario'!R62*'Unit emission'!AI105+'RCP26 scenario'!R150*'Unit emission'!AI237)*4545454.54545455)/30</f>
        <v>170536431.11163276</v>
      </c>
      <c r="DA61">
        <f>(('RCP26 scenario'!S62*'Unit emission'!AJ105)*4545454.54545455)/30</f>
        <v>0</v>
      </c>
      <c r="DB61">
        <f>(('RCP26 scenario'!T62*'Unit emission'!T105+'RCP26 scenario'!T150*'Unit emission'!T237)*4545454.54545455)/30</f>
        <v>1097356611.5987363</v>
      </c>
      <c r="DC61">
        <f>(('RCP26 scenario'!U62*'Unit emission'!U105+'RCP26 scenario'!U150*'Unit emission'!U237)*4545454.54545455)/30</f>
        <v>589582523.17530584</v>
      </c>
      <c r="DD61">
        <f>(('RCP26 scenario'!V62*'Unit emission'!V105+'RCP26 scenario'!V150*'Unit emission'!V237)*4545454.54545455)/30</f>
        <v>150000509.3653242</v>
      </c>
      <c r="DE61">
        <f>(('RCP26 scenario'!W62*'Unit emission'!W105+'RCP26 scenario'!W150*'Unit emission'!W237)*4545454.54545455)/30</f>
        <v>54697110.794871688</v>
      </c>
      <c r="DF61">
        <f>(('RCP26 scenario'!X62*'Unit emission'!X105+'RCP26 scenario'!X150*'Unit emission'!X237)*4545454.54545455)/30</f>
        <v>534248724.64762402</v>
      </c>
      <c r="DG61">
        <f>(('RCP26 scenario'!Y62*'Unit emission'!Y105+'RCP26 scenario'!Y150*'Unit emission'!Y237)*4545454.54545455)/30</f>
        <v>9433094.5176328849</v>
      </c>
      <c r="DH61">
        <f>(('RCP26 scenario'!Z62*'Unit emission'!Z105+'RCP26 scenario'!Z150*'Unit emission'!Z237)*4545454.54545455)/30</f>
        <v>47700083.666051067</v>
      </c>
      <c r="DI61">
        <f>(('RCP26 scenario'!AA62*'Unit emission'!AA105+'RCP26 scenario'!AA150*'Unit emission'!AA237)*4545454.54545455)/30</f>
        <v>132078943.50562245</v>
      </c>
      <c r="DJ61">
        <f>(('RCP26 scenario'!AB62*'Unit emission'!AB105+'RCP26 scenario'!AB150*'Unit emission'!AB237)*4545454.54545455)/30</f>
        <v>449010850.0270496</v>
      </c>
      <c r="DK61">
        <f>(('RCP26 scenario'!AC62*'Unit emission'!AC105+'RCP26 scenario'!AC150*'Unit emission'!AC237)*4545454.54545455)/30</f>
        <v>52078903.050982647</v>
      </c>
      <c r="DL61">
        <f>(('RCP26 scenario'!AD62*'Unit emission'!AD105+'RCP26 scenario'!AD150*'Unit emission'!AD237)*4545454.54545455)/30</f>
        <v>86295297.208067402</v>
      </c>
      <c r="DM61">
        <f>(('RCP26 scenario'!AE62*'Unit emission'!AE105+'RCP26 scenario'!AE150*'Unit emission'!AE237)*4545454.54545455)/30</f>
        <v>14312289.511883605</v>
      </c>
      <c r="DN61">
        <f>(('RCP26 scenario'!AF62*'Unit emission'!AF105+'RCP26 scenario'!AF150*'Unit emission'!AF237)*4545454.54545455)/30</f>
        <v>90543528.138710827</v>
      </c>
      <c r="DO61">
        <f>(('RCP26 scenario'!AG62*'Unit emission'!AG105+'RCP26 scenario'!AG150*'Unit emission'!AG237)*4545454.54545455)/30</f>
        <v>5551070.4140820652</v>
      </c>
      <c r="DP61">
        <f>(('RCP26 scenario'!AH62*'Unit emission'!AH105+'RCP26 scenario'!AH150*'Unit emission'!AH237)*4545454.54545455)/30</f>
        <v>14381265.788761619</v>
      </c>
      <c r="DQ61">
        <f>(('RCP26 scenario'!AI62*'Unit emission'!AI105+'RCP26 scenario'!AI150*'Unit emission'!AI237)*4545454.54545455)/30</f>
        <v>170536431.11163276</v>
      </c>
      <c r="DR61">
        <f>(('RCP26 scenario'!AJ62*'Unit emission'!AJ105)*4545454.54545455)/30</f>
        <v>0</v>
      </c>
      <c r="DS61">
        <f>(('RCP26 scenario'!AK62*'Unit emission'!T105+'RCP26 scenario'!AK150*'Unit emission'!T237)*4545454.54545455)/30</f>
        <v>1097356611.5987363</v>
      </c>
      <c r="DT61">
        <f>(('RCP26 scenario'!AL62*'Unit emission'!U105+'RCP26 scenario'!AL150*'Unit emission'!U237)*4545454.54545455)/30</f>
        <v>589582523.17530584</v>
      </c>
      <c r="DU61">
        <f>(('RCP26 scenario'!AM62*'Unit emission'!V105+'RCP26 scenario'!AM150*'Unit emission'!V237)*4545454.54545455)/30</f>
        <v>150000509.3653242</v>
      </c>
      <c r="DV61">
        <f>(('RCP26 scenario'!AN62*'Unit emission'!W105+'RCP26 scenario'!AN150*'Unit emission'!W237)*4545454.54545455)/30</f>
        <v>54697110.794871688</v>
      </c>
      <c r="DW61">
        <f>(('RCP26 scenario'!AO62*'Unit emission'!X105+'RCP26 scenario'!AO150*'Unit emission'!X237)*4545454.54545455)/30</f>
        <v>534248724.64762402</v>
      </c>
      <c r="DX61">
        <f>(('RCP26 scenario'!AP62*'Unit emission'!Y105+'RCP26 scenario'!AP150*'Unit emission'!Y237)*4545454.54545455)/30</f>
        <v>9433094.5176328849</v>
      </c>
      <c r="DY61">
        <f>(('RCP26 scenario'!AQ62*'Unit emission'!Z105+'RCP26 scenario'!AQ150*'Unit emission'!Z237)*4545454.54545455)/30</f>
        <v>47700083.666051067</v>
      </c>
      <c r="DZ61">
        <f>(('RCP26 scenario'!AR62*'Unit emission'!AA105+'RCP26 scenario'!AR150*'Unit emission'!AA237)*4545454.54545455)/30</f>
        <v>132078943.50562245</v>
      </c>
      <c r="EA61">
        <f>(('RCP26 scenario'!AS62*'Unit emission'!AB105+'RCP26 scenario'!AS150*'Unit emission'!AB237)*4545454.54545455)/30</f>
        <v>449010850.0270496</v>
      </c>
      <c r="EB61">
        <f>(('RCP26 scenario'!AT62*'Unit emission'!AC105+'RCP26 scenario'!AT150*'Unit emission'!AC237)*4545454.54545455)/30</f>
        <v>52078903.050982647</v>
      </c>
      <c r="EC61">
        <f>(('RCP26 scenario'!AU62*'Unit emission'!AD105+'RCP26 scenario'!AU150*'Unit emission'!AD237)*4545454.54545455)/30</f>
        <v>86295297.208067402</v>
      </c>
      <c r="ED61">
        <f>(('RCP26 scenario'!AV62*'Unit emission'!AE105+'RCP26 scenario'!AV150*'Unit emission'!AE237)*4545454.54545455)/30</f>
        <v>14312289.511883605</v>
      </c>
      <c r="EE61">
        <f>(('RCP26 scenario'!AW62*'Unit emission'!AF105+'RCP26 scenario'!AW150*'Unit emission'!AF237)*4545454.54545455)/30</f>
        <v>90543528.138710827</v>
      </c>
      <c r="EF61">
        <f>(('RCP26 scenario'!AX62*'Unit emission'!AG105+'RCP26 scenario'!AX150*'Unit emission'!AG237)*4545454.54545455)/30</f>
        <v>5551070.4140820652</v>
      </c>
      <c r="EG61">
        <f>(('RCP26 scenario'!AY62*'Unit emission'!AH105+'RCP26 scenario'!AY150*'Unit emission'!AH237)*4545454.54545455)/30</f>
        <v>14381265.788761619</v>
      </c>
      <c r="EH61">
        <f>(('RCP26 scenario'!AZ62*'Unit emission'!AI105+'RCP26 scenario'!AZ150*'Unit emission'!AI237)*4545454.54545455)/30</f>
        <v>170536431.11163276</v>
      </c>
      <c r="EI61">
        <f>(('RCP26 scenario'!BA62*'Unit emission'!AJ105)*4545454.54545455)/30</f>
        <v>0</v>
      </c>
      <c r="EJ61" s="9">
        <f>(('RCP26 scenario'!BB62*'Unit emission'!T105)*4545454.54545455)/30</f>
        <v>0</v>
      </c>
      <c r="EK61" s="9">
        <f>(('RCP26 scenario'!BC62*'Unit emission'!U105)*4545454.54545455)/30</f>
        <v>0</v>
      </c>
      <c r="EL61" s="9">
        <f>(('RCP26 scenario'!BD62*'Unit emission'!V105)*4545454.54545455)/30</f>
        <v>0</v>
      </c>
      <c r="EM61" s="9">
        <f>(('RCP26 scenario'!BE62*'Unit emission'!W105)*4545454.54545455)/30</f>
        <v>0</v>
      </c>
      <c r="EN61" s="9">
        <f>(('RCP26 scenario'!BF62*'Unit emission'!X105)*4545454.54545455)/30</f>
        <v>0</v>
      </c>
      <c r="EO61" s="9">
        <f>(('RCP26 scenario'!BG62*'Unit emission'!Y105)*4545454.54545455)/30</f>
        <v>0</v>
      </c>
      <c r="EP61" s="9">
        <f>(('RCP26 scenario'!BH62*'Unit emission'!Z105)*4545454.54545455)/30</f>
        <v>0</v>
      </c>
      <c r="EQ61" s="9">
        <f>(('RCP26 scenario'!BI62*'Unit emission'!AA105)*4545454.54545455)/30</f>
        <v>0</v>
      </c>
      <c r="ER61" s="9">
        <f>(('RCP26 scenario'!BJ62*'Unit emission'!AB105)*4545454.54545455)/30</f>
        <v>0</v>
      </c>
      <c r="ES61" s="9">
        <f>(('RCP26 scenario'!BK62*'Unit emission'!AC105)*4545454.54545455)/30</f>
        <v>0</v>
      </c>
      <c r="ET61" s="9">
        <f>(('RCP26 scenario'!BL62*'Unit emission'!AD105)*4545454.54545455)/30</f>
        <v>0</v>
      </c>
      <c r="EU61" s="9">
        <f>(('RCP26 scenario'!BM62*'Unit emission'!AE105)*4545454.54545455)/30</f>
        <v>0</v>
      </c>
      <c r="EV61" s="9">
        <f>(('RCP26 scenario'!BN62*'Unit emission'!AF105)*4545454.54545455)/30</f>
        <v>0</v>
      </c>
      <c r="EW61" s="9">
        <f>(('RCP26 scenario'!BO62*'Unit emission'!AG105)*4545454.54545455)/30</f>
        <v>0</v>
      </c>
      <c r="EX61" s="9">
        <f>(('RCP26 scenario'!BP62*'Unit emission'!AH105)*4545454.54545455)/30</f>
        <v>0</v>
      </c>
      <c r="EY61" s="9">
        <f>(('RCP26 scenario'!BQ62*'Unit emission'!AI105)*4545454.54545455)/30</f>
        <v>0</v>
      </c>
      <c r="EZ61" s="9">
        <f>(('RCP26 scenario'!BR62*'Unit emission'!AJ105)*4545454.54545455)/30</f>
        <v>0</v>
      </c>
      <c r="FA61" s="9">
        <f>(('RCP26 scenario'!BS62*'Unit emission'!T105)*4545454.54545455)/30</f>
        <v>0</v>
      </c>
      <c r="FB61" s="9">
        <f>(('RCP26 scenario'!BT62*'Unit emission'!U105)*4545454.54545455)/30</f>
        <v>0</v>
      </c>
      <c r="FC61" s="9">
        <f>(('RCP26 scenario'!BU62*'Unit emission'!V105)*4545454.54545455)/30</f>
        <v>0</v>
      </c>
      <c r="FD61" s="9">
        <f>(('RCP26 scenario'!BV62*'Unit emission'!W105)*4545454.54545455)/30</f>
        <v>0</v>
      </c>
      <c r="FE61" s="9">
        <f>(('RCP26 scenario'!BW62*'Unit emission'!X105)*4545454.54545455)/30</f>
        <v>0</v>
      </c>
      <c r="FF61" s="9">
        <f>(('RCP26 scenario'!BX62*'Unit emission'!Y105)*4545454.54545455)/30</f>
        <v>0</v>
      </c>
      <c r="FG61" s="9">
        <f>(('RCP26 scenario'!BY62*'Unit emission'!Z105)*4545454.54545455)/30</f>
        <v>0</v>
      </c>
      <c r="FH61" s="9">
        <f>(('RCP26 scenario'!BZ62*'Unit emission'!AA105)*4545454.54545455)/30</f>
        <v>0</v>
      </c>
      <c r="FI61" s="9">
        <f>(('RCP26 scenario'!CA62*'Unit emission'!AB105)*4545454.54545455)/30</f>
        <v>0</v>
      </c>
      <c r="FJ61" s="9">
        <f>(('RCP26 scenario'!CB62*'Unit emission'!AC105)*4545454.54545455)/30</f>
        <v>0</v>
      </c>
      <c r="FK61" s="9">
        <f>(('RCP26 scenario'!CC62*'Unit emission'!AD105)*4545454.54545455)/30</f>
        <v>0</v>
      </c>
      <c r="FL61" s="9">
        <f>(('RCP26 scenario'!CD62*'Unit emission'!AE105)*4545454.54545455)/30</f>
        <v>0</v>
      </c>
      <c r="FM61" s="9">
        <f>(('RCP26 scenario'!CE62*'Unit emission'!AF105)*4545454.54545455)/30</f>
        <v>0</v>
      </c>
      <c r="FN61" s="9">
        <f>(('RCP26 scenario'!CF62*'Unit emission'!AG105)*4545454.54545455)/30</f>
        <v>0</v>
      </c>
      <c r="FO61" s="9">
        <f>(('RCP26 scenario'!CG62*'Unit emission'!AH105)*4545454.54545455)/30</f>
        <v>0</v>
      </c>
      <c r="FP61" s="9">
        <f>(('RCP26 scenario'!CH62*'Unit emission'!AI105)*4545454.54545455)/30</f>
        <v>0</v>
      </c>
      <c r="FQ61">
        <v>0</v>
      </c>
      <c r="FR61">
        <v>0</v>
      </c>
      <c r="FS61">
        <v>67.466666666666669</v>
      </c>
      <c r="FT61">
        <f>(('RCP19 scenario'!C62*'Unit emission'!AK105+'RCP19 scenario'!C150*'Unit emission'!AK237)*4545454.54545455)/30</f>
        <v>4854613687.4669676</v>
      </c>
      <c r="FU61">
        <f>(('RCP19 scenario'!D62*'Unit emission'!AL105+'RCP19 scenario'!D150*'Unit emission'!AL237)*4545454.54545455)/30</f>
        <v>2782949782.5301046</v>
      </c>
      <c r="FV61">
        <f>(('RCP19 scenario'!E62*'Unit emission'!AM105+'RCP19 scenario'!E150*'Unit emission'!AM237)*4545454.54545455)/30</f>
        <v>928800334.65610158</v>
      </c>
      <c r="FW61">
        <f>(('RCP19 scenario'!F62*'Unit emission'!AN105+'RCP19 scenario'!F150*'Unit emission'!AN237)*4545454.54545455)/30</f>
        <v>231800991.08800754</v>
      </c>
      <c r="FX61">
        <f>(('RCP19 scenario'!G62*'Unit emission'!AO105+'RCP19 scenario'!G150*'Unit emission'!AO237)*4545454.54545455)/30</f>
        <v>2256199115.2454691</v>
      </c>
      <c r="FY61">
        <f>(('RCP19 scenario'!H62*'Unit emission'!AP105+'RCP19 scenario'!H150*'Unit emission'!AP237)*4545454.54545455)/30</f>
        <v>54473891.787606478</v>
      </c>
      <c r="FZ61">
        <f>(('RCP19 scenario'!I62*'Unit emission'!AQ105+'RCP19 scenario'!I150*'Unit emission'!AQ237)*4545454.54545455)/30</f>
        <v>238385061.34662068</v>
      </c>
      <c r="GA61">
        <f>(('RCP19 scenario'!J62*'Unit emission'!AR105+'RCP19 scenario'!J150*'Unit emission'!AR237)*4545454.54545455)/30</f>
        <v>708753075.10967803</v>
      </c>
      <c r="GB61">
        <f>(('RCP19 scenario'!K62*'Unit emission'!AS105+'RCP19 scenario'!K150*'Unit emission'!AS237)*4545454.54545455)/30</f>
        <v>2018826250.8284707</v>
      </c>
      <c r="GC61">
        <f>(('RCP19 scenario'!L62*'Unit emission'!AT105+'RCP19 scenario'!L150*'Unit emission'!AT237)*4545454.54545455)/30</f>
        <v>209330951.48818976</v>
      </c>
      <c r="GD61">
        <f>(('RCP19 scenario'!M62*'Unit emission'!AU105+'RCP19 scenario'!M150*'Unit emission'!AU237)*4545454.54545455)/30</f>
        <v>251980277.27386537</v>
      </c>
      <c r="GE61">
        <f>(('RCP19 scenario'!N62*'Unit emission'!AV105+'RCP19 scenario'!N150*'Unit emission'!AV237)*4545454.54545455)/30</f>
        <v>73164072.802898586</v>
      </c>
      <c r="GF61">
        <f>(('RCP19 scenario'!O62*'Unit emission'!AW105+'RCP19 scenario'!O150*'Unit emission'!AW237)*4545454.54545455)/30</f>
        <v>248679341.05277237</v>
      </c>
      <c r="GG61">
        <f>(('RCP19 scenario'!P62*'Unit emission'!AX105+'RCP19 scenario'!P150*'Unit emission'!AX237)*4545454.54545455)/30</f>
        <v>12965614.239953939</v>
      </c>
      <c r="GH61">
        <f>(('RCP19 scenario'!Q62*'Unit emission'!AY105+'RCP19 scenario'!Q150*'Unit emission'!AY237)*4545454.54545455)/30</f>
        <v>97806355.683909029</v>
      </c>
      <c r="GI61">
        <f>(('RCP19 scenario'!R62*'Unit emission'!AZ105+'RCP19 scenario'!R150*'Unit emission'!AZ237)*4545454.54545455)/30</f>
        <v>797069163.19682634</v>
      </c>
      <c r="GJ61">
        <f>(('RCP19 scenario'!S62*'Unit emission'!BA105)*4545454.54545455)/30</f>
        <v>0</v>
      </c>
      <c r="GK61">
        <f>(('RCP19 scenario'!T62*'Unit emission'!AK105+'RCP19 scenario'!T150*'Unit emission'!AK237)*4545454.54545455)/30</f>
        <v>4854613687.4669676</v>
      </c>
      <c r="GL61">
        <f>(('RCP19 scenario'!U62*'Unit emission'!AL105+'RCP19 scenario'!U150*'Unit emission'!AL237)*4545454.54545455)/30</f>
        <v>2782949782.5301046</v>
      </c>
      <c r="GM61">
        <f>(('RCP19 scenario'!V62*'Unit emission'!AM105+'RCP19 scenario'!V150*'Unit emission'!AM237)*4545454.54545455)/30</f>
        <v>928800334.65610158</v>
      </c>
      <c r="GN61">
        <f>(('RCP19 scenario'!W62*'Unit emission'!AN105+'RCP19 scenario'!W150*'Unit emission'!AN237)*4545454.54545455)/30</f>
        <v>231800991.08800754</v>
      </c>
      <c r="GO61">
        <f>(('RCP19 scenario'!X62*'Unit emission'!AO105+'RCP19 scenario'!X150*'Unit emission'!AO237)*4545454.54545455)/30</f>
        <v>2256199115.2454691</v>
      </c>
      <c r="GP61">
        <f>(('RCP19 scenario'!Y62*'Unit emission'!AP105+'RCP19 scenario'!Y150*'Unit emission'!AP237)*4545454.54545455)/30</f>
        <v>54473891.787606478</v>
      </c>
      <c r="GQ61">
        <f>(('RCP19 scenario'!Z62*'Unit emission'!AQ105+'RCP19 scenario'!Z150*'Unit emission'!AQ237)*4545454.54545455)/30</f>
        <v>238385061.34662068</v>
      </c>
      <c r="GR61">
        <f>(('RCP19 scenario'!AA62*'Unit emission'!AR105+'RCP19 scenario'!AA150*'Unit emission'!AR237)*4545454.54545455)/30</f>
        <v>708753075.10967803</v>
      </c>
      <c r="GS61">
        <f>(('RCP19 scenario'!AB62*'Unit emission'!AS105+'RCP19 scenario'!AB150*'Unit emission'!AS237)*4545454.54545455)/30</f>
        <v>2018826250.8284707</v>
      </c>
      <c r="GT61">
        <f>(('RCP19 scenario'!AC62*'Unit emission'!AT105+'RCP19 scenario'!AC150*'Unit emission'!AT237)*4545454.54545455)/30</f>
        <v>209330951.48818976</v>
      </c>
      <c r="GU61">
        <f>(('RCP19 scenario'!AD62*'Unit emission'!AU105+'RCP19 scenario'!AD150*'Unit emission'!AU237)*4545454.54545455)/30</f>
        <v>251980277.27386537</v>
      </c>
      <c r="GV61">
        <f>(('RCP19 scenario'!AE62*'Unit emission'!AV105+'RCP19 scenario'!AE150*'Unit emission'!AV237)*4545454.54545455)/30</f>
        <v>73164072.802898586</v>
      </c>
      <c r="GW61">
        <f>(('RCP19 scenario'!AF62*'Unit emission'!AW105+'RCP19 scenario'!AF150*'Unit emission'!AW237)*4545454.54545455)/30</f>
        <v>248679341.05277237</v>
      </c>
      <c r="GX61">
        <f>(('RCP19 scenario'!AG62*'Unit emission'!AX105+'RCP19 scenario'!AG150*'Unit emission'!AX237)*4545454.54545455)/30</f>
        <v>12965614.239953939</v>
      </c>
      <c r="GY61">
        <f>(('RCP19 scenario'!AH62*'Unit emission'!AY105+'RCP19 scenario'!AH150*'Unit emission'!AY237)*4545454.54545455)/30</f>
        <v>97806355.683909029</v>
      </c>
      <c r="GZ61">
        <f>(('RCP19 scenario'!AI62*'Unit emission'!AZ105+'RCP19 scenario'!AI150*'Unit emission'!AZ237)*4545454.54545455)/30</f>
        <v>797069163.19682634</v>
      </c>
      <c r="HA61">
        <f>(('RCP19 scenario'!AJ62*'Unit emission'!BA105)*4545454.54545455)/30</f>
        <v>0</v>
      </c>
      <c r="HB61">
        <f>(('RCP19 scenario'!AK62*'Unit emission'!AK105+'RCP19 scenario'!AK150*'Unit emission'!AK237)*4545454.54545455)/30</f>
        <v>4854613687.4669676</v>
      </c>
      <c r="HC61">
        <f>(('RCP19 scenario'!AL62*'Unit emission'!AL105+'RCP19 scenario'!AL150*'Unit emission'!AL237)*4545454.54545455)/30</f>
        <v>2782949782.5301046</v>
      </c>
      <c r="HD61">
        <f>(('RCP19 scenario'!AM62*'Unit emission'!AM105+'RCP19 scenario'!AM150*'Unit emission'!AM237)*4545454.54545455)/30</f>
        <v>928800334.65610158</v>
      </c>
      <c r="HE61">
        <f>(('RCP19 scenario'!AN62*'Unit emission'!AN105+'RCP19 scenario'!AN150*'Unit emission'!AN237)*4545454.54545455)/30</f>
        <v>231800991.08800754</v>
      </c>
      <c r="HF61">
        <f>(('RCP19 scenario'!AO62*'Unit emission'!AO105+'RCP19 scenario'!AO150*'Unit emission'!AO237)*4545454.54545455)/30</f>
        <v>2256199115.2454691</v>
      </c>
      <c r="HG61">
        <f>(('RCP19 scenario'!AP62*'Unit emission'!AP105+'RCP19 scenario'!AP150*'Unit emission'!AP237)*4545454.54545455)/30</f>
        <v>54473891.787606478</v>
      </c>
      <c r="HH61">
        <f>(('RCP19 scenario'!AQ62*'Unit emission'!AQ105+'RCP19 scenario'!AQ150*'Unit emission'!AQ237)*4545454.54545455)/30</f>
        <v>238385061.34662068</v>
      </c>
      <c r="HI61">
        <f>(('RCP19 scenario'!AR62*'Unit emission'!AR105+'RCP19 scenario'!AR150*'Unit emission'!AR237)*4545454.54545455)/30</f>
        <v>708753075.10967803</v>
      </c>
      <c r="HJ61">
        <f>(('RCP19 scenario'!AS62*'Unit emission'!AS105+'RCP19 scenario'!AS150*'Unit emission'!AS237)*4545454.54545455)/30</f>
        <v>2018826250.8284707</v>
      </c>
      <c r="HK61">
        <f>(('RCP19 scenario'!AT62*'Unit emission'!AT105+'RCP19 scenario'!AT150*'Unit emission'!AT237)*4545454.54545455)/30</f>
        <v>209330951.48818976</v>
      </c>
      <c r="HL61">
        <f>(('RCP19 scenario'!AU62*'Unit emission'!AU105+'RCP19 scenario'!AU150*'Unit emission'!AU237)*4545454.54545455)/30</f>
        <v>251980277.27386537</v>
      </c>
      <c r="HM61">
        <f>(('RCP19 scenario'!AV62*'Unit emission'!AV105+'RCP19 scenario'!AV150*'Unit emission'!AV237)*4545454.54545455)/30</f>
        <v>73164072.802898586</v>
      </c>
      <c r="HN61">
        <f>(('RCP19 scenario'!AW62*'Unit emission'!AW105+'RCP19 scenario'!AW150*'Unit emission'!AW237)*4545454.54545455)/30</f>
        <v>248679341.05277237</v>
      </c>
      <c r="HO61">
        <f>(('RCP19 scenario'!AX62*'Unit emission'!AX105+'RCP19 scenario'!AX150*'Unit emission'!AX237)*4545454.54545455)/30</f>
        <v>12965614.239953939</v>
      </c>
      <c r="HP61">
        <f>(('RCP19 scenario'!AY62*'Unit emission'!AY105+'RCP19 scenario'!AY150*'Unit emission'!AY237)*4545454.54545455)/30</f>
        <v>97806355.683909029</v>
      </c>
      <c r="HQ61">
        <f>(('RCP19 scenario'!AZ62*'Unit emission'!AZ105+'RCP19 scenario'!AZ150*'Unit emission'!AZ237)*4545454.54545455)/30</f>
        <v>797069163.19682634</v>
      </c>
      <c r="HR61">
        <f>(('RCP19 scenario'!BA62*'Unit emission'!BA105)*4545454.54545455)/30</f>
        <v>0</v>
      </c>
      <c r="HS61" s="9">
        <f>(('RCP19 scenario'!BB62*'Unit emission'!AK105)*4545454.54545455)/30</f>
        <v>0</v>
      </c>
      <c r="HT61" s="9">
        <f>(('RCP19 scenario'!BC62*'Unit emission'!AL105)*4545454.54545455)/30</f>
        <v>0</v>
      </c>
      <c r="HU61" s="9">
        <f>(('RCP19 scenario'!BD62*'Unit emission'!AM105)*4545454.54545455)/30</f>
        <v>0</v>
      </c>
      <c r="HV61" s="9">
        <f>(('RCP19 scenario'!BE62*'Unit emission'!AN105)*4545454.54545455)/30</f>
        <v>0</v>
      </c>
      <c r="HW61" s="9">
        <f>(('RCP19 scenario'!BF62*'Unit emission'!AO105)*4545454.54545455)/30</f>
        <v>0</v>
      </c>
      <c r="HX61" s="9">
        <f>(('RCP19 scenario'!BG62*'Unit emission'!AP105)*4545454.54545455)/30</f>
        <v>0</v>
      </c>
      <c r="HY61" s="9">
        <f>(('RCP19 scenario'!BH62*'Unit emission'!AQ105)*4545454.54545455)/30</f>
        <v>0</v>
      </c>
      <c r="HZ61" s="9">
        <f>(('RCP19 scenario'!BI62*'Unit emission'!AR105)*4545454.54545455)/30</f>
        <v>0</v>
      </c>
      <c r="IA61" s="9">
        <f>(('RCP19 scenario'!BJ62*'Unit emission'!AS105)*4545454.54545455)/30</f>
        <v>0</v>
      </c>
      <c r="IB61" s="9">
        <f>(('RCP19 scenario'!BK62*'Unit emission'!AT105)*4545454.54545455)/30</f>
        <v>0</v>
      </c>
      <c r="IC61" s="9">
        <f>(('RCP19 scenario'!BL62*'Unit emission'!AU105)*4545454.54545455)/30</f>
        <v>0</v>
      </c>
      <c r="ID61" s="9">
        <f>(('RCP19 scenario'!BM62*'Unit emission'!AV105)*4545454.54545455)/30</f>
        <v>0</v>
      </c>
      <c r="IE61" s="9">
        <f>(('RCP19 scenario'!BN62*'Unit emission'!AW105)*4545454.54545455)/30</f>
        <v>0</v>
      </c>
      <c r="IF61" s="9">
        <f>(('RCP19 scenario'!BO62*'Unit emission'!AX105)*4545454.54545455)/30</f>
        <v>0</v>
      </c>
      <c r="IG61" s="9">
        <f>(('RCP19 scenario'!BP62*'Unit emission'!AY105)*4545454.54545455)/30</f>
        <v>0</v>
      </c>
      <c r="IH61" s="9">
        <f>(('RCP19 scenario'!BQ62*'Unit emission'!AZ105)*4545454.54545455)/30</f>
        <v>0</v>
      </c>
      <c r="II61" s="9">
        <f>(('RCP19 scenario'!BR62*'Unit emission'!BA105)*4545454.54545455)/30</f>
        <v>0</v>
      </c>
      <c r="IJ61" s="9">
        <f>(('RCP19 scenario'!BS62*'Unit emission'!AK105)*4545454.54545455)/30</f>
        <v>0</v>
      </c>
      <c r="IK61" s="9">
        <f>(('RCP19 scenario'!BT62*'Unit emission'!AL105)*4545454.54545455)/30</f>
        <v>0</v>
      </c>
      <c r="IL61" s="9">
        <f>(('RCP19 scenario'!BU62*'Unit emission'!AM105)*4545454.54545455)/30</f>
        <v>0</v>
      </c>
      <c r="IM61" s="9">
        <f>(('RCP19 scenario'!BV62*'Unit emission'!AN105)*4545454.54545455)/30</f>
        <v>0</v>
      </c>
      <c r="IN61" s="9">
        <f>(('RCP19 scenario'!BW62*'Unit emission'!AO105)*4545454.54545455)/30</f>
        <v>0</v>
      </c>
      <c r="IO61" s="9">
        <f>(('RCP19 scenario'!BX62*'Unit emission'!AP105)*4545454.54545455)/30</f>
        <v>0</v>
      </c>
      <c r="IP61" s="9">
        <f>(('RCP19 scenario'!BY62*'Unit emission'!AQ105)*4545454.54545455)/30</f>
        <v>0</v>
      </c>
      <c r="IQ61" s="9">
        <f>(('RCP19 scenario'!BZ62*'Unit emission'!AR105)*4545454.54545455)/30</f>
        <v>0</v>
      </c>
      <c r="IR61" s="9">
        <f>(('RCP19 scenario'!CA62*'Unit emission'!AS105)*4545454.54545455)/30</f>
        <v>0</v>
      </c>
      <c r="IS61" s="9">
        <f>(('RCP19 scenario'!CB62*'Unit emission'!AT105)*4545454.54545455)/30</f>
        <v>0</v>
      </c>
      <c r="IT61" s="9">
        <f>(('RCP19 scenario'!CC62*'Unit emission'!AU105)*4545454.54545455)/30</f>
        <v>0</v>
      </c>
      <c r="IU61" s="9">
        <f>(('RCP19 scenario'!CD62*'Unit emission'!AV105)*4545454.54545455)/30</f>
        <v>0</v>
      </c>
      <c r="IV61" s="9">
        <f>(('RCP19 scenario'!CE62*'Unit emission'!AW105)*4545454.54545455)/30</f>
        <v>0</v>
      </c>
      <c r="IW61" s="9">
        <f>(('RCP19 scenario'!CF62*'Unit emission'!AX105)*4545454.54545455)/30</f>
        <v>0</v>
      </c>
      <c r="IX61" s="9">
        <f>(('RCP19 scenario'!CG62*'Unit emission'!AY105)*4545454.54545455)/30</f>
        <v>0</v>
      </c>
      <c r="IY61" s="9">
        <f>(('RCP19 scenario'!CH62*'Unit emission'!AZ105)*4545454.54545455)/30</f>
        <v>0</v>
      </c>
    </row>
    <row r="62" spans="1:259" x14ac:dyDescent="0.25">
      <c r="A62">
        <v>2025</v>
      </c>
      <c r="B62">
        <f>(('Base-scenario'!C63*'Unit emission'!C106+'Base-scenario'!C151*'Unit emission'!C238)*4545454.54545455)/30</f>
        <v>555231634.08629918</v>
      </c>
      <c r="C62">
        <f>(('Base-scenario'!D63*'Unit emission'!D106+'Base-scenario'!D151*'Unit emission'!D238)*4545454.54545455)/30</f>
        <v>228030741.49479979</v>
      </c>
      <c r="D62">
        <f>(('Base-scenario'!E63*'Unit emission'!E106+'Base-scenario'!E151*'Unit emission'!E238)*4545454.54545455)/30</f>
        <v>22965207.531259734</v>
      </c>
      <c r="E62">
        <f>(('Base-scenario'!F63*'Unit emission'!F106+'Base-scenario'!F151*'Unit emission'!F238)*4545454.54545455)/30</f>
        <v>38617761.392163798</v>
      </c>
      <c r="F62">
        <f>(('Base-scenario'!G63*'Unit emission'!G106+'Base-scenario'!G151*'Unit emission'!G238)*4545454.54545455)/30</f>
        <v>426066978.35379642</v>
      </c>
      <c r="G62">
        <f>(('Base-scenario'!H63*'Unit emission'!H106+'Base-scenario'!H151*'Unit emission'!H238)*4545454.54545455)/30</f>
        <v>3267366.9558865209</v>
      </c>
      <c r="H62">
        <f>(('Base-scenario'!I63*'Unit emission'!I106+'Base-scenario'!I151*'Unit emission'!I238)*4545454.54545455)/30</f>
        <v>15763718.308971576</v>
      </c>
      <c r="I62">
        <f>(('Base-scenario'!J63*'Unit emission'!J106+'Base-scenario'!J151*'Unit emission'!J238)*4545454.54545455)/30</f>
        <v>70595794.135533839</v>
      </c>
      <c r="J62">
        <f>(('Base-scenario'!K63*'Unit emission'!K106+'Base-scenario'!K151*'Unit emission'!K238)*4545454.54545455)/30</f>
        <v>1069181861.699617</v>
      </c>
      <c r="K62">
        <f>(('Base-scenario'!L63*'Unit emission'!L106+'Base-scenario'!L151*'Unit emission'!L238)*4545454.54545455)/30</f>
        <v>49756763.280928232</v>
      </c>
      <c r="L62">
        <f>(('Base-scenario'!M63*'Unit emission'!M106+'Base-scenario'!M151*'Unit emission'!M238)*4545454.54545455)/30</f>
        <v>72405193.474286452</v>
      </c>
      <c r="M62">
        <f>(('Base-scenario'!N63*'Unit emission'!N106+'Base-scenario'!N151*'Unit emission'!N238)*4545454.54545455)/30</f>
        <v>6729176.0703474628</v>
      </c>
      <c r="N62">
        <f>(('Base-scenario'!O63*'Unit emission'!O106+'Base-scenario'!O151*'Unit emission'!O238)*4545454.54545455)/30</f>
        <v>51882276.420590006</v>
      </c>
      <c r="O62">
        <f>(('Base-scenario'!P63*'Unit emission'!P106+'Base-scenario'!P151*'Unit emission'!P238)*4545454.54545455)/30</f>
        <v>12036110.913854351</v>
      </c>
      <c r="P62">
        <f>(('Base-scenario'!Q63*'Unit emission'!Q106+'Base-scenario'!Q151*'Unit emission'!Q238)*4545454.54545455)/30</f>
        <v>10447323.929243641</v>
      </c>
      <c r="Q62">
        <f>(('Base-scenario'!R63*'Unit emission'!R106+'Base-scenario'!R151*'Unit emission'!R238)*4545454.54545455)/30</f>
        <v>73516919.002894565</v>
      </c>
      <c r="R62">
        <v>0</v>
      </c>
      <c r="S62">
        <f>(('Base-scenario'!T63*'Unit emission'!C106+'Base-scenario'!T151*'Unit emission'!C238)*4545454.54545455)/30</f>
        <v>555231634.08629918</v>
      </c>
      <c r="T62">
        <f>(('Base-scenario'!U63*'Unit emission'!D106+'Base-scenario'!U151*'Unit emission'!D238)*4545454.54545455)/30</f>
        <v>228030741.49479979</v>
      </c>
      <c r="U62">
        <f>(('Base-scenario'!V63*'Unit emission'!E106+'Base-scenario'!V151*'Unit emission'!E238)*4545454.54545455)/30</f>
        <v>22965207.531259734</v>
      </c>
      <c r="V62">
        <f>(('Base-scenario'!W63*'Unit emission'!F106+'Base-scenario'!W151*'Unit emission'!F238)*4545454.54545455)/30</f>
        <v>38617761.392163798</v>
      </c>
      <c r="W62">
        <f>(('Base-scenario'!X63*'Unit emission'!G106+'Base-scenario'!X151*'Unit emission'!G238)*4545454.54545455)/30</f>
        <v>426066978.35379642</v>
      </c>
      <c r="X62">
        <f>(('Base-scenario'!Y63*'Unit emission'!H106+'Base-scenario'!Y151*'Unit emission'!H238)*4545454.54545455)/30</f>
        <v>3267366.9558865209</v>
      </c>
      <c r="Y62">
        <f>(('Base-scenario'!Z63*'Unit emission'!I106+'Base-scenario'!Z151*'Unit emission'!I238)*4545454.54545455)/30</f>
        <v>15763718.308971576</v>
      </c>
      <c r="Z62">
        <f>(('Base-scenario'!AA63*'Unit emission'!J106+'Base-scenario'!AA151*'Unit emission'!J238)*4545454.54545455)/30</f>
        <v>70595794.135533839</v>
      </c>
      <c r="AA62">
        <f>(('Base-scenario'!AB63*'Unit emission'!K106+'Base-scenario'!AB151*'Unit emission'!K238)*4545454.54545455)/30</f>
        <v>1069181861.699617</v>
      </c>
      <c r="AB62">
        <f>(('Base-scenario'!AC63*'Unit emission'!L106+'Base-scenario'!AC151*'Unit emission'!L238)*4545454.54545455)/30</f>
        <v>49756763.280928232</v>
      </c>
      <c r="AC62">
        <f>(('Base-scenario'!AD63*'Unit emission'!M106+'Base-scenario'!AD151*'Unit emission'!M238)*4545454.54545455)/30</f>
        <v>72405193.474286452</v>
      </c>
      <c r="AD62">
        <f>(('Base-scenario'!AE63*'Unit emission'!N106+'Base-scenario'!AE151*'Unit emission'!N238)*4545454.54545455)/30</f>
        <v>6729176.0703474628</v>
      </c>
      <c r="AE62">
        <f>(('Base-scenario'!AF63*'Unit emission'!O106+'Base-scenario'!AF151*'Unit emission'!O238)*4545454.54545455)/30</f>
        <v>51882276.420590006</v>
      </c>
      <c r="AF62">
        <f>(('Base-scenario'!AG63*'Unit emission'!P106+'Base-scenario'!AG151*'Unit emission'!P238)*4545454.54545455)/30</f>
        <v>12036110.913854351</v>
      </c>
      <c r="AG62">
        <f>(('Base-scenario'!AH63*'Unit emission'!Q106+'Base-scenario'!AH151*'Unit emission'!Q238)*4545454.54545455)/30</f>
        <v>10447323.929243641</v>
      </c>
      <c r="AH62">
        <f>(('Base-scenario'!AI63*'Unit emission'!R106+'Base-scenario'!AI151*'Unit emission'!R238)*4545454.54545455)/30</f>
        <v>73516919.002894565</v>
      </c>
      <c r="AI62">
        <v>0</v>
      </c>
      <c r="AJ62">
        <f>(('Base-scenario'!AK63*'Unit emission'!C106+'Base-scenario'!AK151*'Unit emission'!C238)*4545454.54545455)/30</f>
        <v>555231634.08629918</v>
      </c>
      <c r="AK62">
        <f>(('Base-scenario'!AL63*'Unit emission'!D106+'Base-scenario'!AL151*'Unit emission'!D238)*4545454.54545455)/30</f>
        <v>228030741.49479979</v>
      </c>
      <c r="AL62">
        <f>(('Base-scenario'!AM63*'Unit emission'!E106+'Base-scenario'!AM151*'Unit emission'!E238)*4545454.54545455)/30</f>
        <v>22965207.531259734</v>
      </c>
      <c r="AM62">
        <f>(('Base-scenario'!AN63*'Unit emission'!F106+'Base-scenario'!AN151*'Unit emission'!F238)*4545454.54545455)/30</f>
        <v>38617761.392163798</v>
      </c>
      <c r="AN62">
        <f>(('Base-scenario'!AO63*'Unit emission'!G106+'Base-scenario'!AO151*'Unit emission'!G238)*4545454.54545455)/30</f>
        <v>426066978.35379642</v>
      </c>
      <c r="AO62">
        <f>(('Base-scenario'!AP63*'Unit emission'!H106+'Base-scenario'!AP151*'Unit emission'!H238)*4545454.54545455)/30</f>
        <v>3267366.9558865209</v>
      </c>
      <c r="AP62">
        <f>(('Base-scenario'!AQ63*'Unit emission'!I106+'Base-scenario'!AQ151*'Unit emission'!I238)*4545454.54545455)/30</f>
        <v>15763718.308971576</v>
      </c>
      <c r="AQ62">
        <f>(('Base-scenario'!AR63*'Unit emission'!J106+'Base-scenario'!AR151*'Unit emission'!J238)*4545454.54545455)/30</f>
        <v>70595794.135533839</v>
      </c>
      <c r="AR62">
        <f>(('Base-scenario'!AS63*'Unit emission'!K106+'Base-scenario'!AS151*'Unit emission'!K238)*4545454.54545455)/30</f>
        <v>1069181861.699617</v>
      </c>
      <c r="AS62">
        <f>(('Base-scenario'!AT63*'Unit emission'!L106+'Base-scenario'!AT151*'Unit emission'!L238)*4545454.54545455)/30</f>
        <v>49756763.280928232</v>
      </c>
      <c r="AT62">
        <f>(('Base-scenario'!AU63*'Unit emission'!M106+'Base-scenario'!AU151*'Unit emission'!M238)*4545454.54545455)/30</f>
        <v>72405193.474286452</v>
      </c>
      <c r="AU62">
        <f>(('Base-scenario'!AV63*'Unit emission'!N106+'Base-scenario'!AV151*'Unit emission'!N238)*4545454.54545455)/30</f>
        <v>6729176.0703474628</v>
      </c>
      <c r="AV62">
        <f>(('Base-scenario'!AW63*'Unit emission'!O106+'Base-scenario'!AW151*'Unit emission'!O238)*4545454.54545455)/30</f>
        <v>51882276.420590006</v>
      </c>
      <c r="AW62">
        <f>(('Base-scenario'!AX63*'Unit emission'!P106+'Base-scenario'!AX151*'Unit emission'!P238)*4545454.54545455)/30</f>
        <v>12036110.913854351</v>
      </c>
      <c r="AX62">
        <f>(('Base-scenario'!AY63*'Unit emission'!Q106+'Base-scenario'!AY151*'Unit emission'!Q238)*4545454.54545455)/30</f>
        <v>10447323.929243641</v>
      </c>
      <c r="AY62">
        <f>(('Base-scenario'!AZ63*'Unit emission'!R106+'Base-scenario'!AZ151*'Unit emission'!R238)*4545454.54545455)/30</f>
        <v>73516919.002894565</v>
      </c>
      <c r="AZ62">
        <v>0</v>
      </c>
      <c r="BA62" s="9">
        <f>(('Base-scenario'!BB63*'Unit emission'!C106)*4545454.54545455)/30</f>
        <v>0</v>
      </c>
      <c r="BB62" s="9">
        <f>(('Base-scenario'!BC63*'Unit emission'!D106)*4545454.54545455)/30</f>
        <v>0</v>
      </c>
      <c r="BC62" s="9">
        <f>(('Base-scenario'!BD63*'Unit emission'!E106)*4545454.54545455)/30</f>
        <v>0</v>
      </c>
      <c r="BD62" s="9">
        <f>(('Base-scenario'!BE63*'Unit emission'!F106)*4545454.54545455)/30</f>
        <v>0</v>
      </c>
      <c r="BE62" s="9">
        <f>(('Base-scenario'!BF63*'Unit emission'!G106)*4545454.54545455)/30</f>
        <v>0</v>
      </c>
      <c r="BF62" s="9">
        <f>(('Base-scenario'!BG63*'Unit emission'!H106)*4545454.54545455)/30</f>
        <v>0</v>
      </c>
      <c r="BG62" s="9">
        <f>(('Base-scenario'!BH63*'Unit emission'!I106)*4545454.54545455)/30</f>
        <v>0</v>
      </c>
      <c r="BH62" s="9">
        <f>(('Base-scenario'!BI63*'Unit emission'!J106)*4545454.54545455)/30</f>
        <v>0</v>
      </c>
      <c r="BI62" s="9">
        <f>(('Base-scenario'!BJ63*'Unit emission'!K106)*4545454.54545455)/30</f>
        <v>0</v>
      </c>
      <c r="BJ62" s="9">
        <f>(('Base-scenario'!BK63*'Unit emission'!L106)*4545454.54545455)/30</f>
        <v>0</v>
      </c>
      <c r="BK62" s="9">
        <f>(('Base-scenario'!BL63*'Unit emission'!M106)*4545454.54545455)/30</f>
        <v>0</v>
      </c>
      <c r="BL62" s="9">
        <f>(('Base-scenario'!BM63*'Unit emission'!N106)*4545454.54545455)/30</f>
        <v>0</v>
      </c>
      <c r="BM62" s="9">
        <f>(('Base-scenario'!BN63*'Unit emission'!O106)*4545454.54545455)/30</f>
        <v>0</v>
      </c>
      <c r="BN62" s="9">
        <f>(('Base-scenario'!BO63*'Unit emission'!P106)*4545454.54545455)/30</f>
        <v>0</v>
      </c>
      <c r="BO62" s="9">
        <f>(('Base-scenario'!BP63*'Unit emission'!Q106)*4545454.54545455)/30</f>
        <v>0</v>
      </c>
      <c r="BP62" s="9">
        <f>(('Base-scenario'!BQ63*'Unit emission'!R106)*4545454.54545455)/30</f>
        <v>0</v>
      </c>
      <c r="BQ62" s="9">
        <v>0</v>
      </c>
      <c r="BR62" s="9">
        <f>(('Base-scenario'!BS63*'Unit emission'!C106)*4545454.54545455)/30</f>
        <v>0</v>
      </c>
      <c r="BS62" s="9">
        <f>(('Base-scenario'!BT63*'Unit emission'!D106)*4545454.54545455)/30</f>
        <v>0</v>
      </c>
      <c r="BT62" s="9">
        <f>(('Base-scenario'!BU63*'Unit emission'!E106)*4545454.54545455)/30</f>
        <v>0</v>
      </c>
      <c r="BU62" s="9">
        <f>(('Base-scenario'!BV63*'Unit emission'!F106)*4545454.54545455)/30</f>
        <v>0</v>
      </c>
      <c r="BV62" s="9">
        <f>(('Base-scenario'!BW63*'Unit emission'!G106)*4545454.54545455)/30</f>
        <v>0</v>
      </c>
      <c r="BW62" s="9">
        <f>(('Base-scenario'!BX63*'Unit emission'!H106)*4545454.54545455)/30</f>
        <v>0</v>
      </c>
      <c r="BX62" s="9">
        <f>(('Base-scenario'!BY63*'Unit emission'!I106)*4545454.54545455)/30</f>
        <v>0</v>
      </c>
      <c r="BY62" s="9">
        <f>(('Base-scenario'!BZ63*'Unit emission'!J106)*4545454.54545455)/30</f>
        <v>0</v>
      </c>
      <c r="BZ62" s="9">
        <f>(('Base-scenario'!CA63*'Unit emission'!K106)*4545454.54545455)/30</f>
        <v>0</v>
      </c>
      <c r="CA62" s="9">
        <f>(('Base-scenario'!CB63*'Unit emission'!L106)*4545454.54545455)/30</f>
        <v>0</v>
      </c>
      <c r="CB62" s="9">
        <f>(('Base-scenario'!CC63*'Unit emission'!M106)*4545454.54545455)/30</f>
        <v>0</v>
      </c>
      <c r="CC62" s="9">
        <f>(('Base-scenario'!CD63*'Unit emission'!N106)*4545454.54545455)/30</f>
        <v>0</v>
      </c>
      <c r="CD62" s="9">
        <f>(('Base-scenario'!CE63*'Unit emission'!O106)*4545454.54545455)/30</f>
        <v>0</v>
      </c>
      <c r="CE62" s="9">
        <f>(('Base-scenario'!CF63*'Unit emission'!P106)*4545454.54545455)/30</f>
        <v>0</v>
      </c>
      <c r="CF62" s="9">
        <f>(('Base-scenario'!CG63*'Unit emission'!Q106)*4545454.54545455)/30</f>
        <v>0</v>
      </c>
      <c r="CG62" s="9">
        <f>(('Base-scenario'!CH63*'Unit emission'!R106)*4545454.54545455)/30</f>
        <v>0</v>
      </c>
      <c r="CH62">
        <v>0</v>
      </c>
      <c r="CI62">
        <v>0</v>
      </c>
      <c r="CJ62">
        <v>67.5</v>
      </c>
      <c r="CK62">
        <f>(('RCP26 scenario'!C63*'Unit emission'!T106+'RCP26 scenario'!C151*'Unit emission'!T238)*4545454.54545455)/30</f>
        <v>893870846.98074698</v>
      </c>
      <c r="CL62">
        <f>(('RCP26 scenario'!D63*'Unit emission'!U106+'RCP26 scenario'!D151*'Unit emission'!U238)*4545454.54545455)/30</f>
        <v>583115011.32047033</v>
      </c>
      <c r="CM62">
        <f>(('RCP26 scenario'!E63*'Unit emission'!V106+'RCP26 scenario'!E151*'Unit emission'!V238)*4545454.54545455)/30</f>
        <v>155100806.21723202</v>
      </c>
      <c r="CN62">
        <f>(('RCP26 scenario'!F63*'Unit emission'!W106+'RCP26 scenario'!F151*'Unit emission'!W238)*4545454.54545455)/30</f>
        <v>58591979.537311815</v>
      </c>
      <c r="CO62">
        <f>(('RCP26 scenario'!G63*'Unit emission'!X106+'RCP26 scenario'!G151*'Unit emission'!X238)*4545454.54545455)/30</f>
        <v>598272562.67352211</v>
      </c>
      <c r="CP62">
        <f>(('RCP26 scenario'!H63*'Unit emission'!Y106+'RCP26 scenario'!H151*'Unit emission'!Y238)*4545454.54545455)/30</f>
        <v>10155550.694000727</v>
      </c>
      <c r="CQ62">
        <f>(('RCP26 scenario'!I63*'Unit emission'!Z106+'RCP26 scenario'!I151*'Unit emission'!Z238)*4545454.54545455)/30</f>
        <v>43385631.33898253</v>
      </c>
      <c r="CR62">
        <f>(('RCP26 scenario'!J63*'Unit emission'!AA106+'RCP26 scenario'!J151*'Unit emission'!AA238)*4545454.54545455)/30</f>
        <v>153702021.31769139</v>
      </c>
      <c r="CS62">
        <f>(('RCP26 scenario'!K63*'Unit emission'!AB106+'RCP26 scenario'!K151*'Unit emission'!AB238)*4545454.54545455)/30</f>
        <v>471603037.20616901</v>
      </c>
      <c r="CT62">
        <f>(('RCP26 scenario'!L63*'Unit emission'!AC106+'RCP26 scenario'!L151*'Unit emission'!AC238)*4545454.54545455)/30</f>
        <v>72922053.694572583</v>
      </c>
      <c r="CU62">
        <f>(('RCP26 scenario'!M63*'Unit emission'!AD106+'RCP26 scenario'!M151*'Unit emission'!AD238)*4545454.54545455)/30</f>
        <v>102699565.13901938</v>
      </c>
      <c r="CV62">
        <f>(('RCP26 scenario'!N63*'Unit emission'!AE106+'RCP26 scenario'!N151*'Unit emission'!AE238)*4545454.54545455)/30</f>
        <v>16954518.869707145</v>
      </c>
      <c r="CW62">
        <f>(('RCP26 scenario'!O63*'Unit emission'!AF106+'RCP26 scenario'!O151*'Unit emission'!AF238)*4545454.54545455)/30</f>
        <v>84102784.111154273</v>
      </c>
      <c r="CX62">
        <f>(('RCP26 scenario'!P63*'Unit emission'!AG106+'RCP26 scenario'!P151*'Unit emission'!AG238)*4545454.54545455)/30</f>
        <v>9654078.3906968031</v>
      </c>
      <c r="CY62">
        <f>(('RCP26 scenario'!Q63*'Unit emission'!AH106+'RCP26 scenario'!Q151*'Unit emission'!AH238)*4545454.54545455)/30</f>
        <v>26762935.543977346</v>
      </c>
      <c r="CZ62">
        <f>(('RCP26 scenario'!R63*'Unit emission'!AI106+'RCP26 scenario'!R151*'Unit emission'!AI238)*4545454.54545455)/30</f>
        <v>184237830.93657151</v>
      </c>
      <c r="DA62">
        <f>(('RCP26 scenario'!S63*'Unit emission'!AJ106)*4545454.54545455)/30</f>
        <v>0</v>
      </c>
      <c r="DB62">
        <f>(('RCP26 scenario'!T63*'Unit emission'!T106+'RCP26 scenario'!T151*'Unit emission'!T238)*4545454.54545455)/30</f>
        <v>893870846.98074698</v>
      </c>
      <c r="DC62">
        <f>(('RCP26 scenario'!U63*'Unit emission'!U106+'RCP26 scenario'!U151*'Unit emission'!U238)*4545454.54545455)/30</f>
        <v>583115011.32047033</v>
      </c>
      <c r="DD62">
        <f>(('RCP26 scenario'!V63*'Unit emission'!V106+'RCP26 scenario'!V151*'Unit emission'!V238)*4545454.54545455)/30</f>
        <v>155100806.21723202</v>
      </c>
      <c r="DE62">
        <f>(('RCP26 scenario'!W63*'Unit emission'!W106+'RCP26 scenario'!W151*'Unit emission'!W238)*4545454.54545455)/30</f>
        <v>58591979.537311815</v>
      </c>
      <c r="DF62">
        <f>(('RCP26 scenario'!X63*'Unit emission'!X106+'RCP26 scenario'!X151*'Unit emission'!X238)*4545454.54545455)/30</f>
        <v>598272562.67352211</v>
      </c>
      <c r="DG62">
        <f>(('RCP26 scenario'!Y63*'Unit emission'!Y106+'RCP26 scenario'!Y151*'Unit emission'!Y238)*4545454.54545455)/30</f>
        <v>10155550.694000727</v>
      </c>
      <c r="DH62">
        <f>(('RCP26 scenario'!Z63*'Unit emission'!Z106+'RCP26 scenario'!Z151*'Unit emission'!Z238)*4545454.54545455)/30</f>
        <v>43385631.33898253</v>
      </c>
      <c r="DI62">
        <f>(('RCP26 scenario'!AA63*'Unit emission'!AA106+'RCP26 scenario'!AA151*'Unit emission'!AA238)*4545454.54545455)/30</f>
        <v>153702021.31769139</v>
      </c>
      <c r="DJ62">
        <f>(('RCP26 scenario'!AB63*'Unit emission'!AB106+'RCP26 scenario'!AB151*'Unit emission'!AB238)*4545454.54545455)/30</f>
        <v>471603037.20616901</v>
      </c>
      <c r="DK62">
        <f>(('RCP26 scenario'!AC63*'Unit emission'!AC106+'RCP26 scenario'!AC151*'Unit emission'!AC238)*4545454.54545455)/30</f>
        <v>72922053.694572583</v>
      </c>
      <c r="DL62">
        <f>(('RCP26 scenario'!AD63*'Unit emission'!AD106+'RCP26 scenario'!AD151*'Unit emission'!AD238)*4545454.54545455)/30</f>
        <v>102699565.13901938</v>
      </c>
      <c r="DM62">
        <f>(('RCP26 scenario'!AE63*'Unit emission'!AE106+'RCP26 scenario'!AE151*'Unit emission'!AE238)*4545454.54545455)/30</f>
        <v>16954518.869707145</v>
      </c>
      <c r="DN62">
        <f>(('RCP26 scenario'!AF63*'Unit emission'!AF106+'RCP26 scenario'!AF151*'Unit emission'!AF238)*4545454.54545455)/30</f>
        <v>84102784.111154273</v>
      </c>
      <c r="DO62">
        <f>(('RCP26 scenario'!AG63*'Unit emission'!AG106+'RCP26 scenario'!AG151*'Unit emission'!AG238)*4545454.54545455)/30</f>
        <v>9654078.3906968031</v>
      </c>
      <c r="DP62">
        <f>(('RCP26 scenario'!AH63*'Unit emission'!AH106+'RCP26 scenario'!AH151*'Unit emission'!AH238)*4545454.54545455)/30</f>
        <v>26762935.543977346</v>
      </c>
      <c r="DQ62">
        <f>(('RCP26 scenario'!AI63*'Unit emission'!AI106+'RCP26 scenario'!AI151*'Unit emission'!AI238)*4545454.54545455)/30</f>
        <v>184237830.93657151</v>
      </c>
      <c r="DR62">
        <f>(('RCP26 scenario'!AJ63*'Unit emission'!AJ106)*4545454.54545455)/30</f>
        <v>0</v>
      </c>
      <c r="DS62">
        <f>(('RCP26 scenario'!AK63*'Unit emission'!T106+'RCP26 scenario'!AK151*'Unit emission'!T238)*4545454.54545455)/30</f>
        <v>893870846.98074698</v>
      </c>
      <c r="DT62">
        <f>(('RCP26 scenario'!AL63*'Unit emission'!U106+'RCP26 scenario'!AL151*'Unit emission'!U238)*4545454.54545455)/30</f>
        <v>583115011.32047033</v>
      </c>
      <c r="DU62">
        <f>(('RCP26 scenario'!AM63*'Unit emission'!V106+'RCP26 scenario'!AM151*'Unit emission'!V238)*4545454.54545455)/30</f>
        <v>155100806.21723202</v>
      </c>
      <c r="DV62">
        <f>(('RCP26 scenario'!AN63*'Unit emission'!W106+'RCP26 scenario'!AN151*'Unit emission'!W238)*4545454.54545455)/30</f>
        <v>58591979.537311815</v>
      </c>
      <c r="DW62">
        <f>(('RCP26 scenario'!AO63*'Unit emission'!X106+'RCP26 scenario'!AO151*'Unit emission'!X238)*4545454.54545455)/30</f>
        <v>598272562.67352211</v>
      </c>
      <c r="DX62">
        <f>(('RCP26 scenario'!AP63*'Unit emission'!Y106+'RCP26 scenario'!AP151*'Unit emission'!Y238)*4545454.54545455)/30</f>
        <v>10155550.694000727</v>
      </c>
      <c r="DY62">
        <f>(('RCP26 scenario'!AQ63*'Unit emission'!Z106+'RCP26 scenario'!AQ151*'Unit emission'!Z238)*4545454.54545455)/30</f>
        <v>43385631.33898253</v>
      </c>
      <c r="DZ62">
        <f>(('RCP26 scenario'!AR63*'Unit emission'!AA106+'RCP26 scenario'!AR151*'Unit emission'!AA238)*4545454.54545455)/30</f>
        <v>153702021.31769139</v>
      </c>
      <c r="EA62">
        <f>(('RCP26 scenario'!AS63*'Unit emission'!AB106+'RCP26 scenario'!AS151*'Unit emission'!AB238)*4545454.54545455)/30</f>
        <v>471603037.20616901</v>
      </c>
      <c r="EB62">
        <f>(('RCP26 scenario'!AT63*'Unit emission'!AC106+'RCP26 scenario'!AT151*'Unit emission'!AC238)*4545454.54545455)/30</f>
        <v>72922053.694572583</v>
      </c>
      <c r="EC62">
        <f>(('RCP26 scenario'!AU63*'Unit emission'!AD106+'RCP26 scenario'!AU151*'Unit emission'!AD238)*4545454.54545455)/30</f>
        <v>102699565.13901938</v>
      </c>
      <c r="ED62">
        <f>(('RCP26 scenario'!AV63*'Unit emission'!AE106+'RCP26 scenario'!AV151*'Unit emission'!AE238)*4545454.54545455)/30</f>
        <v>16954518.869707145</v>
      </c>
      <c r="EE62">
        <f>(('RCP26 scenario'!AW63*'Unit emission'!AF106+'RCP26 scenario'!AW151*'Unit emission'!AF238)*4545454.54545455)/30</f>
        <v>84102784.111154273</v>
      </c>
      <c r="EF62">
        <f>(('RCP26 scenario'!AX63*'Unit emission'!AG106+'RCP26 scenario'!AX151*'Unit emission'!AG238)*4545454.54545455)/30</f>
        <v>9654078.3906968031</v>
      </c>
      <c r="EG62">
        <f>(('RCP26 scenario'!AY63*'Unit emission'!AH106+'RCP26 scenario'!AY151*'Unit emission'!AH238)*4545454.54545455)/30</f>
        <v>26762935.543977346</v>
      </c>
      <c r="EH62">
        <f>(('RCP26 scenario'!AZ63*'Unit emission'!AI106+'RCP26 scenario'!AZ151*'Unit emission'!AI238)*4545454.54545455)/30</f>
        <v>184237830.93657151</v>
      </c>
      <c r="EI62">
        <f>(('RCP26 scenario'!BA63*'Unit emission'!AJ106)*4545454.54545455)/30</f>
        <v>0</v>
      </c>
      <c r="EJ62" s="9">
        <f>(('RCP26 scenario'!BB63*'Unit emission'!T106)*4545454.54545455)/30</f>
        <v>0</v>
      </c>
      <c r="EK62" s="9">
        <f>(('RCP26 scenario'!BC63*'Unit emission'!U106)*4545454.54545455)/30</f>
        <v>0</v>
      </c>
      <c r="EL62" s="9">
        <f>(('RCP26 scenario'!BD63*'Unit emission'!V106)*4545454.54545455)/30</f>
        <v>0</v>
      </c>
      <c r="EM62" s="9">
        <f>(('RCP26 scenario'!BE63*'Unit emission'!W106)*4545454.54545455)/30</f>
        <v>0</v>
      </c>
      <c r="EN62" s="9">
        <f>(('RCP26 scenario'!BF63*'Unit emission'!X106)*4545454.54545455)/30</f>
        <v>0</v>
      </c>
      <c r="EO62" s="9">
        <f>(('RCP26 scenario'!BG63*'Unit emission'!Y106)*4545454.54545455)/30</f>
        <v>0</v>
      </c>
      <c r="EP62" s="9">
        <f>(('RCP26 scenario'!BH63*'Unit emission'!Z106)*4545454.54545455)/30</f>
        <v>0</v>
      </c>
      <c r="EQ62" s="9">
        <f>(('RCP26 scenario'!BI63*'Unit emission'!AA106)*4545454.54545455)/30</f>
        <v>0</v>
      </c>
      <c r="ER62" s="9">
        <f>(('RCP26 scenario'!BJ63*'Unit emission'!AB106)*4545454.54545455)/30</f>
        <v>0</v>
      </c>
      <c r="ES62" s="9">
        <f>(('RCP26 scenario'!BK63*'Unit emission'!AC106)*4545454.54545455)/30</f>
        <v>0</v>
      </c>
      <c r="ET62" s="9">
        <f>(('RCP26 scenario'!BL63*'Unit emission'!AD106)*4545454.54545455)/30</f>
        <v>0</v>
      </c>
      <c r="EU62" s="9">
        <f>(('RCP26 scenario'!BM63*'Unit emission'!AE106)*4545454.54545455)/30</f>
        <v>0</v>
      </c>
      <c r="EV62" s="9">
        <f>(('RCP26 scenario'!BN63*'Unit emission'!AF106)*4545454.54545455)/30</f>
        <v>0</v>
      </c>
      <c r="EW62" s="9">
        <f>(('RCP26 scenario'!BO63*'Unit emission'!AG106)*4545454.54545455)/30</f>
        <v>0</v>
      </c>
      <c r="EX62" s="9">
        <f>(('RCP26 scenario'!BP63*'Unit emission'!AH106)*4545454.54545455)/30</f>
        <v>0</v>
      </c>
      <c r="EY62" s="9">
        <f>(('RCP26 scenario'!BQ63*'Unit emission'!AI106)*4545454.54545455)/30</f>
        <v>0</v>
      </c>
      <c r="EZ62" s="9">
        <f>(('RCP26 scenario'!BR63*'Unit emission'!AJ106)*4545454.54545455)/30</f>
        <v>0</v>
      </c>
      <c r="FA62" s="9">
        <f>(('RCP26 scenario'!BS63*'Unit emission'!T106)*4545454.54545455)/30</f>
        <v>0</v>
      </c>
      <c r="FB62" s="9">
        <f>(('RCP26 scenario'!BT63*'Unit emission'!U106)*4545454.54545455)/30</f>
        <v>0</v>
      </c>
      <c r="FC62" s="9">
        <f>(('RCP26 scenario'!BU63*'Unit emission'!V106)*4545454.54545455)/30</f>
        <v>0</v>
      </c>
      <c r="FD62" s="9">
        <f>(('RCP26 scenario'!BV63*'Unit emission'!W106)*4545454.54545455)/30</f>
        <v>0</v>
      </c>
      <c r="FE62" s="9">
        <f>(('RCP26 scenario'!BW63*'Unit emission'!X106)*4545454.54545455)/30</f>
        <v>0</v>
      </c>
      <c r="FF62" s="9">
        <f>(('RCP26 scenario'!BX63*'Unit emission'!Y106)*4545454.54545455)/30</f>
        <v>0</v>
      </c>
      <c r="FG62" s="9">
        <f>(('RCP26 scenario'!BY63*'Unit emission'!Z106)*4545454.54545455)/30</f>
        <v>0</v>
      </c>
      <c r="FH62" s="9">
        <f>(('RCP26 scenario'!BZ63*'Unit emission'!AA106)*4545454.54545455)/30</f>
        <v>0</v>
      </c>
      <c r="FI62" s="9">
        <f>(('RCP26 scenario'!CA63*'Unit emission'!AB106)*4545454.54545455)/30</f>
        <v>0</v>
      </c>
      <c r="FJ62" s="9">
        <f>(('RCP26 scenario'!CB63*'Unit emission'!AC106)*4545454.54545455)/30</f>
        <v>0</v>
      </c>
      <c r="FK62" s="9">
        <f>(('RCP26 scenario'!CC63*'Unit emission'!AD106)*4545454.54545455)/30</f>
        <v>0</v>
      </c>
      <c r="FL62" s="9">
        <f>(('RCP26 scenario'!CD63*'Unit emission'!AE106)*4545454.54545455)/30</f>
        <v>0</v>
      </c>
      <c r="FM62" s="9">
        <f>(('RCP26 scenario'!CE63*'Unit emission'!AF106)*4545454.54545455)/30</f>
        <v>0</v>
      </c>
      <c r="FN62" s="9">
        <f>(('RCP26 scenario'!CF63*'Unit emission'!AG106)*4545454.54545455)/30</f>
        <v>0</v>
      </c>
      <c r="FO62" s="9">
        <f>(('RCP26 scenario'!CG63*'Unit emission'!AH106)*4545454.54545455)/30</f>
        <v>0</v>
      </c>
      <c r="FP62" s="9">
        <f>(('RCP26 scenario'!CH63*'Unit emission'!AI106)*4545454.54545455)/30</f>
        <v>0</v>
      </c>
      <c r="FQ62">
        <v>0</v>
      </c>
      <c r="FR62">
        <v>0</v>
      </c>
      <c r="FS62">
        <v>67.5</v>
      </c>
      <c r="FT62">
        <f>(('RCP19 scenario'!C63*'Unit emission'!AK106+'RCP19 scenario'!C151*'Unit emission'!AK238)*4545454.54545455)/30</f>
        <v>2893279695.3537269</v>
      </c>
      <c r="FU62">
        <f>(('RCP19 scenario'!D63*'Unit emission'!AL106+'RCP19 scenario'!D151*'Unit emission'!AL238)*4545454.54545455)/30</f>
        <v>1682312461.7698491</v>
      </c>
      <c r="FV62">
        <f>(('RCP19 scenario'!E63*'Unit emission'!AM106+'RCP19 scenario'!E151*'Unit emission'!AM238)*4545454.54545455)/30</f>
        <v>559437821.3708545</v>
      </c>
      <c r="FW62">
        <f>(('RCP19 scenario'!F63*'Unit emission'!AN106+'RCP19 scenario'!F151*'Unit emission'!AN238)*4545454.54545455)/30</f>
        <v>181906674.2533482</v>
      </c>
      <c r="FX62">
        <f>(('RCP19 scenario'!G63*'Unit emission'!AO106+'RCP19 scenario'!G151*'Unit emission'!AO238)*4545454.54545455)/30</f>
        <v>1614346234.8700202</v>
      </c>
      <c r="FY62">
        <f>(('RCP19 scenario'!H63*'Unit emission'!AP106+'RCP19 scenario'!H151*'Unit emission'!AP238)*4545454.54545455)/30</f>
        <v>32168990.019308928</v>
      </c>
      <c r="FZ62">
        <f>(('RCP19 scenario'!I63*'Unit emission'!AQ106+'RCP19 scenario'!I151*'Unit emission'!AQ238)*4545454.54545455)/30</f>
        <v>133804794.04464933</v>
      </c>
      <c r="GA62">
        <f>(('RCP19 scenario'!J63*'Unit emission'!AR106+'RCP19 scenario'!J151*'Unit emission'!AR238)*4545454.54545455)/30</f>
        <v>586902647.36290443</v>
      </c>
      <c r="GB62">
        <f>(('RCP19 scenario'!K63*'Unit emission'!AS106+'RCP19 scenario'!K151*'Unit emission'!AS238)*4545454.54545455)/30</f>
        <v>1389281258.3096132</v>
      </c>
      <c r="GC62">
        <f>(('RCP19 scenario'!L63*'Unit emission'!AT106+'RCP19 scenario'!L151*'Unit emission'!AT238)*4545454.54545455)/30</f>
        <v>207344754.28203043</v>
      </c>
      <c r="GD62">
        <f>(('RCP19 scenario'!M63*'Unit emission'!AU106+'RCP19 scenario'!M151*'Unit emission'!AU238)*4545454.54545455)/30</f>
        <v>237020835.97186536</v>
      </c>
      <c r="GE62">
        <f>(('RCP19 scenario'!N63*'Unit emission'!AV106+'RCP19 scenario'!N151*'Unit emission'!AV238)*4545454.54545455)/30</f>
        <v>53191549.879047312</v>
      </c>
      <c r="GF62">
        <f>(('RCP19 scenario'!O63*'Unit emission'!AW106+'RCP19 scenario'!O151*'Unit emission'!AW238)*4545454.54545455)/30</f>
        <v>193549041.935664</v>
      </c>
      <c r="GG62">
        <f>(('RCP19 scenario'!P63*'Unit emission'!AX106+'RCP19 scenario'!P151*'Unit emission'!AX238)*4545454.54545455)/30</f>
        <v>73383342.782203615</v>
      </c>
      <c r="GH62">
        <f>(('RCP19 scenario'!Q63*'Unit emission'!AY106+'RCP19 scenario'!Q151*'Unit emission'!AY238)*4545454.54545455)/30</f>
        <v>151227561.93949124</v>
      </c>
      <c r="GI62">
        <f>(('RCP19 scenario'!R63*'Unit emission'!AZ106+'RCP19 scenario'!R151*'Unit emission'!AZ238)*4545454.54545455)/30</f>
        <v>565384689.92786813</v>
      </c>
      <c r="GJ62">
        <f>(('RCP19 scenario'!S63*'Unit emission'!BA106)*4545454.54545455)/30</f>
        <v>0</v>
      </c>
      <c r="GK62">
        <f>(('RCP19 scenario'!T63*'Unit emission'!AK106+'RCP19 scenario'!T151*'Unit emission'!AK238)*4545454.54545455)/30</f>
        <v>2893279695.3537269</v>
      </c>
      <c r="GL62">
        <f>(('RCP19 scenario'!U63*'Unit emission'!AL106+'RCP19 scenario'!U151*'Unit emission'!AL238)*4545454.54545455)/30</f>
        <v>1682312461.7698491</v>
      </c>
      <c r="GM62">
        <f>(('RCP19 scenario'!V63*'Unit emission'!AM106+'RCP19 scenario'!V151*'Unit emission'!AM238)*4545454.54545455)/30</f>
        <v>559437821.3708545</v>
      </c>
      <c r="GN62">
        <f>(('RCP19 scenario'!W63*'Unit emission'!AN106+'RCP19 scenario'!W151*'Unit emission'!AN238)*4545454.54545455)/30</f>
        <v>181906674.2533482</v>
      </c>
      <c r="GO62">
        <f>(('RCP19 scenario'!X63*'Unit emission'!AO106+'RCP19 scenario'!X151*'Unit emission'!AO238)*4545454.54545455)/30</f>
        <v>1614346234.8700202</v>
      </c>
      <c r="GP62">
        <f>(('RCP19 scenario'!Y63*'Unit emission'!AP106+'RCP19 scenario'!Y151*'Unit emission'!AP238)*4545454.54545455)/30</f>
        <v>32168990.019308928</v>
      </c>
      <c r="GQ62">
        <f>(('RCP19 scenario'!Z63*'Unit emission'!AQ106+'RCP19 scenario'!Z151*'Unit emission'!AQ238)*4545454.54545455)/30</f>
        <v>133804794.04464933</v>
      </c>
      <c r="GR62">
        <f>(('RCP19 scenario'!AA63*'Unit emission'!AR106+'RCP19 scenario'!AA151*'Unit emission'!AR238)*4545454.54545455)/30</f>
        <v>586902647.36290443</v>
      </c>
      <c r="GS62">
        <f>(('RCP19 scenario'!AB63*'Unit emission'!AS106+'RCP19 scenario'!AB151*'Unit emission'!AS238)*4545454.54545455)/30</f>
        <v>1389281258.3096132</v>
      </c>
      <c r="GT62">
        <f>(('RCP19 scenario'!AC63*'Unit emission'!AT106+'RCP19 scenario'!AC151*'Unit emission'!AT238)*4545454.54545455)/30</f>
        <v>207344754.28203043</v>
      </c>
      <c r="GU62">
        <f>(('RCP19 scenario'!AD63*'Unit emission'!AU106+'RCP19 scenario'!AD151*'Unit emission'!AU238)*4545454.54545455)/30</f>
        <v>237020835.97186536</v>
      </c>
      <c r="GV62">
        <f>(('RCP19 scenario'!AE63*'Unit emission'!AV106+'RCP19 scenario'!AE151*'Unit emission'!AV238)*4545454.54545455)/30</f>
        <v>53191549.879047312</v>
      </c>
      <c r="GW62">
        <f>(('RCP19 scenario'!AF63*'Unit emission'!AW106+'RCP19 scenario'!AF151*'Unit emission'!AW238)*4545454.54545455)/30</f>
        <v>193549041.935664</v>
      </c>
      <c r="GX62">
        <f>(('RCP19 scenario'!AG63*'Unit emission'!AX106+'RCP19 scenario'!AG151*'Unit emission'!AX238)*4545454.54545455)/30</f>
        <v>73383342.782203615</v>
      </c>
      <c r="GY62">
        <f>(('RCP19 scenario'!AH63*'Unit emission'!AY106+'RCP19 scenario'!AH151*'Unit emission'!AY238)*4545454.54545455)/30</f>
        <v>151227561.93949124</v>
      </c>
      <c r="GZ62">
        <f>(('RCP19 scenario'!AI63*'Unit emission'!AZ106+'RCP19 scenario'!AI151*'Unit emission'!AZ238)*4545454.54545455)/30</f>
        <v>565384689.92786813</v>
      </c>
      <c r="HA62">
        <f>(('RCP19 scenario'!AJ63*'Unit emission'!BA106)*4545454.54545455)/30</f>
        <v>0</v>
      </c>
      <c r="HB62">
        <f>(('RCP19 scenario'!AK63*'Unit emission'!AK106+'RCP19 scenario'!AK151*'Unit emission'!AK238)*4545454.54545455)/30</f>
        <v>2893279695.3537269</v>
      </c>
      <c r="HC62">
        <f>(('RCP19 scenario'!AL63*'Unit emission'!AL106+'RCP19 scenario'!AL151*'Unit emission'!AL238)*4545454.54545455)/30</f>
        <v>1682312461.7698491</v>
      </c>
      <c r="HD62">
        <f>(('RCP19 scenario'!AM63*'Unit emission'!AM106+'RCP19 scenario'!AM151*'Unit emission'!AM238)*4545454.54545455)/30</f>
        <v>559437821.3708545</v>
      </c>
      <c r="HE62">
        <f>(('RCP19 scenario'!AN63*'Unit emission'!AN106+'RCP19 scenario'!AN151*'Unit emission'!AN238)*4545454.54545455)/30</f>
        <v>181906674.2533482</v>
      </c>
      <c r="HF62">
        <f>(('RCP19 scenario'!AO63*'Unit emission'!AO106+'RCP19 scenario'!AO151*'Unit emission'!AO238)*4545454.54545455)/30</f>
        <v>1614346234.8700202</v>
      </c>
      <c r="HG62">
        <f>(('RCP19 scenario'!AP63*'Unit emission'!AP106+'RCP19 scenario'!AP151*'Unit emission'!AP238)*4545454.54545455)/30</f>
        <v>32168990.019308928</v>
      </c>
      <c r="HH62">
        <f>(('RCP19 scenario'!AQ63*'Unit emission'!AQ106+'RCP19 scenario'!AQ151*'Unit emission'!AQ238)*4545454.54545455)/30</f>
        <v>133804794.04464933</v>
      </c>
      <c r="HI62">
        <f>(('RCP19 scenario'!AR63*'Unit emission'!AR106+'RCP19 scenario'!AR151*'Unit emission'!AR238)*4545454.54545455)/30</f>
        <v>586902647.36290443</v>
      </c>
      <c r="HJ62">
        <f>(('RCP19 scenario'!AS63*'Unit emission'!AS106+'RCP19 scenario'!AS151*'Unit emission'!AS238)*4545454.54545455)/30</f>
        <v>1389281258.3096132</v>
      </c>
      <c r="HK62">
        <f>(('RCP19 scenario'!AT63*'Unit emission'!AT106+'RCP19 scenario'!AT151*'Unit emission'!AT238)*4545454.54545455)/30</f>
        <v>207344754.28203043</v>
      </c>
      <c r="HL62">
        <f>(('RCP19 scenario'!AU63*'Unit emission'!AU106+'RCP19 scenario'!AU151*'Unit emission'!AU238)*4545454.54545455)/30</f>
        <v>237020835.97186536</v>
      </c>
      <c r="HM62">
        <f>(('RCP19 scenario'!AV63*'Unit emission'!AV106+'RCP19 scenario'!AV151*'Unit emission'!AV238)*4545454.54545455)/30</f>
        <v>53191549.879047312</v>
      </c>
      <c r="HN62">
        <f>(('RCP19 scenario'!AW63*'Unit emission'!AW106+'RCP19 scenario'!AW151*'Unit emission'!AW238)*4545454.54545455)/30</f>
        <v>193549041.935664</v>
      </c>
      <c r="HO62">
        <f>(('RCP19 scenario'!AX63*'Unit emission'!AX106+'RCP19 scenario'!AX151*'Unit emission'!AX238)*4545454.54545455)/30</f>
        <v>73383342.782203615</v>
      </c>
      <c r="HP62">
        <f>(('RCP19 scenario'!AY63*'Unit emission'!AY106+'RCP19 scenario'!AY151*'Unit emission'!AY238)*4545454.54545455)/30</f>
        <v>151227561.93949124</v>
      </c>
      <c r="HQ62">
        <f>(('RCP19 scenario'!AZ63*'Unit emission'!AZ106+'RCP19 scenario'!AZ151*'Unit emission'!AZ238)*4545454.54545455)/30</f>
        <v>565384689.92786813</v>
      </c>
      <c r="HR62">
        <f>(('RCP19 scenario'!BA63*'Unit emission'!BA106)*4545454.54545455)/30</f>
        <v>0</v>
      </c>
      <c r="HS62" s="9">
        <f>(('RCP19 scenario'!BB63*'Unit emission'!AK106)*4545454.54545455)/30</f>
        <v>0</v>
      </c>
      <c r="HT62" s="9">
        <f>(('RCP19 scenario'!BC63*'Unit emission'!AL106)*4545454.54545455)/30</f>
        <v>0</v>
      </c>
      <c r="HU62" s="9">
        <f>(('RCP19 scenario'!BD63*'Unit emission'!AM106)*4545454.54545455)/30</f>
        <v>0</v>
      </c>
      <c r="HV62" s="9">
        <f>(('RCP19 scenario'!BE63*'Unit emission'!AN106)*4545454.54545455)/30</f>
        <v>0</v>
      </c>
      <c r="HW62" s="9">
        <f>(('RCP19 scenario'!BF63*'Unit emission'!AO106)*4545454.54545455)/30</f>
        <v>0</v>
      </c>
      <c r="HX62" s="9">
        <f>(('RCP19 scenario'!BG63*'Unit emission'!AP106)*4545454.54545455)/30</f>
        <v>0</v>
      </c>
      <c r="HY62" s="9">
        <f>(('RCP19 scenario'!BH63*'Unit emission'!AQ106)*4545454.54545455)/30</f>
        <v>0</v>
      </c>
      <c r="HZ62" s="9">
        <f>(('RCP19 scenario'!BI63*'Unit emission'!AR106)*4545454.54545455)/30</f>
        <v>0</v>
      </c>
      <c r="IA62" s="9">
        <f>(('RCP19 scenario'!BJ63*'Unit emission'!AS106)*4545454.54545455)/30</f>
        <v>0</v>
      </c>
      <c r="IB62" s="9">
        <f>(('RCP19 scenario'!BK63*'Unit emission'!AT106)*4545454.54545455)/30</f>
        <v>0</v>
      </c>
      <c r="IC62" s="9">
        <f>(('RCP19 scenario'!BL63*'Unit emission'!AU106)*4545454.54545455)/30</f>
        <v>0</v>
      </c>
      <c r="ID62" s="9">
        <f>(('RCP19 scenario'!BM63*'Unit emission'!AV106)*4545454.54545455)/30</f>
        <v>0</v>
      </c>
      <c r="IE62" s="9">
        <f>(('RCP19 scenario'!BN63*'Unit emission'!AW106)*4545454.54545455)/30</f>
        <v>0</v>
      </c>
      <c r="IF62" s="9">
        <f>(('RCP19 scenario'!BO63*'Unit emission'!AX106)*4545454.54545455)/30</f>
        <v>0</v>
      </c>
      <c r="IG62" s="9">
        <f>(('RCP19 scenario'!BP63*'Unit emission'!AY106)*4545454.54545455)/30</f>
        <v>0</v>
      </c>
      <c r="IH62" s="9">
        <f>(('RCP19 scenario'!BQ63*'Unit emission'!AZ106)*4545454.54545455)/30</f>
        <v>0</v>
      </c>
      <c r="II62" s="9">
        <f>(('RCP19 scenario'!BR63*'Unit emission'!BA106)*4545454.54545455)/30</f>
        <v>0</v>
      </c>
      <c r="IJ62" s="9">
        <f>(('RCP19 scenario'!BS63*'Unit emission'!AK106)*4545454.54545455)/30</f>
        <v>0</v>
      </c>
      <c r="IK62" s="9">
        <f>(('RCP19 scenario'!BT63*'Unit emission'!AL106)*4545454.54545455)/30</f>
        <v>0</v>
      </c>
      <c r="IL62" s="9">
        <f>(('RCP19 scenario'!BU63*'Unit emission'!AM106)*4545454.54545455)/30</f>
        <v>0</v>
      </c>
      <c r="IM62" s="9">
        <f>(('RCP19 scenario'!BV63*'Unit emission'!AN106)*4545454.54545455)/30</f>
        <v>0</v>
      </c>
      <c r="IN62" s="9">
        <f>(('RCP19 scenario'!BW63*'Unit emission'!AO106)*4545454.54545455)/30</f>
        <v>0</v>
      </c>
      <c r="IO62" s="9">
        <f>(('RCP19 scenario'!BX63*'Unit emission'!AP106)*4545454.54545455)/30</f>
        <v>0</v>
      </c>
      <c r="IP62" s="9">
        <f>(('RCP19 scenario'!BY63*'Unit emission'!AQ106)*4545454.54545455)/30</f>
        <v>0</v>
      </c>
      <c r="IQ62" s="9">
        <f>(('RCP19 scenario'!BZ63*'Unit emission'!AR106)*4545454.54545455)/30</f>
        <v>0</v>
      </c>
      <c r="IR62" s="9">
        <f>(('RCP19 scenario'!CA63*'Unit emission'!AS106)*4545454.54545455)/30</f>
        <v>0</v>
      </c>
      <c r="IS62" s="9">
        <f>(('RCP19 scenario'!CB63*'Unit emission'!AT106)*4545454.54545455)/30</f>
        <v>0</v>
      </c>
      <c r="IT62" s="9">
        <f>(('RCP19 scenario'!CC63*'Unit emission'!AU106)*4545454.54545455)/30</f>
        <v>0</v>
      </c>
      <c r="IU62" s="9">
        <f>(('RCP19 scenario'!CD63*'Unit emission'!AV106)*4545454.54545455)/30</f>
        <v>0</v>
      </c>
      <c r="IV62" s="9">
        <f>(('RCP19 scenario'!CE63*'Unit emission'!AW106)*4545454.54545455)/30</f>
        <v>0</v>
      </c>
      <c r="IW62" s="9">
        <f>(('RCP19 scenario'!CF63*'Unit emission'!AX106)*4545454.54545455)/30</f>
        <v>0</v>
      </c>
      <c r="IX62" s="9">
        <f>(('RCP19 scenario'!CG63*'Unit emission'!AY106)*4545454.54545455)/30</f>
        <v>0</v>
      </c>
      <c r="IY62" s="9">
        <f>(('RCP19 scenario'!CH63*'Unit emission'!AZ106)*4545454.54545455)/30</f>
        <v>0</v>
      </c>
    </row>
    <row r="63" spans="1:259" x14ac:dyDescent="0.25">
      <c r="A63">
        <v>2026</v>
      </c>
      <c r="B63">
        <f>(('Base-scenario'!C64*'Unit emission'!C107+'Base-scenario'!C152*'Unit emission'!C239)*4545454.54545455)/30</f>
        <v>1524176886.6258249</v>
      </c>
      <c r="C63">
        <f>(('Base-scenario'!D64*'Unit emission'!D107+'Base-scenario'!D152*'Unit emission'!D239)*4545454.54545455)/30</f>
        <v>726288738.62314749</v>
      </c>
      <c r="D63">
        <f>(('Base-scenario'!E64*'Unit emission'!E107+'Base-scenario'!E152*'Unit emission'!E239)*4545454.54545455)/30</f>
        <v>209461120.97095293</v>
      </c>
      <c r="E63">
        <f>(('Base-scenario'!F64*'Unit emission'!F107+'Base-scenario'!F152*'Unit emission'!F239)*4545454.54545455)/30</f>
        <v>92309289.32742916</v>
      </c>
      <c r="F63">
        <f>(('Base-scenario'!G64*'Unit emission'!G107+'Base-scenario'!G152*'Unit emission'!G239)*4545454.54545455)/30</f>
        <v>885872062.44656789</v>
      </c>
      <c r="G63">
        <f>(('Base-scenario'!H64*'Unit emission'!H107+'Base-scenario'!H152*'Unit emission'!H239)*4545454.54545455)/30</f>
        <v>13812607.113047758</v>
      </c>
      <c r="H63">
        <f>(('Base-scenario'!I64*'Unit emission'!I107+'Base-scenario'!I152*'Unit emission'!I239)*4545454.54545455)/30</f>
        <v>61562413.907369152</v>
      </c>
      <c r="I63">
        <f>(('Base-scenario'!J64*'Unit emission'!J107+'Base-scenario'!J152*'Unit emission'!J239)*4545454.54545455)/30</f>
        <v>189694567.35582536</v>
      </c>
      <c r="J63">
        <f>(('Base-scenario'!K64*'Unit emission'!K107+'Base-scenario'!K152*'Unit emission'!K239)*4545454.54545455)/30</f>
        <v>1596839035.9373183</v>
      </c>
      <c r="K63">
        <f>(('Base-scenario'!L64*'Unit emission'!L107+'Base-scenario'!L152*'Unit emission'!L239)*4545454.54545455)/30</f>
        <v>118650739.02272321</v>
      </c>
      <c r="L63">
        <f>(('Base-scenario'!M64*'Unit emission'!M107+'Base-scenario'!M152*'Unit emission'!M239)*4545454.54545455)/30</f>
        <v>135279623.39989164</v>
      </c>
      <c r="M63">
        <f>(('Base-scenario'!N64*'Unit emission'!N107+'Base-scenario'!N152*'Unit emission'!N239)*4545454.54545455)/30</f>
        <v>21687283.452545758</v>
      </c>
      <c r="N63">
        <f>(('Base-scenario'!O64*'Unit emission'!O107+'Base-scenario'!O152*'Unit emission'!O239)*4545454.54545455)/30</f>
        <v>102125086.94732109</v>
      </c>
      <c r="O63">
        <f>(('Base-scenario'!P64*'Unit emission'!P107+'Base-scenario'!P152*'Unit emission'!P239)*4545454.54545455)/30</f>
        <v>21683199.410485681</v>
      </c>
      <c r="P63">
        <f>(('Base-scenario'!Q64*'Unit emission'!Q107+'Base-scenario'!Q152*'Unit emission'!Q239)*4545454.54545455)/30</f>
        <v>33925995.758559287</v>
      </c>
      <c r="Q63">
        <f>(('Base-scenario'!R64*'Unit emission'!R107+'Base-scenario'!R152*'Unit emission'!R239)*4545454.54545455)/30</f>
        <v>240017687.06457701</v>
      </c>
      <c r="R63">
        <v>0</v>
      </c>
      <c r="S63">
        <f>(('Base-scenario'!T64*'Unit emission'!C107+'Base-scenario'!T152*'Unit emission'!C239)*4545454.54545455)/30</f>
        <v>1524176886.6258249</v>
      </c>
      <c r="T63">
        <f>(('Base-scenario'!U64*'Unit emission'!D107+'Base-scenario'!U152*'Unit emission'!D239)*4545454.54545455)/30</f>
        <v>726288738.62314749</v>
      </c>
      <c r="U63">
        <f>(('Base-scenario'!V64*'Unit emission'!E107+'Base-scenario'!V152*'Unit emission'!E239)*4545454.54545455)/30</f>
        <v>209461120.97095293</v>
      </c>
      <c r="V63">
        <f>(('Base-scenario'!W64*'Unit emission'!F107+'Base-scenario'!W152*'Unit emission'!F239)*4545454.54545455)/30</f>
        <v>92309289.32742916</v>
      </c>
      <c r="W63">
        <f>(('Base-scenario'!X64*'Unit emission'!G107+'Base-scenario'!X152*'Unit emission'!G239)*4545454.54545455)/30</f>
        <v>885872062.44656789</v>
      </c>
      <c r="X63">
        <f>(('Base-scenario'!Y64*'Unit emission'!H107+'Base-scenario'!Y152*'Unit emission'!H239)*4545454.54545455)/30</f>
        <v>13812607.113047758</v>
      </c>
      <c r="Y63">
        <f>(('Base-scenario'!Z64*'Unit emission'!I107+'Base-scenario'!Z152*'Unit emission'!I239)*4545454.54545455)/30</f>
        <v>61562413.907369152</v>
      </c>
      <c r="Z63">
        <f>(('Base-scenario'!AA64*'Unit emission'!J107+'Base-scenario'!AA152*'Unit emission'!J239)*4545454.54545455)/30</f>
        <v>189694567.35582536</v>
      </c>
      <c r="AA63">
        <f>(('Base-scenario'!AB64*'Unit emission'!K107+'Base-scenario'!AB152*'Unit emission'!K239)*4545454.54545455)/30</f>
        <v>1596839035.9373183</v>
      </c>
      <c r="AB63">
        <f>(('Base-scenario'!AC64*'Unit emission'!L107+'Base-scenario'!AC152*'Unit emission'!L239)*4545454.54545455)/30</f>
        <v>118650739.02272321</v>
      </c>
      <c r="AC63">
        <f>(('Base-scenario'!AD64*'Unit emission'!M107+'Base-scenario'!AD152*'Unit emission'!M239)*4545454.54545455)/30</f>
        <v>135279623.39989164</v>
      </c>
      <c r="AD63">
        <f>(('Base-scenario'!AE64*'Unit emission'!N107+'Base-scenario'!AE152*'Unit emission'!N239)*4545454.54545455)/30</f>
        <v>21687283.452545758</v>
      </c>
      <c r="AE63">
        <f>(('Base-scenario'!AF64*'Unit emission'!O107+'Base-scenario'!AF152*'Unit emission'!O239)*4545454.54545455)/30</f>
        <v>102125086.94732109</v>
      </c>
      <c r="AF63">
        <f>(('Base-scenario'!AG64*'Unit emission'!P107+'Base-scenario'!AG152*'Unit emission'!P239)*4545454.54545455)/30</f>
        <v>21683199.410485681</v>
      </c>
      <c r="AG63">
        <f>(('Base-scenario'!AH64*'Unit emission'!Q107+'Base-scenario'!AH152*'Unit emission'!Q239)*4545454.54545455)/30</f>
        <v>33925995.758559287</v>
      </c>
      <c r="AH63">
        <f>(('Base-scenario'!AI64*'Unit emission'!R107+'Base-scenario'!AI152*'Unit emission'!R239)*4545454.54545455)/30</f>
        <v>240017687.06457701</v>
      </c>
      <c r="AI63">
        <v>0</v>
      </c>
      <c r="AJ63">
        <f>(('Base-scenario'!AK64*'Unit emission'!C107+'Base-scenario'!AK152*'Unit emission'!C239)*4545454.54545455)/30</f>
        <v>1524176886.6258249</v>
      </c>
      <c r="AK63">
        <f>(('Base-scenario'!AL64*'Unit emission'!D107+'Base-scenario'!AL152*'Unit emission'!D239)*4545454.54545455)/30</f>
        <v>726288738.62314749</v>
      </c>
      <c r="AL63">
        <f>(('Base-scenario'!AM64*'Unit emission'!E107+'Base-scenario'!AM152*'Unit emission'!E239)*4545454.54545455)/30</f>
        <v>209461120.97095293</v>
      </c>
      <c r="AM63">
        <f>(('Base-scenario'!AN64*'Unit emission'!F107+'Base-scenario'!AN152*'Unit emission'!F239)*4545454.54545455)/30</f>
        <v>92309289.32742916</v>
      </c>
      <c r="AN63">
        <f>(('Base-scenario'!AO64*'Unit emission'!G107+'Base-scenario'!AO152*'Unit emission'!G239)*4545454.54545455)/30</f>
        <v>885872062.44656789</v>
      </c>
      <c r="AO63">
        <f>(('Base-scenario'!AP64*'Unit emission'!H107+'Base-scenario'!AP152*'Unit emission'!H239)*4545454.54545455)/30</f>
        <v>13812607.113047758</v>
      </c>
      <c r="AP63">
        <f>(('Base-scenario'!AQ64*'Unit emission'!I107+'Base-scenario'!AQ152*'Unit emission'!I239)*4545454.54545455)/30</f>
        <v>61562413.907369152</v>
      </c>
      <c r="AQ63">
        <f>(('Base-scenario'!AR64*'Unit emission'!J107+'Base-scenario'!AR152*'Unit emission'!J239)*4545454.54545455)/30</f>
        <v>189694567.35582536</v>
      </c>
      <c r="AR63">
        <f>(('Base-scenario'!AS64*'Unit emission'!K107+'Base-scenario'!AS152*'Unit emission'!K239)*4545454.54545455)/30</f>
        <v>1596839035.9373183</v>
      </c>
      <c r="AS63">
        <f>(('Base-scenario'!AT64*'Unit emission'!L107+'Base-scenario'!AT152*'Unit emission'!L239)*4545454.54545455)/30</f>
        <v>118650739.02272321</v>
      </c>
      <c r="AT63">
        <f>(('Base-scenario'!AU64*'Unit emission'!M107+'Base-scenario'!AU152*'Unit emission'!M239)*4545454.54545455)/30</f>
        <v>135279623.39989164</v>
      </c>
      <c r="AU63">
        <f>(('Base-scenario'!AV64*'Unit emission'!N107+'Base-scenario'!AV152*'Unit emission'!N239)*4545454.54545455)/30</f>
        <v>21687283.452545758</v>
      </c>
      <c r="AV63">
        <f>(('Base-scenario'!AW64*'Unit emission'!O107+'Base-scenario'!AW152*'Unit emission'!O239)*4545454.54545455)/30</f>
        <v>102125086.94732109</v>
      </c>
      <c r="AW63">
        <f>(('Base-scenario'!AX64*'Unit emission'!P107+'Base-scenario'!AX152*'Unit emission'!P239)*4545454.54545455)/30</f>
        <v>21683199.410485681</v>
      </c>
      <c r="AX63">
        <f>(('Base-scenario'!AY64*'Unit emission'!Q107+'Base-scenario'!AY152*'Unit emission'!Q239)*4545454.54545455)/30</f>
        <v>33925995.758559287</v>
      </c>
      <c r="AY63">
        <f>(('Base-scenario'!AZ64*'Unit emission'!R107+'Base-scenario'!AZ152*'Unit emission'!R239)*4545454.54545455)/30</f>
        <v>240017687.06457701</v>
      </c>
      <c r="AZ63">
        <v>0</v>
      </c>
      <c r="BA63" s="9">
        <f>(('Base-scenario'!BB64*'Unit emission'!C107)*4545454.54545455)/30</f>
        <v>0</v>
      </c>
      <c r="BB63" s="9">
        <f>(('Base-scenario'!BC64*'Unit emission'!D107)*4545454.54545455)/30</f>
        <v>0</v>
      </c>
      <c r="BC63" s="9">
        <f>(('Base-scenario'!BD64*'Unit emission'!E107)*4545454.54545455)/30</f>
        <v>0</v>
      </c>
      <c r="BD63" s="9">
        <f>(('Base-scenario'!BE64*'Unit emission'!F107)*4545454.54545455)/30</f>
        <v>0</v>
      </c>
      <c r="BE63" s="9">
        <f>(('Base-scenario'!BF64*'Unit emission'!G107)*4545454.54545455)/30</f>
        <v>0</v>
      </c>
      <c r="BF63" s="9">
        <f>(('Base-scenario'!BG64*'Unit emission'!H107)*4545454.54545455)/30</f>
        <v>0</v>
      </c>
      <c r="BG63" s="9">
        <f>(('Base-scenario'!BH64*'Unit emission'!I107)*4545454.54545455)/30</f>
        <v>0</v>
      </c>
      <c r="BH63" s="9">
        <f>(('Base-scenario'!BI64*'Unit emission'!J107)*4545454.54545455)/30</f>
        <v>0</v>
      </c>
      <c r="BI63" s="9">
        <f>(('Base-scenario'!BJ64*'Unit emission'!K107)*4545454.54545455)/30</f>
        <v>0</v>
      </c>
      <c r="BJ63" s="9">
        <f>(('Base-scenario'!BK64*'Unit emission'!L107)*4545454.54545455)/30</f>
        <v>0</v>
      </c>
      <c r="BK63" s="9">
        <f>(('Base-scenario'!BL64*'Unit emission'!M107)*4545454.54545455)/30</f>
        <v>0</v>
      </c>
      <c r="BL63" s="9">
        <f>(('Base-scenario'!BM64*'Unit emission'!N107)*4545454.54545455)/30</f>
        <v>0</v>
      </c>
      <c r="BM63" s="9">
        <f>(('Base-scenario'!BN64*'Unit emission'!O107)*4545454.54545455)/30</f>
        <v>0</v>
      </c>
      <c r="BN63" s="9">
        <f>(('Base-scenario'!BO64*'Unit emission'!P107)*4545454.54545455)/30</f>
        <v>0</v>
      </c>
      <c r="BO63" s="9">
        <f>(('Base-scenario'!BP64*'Unit emission'!Q107)*4545454.54545455)/30</f>
        <v>0</v>
      </c>
      <c r="BP63" s="9">
        <f>(('Base-scenario'!BQ64*'Unit emission'!R107)*4545454.54545455)/30</f>
        <v>0</v>
      </c>
      <c r="BQ63" s="9">
        <v>0</v>
      </c>
      <c r="BR63" s="9">
        <f>(('Base-scenario'!BS64*'Unit emission'!C107)*4545454.54545455)/30</f>
        <v>0</v>
      </c>
      <c r="BS63" s="9">
        <f>(('Base-scenario'!BT64*'Unit emission'!D107)*4545454.54545455)/30</f>
        <v>0</v>
      </c>
      <c r="BT63" s="9">
        <f>(('Base-scenario'!BU64*'Unit emission'!E107)*4545454.54545455)/30</f>
        <v>0</v>
      </c>
      <c r="BU63" s="9">
        <f>(('Base-scenario'!BV64*'Unit emission'!F107)*4545454.54545455)/30</f>
        <v>0</v>
      </c>
      <c r="BV63" s="9">
        <f>(('Base-scenario'!BW64*'Unit emission'!G107)*4545454.54545455)/30</f>
        <v>0</v>
      </c>
      <c r="BW63" s="9">
        <f>(('Base-scenario'!BX64*'Unit emission'!H107)*4545454.54545455)/30</f>
        <v>0</v>
      </c>
      <c r="BX63" s="9">
        <f>(('Base-scenario'!BY64*'Unit emission'!I107)*4545454.54545455)/30</f>
        <v>0</v>
      </c>
      <c r="BY63" s="9">
        <f>(('Base-scenario'!BZ64*'Unit emission'!J107)*4545454.54545455)/30</f>
        <v>0</v>
      </c>
      <c r="BZ63" s="9">
        <f>(('Base-scenario'!CA64*'Unit emission'!K107)*4545454.54545455)/30</f>
        <v>0</v>
      </c>
      <c r="CA63" s="9">
        <f>(('Base-scenario'!CB64*'Unit emission'!L107)*4545454.54545455)/30</f>
        <v>0</v>
      </c>
      <c r="CB63" s="9">
        <f>(('Base-scenario'!CC64*'Unit emission'!M107)*4545454.54545455)/30</f>
        <v>0</v>
      </c>
      <c r="CC63" s="9">
        <f>(('Base-scenario'!CD64*'Unit emission'!N107)*4545454.54545455)/30</f>
        <v>0</v>
      </c>
      <c r="CD63" s="9">
        <f>(('Base-scenario'!CE64*'Unit emission'!O107)*4545454.54545455)/30</f>
        <v>0</v>
      </c>
      <c r="CE63" s="9">
        <f>(('Base-scenario'!CF64*'Unit emission'!P107)*4545454.54545455)/30</f>
        <v>0</v>
      </c>
      <c r="CF63" s="9">
        <f>(('Base-scenario'!CG64*'Unit emission'!Q107)*4545454.54545455)/30</f>
        <v>0</v>
      </c>
      <c r="CG63" s="9">
        <f>(('Base-scenario'!CH64*'Unit emission'!R107)*4545454.54545455)/30</f>
        <v>0</v>
      </c>
      <c r="CH63">
        <v>0</v>
      </c>
      <c r="CI63">
        <v>0</v>
      </c>
      <c r="CJ63">
        <v>67.533333333333331</v>
      </c>
      <c r="CK63">
        <f>(('RCP26 scenario'!C64*'Unit emission'!T107+'RCP26 scenario'!C152*'Unit emission'!T239)*4545454.54545455)/30</f>
        <v>2200861989.3884778</v>
      </c>
      <c r="CL63">
        <f>(('RCP26 scenario'!D64*'Unit emission'!U107+'RCP26 scenario'!D152*'Unit emission'!U239)*4545454.54545455)/30</f>
        <v>1281006367.1500511</v>
      </c>
      <c r="CM63">
        <f>(('RCP26 scenario'!E64*'Unit emission'!V107+'RCP26 scenario'!E152*'Unit emission'!V239)*4545454.54545455)/30</f>
        <v>386538763.49079472</v>
      </c>
      <c r="CN63">
        <f>(('RCP26 scenario'!F64*'Unit emission'!W107+'RCP26 scenario'!F152*'Unit emission'!W239)*4545454.54545455)/30</f>
        <v>114565580.33781292</v>
      </c>
      <c r="CO63">
        <f>(('RCP26 scenario'!G64*'Unit emission'!X107+'RCP26 scenario'!G152*'Unit emission'!X239)*4545454.54545455)/30</f>
        <v>1139354459.7689297</v>
      </c>
      <c r="CP63">
        <f>(('RCP26 scenario'!H64*'Unit emission'!Y107+'RCP26 scenario'!H152*'Unit emission'!Y239)*4545454.54545455)/30</f>
        <v>25151392.057537094</v>
      </c>
      <c r="CQ63">
        <f>(('RCP26 scenario'!I64*'Unit emission'!Z107+'RCP26 scenario'!I152*'Unit emission'!Z239)*4545454.54545455)/30</f>
        <v>110250727.56186171</v>
      </c>
      <c r="CR63">
        <f>(('RCP26 scenario'!J64*'Unit emission'!AA107+'RCP26 scenario'!J152*'Unit emission'!AA239)*4545454.54545455)/30</f>
        <v>332039858.26712835</v>
      </c>
      <c r="CS63">
        <f>(('RCP26 scenario'!K64*'Unit emission'!AB107+'RCP26 scenario'!K152*'Unit emission'!AB239)*4545454.54545455)/30</f>
        <v>854493301.21733928</v>
      </c>
      <c r="CT63">
        <f>(('RCP26 scenario'!L64*'Unit emission'!AC107+'RCP26 scenario'!L152*'Unit emission'!AC239)*4545454.54545455)/30</f>
        <v>167450235.7176581</v>
      </c>
      <c r="CU63">
        <f>(('RCP26 scenario'!M64*'Unit emission'!AD107+'RCP26 scenario'!M152*'Unit emission'!AD239)*4545454.54545455)/30</f>
        <v>198841091.06537259</v>
      </c>
      <c r="CV63">
        <f>(('RCP26 scenario'!N64*'Unit emission'!AE107+'RCP26 scenario'!N152*'Unit emission'!AE239)*4545454.54545455)/30</f>
        <v>37518381.911846742</v>
      </c>
      <c r="CW63">
        <f>(('RCP26 scenario'!O64*'Unit emission'!AF107+'RCP26 scenario'!O152*'Unit emission'!AF239)*4545454.54545455)/30</f>
        <v>160750565.01553237</v>
      </c>
      <c r="CX63">
        <f>(('RCP26 scenario'!P64*'Unit emission'!AG107+'RCP26 scenario'!P152*'Unit emission'!AG239)*4545454.54545455)/30</f>
        <v>15382283.116792519</v>
      </c>
      <c r="CY63">
        <f>(('RCP26 scenario'!Q64*'Unit emission'!AH107+'RCP26 scenario'!Q152*'Unit emission'!AH239)*4545454.54545455)/30</f>
        <v>61861197.049323671</v>
      </c>
      <c r="CZ63">
        <f>(('RCP26 scenario'!R64*'Unit emission'!AI107+'RCP26 scenario'!R152*'Unit emission'!AI239)*4545454.54545455)/30</f>
        <v>415803085.2130813</v>
      </c>
      <c r="DA63">
        <f>(('RCP26 scenario'!S64*'Unit emission'!AJ107)*4545454.54545455)/30</f>
        <v>0</v>
      </c>
      <c r="DB63">
        <f>(('RCP26 scenario'!T64*'Unit emission'!T107+'RCP26 scenario'!T152*'Unit emission'!T239)*4545454.54545455)/30</f>
        <v>2200861989.3884778</v>
      </c>
      <c r="DC63">
        <f>(('RCP26 scenario'!U64*'Unit emission'!U107+'RCP26 scenario'!U152*'Unit emission'!U239)*4545454.54545455)/30</f>
        <v>1281006367.1500511</v>
      </c>
      <c r="DD63">
        <f>(('RCP26 scenario'!V64*'Unit emission'!V107+'RCP26 scenario'!V152*'Unit emission'!V239)*4545454.54545455)/30</f>
        <v>386538763.49079472</v>
      </c>
      <c r="DE63">
        <f>(('RCP26 scenario'!W64*'Unit emission'!W107+'RCP26 scenario'!W152*'Unit emission'!W239)*4545454.54545455)/30</f>
        <v>114565580.33781292</v>
      </c>
      <c r="DF63">
        <f>(('RCP26 scenario'!X64*'Unit emission'!X107+'RCP26 scenario'!X152*'Unit emission'!X239)*4545454.54545455)/30</f>
        <v>1139354459.7689297</v>
      </c>
      <c r="DG63">
        <f>(('RCP26 scenario'!Y64*'Unit emission'!Y107+'RCP26 scenario'!Y152*'Unit emission'!Y239)*4545454.54545455)/30</f>
        <v>25151392.057537094</v>
      </c>
      <c r="DH63">
        <f>(('RCP26 scenario'!Z64*'Unit emission'!Z107+'RCP26 scenario'!Z152*'Unit emission'!Z239)*4545454.54545455)/30</f>
        <v>110250727.56186171</v>
      </c>
      <c r="DI63">
        <f>(('RCP26 scenario'!AA64*'Unit emission'!AA107+'RCP26 scenario'!AA152*'Unit emission'!AA239)*4545454.54545455)/30</f>
        <v>332039858.26712835</v>
      </c>
      <c r="DJ63">
        <f>(('RCP26 scenario'!AB64*'Unit emission'!AB107+'RCP26 scenario'!AB152*'Unit emission'!AB239)*4545454.54545455)/30</f>
        <v>854493301.21733928</v>
      </c>
      <c r="DK63">
        <f>(('RCP26 scenario'!AC64*'Unit emission'!AC107+'RCP26 scenario'!AC152*'Unit emission'!AC239)*4545454.54545455)/30</f>
        <v>167450235.7176581</v>
      </c>
      <c r="DL63">
        <f>(('RCP26 scenario'!AD64*'Unit emission'!AD107+'RCP26 scenario'!AD152*'Unit emission'!AD239)*4545454.54545455)/30</f>
        <v>198841091.06537259</v>
      </c>
      <c r="DM63">
        <f>(('RCP26 scenario'!AE64*'Unit emission'!AE107+'RCP26 scenario'!AE152*'Unit emission'!AE239)*4545454.54545455)/30</f>
        <v>37518381.911846742</v>
      </c>
      <c r="DN63">
        <f>(('RCP26 scenario'!AF64*'Unit emission'!AF107+'RCP26 scenario'!AF152*'Unit emission'!AF239)*4545454.54545455)/30</f>
        <v>160750565.01553237</v>
      </c>
      <c r="DO63">
        <f>(('RCP26 scenario'!AG64*'Unit emission'!AG107+'RCP26 scenario'!AG152*'Unit emission'!AG239)*4545454.54545455)/30</f>
        <v>15382283.116792519</v>
      </c>
      <c r="DP63">
        <f>(('RCP26 scenario'!AH64*'Unit emission'!AH107+'RCP26 scenario'!AH152*'Unit emission'!AH239)*4545454.54545455)/30</f>
        <v>61861197.049323671</v>
      </c>
      <c r="DQ63">
        <f>(('RCP26 scenario'!AI64*'Unit emission'!AI107+'RCP26 scenario'!AI152*'Unit emission'!AI239)*4545454.54545455)/30</f>
        <v>415803085.2130813</v>
      </c>
      <c r="DR63">
        <f>(('RCP26 scenario'!AJ64*'Unit emission'!AJ107)*4545454.54545455)/30</f>
        <v>0</v>
      </c>
      <c r="DS63">
        <f>(('RCP26 scenario'!AK64*'Unit emission'!T107+'RCP26 scenario'!AK152*'Unit emission'!T239)*4545454.54545455)/30</f>
        <v>2200861989.3884778</v>
      </c>
      <c r="DT63">
        <f>(('RCP26 scenario'!AL64*'Unit emission'!U107+'RCP26 scenario'!AL152*'Unit emission'!U239)*4545454.54545455)/30</f>
        <v>1281006367.1500511</v>
      </c>
      <c r="DU63">
        <f>(('RCP26 scenario'!AM64*'Unit emission'!V107+'RCP26 scenario'!AM152*'Unit emission'!V239)*4545454.54545455)/30</f>
        <v>386538763.49079472</v>
      </c>
      <c r="DV63">
        <f>(('RCP26 scenario'!AN64*'Unit emission'!W107+'RCP26 scenario'!AN152*'Unit emission'!W239)*4545454.54545455)/30</f>
        <v>114565580.33781292</v>
      </c>
      <c r="DW63">
        <f>(('RCP26 scenario'!AO64*'Unit emission'!X107+'RCP26 scenario'!AO152*'Unit emission'!X239)*4545454.54545455)/30</f>
        <v>1139354459.7689297</v>
      </c>
      <c r="DX63">
        <f>(('RCP26 scenario'!AP64*'Unit emission'!Y107+'RCP26 scenario'!AP152*'Unit emission'!Y239)*4545454.54545455)/30</f>
        <v>25151392.057537094</v>
      </c>
      <c r="DY63">
        <f>(('RCP26 scenario'!AQ64*'Unit emission'!Z107+'RCP26 scenario'!AQ152*'Unit emission'!Z239)*4545454.54545455)/30</f>
        <v>110250727.56186171</v>
      </c>
      <c r="DZ63">
        <f>(('RCP26 scenario'!AR64*'Unit emission'!AA107+'RCP26 scenario'!AR152*'Unit emission'!AA239)*4545454.54545455)/30</f>
        <v>332039858.26712835</v>
      </c>
      <c r="EA63">
        <f>(('RCP26 scenario'!AS64*'Unit emission'!AB107+'RCP26 scenario'!AS152*'Unit emission'!AB239)*4545454.54545455)/30</f>
        <v>854493301.21733928</v>
      </c>
      <c r="EB63">
        <f>(('RCP26 scenario'!AT64*'Unit emission'!AC107+'RCP26 scenario'!AT152*'Unit emission'!AC239)*4545454.54545455)/30</f>
        <v>167450235.7176581</v>
      </c>
      <c r="EC63">
        <f>(('RCP26 scenario'!AU64*'Unit emission'!AD107+'RCP26 scenario'!AU152*'Unit emission'!AD239)*4545454.54545455)/30</f>
        <v>198841091.06537259</v>
      </c>
      <c r="ED63">
        <f>(('RCP26 scenario'!AV64*'Unit emission'!AE107+'RCP26 scenario'!AV152*'Unit emission'!AE239)*4545454.54545455)/30</f>
        <v>37518381.911846742</v>
      </c>
      <c r="EE63">
        <f>(('RCP26 scenario'!AW64*'Unit emission'!AF107+'RCP26 scenario'!AW152*'Unit emission'!AF239)*4545454.54545455)/30</f>
        <v>160750565.01553237</v>
      </c>
      <c r="EF63">
        <f>(('RCP26 scenario'!AX64*'Unit emission'!AG107+'RCP26 scenario'!AX152*'Unit emission'!AG239)*4545454.54545455)/30</f>
        <v>15382283.116792519</v>
      </c>
      <c r="EG63">
        <f>(('RCP26 scenario'!AY64*'Unit emission'!AH107+'RCP26 scenario'!AY152*'Unit emission'!AH239)*4545454.54545455)/30</f>
        <v>61861197.049323671</v>
      </c>
      <c r="EH63">
        <f>(('RCP26 scenario'!AZ64*'Unit emission'!AI107+'RCP26 scenario'!AZ152*'Unit emission'!AI239)*4545454.54545455)/30</f>
        <v>415803085.2130813</v>
      </c>
      <c r="EI63">
        <f>(('RCP26 scenario'!BA64*'Unit emission'!AJ107)*4545454.54545455)/30</f>
        <v>0</v>
      </c>
      <c r="EJ63" s="9">
        <f>(('RCP26 scenario'!BB64*'Unit emission'!T107)*4545454.54545455)/30</f>
        <v>0</v>
      </c>
      <c r="EK63" s="9">
        <f>(('RCP26 scenario'!BC64*'Unit emission'!U107)*4545454.54545455)/30</f>
        <v>0</v>
      </c>
      <c r="EL63" s="9">
        <f>(('RCP26 scenario'!BD64*'Unit emission'!V107)*4545454.54545455)/30</f>
        <v>0</v>
      </c>
      <c r="EM63" s="9">
        <f>(('RCP26 scenario'!BE64*'Unit emission'!W107)*4545454.54545455)/30</f>
        <v>0</v>
      </c>
      <c r="EN63" s="9">
        <f>(('RCP26 scenario'!BF64*'Unit emission'!X107)*4545454.54545455)/30</f>
        <v>0</v>
      </c>
      <c r="EO63" s="9">
        <f>(('RCP26 scenario'!BG64*'Unit emission'!Y107)*4545454.54545455)/30</f>
        <v>0</v>
      </c>
      <c r="EP63" s="9">
        <f>(('RCP26 scenario'!BH64*'Unit emission'!Z107)*4545454.54545455)/30</f>
        <v>0</v>
      </c>
      <c r="EQ63" s="9">
        <f>(('RCP26 scenario'!BI64*'Unit emission'!AA107)*4545454.54545455)/30</f>
        <v>0</v>
      </c>
      <c r="ER63" s="9">
        <f>(('RCP26 scenario'!BJ64*'Unit emission'!AB107)*4545454.54545455)/30</f>
        <v>0</v>
      </c>
      <c r="ES63" s="9">
        <f>(('RCP26 scenario'!BK64*'Unit emission'!AC107)*4545454.54545455)/30</f>
        <v>0</v>
      </c>
      <c r="ET63" s="9">
        <f>(('RCP26 scenario'!BL64*'Unit emission'!AD107)*4545454.54545455)/30</f>
        <v>0</v>
      </c>
      <c r="EU63" s="9">
        <f>(('RCP26 scenario'!BM64*'Unit emission'!AE107)*4545454.54545455)/30</f>
        <v>0</v>
      </c>
      <c r="EV63" s="9">
        <f>(('RCP26 scenario'!BN64*'Unit emission'!AF107)*4545454.54545455)/30</f>
        <v>0</v>
      </c>
      <c r="EW63" s="9">
        <f>(('RCP26 scenario'!BO64*'Unit emission'!AG107)*4545454.54545455)/30</f>
        <v>0</v>
      </c>
      <c r="EX63" s="9">
        <f>(('RCP26 scenario'!BP64*'Unit emission'!AH107)*4545454.54545455)/30</f>
        <v>0</v>
      </c>
      <c r="EY63" s="9">
        <f>(('RCP26 scenario'!BQ64*'Unit emission'!AI107)*4545454.54545455)/30</f>
        <v>0</v>
      </c>
      <c r="EZ63" s="9">
        <f>(('RCP26 scenario'!BR64*'Unit emission'!AJ107)*4545454.54545455)/30</f>
        <v>0</v>
      </c>
      <c r="FA63" s="9">
        <f>(('RCP26 scenario'!BS64*'Unit emission'!T107)*4545454.54545455)/30</f>
        <v>0</v>
      </c>
      <c r="FB63" s="9">
        <f>(('RCP26 scenario'!BT64*'Unit emission'!U107)*4545454.54545455)/30</f>
        <v>0</v>
      </c>
      <c r="FC63" s="9">
        <f>(('RCP26 scenario'!BU64*'Unit emission'!V107)*4545454.54545455)/30</f>
        <v>0</v>
      </c>
      <c r="FD63" s="9">
        <f>(('RCP26 scenario'!BV64*'Unit emission'!W107)*4545454.54545455)/30</f>
        <v>0</v>
      </c>
      <c r="FE63" s="9">
        <f>(('RCP26 scenario'!BW64*'Unit emission'!X107)*4545454.54545455)/30</f>
        <v>0</v>
      </c>
      <c r="FF63" s="9">
        <f>(('RCP26 scenario'!BX64*'Unit emission'!Y107)*4545454.54545455)/30</f>
        <v>0</v>
      </c>
      <c r="FG63" s="9">
        <f>(('RCP26 scenario'!BY64*'Unit emission'!Z107)*4545454.54545455)/30</f>
        <v>0</v>
      </c>
      <c r="FH63" s="9">
        <f>(('RCP26 scenario'!BZ64*'Unit emission'!AA107)*4545454.54545455)/30</f>
        <v>0</v>
      </c>
      <c r="FI63" s="9">
        <f>(('RCP26 scenario'!CA64*'Unit emission'!AB107)*4545454.54545455)/30</f>
        <v>0</v>
      </c>
      <c r="FJ63" s="9">
        <f>(('RCP26 scenario'!CB64*'Unit emission'!AC107)*4545454.54545455)/30</f>
        <v>0</v>
      </c>
      <c r="FK63" s="9">
        <f>(('RCP26 scenario'!CC64*'Unit emission'!AD107)*4545454.54545455)/30</f>
        <v>0</v>
      </c>
      <c r="FL63" s="9">
        <f>(('RCP26 scenario'!CD64*'Unit emission'!AE107)*4545454.54545455)/30</f>
        <v>0</v>
      </c>
      <c r="FM63" s="9">
        <f>(('RCP26 scenario'!CE64*'Unit emission'!AF107)*4545454.54545455)/30</f>
        <v>0</v>
      </c>
      <c r="FN63" s="9">
        <f>(('RCP26 scenario'!CF64*'Unit emission'!AG107)*4545454.54545455)/30</f>
        <v>0</v>
      </c>
      <c r="FO63" s="9">
        <f>(('RCP26 scenario'!CG64*'Unit emission'!AH107)*4545454.54545455)/30</f>
        <v>0</v>
      </c>
      <c r="FP63" s="9">
        <f>(('RCP26 scenario'!CH64*'Unit emission'!AI107)*4545454.54545455)/30</f>
        <v>0</v>
      </c>
      <c r="FQ63">
        <v>0</v>
      </c>
      <c r="FR63">
        <v>0</v>
      </c>
      <c r="FS63">
        <v>67.533333333333331</v>
      </c>
      <c r="FT63">
        <f>(('RCP19 scenario'!C64*'Unit emission'!AK107+'RCP19 scenario'!C152*'Unit emission'!AK239)*4545454.54545455)/30</f>
        <v>1802007764.9049942</v>
      </c>
      <c r="FU63">
        <f>(('RCP19 scenario'!D64*'Unit emission'!AL107+'RCP19 scenario'!D152*'Unit emission'!AL239)*4545454.54545455)/30</f>
        <v>969519808.44356942</v>
      </c>
      <c r="FV63">
        <f>(('RCP19 scenario'!E64*'Unit emission'!AM107+'RCP19 scenario'!E152*'Unit emission'!AM239)*4545454.54545455)/30</f>
        <v>372204403.76060921</v>
      </c>
      <c r="FW63">
        <f>(('RCP19 scenario'!F64*'Unit emission'!AN107+'RCP19 scenario'!F152*'Unit emission'!AN239)*4545454.54545455)/30</f>
        <v>242479218.98096737</v>
      </c>
      <c r="FX63">
        <f>(('RCP19 scenario'!G64*'Unit emission'!AO107+'RCP19 scenario'!G152*'Unit emission'!AO239)*4545454.54545455)/30</f>
        <v>1272642474.1777139</v>
      </c>
      <c r="FY63">
        <f>(('RCP19 scenario'!H64*'Unit emission'!AP107+'RCP19 scenario'!H152*'Unit emission'!AP239)*4545454.54545455)/30</f>
        <v>17621911.890871253</v>
      </c>
      <c r="FZ63">
        <f>(('RCP19 scenario'!I64*'Unit emission'!AQ107+'RCP19 scenario'!I152*'Unit emission'!AQ239)*4545454.54545455)/30</f>
        <v>81074401.828281835</v>
      </c>
      <c r="GA63">
        <f>(('RCP19 scenario'!J64*'Unit emission'!AR107+'RCP19 scenario'!J152*'Unit emission'!AR239)*4545454.54545455)/30</f>
        <v>1370003762.7716737</v>
      </c>
      <c r="GB63">
        <f>(('RCP19 scenario'!K64*'Unit emission'!AS107+'RCP19 scenario'!K152*'Unit emission'!AS239)*4545454.54545455)/30</f>
        <v>1640494716.9624023</v>
      </c>
      <c r="GC63">
        <f>(('RCP19 scenario'!L64*'Unit emission'!AT107+'RCP19 scenario'!L152*'Unit emission'!AT239)*4545454.54545455)/30</f>
        <v>272704711.55145055</v>
      </c>
      <c r="GD63">
        <f>(('RCP19 scenario'!M64*'Unit emission'!AU107+'RCP19 scenario'!M152*'Unit emission'!AU239)*4545454.54545455)/30</f>
        <v>567401890.81700337</v>
      </c>
      <c r="GE63">
        <f>(('RCP19 scenario'!N64*'Unit emission'!AV107+'RCP19 scenario'!N152*'Unit emission'!AV239)*4545454.54545455)/30</f>
        <v>43285490.957071066</v>
      </c>
      <c r="GF63">
        <f>(('RCP19 scenario'!O64*'Unit emission'!AW107+'RCP19 scenario'!O152*'Unit emission'!AW239)*4545454.54545455)/30</f>
        <v>177046872.23803371</v>
      </c>
      <c r="GG63">
        <f>(('RCP19 scenario'!P64*'Unit emission'!AX107+'RCP19 scenario'!P152*'Unit emission'!AX239)*4545454.54545455)/30</f>
        <v>161761702.21369931</v>
      </c>
      <c r="GH63">
        <f>(('RCP19 scenario'!Q64*'Unit emission'!AY107+'RCP19 scenario'!Q152*'Unit emission'!AY239)*4545454.54545455)/30</f>
        <v>246193643.04665431</v>
      </c>
      <c r="GI63">
        <f>(('RCP19 scenario'!R64*'Unit emission'!AZ107+'RCP19 scenario'!R152*'Unit emission'!AZ239)*4545454.54545455)/30</f>
        <v>529116447.7585302</v>
      </c>
      <c r="GJ63">
        <f>(('RCP19 scenario'!S64*'Unit emission'!BA107)*4545454.54545455)/30</f>
        <v>0</v>
      </c>
      <c r="GK63">
        <f>(('RCP19 scenario'!T64*'Unit emission'!AK107+'RCP19 scenario'!T152*'Unit emission'!AK239)*4545454.54545455)/30</f>
        <v>1802007764.9049942</v>
      </c>
      <c r="GL63">
        <f>(('RCP19 scenario'!U64*'Unit emission'!AL107+'RCP19 scenario'!U152*'Unit emission'!AL239)*4545454.54545455)/30</f>
        <v>969519808.44356942</v>
      </c>
      <c r="GM63">
        <f>(('RCP19 scenario'!V64*'Unit emission'!AM107+'RCP19 scenario'!V152*'Unit emission'!AM239)*4545454.54545455)/30</f>
        <v>372204403.76060921</v>
      </c>
      <c r="GN63">
        <f>(('RCP19 scenario'!W64*'Unit emission'!AN107+'RCP19 scenario'!W152*'Unit emission'!AN239)*4545454.54545455)/30</f>
        <v>242479218.98096737</v>
      </c>
      <c r="GO63">
        <f>(('RCP19 scenario'!X64*'Unit emission'!AO107+'RCP19 scenario'!X152*'Unit emission'!AO239)*4545454.54545455)/30</f>
        <v>1272642474.1777139</v>
      </c>
      <c r="GP63">
        <f>(('RCP19 scenario'!Y64*'Unit emission'!AP107+'RCP19 scenario'!Y152*'Unit emission'!AP239)*4545454.54545455)/30</f>
        <v>17621911.890871253</v>
      </c>
      <c r="GQ63">
        <f>(('RCP19 scenario'!Z64*'Unit emission'!AQ107+'RCP19 scenario'!Z152*'Unit emission'!AQ239)*4545454.54545455)/30</f>
        <v>81074401.828281835</v>
      </c>
      <c r="GR63">
        <f>(('RCP19 scenario'!AA64*'Unit emission'!AR107+'RCP19 scenario'!AA152*'Unit emission'!AR239)*4545454.54545455)/30</f>
        <v>1370003762.7716737</v>
      </c>
      <c r="GS63">
        <f>(('RCP19 scenario'!AB64*'Unit emission'!AS107+'RCP19 scenario'!AB152*'Unit emission'!AS239)*4545454.54545455)/30</f>
        <v>1640494716.9624023</v>
      </c>
      <c r="GT63">
        <f>(('RCP19 scenario'!AC64*'Unit emission'!AT107+'RCP19 scenario'!AC152*'Unit emission'!AT239)*4545454.54545455)/30</f>
        <v>272704711.55145055</v>
      </c>
      <c r="GU63">
        <f>(('RCP19 scenario'!AD64*'Unit emission'!AU107+'RCP19 scenario'!AD152*'Unit emission'!AU239)*4545454.54545455)/30</f>
        <v>567401890.81700337</v>
      </c>
      <c r="GV63">
        <f>(('RCP19 scenario'!AE64*'Unit emission'!AV107+'RCP19 scenario'!AE152*'Unit emission'!AV239)*4545454.54545455)/30</f>
        <v>43285490.957071066</v>
      </c>
      <c r="GW63">
        <f>(('RCP19 scenario'!AF64*'Unit emission'!AW107+'RCP19 scenario'!AF152*'Unit emission'!AW239)*4545454.54545455)/30</f>
        <v>177046872.23803371</v>
      </c>
      <c r="GX63">
        <f>(('RCP19 scenario'!AG64*'Unit emission'!AX107+'RCP19 scenario'!AG152*'Unit emission'!AX239)*4545454.54545455)/30</f>
        <v>161761702.21369931</v>
      </c>
      <c r="GY63">
        <f>(('RCP19 scenario'!AH64*'Unit emission'!AY107+'RCP19 scenario'!AH152*'Unit emission'!AY239)*4545454.54545455)/30</f>
        <v>246193643.04665431</v>
      </c>
      <c r="GZ63">
        <f>(('RCP19 scenario'!AI64*'Unit emission'!AZ107+'RCP19 scenario'!AI152*'Unit emission'!AZ239)*4545454.54545455)/30</f>
        <v>529116447.7585302</v>
      </c>
      <c r="HA63">
        <f>(('RCP19 scenario'!AJ64*'Unit emission'!BA107)*4545454.54545455)/30</f>
        <v>0</v>
      </c>
      <c r="HB63">
        <f>(('RCP19 scenario'!AK64*'Unit emission'!AK107+'RCP19 scenario'!AK152*'Unit emission'!AK239)*4545454.54545455)/30</f>
        <v>1802007764.9049942</v>
      </c>
      <c r="HC63">
        <f>(('RCP19 scenario'!AL64*'Unit emission'!AL107+'RCP19 scenario'!AL152*'Unit emission'!AL239)*4545454.54545455)/30</f>
        <v>969519808.44356942</v>
      </c>
      <c r="HD63">
        <f>(('RCP19 scenario'!AM64*'Unit emission'!AM107+'RCP19 scenario'!AM152*'Unit emission'!AM239)*4545454.54545455)/30</f>
        <v>372204403.76060921</v>
      </c>
      <c r="HE63">
        <f>(('RCP19 scenario'!AN64*'Unit emission'!AN107+'RCP19 scenario'!AN152*'Unit emission'!AN239)*4545454.54545455)/30</f>
        <v>242479218.98096737</v>
      </c>
      <c r="HF63">
        <f>(('RCP19 scenario'!AO64*'Unit emission'!AO107+'RCP19 scenario'!AO152*'Unit emission'!AO239)*4545454.54545455)/30</f>
        <v>1272642474.1777139</v>
      </c>
      <c r="HG63">
        <f>(('RCP19 scenario'!AP64*'Unit emission'!AP107+'RCP19 scenario'!AP152*'Unit emission'!AP239)*4545454.54545455)/30</f>
        <v>17621911.890871253</v>
      </c>
      <c r="HH63">
        <f>(('RCP19 scenario'!AQ64*'Unit emission'!AQ107+'RCP19 scenario'!AQ152*'Unit emission'!AQ239)*4545454.54545455)/30</f>
        <v>81074401.828281835</v>
      </c>
      <c r="HI63">
        <f>(('RCP19 scenario'!AR64*'Unit emission'!AR107+'RCP19 scenario'!AR152*'Unit emission'!AR239)*4545454.54545455)/30</f>
        <v>1370003762.7716737</v>
      </c>
      <c r="HJ63">
        <f>(('RCP19 scenario'!AS64*'Unit emission'!AS107+'RCP19 scenario'!AS152*'Unit emission'!AS239)*4545454.54545455)/30</f>
        <v>1640494716.9624023</v>
      </c>
      <c r="HK63">
        <f>(('RCP19 scenario'!AT64*'Unit emission'!AT107+'RCP19 scenario'!AT152*'Unit emission'!AT239)*4545454.54545455)/30</f>
        <v>272704711.55145055</v>
      </c>
      <c r="HL63">
        <f>(('RCP19 scenario'!AU64*'Unit emission'!AU107+'RCP19 scenario'!AU152*'Unit emission'!AU239)*4545454.54545455)/30</f>
        <v>567401890.81700337</v>
      </c>
      <c r="HM63">
        <f>(('RCP19 scenario'!AV64*'Unit emission'!AV107+'RCP19 scenario'!AV152*'Unit emission'!AV239)*4545454.54545455)/30</f>
        <v>43285490.957071066</v>
      </c>
      <c r="HN63">
        <f>(('RCP19 scenario'!AW64*'Unit emission'!AW107+'RCP19 scenario'!AW152*'Unit emission'!AW239)*4545454.54545455)/30</f>
        <v>177046872.23803371</v>
      </c>
      <c r="HO63">
        <f>(('RCP19 scenario'!AX64*'Unit emission'!AX107+'RCP19 scenario'!AX152*'Unit emission'!AX239)*4545454.54545455)/30</f>
        <v>161761702.21369931</v>
      </c>
      <c r="HP63">
        <f>(('RCP19 scenario'!AY64*'Unit emission'!AY107+'RCP19 scenario'!AY152*'Unit emission'!AY239)*4545454.54545455)/30</f>
        <v>246193643.04665431</v>
      </c>
      <c r="HQ63">
        <f>(('RCP19 scenario'!AZ64*'Unit emission'!AZ107+'RCP19 scenario'!AZ152*'Unit emission'!AZ239)*4545454.54545455)/30</f>
        <v>529116447.7585302</v>
      </c>
      <c r="HR63">
        <f>(('RCP19 scenario'!BA64*'Unit emission'!BA107)*4545454.54545455)/30</f>
        <v>0</v>
      </c>
      <c r="HS63" s="9">
        <f>(('RCP19 scenario'!BB64*'Unit emission'!AK107)*4545454.54545455)/30</f>
        <v>0</v>
      </c>
      <c r="HT63" s="9">
        <f>(('RCP19 scenario'!BC64*'Unit emission'!AL107)*4545454.54545455)/30</f>
        <v>0</v>
      </c>
      <c r="HU63" s="9">
        <f>(('RCP19 scenario'!BD64*'Unit emission'!AM107)*4545454.54545455)/30</f>
        <v>0</v>
      </c>
      <c r="HV63" s="9">
        <f>(('RCP19 scenario'!BE64*'Unit emission'!AN107)*4545454.54545455)/30</f>
        <v>0</v>
      </c>
      <c r="HW63" s="9">
        <f>(('RCP19 scenario'!BF64*'Unit emission'!AO107)*4545454.54545455)/30</f>
        <v>0</v>
      </c>
      <c r="HX63" s="9">
        <f>(('RCP19 scenario'!BG64*'Unit emission'!AP107)*4545454.54545455)/30</f>
        <v>0</v>
      </c>
      <c r="HY63" s="9">
        <f>(('RCP19 scenario'!BH64*'Unit emission'!AQ107)*4545454.54545455)/30</f>
        <v>0</v>
      </c>
      <c r="HZ63" s="9">
        <f>(('RCP19 scenario'!BI64*'Unit emission'!AR107)*4545454.54545455)/30</f>
        <v>0</v>
      </c>
      <c r="IA63" s="9">
        <f>(('RCP19 scenario'!BJ64*'Unit emission'!AS107)*4545454.54545455)/30</f>
        <v>0</v>
      </c>
      <c r="IB63" s="9">
        <f>(('RCP19 scenario'!BK64*'Unit emission'!AT107)*4545454.54545455)/30</f>
        <v>0</v>
      </c>
      <c r="IC63" s="9">
        <f>(('RCP19 scenario'!BL64*'Unit emission'!AU107)*4545454.54545455)/30</f>
        <v>0</v>
      </c>
      <c r="ID63" s="9">
        <f>(('RCP19 scenario'!BM64*'Unit emission'!AV107)*4545454.54545455)/30</f>
        <v>0</v>
      </c>
      <c r="IE63" s="9">
        <f>(('RCP19 scenario'!BN64*'Unit emission'!AW107)*4545454.54545455)/30</f>
        <v>0</v>
      </c>
      <c r="IF63" s="9">
        <f>(('RCP19 scenario'!BO64*'Unit emission'!AX107)*4545454.54545455)/30</f>
        <v>0</v>
      </c>
      <c r="IG63" s="9">
        <f>(('RCP19 scenario'!BP64*'Unit emission'!AY107)*4545454.54545455)/30</f>
        <v>0</v>
      </c>
      <c r="IH63" s="9">
        <f>(('RCP19 scenario'!BQ64*'Unit emission'!AZ107)*4545454.54545455)/30</f>
        <v>0</v>
      </c>
      <c r="II63" s="9">
        <f>(('RCP19 scenario'!BR64*'Unit emission'!BA107)*4545454.54545455)/30</f>
        <v>0</v>
      </c>
      <c r="IJ63" s="9">
        <f>(('RCP19 scenario'!BS64*'Unit emission'!AK107)*4545454.54545455)/30</f>
        <v>0</v>
      </c>
      <c r="IK63" s="9">
        <f>(('RCP19 scenario'!BT64*'Unit emission'!AL107)*4545454.54545455)/30</f>
        <v>0</v>
      </c>
      <c r="IL63" s="9">
        <f>(('RCP19 scenario'!BU64*'Unit emission'!AM107)*4545454.54545455)/30</f>
        <v>0</v>
      </c>
      <c r="IM63" s="9">
        <f>(('RCP19 scenario'!BV64*'Unit emission'!AN107)*4545454.54545455)/30</f>
        <v>0</v>
      </c>
      <c r="IN63" s="9">
        <f>(('RCP19 scenario'!BW64*'Unit emission'!AO107)*4545454.54545455)/30</f>
        <v>0</v>
      </c>
      <c r="IO63" s="9">
        <f>(('RCP19 scenario'!BX64*'Unit emission'!AP107)*4545454.54545455)/30</f>
        <v>0</v>
      </c>
      <c r="IP63" s="9">
        <f>(('RCP19 scenario'!BY64*'Unit emission'!AQ107)*4545454.54545455)/30</f>
        <v>0</v>
      </c>
      <c r="IQ63" s="9">
        <f>(('RCP19 scenario'!BZ64*'Unit emission'!AR107)*4545454.54545455)/30</f>
        <v>0</v>
      </c>
      <c r="IR63" s="9">
        <f>(('RCP19 scenario'!CA64*'Unit emission'!AS107)*4545454.54545455)/30</f>
        <v>0</v>
      </c>
      <c r="IS63" s="9">
        <f>(('RCP19 scenario'!CB64*'Unit emission'!AT107)*4545454.54545455)/30</f>
        <v>0</v>
      </c>
      <c r="IT63" s="9">
        <f>(('RCP19 scenario'!CC64*'Unit emission'!AU107)*4545454.54545455)/30</f>
        <v>0</v>
      </c>
      <c r="IU63" s="9">
        <f>(('RCP19 scenario'!CD64*'Unit emission'!AV107)*4545454.54545455)/30</f>
        <v>0</v>
      </c>
      <c r="IV63" s="9">
        <f>(('RCP19 scenario'!CE64*'Unit emission'!AW107)*4545454.54545455)/30</f>
        <v>0</v>
      </c>
      <c r="IW63" s="9">
        <f>(('RCP19 scenario'!CF64*'Unit emission'!AX107)*4545454.54545455)/30</f>
        <v>0</v>
      </c>
      <c r="IX63" s="9">
        <f>(('RCP19 scenario'!CG64*'Unit emission'!AY107)*4545454.54545455)/30</f>
        <v>0</v>
      </c>
      <c r="IY63" s="9">
        <f>(('RCP19 scenario'!CH64*'Unit emission'!AZ107)*4545454.54545455)/30</f>
        <v>0</v>
      </c>
    </row>
    <row r="64" spans="1:259" x14ac:dyDescent="0.25">
      <c r="A64">
        <v>2027</v>
      </c>
      <c r="B64">
        <f>(('Base-scenario'!C65*'Unit emission'!C108+'Base-scenario'!C153*'Unit emission'!C240)*4545454.54545455)/30</f>
        <v>1529378290.8163393</v>
      </c>
      <c r="C64">
        <f>(('Base-scenario'!D65*'Unit emission'!D108+'Base-scenario'!D153*'Unit emission'!D240)*4545454.54545455)/30</f>
        <v>659586627.18233728</v>
      </c>
      <c r="D64">
        <f>(('Base-scenario'!E65*'Unit emission'!E108+'Base-scenario'!E153*'Unit emission'!E240)*4545454.54545455)/30</f>
        <v>187329912.52089548</v>
      </c>
      <c r="E64">
        <f>(('Base-scenario'!F65*'Unit emission'!F108+'Base-scenario'!F153*'Unit emission'!F240)*4545454.54545455)/30</f>
        <v>93385275.764031172</v>
      </c>
      <c r="F64">
        <f>(('Base-scenario'!G65*'Unit emission'!G108+'Base-scenario'!G153*'Unit emission'!G240)*4545454.54545455)/30</f>
        <v>935492566.40025032</v>
      </c>
      <c r="G64">
        <f>(('Base-scenario'!H65*'Unit emission'!H108+'Base-scenario'!H153*'Unit emission'!H240)*4545454.54545455)/30</f>
        <v>14178934.335621862</v>
      </c>
      <c r="H64">
        <f>(('Base-scenario'!I65*'Unit emission'!I108+'Base-scenario'!I153*'Unit emission'!I240)*4545454.54545455)/30</f>
        <v>56668351.738577552</v>
      </c>
      <c r="I64">
        <f>(('Base-scenario'!J65*'Unit emission'!J108+'Base-scenario'!J153*'Unit emission'!J240)*4545454.54545455)/30</f>
        <v>196273069.84876472</v>
      </c>
      <c r="J64">
        <f>(('Base-scenario'!K65*'Unit emission'!K108+'Base-scenario'!K153*'Unit emission'!K240)*4545454.54545455)/30</f>
        <v>1689694686.3485191</v>
      </c>
      <c r="K64">
        <f>(('Base-scenario'!L65*'Unit emission'!L108+'Base-scenario'!L153*'Unit emission'!L240)*4545454.54545455)/30</f>
        <v>145787319.29041427</v>
      </c>
      <c r="L64">
        <f>(('Base-scenario'!M65*'Unit emission'!M108+'Base-scenario'!M153*'Unit emission'!M240)*4545454.54545455)/30</f>
        <v>164424191.91634288</v>
      </c>
      <c r="M64">
        <f>(('Base-scenario'!N65*'Unit emission'!N108+'Base-scenario'!N153*'Unit emission'!N240)*4545454.54545455)/30</f>
        <v>21697333.773433961</v>
      </c>
      <c r="N64">
        <f>(('Base-scenario'!O65*'Unit emission'!O108+'Base-scenario'!O153*'Unit emission'!O240)*4545454.54545455)/30</f>
        <v>107620611.16246781</v>
      </c>
      <c r="O64">
        <f>(('Base-scenario'!P65*'Unit emission'!P108+'Base-scenario'!P153*'Unit emission'!P240)*4545454.54545455)/30</f>
        <v>33194314.170317866</v>
      </c>
      <c r="P64">
        <f>(('Base-scenario'!Q65*'Unit emission'!Q108+'Base-scenario'!Q153*'Unit emission'!Q240)*4545454.54545455)/30</f>
        <v>39621309.878506757</v>
      </c>
      <c r="Q64">
        <f>(('Base-scenario'!R65*'Unit emission'!R108+'Base-scenario'!R153*'Unit emission'!R240)*4545454.54545455)/30</f>
        <v>254705874.37254375</v>
      </c>
      <c r="R64">
        <v>0</v>
      </c>
      <c r="S64">
        <f>(('Base-scenario'!T65*'Unit emission'!C108+'Base-scenario'!T153*'Unit emission'!C240)*4545454.54545455)/30</f>
        <v>1529378290.8163393</v>
      </c>
      <c r="T64">
        <f>(('Base-scenario'!U65*'Unit emission'!D108+'Base-scenario'!U153*'Unit emission'!D240)*4545454.54545455)/30</f>
        <v>659586627.18233728</v>
      </c>
      <c r="U64">
        <f>(('Base-scenario'!V65*'Unit emission'!E108+'Base-scenario'!V153*'Unit emission'!E240)*4545454.54545455)/30</f>
        <v>187329912.52089548</v>
      </c>
      <c r="V64">
        <f>(('Base-scenario'!W65*'Unit emission'!F108+'Base-scenario'!W153*'Unit emission'!F240)*4545454.54545455)/30</f>
        <v>93385275.764031172</v>
      </c>
      <c r="W64">
        <f>(('Base-scenario'!X65*'Unit emission'!G108+'Base-scenario'!X153*'Unit emission'!G240)*4545454.54545455)/30</f>
        <v>935492566.40025032</v>
      </c>
      <c r="X64">
        <f>(('Base-scenario'!Y65*'Unit emission'!H108+'Base-scenario'!Y153*'Unit emission'!H240)*4545454.54545455)/30</f>
        <v>14178934.335621862</v>
      </c>
      <c r="Y64">
        <f>(('Base-scenario'!Z65*'Unit emission'!I108+'Base-scenario'!Z153*'Unit emission'!I240)*4545454.54545455)/30</f>
        <v>56668351.738577552</v>
      </c>
      <c r="Z64">
        <f>(('Base-scenario'!AA65*'Unit emission'!J108+'Base-scenario'!AA153*'Unit emission'!J240)*4545454.54545455)/30</f>
        <v>196273069.84876472</v>
      </c>
      <c r="AA64">
        <f>(('Base-scenario'!AB65*'Unit emission'!K108+'Base-scenario'!AB153*'Unit emission'!K240)*4545454.54545455)/30</f>
        <v>1689694686.3485191</v>
      </c>
      <c r="AB64">
        <f>(('Base-scenario'!AC65*'Unit emission'!L108+'Base-scenario'!AC153*'Unit emission'!L240)*4545454.54545455)/30</f>
        <v>145787319.29041427</v>
      </c>
      <c r="AC64">
        <f>(('Base-scenario'!AD65*'Unit emission'!M108+'Base-scenario'!AD153*'Unit emission'!M240)*4545454.54545455)/30</f>
        <v>164424191.91634288</v>
      </c>
      <c r="AD64">
        <f>(('Base-scenario'!AE65*'Unit emission'!N108+'Base-scenario'!AE153*'Unit emission'!N240)*4545454.54545455)/30</f>
        <v>21697333.773433961</v>
      </c>
      <c r="AE64">
        <f>(('Base-scenario'!AF65*'Unit emission'!O108+'Base-scenario'!AF153*'Unit emission'!O240)*4545454.54545455)/30</f>
        <v>107620611.16246781</v>
      </c>
      <c r="AF64">
        <f>(('Base-scenario'!AG65*'Unit emission'!P108+'Base-scenario'!AG153*'Unit emission'!P240)*4545454.54545455)/30</f>
        <v>33194314.170317866</v>
      </c>
      <c r="AG64">
        <f>(('Base-scenario'!AH65*'Unit emission'!Q108+'Base-scenario'!AH153*'Unit emission'!Q240)*4545454.54545455)/30</f>
        <v>39621309.878506757</v>
      </c>
      <c r="AH64">
        <f>(('Base-scenario'!AI65*'Unit emission'!R108+'Base-scenario'!AI153*'Unit emission'!R240)*4545454.54545455)/30</f>
        <v>254705874.37254375</v>
      </c>
      <c r="AI64">
        <v>0</v>
      </c>
      <c r="AJ64">
        <f>(('Base-scenario'!AK65*'Unit emission'!C108+'Base-scenario'!AK153*'Unit emission'!C240)*4545454.54545455)/30</f>
        <v>1529378290.8163393</v>
      </c>
      <c r="AK64">
        <f>(('Base-scenario'!AL65*'Unit emission'!D108+'Base-scenario'!AL153*'Unit emission'!D240)*4545454.54545455)/30</f>
        <v>659586627.18233728</v>
      </c>
      <c r="AL64">
        <f>(('Base-scenario'!AM65*'Unit emission'!E108+'Base-scenario'!AM153*'Unit emission'!E240)*4545454.54545455)/30</f>
        <v>187329912.52089548</v>
      </c>
      <c r="AM64">
        <f>(('Base-scenario'!AN65*'Unit emission'!F108+'Base-scenario'!AN153*'Unit emission'!F240)*4545454.54545455)/30</f>
        <v>93385275.764031172</v>
      </c>
      <c r="AN64">
        <f>(('Base-scenario'!AO65*'Unit emission'!G108+'Base-scenario'!AO153*'Unit emission'!G240)*4545454.54545455)/30</f>
        <v>935492566.40025032</v>
      </c>
      <c r="AO64">
        <f>(('Base-scenario'!AP65*'Unit emission'!H108+'Base-scenario'!AP153*'Unit emission'!H240)*4545454.54545455)/30</f>
        <v>14178934.335621862</v>
      </c>
      <c r="AP64">
        <f>(('Base-scenario'!AQ65*'Unit emission'!I108+'Base-scenario'!AQ153*'Unit emission'!I240)*4545454.54545455)/30</f>
        <v>56668351.738577552</v>
      </c>
      <c r="AQ64">
        <f>(('Base-scenario'!AR65*'Unit emission'!J108+'Base-scenario'!AR153*'Unit emission'!J240)*4545454.54545455)/30</f>
        <v>196273069.84876472</v>
      </c>
      <c r="AR64">
        <f>(('Base-scenario'!AS65*'Unit emission'!K108+'Base-scenario'!AS153*'Unit emission'!K240)*4545454.54545455)/30</f>
        <v>1689694686.3485191</v>
      </c>
      <c r="AS64">
        <f>(('Base-scenario'!AT65*'Unit emission'!L108+'Base-scenario'!AT153*'Unit emission'!L240)*4545454.54545455)/30</f>
        <v>145787319.29041427</v>
      </c>
      <c r="AT64">
        <f>(('Base-scenario'!AU65*'Unit emission'!M108+'Base-scenario'!AU153*'Unit emission'!M240)*4545454.54545455)/30</f>
        <v>164424191.91634288</v>
      </c>
      <c r="AU64">
        <f>(('Base-scenario'!AV65*'Unit emission'!N108+'Base-scenario'!AV153*'Unit emission'!N240)*4545454.54545455)/30</f>
        <v>21697333.773433961</v>
      </c>
      <c r="AV64">
        <f>(('Base-scenario'!AW65*'Unit emission'!O108+'Base-scenario'!AW153*'Unit emission'!O240)*4545454.54545455)/30</f>
        <v>107620611.16246781</v>
      </c>
      <c r="AW64">
        <f>(('Base-scenario'!AX65*'Unit emission'!P108+'Base-scenario'!AX153*'Unit emission'!P240)*4545454.54545455)/30</f>
        <v>33194314.170317866</v>
      </c>
      <c r="AX64">
        <f>(('Base-scenario'!AY65*'Unit emission'!Q108+'Base-scenario'!AY153*'Unit emission'!Q240)*4545454.54545455)/30</f>
        <v>39621309.878506757</v>
      </c>
      <c r="AY64">
        <f>(('Base-scenario'!AZ65*'Unit emission'!R108+'Base-scenario'!AZ153*'Unit emission'!R240)*4545454.54545455)/30</f>
        <v>254705874.37254375</v>
      </c>
      <c r="AZ64">
        <v>0</v>
      </c>
      <c r="BA64" s="9">
        <f>(('Base-scenario'!BB65*'Unit emission'!C108)*4545454.54545455)/30</f>
        <v>0</v>
      </c>
      <c r="BB64" s="9">
        <f>(('Base-scenario'!BC65*'Unit emission'!D108)*4545454.54545455)/30</f>
        <v>0</v>
      </c>
      <c r="BC64" s="9">
        <f>(('Base-scenario'!BD65*'Unit emission'!E108)*4545454.54545455)/30</f>
        <v>0</v>
      </c>
      <c r="BD64" s="9">
        <f>(('Base-scenario'!BE65*'Unit emission'!F108)*4545454.54545455)/30</f>
        <v>0</v>
      </c>
      <c r="BE64" s="9">
        <f>(('Base-scenario'!BF65*'Unit emission'!G108)*4545454.54545455)/30</f>
        <v>0</v>
      </c>
      <c r="BF64" s="9">
        <f>(('Base-scenario'!BG65*'Unit emission'!H108)*4545454.54545455)/30</f>
        <v>0</v>
      </c>
      <c r="BG64" s="9">
        <f>(('Base-scenario'!BH65*'Unit emission'!I108)*4545454.54545455)/30</f>
        <v>0</v>
      </c>
      <c r="BH64" s="9">
        <f>(('Base-scenario'!BI65*'Unit emission'!J108)*4545454.54545455)/30</f>
        <v>0</v>
      </c>
      <c r="BI64" s="9">
        <f>(('Base-scenario'!BJ65*'Unit emission'!K108)*4545454.54545455)/30</f>
        <v>0</v>
      </c>
      <c r="BJ64" s="9">
        <f>(('Base-scenario'!BK65*'Unit emission'!L108)*4545454.54545455)/30</f>
        <v>0</v>
      </c>
      <c r="BK64" s="9">
        <f>(('Base-scenario'!BL65*'Unit emission'!M108)*4545454.54545455)/30</f>
        <v>0</v>
      </c>
      <c r="BL64" s="9">
        <f>(('Base-scenario'!BM65*'Unit emission'!N108)*4545454.54545455)/30</f>
        <v>0</v>
      </c>
      <c r="BM64" s="9">
        <f>(('Base-scenario'!BN65*'Unit emission'!O108)*4545454.54545455)/30</f>
        <v>0</v>
      </c>
      <c r="BN64" s="9">
        <f>(('Base-scenario'!BO65*'Unit emission'!P108)*4545454.54545455)/30</f>
        <v>0</v>
      </c>
      <c r="BO64" s="9">
        <f>(('Base-scenario'!BP65*'Unit emission'!Q108)*4545454.54545455)/30</f>
        <v>0</v>
      </c>
      <c r="BP64" s="9">
        <f>(('Base-scenario'!BQ65*'Unit emission'!R108)*4545454.54545455)/30</f>
        <v>0</v>
      </c>
      <c r="BQ64" s="9">
        <v>0</v>
      </c>
      <c r="BR64" s="9">
        <f>(('Base-scenario'!BS65*'Unit emission'!C108)*4545454.54545455)/30</f>
        <v>0</v>
      </c>
      <c r="BS64" s="9">
        <f>(('Base-scenario'!BT65*'Unit emission'!D108)*4545454.54545455)/30</f>
        <v>0</v>
      </c>
      <c r="BT64" s="9">
        <f>(('Base-scenario'!BU65*'Unit emission'!E108)*4545454.54545455)/30</f>
        <v>0</v>
      </c>
      <c r="BU64" s="9">
        <f>(('Base-scenario'!BV65*'Unit emission'!F108)*4545454.54545455)/30</f>
        <v>0</v>
      </c>
      <c r="BV64" s="9">
        <f>(('Base-scenario'!BW65*'Unit emission'!G108)*4545454.54545455)/30</f>
        <v>0</v>
      </c>
      <c r="BW64" s="9">
        <f>(('Base-scenario'!BX65*'Unit emission'!H108)*4545454.54545455)/30</f>
        <v>0</v>
      </c>
      <c r="BX64" s="9">
        <f>(('Base-scenario'!BY65*'Unit emission'!I108)*4545454.54545455)/30</f>
        <v>0</v>
      </c>
      <c r="BY64" s="9">
        <f>(('Base-scenario'!BZ65*'Unit emission'!J108)*4545454.54545455)/30</f>
        <v>0</v>
      </c>
      <c r="BZ64" s="9">
        <f>(('Base-scenario'!CA65*'Unit emission'!K108)*4545454.54545455)/30</f>
        <v>0</v>
      </c>
      <c r="CA64" s="9">
        <f>(('Base-scenario'!CB65*'Unit emission'!L108)*4545454.54545455)/30</f>
        <v>0</v>
      </c>
      <c r="CB64" s="9">
        <f>(('Base-scenario'!CC65*'Unit emission'!M108)*4545454.54545455)/30</f>
        <v>0</v>
      </c>
      <c r="CC64" s="9">
        <f>(('Base-scenario'!CD65*'Unit emission'!N108)*4545454.54545455)/30</f>
        <v>0</v>
      </c>
      <c r="CD64" s="9">
        <f>(('Base-scenario'!CE65*'Unit emission'!O108)*4545454.54545455)/30</f>
        <v>0</v>
      </c>
      <c r="CE64" s="9">
        <f>(('Base-scenario'!CF65*'Unit emission'!P108)*4545454.54545455)/30</f>
        <v>0</v>
      </c>
      <c r="CF64" s="9">
        <f>(('Base-scenario'!CG65*'Unit emission'!Q108)*4545454.54545455)/30</f>
        <v>0</v>
      </c>
      <c r="CG64" s="9">
        <f>(('Base-scenario'!CH65*'Unit emission'!R108)*4545454.54545455)/30</f>
        <v>0</v>
      </c>
      <c r="CH64">
        <v>0</v>
      </c>
      <c r="CI64">
        <v>0</v>
      </c>
      <c r="CJ64">
        <v>67.566666666666663</v>
      </c>
      <c r="CK64">
        <f>(('RCP26 scenario'!C65*'Unit emission'!T108+'RCP26 scenario'!C153*'Unit emission'!T240)*4545454.54545455)/30</f>
        <v>2201326436.6241536</v>
      </c>
      <c r="CL64">
        <f>(('RCP26 scenario'!D65*'Unit emission'!U108+'RCP26 scenario'!D153*'Unit emission'!U240)*4545454.54545455)/30</f>
        <v>1246507860.5333371</v>
      </c>
      <c r="CM64">
        <f>(('RCP26 scenario'!E65*'Unit emission'!V108+'RCP26 scenario'!E153*'Unit emission'!V240)*4545454.54545455)/30</f>
        <v>365710931.95293796</v>
      </c>
      <c r="CN64">
        <f>(('RCP26 scenario'!F65*'Unit emission'!W108+'RCP26 scenario'!F153*'Unit emission'!W240)*4545454.54545455)/30</f>
        <v>121433133.81473131</v>
      </c>
      <c r="CO64">
        <f>(('RCP26 scenario'!G65*'Unit emission'!X108+'RCP26 scenario'!G153*'Unit emission'!X240)*4545454.54545455)/30</f>
        <v>1240915901.4671595</v>
      </c>
      <c r="CP64">
        <f>(('RCP26 scenario'!H65*'Unit emission'!Y108+'RCP26 scenario'!H153*'Unit emission'!Y240)*4545454.54545455)/30</f>
        <v>25276662.686682966</v>
      </c>
      <c r="CQ64">
        <f>(('RCP26 scenario'!I65*'Unit emission'!Z108+'RCP26 scenario'!I153*'Unit emission'!Z240)*4545454.54545455)/30</f>
        <v>110577848.73242857</v>
      </c>
      <c r="CR64">
        <f>(('RCP26 scenario'!J65*'Unit emission'!AA108+'RCP26 scenario'!J153*'Unit emission'!AA240)*4545454.54545455)/30</f>
        <v>356153790.62613052</v>
      </c>
      <c r="CS64">
        <f>(('RCP26 scenario'!K65*'Unit emission'!AB108+'RCP26 scenario'!K153*'Unit emission'!AB240)*4545454.54545455)/30</f>
        <v>820169999.30979741</v>
      </c>
      <c r="CT64">
        <f>(('RCP26 scenario'!L65*'Unit emission'!AC108+'RCP26 scenario'!L153*'Unit emission'!AC240)*4545454.54545455)/30</f>
        <v>214275846.35935372</v>
      </c>
      <c r="CU64">
        <f>(('RCP26 scenario'!M65*'Unit emission'!AD108+'RCP26 scenario'!M153*'Unit emission'!AD240)*4545454.54545455)/30</f>
        <v>261052330.94040543</v>
      </c>
      <c r="CV64">
        <f>(('RCP26 scenario'!N65*'Unit emission'!AE108+'RCP26 scenario'!N153*'Unit emission'!AE240)*4545454.54545455)/30</f>
        <v>39428267.604886144</v>
      </c>
      <c r="CW64">
        <f>(('RCP26 scenario'!O65*'Unit emission'!AF108+'RCP26 scenario'!O153*'Unit emission'!AF240)*4545454.54545455)/30</f>
        <v>180086430.92887127</v>
      </c>
      <c r="CX64">
        <f>(('RCP26 scenario'!P65*'Unit emission'!AG108+'RCP26 scenario'!P153*'Unit emission'!AG240)*4545454.54545455)/30</f>
        <v>51622775.392438464</v>
      </c>
      <c r="CY64">
        <f>(('RCP26 scenario'!Q65*'Unit emission'!AH108+'RCP26 scenario'!Q153*'Unit emission'!AH240)*4545454.54545455)/30</f>
        <v>82429898.146698236</v>
      </c>
      <c r="CZ64">
        <f>(('RCP26 scenario'!R65*'Unit emission'!AI108+'RCP26 scenario'!R153*'Unit emission'!AI240)*4545454.54545455)/30</f>
        <v>457576642.91616631</v>
      </c>
      <c r="DA64">
        <f>(('RCP26 scenario'!S65*'Unit emission'!AJ108)*4545454.54545455)/30</f>
        <v>0</v>
      </c>
      <c r="DB64">
        <f>(('RCP26 scenario'!T65*'Unit emission'!T108+'RCP26 scenario'!T153*'Unit emission'!T240)*4545454.54545455)/30</f>
        <v>2201326436.6241536</v>
      </c>
      <c r="DC64">
        <f>(('RCP26 scenario'!U65*'Unit emission'!U108+'RCP26 scenario'!U153*'Unit emission'!U240)*4545454.54545455)/30</f>
        <v>1246507860.5333371</v>
      </c>
      <c r="DD64">
        <f>(('RCP26 scenario'!V65*'Unit emission'!V108+'RCP26 scenario'!V153*'Unit emission'!V240)*4545454.54545455)/30</f>
        <v>365710931.95293796</v>
      </c>
      <c r="DE64">
        <f>(('RCP26 scenario'!W65*'Unit emission'!W108+'RCP26 scenario'!W153*'Unit emission'!W240)*4545454.54545455)/30</f>
        <v>121433133.81473131</v>
      </c>
      <c r="DF64">
        <f>(('RCP26 scenario'!X65*'Unit emission'!X108+'RCP26 scenario'!X153*'Unit emission'!X240)*4545454.54545455)/30</f>
        <v>1240915901.4671595</v>
      </c>
      <c r="DG64">
        <f>(('RCP26 scenario'!Y65*'Unit emission'!Y108+'RCP26 scenario'!Y153*'Unit emission'!Y240)*4545454.54545455)/30</f>
        <v>25276662.686682966</v>
      </c>
      <c r="DH64">
        <f>(('RCP26 scenario'!Z65*'Unit emission'!Z108+'RCP26 scenario'!Z153*'Unit emission'!Z240)*4545454.54545455)/30</f>
        <v>110577848.73242857</v>
      </c>
      <c r="DI64">
        <f>(('RCP26 scenario'!AA65*'Unit emission'!AA108+'RCP26 scenario'!AA153*'Unit emission'!AA240)*4545454.54545455)/30</f>
        <v>356153790.62613052</v>
      </c>
      <c r="DJ64">
        <f>(('RCP26 scenario'!AB65*'Unit emission'!AB108+'RCP26 scenario'!AB153*'Unit emission'!AB240)*4545454.54545455)/30</f>
        <v>820169999.30979741</v>
      </c>
      <c r="DK64">
        <f>(('RCP26 scenario'!AC65*'Unit emission'!AC108+'RCP26 scenario'!AC153*'Unit emission'!AC240)*4545454.54545455)/30</f>
        <v>214275846.35935372</v>
      </c>
      <c r="DL64">
        <f>(('RCP26 scenario'!AD65*'Unit emission'!AD108+'RCP26 scenario'!AD153*'Unit emission'!AD240)*4545454.54545455)/30</f>
        <v>261052330.94040543</v>
      </c>
      <c r="DM64">
        <f>(('RCP26 scenario'!AE65*'Unit emission'!AE108+'RCP26 scenario'!AE153*'Unit emission'!AE240)*4545454.54545455)/30</f>
        <v>39428267.604886144</v>
      </c>
      <c r="DN64">
        <f>(('RCP26 scenario'!AF65*'Unit emission'!AF108+'RCP26 scenario'!AF153*'Unit emission'!AF240)*4545454.54545455)/30</f>
        <v>180086430.92887127</v>
      </c>
      <c r="DO64">
        <f>(('RCP26 scenario'!AG65*'Unit emission'!AG108+'RCP26 scenario'!AG153*'Unit emission'!AG240)*4545454.54545455)/30</f>
        <v>51622775.392438464</v>
      </c>
      <c r="DP64">
        <f>(('RCP26 scenario'!AH65*'Unit emission'!AH108+'RCP26 scenario'!AH153*'Unit emission'!AH240)*4545454.54545455)/30</f>
        <v>82429898.146698236</v>
      </c>
      <c r="DQ64">
        <f>(('RCP26 scenario'!AI65*'Unit emission'!AI108+'RCP26 scenario'!AI153*'Unit emission'!AI240)*4545454.54545455)/30</f>
        <v>457576642.91616631</v>
      </c>
      <c r="DR64">
        <f>(('RCP26 scenario'!AJ65*'Unit emission'!AJ108)*4545454.54545455)/30</f>
        <v>0</v>
      </c>
      <c r="DS64">
        <f>(('RCP26 scenario'!AK65*'Unit emission'!T108+'RCP26 scenario'!AK153*'Unit emission'!T240)*4545454.54545455)/30</f>
        <v>2201326436.6241536</v>
      </c>
      <c r="DT64">
        <f>(('RCP26 scenario'!AL65*'Unit emission'!U108+'RCP26 scenario'!AL153*'Unit emission'!U240)*4545454.54545455)/30</f>
        <v>1246507860.5333371</v>
      </c>
      <c r="DU64">
        <f>(('RCP26 scenario'!AM65*'Unit emission'!V108+'RCP26 scenario'!AM153*'Unit emission'!V240)*4545454.54545455)/30</f>
        <v>365710931.95293796</v>
      </c>
      <c r="DV64">
        <f>(('RCP26 scenario'!AN65*'Unit emission'!W108+'RCP26 scenario'!AN153*'Unit emission'!W240)*4545454.54545455)/30</f>
        <v>121433133.81473131</v>
      </c>
      <c r="DW64">
        <f>(('RCP26 scenario'!AO65*'Unit emission'!X108+'RCP26 scenario'!AO153*'Unit emission'!X240)*4545454.54545455)/30</f>
        <v>1240915901.4671595</v>
      </c>
      <c r="DX64">
        <f>(('RCP26 scenario'!AP65*'Unit emission'!Y108+'RCP26 scenario'!AP153*'Unit emission'!Y240)*4545454.54545455)/30</f>
        <v>25276662.686682966</v>
      </c>
      <c r="DY64">
        <f>(('RCP26 scenario'!AQ65*'Unit emission'!Z108+'RCP26 scenario'!AQ153*'Unit emission'!Z240)*4545454.54545455)/30</f>
        <v>110577848.73242857</v>
      </c>
      <c r="DZ64">
        <f>(('RCP26 scenario'!AR65*'Unit emission'!AA108+'RCP26 scenario'!AR153*'Unit emission'!AA240)*4545454.54545455)/30</f>
        <v>356153790.62613052</v>
      </c>
      <c r="EA64">
        <f>(('RCP26 scenario'!AS65*'Unit emission'!AB108+'RCP26 scenario'!AS153*'Unit emission'!AB240)*4545454.54545455)/30</f>
        <v>820169999.30979741</v>
      </c>
      <c r="EB64">
        <f>(('RCP26 scenario'!AT65*'Unit emission'!AC108+'RCP26 scenario'!AT153*'Unit emission'!AC240)*4545454.54545455)/30</f>
        <v>214275846.35935372</v>
      </c>
      <c r="EC64">
        <f>(('RCP26 scenario'!AU65*'Unit emission'!AD108+'RCP26 scenario'!AU153*'Unit emission'!AD240)*4545454.54545455)/30</f>
        <v>261052330.94040543</v>
      </c>
      <c r="ED64">
        <f>(('RCP26 scenario'!AV65*'Unit emission'!AE108+'RCP26 scenario'!AV153*'Unit emission'!AE240)*4545454.54545455)/30</f>
        <v>39428267.604886144</v>
      </c>
      <c r="EE64">
        <f>(('RCP26 scenario'!AW65*'Unit emission'!AF108+'RCP26 scenario'!AW153*'Unit emission'!AF240)*4545454.54545455)/30</f>
        <v>180086430.92887127</v>
      </c>
      <c r="EF64">
        <f>(('RCP26 scenario'!AX65*'Unit emission'!AG108+'RCP26 scenario'!AX153*'Unit emission'!AG240)*4545454.54545455)/30</f>
        <v>51622775.392438464</v>
      </c>
      <c r="EG64">
        <f>(('RCP26 scenario'!AY65*'Unit emission'!AH108+'RCP26 scenario'!AY153*'Unit emission'!AH240)*4545454.54545455)/30</f>
        <v>82429898.146698236</v>
      </c>
      <c r="EH64">
        <f>(('RCP26 scenario'!AZ65*'Unit emission'!AI108+'RCP26 scenario'!AZ153*'Unit emission'!AI240)*4545454.54545455)/30</f>
        <v>457576642.91616631</v>
      </c>
      <c r="EI64">
        <f>(('RCP26 scenario'!BA65*'Unit emission'!AJ108)*4545454.54545455)/30</f>
        <v>0</v>
      </c>
      <c r="EJ64" s="9">
        <f>(('RCP26 scenario'!BB65*'Unit emission'!T108)*4545454.54545455)/30</f>
        <v>0</v>
      </c>
      <c r="EK64" s="9">
        <f>(('RCP26 scenario'!BC65*'Unit emission'!U108)*4545454.54545455)/30</f>
        <v>0</v>
      </c>
      <c r="EL64" s="9">
        <f>(('RCP26 scenario'!BD65*'Unit emission'!V108)*4545454.54545455)/30</f>
        <v>0</v>
      </c>
      <c r="EM64" s="9">
        <f>(('RCP26 scenario'!BE65*'Unit emission'!W108)*4545454.54545455)/30</f>
        <v>0</v>
      </c>
      <c r="EN64" s="9">
        <f>(('RCP26 scenario'!BF65*'Unit emission'!X108)*4545454.54545455)/30</f>
        <v>0</v>
      </c>
      <c r="EO64" s="9">
        <f>(('RCP26 scenario'!BG65*'Unit emission'!Y108)*4545454.54545455)/30</f>
        <v>0</v>
      </c>
      <c r="EP64" s="9">
        <f>(('RCP26 scenario'!BH65*'Unit emission'!Z108)*4545454.54545455)/30</f>
        <v>0</v>
      </c>
      <c r="EQ64" s="9">
        <f>(('RCP26 scenario'!BI65*'Unit emission'!AA108)*4545454.54545455)/30</f>
        <v>0</v>
      </c>
      <c r="ER64" s="9">
        <f>(('RCP26 scenario'!BJ65*'Unit emission'!AB108)*4545454.54545455)/30</f>
        <v>0</v>
      </c>
      <c r="ES64" s="9">
        <f>(('RCP26 scenario'!BK65*'Unit emission'!AC108)*4545454.54545455)/30</f>
        <v>0</v>
      </c>
      <c r="ET64" s="9">
        <f>(('RCP26 scenario'!BL65*'Unit emission'!AD108)*4545454.54545455)/30</f>
        <v>0</v>
      </c>
      <c r="EU64" s="9">
        <f>(('RCP26 scenario'!BM65*'Unit emission'!AE108)*4545454.54545455)/30</f>
        <v>0</v>
      </c>
      <c r="EV64" s="9">
        <f>(('RCP26 scenario'!BN65*'Unit emission'!AF108)*4545454.54545455)/30</f>
        <v>0</v>
      </c>
      <c r="EW64" s="9">
        <f>(('RCP26 scenario'!BO65*'Unit emission'!AG108)*4545454.54545455)/30</f>
        <v>0</v>
      </c>
      <c r="EX64" s="9">
        <f>(('RCP26 scenario'!BP65*'Unit emission'!AH108)*4545454.54545455)/30</f>
        <v>0</v>
      </c>
      <c r="EY64" s="9">
        <f>(('RCP26 scenario'!BQ65*'Unit emission'!AI108)*4545454.54545455)/30</f>
        <v>0</v>
      </c>
      <c r="EZ64" s="9">
        <f>(('RCP26 scenario'!BR65*'Unit emission'!AJ108)*4545454.54545455)/30</f>
        <v>0</v>
      </c>
      <c r="FA64" s="9">
        <f>(('RCP26 scenario'!BS65*'Unit emission'!T108)*4545454.54545455)/30</f>
        <v>0</v>
      </c>
      <c r="FB64" s="9">
        <f>(('RCP26 scenario'!BT65*'Unit emission'!U108)*4545454.54545455)/30</f>
        <v>0</v>
      </c>
      <c r="FC64" s="9">
        <f>(('RCP26 scenario'!BU65*'Unit emission'!V108)*4545454.54545455)/30</f>
        <v>0</v>
      </c>
      <c r="FD64" s="9">
        <f>(('RCP26 scenario'!BV65*'Unit emission'!W108)*4545454.54545455)/30</f>
        <v>0</v>
      </c>
      <c r="FE64" s="9">
        <f>(('RCP26 scenario'!BW65*'Unit emission'!X108)*4545454.54545455)/30</f>
        <v>0</v>
      </c>
      <c r="FF64" s="9">
        <f>(('RCP26 scenario'!BX65*'Unit emission'!Y108)*4545454.54545455)/30</f>
        <v>0</v>
      </c>
      <c r="FG64" s="9">
        <f>(('RCP26 scenario'!BY65*'Unit emission'!Z108)*4545454.54545455)/30</f>
        <v>0</v>
      </c>
      <c r="FH64" s="9">
        <f>(('RCP26 scenario'!BZ65*'Unit emission'!AA108)*4545454.54545455)/30</f>
        <v>0</v>
      </c>
      <c r="FI64" s="9">
        <f>(('RCP26 scenario'!CA65*'Unit emission'!AB108)*4545454.54545455)/30</f>
        <v>0</v>
      </c>
      <c r="FJ64" s="9">
        <f>(('RCP26 scenario'!CB65*'Unit emission'!AC108)*4545454.54545455)/30</f>
        <v>0</v>
      </c>
      <c r="FK64" s="9">
        <f>(('RCP26 scenario'!CC65*'Unit emission'!AD108)*4545454.54545455)/30</f>
        <v>0</v>
      </c>
      <c r="FL64" s="9">
        <f>(('RCP26 scenario'!CD65*'Unit emission'!AE108)*4545454.54545455)/30</f>
        <v>0</v>
      </c>
      <c r="FM64" s="9">
        <f>(('RCP26 scenario'!CE65*'Unit emission'!AF108)*4545454.54545455)/30</f>
        <v>0</v>
      </c>
      <c r="FN64" s="9">
        <f>(('RCP26 scenario'!CF65*'Unit emission'!AG108)*4545454.54545455)/30</f>
        <v>0</v>
      </c>
      <c r="FO64" s="9">
        <f>(('RCP26 scenario'!CG65*'Unit emission'!AH108)*4545454.54545455)/30</f>
        <v>0</v>
      </c>
      <c r="FP64" s="9">
        <f>(('RCP26 scenario'!CH65*'Unit emission'!AI108)*4545454.54545455)/30</f>
        <v>0</v>
      </c>
      <c r="FQ64">
        <v>0</v>
      </c>
      <c r="FR64">
        <v>0</v>
      </c>
      <c r="FS64">
        <v>67.566666666666663</v>
      </c>
      <c r="FT64">
        <f>(('RCP19 scenario'!C65*'Unit emission'!AK108+'RCP19 scenario'!C153*'Unit emission'!AK240)*4545454.54545455)/30</f>
        <v>841361426.13447607</v>
      </c>
      <c r="FU64">
        <f>(('RCP19 scenario'!D65*'Unit emission'!AL108+'RCP19 scenario'!D153*'Unit emission'!AL240)*4545454.54545455)/30</f>
        <v>507582066.29656231</v>
      </c>
      <c r="FV64">
        <f>(('RCP19 scenario'!E65*'Unit emission'!AM108+'RCP19 scenario'!E153*'Unit emission'!AM240)*4545454.54545455)/30</f>
        <v>219727460.43542603</v>
      </c>
      <c r="FW64">
        <f>(('RCP19 scenario'!F65*'Unit emission'!AN108+'RCP19 scenario'!F153*'Unit emission'!AN240)*4545454.54545455)/30</f>
        <v>243790892.19440168</v>
      </c>
      <c r="FX64">
        <f>(('RCP19 scenario'!G65*'Unit emission'!AO108+'RCP19 scenario'!G153*'Unit emission'!AO240)*4545454.54545455)/30</f>
        <v>943155147.81188011</v>
      </c>
      <c r="FY64">
        <f>(('RCP19 scenario'!H65*'Unit emission'!AP108+'RCP19 scenario'!H153*'Unit emission'!AP240)*4545454.54545455)/30</f>
        <v>24387393.37179552</v>
      </c>
      <c r="FZ64">
        <f>(('RCP19 scenario'!I65*'Unit emission'!AQ108+'RCP19 scenario'!I153*'Unit emission'!AQ240)*4545454.54545455)/30</f>
        <v>45573398.331818573</v>
      </c>
      <c r="GA64">
        <f>(('RCP19 scenario'!J65*'Unit emission'!AR108+'RCP19 scenario'!J153*'Unit emission'!AR240)*4545454.54545455)/30</f>
        <v>1281565987.9074092</v>
      </c>
      <c r="GB64">
        <f>(('RCP19 scenario'!K65*'Unit emission'!AS108+'RCP19 scenario'!K153*'Unit emission'!AS240)*4545454.54545455)/30</f>
        <v>2263036541.1882143</v>
      </c>
      <c r="GC64">
        <f>(('RCP19 scenario'!L65*'Unit emission'!AT108+'RCP19 scenario'!L153*'Unit emission'!AT240)*4545454.54545455)/30</f>
        <v>324278390.40999734</v>
      </c>
      <c r="GD64">
        <f>(('RCP19 scenario'!M65*'Unit emission'!AU108+'RCP19 scenario'!M153*'Unit emission'!AU240)*4545454.54545455)/30</f>
        <v>854076467.72999203</v>
      </c>
      <c r="GE64">
        <f>(('RCP19 scenario'!N65*'Unit emission'!AV108+'RCP19 scenario'!N153*'Unit emission'!AV240)*4545454.54545455)/30</f>
        <v>42373314.426165454</v>
      </c>
      <c r="GF64">
        <f>(('RCP19 scenario'!O65*'Unit emission'!AW108+'RCP19 scenario'!O153*'Unit emission'!AW240)*4545454.54545455)/30</f>
        <v>142005350.9498882</v>
      </c>
      <c r="GG64">
        <f>(('RCP19 scenario'!P65*'Unit emission'!AX108+'RCP19 scenario'!P153*'Unit emission'!AX240)*4545454.54545455)/30</f>
        <v>215711585.6336931</v>
      </c>
      <c r="GH64">
        <f>(('RCP19 scenario'!Q65*'Unit emission'!AY108+'RCP19 scenario'!Q153*'Unit emission'!AY240)*4545454.54545455)/30</f>
        <v>226659703.84427091</v>
      </c>
      <c r="GI64">
        <f>(('RCP19 scenario'!R65*'Unit emission'!AZ108+'RCP19 scenario'!R153*'Unit emission'!AZ240)*4545454.54545455)/30</f>
        <v>753086338.49474406</v>
      </c>
      <c r="GJ64">
        <f>(('RCP19 scenario'!S65*'Unit emission'!BA108)*4545454.54545455)/30</f>
        <v>0</v>
      </c>
      <c r="GK64">
        <f>(('RCP19 scenario'!T65*'Unit emission'!AK108+'RCP19 scenario'!T153*'Unit emission'!AK240)*4545454.54545455)/30</f>
        <v>841361426.13447607</v>
      </c>
      <c r="GL64">
        <f>(('RCP19 scenario'!U65*'Unit emission'!AL108+'RCP19 scenario'!U153*'Unit emission'!AL240)*4545454.54545455)/30</f>
        <v>507582066.29656231</v>
      </c>
      <c r="GM64">
        <f>(('RCP19 scenario'!V65*'Unit emission'!AM108+'RCP19 scenario'!V153*'Unit emission'!AM240)*4545454.54545455)/30</f>
        <v>219727460.43542603</v>
      </c>
      <c r="GN64">
        <f>(('RCP19 scenario'!W65*'Unit emission'!AN108+'RCP19 scenario'!W153*'Unit emission'!AN240)*4545454.54545455)/30</f>
        <v>243790892.19440168</v>
      </c>
      <c r="GO64">
        <f>(('RCP19 scenario'!X65*'Unit emission'!AO108+'RCP19 scenario'!X153*'Unit emission'!AO240)*4545454.54545455)/30</f>
        <v>943155147.81188011</v>
      </c>
      <c r="GP64">
        <f>(('RCP19 scenario'!Y65*'Unit emission'!AP108+'RCP19 scenario'!Y153*'Unit emission'!AP240)*4545454.54545455)/30</f>
        <v>24387393.37179552</v>
      </c>
      <c r="GQ64">
        <f>(('RCP19 scenario'!Z65*'Unit emission'!AQ108+'RCP19 scenario'!Z153*'Unit emission'!AQ240)*4545454.54545455)/30</f>
        <v>45573398.331818573</v>
      </c>
      <c r="GR64">
        <f>(('RCP19 scenario'!AA65*'Unit emission'!AR108+'RCP19 scenario'!AA153*'Unit emission'!AR240)*4545454.54545455)/30</f>
        <v>1281565987.9074092</v>
      </c>
      <c r="GS64">
        <f>(('RCP19 scenario'!AB65*'Unit emission'!AS108+'RCP19 scenario'!AB153*'Unit emission'!AS240)*4545454.54545455)/30</f>
        <v>2263036541.1882143</v>
      </c>
      <c r="GT64">
        <f>(('RCP19 scenario'!AC65*'Unit emission'!AT108+'RCP19 scenario'!AC153*'Unit emission'!AT240)*4545454.54545455)/30</f>
        <v>324278390.40999734</v>
      </c>
      <c r="GU64">
        <f>(('RCP19 scenario'!AD65*'Unit emission'!AU108+'RCP19 scenario'!AD153*'Unit emission'!AU240)*4545454.54545455)/30</f>
        <v>854076467.72999203</v>
      </c>
      <c r="GV64">
        <f>(('RCP19 scenario'!AE65*'Unit emission'!AV108+'RCP19 scenario'!AE153*'Unit emission'!AV240)*4545454.54545455)/30</f>
        <v>42373314.426165454</v>
      </c>
      <c r="GW64">
        <f>(('RCP19 scenario'!AF65*'Unit emission'!AW108+'RCP19 scenario'!AF153*'Unit emission'!AW240)*4545454.54545455)/30</f>
        <v>142005350.9498882</v>
      </c>
      <c r="GX64">
        <f>(('RCP19 scenario'!AG65*'Unit emission'!AX108+'RCP19 scenario'!AG153*'Unit emission'!AX240)*4545454.54545455)/30</f>
        <v>215711585.6336931</v>
      </c>
      <c r="GY64">
        <f>(('RCP19 scenario'!AH65*'Unit emission'!AY108+'RCP19 scenario'!AH153*'Unit emission'!AY240)*4545454.54545455)/30</f>
        <v>226659703.84427091</v>
      </c>
      <c r="GZ64">
        <f>(('RCP19 scenario'!AI65*'Unit emission'!AZ108+'RCP19 scenario'!AI153*'Unit emission'!AZ240)*4545454.54545455)/30</f>
        <v>753086338.49474406</v>
      </c>
      <c r="HA64">
        <f>(('RCP19 scenario'!AJ65*'Unit emission'!BA108)*4545454.54545455)/30</f>
        <v>0</v>
      </c>
      <c r="HB64">
        <f>(('RCP19 scenario'!AK65*'Unit emission'!AK108+'RCP19 scenario'!AK153*'Unit emission'!AK240)*4545454.54545455)/30</f>
        <v>841361426.13447607</v>
      </c>
      <c r="HC64">
        <f>(('RCP19 scenario'!AL65*'Unit emission'!AL108+'RCP19 scenario'!AL153*'Unit emission'!AL240)*4545454.54545455)/30</f>
        <v>507582066.29656231</v>
      </c>
      <c r="HD64">
        <f>(('RCP19 scenario'!AM65*'Unit emission'!AM108+'RCP19 scenario'!AM153*'Unit emission'!AM240)*4545454.54545455)/30</f>
        <v>219727460.43542603</v>
      </c>
      <c r="HE64">
        <f>(('RCP19 scenario'!AN65*'Unit emission'!AN108+'RCP19 scenario'!AN153*'Unit emission'!AN240)*4545454.54545455)/30</f>
        <v>243790892.19440168</v>
      </c>
      <c r="HF64">
        <f>(('RCP19 scenario'!AO65*'Unit emission'!AO108+'RCP19 scenario'!AO153*'Unit emission'!AO240)*4545454.54545455)/30</f>
        <v>943155147.81188011</v>
      </c>
      <c r="HG64">
        <f>(('RCP19 scenario'!AP65*'Unit emission'!AP108+'RCP19 scenario'!AP153*'Unit emission'!AP240)*4545454.54545455)/30</f>
        <v>24387393.37179552</v>
      </c>
      <c r="HH64">
        <f>(('RCP19 scenario'!AQ65*'Unit emission'!AQ108+'RCP19 scenario'!AQ153*'Unit emission'!AQ240)*4545454.54545455)/30</f>
        <v>45573398.331818573</v>
      </c>
      <c r="HI64">
        <f>(('RCP19 scenario'!AR65*'Unit emission'!AR108+'RCP19 scenario'!AR153*'Unit emission'!AR240)*4545454.54545455)/30</f>
        <v>1281565987.9074092</v>
      </c>
      <c r="HJ64">
        <f>(('RCP19 scenario'!AS65*'Unit emission'!AS108+'RCP19 scenario'!AS153*'Unit emission'!AS240)*4545454.54545455)/30</f>
        <v>2263036541.1882143</v>
      </c>
      <c r="HK64">
        <f>(('RCP19 scenario'!AT65*'Unit emission'!AT108+'RCP19 scenario'!AT153*'Unit emission'!AT240)*4545454.54545455)/30</f>
        <v>324278390.40999734</v>
      </c>
      <c r="HL64">
        <f>(('RCP19 scenario'!AU65*'Unit emission'!AU108+'RCP19 scenario'!AU153*'Unit emission'!AU240)*4545454.54545455)/30</f>
        <v>854076467.72999203</v>
      </c>
      <c r="HM64">
        <f>(('RCP19 scenario'!AV65*'Unit emission'!AV108+'RCP19 scenario'!AV153*'Unit emission'!AV240)*4545454.54545455)/30</f>
        <v>42373314.426165454</v>
      </c>
      <c r="HN64">
        <f>(('RCP19 scenario'!AW65*'Unit emission'!AW108+'RCP19 scenario'!AW153*'Unit emission'!AW240)*4545454.54545455)/30</f>
        <v>142005350.9498882</v>
      </c>
      <c r="HO64">
        <f>(('RCP19 scenario'!AX65*'Unit emission'!AX108+'RCP19 scenario'!AX153*'Unit emission'!AX240)*4545454.54545455)/30</f>
        <v>215711585.6336931</v>
      </c>
      <c r="HP64">
        <f>(('RCP19 scenario'!AY65*'Unit emission'!AY108+'RCP19 scenario'!AY153*'Unit emission'!AY240)*4545454.54545455)/30</f>
        <v>226659703.84427091</v>
      </c>
      <c r="HQ64">
        <f>(('RCP19 scenario'!AZ65*'Unit emission'!AZ108+'RCP19 scenario'!AZ153*'Unit emission'!AZ240)*4545454.54545455)/30</f>
        <v>753086338.49474406</v>
      </c>
      <c r="HR64">
        <f>(('RCP19 scenario'!BA65*'Unit emission'!BA108)*4545454.54545455)/30</f>
        <v>0</v>
      </c>
      <c r="HS64" s="9">
        <f>(('RCP19 scenario'!BB65*'Unit emission'!AK108)*4545454.54545455)/30</f>
        <v>0</v>
      </c>
      <c r="HT64" s="9">
        <f>(('RCP19 scenario'!BC65*'Unit emission'!AL108)*4545454.54545455)/30</f>
        <v>0</v>
      </c>
      <c r="HU64" s="9">
        <f>(('RCP19 scenario'!BD65*'Unit emission'!AM108)*4545454.54545455)/30</f>
        <v>0</v>
      </c>
      <c r="HV64" s="9">
        <f>(('RCP19 scenario'!BE65*'Unit emission'!AN108)*4545454.54545455)/30</f>
        <v>0</v>
      </c>
      <c r="HW64" s="9">
        <f>(('RCP19 scenario'!BF65*'Unit emission'!AO108)*4545454.54545455)/30</f>
        <v>0</v>
      </c>
      <c r="HX64" s="9">
        <f>(('RCP19 scenario'!BG65*'Unit emission'!AP108)*4545454.54545455)/30</f>
        <v>0</v>
      </c>
      <c r="HY64" s="9">
        <f>(('RCP19 scenario'!BH65*'Unit emission'!AQ108)*4545454.54545455)/30</f>
        <v>0</v>
      </c>
      <c r="HZ64" s="9">
        <f>(('RCP19 scenario'!BI65*'Unit emission'!AR108)*4545454.54545455)/30</f>
        <v>0</v>
      </c>
      <c r="IA64" s="9">
        <f>(('RCP19 scenario'!BJ65*'Unit emission'!AS108)*4545454.54545455)/30</f>
        <v>0</v>
      </c>
      <c r="IB64" s="9">
        <f>(('RCP19 scenario'!BK65*'Unit emission'!AT108)*4545454.54545455)/30</f>
        <v>0</v>
      </c>
      <c r="IC64" s="9">
        <f>(('RCP19 scenario'!BL65*'Unit emission'!AU108)*4545454.54545455)/30</f>
        <v>0</v>
      </c>
      <c r="ID64" s="9">
        <f>(('RCP19 scenario'!BM65*'Unit emission'!AV108)*4545454.54545455)/30</f>
        <v>0</v>
      </c>
      <c r="IE64" s="9">
        <f>(('RCP19 scenario'!BN65*'Unit emission'!AW108)*4545454.54545455)/30</f>
        <v>0</v>
      </c>
      <c r="IF64" s="9">
        <f>(('RCP19 scenario'!BO65*'Unit emission'!AX108)*4545454.54545455)/30</f>
        <v>0</v>
      </c>
      <c r="IG64" s="9">
        <f>(('RCP19 scenario'!BP65*'Unit emission'!AY108)*4545454.54545455)/30</f>
        <v>0</v>
      </c>
      <c r="IH64" s="9">
        <f>(('RCP19 scenario'!BQ65*'Unit emission'!AZ108)*4545454.54545455)/30</f>
        <v>0</v>
      </c>
      <c r="II64" s="9">
        <f>(('RCP19 scenario'!BR65*'Unit emission'!BA108)*4545454.54545455)/30</f>
        <v>0</v>
      </c>
      <c r="IJ64" s="9">
        <f>(('RCP19 scenario'!BS65*'Unit emission'!AK108)*4545454.54545455)/30</f>
        <v>0</v>
      </c>
      <c r="IK64" s="9">
        <f>(('RCP19 scenario'!BT65*'Unit emission'!AL108)*4545454.54545455)/30</f>
        <v>0</v>
      </c>
      <c r="IL64" s="9">
        <f>(('RCP19 scenario'!BU65*'Unit emission'!AM108)*4545454.54545455)/30</f>
        <v>0</v>
      </c>
      <c r="IM64" s="9">
        <f>(('RCP19 scenario'!BV65*'Unit emission'!AN108)*4545454.54545455)/30</f>
        <v>0</v>
      </c>
      <c r="IN64" s="9">
        <f>(('RCP19 scenario'!BW65*'Unit emission'!AO108)*4545454.54545455)/30</f>
        <v>0</v>
      </c>
      <c r="IO64" s="9">
        <f>(('RCP19 scenario'!BX65*'Unit emission'!AP108)*4545454.54545455)/30</f>
        <v>0</v>
      </c>
      <c r="IP64" s="9">
        <f>(('RCP19 scenario'!BY65*'Unit emission'!AQ108)*4545454.54545455)/30</f>
        <v>0</v>
      </c>
      <c r="IQ64" s="9">
        <f>(('RCP19 scenario'!BZ65*'Unit emission'!AR108)*4545454.54545455)/30</f>
        <v>0</v>
      </c>
      <c r="IR64" s="9">
        <f>(('RCP19 scenario'!CA65*'Unit emission'!AS108)*4545454.54545455)/30</f>
        <v>0</v>
      </c>
      <c r="IS64" s="9">
        <f>(('RCP19 scenario'!CB65*'Unit emission'!AT108)*4545454.54545455)/30</f>
        <v>0</v>
      </c>
      <c r="IT64" s="9">
        <f>(('RCP19 scenario'!CC65*'Unit emission'!AU108)*4545454.54545455)/30</f>
        <v>0</v>
      </c>
      <c r="IU64" s="9">
        <f>(('RCP19 scenario'!CD65*'Unit emission'!AV108)*4545454.54545455)/30</f>
        <v>0</v>
      </c>
      <c r="IV64" s="9">
        <f>(('RCP19 scenario'!CE65*'Unit emission'!AW108)*4545454.54545455)/30</f>
        <v>0</v>
      </c>
      <c r="IW64" s="9">
        <f>(('RCP19 scenario'!CF65*'Unit emission'!AX108)*4545454.54545455)/30</f>
        <v>0</v>
      </c>
      <c r="IX64" s="9">
        <f>(('RCP19 scenario'!CG65*'Unit emission'!AY108)*4545454.54545455)/30</f>
        <v>0</v>
      </c>
      <c r="IY64" s="9">
        <f>(('RCP19 scenario'!CH65*'Unit emission'!AZ108)*4545454.54545455)/30</f>
        <v>0</v>
      </c>
    </row>
    <row r="65" spans="1:259" x14ac:dyDescent="0.25">
      <c r="A65">
        <v>2028</v>
      </c>
      <c r="B65">
        <f>(('Base-scenario'!C66*'Unit emission'!C109+'Base-scenario'!C154*'Unit emission'!C241)*4545454.54545455)/30</f>
        <v>1623915317.8602912</v>
      </c>
      <c r="C65">
        <f>(('Base-scenario'!D66*'Unit emission'!D109+'Base-scenario'!D154*'Unit emission'!D241)*4545454.54545455)/30</f>
        <v>604955853.99422204</v>
      </c>
      <c r="D65">
        <f>(('Base-scenario'!E66*'Unit emission'!E109+'Base-scenario'!E154*'Unit emission'!E241)*4545454.54545455)/30</f>
        <v>176283047.58841676</v>
      </c>
      <c r="E65">
        <f>(('Base-scenario'!F66*'Unit emission'!F109+'Base-scenario'!F154*'Unit emission'!F241)*4545454.54545455)/30</f>
        <v>104540729.04227057</v>
      </c>
      <c r="F65">
        <f>(('Base-scenario'!G66*'Unit emission'!G109+'Base-scenario'!G154*'Unit emission'!G241)*4545454.54545455)/30</f>
        <v>1008715868.0552469</v>
      </c>
      <c r="G65">
        <f>(('Base-scenario'!H66*'Unit emission'!H109+'Base-scenario'!H154*'Unit emission'!H241)*4545454.54545455)/30</f>
        <v>19134543.462217767</v>
      </c>
      <c r="H65">
        <f>(('Base-scenario'!I66*'Unit emission'!I109+'Base-scenario'!I154*'Unit emission'!I241)*4545454.54545455)/30</f>
        <v>54765948.854211889</v>
      </c>
      <c r="I65">
        <f>(('Base-scenario'!J66*'Unit emission'!J109+'Base-scenario'!J154*'Unit emission'!J241)*4545454.54545455)/30</f>
        <v>220983499.26005122</v>
      </c>
      <c r="J65">
        <f>(('Base-scenario'!K66*'Unit emission'!K109+'Base-scenario'!K154*'Unit emission'!K241)*4545454.54545455)/30</f>
        <v>1768335776.2061889</v>
      </c>
      <c r="K65">
        <f>(('Base-scenario'!L66*'Unit emission'!L109+'Base-scenario'!L154*'Unit emission'!L241)*4545454.54545455)/30</f>
        <v>174287185.23323771</v>
      </c>
      <c r="L65">
        <f>(('Base-scenario'!M66*'Unit emission'!M109+'Base-scenario'!M154*'Unit emission'!M241)*4545454.54545455)/30</f>
        <v>212310054.18453443</v>
      </c>
      <c r="M65">
        <f>(('Base-scenario'!N66*'Unit emission'!N109+'Base-scenario'!N154*'Unit emission'!N241)*4545454.54545455)/30</f>
        <v>24500726.384346355</v>
      </c>
      <c r="N65">
        <f>(('Base-scenario'!O66*'Unit emission'!O109+'Base-scenario'!O154*'Unit emission'!O241)*4545454.54545455)/30</f>
        <v>125570833.10748835</v>
      </c>
      <c r="O65">
        <f>(('Base-scenario'!P66*'Unit emission'!P109+'Base-scenario'!P154*'Unit emission'!P241)*4545454.54545455)/30</f>
        <v>46507707.290067911</v>
      </c>
      <c r="P65">
        <f>(('Base-scenario'!Q66*'Unit emission'!Q109+'Base-scenario'!Q154*'Unit emission'!Q241)*4545454.54545455)/30</f>
        <v>51829747.014117345</v>
      </c>
      <c r="Q65">
        <f>(('Base-scenario'!R66*'Unit emission'!R109+'Base-scenario'!R154*'Unit emission'!R241)*4545454.54545455)/30</f>
        <v>277211226.64295954</v>
      </c>
      <c r="R65">
        <v>0</v>
      </c>
      <c r="S65">
        <f>(('Base-scenario'!T66*'Unit emission'!C109+'Base-scenario'!T154*'Unit emission'!C241)*4545454.54545455)/30</f>
        <v>1623915317.8602912</v>
      </c>
      <c r="T65">
        <f>(('Base-scenario'!U66*'Unit emission'!D109+'Base-scenario'!U154*'Unit emission'!D241)*4545454.54545455)/30</f>
        <v>604955853.99422204</v>
      </c>
      <c r="U65">
        <f>(('Base-scenario'!V66*'Unit emission'!E109+'Base-scenario'!V154*'Unit emission'!E241)*4545454.54545455)/30</f>
        <v>176283047.58841676</v>
      </c>
      <c r="V65">
        <f>(('Base-scenario'!W66*'Unit emission'!F109+'Base-scenario'!W154*'Unit emission'!F241)*4545454.54545455)/30</f>
        <v>104540729.04227057</v>
      </c>
      <c r="W65">
        <f>(('Base-scenario'!X66*'Unit emission'!G109+'Base-scenario'!X154*'Unit emission'!G241)*4545454.54545455)/30</f>
        <v>1008715868.0552469</v>
      </c>
      <c r="X65">
        <f>(('Base-scenario'!Y66*'Unit emission'!H109+'Base-scenario'!Y154*'Unit emission'!H241)*4545454.54545455)/30</f>
        <v>19134543.462217767</v>
      </c>
      <c r="Y65">
        <f>(('Base-scenario'!Z66*'Unit emission'!I109+'Base-scenario'!Z154*'Unit emission'!I241)*4545454.54545455)/30</f>
        <v>54765948.854211889</v>
      </c>
      <c r="Z65">
        <f>(('Base-scenario'!AA66*'Unit emission'!J109+'Base-scenario'!AA154*'Unit emission'!J241)*4545454.54545455)/30</f>
        <v>220983499.26005122</v>
      </c>
      <c r="AA65">
        <f>(('Base-scenario'!AB66*'Unit emission'!K109+'Base-scenario'!AB154*'Unit emission'!K241)*4545454.54545455)/30</f>
        <v>1768335776.2061889</v>
      </c>
      <c r="AB65">
        <f>(('Base-scenario'!AC66*'Unit emission'!L109+'Base-scenario'!AC154*'Unit emission'!L241)*4545454.54545455)/30</f>
        <v>174287185.23323771</v>
      </c>
      <c r="AC65">
        <f>(('Base-scenario'!AD66*'Unit emission'!M109+'Base-scenario'!AD154*'Unit emission'!M241)*4545454.54545455)/30</f>
        <v>212310054.18453443</v>
      </c>
      <c r="AD65">
        <f>(('Base-scenario'!AE66*'Unit emission'!N109+'Base-scenario'!AE154*'Unit emission'!N241)*4545454.54545455)/30</f>
        <v>24500726.384346355</v>
      </c>
      <c r="AE65">
        <f>(('Base-scenario'!AF66*'Unit emission'!O109+'Base-scenario'!AF154*'Unit emission'!O241)*4545454.54545455)/30</f>
        <v>125570833.10748835</v>
      </c>
      <c r="AF65">
        <f>(('Base-scenario'!AG66*'Unit emission'!P109+'Base-scenario'!AG154*'Unit emission'!P241)*4545454.54545455)/30</f>
        <v>46507707.290067911</v>
      </c>
      <c r="AG65">
        <f>(('Base-scenario'!AH66*'Unit emission'!Q109+'Base-scenario'!AH154*'Unit emission'!Q241)*4545454.54545455)/30</f>
        <v>51829747.014117345</v>
      </c>
      <c r="AH65">
        <f>(('Base-scenario'!AI66*'Unit emission'!R109+'Base-scenario'!AI154*'Unit emission'!R241)*4545454.54545455)/30</f>
        <v>277211226.64295954</v>
      </c>
      <c r="AI65">
        <v>0</v>
      </c>
      <c r="AJ65">
        <f>(('Base-scenario'!AK66*'Unit emission'!C109+'Base-scenario'!AK154*'Unit emission'!C241)*4545454.54545455)/30</f>
        <v>1623915317.8602912</v>
      </c>
      <c r="AK65">
        <f>(('Base-scenario'!AL66*'Unit emission'!D109+'Base-scenario'!AL154*'Unit emission'!D241)*4545454.54545455)/30</f>
        <v>604955853.99422204</v>
      </c>
      <c r="AL65">
        <f>(('Base-scenario'!AM66*'Unit emission'!E109+'Base-scenario'!AM154*'Unit emission'!E241)*4545454.54545455)/30</f>
        <v>176283047.58841676</v>
      </c>
      <c r="AM65">
        <f>(('Base-scenario'!AN66*'Unit emission'!F109+'Base-scenario'!AN154*'Unit emission'!F241)*4545454.54545455)/30</f>
        <v>104540729.04227057</v>
      </c>
      <c r="AN65">
        <f>(('Base-scenario'!AO66*'Unit emission'!G109+'Base-scenario'!AO154*'Unit emission'!G241)*4545454.54545455)/30</f>
        <v>1008715868.0552469</v>
      </c>
      <c r="AO65">
        <f>(('Base-scenario'!AP66*'Unit emission'!H109+'Base-scenario'!AP154*'Unit emission'!H241)*4545454.54545455)/30</f>
        <v>19134543.462217767</v>
      </c>
      <c r="AP65">
        <f>(('Base-scenario'!AQ66*'Unit emission'!I109+'Base-scenario'!AQ154*'Unit emission'!I241)*4545454.54545455)/30</f>
        <v>54765948.854211889</v>
      </c>
      <c r="AQ65">
        <f>(('Base-scenario'!AR66*'Unit emission'!J109+'Base-scenario'!AR154*'Unit emission'!J241)*4545454.54545455)/30</f>
        <v>220983499.26005122</v>
      </c>
      <c r="AR65">
        <f>(('Base-scenario'!AS66*'Unit emission'!K109+'Base-scenario'!AS154*'Unit emission'!K241)*4545454.54545455)/30</f>
        <v>1768335776.2061889</v>
      </c>
      <c r="AS65">
        <f>(('Base-scenario'!AT66*'Unit emission'!L109+'Base-scenario'!AT154*'Unit emission'!L241)*4545454.54545455)/30</f>
        <v>174287185.23323771</v>
      </c>
      <c r="AT65">
        <f>(('Base-scenario'!AU66*'Unit emission'!M109+'Base-scenario'!AU154*'Unit emission'!M241)*4545454.54545455)/30</f>
        <v>212310054.18453443</v>
      </c>
      <c r="AU65">
        <f>(('Base-scenario'!AV66*'Unit emission'!N109+'Base-scenario'!AV154*'Unit emission'!N241)*4545454.54545455)/30</f>
        <v>24500726.384346355</v>
      </c>
      <c r="AV65">
        <f>(('Base-scenario'!AW66*'Unit emission'!O109+'Base-scenario'!AW154*'Unit emission'!O241)*4545454.54545455)/30</f>
        <v>125570833.10748835</v>
      </c>
      <c r="AW65">
        <f>(('Base-scenario'!AX66*'Unit emission'!P109+'Base-scenario'!AX154*'Unit emission'!P241)*4545454.54545455)/30</f>
        <v>46507707.290067911</v>
      </c>
      <c r="AX65">
        <f>(('Base-scenario'!AY66*'Unit emission'!Q109+'Base-scenario'!AY154*'Unit emission'!Q241)*4545454.54545455)/30</f>
        <v>51829747.014117345</v>
      </c>
      <c r="AY65">
        <f>(('Base-scenario'!AZ66*'Unit emission'!R109+'Base-scenario'!AZ154*'Unit emission'!R241)*4545454.54545455)/30</f>
        <v>277211226.64295954</v>
      </c>
      <c r="AZ65">
        <v>0</v>
      </c>
      <c r="BA65" s="9">
        <f>(('Base-scenario'!BB66*'Unit emission'!C109)*4545454.54545455)/30</f>
        <v>0</v>
      </c>
      <c r="BB65" s="9">
        <f>(('Base-scenario'!BC66*'Unit emission'!D109)*4545454.54545455)/30</f>
        <v>0</v>
      </c>
      <c r="BC65" s="9">
        <f>(('Base-scenario'!BD66*'Unit emission'!E109)*4545454.54545455)/30</f>
        <v>0</v>
      </c>
      <c r="BD65" s="9">
        <f>(('Base-scenario'!BE66*'Unit emission'!F109)*4545454.54545455)/30</f>
        <v>0</v>
      </c>
      <c r="BE65" s="9">
        <f>(('Base-scenario'!BF66*'Unit emission'!G109)*4545454.54545455)/30</f>
        <v>0</v>
      </c>
      <c r="BF65" s="9">
        <f>(('Base-scenario'!BG66*'Unit emission'!H109)*4545454.54545455)/30</f>
        <v>0</v>
      </c>
      <c r="BG65" s="9">
        <f>(('Base-scenario'!BH66*'Unit emission'!I109)*4545454.54545455)/30</f>
        <v>0</v>
      </c>
      <c r="BH65" s="9">
        <f>(('Base-scenario'!BI66*'Unit emission'!J109)*4545454.54545455)/30</f>
        <v>0</v>
      </c>
      <c r="BI65" s="9">
        <f>(('Base-scenario'!BJ66*'Unit emission'!K109)*4545454.54545455)/30</f>
        <v>0</v>
      </c>
      <c r="BJ65" s="9">
        <f>(('Base-scenario'!BK66*'Unit emission'!L109)*4545454.54545455)/30</f>
        <v>0</v>
      </c>
      <c r="BK65" s="9">
        <f>(('Base-scenario'!BL66*'Unit emission'!M109)*4545454.54545455)/30</f>
        <v>0</v>
      </c>
      <c r="BL65" s="9">
        <f>(('Base-scenario'!BM66*'Unit emission'!N109)*4545454.54545455)/30</f>
        <v>0</v>
      </c>
      <c r="BM65" s="9">
        <f>(('Base-scenario'!BN66*'Unit emission'!O109)*4545454.54545455)/30</f>
        <v>0</v>
      </c>
      <c r="BN65" s="9">
        <f>(('Base-scenario'!BO66*'Unit emission'!P109)*4545454.54545455)/30</f>
        <v>0</v>
      </c>
      <c r="BO65" s="9">
        <f>(('Base-scenario'!BP66*'Unit emission'!Q109)*4545454.54545455)/30</f>
        <v>0</v>
      </c>
      <c r="BP65" s="9">
        <f>(('Base-scenario'!BQ66*'Unit emission'!R109)*4545454.54545455)/30</f>
        <v>0</v>
      </c>
      <c r="BQ65" s="9">
        <v>0</v>
      </c>
      <c r="BR65" s="9">
        <f>(('Base-scenario'!BS66*'Unit emission'!C109)*4545454.54545455)/30</f>
        <v>0</v>
      </c>
      <c r="BS65" s="9">
        <f>(('Base-scenario'!BT66*'Unit emission'!D109)*4545454.54545455)/30</f>
        <v>0</v>
      </c>
      <c r="BT65" s="9">
        <f>(('Base-scenario'!BU66*'Unit emission'!E109)*4545454.54545455)/30</f>
        <v>0</v>
      </c>
      <c r="BU65" s="9">
        <f>(('Base-scenario'!BV66*'Unit emission'!F109)*4545454.54545455)/30</f>
        <v>0</v>
      </c>
      <c r="BV65" s="9">
        <f>(('Base-scenario'!BW66*'Unit emission'!G109)*4545454.54545455)/30</f>
        <v>0</v>
      </c>
      <c r="BW65" s="9">
        <f>(('Base-scenario'!BX66*'Unit emission'!H109)*4545454.54545455)/30</f>
        <v>0</v>
      </c>
      <c r="BX65" s="9">
        <f>(('Base-scenario'!BY66*'Unit emission'!I109)*4545454.54545455)/30</f>
        <v>0</v>
      </c>
      <c r="BY65" s="9">
        <f>(('Base-scenario'!BZ66*'Unit emission'!J109)*4545454.54545455)/30</f>
        <v>0</v>
      </c>
      <c r="BZ65" s="9">
        <f>(('Base-scenario'!CA66*'Unit emission'!K109)*4545454.54545455)/30</f>
        <v>0</v>
      </c>
      <c r="CA65" s="9">
        <f>(('Base-scenario'!CB66*'Unit emission'!L109)*4545454.54545455)/30</f>
        <v>0</v>
      </c>
      <c r="CB65" s="9">
        <f>(('Base-scenario'!CC66*'Unit emission'!M109)*4545454.54545455)/30</f>
        <v>0</v>
      </c>
      <c r="CC65" s="9">
        <f>(('Base-scenario'!CD66*'Unit emission'!N109)*4545454.54545455)/30</f>
        <v>0</v>
      </c>
      <c r="CD65" s="9">
        <f>(('Base-scenario'!CE66*'Unit emission'!O109)*4545454.54545455)/30</f>
        <v>0</v>
      </c>
      <c r="CE65" s="9">
        <f>(('Base-scenario'!CF66*'Unit emission'!P109)*4545454.54545455)/30</f>
        <v>0</v>
      </c>
      <c r="CF65" s="9">
        <f>(('Base-scenario'!CG66*'Unit emission'!Q109)*4545454.54545455)/30</f>
        <v>0</v>
      </c>
      <c r="CG65" s="9">
        <f>(('Base-scenario'!CH66*'Unit emission'!R109)*4545454.54545455)/30</f>
        <v>0</v>
      </c>
      <c r="CH65">
        <v>0</v>
      </c>
      <c r="CI65">
        <v>0</v>
      </c>
      <c r="CJ65">
        <v>67.599999999999994</v>
      </c>
      <c r="CK65">
        <f>(('RCP26 scenario'!C66*'Unit emission'!T109+'RCP26 scenario'!C154*'Unit emission'!T241)*4545454.54545455)/30</f>
        <v>2201584897.145905</v>
      </c>
      <c r="CL65">
        <f>(('RCP26 scenario'!D66*'Unit emission'!U109+'RCP26 scenario'!D154*'Unit emission'!U241)*4545454.54545455)/30</f>
        <v>1108459213.6991746</v>
      </c>
      <c r="CM65">
        <f>(('RCP26 scenario'!E66*'Unit emission'!V109+'RCP26 scenario'!E154*'Unit emission'!V241)*4545454.54545455)/30</f>
        <v>323548301.87835878</v>
      </c>
      <c r="CN65">
        <f>(('RCP26 scenario'!F66*'Unit emission'!W109+'RCP26 scenario'!F154*'Unit emission'!W241)*4545454.54545455)/30</f>
        <v>119441180.62103114</v>
      </c>
      <c r="CO65">
        <f>(('RCP26 scenario'!G66*'Unit emission'!X109+'RCP26 scenario'!G154*'Unit emission'!X241)*4545454.54545455)/30</f>
        <v>1234821172.6343791</v>
      </c>
      <c r="CP65">
        <f>(('RCP26 scenario'!H66*'Unit emission'!Y109+'RCP26 scenario'!H154*'Unit emission'!Y241)*4545454.54545455)/30</f>
        <v>23294525.75643843</v>
      </c>
      <c r="CQ65">
        <f>(('RCP26 scenario'!I66*'Unit emission'!Z109+'RCP26 scenario'!I154*'Unit emission'!Z241)*4545454.54545455)/30</f>
        <v>105426822.55891334</v>
      </c>
      <c r="CR65">
        <f>(('RCP26 scenario'!J66*'Unit emission'!AA109+'RCP26 scenario'!J154*'Unit emission'!AA241)*4545454.54545455)/30</f>
        <v>384567047.35374099</v>
      </c>
      <c r="CS65">
        <f>(('RCP26 scenario'!K66*'Unit emission'!AB109+'RCP26 scenario'!K154*'Unit emission'!AB241)*4545454.54545455)/30</f>
        <v>729072916.64706016</v>
      </c>
      <c r="CT65">
        <f>(('RCP26 scenario'!L66*'Unit emission'!AC109+'RCP26 scenario'!L154*'Unit emission'!AC241)*4545454.54545455)/30</f>
        <v>257685930.84257212</v>
      </c>
      <c r="CU65">
        <f>(('RCP26 scenario'!M66*'Unit emission'!AD109+'RCP26 scenario'!M154*'Unit emission'!AD241)*4545454.54545455)/30</f>
        <v>363262397.26231098</v>
      </c>
      <c r="CV65">
        <f>(('RCP26 scenario'!N66*'Unit emission'!AE109+'RCP26 scenario'!N154*'Unit emission'!AE241)*4545454.54545455)/30</f>
        <v>42314582.116885155</v>
      </c>
      <c r="CW65">
        <f>(('RCP26 scenario'!O66*'Unit emission'!AF109+'RCP26 scenario'!O154*'Unit emission'!AF241)*4545454.54545455)/30</f>
        <v>218931932.93953243</v>
      </c>
      <c r="CX65">
        <f>(('RCP26 scenario'!P66*'Unit emission'!AG109+'RCP26 scenario'!P154*'Unit emission'!AG241)*4545454.54545455)/30</f>
        <v>164975222.20251304</v>
      </c>
      <c r="CY65">
        <f>(('RCP26 scenario'!Q66*'Unit emission'!AH109+'RCP26 scenario'!Q154*'Unit emission'!AH241)*4545454.54545455)/30</f>
        <v>88058388.670174941</v>
      </c>
      <c r="CZ65">
        <f>(('RCP26 scenario'!R66*'Unit emission'!AI109+'RCP26 scenario'!R154*'Unit emission'!AI241)*4545454.54545455)/30</f>
        <v>468629443.27609122</v>
      </c>
      <c r="DA65">
        <f>(('RCP26 scenario'!S66*'Unit emission'!AJ109)*4545454.54545455)/30</f>
        <v>0</v>
      </c>
      <c r="DB65">
        <f>(('RCP26 scenario'!T66*'Unit emission'!T109+'RCP26 scenario'!T154*'Unit emission'!T241)*4545454.54545455)/30</f>
        <v>2201584897.145905</v>
      </c>
      <c r="DC65">
        <f>(('RCP26 scenario'!U66*'Unit emission'!U109+'RCP26 scenario'!U154*'Unit emission'!U241)*4545454.54545455)/30</f>
        <v>1108459213.6991746</v>
      </c>
      <c r="DD65">
        <f>(('RCP26 scenario'!V66*'Unit emission'!V109+'RCP26 scenario'!V154*'Unit emission'!V241)*4545454.54545455)/30</f>
        <v>323548301.87835878</v>
      </c>
      <c r="DE65">
        <f>(('RCP26 scenario'!W66*'Unit emission'!W109+'RCP26 scenario'!W154*'Unit emission'!W241)*4545454.54545455)/30</f>
        <v>119441180.62103114</v>
      </c>
      <c r="DF65">
        <f>(('RCP26 scenario'!X66*'Unit emission'!X109+'RCP26 scenario'!X154*'Unit emission'!X241)*4545454.54545455)/30</f>
        <v>1234821172.6343791</v>
      </c>
      <c r="DG65">
        <f>(('RCP26 scenario'!Y66*'Unit emission'!Y109+'RCP26 scenario'!Y154*'Unit emission'!Y241)*4545454.54545455)/30</f>
        <v>23294525.75643843</v>
      </c>
      <c r="DH65">
        <f>(('RCP26 scenario'!Z66*'Unit emission'!Z109+'RCP26 scenario'!Z154*'Unit emission'!Z241)*4545454.54545455)/30</f>
        <v>105426822.55891334</v>
      </c>
      <c r="DI65">
        <f>(('RCP26 scenario'!AA66*'Unit emission'!AA109+'RCP26 scenario'!AA154*'Unit emission'!AA241)*4545454.54545455)/30</f>
        <v>384567047.35374099</v>
      </c>
      <c r="DJ65">
        <f>(('RCP26 scenario'!AB66*'Unit emission'!AB109+'RCP26 scenario'!AB154*'Unit emission'!AB241)*4545454.54545455)/30</f>
        <v>729072916.64706016</v>
      </c>
      <c r="DK65">
        <f>(('RCP26 scenario'!AC66*'Unit emission'!AC109+'RCP26 scenario'!AC154*'Unit emission'!AC241)*4545454.54545455)/30</f>
        <v>257685930.84257212</v>
      </c>
      <c r="DL65">
        <f>(('RCP26 scenario'!AD66*'Unit emission'!AD109+'RCP26 scenario'!AD154*'Unit emission'!AD241)*4545454.54545455)/30</f>
        <v>363262397.26231098</v>
      </c>
      <c r="DM65">
        <f>(('RCP26 scenario'!AE66*'Unit emission'!AE109+'RCP26 scenario'!AE154*'Unit emission'!AE241)*4545454.54545455)/30</f>
        <v>42314582.116885155</v>
      </c>
      <c r="DN65">
        <f>(('RCP26 scenario'!AF66*'Unit emission'!AF109+'RCP26 scenario'!AF154*'Unit emission'!AF241)*4545454.54545455)/30</f>
        <v>218931932.93953243</v>
      </c>
      <c r="DO65">
        <f>(('RCP26 scenario'!AG66*'Unit emission'!AG109+'RCP26 scenario'!AG154*'Unit emission'!AG241)*4545454.54545455)/30</f>
        <v>164975222.20251304</v>
      </c>
      <c r="DP65">
        <f>(('RCP26 scenario'!AH66*'Unit emission'!AH109+'RCP26 scenario'!AH154*'Unit emission'!AH241)*4545454.54545455)/30</f>
        <v>88058388.670174941</v>
      </c>
      <c r="DQ65">
        <f>(('RCP26 scenario'!AI66*'Unit emission'!AI109+'RCP26 scenario'!AI154*'Unit emission'!AI241)*4545454.54545455)/30</f>
        <v>468629443.27609122</v>
      </c>
      <c r="DR65">
        <f>(('RCP26 scenario'!AJ66*'Unit emission'!AJ109)*4545454.54545455)/30</f>
        <v>0</v>
      </c>
      <c r="DS65">
        <f>(('RCP26 scenario'!AK66*'Unit emission'!T109+'RCP26 scenario'!AK154*'Unit emission'!T241)*4545454.54545455)/30</f>
        <v>2201584897.145905</v>
      </c>
      <c r="DT65">
        <f>(('RCP26 scenario'!AL66*'Unit emission'!U109+'RCP26 scenario'!AL154*'Unit emission'!U241)*4545454.54545455)/30</f>
        <v>1108459213.6991746</v>
      </c>
      <c r="DU65">
        <f>(('RCP26 scenario'!AM66*'Unit emission'!V109+'RCP26 scenario'!AM154*'Unit emission'!V241)*4545454.54545455)/30</f>
        <v>323548301.87835878</v>
      </c>
      <c r="DV65">
        <f>(('RCP26 scenario'!AN66*'Unit emission'!W109+'RCP26 scenario'!AN154*'Unit emission'!W241)*4545454.54545455)/30</f>
        <v>119441180.62103114</v>
      </c>
      <c r="DW65">
        <f>(('RCP26 scenario'!AO66*'Unit emission'!X109+'RCP26 scenario'!AO154*'Unit emission'!X241)*4545454.54545455)/30</f>
        <v>1234821172.6343791</v>
      </c>
      <c r="DX65">
        <f>(('RCP26 scenario'!AP66*'Unit emission'!Y109+'RCP26 scenario'!AP154*'Unit emission'!Y241)*4545454.54545455)/30</f>
        <v>23294525.75643843</v>
      </c>
      <c r="DY65">
        <f>(('RCP26 scenario'!AQ66*'Unit emission'!Z109+'RCP26 scenario'!AQ154*'Unit emission'!Z241)*4545454.54545455)/30</f>
        <v>105426822.55891334</v>
      </c>
      <c r="DZ65">
        <f>(('RCP26 scenario'!AR66*'Unit emission'!AA109+'RCP26 scenario'!AR154*'Unit emission'!AA241)*4545454.54545455)/30</f>
        <v>384567047.35374099</v>
      </c>
      <c r="EA65">
        <f>(('RCP26 scenario'!AS66*'Unit emission'!AB109+'RCP26 scenario'!AS154*'Unit emission'!AB241)*4545454.54545455)/30</f>
        <v>729072916.64706016</v>
      </c>
      <c r="EB65">
        <f>(('RCP26 scenario'!AT66*'Unit emission'!AC109+'RCP26 scenario'!AT154*'Unit emission'!AC241)*4545454.54545455)/30</f>
        <v>257685930.84257212</v>
      </c>
      <c r="EC65">
        <f>(('RCP26 scenario'!AU66*'Unit emission'!AD109+'RCP26 scenario'!AU154*'Unit emission'!AD241)*4545454.54545455)/30</f>
        <v>363262397.26231098</v>
      </c>
      <c r="ED65">
        <f>(('RCP26 scenario'!AV66*'Unit emission'!AE109+'RCP26 scenario'!AV154*'Unit emission'!AE241)*4545454.54545455)/30</f>
        <v>42314582.116885155</v>
      </c>
      <c r="EE65">
        <f>(('RCP26 scenario'!AW66*'Unit emission'!AF109+'RCP26 scenario'!AW154*'Unit emission'!AF241)*4545454.54545455)/30</f>
        <v>218931932.93953243</v>
      </c>
      <c r="EF65">
        <f>(('RCP26 scenario'!AX66*'Unit emission'!AG109+'RCP26 scenario'!AX154*'Unit emission'!AG241)*4545454.54545455)/30</f>
        <v>164975222.20251304</v>
      </c>
      <c r="EG65">
        <f>(('RCP26 scenario'!AY66*'Unit emission'!AH109+'RCP26 scenario'!AY154*'Unit emission'!AH241)*4545454.54545455)/30</f>
        <v>88058388.670174941</v>
      </c>
      <c r="EH65">
        <f>(('RCP26 scenario'!AZ66*'Unit emission'!AI109+'RCP26 scenario'!AZ154*'Unit emission'!AI241)*4545454.54545455)/30</f>
        <v>468629443.27609122</v>
      </c>
      <c r="EI65">
        <f>(('RCP26 scenario'!BA66*'Unit emission'!AJ109)*4545454.54545455)/30</f>
        <v>0</v>
      </c>
      <c r="EJ65" s="9">
        <f>(('RCP26 scenario'!BB66*'Unit emission'!T109)*4545454.54545455)/30</f>
        <v>0</v>
      </c>
      <c r="EK65" s="9">
        <f>(('RCP26 scenario'!BC66*'Unit emission'!U109)*4545454.54545455)/30</f>
        <v>0</v>
      </c>
      <c r="EL65" s="9">
        <f>(('RCP26 scenario'!BD66*'Unit emission'!V109)*4545454.54545455)/30</f>
        <v>0</v>
      </c>
      <c r="EM65" s="9">
        <f>(('RCP26 scenario'!BE66*'Unit emission'!W109)*4545454.54545455)/30</f>
        <v>0</v>
      </c>
      <c r="EN65" s="9">
        <f>(('RCP26 scenario'!BF66*'Unit emission'!X109)*4545454.54545455)/30</f>
        <v>0</v>
      </c>
      <c r="EO65" s="9">
        <f>(('RCP26 scenario'!BG66*'Unit emission'!Y109)*4545454.54545455)/30</f>
        <v>0</v>
      </c>
      <c r="EP65" s="9">
        <f>(('RCP26 scenario'!BH66*'Unit emission'!Z109)*4545454.54545455)/30</f>
        <v>0</v>
      </c>
      <c r="EQ65" s="9">
        <f>(('RCP26 scenario'!BI66*'Unit emission'!AA109)*4545454.54545455)/30</f>
        <v>0</v>
      </c>
      <c r="ER65" s="9">
        <f>(('RCP26 scenario'!BJ66*'Unit emission'!AB109)*4545454.54545455)/30</f>
        <v>0</v>
      </c>
      <c r="ES65" s="9">
        <f>(('RCP26 scenario'!BK66*'Unit emission'!AC109)*4545454.54545455)/30</f>
        <v>0</v>
      </c>
      <c r="ET65" s="9">
        <f>(('RCP26 scenario'!BL66*'Unit emission'!AD109)*4545454.54545455)/30</f>
        <v>0</v>
      </c>
      <c r="EU65" s="9">
        <f>(('RCP26 scenario'!BM66*'Unit emission'!AE109)*4545454.54545455)/30</f>
        <v>0</v>
      </c>
      <c r="EV65" s="9">
        <f>(('RCP26 scenario'!BN66*'Unit emission'!AF109)*4545454.54545455)/30</f>
        <v>0</v>
      </c>
      <c r="EW65" s="9">
        <f>(('RCP26 scenario'!BO66*'Unit emission'!AG109)*4545454.54545455)/30</f>
        <v>0</v>
      </c>
      <c r="EX65" s="9">
        <f>(('RCP26 scenario'!BP66*'Unit emission'!AH109)*4545454.54545455)/30</f>
        <v>0</v>
      </c>
      <c r="EY65" s="9">
        <f>(('RCP26 scenario'!BQ66*'Unit emission'!AI109)*4545454.54545455)/30</f>
        <v>0</v>
      </c>
      <c r="EZ65" s="9">
        <f>(('RCP26 scenario'!BR66*'Unit emission'!AJ109)*4545454.54545455)/30</f>
        <v>0</v>
      </c>
      <c r="FA65" s="9">
        <f>(('RCP26 scenario'!BS66*'Unit emission'!T109)*4545454.54545455)/30</f>
        <v>0</v>
      </c>
      <c r="FB65" s="9">
        <f>(('RCP26 scenario'!BT66*'Unit emission'!U109)*4545454.54545455)/30</f>
        <v>0</v>
      </c>
      <c r="FC65" s="9">
        <f>(('RCP26 scenario'!BU66*'Unit emission'!V109)*4545454.54545455)/30</f>
        <v>0</v>
      </c>
      <c r="FD65" s="9">
        <f>(('RCP26 scenario'!BV66*'Unit emission'!W109)*4545454.54545455)/30</f>
        <v>0</v>
      </c>
      <c r="FE65" s="9">
        <f>(('RCP26 scenario'!BW66*'Unit emission'!X109)*4545454.54545455)/30</f>
        <v>0</v>
      </c>
      <c r="FF65" s="9">
        <f>(('RCP26 scenario'!BX66*'Unit emission'!Y109)*4545454.54545455)/30</f>
        <v>0</v>
      </c>
      <c r="FG65" s="9">
        <f>(('RCP26 scenario'!BY66*'Unit emission'!Z109)*4545454.54545455)/30</f>
        <v>0</v>
      </c>
      <c r="FH65" s="9">
        <f>(('RCP26 scenario'!BZ66*'Unit emission'!AA109)*4545454.54545455)/30</f>
        <v>0</v>
      </c>
      <c r="FI65" s="9">
        <f>(('RCP26 scenario'!CA66*'Unit emission'!AB109)*4545454.54545455)/30</f>
        <v>0</v>
      </c>
      <c r="FJ65" s="9">
        <f>(('RCP26 scenario'!CB66*'Unit emission'!AC109)*4545454.54545455)/30</f>
        <v>0</v>
      </c>
      <c r="FK65" s="9">
        <f>(('RCP26 scenario'!CC66*'Unit emission'!AD109)*4545454.54545455)/30</f>
        <v>0</v>
      </c>
      <c r="FL65" s="9">
        <f>(('RCP26 scenario'!CD66*'Unit emission'!AE109)*4545454.54545455)/30</f>
        <v>0</v>
      </c>
      <c r="FM65" s="9">
        <f>(('RCP26 scenario'!CE66*'Unit emission'!AF109)*4545454.54545455)/30</f>
        <v>0</v>
      </c>
      <c r="FN65" s="9">
        <f>(('RCP26 scenario'!CF66*'Unit emission'!AG109)*4545454.54545455)/30</f>
        <v>0</v>
      </c>
      <c r="FO65" s="9">
        <f>(('RCP26 scenario'!CG66*'Unit emission'!AH109)*4545454.54545455)/30</f>
        <v>0</v>
      </c>
      <c r="FP65" s="9">
        <f>(('RCP26 scenario'!CH66*'Unit emission'!AI109)*4545454.54545455)/30</f>
        <v>0</v>
      </c>
      <c r="FQ65">
        <v>0</v>
      </c>
      <c r="FR65">
        <v>0</v>
      </c>
      <c r="FS65">
        <v>67.599999999999994</v>
      </c>
      <c r="FT65">
        <f>(('RCP19 scenario'!C66*'Unit emission'!AK109+'RCP19 scenario'!C154*'Unit emission'!AK241)*4545454.54545455)/30</f>
        <v>1326366596.8936782</v>
      </c>
      <c r="FU65">
        <f>(('RCP19 scenario'!D66*'Unit emission'!AL109+'RCP19 scenario'!D154*'Unit emission'!AL241)*4545454.54545455)/30</f>
        <v>108393627.21333605</v>
      </c>
      <c r="FV65">
        <f>(('RCP19 scenario'!E66*'Unit emission'!AM109+'RCP19 scenario'!E154*'Unit emission'!AM241)*4545454.54545455)/30</f>
        <v>66084078.258180603</v>
      </c>
      <c r="FW65">
        <f>(('RCP19 scenario'!F66*'Unit emission'!AN109+'RCP19 scenario'!F154*'Unit emission'!AN241)*4545454.54545455)/30</f>
        <v>197105413.17252201</v>
      </c>
      <c r="FX65">
        <f>(('RCP19 scenario'!G66*'Unit emission'!AO109+'RCP19 scenario'!G154*'Unit emission'!AO241)*4545454.54545455)/30</f>
        <v>626685182.58925235</v>
      </c>
      <c r="FY65">
        <f>(('RCP19 scenario'!H66*'Unit emission'!AP109+'RCP19 scenario'!H154*'Unit emission'!AP241)*4545454.54545455)/30</f>
        <v>31232715.82982951</v>
      </c>
      <c r="FZ65">
        <f>(('RCP19 scenario'!I66*'Unit emission'!AQ109+'RCP19 scenario'!I154*'Unit emission'!AQ241)*4545454.54545455)/30</f>
        <v>11815810.591465322</v>
      </c>
      <c r="GA65">
        <f>(('RCP19 scenario'!J66*'Unit emission'!AR109+'RCP19 scenario'!J154*'Unit emission'!AR241)*4545454.54545455)/30</f>
        <v>1044967140.7387482</v>
      </c>
      <c r="GB65">
        <f>(('RCP19 scenario'!K66*'Unit emission'!AS109+'RCP19 scenario'!K154*'Unit emission'!AS241)*4545454.54545455)/30</f>
        <v>2257549595.0037146</v>
      </c>
      <c r="GC65">
        <f>(('RCP19 scenario'!L66*'Unit emission'!AT109+'RCP19 scenario'!L154*'Unit emission'!AT241)*4545454.54545455)/30</f>
        <v>252739372.95229965</v>
      </c>
      <c r="GD65">
        <f>(('RCP19 scenario'!M66*'Unit emission'!AU109+'RCP19 scenario'!M154*'Unit emission'!AU241)*4545454.54545455)/30</f>
        <v>747303915.20712435</v>
      </c>
      <c r="GE65">
        <f>(('RCP19 scenario'!N66*'Unit emission'!AV109+'RCP19 scenario'!N154*'Unit emission'!AV241)*4545454.54545455)/30</f>
        <v>41677732.590135194</v>
      </c>
      <c r="GF65">
        <f>(('RCP19 scenario'!O66*'Unit emission'!AW109+'RCP19 scenario'!O154*'Unit emission'!AW241)*4545454.54545455)/30</f>
        <v>101885036.26686376</v>
      </c>
      <c r="GG65">
        <f>(('RCP19 scenario'!P66*'Unit emission'!AX109+'RCP19 scenario'!P154*'Unit emission'!AX241)*4545454.54545455)/30</f>
        <v>376830909.07702297</v>
      </c>
      <c r="GH65">
        <f>(('RCP19 scenario'!Q66*'Unit emission'!AY109+'RCP19 scenario'!Q154*'Unit emission'!AY241)*4545454.54545455)/30</f>
        <v>181394511.9517118</v>
      </c>
      <c r="GI65">
        <f>(('RCP19 scenario'!R66*'Unit emission'!AZ109+'RCP19 scenario'!R154*'Unit emission'!AZ241)*4545454.54545455)/30</f>
        <v>733885840.73938262</v>
      </c>
      <c r="GJ65">
        <f>(('RCP19 scenario'!S66*'Unit emission'!BA109)*4545454.54545455)/30</f>
        <v>0</v>
      </c>
      <c r="GK65">
        <f>(('RCP19 scenario'!T66*'Unit emission'!AK109+'RCP19 scenario'!T154*'Unit emission'!AK241)*4545454.54545455)/30</f>
        <v>1326366596.8936782</v>
      </c>
      <c r="GL65">
        <f>(('RCP19 scenario'!U66*'Unit emission'!AL109+'RCP19 scenario'!U154*'Unit emission'!AL241)*4545454.54545455)/30</f>
        <v>108393627.21333605</v>
      </c>
      <c r="GM65">
        <f>(('RCP19 scenario'!V66*'Unit emission'!AM109+'RCP19 scenario'!V154*'Unit emission'!AM241)*4545454.54545455)/30</f>
        <v>66084078.258180603</v>
      </c>
      <c r="GN65">
        <f>(('RCP19 scenario'!W66*'Unit emission'!AN109+'RCP19 scenario'!W154*'Unit emission'!AN241)*4545454.54545455)/30</f>
        <v>197105413.17252201</v>
      </c>
      <c r="GO65">
        <f>(('RCP19 scenario'!X66*'Unit emission'!AO109+'RCP19 scenario'!X154*'Unit emission'!AO241)*4545454.54545455)/30</f>
        <v>626685182.58925235</v>
      </c>
      <c r="GP65">
        <f>(('RCP19 scenario'!Y66*'Unit emission'!AP109+'RCP19 scenario'!Y154*'Unit emission'!AP241)*4545454.54545455)/30</f>
        <v>31232715.82982951</v>
      </c>
      <c r="GQ65">
        <f>(('RCP19 scenario'!Z66*'Unit emission'!AQ109+'RCP19 scenario'!Z154*'Unit emission'!AQ241)*4545454.54545455)/30</f>
        <v>11815810.591465322</v>
      </c>
      <c r="GR65">
        <f>(('RCP19 scenario'!AA66*'Unit emission'!AR109+'RCP19 scenario'!AA154*'Unit emission'!AR241)*4545454.54545455)/30</f>
        <v>1044967140.7387482</v>
      </c>
      <c r="GS65">
        <f>(('RCP19 scenario'!AB66*'Unit emission'!AS109+'RCP19 scenario'!AB154*'Unit emission'!AS241)*4545454.54545455)/30</f>
        <v>2257549595.0037146</v>
      </c>
      <c r="GT65">
        <f>(('RCP19 scenario'!AC66*'Unit emission'!AT109+'RCP19 scenario'!AC154*'Unit emission'!AT241)*4545454.54545455)/30</f>
        <v>252739372.95229965</v>
      </c>
      <c r="GU65">
        <f>(('RCP19 scenario'!AD66*'Unit emission'!AU109+'RCP19 scenario'!AD154*'Unit emission'!AU241)*4545454.54545455)/30</f>
        <v>747303915.20712435</v>
      </c>
      <c r="GV65">
        <f>(('RCP19 scenario'!AE66*'Unit emission'!AV109+'RCP19 scenario'!AE154*'Unit emission'!AV241)*4545454.54545455)/30</f>
        <v>41677732.590135194</v>
      </c>
      <c r="GW65">
        <f>(('RCP19 scenario'!AF66*'Unit emission'!AW109+'RCP19 scenario'!AF154*'Unit emission'!AW241)*4545454.54545455)/30</f>
        <v>101885036.26686376</v>
      </c>
      <c r="GX65">
        <f>(('RCP19 scenario'!AG66*'Unit emission'!AX109+'RCP19 scenario'!AG154*'Unit emission'!AX241)*4545454.54545455)/30</f>
        <v>376830909.07702297</v>
      </c>
      <c r="GY65">
        <f>(('RCP19 scenario'!AH66*'Unit emission'!AY109+'RCP19 scenario'!AH154*'Unit emission'!AY241)*4545454.54545455)/30</f>
        <v>181394511.9517118</v>
      </c>
      <c r="GZ65">
        <f>(('RCP19 scenario'!AI66*'Unit emission'!AZ109+'RCP19 scenario'!AI154*'Unit emission'!AZ241)*4545454.54545455)/30</f>
        <v>733885840.73938262</v>
      </c>
      <c r="HA65">
        <f>(('RCP19 scenario'!AJ66*'Unit emission'!BA109)*4545454.54545455)/30</f>
        <v>0</v>
      </c>
      <c r="HB65">
        <f>(('RCP19 scenario'!AK66*'Unit emission'!AK109+'RCP19 scenario'!AK154*'Unit emission'!AK241)*4545454.54545455)/30</f>
        <v>1326366596.8936782</v>
      </c>
      <c r="HC65">
        <f>(('RCP19 scenario'!AL66*'Unit emission'!AL109+'RCP19 scenario'!AL154*'Unit emission'!AL241)*4545454.54545455)/30</f>
        <v>108393627.21333605</v>
      </c>
      <c r="HD65">
        <f>(('RCP19 scenario'!AM66*'Unit emission'!AM109+'RCP19 scenario'!AM154*'Unit emission'!AM241)*4545454.54545455)/30</f>
        <v>66084078.258180603</v>
      </c>
      <c r="HE65">
        <f>(('RCP19 scenario'!AN66*'Unit emission'!AN109+'RCP19 scenario'!AN154*'Unit emission'!AN241)*4545454.54545455)/30</f>
        <v>197105413.17252201</v>
      </c>
      <c r="HF65">
        <f>(('RCP19 scenario'!AO66*'Unit emission'!AO109+'RCP19 scenario'!AO154*'Unit emission'!AO241)*4545454.54545455)/30</f>
        <v>626685182.58925235</v>
      </c>
      <c r="HG65">
        <f>(('RCP19 scenario'!AP66*'Unit emission'!AP109+'RCP19 scenario'!AP154*'Unit emission'!AP241)*4545454.54545455)/30</f>
        <v>31232715.82982951</v>
      </c>
      <c r="HH65">
        <f>(('RCP19 scenario'!AQ66*'Unit emission'!AQ109+'RCP19 scenario'!AQ154*'Unit emission'!AQ241)*4545454.54545455)/30</f>
        <v>11815810.591465322</v>
      </c>
      <c r="HI65">
        <f>(('RCP19 scenario'!AR66*'Unit emission'!AR109+'RCP19 scenario'!AR154*'Unit emission'!AR241)*4545454.54545455)/30</f>
        <v>1044967140.7387482</v>
      </c>
      <c r="HJ65">
        <f>(('RCP19 scenario'!AS66*'Unit emission'!AS109+'RCP19 scenario'!AS154*'Unit emission'!AS241)*4545454.54545455)/30</f>
        <v>2257549595.0037146</v>
      </c>
      <c r="HK65">
        <f>(('RCP19 scenario'!AT66*'Unit emission'!AT109+'RCP19 scenario'!AT154*'Unit emission'!AT241)*4545454.54545455)/30</f>
        <v>252739372.95229965</v>
      </c>
      <c r="HL65">
        <f>(('RCP19 scenario'!AU66*'Unit emission'!AU109+'RCP19 scenario'!AU154*'Unit emission'!AU241)*4545454.54545455)/30</f>
        <v>747303915.20712435</v>
      </c>
      <c r="HM65">
        <f>(('RCP19 scenario'!AV66*'Unit emission'!AV109+'RCP19 scenario'!AV154*'Unit emission'!AV241)*4545454.54545455)/30</f>
        <v>41677732.590135194</v>
      </c>
      <c r="HN65">
        <f>(('RCP19 scenario'!AW66*'Unit emission'!AW109+'RCP19 scenario'!AW154*'Unit emission'!AW241)*4545454.54545455)/30</f>
        <v>101885036.26686376</v>
      </c>
      <c r="HO65">
        <f>(('RCP19 scenario'!AX66*'Unit emission'!AX109+'RCP19 scenario'!AX154*'Unit emission'!AX241)*4545454.54545455)/30</f>
        <v>376830909.07702297</v>
      </c>
      <c r="HP65">
        <f>(('RCP19 scenario'!AY66*'Unit emission'!AY109+'RCP19 scenario'!AY154*'Unit emission'!AY241)*4545454.54545455)/30</f>
        <v>181394511.9517118</v>
      </c>
      <c r="HQ65">
        <f>(('RCP19 scenario'!AZ66*'Unit emission'!AZ109+'RCP19 scenario'!AZ154*'Unit emission'!AZ241)*4545454.54545455)/30</f>
        <v>733885840.73938262</v>
      </c>
      <c r="HR65">
        <f>(('RCP19 scenario'!BA66*'Unit emission'!BA109)*4545454.54545455)/30</f>
        <v>0</v>
      </c>
      <c r="HS65" s="9">
        <f>(('RCP19 scenario'!BB66*'Unit emission'!AK109)*4545454.54545455)/30</f>
        <v>0</v>
      </c>
      <c r="HT65" s="9">
        <f>(('RCP19 scenario'!BC66*'Unit emission'!AL109)*4545454.54545455)/30</f>
        <v>0</v>
      </c>
      <c r="HU65" s="9">
        <f>(('RCP19 scenario'!BD66*'Unit emission'!AM109)*4545454.54545455)/30</f>
        <v>0</v>
      </c>
      <c r="HV65" s="9">
        <f>(('RCP19 scenario'!BE66*'Unit emission'!AN109)*4545454.54545455)/30</f>
        <v>0</v>
      </c>
      <c r="HW65" s="9">
        <f>(('RCP19 scenario'!BF66*'Unit emission'!AO109)*4545454.54545455)/30</f>
        <v>0</v>
      </c>
      <c r="HX65" s="9">
        <f>(('RCP19 scenario'!BG66*'Unit emission'!AP109)*4545454.54545455)/30</f>
        <v>0</v>
      </c>
      <c r="HY65" s="9">
        <f>(('RCP19 scenario'!BH66*'Unit emission'!AQ109)*4545454.54545455)/30</f>
        <v>0</v>
      </c>
      <c r="HZ65" s="9">
        <f>(('RCP19 scenario'!BI66*'Unit emission'!AR109)*4545454.54545455)/30</f>
        <v>0</v>
      </c>
      <c r="IA65" s="9">
        <f>(('RCP19 scenario'!BJ66*'Unit emission'!AS109)*4545454.54545455)/30</f>
        <v>0</v>
      </c>
      <c r="IB65" s="9">
        <f>(('RCP19 scenario'!BK66*'Unit emission'!AT109)*4545454.54545455)/30</f>
        <v>0</v>
      </c>
      <c r="IC65" s="9">
        <f>(('RCP19 scenario'!BL66*'Unit emission'!AU109)*4545454.54545455)/30</f>
        <v>0</v>
      </c>
      <c r="ID65" s="9">
        <f>(('RCP19 scenario'!BM66*'Unit emission'!AV109)*4545454.54545455)/30</f>
        <v>0</v>
      </c>
      <c r="IE65" s="9">
        <f>(('RCP19 scenario'!BN66*'Unit emission'!AW109)*4545454.54545455)/30</f>
        <v>0</v>
      </c>
      <c r="IF65" s="9">
        <f>(('RCP19 scenario'!BO66*'Unit emission'!AX109)*4545454.54545455)/30</f>
        <v>0</v>
      </c>
      <c r="IG65" s="9">
        <f>(('RCP19 scenario'!BP66*'Unit emission'!AY109)*4545454.54545455)/30</f>
        <v>0</v>
      </c>
      <c r="IH65" s="9">
        <f>(('RCP19 scenario'!BQ66*'Unit emission'!AZ109)*4545454.54545455)/30</f>
        <v>0</v>
      </c>
      <c r="II65" s="9">
        <f>(('RCP19 scenario'!BR66*'Unit emission'!BA109)*4545454.54545455)/30</f>
        <v>0</v>
      </c>
      <c r="IJ65" s="9">
        <f>(('RCP19 scenario'!BS66*'Unit emission'!AK109)*4545454.54545455)/30</f>
        <v>0</v>
      </c>
      <c r="IK65" s="9">
        <f>(('RCP19 scenario'!BT66*'Unit emission'!AL109)*4545454.54545455)/30</f>
        <v>0</v>
      </c>
      <c r="IL65" s="9">
        <f>(('RCP19 scenario'!BU66*'Unit emission'!AM109)*4545454.54545455)/30</f>
        <v>0</v>
      </c>
      <c r="IM65" s="9">
        <f>(('RCP19 scenario'!BV66*'Unit emission'!AN109)*4545454.54545455)/30</f>
        <v>0</v>
      </c>
      <c r="IN65" s="9">
        <f>(('RCP19 scenario'!BW66*'Unit emission'!AO109)*4545454.54545455)/30</f>
        <v>0</v>
      </c>
      <c r="IO65" s="9">
        <f>(('RCP19 scenario'!BX66*'Unit emission'!AP109)*4545454.54545455)/30</f>
        <v>0</v>
      </c>
      <c r="IP65" s="9">
        <f>(('RCP19 scenario'!BY66*'Unit emission'!AQ109)*4545454.54545455)/30</f>
        <v>0</v>
      </c>
      <c r="IQ65" s="9">
        <f>(('RCP19 scenario'!BZ66*'Unit emission'!AR109)*4545454.54545455)/30</f>
        <v>0</v>
      </c>
      <c r="IR65" s="9">
        <f>(('RCP19 scenario'!CA66*'Unit emission'!AS109)*4545454.54545455)/30</f>
        <v>0</v>
      </c>
      <c r="IS65" s="9">
        <f>(('RCP19 scenario'!CB66*'Unit emission'!AT109)*4545454.54545455)/30</f>
        <v>0</v>
      </c>
      <c r="IT65" s="9">
        <f>(('RCP19 scenario'!CC66*'Unit emission'!AU109)*4545454.54545455)/30</f>
        <v>0</v>
      </c>
      <c r="IU65" s="9">
        <f>(('RCP19 scenario'!CD66*'Unit emission'!AV109)*4545454.54545455)/30</f>
        <v>0</v>
      </c>
      <c r="IV65" s="9">
        <f>(('RCP19 scenario'!CE66*'Unit emission'!AW109)*4545454.54545455)/30</f>
        <v>0</v>
      </c>
      <c r="IW65" s="9">
        <f>(('RCP19 scenario'!CF66*'Unit emission'!AX109)*4545454.54545455)/30</f>
        <v>0</v>
      </c>
      <c r="IX65" s="9">
        <f>(('RCP19 scenario'!CG66*'Unit emission'!AY109)*4545454.54545455)/30</f>
        <v>0</v>
      </c>
      <c r="IY65" s="9">
        <f>(('RCP19 scenario'!CH66*'Unit emission'!AZ109)*4545454.54545455)/30</f>
        <v>0</v>
      </c>
    </row>
    <row r="66" spans="1:259" x14ac:dyDescent="0.25">
      <c r="A66">
        <v>2029</v>
      </c>
      <c r="B66">
        <f>(('Base-scenario'!C67*'Unit emission'!C110+'Base-scenario'!C155*'Unit emission'!C242)*4545454.54545455)/30</f>
        <v>1921671554.8636603</v>
      </c>
      <c r="C66">
        <f>(('Base-scenario'!D67*'Unit emission'!D110+'Base-scenario'!D155*'Unit emission'!D242)*4545454.54545455)/30</f>
        <v>719840763.68516874</v>
      </c>
      <c r="D66">
        <f>(('Base-scenario'!E67*'Unit emission'!E110+'Base-scenario'!E155*'Unit emission'!E242)*4545454.54545455)/30</f>
        <v>229781359.07336825</v>
      </c>
      <c r="E66">
        <f>(('Base-scenario'!F67*'Unit emission'!F110+'Base-scenario'!F155*'Unit emission'!F242)*4545454.54545455)/30</f>
        <v>134002193.32575625</v>
      </c>
      <c r="F66">
        <f>(('Base-scenario'!G67*'Unit emission'!G110+'Base-scenario'!G155*'Unit emission'!G242)*4545454.54545455)/30</f>
        <v>1235591018.6251497</v>
      </c>
      <c r="G66">
        <f>(('Base-scenario'!H67*'Unit emission'!H110+'Base-scenario'!H155*'Unit emission'!H242)*4545454.54545455)/30</f>
        <v>31976949.323361684</v>
      </c>
      <c r="H66">
        <f>(('Base-scenario'!I67*'Unit emission'!I110+'Base-scenario'!I155*'Unit emission'!I242)*4545454.54545455)/30</f>
        <v>71170925.990850061</v>
      </c>
      <c r="I66">
        <f>(('Base-scenario'!J67*'Unit emission'!J110+'Base-scenario'!J155*'Unit emission'!J242)*4545454.54545455)/30</f>
        <v>258792019.79924929</v>
      </c>
      <c r="J66">
        <f>(('Base-scenario'!K67*'Unit emission'!K110+'Base-scenario'!K155*'Unit emission'!K242)*4545454.54545455)/30</f>
        <v>1319300468.4175143</v>
      </c>
      <c r="K66">
        <f>(('Base-scenario'!L67*'Unit emission'!L110+'Base-scenario'!L155*'Unit emission'!L242)*4545454.54545455)/30</f>
        <v>212235272.15382951</v>
      </c>
      <c r="L66">
        <f>(('Base-scenario'!M67*'Unit emission'!M110+'Base-scenario'!M155*'Unit emission'!M242)*4545454.54545455)/30</f>
        <v>230450203.15398654</v>
      </c>
      <c r="M66">
        <f>(('Base-scenario'!N67*'Unit emission'!N110+'Base-scenario'!N155*'Unit emission'!N242)*4545454.54545455)/30</f>
        <v>32319094.753641043</v>
      </c>
      <c r="N66">
        <f>(('Base-scenario'!O67*'Unit emission'!O110+'Base-scenario'!O155*'Unit emission'!O242)*4545454.54545455)/30</f>
        <v>136752183.97355407</v>
      </c>
      <c r="O66">
        <f>(('Base-scenario'!P67*'Unit emission'!P110+'Base-scenario'!P155*'Unit emission'!P242)*4545454.54545455)/30</f>
        <v>63205134.143303104</v>
      </c>
      <c r="P66">
        <f>(('Base-scenario'!Q67*'Unit emission'!Q110+'Base-scenario'!Q155*'Unit emission'!Q242)*4545454.54545455)/30</f>
        <v>72288970.24469468</v>
      </c>
      <c r="Q66">
        <f>(('Base-scenario'!R67*'Unit emission'!R110+'Base-scenario'!R155*'Unit emission'!R242)*4545454.54545455)/30</f>
        <v>340694395.65919578</v>
      </c>
      <c r="R66">
        <v>0</v>
      </c>
      <c r="S66">
        <f>(('Base-scenario'!T67*'Unit emission'!C110+'Base-scenario'!T155*'Unit emission'!C242)*4545454.54545455)/30</f>
        <v>1921671554.8636603</v>
      </c>
      <c r="T66">
        <f>(('Base-scenario'!U67*'Unit emission'!D110+'Base-scenario'!U155*'Unit emission'!D242)*4545454.54545455)/30</f>
        <v>719840763.68516874</v>
      </c>
      <c r="U66">
        <f>(('Base-scenario'!V67*'Unit emission'!E110+'Base-scenario'!V155*'Unit emission'!E242)*4545454.54545455)/30</f>
        <v>229781359.07336825</v>
      </c>
      <c r="V66">
        <f>(('Base-scenario'!W67*'Unit emission'!F110+'Base-scenario'!W155*'Unit emission'!F242)*4545454.54545455)/30</f>
        <v>134002193.32575625</v>
      </c>
      <c r="W66">
        <f>(('Base-scenario'!X67*'Unit emission'!G110+'Base-scenario'!X155*'Unit emission'!G242)*4545454.54545455)/30</f>
        <v>1235591018.6251497</v>
      </c>
      <c r="X66">
        <f>(('Base-scenario'!Y67*'Unit emission'!H110+'Base-scenario'!Y155*'Unit emission'!H242)*4545454.54545455)/30</f>
        <v>31976949.323361684</v>
      </c>
      <c r="Y66">
        <f>(('Base-scenario'!Z67*'Unit emission'!I110+'Base-scenario'!Z155*'Unit emission'!I242)*4545454.54545455)/30</f>
        <v>71170925.990850061</v>
      </c>
      <c r="Z66">
        <f>(('Base-scenario'!AA67*'Unit emission'!J110+'Base-scenario'!AA155*'Unit emission'!J242)*4545454.54545455)/30</f>
        <v>258792019.79924929</v>
      </c>
      <c r="AA66">
        <f>(('Base-scenario'!AB67*'Unit emission'!K110+'Base-scenario'!AB155*'Unit emission'!K242)*4545454.54545455)/30</f>
        <v>1319300468.4175143</v>
      </c>
      <c r="AB66">
        <f>(('Base-scenario'!AC67*'Unit emission'!L110+'Base-scenario'!AC155*'Unit emission'!L242)*4545454.54545455)/30</f>
        <v>212235272.15382951</v>
      </c>
      <c r="AC66">
        <f>(('Base-scenario'!AD67*'Unit emission'!M110+'Base-scenario'!AD155*'Unit emission'!M242)*4545454.54545455)/30</f>
        <v>230450203.15398654</v>
      </c>
      <c r="AD66">
        <f>(('Base-scenario'!AE67*'Unit emission'!N110+'Base-scenario'!AE155*'Unit emission'!N242)*4545454.54545455)/30</f>
        <v>32319094.753641043</v>
      </c>
      <c r="AE66">
        <f>(('Base-scenario'!AF67*'Unit emission'!O110+'Base-scenario'!AF155*'Unit emission'!O242)*4545454.54545455)/30</f>
        <v>136752183.97355407</v>
      </c>
      <c r="AF66">
        <f>(('Base-scenario'!AG67*'Unit emission'!P110+'Base-scenario'!AG155*'Unit emission'!P242)*4545454.54545455)/30</f>
        <v>63205134.143303104</v>
      </c>
      <c r="AG66">
        <f>(('Base-scenario'!AH67*'Unit emission'!Q110+'Base-scenario'!AH155*'Unit emission'!Q242)*4545454.54545455)/30</f>
        <v>72288970.24469468</v>
      </c>
      <c r="AH66">
        <f>(('Base-scenario'!AI67*'Unit emission'!R110+'Base-scenario'!AI155*'Unit emission'!R242)*4545454.54545455)/30</f>
        <v>340694395.65919578</v>
      </c>
      <c r="AI66">
        <v>0</v>
      </c>
      <c r="AJ66">
        <f>(('Base-scenario'!AK67*'Unit emission'!C110+'Base-scenario'!AK155*'Unit emission'!C242)*4545454.54545455)/30</f>
        <v>1921671554.8636603</v>
      </c>
      <c r="AK66">
        <f>(('Base-scenario'!AL67*'Unit emission'!D110+'Base-scenario'!AL155*'Unit emission'!D242)*4545454.54545455)/30</f>
        <v>719840763.68516874</v>
      </c>
      <c r="AL66">
        <f>(('Base-scenario'!AM67*'Unit emission'!E110+'Base-scenario'!AM155*'Unit emission'!E242)*4545454.54545455)/30</f>
        <v>229781359.07336825</v>
      </c>
      <c r="AM66">
        <f>(('Base-scenario'!AN67*'Unit emission'!F110+'Base-scenario'!AN155*'Unit emission'!F242)*4545454.54545455)/30</f>
        <v>134002193.32575625</v>
      </c>
      <c r="AN66">
        <f>(('Base-scenario'!AO67*'Unit emission'!G110+'Base-scenario'!AO155*'Unit emission'!G242)*4545454.54545455)/30</f>
        <v>1235591018.6251497</v>
      </c>
      <c r="AO66">
        <f>(('Base-scenario'!AP67*'Unit emission'!H110+'Base-scenario'!AP155*'Unit emission'!H242)*4545454.54545455)/30</f>
        <v>31976949.323361684</v>
      </c>
      <c r="AP66">
        <f>(('Base-scenario'!AQ67*'Unit emission'!I110+'Base-scenario'!AQ155*'Unit emission'!I242)*4545454.54545455)/30</f>
        <v>71170925.990850061</v>
      </c>
      <c r="AQ66">
        <f>(('Base-scenario'!AR67*'Unit emission'!J110+'Base-scenario'!AR155*'Unit emission'!J242)*4545454.54545455)/30</f>
        <v>258792019.79924929</v>
      </c>
      <c r="AR66">
        <f>(('Base-scenario'!AS67*'Unit emission'!K110+'Base-scenario'!AS155*'Unit emission'!K242)*4545454.54545455)/30</f>
        <v>1319300468.4175143</v>
      </c>
      <c r="AS66">
        <f>(('Base-scenario'!AT67*'Unit emission'!L110+'Base-scenario'!AT155*'Unit emission'!L242)*4545454.54545455)/30</f>
        <v>212235272.15382951</v>
      </c>
      <c r="AT66">
        <f>(('Base-scenario'!AU67*'Unit emission'!M110+'Base-scenario'!AU155*'Unit emission'!M242)*4545454.54545455)/30</f>
        <v>230450203.15398654</v>
      </c>
      <c r="AU66">
        <f>(('Base-scenario'!AV67*'Unit emission'!N110+'Base-scenario'!AV155*'Unit emission'!N242)*4545454.54545455)/30</f>
        <v>32319094.753641043</v>
      </c>
      <c r="AV66">
        <f>(('Base-scenario'!AW67*'Unit emission'!O110+'Base-scenario'!AW155*'Unit emission'!O242)*4545454.54545455)/30</f>
        <v>136752183.97355407</v>
      </c>
      <c r="AW66">
        <f>(('Base-scenario'!AX67*'Unit emission'!P110+'Base-scenario'!AX155*'Unit emission'!P242)*4545454.54545455)/30</f>
        <v>63205134.143303104</v>
      </c>
      <c r="AX66">
        <f>(('Base-scenario'!AY67*'Unit emission'!Q110+'Base-scenario'!AY155*'Unit emission'!Q242)*4545454.54545455)/30</f>
        <v>72288970.24469468</v>
      </c>
      <c r="AY66">
        <f>(('Base-scenario'!AZ67*'Unit emission'!R110+'Base-scenario'!AZ155*'Unit emission'!R242)*4545454.54545455)/30</f>
        <v>340694395.65919578</v>
      </c>
      <c r="AZ66">
        <v>0</v>
      </c>
      <c r="BA66" s="9">
        <f>(('Base-scenario'!BB67*'Unit emission'!C110)*4545454.54545455)/30</f>
        <v>0</v>
      </c>
      <c r="BB66" s="9">
        <f>(('Base-scenario'!BC67*'Unit emission'!D110)*4545454.54545455)/30</f>
        <v>0</v>
      </c>
      <c r="BC66" s="9">
        <f>(('Base-scenario'!BD67*'Unit emission'!E110)*4545454.54545455)/30</f>
        <v>0</v>
      </c>
      <c r="BD66" s="9">
        <f>(('Base-scenario'!BE67*'Unit emission'!F110)*4545454.54545455)/30</f>
        <v>0</v>
      </c>
      <c r="BE66" s="9">
        <f>(('Base-scenario'!BF67*'Unit emission'!G110)*4545454.54545455)/30</f>
        <v>0</v>
      </c>
      <c r="BF66" s="9">
        <f>(('Base-scenario'!BG67*'Unit emission'!H110)*4545454.54545455)/30</f>
        <v>0</v>
      </c>
      <c r="BG66" s="9">
        <f>(('Base-scenario'!BH67*'Unit emission'!I110)*4545454.54545455)/30</f>
        <v>0</v>
      </c>
      <c r="BH66" s="9">
        <f>(('Base-scenario'!BI67*'Unit emission'!J110)*4545454.54545455)/30</f>
        <v>0</v>
      </c>
      <c r="BI66" s="9">
        <f>(('Base-scenario'!BJ67*'Unit emission'!K110)*4545454.54545455)/30</f>
        <v>0</v>
      </c>
      <c r="BJ66" s="9">
        <f>(('Base-scenario'!BK67*'Unit emission'!L110)*4545454.54545455)/30</f>
        <v>0</v>
      </c>
      <c r="BK66" s="9">
        <f>(('Base-scenario'!BL67*'Unit emission'!M110)*4545454.54545455)/30</f>
        <v>0</v>
      </c>
      <c r="BL66" s="9">
        <f>(('Base-scenario'!BM67*'Unit emission'!N110)*4545454.54545455)/30</f>
        <v>0</v>
      </c>
      <c r="BM66" s="9">
        <f>(('Base-scenario'!BN67*'Unit emission'!O110)*4545454.54545455)/30</f>
        <v>0</v>
      </c>
      <c r="BN66" s="9">
        <f>(('Base-scenario'!BO67*'Unit emission'!P110)*4545454.54545455)/30</f>
        <v>0</v>
      </c>
      <c r="BO66" s="9">
        <f>(('Base-scenario'!BP67*'Unit emission'!Q110)*4545454.54545455)/30</f>
        <v>0</v>
      </c>
      <c r="BP66" s="9">
        <f>(('Base-scenario'!BQ67*'Unit emission'!R110)*4545454.54545455)/30</f>
        <v>0</v>
      </c>
      <c r="BQ66" s="9">
        <v>0</v>
      </c>
      <c r="BR66" s="9">
        <f>(('Base-scenario'!BS67*'Unit emission'!C110)*4545454.54545455)/30</f>
        <v>0</v>
      </c>
      <c r="BS66" s="9">
        <f>(('Base-scenario'!BT67*'Unit emission'!D110)*4545454.54545455)/30</f>
        <v>0</v>
      </c>
      <c r="BT66" s="9">
        <f>(('Base-scenario'!BU67*'Unit emission'!E110)*4545454.54545455)/30</f>
        <v>0</v>
      </c>
      <c r="BU66" s="9">
        <f>(('Base-scenario'!BV67*'Unit emission'!F110)*4545454.54545455)/30</f>
        <v>0</v>
      </c>
      <c r="BV66" s="9">
        <f>(('Base-scenario'!BW67*'Unit emission'!G110)*4545454.54545455)/30</f>
        <v>0</v>
      </c>
      <c r="BW66" s="9">
        <f>(('Base-scenario'!BX67*'Unit emission'!H110)*4545454.54545455)/30</f>
        <v>0</v>
      </c>
      <c r="BX66" s="9">
        <f>(('Base-scenario'!BY67*'Unit emission'!I110)*4545454.54545455)/30</f>
        <v>0</v>
      </c>
      <c r="BY66" s="9">
        <f>(('Base-scenario'!BZ67*'Unit emission'!J110)*4545454.54545455)/30</f>
        <v>0</v>
      </c>
      <c r="BZ66" s="9">
        <f>(('Base-scenario'!CA67*'Unit emission'!K110)*4545454.54545455)/30</f>
        <v>0</v>
      </c>
      <c r="CA66" s="9">
        <f>(('Base-scenario'!CB67*'Unit emission'!L110)*4545454.54545455)/30</f>
        <v>0</v>
      </c>
      <c r="CB66" s="9">
        <f>(('Base-scenario'!CC67*'Unit emission'!M110)*4545454.54545455)/30</f>
        <v>0</v>
      </c>
      <c r="CC66" s="9">
        <f>(('Base-scenario'!CD67*'Unit emission'!N110)*4545454.54545455)/30</f>
        <v>0</v>
      </c>
      <c r="CD66" s="9">
        <f>(('Base-scenario'!CE67*'Unit emission'!O110)*4545454.54545455)/30</f>
        <v>0</v>
      </c>
      <c r="CE66" s="9">
        <f>(('Base-scenario'!CF67*'Unit emission'!P110)*4545454.54545455)/30</f>
        <v>0</v>
      </c>
      <c r="CF66" s="9">
        <f>(('Base-scenario'!CG67*'Unit emission'!Q110)*4545454.54545455)/30</f>
        <v>0</v>
      </c>
      <c r="CG66" s="9">
        <f>(('Base-scenario'!CH67*'Unit emission'!R110)*4545454.54545455)/30</f>
        <v>0</v>
      </c>
      <c r="CH66">
        <v>0</v>
      </c>
      <c r="CI66">
        <v>0</v>
      </c>
      <c r="CJ66">
        <v>67.63333333333334</v>
      </c>
      <c r="CK66">
        <f>(('RCP26 scenario'!C67*'Unit emission'!T110+'RCP26 scenario'!C155*'Unit emission'!T242)*4545454.54545455)/30</f>
        <v>2236314726.9718204</v>
      </c>
      <c r="CL66">
        <f>(('RCP26 scenario'!D67*'Unit emission'!U110+'RCP26 scenario'!D155*'Unit emission'!U242)*4545454.54545455)/30</f>
        <v>1072818447.8686901</v>
      </c>
      <c r="CM66">
        <f>(('RCP26 scenario'!E67*'Unit emission'!V110+'RCP26 scenario'!E155*'Unit emission'!V242)*4545454.54545455)/30</f>
        <v>339445237.15940005</v>
      </c>
      <c r="CN66">
        <f>(('RCP26 scenario'!F67*'Unit emission'!W110+'RCP26 scenario'!F155*'Unit emission'!W242)*4545454.54545455)/30</f>
        <v>134728831.49018991</v>
      </c>
      <c r="CO66">
        <f>(('RCP26 scenario'!G67*'Unit emission'!X110+'RCP26 scenario'!G155*'Unit emission'!X242)*4545454.54545455)/30</f>
        <v>1286214452.3398013</v>
      </c>
      <c r="CP66">
        <f>(('RCP26 scenario'!H67*'Unit emission'!Y110+'RCP26 scenario'!H155*'Unit emission'!Y242)*4545454.54545455)/30</f>
        <v>25391620.70227531</v>
      </c>
      <c r="CQ66">
        <f>(('RCP26 scenario'!I67*'Unit emission'!Z110+'RCP26 scenario'!I155*'Unit emission'!Z242)*4545454.54545455)/30</f>
        <v>112731289.70215847</v>
      </c>
      <c r="CR66">
        <f>(('RCP26 scenario'!J67*'Unit emission'!AA110+'RCP26 scenario'!J155*'Unit emission'!AA242)*4545454.54545455)/30</f>
        <v>406235336.15971595</v>
      </c>
      <c r="CS66">
        <f>(('RCP26 scenario'!K67*'Unit emission'!AB110+'RCP26 scenario'!K155*'Unit emission'!AB242)*4545454.54545455)/30</f>
        <v>995237997.3275547</v>
      </c>
      <c r="CT66">
        <f>(('RCP26 scenario'!L67*'Unit emission'!AC110+'RCP26 scenario'!L155*'Unit emission'!AC242)*4545454.54545455)/30</f>
        <v>307340118.79354483</v>
      </c>
      <c r="CU66">
        <f>(('RCP26 scenario'!M67*'Unit emission'!AD110+'RCP26 scenario'!M155*'Unit emission'!AD242)*4545454.54545455)/30</f>
        <v>429970623.89904058</v>
      </c>
      <c r="CV66">
        <f>(('RCP26 scenario'!N67*'Unit emission'!AE110+'RCP26 scenario'!N155*'Unit emission'!AE242)*4545454.54545455)/30</f>
        <v>50236672.829063587</v>
      </c>
      <c r="CW66">
        <f>(('RCP26 scenario'!O67*'Unit emission'!AF110+'RCP26 scenario'!O155*'Unit emission'!AF242)*4545454.54545455)/30</f>
        <v>230158349.08516473</v>
      </c>
      <c r="CX66">
        <f>(('RCP26 scenario'!P67*'Unit emission'!AG110+'RCP26 scenario'!P155*'Unit emission'!AG242)*4545454.54545455)/30</f>
        <v>298126122.32768494</v>
      </c>
      <c r="CY66">
        <f>(('RCP26 scenario'!Q67*'Unit emission'!AH110+'RCP26 scenario'!Q155*'Unit emission'!AH242)*4545454.54545455)/30</f>
        <v>125832685.3122877</v>
      </c>
      <c r="CZ66">
        <f>(('RCP26 scenario'!R67*'Unit emission'!AI110+'RCP26 scenario'!R155*'Unit emission'!AI242)*4545454.54545455)/30</f>
        <v>518554093.43760842</v>
      </c>
      <c r="DA66">
        <f>(('RCP26 scenario'!S67*'Unit emission'!AJ110)*4545454.54545455)/30</f>
        <v>0</v>
      </c>
      <c r="DB66">
        <f>(('RCP26 scenario'!T67*'Unit emission'!T110+'RCP26 scenario'!T155*'Unit emission'!T242)*4545454.54545455)/30</f>
        <v>2236314726.9718204</v>
      </c>
      <c r="DC66">
        <f>(('RCP26 scenario'!U67*'Unit emission'!U110+'RCP26 scenario'!U155*'Unit emission'!U242)*4545454.54545455)/30</f>
        <v>1072818447.8686901</v>
      </c>
      <c r="DD66">
        <f>(('RCP26 scenario'!V67*'Unit emission'!V110+'RCP26 scenario'!V155*'Unit emission'!V242)*4545454.54545455)/30</f>
        <v>339445237.15940005</v>
      </c>
      <c r="DE66">
        <f>(('RCP26 scenario'!W67*'Unit emission'!W110+'RCP26 scenario'!W155*'Unit emission'!W242)*4545454.54545455)/30</f>
        <v>134728831.49018991</v>
      </c>
      <c r="DF66">
        <f>(('RCP26 scenario'!X67*'Unit emission'!X110+'RCP26 scenario'!X155*'Unit emission'!X242)*4545454.54545455)/30</f>
        <v>1286214452.3398013</v>
      </c>
      <c r="DG66">
        <f>(('RCP26 scenario'!Y67*'Unit emission'!Y110+'RCP26 scenario'!Y155*'Unit emission'!Y242)*4545454.54545455)/30</f>
        <v>25391620.70227531</v>
      </c>
      <c r="DH66">
        <f>(('RCP26 scenario'!Z67*'Unit emission'!Z110+'RCP26 scenario'!Z155*'Unit emission'!Z242)*4545454.54545455)/30</f>
        <v>112731289.70215847</v>
      </c>
      <c r="DI66">
        <f>(('RCP26 scenario'!AA67*'Unit emission'!AA110+'RCP26 scenario'!AA155*'Unit emission'!AA242)*4545454.54545455)/30</f>
        <v>406235336.15971595</v>
      </c>
      <c r="DJ66">
        <f>(('RCP26 scenario'!AB67*'Unit emission'!AB110+'RCP26 scenario'!AB155*'Unit emission'!AB242)*4545454.54545455)/30</f>
        <v>995237997.3275547</v>
      </c>
      <c r="DK66">
        <f>(('RCP26 scenario'!AC67*'Unit emission'!AC110+'RCP26 scenario'!AC155*'Unit emission'!AC242)*4545454.54545455)/30</f>
        <v>307340118.79354483</v>
      </c>
      <c r="DL66">
        <f>(('RCP26 scenario'!AD67*'Unit emission'!AD110+'RCP26 scenario'!AD155*'Unit emission'!AD242)*4545454.54545455)/30</f>
        <v>429970623.89904058</v>
      </c>
      <c r="DM66">
        <f>(('RCP26 scenario'!AE67*'Unit emission'!AE110+'RCP26 scenario'!AE155*'Unit emission'!AE242)*4545454.54545455)/30</f>
        <v>50236672.829063587</v>
      </c>
      <c r="DN66">
        <f>(('RCP26 scenario'!AF67*'Unit emission'!AF110+'RCP26 scenario'!AF155*'Unit emission'!AF242)*4545454.54545455)/30</f>
        <v>230158349.08516473</v>
      </c>
      <c r="DO66">
        <f>(('RCP26 scenario'!AG67*'Unit emission'!AG110+'RCP26 scenario'!AG155*'Unit emission'!AG242)*4545454.54545455)/30</f>
        <v>298126122.32768494</v>
      </c>
      <c r="DP66">
        <f>(('RCP26 scenario'!AH67*'Unit emission'!AH110+'RCP26 scenario'!AH155*'Unit emission'!AH242)*4545454.54545455)/30</f>
        <v>125832685.3122877</v>
      </c>
      <c r="DQ66">
        <f>(('RCP26 scenario'!AI67*'Unit emission'!AI110+'RCP26 scenario'!AI155*'Unit emission'!AI242)*4545454.54545455)/30</f>
        <v>518554093.43760842</v>
      </c>
      <c r="DR66">
        <f>(('RCP26 scenario'!AJ67*'Unit emission'!AJ110)*4545454.54545455)/30</f>
        <v>0</v>
      </c>
      <c r="DS66">
        <f>(('RCP26 scenario'!AK67*'Unit emission'!T110+'RCP26 scenario'!AK155*'Unit emission'!T242)*4545454.54545455)/30</f>
        <v>2236314726.9718204</v>
      </c>
      <c r="DT66">
        <f>(('RCP26 scenario'!AL67*'Unit emission'!U110+'RCP26 scenario'!AL155*'Unit emission'!U242)*4545454.54545455)/30</f>
        <v>1072818447.8686901</v>
      </c>
      <c r="DU66">
        <f>(('RCP26 scenario'!AM67*'Unit emission'!V110+'RCP26 scenario'!AM155*'Unit emission'!V242)*4545454.54545455)/30</f>
        <v>339445237.15940005</v>
      </c>
      <c r="DV66">
        <f>(('RCP26 scenario'!AN67*'Unit emission'!W110+'RCP26 scenario'!AN155*'Unit emission'!W242)*4545454.54545455)/30</f>
        <v>134728831.49018991</v>
      </c>
      <c r="DW66">
        <f>(('RCP26 scenario'!AO67*'Unit emission'!X110+'RCP26 scenario'!AO155*'Unit emission'!X242)*4545454.54545455)/30</f>
        <v>1286214452.3398013</v>
      </c>
      <c r="DX66">
        <f>(('RCP26 scenario'!AP67*'Unit emission'!Y110+'RCP26 scenario'!AP155*'Unit emission'!Y242)*4545454.54545455)/30</f>
        <v>25391620.70227531</v>
      </c>
      <c r="DY66">
        <f>(('RCP26 scenario'!AQ67*'Unit emission'!Z110+'RCP26 scenario'!AQ155*'Unit emission'!Z242)*4545454.54545455)/30</f>
        <v>112731289.70215847</v>
      </c>
      <c r="DZ66">
        <f>(('RCP26 scenario'!AR67*'Unit emission'!AA110+'RCP26 scenario'!AR155*'Unit emission'!AA242)*4545454.54545455)/30</f>
        <v>406235336.15971595</v>
      </c>
      <c r="EA66">
        <f>(('RCP26 scenario'!AS67*'Unit emission'!AB110+'RCP26 scenario'!AS155*'Unit emission'!AB242)*4545454.54545455)/30</f>
        <v>995237997.3275547</v>
      </c>
      <c r="EB66">
        <f>(('RCP26 scenario'!AT67*'Unit emission'!AC110+'RCP26 scenario'!AT155*'Unit emission'!AC242)*4545454.54545455)/30</f>
        <v>307340118.79354483</v>
      </c>
      <c r="EC66">
        <f>(('RCP26 scenario'!AU67*'Unit emission'!AD110+'RCP26 scenario'!AU155*'Unit emission'!AD242)*4545454.54545455)/30</f>
        <v>429970623.89904058</v>
      </c>
      <c r="ED66">
        <f>(('RCP26 scenario'!AV67*'Unit emission'!AE110+'RCP26 scenario'!AV155*'Unit emission'!AE242)*4545454.54545455)/30</f>
        <v>50236672.829063587</v>
      </c>
      <c r="EE66">
        <f>(('RCP26 scenario'!AW67*'Unit emission'!AF110+'RCP26 scenario'!AW155*'Unit emission'!AF242)*4545454.54545455)/30</f>
        <v>230158349.08516473</v>
      </c>
      <c r="EF66">
        <f>(('RCP26 scenario'!AX67*'Unit emission'!AG110+'RCP26 scenario'!AX155*'Unit emission'!AG242)*4545454.54545455)/30</f>
        <v>298126122.32768494</v>
      </c>
      <c r="EG66">
        <f>(('RCP26 scenario'!AY67*'Unit emission'!AH110+'RCP26 scenario'!AY155*'Unit emission'!AH242)*4545454.54545455)/30</f>
        <v>125832685.3122877</v>
      </c>
      <c r="EH66">
        <f>(('RCP26 scenario'!AZ67*'Unit emission'!AI110+'RCP26 scenario'!AZ155*'Unit emission'!AI242)*4545454.54545455)/30</f>
        <v>518554093.43760842</v>
      </c>
      <c r="EI66">
        <f>(('RCP26 scenario'!BA67*'Unit emission'!AJ110)*4545454.54545455)/30</f>
        <v>0</v>
      </c>
      <c r="EJ66" s="9">
        <f>(('RCP26 scenario'!BB67*'Unit emission'!T110)*4545454.54545455)/30</f>
        <v>0</v>
      </c>
      <c r="EK66" s="9">
        <f>(('RCP26 scenario'!BC67*'Unit emission'!U110)*4545454.54545455)/30</f>
        <v>0</v>
      </c>
      <c r="EL66" s="9">
        <f>(('RCP26 scenario'!BD67*'Unit emission'!V110)*4545454.54545455)/30</f>
        <v>0</v>
      </c>
      <c r="EM66" s="9">
        <f>(('RCP26 scenario'!BE67*'Unit emission'!W110)*4545454.54545455)/30</f>
        <v>0</v>
      </c>
      <c r="EN66" s="9">
        <f>(('RCP26 scenario'!BF67*'Unit emission'!X110)*4545454.54545455)/30</f>
        <v>0</v>
      </c>
      <c r="EO66" s="9">
        <f>(('RCP26 scenario'!BG67*'Unit emission'!Y110)*4545454.54545455)/30</f>
        <v>0</v>
      </c>
      <c r="EP66" s="9">
        <f>(('RCP26 scenario'!BH67*'Unit emission'!Z110)*4545454.54545455)/30</f>
        <v>0</v>
      </c>
      <c r="EQ66" s="9">
        <f>(('RCP26 scenario'!BI67*'Unit emission'!AA110)*4545454.54545455)/30</f>
        <v>0</v>
      </c>
      <c r="ER66" s="9">
        <f>(('RCP26 scenario'!BJ67*'Unit emission'!AB110)*4545454.54545455)/30</f>
        <v>0</v>
      </c>
      <c r="ES66" s="9">
        <f>(('RCP26 scenario'!BK67*'Unit emission'!AC110)*4545454.54545455)/30</f>
        <v>0</v>
      </c>
      <c r="ET66" s="9">
        <f>(('RCP26 scenario'!BL67*'Unit emission'!AD110)*4545454.54545455)/30</f>
        <v>0</v>
      </c>
      <c r="EU66" s="9">
        <f>(('RCP26 scenario'!BM67*'Unit emission'!AE110)*4545454.54545455)/30</f>
        <v>0</v>
      </c>
      <c r="EV66" s="9">
        <f>(('RCP26 scenario'!BN67*'Unit emission'!AF110)*4545454.54545455)/30</f>
        <v>0</v>
      </c>
      <c r="EW66" s="9">
        <f>(('RCP26 scenario'!BO67*'Unit emission'!AG110)*4545454.54545455)/30</f>
        <v>0</v>
      </c>
      <c r="EX66" s="9">
        <f>(('RCP26 scenario'!BP67*'Unit emission'!AH110)*4545454.54545455)/30</f>
        <v>0</v>
      </c>
      <c r="EY66" s="9">
        <f>(('RCP26 scenario'!BQ67*'Unit emission'!AI110)*4545454.54545455)/30</f>
        <v>0</v>
      </c>
      <c r="EZ66" s="9">
        <f>(('RCP26 scenario'!BR67*'Unit emission'!AJ110)*4545454.54545455)/30</f>
        <v>0</v>
      </c>
      <c r="FA66" s="9">
        <f>(('RCP26 scenario'!BS67*'Unit emission'!T110)*4545454.54545455)/30</f>
        <v>0</v>
      </c>
      <c r="FB66" s="9">
        <f>(('RCP26 scenario'!BT67*'Unit emission'!U110)*4545454.54545455)/30</f>
        <v>0</v>
      </c>
      <c r="FC66" s="9">
        <f>(('RCP26 scenario'!BU67*'Unit emission'!V110)*4545454.54545455)/30</f>
        <v>0</v>
      </c>
      <c r="FD66" s="9">
        <f>(('RCP26 scenario'!BV67*'Unit emission'!W110)*4545454.54545455)/30</f>
        <v>0</v>
      </c>
      <c r="FE66" s="9">
        <f>(('RCP26 scenario'!BW67*'Unit emission'!X110)*4545454.54545455)/30</f>
        <v>0</v>
      </c>
      <c r="FF66" s="9">
        <f>(('RCP26 scenario'!BX67*'Unit emission'!Y110)*4545454.54545455)/30</f>
        <v>0</v>
      </c>
      <c r="FG66" s="9">
        <f>(('RCP26 scenario'!BY67*'Unit emission'!Z110)*4545454.54545455)/30</f>
        <v>0</v>
      </c>
      <c r="FH66" s="9">
        <f>(('RCP26 scenario'!BZ67*'Unit emission'!AA110)*4545454.54545455)/30</f>
        <v>0</v>
      </c>
      <c r="FI66" s="9">
        <f>(('RCP26 scenario'!CA67*'Unit emission'!AB110)*4545454.54545455)/30</f>
        <v>0</v>
      </c>
      <c r="FJ66" s="9">
        <f>(('RCP26 scenario'!CB67*'Unit emission'!AC110)*4545454.54545455)/30</f>
        <v>0</v>
      </c>
      <c r="FK66" s="9">
        <f>(('RCP26 scenario'!CC67*'Unit emission'!AD110)*4545454.54545455)/30</f>
        <v>0</v>
      </c>
      <c r="FL66" s="9">
        <f>(('RCP26 scenario'!CD67*'Unit emission'!AE110)*4545454.54545455)/30</f>
        <v>0</v>
      </c>
      <c r="FM66" s="9">
        <f>(('RCP26 scenario'!CE67*'Unit emission'!AF110)*4545454.54545455)/30</f>
        <v>0</v>
      </c>
      <c r="FN66" s="9">
        <f>(('RCP26 scenario'!CF67*'Unit emission'!AG110)*4545454.54545455)/30</f>
        <v>0</v>
      </c>
      <c r="FO66" s="9">
        <f>(('RCP26 scenario'!CG67*'Unit emission'!AH110)*4545454.54545455)/30</f>
        <v>0</v>
      </c>
      <c r="FP66" s="9">
        <f>(('RCP26 scenario'!CH67*'Unit emission'!AI110)*4545454.54545455)/30</f>
        <v>0</v>
      </c>
      <c r="FQ66">
        <v>0</v>
      </c>
      <c r="FR66">
        <v>0</v>
      </c>
      <c r="FS66">
        <v>67.63333333333334</v>
      </c>
      <c r="FT66">
        <f>(('RCP19 scenario'!C67*'Unit emission'!AK110+'RCP19 scenario'!C155*'Unit emission'!AK242)*4545454.54545455)/30</f>
        <v>1552679394.9312215</v>
      </c>
      <c r="FU66">
        <f>(('RCP19 scenario'!D67*'Unit emission'!AL110+'RCP19 scenario'!D155*'Unit emission'!AL242)*4545454.54545455)/30</f>
        <v>81693929.526394844</v>
      </c>
      <c r="FV66">
        <f>(('RCP19 scenario'!E67*'Unit emission'!AM110+'RCP19 scenario'!E155*'Unit emission'!AM242)*4545454.54545455)/30</f>
        <v>72502814.307682052</v>
      </c>
      <c r="FW66">
        <f>(('RCP19 scenario'!F67*'Unit emission'!AN110+'RCP19 scenario'!F155*'Unit emission'!AN242)*4545454.54545455)/30</f>
        <v>162654882.11275017</v>
      </c>
      <c r="FX66">
        <f>(('RCP19 scenario'!G67*'Unit emission'!AO110+'RCP19 scenario'!G155*'Unit emission'!AO242)*4545454.54545455)/30</f>
        <v>306707653.20619851</v>
      </c>
      <c r="FY66">
        <f>(('RCP19 scenario'!H67*'Unit emission'!AP110+'RCP19 scenario'!H155*'Unit emission'!AP242)*4545454.54545455)/30</f>
        <v>26970652.974822424</v>
      </c>
      <c r="FZ66">
        <f>(('RCP19 scenario'!I67*'Unit emission'!AQ110+'RCP19 scenario'!I155*'Unit emission'!AQ242)*4545454.54545455)/30</f>
        <v>20137802.737996917</v>
      </c>
      <c r="GA66">
        <f>(('RCP19 scenario'!J67*'Unit emission'!AR110+'RCP19 scenario'!J155*'Unit emission'!AR242)*4545454.54545455)/30</f>
        <v>829691923.60469663</v>
      </c>
      <c r="GB66">
        <f>(('RCP19 scenario'!K67*'Unit emission'!AS110+'RCP19 scenario'!K155*'Unit emission'!AS242)*4545454.54545455)/30</f>
        <v>1990284372.468184</v>
      </c>
      <c r="GC66">
        <f>(('RCP19 scenario'!L67*'Unit emission'!AT110+'RCP19 scenario'!L155*'Unit emission'!AT242)*4545454.54545455)/30</f>
        <v>262181474.54034302</v>
      </c>
      <c r="GD66">
        <f>(('RCP19 scenario'!M67*'Unit emission'!AU110+'RCP19 scenario'!M155*'Unit emission'!AU242)*4545454.54545455)/30</f>
        <v>761991305.235098</v>
      </c>
      <c r="GE66">
        <f>(('RCP19 scenario'!N67*'Unit emission'!AV110+'RCP19 scenario'!N155*'Unit emission'!AV242)*4545454.54545455)/30</f>
        <v>38606954.303459816</v>
      </c>
      <c r="GF66">
        <f>(('RCP19 scenario'!O67*'Unit emission'!AW110+'RCP19 scenario'!O155*'Unit emission'!AW242)*4545454.54545455)/30</f>
        <v>68864648.50646092</v>
      </c>
      <c r="GG66">
        <f>(('RCP19 scenario'!P67*'Unit emission'!AX110+'RCP19 scenario'!P155*'Unit emission'!AX242)*4545454.54545455)/30</f>
        <v>282571319.60835308</v>
      </c>
      <c r="GH66">
        <f>(('RCP19 scenario'!Q67*'Unit emission'!AY110+'RCP19 scenario'!Q155*'Unit emission'!AY242)*4545454.54545455)/30</f>
        <v>105832107.31162889</v>
      </c>
      <c r="GI66">
        <f>(('RCP19 scenario'!R67*'Unit emission'!AZ110+'RCP19 scenario'!R155*'Unit emission'!AZ242)*4545454.54545455)/30</f>
        <v>666954249.99126768</v>
      </c>
      <c r="GJ66">
        <f>(('RCP19 scenario'!S67*'Unit emission'!BA110)*4545454.54545455)/30</f>
        <v>0</v>
      </c>
      <c r="GK66">
        <f>(('RCP19 scenario'!T67*'Unit emission'!AK110+'RCP19 scenario'!T155*'Unit emission'!AK242)*4545454.54545455)/30</f>
        <v>1552679394.9312215</v>
      </c>
      <c r="GL66">
        <f>(('RCP19 scenario'!U67*'Unit emission'!AL110+'RCP19 scenario'!U155*'Unit emission'!AL242)*4545454.54545455)/30</f>
        <v>81693929.526394844</v>
      </c>
      <c r="GM66">
        <f>(('RCP19 scenario'!V67*'Unit emission'!AM110+'RCP19 scenario'!V155*'Unit emission'!AM242)*4545454.54545455)/30</f>
        <v>72502814.307682052</v>
      </c>
      <c r="GN66">
        <f>(('RCP19 scenario'!W67*'Unit emission'!AN110+'RCP19 scenario'!W155*'Unit emission'!AN242)*4545454.54545455)/30</f>
        <v>162654882.11275017</v>
      </c>
      <c r="GO66">
        <f>(('RCP19 scenario'!X67*'Unit emission'!AO110+'RCP19 scenario'!X155*'Unit emission'!AO242)*4545454.54545455)/30</f>
        <v>306707653.20619851</v>
      </c>
      <c r="GP66">
        <f>(('RCP19 scenario'!Y67*'Unit emission'!AP110+'RCP19 scenario'!Y155*'Unit emission'!AP242)*4545454.54545455)/30</f>
        <v>26970652.974822424</v>
      </c>
      <c r="GQ66">
        <f>(('RCP19 scenario'!Z67*'Unit emission'!AQ110+'RCP19 scenario'!Z155*'Unit emission'!AQ242)*4545454.54545455)/30</f>
        <v>20137802.737996917</v>
      </c>
      <c r="GR66">
        <f>(('RCP19 scenario'!AA67*'Unit emission'!AR110+'RCP19 scenario'!AA155*'Unit emission'!AR242)*4545454.54545455)/30</f>
        <v>829691923.60469663</v>
      </c>
      <c r="GS66">
        <f>(('RCP19 scenario'!AB67*'Unit emission'!AS110+'RCP19 scenario'!AB155*'Unit emission'!AS242)*4545454.54545455)/30</f>
        <v>1990284372.468184</v>
      </c>
      <c r="GT66">
        <f>(('RCP19 scenario'!AC67*'Unit emission'!AT110+'RCP19 scenario'!AC155*'Unit emission'!AT242)*4545454.54545455)/30</f>
        <v>262181474.54034302</v>
      </c>
      <c r="GU66">
        <f>(('RCP19 scenario'!AD67*'Unit emission'!AU110+'RCP19 scenario'!AD155*'Unit emission'!AU242)*4545454.54545455)/30</f>
        <v>761991305.235098</v>
      </c>
      <c r="GV66">
        <f>(('RCP19 scenario'!AE67*'Unit emission'!AV110+'RCP19 scenario'!AE155*'Unit emission'!AV242)*4545454.54545455)/30</f>
        <v>38606954.303459816</v>
      </c>
      <c r="GW66">
        <f>(('RCP19 scenario'!AF67*'Unit emission'!AW110+'RCP19 scenario'!AF155*'Unit emission'!AW242)*4545454.54545455)/30</f>
        <v>68864648.50646092</v>
      </c>
      <c r="GX66">
        <f>(('RCP19 scenario'!AG67*'Unit emission'!AX110+'RCP19 scenario'!AG155*'Unit emission'!AX242)*4545454.54545455)/30</f>
        <v>282571319.60835308</v>
      </c>
      <c r="GY66">
        <f>(('RCP19 scenario'!AH67*'Unit emission'!AY110+'RCP19 scenario'!AH155*'Unit emission'!AY242)*4545454.54545455)/30</f>
        <v>105832107.31162889</v>
      </c>
      <c r="GZ66">
        <f>(('RCP19 scenario'!AI67*'Unit emission'!AZ110+'RCP19 scenario'!AI155*'Unit emission'!AZ242)*4545454.54545455)/30</f>
        <v>666954249.99126768</v>
      </c>
      <c r="HA66">
        <f>(('RCP19 scenario'!AJ67*'Unit emission'!BA110)*4545454.54545455)/30</f>
        <v>0</v>
      </c>
      <c r="HB66">
        <f>(('RCP19 scenario'!AK67*'Unit emission'!AK110+'RCP19 scenario'!AK155*'Unit emission'!AK242)*4545454.54545455)/30</f>
        <v>1552679394.9312215</v>
      </c>
      <c r="HC66">
        <f>(('RCP19 scenario'!AL67*'Unit emission'!AL110+'RCP19 scenario'!AL155*'Unit emission'!AL242)*4545454.54545455)/30</f>
        <v>81693929.526394844</v>
      </c>
      <c r="HD66">
        <f>(('RCP19 scenario'!AM67*'Unit emission'!AM110+'RCP19 scenario'!AM155*'Unit emission'!AM242)*4545454.54545455)/30</f>
        <v>72502814.307682052</v>
      </c>
      <c r="HE66">
        <f>(('RCP19 scenario'!AN67*'Unit emission'!AN110+'RCP19 scenario'!AN155*'Unit emission'!AN242)*4545454.54545455)/30</f>
        <v>162654882.11275017</v>
      </c>
      <c r="HF66">
        <f>(('RCP19 scenario'!AO67*'Unit emission'!AO110+'RCP19 scenario'!AO155*'Unit emission'!AO242)*4545454.54545455)/30</f>
        <v>306707653.20619851</v>
      </c>
      <c r="HG66">
        <f>(('RCP19 scenario'!AP67*'Unit emission'!AP110+'RCP19 scenario'!AP155*'Unit emission'!AP242)*4545454.54545455)/30</f>
        <v>26970652.974822424</v>
      </c>
      <c r="HH66">
        <f>(('RCP19 scenario'!AQ67*'Unit emission'!AQ110+'RCP19 scenario'!AQ155*'Unit emission'!AQ242)*4545454.54545455)/30</f>
        <v>20137802.737996917</v>
      </c>
      <c r="HI66">
        <f>(('RCP19 scenario'!AR67*'Unit emission'!AR110+'RCP19 scenario'!AR155*'Unit emission'!AR242)*4545454.54545455)/30</f>
        <v>829691923.60469663</v>
      </c>
      <c r="HJ66">
        <f>(('RCP19 scenario'!AS67*'Unit emission'!AS110+'RCP19 scenario'!AS155*'Unit emission'!AS242)*4545454.54545455)/30</f>
        <v>1990284372.468184</v>
      </c>
      <c r="HK66">
        <f>(('RCP19 scenario'!AT67*'Unit emission'!AT110+'RCP19 scenario'!AT155*'Unit emission'!AT242)*4545454.54545455)/30</f>
        <v>262181474.54034302</v>
      </c>
      <c r="HL66">
        <f>(('RCP19 scenario'!AU67*'Unit emission'!AU110+'RCP19 scenario'!AU155*'Unit emission'!AU242)*4545454.54545455)/30</f>
        <v>761991305.235098</v>
      </c>
      <c r="HM66">
        <f>(('RCP19 scenario'!AV67*'Unit emission'!AV110+'RCP19 scenario'!AV155*'Unit emission'!AV242)*4545454.54545455)/30</f>
        <v>38606954.303459816</v>
      </c>
      <c r="HN66">
        <f>(('RCP19 scenario'!AW67*'Unit emission'!AW110+'RCP19 scenario'!AW155*'Unit emission'!AW242)*4545454.54545455)/30</f>
        <v>68864648.50646092</v>
      </c>
      <c r="HO66">
        <f>(('RCP19 scenario'!AX67*'Unit emission'!AX110+'RCP19 scenario'!AX155*'Unit emission'!AX242)*4545454.54545455)/30</f>
        <v>282571319.60835308</v>
      </c>
      <c r="HP66">
        <f>(('RCP19 scenario'!AY67*'Unit emission'!AY110+'RCP19 scenario'!AY155*'Unit emission'!AY242)*4545454.54545455)/30</f>
        <v>105832107.31162889</v>
      </c>
      <c r="HQ66">
        <f>(('RCP19 scenario'!AZ67*'Unit emission'!AZ110+'RCP19 scenario'!AZ155*'Unit emission'!AZ242)*4545454.54545455)/30</f>
        <v>666954249.99126768</v>
      </c>
      <c r="HR66">
        <f>(('RCP19 scenario'!BA67*'Unit emission'!BA110)*4545454.54545455)/30</f>
        <v>0</v>
      </c>
      <c r="HS66" s="9">
        <f>(('RCP19 scenario'!BB67*'Unit emission'!AK110)*4545454.54545455)/30</f>
        <v>0</v>
      </c>
      <c r="HT66" s="9">
        <f>(('RCP19 scenario'!BC67*'Unit emission'!AL110)*4545454.54545455)/30</f>
        <v>0</v>
      </c>
      <c r="HU66" s="9">
        <f>(('RCP19 scenario'!BD67*'Unit emission'!AM110)*4545454.54545455)/30</f>
        <v>0</v>
      </c>
      <c r="HV66" s="9">
        <f>(('RCP19 scenario'!BE67*'Unit emission'!AN110)*4545454.54545455)/30</f>
        <v>0</v>
      </c>
      <c r="HW66" s="9">
        <f>(('RCP19 scenario'!BF67*'Unit emission'!AO110)*4545454.54545455)/30</f>
        <v>0</v>
      </c>
      <c r="HX66" s="9">
        <f>(('RCP19 scenario'!BG67*'Unit emission'!AP110)*4545454.54545455)/30</f>
        <v>0</v>
      </c>
      <c r="HY66" s="9">
        <f>(('RCP19 scenario'!BH67*'Unit emission'!AQ110)*4545454.54545455)/30</f>
        <v>0</v>
      </c>
      <c r="HZ66" s="9">
        <f>(('RCP19 scenario'!BI67*'Unit emission'!AR110)*4545454.54545455)/30</f>
        <v>0</v>
      </c>
      <c r="IA66" s="9">
        <f>(('RCP19 scenario'!BJ67*'Unit emission'!AS110)*4545454.54545455)/30</f>
        <v>0</v>
      </c>
      <c r="IB66" s="9">
        <f>(('RCP19 scenario'!BK67*'Unit emission'!AT110)*4545454.54545455)/30</f>
        <v>0</v>
      </c>
      <c r="IC66" s="9">
        <f>(('RCP19 scenario'!BL67*'Unit emission'!AU110)*4545454.54545455)/30</f>
        <v>0</v>
      </c>
      <c r="ID66" s="9">
        <f>(('RCP19 scenario'!BM67*'Unit emission'!AV110)*4545454.54545455)/30</f>
        <v>0</v>
      </c>
      <c r="IE66" s="9">
        <f>(('RCP19 scenario'!BN67*'Unit emission'!AW110)*4545454.54545455)/30</f>
        <v>0</v>
      </c>
      <c r="IF66" s="9">
        <f>(('RCP19 scenario'!BO67*'Unit emission'!AX110)*4545454.54545455)/30</f>
        <v>0</v>
      </c>
      <c r="IG66" s="9">
        <f>(('RCP19 scenario'!BP67*'Unit emission'!AY110)*4545454.54545455)/30</f>
        <v>0</v>
      </c>
      <c r="IH66" s="9">
        <f>(('RCP19 scenario'!BQ67*'Unit emission'!AZ110)*4545454.54545455)/30</f>
        <v>0</v>
      </c>
      <c r="II66" s="9">
        <f>(('RCP19 scenario'!BR67*'Unit emission'!BA110)*4545454.54545455)/30</f>
        <v>0</v>
      </c>
      <c r="IJ66" s="9">
        <f>(('RCP19 scenario'!BS67*'Unit emission'!AK110)*4545454.54545455)/30</f>
        <v>0</v>
      </c>
      <c r="IK66" s="9">
        <f>(('RCP19 scenario'!BT67*'Unit emission'!AL110)*4545454.54545455)/30</f>
        <v>0</v>
      </c>
      <c r="IL66" s="9">
        <f>(('RCP19 scenario'!BU67*'Unit emission'!AM110)*4545454.54545455)/30</f>
        <v>0</v>
      </c>
      <c r="IM66" s="9">
        <f>(('RCP19 scenario'!BV67*'Unit emission'!AN110)*4545454.54545455)/30</f>
        <v>0</v>
      </c>
      <c r="IN66" s="9">
        <f>(('RCP19 scenario'!BW67*'Unit emission'!AO110)*4545454.54545455)/30</f>
        <v>0</v>
      </c>
      <c r="IO66" s="9">
        <f>(('RCP19 scenario'!BX67*'Unit emission'!AP110)*4545454.54545455)/30</f>
        <v>0</v>
      </c>
      <c r="IP66" s="9">
        <f>(('RCP19 scenario'!BY67*'Unit emission'!AQ110)*4545454.54545455)/30</f>
        <v>0</v>
      </c>
      <c r="IQ66" s="9">
        <f>(('RCP19 scenario'!BZ67*'Unit emission'!AR110)*4545454.54545455)/30</f>
        <v>0</v>
      </c>
      <c r="IR66" s="9">
        <f>(('RCP19 scenario'!CA67*'Unit emission'!AS110)*4545454.54545455)/30</f>
        <v>0</v>
      </c>
      <c r="IS66" s="9">
        <f>(('RCP19 scenario'!CB67*'Unit emission'!AT110)*4545454.54545455)/30</f>
        <v>0</v>
      </c>
      <c r="IT66" s="9">
        <f>(('RCP19 scenario'!CC67*'Unit emission'!AU110)*4545454.54545455)/30</f>
        <v>0</v>
      </c>
      <c r="IU66" s="9">
        <f>(('RCP19 scenario'!CD67*'Unit emission'!AV110)*4545454.54545455)/30</f>
        <v>0</v>
      </c>
      <c r="IV66" s="9">
        <f>(('RCP19 scenario'!CE67*'Unit emission'!AW110)*4545454.54545455)/30</f>
        <v>0</v>
      </c>
      <c r="IW66" s="9">
        <f>(('RCP19 scenario'!CF67*'Unit emission'!AX110)*4545454.54545455)/30</f>
        <v>0</v>
      </c>
      <c r="IX66" s="9">
        <f>(('RCP19 scenario'!CG67*'Unit emission'!AY110)*4545454.54545455)/30</f>
        <v>0</v>
      </c>
      <c r="IY66" s="9">
        <f>(('RCP19 scenario'!CH67*'Unit emission'!AZ110)*4545454.54545455)/30</f>
        <v>0</v>
      </c>
    </row>
    <row r="67" spans="1:259" x14ac:dyDescent="0.25">
      <c r="A67">
        <v>2030</v>
      </c>
      <c r="B67">
        <f>(('Base-scenario'!C68*'Unit emission'!C111+'Base-scenario'!C156*'Unit emission'!C243)*4545454.54545455)/30</f>
        <v>1763868600.7174425</v>
      </c>
      <c r="C67">
        <f>(('Base-scenario'!D68*'Unit emission'!D111+'Base-scenario'!D156*'Unit emission'!D243)*4545454.54545455)/30</f>
        <v>589441009.93388045</v>
      </c>
      <c r="D67">
        <f>(('Base-scenario'!E68*'Unit emission'!E111+'Base-scenario'!E156*'Unit emission'!E243)*4545454.54545455)/30</f>
        <v>186402156.17579418</v>
      </c>
      <c r="E67">
        <f>(('Base-scenario'!F68*'Unit emission'!F111+'Base-scenario'!F156*'Unit emission'!F243)*4545454.54545455)/30</f>
        <v>145387603.31710672</v>
      </c>
      <c r="F67">
        <f>(('Base-scenario'!G68*'Unit emission'!G111+'Base-scenario'!G156*'Unit emission'!G243)*4545454.54545455)/30</f>
        <v>1151111706.0603337</v>
      </c>
      <c r="G67">
        <f>(('Base-scenario'!H68*'Unit emission'!H111+'Base-scenario'!H156*'Unit emission'!H243)*4545454.54545455)/30</f>
        <v>44452814.278962992</v>
      </c>
      <c r="H67">
        <f>(('Base-scenario'!I68*'Unit emission'!I111+'Base-scenario'!I156*'Unit emission'!I243)*4545454.54545455)/30</f>
        <v>59500850.340814926</v>
      </c>
      <c r="I67">
        <f>(('Base-scenario'!J68*'Unit emission'!J111+'Base-scenario'!J156*'Unit emission'!J243)*4545454.54545455)/30</f>
        <v>251791553.26069576</v>
      </c>
      <c r="J67">
        <f>(('Base-scenario'!K68*'Unit emission'!K111+'Base-scenario'!K156*'Unit emission'!K243)*4545454.54545455)/30</f>
        <v>1308479706.8627024</v>
      </c>
      <c r="K67">
        <f>(('Base-scenario'!L68*'Unit emission'!L111+'Base-scenario'!L156*'Unit emission'!L243)*4545454.54545455)/30</f>
        <v>222213067.65827993</v>
      </c>
      <c r="L67">
        <f>(('Base-scenario'!M68*'Unit emission'!M111+'Base-scenario'!M156*'Unit emission'!M243)*4545454.54545455)/30</f>
        <v>260355909.66878033</v>
      </c>
      <c r="M67">
        <f>(('Base-scenario'!N68*'Unit emission'!N111+'Base-scenario'!N156*'Unit emission'!N243)*4545454.54545455)/30</f>
        <v>33001585.813716684</v>
      </c>
      <c r="N67">
        <f>(('Base-scenario'!O68*'Unit emission'!O111+'Base-scenario'!O156*'Unit emission'!O243)*4545454.54545455)/30</f>
        <v>142148511.6365349</v>
      </c>
      <c r="O67">
        <f>(('Base-scenario'!P68*'Unit emission'!P111+'Base-scenario'!P156*'Unit emission'!P243)*4545454.54545455)/30</f>
        <v>79611675.737081453</v>
      </c>
      <c r="P67">
        <f>(('Base-scenario'!Q68*'Unit emission'!Q111+'Base-scenario'!Q156*'Unit emission'!Q243)*4545454.54545455)/30</f>
        <v>78584253.382131383</v>
      </c>
      <c r="Q67">
        <f>(('Base-scenario'!R68*'Unit emission'!R111+'Base-scenario'!R156*'Unit emission'!R243)*4545454.54545455)/30</f>
        <v>336716341.78339821</v>
      </c>
      <c r="R67">
        <v>0</v>
      </c>
      <c r="S67">
        <f>(('Base-scenario'!T68*'Unit emission'!C111+'Base-scenario'!T156*'Unit emission'!C243)*4545454.54545455)/30</f>
        <v>1702060274.1390579</v>
      </c>
      <c r="T67">
        <f>(('Base-scenario'!U68*'Unit emission'!D111+'Base-scenario'!U156*'Unit emission'!D243)*4545454.54545455)/30</f>
        <v>559214536.90413845</v>
      </c>
      <c r="U67">
        <f>(('Base-scenario'!V68*'Unit emission'!E111+'Base-scenario'!V156*'Unit emission'!E243)*4545454.54545455)/30</f>
        <v>176829049.90272051</v>
      </c>
      <c r="V67">
        <f>(('Base-scenario'!W68*'Unit emission'!F111+'Base-scenario'!W156*'Unit emission'!F243)*4545454.54545455)/30</f>
        <v>142030613.71094662</v>
      </c>
      <c r="W67">
        <f>(('Base-scenario'!X68*'Unit emission'!G111+'Base-scenario'!X156*'Unit emission'!G243)*4545454.54545455)/30</f>
        <v>1120759087.1693759</v>
      </c>
      <c r="X67">
        <f>(('Base-scenario'!Y68*'Unit emission'!H111+'Base-scenario'!Y156*'Unit emission'!H243)*4545454.54545455)/30</f>
        <v>43678750.445110947</v>
      </c>
      <c r="Y67">
        <f>(('Base-scenario'!Z68*'Unit emission'!I111+'Base-scenario'!Z156*'Unit emission'!I243)*4545454.54545455)/30</f>
        <v>56670410.707144715</v>
      </c>
      <c r="Z67">
        <f>(('Base-scenario'!AA68*'Unit emission'!J111+'Base-scenario'!AA156*'Unit emission'!J243)*4545454.54545455)/30</f>
        <v>244527247.0555501</v>
      </c>
      <c r="AA67">
        <f>(('Base-scenario'!AB68*'Unit emission'!K111+'Base-scenario'!AB156*'Unit emission'!K243)*4545454.54545455)/30</f>
        <v>1267806070.2214894</v>
      </c>
      <c r="AB67">
        <f>(('Base-scenario'!AC68*'Unit emission'!L111+'Base-scenario'!AC156*'Unit emission'!L243)*4545454.54545455)/30</f>
        <v>218163487.14391294</v>
      </c>
      <c r="AC67">
        <f>(('Base-scenario'!AD68*'Unit emission'!M111+'Base-scenario'!AD156*'Unit emission'!M243)*4545454.54545455)/30</f>
        <v>256066295.93784776</v>
      </c>
      <c r="AD67">
        <f>(('Base-scenario'!AE68*'Unit emission'!N111+'Base-scenario'!AE156*'Unit emission'!N243)*4545454.54545455)/30</f>
        <v>32075460.392856896</v>
      </c>
      <c r="AE67">
        <f>(('Base-scenario'!AF68*'Unit emission'!O111+'Base-scenario'!AF156*'Unit emission'!O243)*4545454.54545455)/30</f>
        <v>138861135.81133303</v>
      </c>
      <c r="AF67">
        <f>(('Base-scenario'!AG68*'Unit emission'!P111+'Base-scenario'!AG156*'Unit emission'!P243)*4545454.54545455)/30</f>
        <v>78814618.211185142</v>
      </c>
      <c r="AG67">
        <f>(('Base-scenario'!AH68*'Unit emission'!Q111+'Base-scenario'!AH156*'Unit emission'!Q243)*4545454.54545455)/30</f>
        <v>77095666.544856712</v>
      </c>
      <c r="AH67">
        <f>(('Base-scenario'!AI68*'Unit emission'!R111+'Base-scenario'!AI156*'Unit emission'!R243)*4545454.54545455)/30</f>
        <v>326708630.46751827</v>
      </c>
      <c r="AI67">
        <v>0</v>
      </c>
      <c r="AJ67">
        <f>(('Base-scenario'!AK68*'Unit emission'!C111+'Base-scenario'!AK156*'Unit emission'!C243)*4545454.54545455)/30</f>
        <v>1640251947.5606701</v>
      </c>
      <c r="AK67">
        <f>(('Base-scenario'!AL68*'Unit emission'!D111+'Base-scenario'!AL156*'Unit emission'!D243)*4545454.54545455)/30</f>
        <v>528988063.87439877</v>
      </c>
      <c r="AL67">
        <f>(('Base-scenario'!AM68*'Unit emission'!E111+'Base-scenario'!AM156*'Unit emission'!E243)*4545454.54545455)/30</f>
        <v>167255943.6296472</v>
      </c>
      <c r="AM67">
        <f>(('Base-scenario'!AN68*'Unit emission'!F111+'Base-scenario'!AN156*'Unit emission'!F243)*4545454.54545455)/30</f>
        <v>138673624.10478625</v>
      </c>
      <c r="AN67">
        <f>(('Base-scenario'!AO68*'Unit emission'!G111+'Base-scenario'!AO156*'Unit emission'!G243)*4545454.54545455)/30</f>
        <v>1090406468.2784178</v>
      </c>
      <c r="AO67">
        <f>(('Base-scenario'!AP68*'Unit emission'!H111+'Base-scenario'!AP156*'Unit emission'!H243)*4545454.54545455)/30</f>
        <v>42904686.61125914</v>
      </c>
      <c r="AP67">
        <f>(('Base-scenario'!AQ68*'Unit emission'!I111+'Base-scenario'!AQ156*'Unit emission'!I243)*4545454.54545455)/30</f>
        <v>53839971.073474742</v>
      </c>
      <c r="AQ67">
        <f>(('Base-scenario'!AR68*'Unit emission'!J111+'Base-scenario'!AR156*'Unit emission'!J243)*4545454.54545455)/30</f>
        <v>237262940.85040194</v>
      </c>
      <c r="AR67">
        <f>(('Base-scenario'!AS68*'Unit emission'!K111+'Base-scenario'!AS156*'Unit emission'!K243)*4545454.54545455)/30</f>
        <v>1227132433.5802743</v>
      </c>
      <c r="AS67">
        <f>(('Base-scenario'!AT68*'Unit emission'!L111+'Base-scenario'!AT156*'Unit emission'!L243)*4545454.54545455)/30</f>
        <v>214113906.62954599</v>
      </c>
      <c r="AT67">
        <f>(('Base-scenario'!AU68*'Unit emission'!M111+'Base-scenario'!AU156*'Unit emission'!M243)*4545454.54545455)/30</f>
        <v>251776682.20691517</v>
      </c>
      <c r="AU67">
        <f>(('Base-scenario'!AV68*'Unit emission'!N111+'Base-scenario'!AV156*'Unit emission'!N243)*4545454.54545455)/30</f>
        <v>31149334.971997116</v>
      </c>
      <c r="AV67">
        <f>(('Base-scenario'!AW68*'Unit emission'!O111+'Base-scenario'!AW156*'Unit emission'!O243)*4545454.54545455)/30</f>
        <v>135573759.98613137</v>
      </c>
      <c r="AW67">
        <f>(('Base-scenario'!AX68*'Unit emission'!P111+'Base-scenario'!AX156*'Unit emission'!P243)*4545454.54545455)/30</f>
        <v>78017560.68528907</v>
      </c>
      <c r="AX67">
        <f>(('Base-scenario'!AY68*'Unit emission'!Q111+'Base-scenario'!AY156*'Unit emission'!Q243)*4545454.54545455)/30</f>
        <v>75607079.707581773</v>
      </c>
      <c r="AY67">
        <f>(('Base-scenario'!AZ68*'Unit emission'!R111+'Base-scenario'!AZ156*'Unit emission'!R243)*4545454.54545455)/30</f>
        <v>316700919.15164095</v>
      </c>
      <c r="AZ67">
        <v>0</v>
      </c>
      <c r="BA67" s="9">
        <f>(('Base-scenario'!BB68*'Unit emission'!C111)*4545454.54545455)/30</f>
        <v>0</v>
      </c>
      <c r="BB67" s="9">
        <f>(('Base-scenario'!BC68*'Unit emission'!D111)*4545454.54545455)/30</f>
        <v>0</v>
      </c>
      <c r="BC67" s="9">
        <f>(('Base-scenario'!BD68*'Unit emission'!E111)*4545454.54545455)/30</f>
        <v>0</v>
      </c>
      <c r="BD67" s="9">
        <f>(('Base-scenario'!BE68*'Unit emission'!F111)*4545454.54545455)/30</f>
        <v>0</v>
      </c>
      <c r="BE67" s="9">
        <f>(('Base-scenario'!BF68*'Unit emission'!G111)*4545454.54545455)/30</f>
        <v>0</v>
      </c>
      <c r="BF67" s="9">
        <f>(('Base-scenario'!BG68*'Unit emission'!H111)*4545454.54545455)/30</f>
        <v>0</v>
      </c>
      <c r="BG67" s="9">
        <f>(('Base-scenario'!BH68*'Unit emission'!I111)*4545454.54545455)/30</f>
        <v>0</v>
      </c>
      <c r="BH67" s="9">
        <f>(('Base-scenario'!BI68*'Unit emission'!J111)*4545454.54545455)/30</f>
        <v>0</v>
      </c>
      <c r="BI67" s="9">
        <f>(('Base-scenario'!BJ68*'Unit emission'!K111)*4545454.54545455)/30</f>
        <v>0</v>
      </c>
      <c r="BJ67" s="9">
        <f>(('Base-scenario'!BK68*'Unit emission'!L111)*4545454.54545455)/30</f>
        <v>0</v>
      </c>
      <c r="BK67" s="9">
        <f>(('Base-scenario'!BL68*'Unit emission'!M111)*4545454.54545455)/30</f>
        <v>0</v>
      </c>
      <c r="BL67" s="9">
        <f>(('Base-scenario'!BM68*'Unit emission'!N111)*4545454.54545455)/30</f>
        <v>0</v>
      </c>
      <c r="BM67" s="9">
        <f>(('Base-scenario'!BN68*'Unit emission'!O111)*4545454.54545455)/30</f>
        <v>0</v>
      </c>
      <c r="BN67" s="9">
        <f>(('Base-scenario'!BO68*'Unit emission'!P111)*4545454.54545455)/30</f>
        <v>0</v>
      </c>
      <c r="BO67" s="9">
        <f>(('Base-scenario'!BP68*'Unit emission'!Q111)*4545454.54545455)/30</f>
        <v>0</v>
      </c>
      <c r="BP67" s="9">
        <f>(('Base-scenario'!BQ68*'Unit emission'!R111)*4545454.54545455)/30</f>
        <v>0</v>
      </c>
      <c r="BQ67" s="9">
        <v>0</v>
      </c>
      <c r="BR67" s="9">
        <f>(('Base-scenario'!BS68*'Unit emission'!C111)*4545454.54545455)/30</f>
        <v>0</v>
      </c>
      <c r="BS67" s="9">
        <f>(('Base-scenario'!BT68*'Unit emission'!D111)*4545454.54545455)/30</f>
        <v>0</v>
      </c>
      <c r="BT67" s="9">
        <f>(('Base-scenario'!BU68*'Unit emission'!E111)*4545454.54545455)/30</f>
        <v>0</v>
      </c>
      <c r="BU67" s="9">
        <f>(('Base-scenario'!BV68*'Unit emission'!F111)*4545454.54545455)/30</f>
        <v>0</v>
      </c>
      <c r="BV67" s="9">
        <f>(('Base-scenario'!BW68*'Unit emission'!G111)*4545454.54545455)/30</f>
        <v>0</v>
      </c>
      <c r="BW67" s="9">
        <f>(('Base-scenario'!BX68*'Unit emission'!H111)*4545454.54545455)/30</f>
        <v>0</v>
      </c>
      <c r="BX67" s="9">
        <f>(('Base-scenario'!BY68*'Unit emission'!I111)*4545454.54545455)/30</f>
        <v>0</v>
      </c>
      <c r="BY67" s="9">
        <f>(('Base-scenario'!BZ68*'Unit emission'!J111)*4545454.54545455)/30</f>
        <v>0</v>
      </c>
      <c r="BZ67" s="9">
        <f>(('Base-scenario'!CA68*'Unit emission'!K111)*4545454.54545455)/30</f>
        <v>0</v>
      </c>
      <c r="CA67" s="9">
        <f>(('Base-scenario'!CB68*'Unit emission'!L111)*4545454.54545455)/30</f>
        <v>0</v>
      </c>
      <c r="CB67" s="9">
        <f>(('Base-scenario'!CC68*'Unit emission'!M111)*4545454.54545455)/30</f>
        <v>0</v>
      </c>
      <c r="CC67" s="9">
        <f>(('Base-scenario'!CD68*'Unit emission'!N111)*4545454.54545455)/30</f>
        <v>0</v>
      </c>
      <c r="CD67" s="9">
        <f>(('Base-scenario'!CE68*'Unit emission'!O111)*4545454.54545455)/30</f>
        <v>0</v>
      </c>
      <c r="CE67" s="9">
        <f>(('Base-scenario'!CF68*'Unit emission'!P111)*4545454.54545455)/30</f>
        <v>0</v>
      </c>
      <c r="CF67" s="9">
        <f>(('Base-scenario'!CG68*'Unit emission'!Q111)*4545454.54545455)/30</f>
        <v>0</v>
      </c>
      <c r="CG67" s="9">
        <f>(('Base-scenario'!CH68*'Unit emission'!R111)*4545454.54545455)/30</f>
        <v>0</v>
      </c>
      <c r="CH67">
        <v>0</v>
      </c>
      <c r="CI67">
        <v>0</v>
      </c>
      <c r="CJ67">
        <v>67.666666666666671</v>
      </c>
      <c r="CK67">
        <f>(('RCP26 scenario'!C68*'Unit emission'!T111+'RCP26 scenario'!C156*'Unit emission'!T243)*4545454.54545455)/30</f>
        <v>2064196822.3142004</v>
      </c>
      <c r="CL67">
        <f>(('RCP26 scenario'!D68*'Unit emission'!U111+'RCP26 scenario'!D156*'Unit emission'!U243)*4545454.54545455)/30</f>
        <v>836474671.25250125</v>
      </c>
      <c r="CM67">
        <f>(('RCP26 scenario'!E68*'Unit emission'!V111+'RCP26 scenario'!E156*'Unit emission'!V243)*4545454.54545455)/30</f>
        <v>274991030.75281221</v>
      </c>
      <c r="CN67">
        <f>(('RCP26 scenario'!F68*'Unit emission'!W111+'RCP26 scenario'!F156*'Unit emission'!W243)*4545454.54545455)/30</f>
        <v>120385231.5900133</v>
      </c>
      <c r="CO67">
        <f>(('RCP26 scenario'!G68*'Unit emission'!X111+'RCP26 scenario'!G156*'Unit emission'!X243)*4545454.54545455)/30</f>
        <v>1125829216.4634793</v>
      </c>
      <c r="CP67">
        <f>(('RCP26 scenario'!H68*'Unit emission'!Y111+'RCP26 scenario'!H156*'Unit emission'!Y243)*4545454.54545455)/30</f>
        <v>71993393.567879573</v>
      </c>
      <c r="CQ67">
        <f>(('RCP26 scenario'!I68*'Unit emission'!Z111+'RCP26 scenario'!I156*'Unit emission'!Z243)*4545454.54545455)/30</f>
        <v>86527503.184148639</v>
      </c>
      <c r="CR67">
        <f>(('RCP26 scenario'!J68*'Unit emission'!AA111+'RCP26 scenario'!J156*'Unit emission'!AA243)*4545454.54545455)/30</f>
        <v>421612526.14654315</v>
      </c>
      <c r="CS67">
        <f>(('RCP26 scenario'!K68*'Unit emission'!AB111+'RCP26 scenario'!K156*'Unit emission'!AB243)*4545454.54545455)/30</f>
        <v>1269856518.260556</v>
      </c>
      <c r="CT67">
        <f>(('RCP26 scenario'!L68*'Unit emission'!AC111+'RCP26 scenario'!L156*'Unit emission'!AC243)*4545454.54545455)/30</f>
        <v>319502897.75350624</v>
      </c>
      <c r="CU67">
        <f>(('RCP26 scenario'!M68*'Unit emission'!AD111+'RCP26 scenario'!M156*'Unit emission'!AD243)*4545454.54545455)/30</f>
        <v>596907575.18675053</v>
      </c>
      <c r="CV67">
        <f>(('RCP26 scenario'!N68*'Unit emission'!AE111+'RCP26 scenario'!N156*'Unit emission'!AE243)*4545454.54545455)/30</f>
        <v>50780112.858623527</v>
      </c>
      <c r="CW67">
        <f>(('RCP26 scenario'!O68*'Unit emission'!AF111+'RCP26 scenario'!O156*'Unit emission'!AF243)*4545454.54545455)/30</f>
        <v>236766525.34992161</v>
      </c>
      <c r="CX67">
        <f>(('RCP26 scenario'!P68*'Unit emission'!AG111+'RCP26 scenario'!P156*'Unit emission'!AG243)*4545454.54545455)/30</f>
        <v>408599129.47860205</v>
      </c>
      <c r="CY67">
        <f>(('RCP26 scenario'!Q68*'Unit emission'!AH111+'RCP26 scenario'!Q156*'Unit emission'!AH243)*4545454.54545455)/30</f>
        <v>137794243.57162163</v>
      </c>
      <c r="CZ67">
        <f>(('RCP26 scenario'!R68*'Unit emission'!AI111+'RCP26 scenario'!R156*'Unit emission'!AI243)*4545454.54545455)/30</f>
        <v>495497709.19879431</v>
      </c>
      <c r="DA67">
        <f>(('RCP26 scenario'!S68*'Unit emission'!AJ111)*4545454.54545455)/30</f>
        <v>0</v>
      </c>
      <c r="DB67">
        <f>(('RCP26 scenario'!T68*'Unit emission'!T111+'RCP26 scenario'!T156*'Unit emission'!T243)*4545454.54545455)/30</f>
        <v>1991318997.229656</v>
      </c>
      <c r="DC67">
        <f>(('RCP26 scenario'!U68*'Unit emission'!U111+'RCP26 scenario'!U156*'Unit emission'!U243)*4545454.54545455)/30</f>
        <v>797262494.451895</v>
      </c>
      <c r="DD67">
        <f>(('RCP26 scenario'!V68*'Unit emission'!V111+'RCP26 scenario'!V156*'Unit emission'!V243)*4545454.54545455)/30</f>
        <v>263398355.4899219</v>
      </c>
      <c r="DE67">
        <f>(('RCP26 scenario'!W68*'Unit emission'!W111+'RCP26 scenario'!W156*'Unit emission'!W243)*4545454.54545455)/30</f>
        <v>116710864.8585685</v>
      </c>
      <c r="DF67">
        <f>(('RCP26 scenario'!X68*'Unit emission'!X111+'RCP26 scenario'!X156*'Unit emission'!X243)*4545454.54545455)/30</f>
        <v>1091213065.034246</v>
      </c>
      <c r="DG67">
        <f>(('RCP26 scenario'!Y68*'Unit emission'!Y111+'RCP26 scenario'!Y156*'Unit emission'!Y243)*4545454.54545455)/30</f>
        <v>71014573.130759686</v>
      </c>
      <c r="DH67">
        <f>(('RCP26 scenario'!Z68*'Unit emission'!Z111+'RCP26 scenario'!Z156*'Unit emission'!Z243)*4545454.54545455)/30</f>
        <v>83059932.612457037</v>
      </c>
      <c r="DI67">
        <f>(('RCP26 scenario'!AA68*'Unit emission'!AA111+'RCP26 scenario'!AA156*'Unit emission'!AA243)*4545454.54545455)/30</f>
        <v>411438661.71213907</v>
      </c>
      <c r="DJ67">
        <f>(('RCP26 scenario'!AB68*'Unit emission'!AB111+'RCP26 scenario'!AB156*'Unit emission'!AB243)*4545454.54545455)/30</f>
        <v>1241458166.2248964</v>
      </c>
      <c r="DK67">
        <f>(('RCP26 scenario'!AC68*'Unit emission'!AC111+'RCP26 scenario'!AC156*'Unit emission'!AC243)*4545454.54545455)/30</f>
        <v>314008637.61707467</v>
      </c>
      <c r="DL67">
        <f>(('RCP26 scenario'!AD68*'Unit emission'!AD111+'RCP26 scenario'!AD156*'Unit emission'!AD243)*4545454.54545455)/30</f>
        <v>589747179.60445726</v>
      </c>
      <c r="DM67">
        <f>(('RCP26 scenario'!AE68*'Unit emission'!AE111+'RCP26 scenario'!AE156*'Unit emission'!AE243)*4545454.54545455)/30</f>
        <v>49507314.891117372</v>
      </c>
      <c r="DN67">
        <f>(('RCP26 scenario'!AF68*'Unit emission'!AF111+'RCP26 scenario'!AF156*'Unit emission'!AF243)*4545454.54545455)/30</f>
        <v>231958766.20103744</v>
      </c>
      <c r="DO67">
        <f>(('RCP26 scenario'!AG68*'Unit emission'!AG111+'RCP26 scenario'!AG156*'Unit emission'!AG243)*4545454.54545455)/30</f>
        <v>405763501.22498268</v>
      </c>
      <c r="DP67">
        <f>(('RCP26 scenario'!AH68*'Unit emission'!AH111+'RCP26 scenario'!AH156*'Unit emission'!AH243)*4545454.54545455)/30</f>
        <v>135515354.18664309</v>
      </c>
      <c r="DQ67">
        <f>(('RCP26 scenario'!AI68*'Unit emission'!AI111+'RCP26 scenario'!AI156*'Unit emission'!AI243)*4545454.54545455)/30</f>
        <v>481923972.73746592</v>
      </c>
      <c r="DR67">
        <f>(('RCP26 scenario'!AJ68*'Unit emission'!AJ111)*4545454.54545455)/30</f>
        <v>0</v>
      </c>
      <c r="DS67">
        <f>(('RCP26 scenario'!AK68*'Unit emission'!T111+'RCP26 scenario'!AK156*'Unit emission'!T243)*4545454.54545455)/30</f>
        <v>1918441172.1451087</v>
      </c>
      <c r="DT67">
        <f>(('RCP26 scenario'!AL68*'Unit emission'!U111+'RCP26 scenario'!AL156*'Unit emission'!U243)*4545454.54545455)/30</f>
        <v>758050317.65129328</v>
      </c>
      <c r="DU67">
        <f>(('RCP26 scenario'!AM68*'Unit emission'!V111+'RCP26 scenario'!AM156*'Unit emission'!V243)*4545454.54545455)/30</f>
        <v>251805680.22703159</v>
      </c>
      <c r="DV67">
        <f>(('RCP26 scenario'!AN68*'Unit emission'!W111+'RCP26 scenario'!AN156*'Unit emission'!W243)*4545454.54545455)/30</f>
        <v>113036498.12712373</v>
      </c>
      <c r="DW67">
        <f>(('RCP26 scenario'!AO68*'Unit emission'!X111+'RCP26 scenario'!AO156*'Unit emission'!X243)*4545454.54545455)/30</f>
        <v>1056596913.6050153</v>
      </c>
      <c r="DX67">
        <f>(('RCP26 scenario'!AP68*'Unit emission'!Y111+'RCP26 scenario'!AP156*'Unit emission'!Y243)*4545454.54545455)/30</f>
        <v>70035752.6936398</v>
      </c>
      <c r="DY67">
        <f>(('RCP26 scenario'!AQ68*'Unit emission'!Z111+'RCP26 scenario'!AQ156*'Unit emission'!Z243)*4545454.54545455)/30</f>
        <v>79592362.04076542</v>
      </c>
      <c r="DZ67">
        <f>(('RCP26 scenario'!AR68*'Unit emission'!AA111+'RCP26 scenario'!AR156*'Unit emission'!AA243)*4545454.54545455)/30</f>
        <v>401264797.27773505</v>
      </c>
      <c r="EA67">
        <f>(('RCP26 scenario'!AS68*'Unit emission'!AB111+'RCP26 scenario'!AS156*'Unit emission'!AB243)*4545454.54545455)/30</f>
        <v>1213059814.1892352</v>
      </c>
      <c r="EB67">
        <f>(('RCP26 scenario'!AT68*'Unit emission'!AC111+'RCP26 scenario'!AT156*'Unit emission'!AC243)*4545454.54545455)/30</f>
        <v>308514377.48064309</v>
      </c>
      <c r="EC67">
        <f>(('RCP26 scenario'!AU68*'Unit emission'!AD111+'RCP26 scenario'!AU156*'Unit emission'!AD243)*4545454.54545455)/30</f>
        <v>582586784.02216613</v>
      </c>
      <c r="ED67">
        <f>(('RCP26 scenario'!AV68*'Unit emission'!AE111+'RCP26 scenario'!AV156*'Unit emission'!AE243)*4545454.54545455)/30</f>
        <v>48234516.923611246</v>
      </c>
      <c r="EE67">
        <f>(('RCP26 scenario'!AW68*'Unit emission'!AF111+'RCP26 scenario'!AW156*'Unit emission'!AF243)*4545454.54545455)/30</f>
        <v>227151007.05215368</v>
      </c>
      <c r="EF67">
        <f>(('RCP26 scenario'!AX68*'Unit emission'!AG111+'RCP26 scenario'!AX156*'Unit emission'!AG243)*4545454.54545455)/30</f>
        <v>402927872.97136152</v>
      </c>
      <c r="EG67">
        <f>(('RCP26 scenario'!AY68*'Unit emission'!AH111+'RCP26 scenario'!AY156*'Unit emission'!AH243)*4545454.54545455)/30</f>
        <v>133236464.80166432</v>
      </c>
      <c r="EH67">
        <f>(('RCP26 scenario'!AZ68*'Unit emission'!AI111+'RCP26 scenario'!AZ156*'Unit emission'!AI243)*4545454.54545455)/30</f>
        <v>468350236.27613765</v>
      </c>
      <c r="EI67">
        <f>(('RCP26 scenario'!BA68*'Unit emission'!AJ111)*4545454.54545455)/30</f>
        <v>0</v>
      </c>
      <c r="EJ67" s="9">
        <f>(('RCP26 scenario'!BB68*'Unit emission'!T111)*4545454.54545455)/30</f>
        <v>0</v>
      </c>
      <c r="EK67" s="9">
        <f>(('RCP26 scenario'!BC68*'Unit emission'!U111)*4545454.54545455)/30</f>
        <v>0</v>
      </c>
      <c r="EL67" s="9">
        <f>(('RCP26 scenario'!BD68*'Unit emission'!V111)*4545454.54545455)/30</f>
        <v>0</v>
      </c>
      <c r="EM67" s="9">
        <f>(('RCP26 scenario'!BE68*'Unit emission'!W111)*4545454.54545455)/30</f>
        <v>0</v>
      </c>
      <c r="EN67" s="9">
        <f>(('RCP26 scenario'!BF68*'Unit emission'!X111)*4545454.54545455)/30</f>
        <v>0</v>
      </c>
      <c r="EO67" s="9">
        <f>(('RCP26 scenario'!BG68*'Unit emission'!Y111)*4545454.54545455)/30</f>
        <v>0</v>
      </c>
      <c r="EP67" s="9">
        <f>(('RCP26 scenario'!BH68*'Unit emission'!Z111)*4545454.54545455)/30</f>
        <v>0</v>
      </c>
      <c r="EQ67" s="9">
        <f>(('RCP26 scenario'!BI68*'Unit emission'!AA111)*4545454.54545455)/30</f>
        <v>0</v>
      </c>
      <c r="ER67" s="9">
        <f>(('RCP26 scenario'!BJ68*'Unit emission'!AB111)*4545454.54545455)/30</f>
        <v>0</v>
      </c>
      <c r="ES67" s="9">
        <f>(('RCP26 scenario'!BK68*'Unit emission'!AC111)*4545454.54545455)/30</f>
        <v>0</v>
      </c>
      <c r="ET67" s="9">
        <f>(('RCP26 scenario'!BL68*'Unit emission'!AD111)*4545454.54545455)/30</f>
        <v>0</v>
      </c>
      <c r="EU67" s="9">
        <f>(('RCP26 scenario'!BM68*'Unit emission'!AE111)*4545454.54545455)/30</f>
        <v>0</v>
      </c>
      <c r="EV67" s="9">
        <f>(('RCP26 scenario'!BN68*'Unit emission'!AF111)*4545454.54545455)/30</f>
        <v>0</v>
      </c>
      <c r="EW67" s="9">
        <f>(('RCP26 scenario'!BO68*'Unit emission'!AG111)*4545454.54545455)/30</f>
        <v>0</v>
      </c>
      <c r="EX67" s="9">
        <f>(('RCP26 scenario'!BP68*'Unit emission'!AH111)*4545454.54545455)/30</f>
        <v>0</v>
      </c>
      <c r="EY67" s="9">
        <f>(('RCP26 scenario'!BQ68*'Unit emission'!AI111)*4545454.54545455)/30</f>
        <v>0</v>
      </c>
      <c r="EZ67" s="9">
        <f>(('RCP26 scenario'!BR68*'Unit emission'!AJ111)*4545454.54545455)/30</f>
        <v>0</v>
      </c>
      <c r="FA67" s="9">
        <f>(('RCP26 scenario'!BS68*'Unit emission'!T111)*4545454.54545455)/30</f>
        <v>0</v>
      </c>
      <c r="FB67" s="9">
        <f>(('RCP26 scenario'!BT68*'Unit emission'!U111)*4545454.54545455)/30</f>
        <v>0</v>
      </c>
      <c r="FC67" s="9">
        <f>(('RCP26 scenario'!BU68*'Unit emission'!V111)*4545454.54545455)/30</f>
        <v>0</v>
      </c>
      <c r="FD67" s="9">
        <f>(('RCP26 scenario'!BV68*'Unit emission'!W111)*4545454.54545455)/30</f>
        <v>0</v>
      </c>
      <c r="FE67" s="9">
        <f>(('RCP26 scenario'!BW68*'Unit emission'!X111)*4545454.54545455)/30</f>
        <v>0</v>
      </c>
      <c r="FF67" s="9">
        <f>(('RCP26 scenario'!BX68*'Unit emission'!Y111)*4545454.54545455)/30</f>
        <v>0</v>
      </c>
      <c r="FG67" s="9">
        <f>(('RCP26 scenario'!BY68*'Unit emission'!Z111)*4545454.54545455)/30</f>
        <v>0</v>
      </c>
      <c r="FH67" s="9">
        <f>(('RCP26 scenario'!BZ68*'Unit emission'!AA111)*4545454.54545455)/30</f>
        <v>0</v>
      </c>
      <c r="FI67" s="9">
        <f>(('RCP26 scenario'!CA68*'Unit emission'!AB111)*4545454.54545455)/30</f>
        <v>0</v>
      </c>
      <c r="FJ67" s="9">
        <f>(('RCP26 scenario'!CB68*'Unit emission'!AC111)*4545454.54545455)/30</f>
        <v>0</v>
      </c>
      <c r="FK67" s="9">
        <f>(('RCP26 scenario'!CC68*'Unit emission'!AD111)*4545454.54545455)/30</f>
        <v>0</v>
      </c>
      <c r="FL67" s="9">
        <f>(('RCP26 scenario'!CD68*'Unit emission'!AE111)*4545454.54545455)/30</f>
        <v>0</v>
      </c>
      <c r="FM67" s="9">
        <f>(('RCP26 scenario'!CE68*'Unit emission'!AF111)*4545454.54545455)/30</f>
        <v>0</v>
      </c>
      <c r="FN67" s="9">
        <f>(('RCP26 scenario'!CF68*'Unit emission'!AG111)*4545454.54545455)/30</f>
        <v>0</v>
      </c>
      <c r="FO67" s="9">
        <f>(('RCP26 scenario'!CG68*'Unit emission'!AH111)*4545454.54545455)/30</f>
        <v>0</v>
      </c>
      <c r="FP67" s="9">
        <f>(('RCP26 scenario'!CH68*'Unit emission'!AI111)*4545454.54545455)/30</f>
        <v>0</v>
      </c>
      <c r="FQ67">
        <v>0</v>
      </c>
      <c r="FR67">
        <v>0</v>
      </c>
      <c r="FS67">
        <v>67.666666666666671</v>
      </c>
      <c r="FT67">
        <f>(('RCP19 scenario'!C68*'Unit emission'!AK111+'RCP19 scenario'!C156*'Unit emission'!AK243)*4545454.54545455)/30</f>
        <v>1548714877.0510948</v>
      </c>
      <c r="FU67">
        <f>(('RCP19 scenario'!D68*'Unit emission'!AL111+'RCP19 scenario'!D156*'Unit emission'!AL243)*4545454.54545455)/30</f>
        <v>18402902.3811206</v>
      </c>
      <c r="FV67">
        <f>(('RCP19 scenario'!E68*'Unit emission'!AM111+'RCP19 scenario'!E156*'Unit emission'!AM243)*4545454.54545455)/30</f>
        <v>49819862.304812945</v>
      </c>
      <c r="FW67">
        <f>(('RCP19 scenario'!F68*'Unit emission'!AN111+'RCP19 scenario'!F156*'Unit emission'!AN243)*4545454.54545455)/30</f>
        <v>132431853.98612669</v>
      </c>
      <c r="FX67">
        <f>(('RCP19 scenario'!G68*'Unit emission'!AO111+'RCP19 scenario'!G156*'Unit emission'!AO243)*4545454.54545455)/30</f>
        <v>199692796.14254722</v>
      </c>
      <c r="FY67">
        <f>(('RCP19 scenario'!H68*'Unit emission'!AP111+'RCP19 scenario'!H156*'Unit emission'!AP243)*4545454.54545455)/30</f>
        <v>22149921.41378108</v>
      </c>
      <c r="FZ67">
        <f>(('RCP19 scenario'!I68*'Unit emission'!AQ111+'RCP19 scenario'!I156*'Unit emission'!AQ243)*4545454.54545455)/30</f>
        <v>15736282.319563238</v>
      </c>
      <c r="GA67">
        <f>(('RCP19 scenario'!J68*'Unit emission'!AR111+'RCP19 scenario'!J156*'Unit emission'!AR243)*4545454.54545455)/30</f>
        <v>632912310.63731754</v>
      </c>
      <c r="GB67">
        <f>(('RCP19 scenario'!K68*'Unit emission'!AS111+'RCP19 scenario'!K156*'Unit emission'!AS243)*4545454.54545455)/30</f>
        <v>2055104848.5630805</v>
      </c>
      <c r="GC67">
        <f>(('RCP19 scenario'!L68*'Unit emission'!AT111+'RCP19 scenario'!L156*'Unit emission'!AT243)*4545454.54545455)/30</f>
        <v>228601741.3730132</v>
      </c>
      <c r="GD67">
        <f>(('RCP19 scenario'!M68*'Unit emission'!AU111+'RCP19 scenario'!M156*'Unit emission'!AU243)*4545454.54545455)/30</f>
        <v>640735612.877581</v>
      </c>
      <c r="GE67">
        <f>(('RCP19 scenario'!N68*'Unit emission'!AV111+'RCP19 scenario'!N156*'Unit emission'!AV243)*4545454.54545455)/30</f>
        <v>34823178.06377022</v>
      </c>
      <c r="GF67">
        <f>(('RCP19 scenario'!O68*'Unit emission'!AW111+'RCP19 scenario'!O156*'Unit emission'!AW243)*4545454.54545455)/30</f>
        <v>52057378.76330094</v>
      </c>
      <c r="GG67">
        <f>(('RCP19 scenario'!P68*'Unit emission'!AX111+'RCP19 scenario'!P156*'Unit emission'!AX243)*4545454.54545455)/30</f>
        <v>170921034.91731706</v>
      </c>
      <c r="GH67">
        <f>(('RCP19 scenario'!Q68*'Unit emission'!AY111+'RCP19 scenario'!Q156*'Unit emission'!AY243)*4545454.54545455)/30</f>
        <v>48850776.549848057</v>
      </c>
      <c r="GI67">
        <f>(('RCP19 scenario'!R68*'Unit emission'!AZ111+'RCP19 scenario'!R156*'Unit emission'!AZ243)*4545454.54545455)/30</f>
        <v>550249429.24225223</v>
      </c>
      <c r="GJ67">
        <f>(('RCP19 scenario'!S68*'Unit emission'!BA111)*4545454.54545455)/30</f>
        <v>0</v>
      </c>
      <c r="GK67">
        <f>(('RCP19 scenario'!T68*'Unit emission'!AK111+'RCP19 scenario'!T156*'Unit emission'!AK243)*4545454.54545455)/30</f>
        <v>1497368255.4230411</v>
      </c>
      <c r="GL67">
        <f>(('RCP19 scenario'!U68*'Unit emission'!AL111+'RCP19 scenario'!U156*'Unit emission'!AL243)*4545454.54545455)/30</f>
        <v>15827156.398823557</v>
      </c>
      <c r="GM67">
        <f>(('RCP19 scenario'!V68*'Unit emission'!AM111+'RCP19 scenario'!V156*'Unit emission'!AM243)*4545454.54545455)/30</f>
        <v>41189040.475903183</v>
      </c>
      <c r="GN67">
        <f>(('RCP19 scenario'!W68*'Unit emission'!AN111+'RCP19 scenario'!W156*'Unit emission'!AN243)*4545454.54545455)/30</f>
        <v>128445209.96505502</v>
      </c>
      <c r="GO67">
        <f>(('RCP19 scenario'!X68*'Unit emission'!AO111+'RCP19 scenario'!X156*'Unit emission'!AO243)*4545454.54545455)/30</f>
        <v>178315160.94193542</v>
      </c>
      <c r="GP67">
        <f>(('RCP19 scenario'!Y68*'Unit emission'!AP111+'RCP19 scenario'!Y156*'Unit emission'!AP243)*4545454.54545455)/30</f>
        <v>21448774.172582224</v>
      </c>
      <c r="GQ67">
        <f>(('RCP19 scenario'!Z68*'Unit emission'!AQ111+'RCP19 scenario'!Z156*'Unit emission'!AQ243)*4545454.54545455)/30</f>
        <v>13505251.61041126</v>
      </c>
      <c r="GR67">
        <f>(('RCP19 scenario'!AA68*'Unit emission'!AR111+'RCP19 scenario'!AA156*'Unit emission'!AR243)*4545454.54545455)/30</f>
        <v>615944728.70723748</v>
      </c>
      <c r="GS67">
        <f>(('RCP19 scenario'!AB68*'Unit emission'!AS111+'RCP19 scenario'!AB156*'Unit emission'!AS243)*4545454.54545455)/30</f>
        <v>2013936254.9620514</v>
      </c>
      <c r="GT67">
        <f>(('RCP19 scenario'!AC68*'Unit emission'!AT111+'RCP19 scenario'!AC156*'Unit emission'!AT243)*4545454.54545455)/30</f>
        <v>223742274.38844448</v>
      </c>
      <c r="GU67">
        <f>(('RCP19 scenario'!AD68*'Unit emission'!AU111+'RCP19 scenario'!AD156*'Unit emission'!AU243)*4545454.54545455)/30</f>
        <v>630222591.97648942</v>
      </c>
      <c r="GV67">
        <f>(('RCP19 scenario'!AE68*'Unit emission'!AV111+'RCP19 scenario'!AE156*'Unit emission'!AV243)*4545454.54545455)/30</f>
        <v>33796811.727475598</v>
      </c>
      <c r="GW67">
        <f>(('RCP19 scenario'!AF68*'Unit emission'!AW111+'RCP19 scenario'!AF156*'Unit emission'!AW243)*4545454.54545455)/30</f>
        <v>49279714.806676008</v>
      </c>
      <c r="GX67">
        <f>(('RCP19 scenario'!AG68*'Unit emission'!AX111+'RCP19 scenario'!AG156*'Unit emission'!AX243)*4545454.54545455)/30</f>
        <v>167628477.52683094</v>
      </c>
      <c r="GY67">
        <f>(('RCP19 scenario'!AH68*'Unit emission'!AY111+'RCP19 scenario'!AH156*'Unit emission'!AY243)*4545454.54545455)/30</f>
        <v>46125722.285594173</v>
      </c>
      <c r="GZ67">
        <f>(('RCP19 scenario'!AI68*'Unit emission'!AZ111+'RCP19 scenario'!AI156*'Unit emission'!AZ243)*4545454.54545455)/30</f>
        <v>536330758.01792991</v>
      </c>
      <c r="HA67">
        <f>(('RCP19 scenario'!AJ68*'Unit emission'!BA111)*4545454.54545455)/30</f>
        <v>0</v>
      </c>
      <c r="HB67">
        <f>(('RCP19 scenario'!AK68*'Unit emission'!AK111+'RCP19 scenario'!AK156*'Unit emission'!AK243)*4545454.54545455)/30</f>
        <v>1446021633.7949998</v>
      </c>
      <c r="HC67">
        <f>(('RCP19 scenario'!AL68*'Unit emission'!AL111+'RCP19 scenario'!AL156*'Unit emission'!AL243)*4545454.54545455)/30</f>
        <v>13251410.416526509</v>
      </c>
      <c r="HD67">
        <f>(('RCP19 scenario'!AM68*'Unit emission'!AM111+'RCP19 scenario'!AM156*'Unit emission'!AM243)*4545454.54545455)/30</f>
        <v>32558218.646993734</v>
      </c>
      <c r="HE67">
        <f>(('RCP19 scenario'!AN68*'Unit emission'!AN111+'RCP19 scenario'!AN156*'Unit emission'!AN243)*4545454.54545455)/30</f>
        <v>124458565.9439823</v>
      </c>
      <c r="HF67">
        <f>(('RCP19 scenario'!AO68*'Unit emission'!AO111+'RCP19 scenario'!AO156*'Unit emission'!AO243)*4545454.54545455)/30</f>
        <v>156937525.74132353</v>
      </c>
      <c r="HG67">
        <f>(('RCP19 scenario'!AP68*'Unit emission'!AP111+'RCP19 scenario'!AP156*'Unit emission'!AP243)*4545454.54545455)/30</f>
        <v>20747626.931383371</v>
      </c>
      <c r="HH67">
        <f>(('RCP19 scenario'!AQ68*'Unit emission'!AQ111+'RCP19 scenario'!AQ156*'Unit emission'!AQ243)*4545454.54545455)/30</f>
        <v>11274220.901259175</v>
      </c>
      <c r="HI67">
        <f>(('RCP19 scenario'!AR68*'Unit emission'!AR111+'RCP19 scenario'!AR156*'Unit emission'!AR243)*4545454.54545455)/30</f>
        <v>598977146.77715719</v>
      </c>
      <c r="HJ67">
        <f>(('RCP19 scenario'!AS68*'Unit emission'!AS111+'RCP19 scenario'!AS156*'Unit emission'!AS243)*4545454.54545455)/30</f>
        <v>1972767661.3610225</v>
      </c>
      <c r="HK67">
        <f>(('RCP19 scenario'!AT68*'Unit emission'!AT111+'RCP19 scenario'!AT156*'Unit emission'!AT243)*4545454.54545455)/30</f>
        <v>218882807.40387577</v>
      </c>
      <c r="HL67">
        <f>(('RCP19 scenario'!AU68*'Unit emission'!AU111+'RCP19 scenario'!AU156*'Unit emission'!AU243)*4545454.54545455)/30</f>
        <v>619709571.07539761</v>
      </c>
      <c r="HM67">
        <f>(('RCP19 scenario'!AV68*'Unit emission'!AV111+'RCP19 scenario'!AV156*'Unit emission'!AV243)*4545454.54545455)/30</f>
        <v>32770445.391181093</v>
      </c>
      <c r="HN67">
        <f>(('RCP19 scenario'!AW68*'Unit emission'!AW111+'RCP19 scenario'!AW156*'Unit emission'!AW243)*4545454.54545455)/30</f>
        <v>46502050.850051209</v>
      </c>
      <c r="HO67">
        <f>(('RCP19 scenario'!AX68*'Unit emission'!AX111+'RCP19 scenario'!AX156*'Unit emission'!AX243)*4545454.54545455)/30</f>
        <v>164335920.13634354</v>
      </c>
      <c r="HP67">
        <f>(('RCP19 scenario'!AY68*'Unit emission'!AY111+'RCP19 scenario'!AY156*'Unit emission'!AY243)*4545454.54545455)/30</f>
        <v>43400668.021340281</v>
      </c>
      <c r="HQ67">
        <f>(('RCP19 scenario'!AZ68*'Unit emission'!AZ111+'RCP19 scenario'!AZ156*'Unit emission'!AZ243)*4545454.54545455)/30</f>
        <v>522412086.79360765</v>
      </c>
      <c r="HR67">
        <f>(('RCP19 scenario'!BA68*'Unit emission'!BA111)*4545454.54545455)/30</f>
        <v>0</v>
      </c>
      <c r="HS67" s="9">
        <f>(('RCP19 scenario'!BB68*'Unit emission'!AK111)*4545454.54545455)/30</f>
        <v>0</v>
      </c>
      <c r="HT67" s="9">
        <f>(('RCP19 scenario'!BC68*'Unit emission'!AL111)*4545454.54545455)/30</f>
        <v>0</v>
      </c>
      <c r="HU67" s="9">
        <f>(('RCP19 scenario'!BD68*'Unit emission'!AM111)*4545454.54545455)/30</f>
        <v>0</v>
      </c>
      <c r="HV67" s="9">
        <f>(('RCP19 scenario'!BE68*'Unit emission'!AN111)*4545454.54545455)/30</f>
        <v>0</v>
      </c>
      <c r="HW67" s="9">
        <f>(('RCP19 scenario'!BF68*'Unit emission'!AO111)*4545454.54545455)/30</f>
        <v>0</v>
      </c>
      <c r="HX67" s="9">
        <f>(('RCP19 scenario'!BG68*'Unit emission'!AP111)*4545454.54545455)/30</f>
        <v>0</v>
      </c>
      <c r="HY67" s="9">
        <f>(('RCP19 scenario'!BH68*'Unit emission'!AQ111)*4545454.54545455)/30</f>
        <v>0</v>
      </c>
      <c r="HZ67" s="9">
        <f>(('RCP19 scenario'!BI68*'Unit emission'!AR111)*4545454.54545455)/30</f>
        <v>0</v>
      </c>
      <c r="IA67" s="9">
        <f>(('RCP19 scenario'!BJ68*'Unit emission'!AS111)*4545454.54545455)/30</f>
        <v>0</v>
      </c>
      <c r="IB67" s="9">
        <f>(('RCP19 scenario'!BK68*'Unit emission'!AT111)*4545454.54545455)/30</f>
        <v>0</v>
      </c>
      <c r="IC67" s="9">
        <f>(('RCP19 scenario'!BL68*'Unit emission'!AU111)*4545454.54545455)/30</f>
        <v>0</v>
      </c>
      <c r="ID67" s="9">
        <f>(('RCP19 scenario'!BM68*'Unit emission'!AV111)*4545454.54545455)/30</f>
        <v>0</v>
      </c>
      <c r="IE67" s="9">
        <f>(('RCP19 scenario'!BN68*'Unit emission'!AW111)*4545454.54545455)/30</f>
        <v>0</v>
      </c>
      <c r="IF67" s="9">
        <f>(('RCP19 scenario'!BO68*'Unit emission'!AX111)*4545454.54545455)/30</f>
        <v>0</v>
      </c>
      <c r="IG67" s="9">
        <f>(('RCP19 scenario'!BP68*'Unit emission'!AY111)*4545454.54545455)/30</f>
        <v>0</v>
      </c>
      <c r="IH67" s="9">
        <f>(('RCP19 scenario'!BQ68*'Unit emission'!AZ111)*4545454.54545455)/30</f>
        <v>0</v>
      </c>
      <c r="II67" s="9">
        <f>(('RCP19 scenario'!BR68*'Unit emission'!BA111)*4545454.54545455)/30</f>
        <v>0</v>
      </c>
      <c r="IJ67" s="9">
        <f>(('RCP19 scenario'!BS68*'Unit emission'!AK111)*4545454.54545455)/30</f>
        <v>0</v>
      </c>
      <c r="IK67" s="9">
        <f>(('RCP19 scenario'!BT68*'Unit emission'!AL111)*4545454.54545455)/30</f>
        <v>0</v>
      </c>
      <c r="IL67" s="9">
        <f>(('RCP19 scenario'!BU68*'Unit emission'!AM111)*4545454.54545455)/30</f>
        <v>0</v>
      </c>
      <c r="IM67" s="9">
        <f>(('RCP19 scenario'!BV68*'Unit emission'!AN111)*4545454.54545455)/30</f>
        <v>0</v>
      </c>
      <c r="IN67" s="9">
        <f>(('RCP19 scenario'!BW68*'Unit emission'!AO111)*4545454.54545455)/30</f>
        <v>0</v>
      </c>
      <c r="IO67" s="9">
        <f>(('RCP19 scenario'!BX68*'Unit emission'!AP111)*4545454.54545455)/30</f>
        <v>0</v>
      </c>
      <c r="IP67" s="9">
        <f>(('RCP19 scenario'!BY68*'Unit emission'!AQ111)*4545454.54545455)/30</f>
        <v>0</v>
      </c>
      <c r="IQ67" s="9">
        <f>(('RCP19 scenario'!BZ68*'Unit emission'!AR111)*4545454.54545455)/30</f>
        <v>0</v>
      </c>
      <c r="IR67" s="9">
        <f>(('RCP19 scenario'!CA68*'Unit emission'!AS111)*4545454.54545455)/30</f>
        <v>0</v>
      </c>
      <c r="IS67" s="9">
        <f>(('RCP19 scenario'!CB68*'Unit emission'!AT111)*4545454.54545455)/30</f>
        <v>0</v>
      </c>
      <c r="IT67" s="9">
        <f>(('RCP19 scenario'!CC68*'Unit emission'!AU111)*4545454.54545455)/30</f>
        <v>0</v>
      </c>
      <c r="IU67" s="9">
        <f>(('RCP19 scenario'!CD68*'Unit emission'!AV111)*4545454.54545455)/30</f>
        <v>0</v>
      </c>
      <c r="IV67" s="9">
        <f>(('RCP19 scenario'!CE68*'Unit emission'!AW111)*4545454.54545455)/30</f>
        <v>0</v>
      </c>
      <c r="IW67" s="9">
        <f>(('RCP19 scenario'!CF68*'Unit emission'!AX111)*4545454.54545455)/30</f>
        <v>0</v>
      </c>
      <c r="IX67" s="9">
        <f>(('RCP19 scenario'!CG68*'Unit emission'!AY111)*4545454.54545455)/30</f>
        <v>0</v>
      </c>
      <c r="IY67" s="9">
        <f>(('RCP19 scenario'!CH68*'Unit emission'!AZ111)*4545454.54545455)/30</f>
        <v>0</v>
      </c>
    </row>
    <row r="68" spans="1:259" x14ac:dyDescent="0.25">
      <c r="A68">
        <v>2031</v>
      </c>
      <c r="B68">
        <f>(('Base-scenario'!C69*'Unit emission'!C112+'Base-scenario'!C157*'Unit emission'!C244)*4545454.54545455)/30</f>
        <v>1895877875.3378122</v>
      </c>
      <c r="C68">
        <f>(('Base-scenario'!D69*'Unit emission'!D112+'Base-scenario'!D157*'Unit emission'!D244)*4545454.54545455)/30</f>
        <v>510811330.88477212</v>
      </c>
      <c r="D68">
        <f>(('Base-scenario'!E69*'Unit emission'!E112+'Base-scenario'!E157*'Unit emission'!E244)*4545454.54545455)/30</f>
        <v>212839286.97187912</v>
      </c>
      <c r="E68">
        <f>(('Base-scenario'!F69*'Unit emission'!F112+'Base-scenario'!F157*'Unit emission'!F244)*4545454.54545455)/30</f>
        <v>158465907.74659377</v>
      </c>
      <c r="F68">
        <f>(('Base-scenario'!G69*'Unit emission'!G112+'Base-scenario'!G157*'Unit emission'!G244)*4545454.54545455)/30</f>
        <v>1323375421.397907</v>
      </c>
      <c r="G68">
        <f>(('Base-scenario'!H69*'Unit emission'!H112+'Base-scenario'!H157*'Unit emission'!H244)*4545454.54545455)/30</f>
        <v>59971003.51089067</v>
      </c>
      <c r="H68">
        <f>(('Base-scenario'!I69*'Unit emission'!I112+'Base-scenario'!I157*'Unit emission'!I244)*4545454.54545455)/30</f>
        <v>68623037.79194802</v>
      </c>
      <c r="I68">
        <f>(('Base-scenario'!J69*'Unit emission'!J112+'Base-scenario'!J157*'Unit emission'!J244)*4545454.54545455)/30</f>
        <v>278572983.14952344</v>
      </c>
      <c r="J68">
        <f>(('Base-scenario'!K69*'Unit emission'!K112+'Base-scenario'!K157*'Unit emission'!K244)*4545454.54545455)/30</f>
        <v>1554970048.9783335</v>
      </c>
      <c r="K68">
        <f>(('Base-scenario'!L69*'Unit emission'!L112+'Base-scenario'!L157*'Unit emission'!L244)*4545454.54545455)/30</f>
        <v>251902542.02350089</v>
      </c>
      <c r="L68">
        <f>(('Base-scenario'!M69*'Unit emission'!M112+'Base-scenario'!M157*'Unit emission'!M244)*4545454.54545455)/30</f>
        <v>303318337.93122345</v>
      </c>
      <c r="M68">
        <f>(('Base-scenario'!N69*'Unit emission'!N112+'Base-scenario'!N157*'Unit emission'!N244)*4545454.54545455)/30</f>
        <v>40385487.684161447</v>
      </c>
      <c r="N68">
        <f>(('Base-scenario'!O69*'Unit emission'!O112+'Base-scenario'!O157*'Unit emission'!O244)*4545454.54545455)/30</f>
        <v>140313796.92426264</v>
      </c>
      <c r="O68">
        <f>(('Base-scenario'!P69*'Unit emission'!P112+'Base-scenario'!P157*'Unit emission'!P244)*4545454.54545455)/30</f>
        <v>104810687.74103694</v>
      </c>
      <c r="P68">
        <f>(('Base-scenario'!Q69*'Unit emission'!Q112+'Base-scenario'!Q157*'Unit emission'!Q244)*4545454.54545455)/30</f>
        <v>97335466.389710054</v>
      </c>
      <c r="Q68">
        <f>(('Base-scenario'!R69*'Unit emission'!R112+'Base-scenario'!R157*'Unit emission'!R244)*4545454.54545455)/30</f>
        <v>393208614.28318346</v>
      </c>
      <c r="R68">
        <v>0</v>
      </c>
      <c r="S68">
        <f>(('Base-scenario'!T69*'Unit emission'!C112+'Base-scenario'!T157*'Unit emission'!C244)*4545454.54545455)/30</f>
        <v>1802093161.1754467</v>
      </c>
      <c r="T68">
        <f>(('Base-scenario'!U69*'Unit emission'!D112+'Base-scenario'!U157*'Unit emission'!D244)*4545454.54545455)/30</f>
        <v>467746070.08171952</v>
      </c>
      <c r="U68">
        <f>(('Base-scenario'!V69*'Unit emission'!E112+'Base-scenario'!V157*'Unit emission'!E244)*4545454.54545455)/30</f>
        <v>198940838.29617089</v>
      </c>
      <c r="V68">
        <f>(('Base-scenario'!W69*'Unit emission'!F112+'Base-scenario'!W157*'Unit emission'!F244)*4545454.54545455)/30</f>
        <v>152998043.63948077</v>
      </c>
      <c r="W68">
        <f>(('Base-scenario'!X69*'Unit emission'!G112+'Base-scenario'!X157*'Unit emission'!G244)*4545454.54545455)/30</f>
        <v>1274748557.113179</v>
      </c>
      <c r="X68">
        <f>(('Base-scenario'!Y69*'Unit emission'!H112+'Base-scenario'!Y157*'Unit emission'!H244)*4545454.54545455)/30</f>
        <v>58552244.497763246</v>
      </c>
      <c r="Y68">
        <f>(('Base-scenario'!Z69*'Unit emission'!I112+'Base-scenario'!Z157*'Unit emission'!I244)*4545454.54545455)/30</f>
        <v>64435444.912889652</v>
      </c>
      <c r="Z68">
        <f>(('Base-scenario'!AA69*'Unit emission'!J112+'Base-scenario'!AA157*'Unit emission'!J244)*4545454.54545455)/30</f>
        <v>267176209.35776043</v>
      </c>
      <c r="AA68">
        <f>(('Base-scenario'!AB69*'Unit emission'!K112+'Base-scenario'!AB157*'Unit emission'!K244)*4545454.54545455)/30</f>
        <v>1491200525.5167124</v>
      </c>
      <c r="AB68">
        <f>(('Base-scenario'!AC69*'Unit emission'!L112+'Base-scenario'!AC157*'Unit emission'!L244)*4545454.54545455)/30</f>
        <v>244897110.35693729</v>
      </c>
      <c r="AC68">
        <f>(('Base-scenario'!AD69*'Unit emission'!M112+'Base-scenario'!AD157*'Unit emission'!M244)*4545454.54545455)/30</f>
        <v>295651807.37609905</v>
      </c>
      <c r="AD68">
        <f>(('Base-scenario'!AE69*'Unit emission'!N112+'Base-scenario'!AE157*'Unit emission'!N244)*4545454.54545455)/30</f>
        <v>38899456.579989247</v>
      </c>
      <c r="AE68">
        <f>(('Base-scenario'!AF69*'Unit emission'!O112+'Base-scenario'!AF157*'Unit emission'!O244)*4545454.54545455)/30</f>
        <v>135059392.6974315</v>
      </c>
      <c r="AF68">
        <f>(('Base-scenario'!AG69*'Unit emission'!P112+'Base-scenario'!AG157*'Unit emission'!P244)*4545454.54545455)/30</f>
        <v>103060774.60585138</v>
      </c>
      <c r="AG68">
        <f>(('Base-scenario'!AH69*'Unit emission'!Q112+'Base-scenario'!AH157*'Unit emission'!Q244)*4545454.54545455)/30</f>
        <v>94728344.856961697</v>
      </c>
      <c r="AH68">
        <f>(('Base-scenario'!AI69*'Unit emission'!R112+'Base-scenario'!AI157*'Unit emission'!R244)*4545454.54545455)/30</f>
        <v>377439470.65026504</v>
      </c>
      <c r="AI68">
        <v>0</v>
      </c>
      <c r="AJ68">
        <f>(('Base-scenario'!AK69*'Unit emission'!C112+'Base-scenario'!AK157*'Unit emission'!C244)*4545454.54545455)/30</f>
        <v>1708308447.0130811</v>
      </c>
      <c r="AK68">
        <f>(('Base-scenario'!AL69*'Unit emission'!D112+'Base-scenario'!AL157*'Unit emission'!D244)*4545454.54545455)/30</f>
        <v>424680809.27866268</v>
      </c>
      <c r="AL68">
        <f>(('Base-scenario'!AM69*'Unit emission'!E112+'Base-scenario'!AM157*'Unit emission'!E244)*4545454.54545455)/30</f>
        <v>185042389.62046394</v>
      </c>
      <c r="AM68">
        <f>(('Base-scenario'!AN69*'Unit emission'!F112+'Base-scenario'!AN157*'Unit emission'!F244)*4545454.54545455)/30</f>
        <v>147530179.53236759</v>
      </c>
      <c r="AN68">
        <f>(('Base-scenario'!AO69*'Unit emission'!G112+'Base-scenario'!AO157*'Unit emission'!G244)*4545454.54545455)/30</f>
        <v>1226121692.8284545</v>
      </c>
      <c r="AO68">
        <f>(('Base-scenario'!AP69*'Unit emission'!H112+'Base-scenario'!AP157*'Unit emission'!H244)*4545454.54545455)/30</f>
        <v>57133485.484635837</v>
      </c>
      <c r="AP68">
        <f>(('Base-scenario'!AQ69*'Unit emission'!I112+'Base-scenario'!AQ157*'Unit emission'!I244)*4545454.54545455)/30</f>
        <v>60247852.033831276</v>
      </c>
      <c r="AQ68">
        <f>(('Base-scenario'!AR69*'Unit emission'!J112+'Base-scenario'!AR157*'Unit emission'!J244)*4545454.54545455)/30</f>
        <v>255779435.56599751</v>
      </c>
      <c r="AR68">
        <f>(('Base-scenario'!AS69*'Unit emission'!K112+'Base-scenario'!AS157*'Unit emission'!K244)*4545454.54545455)/30</f>
        <v>1427431002.0550942</v>
      </c>
      <c r="AS68">
        <f>(('Base-scenario'!AT69*'Unit emission'!L112+'Base-scenario'!AT157*'Unit emission'!L244)*4545454.54545455)/30</f>
        <v>237891678.69037294</v>
      </c>
      <c r="AT68">
        <f>(('Base-scenario'!AU69*'Unit emission'!M112+'Base-scenario'!AU157*'Unit emission'!M244)*4545454.54545455)/30</f>
        <v>287985276.82097226</v>
      </c>
      <c r="AU68">
        <f>(('Base-scenario'!AV69*'Unit emission'!N112+'Base-scenario'!AV157*'Unit emission'!N244)*4545454.54545455)/30</f>
        <v>37413425.4758173</v>
      </c>
      <c r="AV68">
        <f>(('Base-scenario'!AW69*'Unit emission'!O112+'Base-scenario'!AW157*'Unit emission'!O244)*4545454.54545455)/30</f>
        <v>129804988.47060032</v>
      </c>
      <c r="AW68">
        <f>(('Base-scenario'!AX69*'Unit emission'!P112+'Base-scenario'!AX157*'Unit emission'!P244)*4545454.54545455)/30</f>
        <v>101310861.47066607</v>
      </c>
      <c r="AX68">
        <f>(('Base-scenario'!AY69*'Unit emission'!Q112+'Base-scenario'!AY157*'Unit emission'!Q244)*4545454.54545455)/30</f>
        <v>92121223.324213564</v>
      </c>
      <c r="AY68">
        <f>(('Base-scenario'!AZ69*'Unit emission'!R112+'Base-scenario'!AZ157*'Unit emission'!R244)*4545454.54545455)/30</f>
        <v>361670327.01734656</v>
      </c>
      <c r="AZ68">
        <v>0</v>
      </c>
      <c r="BA68" s="9">
        <f>(('Base-scenario'!BB69*'Unit emission'!C112)*4545454.54545455)/30</f>
        <v>0</v>
      </c>
      <c r="BB68" s="9">
        <f>(('Base-scenario'!BC69*'Unit emission'!D112)*4545454.54545455)/30</f>
        <v>0</v>
      </c>
      <c r="BC68" s="9">
        <f>(('Base-scenario'!BD69*'Unit emission'!E112)*4545454.54545455)/30</f>
        <v>0</v>
      </c>
      <c r="BD68" s="9">
        <f>(('Base-scenario'!BE69*'Unit emission'!F112)*4545454.54545455)/30</f>
        <v>0</v>
      </c>
      <c r="BE68" s="9">
        <f>(('Base-scenario'!BF69*'Unit emission'!G112)*4545454.54545455)/30</f>
        <v>0</v>
      </c>
      <c r="BF68" s="9">
        <f>(('Base-scenario'!BG69*'Unit emission'!H112)*4545454.54545455)/30</f>
        <v>0</v>
      </c>
      <c r="BG68" s="9">
        <f>(('Base-scenario'!BH69*'Unit emission'!I112)*4545454.54545455)/30</f>
        <v>0</v>
      </c>
      <c r="BH68" s="9">
        <f>(('Base-scenario'!BI69*'Unit emission'!J112)*4545454.54545455)/30</f>
        <v>0</v>
      </c>
      <c r="BI68" s="9">
        <f>(('Base-scenario'!BJ69*'Unit emission'!K112)*4545454.54545455)/30</f>
        <v>0</v>
      </c>
      <c r="BJ68" s="9">
        <f>(('Base-scenario'!BK69*'Unit emission'!L112)*4545454.54545455)/30</f>
        <v>0</v>
      </c>
      <c r="BK68" s="9">
        <f>(('Base-scenario'!BL69*'Unit emission'!M112)*4545454.54545455)/30</f>
        <v>0</v>
      </c>
      <c r="BL68" s="9">
        <f>(('Base-scenario'!BM69*'Unit emission'!N112)*4545454.54545455)/30</f>
        <v>0</v>
      </c>
      <c r="BM68" s="9">
        <f>(('Base-scenario'!BN69*'Unit emission'!O112)*4545454.54545455)/30</f>
        <v>0</v>
      </c>
      <c r="BN68" s="9">
        <f>(('Base-scenario'!BO69*'Unit emission'!P112)*4545454.54545455)/30</f>
        <v>0</v>
      </c>
      <c r="BO68" s="9">
        <f>(('Base-scenario'!BP69*'Unit emission'!Q112)*4545454.54545455)/30</f>
        <v>0</v>
      </c>
      <c r="BP68" s="9">
        <f>(('Base-scenario'!BQ69*'Unit emission'!R112)*4545454.54545455)/30</f>
        <v>0</v>
      </c>
      <c r="BQ68" s="9">
        <v>0</v>
      </c>
      <c r="BR68" s="9">
        <f>(('Base-scenario'!BS69*'Unit emission'!C112)*4545454.54545455)/30</f>
        <v>0</v>
      </c>
      <c r="BS68" s="9">
        <f>(('Base-scenario'!BT69*'Unit emission'!D112)*4545454.54545455)/30</f>
        <v>0</v>
      </c>
      <c r="BT68" s="9">
        <f>(('Base-scenario'!BU69*'Unit emission'!E112)*4545454.54545455)/30</f>
        <v>0</v>
      </c>
      <c r="BU68" s="9">
        <f>(('Base-scenario'!BV69*'Unit emission'!F112)*4545454.54545455)/30</f>
        <v>0</v>
      </c>
      <c r="BV68" s="9">
        <f>(('Base-scenario'!BW69*'Unit emission'!G112)*4545454.54545455)/30</f>
        <v>0</v>
      </c>
      <c r="BW68" s="9">
        <f>(('Base-scenario'!BX69*'Unit emission'!H112)*4545454.54545455)/30</f>
        <v>0</v>
      </c>
      <c r="BX68" s="9">
        <f>(('Base-scenario'!BY69*'Unit emission'!I112)*4545454.54545455)/30</f>
        <v>0</v>
      </c>
      <c r="BY68" s="9">
        <f>(('Base-scenario'!BZ69*'Unit emission'!J112)*4545454.54545455)/30</f>
        <v>0</v>
      </c>
      <c r="BZ68" s="9">
        <f>(('Base-scenario'!CA69*'Unit emission'!K112)*4545454.54545455)/30</f>
        <v>0</v>
      </c>
      <c r="CA68" s="9">
        <f>(('Base-scenario'!CB69*'Unit emission'!L112)*4545454.54545455)/30</f>
        <v>0</v>
      </c>
      <c r="CB68" s="9">
        <f>(('Base-scenario'!CC69*'Unit emission'!M112)*4545454.54545455)/30</f>
        <v>0</v>
      </c>
      <c r="CC68" s="9">
        <f>(('Base-scenario'!CD69*'Unit emission'!N112)*4545454.54545455)/30</f>
        <v>0</v>
      </c>
      <c r="CD68" s="9">
        <f>(('Base-scenario'!CE69*'Unit emission'!O112)*4545454.54545455)/30</f>
        <v>0</v>
      </c>
      <c r="CE68" s="9">
        <f>(('Base-scenario'!CF69*'Unit emission'!P112)*4545454.54545455)/30</f>
        <v>0</v>
      </c>
      <c r="CF68" s="9">
        <f>(('Base-scenario'!CG69*'Unit emission'!Q112)*4545454.54545455)/30</f>
        <v>0</v>
      </c>
      <c r="CG68" s="9">
        <f>(('Base-scenario'!CH69*'Unit emission'!R112)*4545454.54545455)/30</f>
        <v>0</v>
      </c>
      <c r="CH68">
        <v>0</v>
      </c>
      <c r="CI68">
        <v>0</v>
      </c>
      <c r="CJ68">
        <v>67.7</v>
      </c>
      <c r="CK68">
        <f>(('RCP26 scenario'!C69*'Unit emission'!T112+'RCP26 scenario'!C157*'Unit emission'!T244)*4545454.54545455)/30</f>
        <v>1982018919.3146613</v>
      </c>
      <c r="CL68">
        <f>(('RCP26 scenario'!D69*'Unit emission'!U112+'RCP26 scenario'!D157*'Unit emission'!U244)*4545454.54545455)/30</f>
        <v>530793296.83898395</v>
      </c>
      <c r="CM68">
        <f>(('RCP26 scenario'!E69*'Unit emission'!V112+'RCP26 scenario'!E157*'Unit emission'!V244)*4545454.54545455)/30</f>
        <v>235387555.86862653</v>
      </c>
      <c r="CN68">
        <f>(('RCP26 scenario'!F69*'Unit emission'!W112+'RCP26 scenario'!F157*'Unit emission'!W244)*4545454.54545455)/30</f>
        <v>137693701.50069115</v>
      </c>
      <c r="CO68">
        <f>(('RCP26 scenario'!G69*'Unit emission'!X112+'RCP26 scenario'!G157*'Unit emission'!X244)*4545454.54545455)/30</f>
        <v>1150676501.1073565</v>
      </c>
      <c r="CP68">
        <f>(('RCP26 scenario'!H69*'Unit emission'!Y112+'RCP26 scenario'!H157*'Unit emission'!Y244)*4545454.54545455)/30</f>
        <v>94226250.062197819</v>
      </c>
      <c r="CQ68">
        <f>(('RCP26 scenario'!I69*'Unit emission'!Z112+'RCP26 scenario'!I157*'Unit emission'!Z244)*4545454.54545455)/30</f>
        <v>75255687.825353667</v>
      </c>
      <c r="CR68">
        <f>(('RCP26 scenario'!J69*'Unit emission'!AA112+'RCP26 scenario'!J157*'Unit emission'!AA244)*4545454.54545455)/30</f>
        <v>393430330.01781148</v>
      </c>
      <c r="CS68">
        <f>(('RCP26 scenario'!K69*'Unit emission'!AB112+'RCP26 scenario'!K157*'Unit emission'!AB244)*4545454.54545455)/30</f>
        <v>1982860500.84196</v>
      </c>
      <c r="CT68">
        <f>(('RCP26 scenario'!L69*'Unit emission'!AC112+'RCP26 scenario'!L157*'Unit emission'!AC244)*4545454.54545455)/30</f>
        <v>317091356.50977778</v>
      </c>
      <c r="CU68">
        <f>(('RCP26 scenario'!M69*'Unit emission'!AD112+'RCP26 scenario'!M157*'Unit emission'!AD244)*4545454.54545455)/30</f>
        <v>775149419.50833809</v>
      </c>
      <c r="CV68">
        <f>(('RCP26 scenario'!N69*'Unit emission'!AE112+'RCP26 scenario'!N157*'Unit emission'!AE244)*4545454.54545455)/30</f>
        <v>50295258.348073684</v>
      </c>
      <c r="CW68">
        <f>(('RCP26 scenario'!O69*'Unit emission'!AF112+'RCP26 scenario'!O157*'Unit emission'!AF244)*4545454.54545455)/30</f>
        <v>161947885.86345297</v>
      </c>
      <c r="CX68">
        <f>(('RCP26 scenario'!P69*'Unit emission'!AG112+'RCP26 scenario'!P157*'Unit emission'!AG244)*4545454.54545455)/30</f>
        <v>462634424.86059684</v>
      </c>
      <c r="CY68">
        <f>(('RCP26 scenario'!Q69*'Unit emission'!AH112+'RCP26 scenario'!Q157*'Unit emission'!AH244)*4545454.54545455)/30</f>
        <v>174697971.16174373</v>
      </c>
      <c r="CZ68">
        <f>(('RCP26 scenario'!R69*'Unit emission'!AI112+'RCP26 scenario'!R157*'Unit emission'!AI244)*4545454.54545455)/30</f>
        <v>469869413.87976187</v>
      </c>
      <c r="DA68">
        <f>(('RCP26 scenario'!S69*'Unit emission'!AJ112)*4545454.54545455)/30</f>
        <v>0</v>
      </c>
      <c r="DB68">
        <f>(('RCP26 scenario'!T69*'Unit emission'!T112+'RCP26 scenario'!T157*'Unit emission'!T244)*4545454.54545455)/30</f>
        <v>1862778341.4683788</v>
      </c>
      <c r="DC68">
        <f>(('RCP26 scenario'!U69*'Unit emission'!U112+'RCP26 scenario'!U157*'Unit emission'!U244)*4545454.54545455)/30</f>
        <v>470935400.45682317</v>
      </c>
      <c r="DD68">
        <f>(('RCP26 scenario'!V69*'Unit emission'!V112+'RCP26 scenario'!V157*'Unit emission'!V244)*4545454.54545455)/30</f>
        <v>217412092.96091005</v>
      </c>
      <c r="DE68">
        <f>(('RCP26 scenario'!W69*'Unit emission'!W112+'RCP26 scenario'!W157*'Unit emission'!W244)*4545454.54545455)/30</f>
        <v>131397729.15293755</v>
      </c>
      <c r="DF68">
        <f>(('RCP26 scenario'!X69*'Unit emission'!X112+'RCP26 scenario'!X157*'Unit emission'!X244)*4545454.54545455)/30</f>
        <v>1093670734.766953</v>
      </c>
      <c r="DG68">
        <f>(('RCP26 scenario'!Y69*'Unit emission'!Y112+'RCP26 scenario'!Y157*'Unit emission'!Y244)*4545454.54545455)/30</f>
        <v>92116528.54265438</v>
      </c>
      <c r="DH68">
        <f>(('RCP26 scenario'!Z69*'Unit emission'!Z112+'RCP26 scenario'!Z157*'Unit emission'!Z244)*4545454.54545455)/30</f>
        <v>69763536.592186853</v>
      </c>
      <c r="DI68">
        <f>(('RCP26 scenario'!AA69*'Unit emission'!AA112+'RCP26 scenario'!AA157*'Unit emission'!AA244)*4545454.54545455)/30</f>
        <v>375974018.16114205</v>
      </c>
      <c r="DJ68">
        <f>(('RCP26 scenario'!AB69*'Unit emission'!AB112+'RCP26 scenario'!AB157*'Unit emission'!AB244)*4545454.54545455)/30</f>
        <v>1928264175.9476552</v>
      </c>
      <c r="DK68">
        <f>(('RCP26 scenario'!AC69*'Unit emission'!AC112+'RCP26 scenario'!AC157*'Unit emission'!AC244)*4545454.54545455)/30</f>
        <v>306841222.66048467</v>
      </c>
      <c r="DL68">
        <f>(('RCP26 scenario'!AD69*'Unit emission'!AD112+'RCP26 scenario'!AD157*'Unit emission'!AD244)*4545454.54545455)/30</f>
        <v>759071805.84120512</v>
      </c>
      <c r="DM68">
        <f>(('RCP26 scenario'!AE69*'Unit emission'!AE112+'RCP26 scenario'!AE157*'Unit emission'!AE244)*4545454.54545455)/30</f>
        <v>48094749.382394031</v>
      </c>
      <c r="DN68">
        <f>(('RCP26 scenario'!AF69*'Unit emission'!AF112+'RCP26 scenario'!AF157*'Unit emission'!AF244)*4545454.54545455)/30</f>
        <v>153846232.62336397</v>
      </c>
      <c r="DO68">
        <f>(('RCP26 scenario'!AG69*'Unit emission'!AG112+'RCP26 scenario'!AG157*'Unit emission'!AG244)*4545454.54545455)/30</f>
        <v>455242272.23328358</v>
      </c>
      <c r="DP68">
        <f>(('RCP26 scenario'!AH69*'Unit emission'!AH112+'RCP26 scenario'!AH157*'Unit emission'!AH244)*4545454.54545455)/30</f>
        <v>170121789.9957293</v>
      </c>
      <c r="DQ68">
        <f>(('RCP26 scenario'!AI69*'Unit emission'!AI112+'RCP26 scenario'!AI157*'Unit emission'!AI244)*4545454.54545455)/30</f>
        <v>446962008.7792781</v>
      </c>
      <c r="DR68">
        <f>(('RCP26 scenario'!AJ69*'Unit emission'!AJ112)*4545454.54545455)/30</f>
        <v>0</v>
      </c>
      <c r="DS68">
        <f>(('RCP26 scenario'!AK69*'Unit emission'!T112+'RCP26 scenario'!AK157*'Unit emission'!T244)*4545454.54545455)/30</f>
        <v>1743537763.6220968</v>
      </c>
      <c r="DT68">
        <f>(('RCP26 scenario'!AL69*'Unit emission'!U112+'RCP26 scenario'!AL157*'Unit emission'!U244)*4545454.54545455)/30</f>
        <v>411077504.07466251</v>
      </c>
      <c r="DU68">
        <f>(('RCP26 scenario'!AM69*'Unit emission'!V112+'RCP26 scenario'!AM157*'Unit emission'!V244)*4545454.54545455)/30</f>
        <v>199436630.05319208</v>
      </c>
      <c r="DV68">
        <f>(('RCP26 scenario'!AN69*'Unit emission'!W112+'RCP26 scenario'!AN157*'Unit emission'!W244)*4545454.54545455)/30</f>
        <v>125101756.80518371</v>
      </c>
      <c r="DW68">
        <f>(('RCP26 scenario'!AO69*'Unit emission'!X112+'RCP26 scenario'!AO157*'Unit emission'!X244)*4545454.54545455)/30</f>
        <v>1036664968.4265466</v>
      </c>
      <c r="DX68">
        <f>(('RCP26 scenario'!AP69*'Unit emission'!Y112+'RCP26 scenario'!AP157*'Unit emission'!Y244)*4545454.54545455)/30</f>
        <v>90006807.023110971</v>
      </c>
      <c r="DY68">
        <f>(('RCP26 scenario'!AQ69*'Unit emission'!Z112+'RCP26 scenario'!AQ157*'Unit emission'!Z244)*4545454.54545455)/30</f>
        <v>64271385.359020025</v>
      </c>
      <c r="DZ68">
        <f>(('RCP26 scenario'!AR69*'Unit emission'!AA112+'RCP26 scenario'!AR157*'Unit emission'!AA244)*4545454.54545455)/30</f>
        <v>358517706.30447489</v>
      </c>
      <c r="EA68">
        <f>(('RCP26 scenario'!AS69*'Unit emission'!AB112+'RCP26 scenario'!AS157*'Unit emission'!AB244)*4545454.54545455)/30</f>
        <v>1873667851.0533471</v>
      </c>
      <c r="EB68">
        <f>(('RCP26 scenario'!AT69*'Unit emission'!AC112+'RCP26 scenario'!AT157*'Unit emission'!AC244)*4545454.54545455)/30</f>
        <v>296591088.811194</v>
      </c>
      <c r="EC68">
        <f>(('RCP26 scenario'!AU69*'Unit emission'!AD112+'RCP26 scenario'!AU157*'Unit emission'!AD244)*4545454.54545455)/30</f>
        <v>742994192.17407227</v>
      </c>
      <c r="ED68">
        <f>(('RCP26 scenario'!AV69*'Unit emission'!AE112+'RCP26 scenario'!AV157*'Unit emission'!AE244)*4545454.54545455)/30</f>
        <v>45894240.416714363</v>
      </c>
      <c r="EE68">
        <f>(('RCP26 scenario'!AW69*'Unit emission'!AF112+'RCP26 scenario'!AW157*'Unit emission'!AF244)*4545454.54545455)/30</f>
        <v>145744579.38327444</v>
      </c>
      <c r="EF68">
        <f>(('RCP26 scenario'!AX69*'Unit emission'!AG112+'RCP26 scenario'!AX157*'Unit emission'!AG244)*4545454.54545455)/30</f>
        <v>447850119.6059683</v>
      </c>
      <c r="EG68">
        <f>(('RCP26 scenario'!AY69*'Unit emission'!AH112+'RCP26 scenario'!AY157*'Unit emission'!AH244)*4545454.54545455)/30</f>
        <v>165545608.82971463</v>
      </c>
      <c r="EH68">
        <f>(('RCP26 scenario'!AZ69*'Unit emission'!AI112+'RCP26 scenario'!AZ157*'Unit emission'!AI244)*4545454.54545455)/30</f>
        <v>424054603.67879444</v>
      </c>
      <c r="EI68">
        <f>(('RCP26 scenario'!BA69*'Unit emission'!AJ112)*4545454.54545455)/30</f>
        <v>0</v>
      </c>
      <c r="EJ68" s="9">
        <f>(('RCP26 scenario'!BB69*'Unit emission'!T112)*4545454.54545455)/30</f>
        <v>0</v>
      </c>
      <c r="EK68" s="9">
        <f>(('RCP26 scenario'!BC69*'Unit emission'!U112)*4545454.54545455)/30</f>
        <v>0</v>
      </c>
      <c r="EL68" s="9">
        <f>(('RCP26 scenario'!BD69*'Unit emission'!V112)*4545454.54545455)/30</f>
        <v>0</v>
      </c>
      <c r="EM68" s="9">
        <f>(('RCP26 scenario'!BE69*'Unit emission'!W112)*4545454.54545455)/30</f>
        <v>0</v>
      </c>
      <c r="EN68" s="9">
        <f>(('RCP26 scenario'!BF69*'Unit emission'!X112)*4545454.54545455)/30</f>
        <v>0</v>
      </c>
      <c r="EO68" s="9">
        <f>(('RCP26 scenario'!BG69*'Unit emission'!Y112)*4545454.54545455)/30</f>
        <v>0</v>
      </c>
      <c r="EP68" s="9">
        <f>(('RCP26 scenario'!BH69*'Unit emission'!Z112)*4545454.54545455)/30</f>
        <v>0</v>
      </c>
      <c r="EQ68" s="9">
        <f>(('RCP26 scenario'!BI69*'Unit emission'!AA112)*4545454.54545455)/30</f>
        <v>0</v>
      </c>
      <c r="ER68" s="9">
        <f>(('RCP26 scenario'!BJ69*'Unit emission'!AB112)*4545454.54545455)/30</f>
        <v>0</v>
      </c>
      <c r="ES68" s="9">
        <f>(('RCP26 scenario'!BK69*'Unit emission'!AC112)*4545454.54545455)/30</f>
        <v>0</v>
      </c>
      <c r="ET68" s="9">
        <f>(('RCP26 scenario'!BL69*'Unit emission'!AD112)*4545454.54545455)/30</f>
        <v>0</v>
      </c>
      <c r="EU68" s="9">
        <f>(('RCP26 scenario'!BM69*'Unit emission'!AE112)*4545454.54545455)/30</f>
        <v>0</v>
      </c>
      <c r="EV68" s="9">
        <f>(('RCP26 scenario'!BN69*'Unit emission'!AF112)*4545454.54545455)/30</f>
        <v>0</v>
      </c>
      <c r="EW68" s="9">
        <f>(('RCP26 scenario'!BO69*'Unit emission'!AG112)*4545454.54545455)/30</f>
        <v>0</v>
      </c>
      <c r="EX68" s="9">
        <f>(('RCP26 scenario'!BP69*'Unit emission'!AH112)*4545454.54545455)/30</f>
        <v>0</v>
      </c>
      <c r="EY68" s="9">
        <f>(('RCP26 scenario'!BQ69*'Unit emission'!AI112)*4545454.54545455)/30</f>
        <v>0</v>
      </c>
      <c r="EZ68" s="9">
        <f>(('RCP26 scenario'!BR69*'Unit emission'!AJ112)*4545454.54545455)/30</f>
        <v>0</v>
      </c>
      <c r="FA68" s="9">
        <f>(('RCP26 scenario'!BS69*'Unit emission'!T112)*4545454.54545455)/30</f>
        <v>0</v>
      </c>
      <c r="FB68" s="9">
        <f>(('RCP26 scenario'!BT69*'Unit emission'!U112)*4545454.54545455)/30</f>
        <v>0</v>
      </c>
      <c r="FC68" s="9">
        <f>(('RCP26 scenario'!BU69*'Unit emission'!V112)*4545454.54545455)/30</f>
        <v>0</v>
      </c>
      <c r="FD68" s="9">
        <f>(('RCP26 scenario'!BV69*'Unit emission'!W112)*4545454.54545455)/30</f>
        <v>0</v>
      </c>
      <c r="FE68" s="9">
        <f>(('RCP26 scenario'!BW69*'Unit emission'!X112)*4545454.54545455)/30</f>
        <v>0</v>
      </c>
      <c r="FF68" s="9">
        <f>(('RCP26 scenario'!BX69*'Unit emission'!Y112)*4545454.54545455)/30</f>
        <v>0</v>
      </c>
      <c r="FG68" s="9">
        <f>(('RCP26 scenario'!BY69*'Unit emission'!Z112)*4545454.54545455)/30</f>
        <v>0</v>
      </c>
      <c r="FH68" s="9">
        <f>(('RCP26 scenario'!BZ69*'Unit emission'!AA112)*4545454.54545455)/30</f>
        <v>0</v>
      </c>
      <c r="FI68" s="9">
        <f>(('RCP26 scenario'!CA69*'Unit emission'!AB112)*4545454.54545455)/30</f>
        <v>0</v>
      </c>
      <c r="FJ68" s="9">
        <f>(('RCP26 scenario'!CB69*'Unit emission'!AC112)*4545454.54545455)/30</f>
        <v>0</v>
      </c>
      <c r="FK68" s="9">
        <f>(('RCP26 scenario'!CC69*'Unit emission'!AD112)*4545454.54545455)/30</f>
        <v>0</v>
      </c>
      <c r="FL68" s="9">
        <f>(('RCP26 scenario'!CD69*'Unit emission'!AE112)*4545454.54545455)/30</f>
        <v>0</v>
      </c>
      <c r="FM68" s="9">
        <f>(('RCP26 scenario'!CE69*'Unit emission'!AF112)*4545454.54545455)/30</f>
        <v>0</v>
      </c>
      <c r="FN68" s="9">
        <f>(('RCP26 scenario'!CF69*'Unit emission'!AG112)*4545454.54545455)/30</f>
        <v>0</v>
      </c>
      <c r="FO68" s="9">
        <f>(('RCP26 scenario'!CG69*'Unit emission'!AH112)*4545454.54545455)/30</f>
        <v>0</v>
      </c>
      <c r="FP68" s="9">
        <f>(('RCP26 scenario'!CH69*'Unit emission'!AI112)*4545454.54545455)/30</f>
        <v>0</v>
      </c>
      <c r="FQ68">
        <v>0</v>
      </c>
      <c r="FR68">
        <v>0</v>
      </c>
      <c r="FS68">
        <v>67.7</v>
      </c>
      <c r="FT68">
        <f>(('RCP19 scenario'!C69*'Unit emission'!AK112+'RCP19 scenario'!C157*'Unit emission'!AK244)*4545454.54545455)/30</f>
        <v>1672971646.0562904</v>
      </c>
      <c r="FU68">
        <f>(('RCP19 scenario'!D69*'Unit emission'!AL112+'RCP19 scenario'!D157*'Unit emission'!AL244)*4545454.54545455)/30</f>
        <v>355963053.66374415</v>
      </c>
      <c r="FV68">
        <f>(('RCP19 scenario'!E69*'Unit emission'!AM112+'RCP19 scenario'!E157*'Unit emission'!AM244)*4545454.54545455)/30</f>
        <v>233837365.04371247</v>
      </c>
      <c r="FW68">
        <f>(('RCP19 scenario'!F69*'Unit emission'!AN112+'RCP19 scenario'!F157*'Unit emission'!AN244)*4545454.54545455)/30</f>
        <v>112957688.6993988</v>
      </c>
      <c r="FX68">
        <f>(('RCP19 scenario'!G69*'Unit emission'!AO112+'RCP19 scenario'!G157*'Unit emission'!AO244)*4545454.54545455)/30</f>
        <v>824451344.86438596</v>
      </c>
      <c r="FY68">
        <f>(('RCP19 scenario'!H69*'Unit emission'!AP112+'RCP19 scenario'!H157*'Unit emission'!AP244)*4545454.54545455)/30</f>
        <v>36981416.354976609</v>
      </c>
      <c r="FZ68">
        <f>(('RCP19 scenario'!I69*'Unit emission'!AQ112+'RCP19 scenario'!I157*'Unit emission'!AQ244)*4545454.54545455)/30</f>
        <v>67498017.855074659</v>
      </c>
      <c r="GA68">
        <f>(('RCP19 scenario'!J69*'Unit emission'!AR112+'RCP19 scenario'!J157*'Unit emission'!AR244)*4545454.54545455)/30</f>
        <v>361289349.61221629</v>
      </c>
      <c r="GB68">
        <f>(('RCP19 scenario'!K69*'Unit emission'!AS112+'RCP19 scenario'!K157*'Unit emission'!AS244)*4545454.54545455)/30</f>
        <v>2677453504.6235013</v>
      </c>
      <c r="GC68">
        <f>(('RCP19 scenario'!L69*'Unit emission'!AT112+'RCP19 scenario'!L157*'Unit emission'!AT244)*4545454.54545455)/30</f>
        <v>326242975.64986825</v>
      </c>
      <c r="GD68">
        <f>(('RCP19 scenario'!M69*'Unit emission'!AU112+'RCP19 scenario'!M157*'Unit emission'!AU244)*4545454.54545455)/30</f>
        <v>670444634.22759795</v>
      </c>
      <c r="GE68">
        <f>(('RCP19 scenario'!N69*'Unit emission'!AV112+'RCP19 scenario'!N157*'Unit emission'!AV244)*4545454.54545455)/30</f>
        <v>41721988.944173321</v>
      </c>
      <c r="GF68">
        <f>(('RCP19 scenario'!O69*'Unit emission'!AW112+'RCP19 scenario'!O157*'Unit emission'!AW244)*4545454.54545455)/30</f>
        <v>16608361.303534934</v>
      </c>
      <c r="GG68">
        <f>(('RCP19 scenario'!P69*'Unit emission'!AX112+'RCP19 scenario'!P157*'Unit emission'!AX244)*4545454.54545455)/30</f>
        <v>259237032.1781449</v>
      </c>
      <c r="GH68">
        <f>(('RCP19 scenario'!Q69*'Unit emission'!AY112+'RCP19 scenario'!Q157*'Unit emission'!AY244)*4545454.54545455)/30</f>
        <v>52606879.127780229</v>
      </c>
      <c r="GI68">
        <f>(('RCP19 scenario'!R69*'Unit emission'!AZ112+'RCP19 scenario'!R157*'Unit emission'!AZ244)*4545454.54545455)/30</f>
        <v>666707620.95547032</v>
      </c>
      <c r="GJ68">
        <f>(('RCP19 scenario'!S69*'Unit emission'!BA112)*4545454.54545455)/30</f>
        <v>0</v>
      </c>
      <c r="GK68">
        <f>(('RCP19 scenario'!T69*'Unit emission'!AK112+'RCP19 scenario'!T157*'Unit emission'!AK244)*4545454.54545455)/30</f>
        <v>1582135077.4434149</v>
      </c>
      <c r="GL68">
        <f>(('RCP19 scenario'!U69*'Unit emission'!AL112+'RCP19 scenario'!U157*'Unit emission'!AL244)*4545454.54545455)/30</f>
        <v>297262120.2699039</v>
      </c>
      <c r="GM68">
        <f>(('RCP19 scenario'!V69*'Unit emission'!AM112+'RCP19 scenario'!V157*'Unit emission'!AM244)*4545454.54545455)/30</f>
        <v>218467797.46261609</v>
      </c>
      <c r="GN68">
        <f>(('RCP19 scenario'!W69*'Unit emission'!AN112+'RCP19 scenario'!W157*'Unit emission'!AN244)*4545454.54545455)/30</f>
        <v>106043936.38278975</v>
      </c>
      <c r="GO68">
        <f>(('RCP19 scenario'!X69*'Unit emission'!AO112+'RCP19 scenario'!X157*'Unit emission'!AO244)*4545454.54545455)/30</f>
        <v>785869097.38656604</v>
      </c>
      <c r="GP68">
        <f>(('RCP19 scenario'!Y69*'Unit emission'!AP112+'RCP19 scenario'!Y157*'Unit emission'!AP244)*4545454.54545455)/30</f>
        <v>35620871.934438385</v>
      </c>
      <c r="GQ68">
        <f>(('RCP19 scenario'!Z69*'Unit emission'!AQ112+'RCP19 scenario'!Z157*'Unit emission'!AQ244)*4545454.54545455)/30</f>
        <v>63547015.384229757</v>
      </c>
      <c r="GR68">
        <f>(('RCP19 scenario'!AA69*'Unit emission'!AR112+'RCP19 scenario'!AA157*'Unit emission'!AR244)*4545454.54545455)/30</f>
        <v>332777054.23213732</v>
      </c>
      <c r="GS68">
        <f>(('RCP19 scenario'!AB69*'Unit emission'!AS112+'RCP19 scenario'!AB157*'Unit emission'!AS244)*4545454.54545455)/30</f>
        <v>2592198050.6568241</v>
      </c>
      <c r="GT68">
        <f>(('RCP19 scenario'!AC69*'Unit emission'!AT112+'RCP19 scenario'!AC157*'Unit emission'!AT244)*4545454.54545455)/30</f>
        <v>316229642.08382678</v>
      </c>
      <c r="GU68">
        <f>(('RCP19 scenario'!AD69*'Unit emission'!AU112+'RCP19 scenario'!AD157*'Unit emission'!AU244)*4545454.54545455)/30</f>
        <v>649081852.68467259</v>
      </c>
      <c r="GV68">
        <f>(('RCP19 scenario'!AE69*'Unit emission'!AV112+'RCP19 scenario'!AE157*'Unit emission'!AV244)*4545454.54545455)/30</f>
        <v>39835352.918632045</v>
      </c>
      <c r="GW68">
        <f>(('RCP19 scenario'!AF69*'Unit emission'!AW112+'RCP19 scenario'!AF157*'Unit emission'!AW244)*4545454.54545455)/30</f>
        <v>12309971.390509676</v>
      </c>
      <c r="GX68">
        <f>(('RCP19 scenario'!AG69*'Unit emission'!AX112+'RCP19 scenario'!AG157*'Unit emission'!AX244)*4545454.54545455)/30</f>
        <v>252010559.09935796</v>
      </c>
      <c r="GY68">
        <f>(('RCP19 scenario'!AH69*'Unit emission'!AY112+'RCP19 scenario'!AH157*'Unit emission'!AY244)*4545454.54545455)/30</f>
        <v>48083862.738508701</v>
      </c>
      <c r="GZ68">
        <f>(('RCP19 scenario'!AI69*'Unit emission'!AZ112+'RCP19 scenario'!AI157*'Unit emission'!AZ244)*4545454.54545455)/30</f>
        <v>640230891.79173589</v>
      </c>
      <c r="HA68">
        <f>(('RCP19 scenario'!AJ69*'Unit emission'!BA112)*4545454.54545455)/30</f>
        <v>0</v>
      </c>
      <c r="HB68">
        <f>(('RCP19 scenario'!AK69*'Unit emission'!AK112+'RCP19 scenario'!AK157*'Unit emission'!AK244)*4545454.54545455)/30</f>
        <v>1491298508.8305516</v>
      </c>
      <c r="HC68">
        <f>(('RCP19 scenario'!AL69*'Unit emission'!AL112+'RCP19 scenario'!AL157*'Unit emission'!AL244)*4545454.54545455)/30</f>
        <v>238561186.87606207</v>
      </c>
      <c r="HD68">
        <f>(('RCP19 scenario'!AM69*'Unit emission'!AM112+'RCP19 scenario'!AM157*'Unit emission'!AM244)*4545454.54545455)/30</f>
        <v>203098229.88151872</v>
      </c>
      <c r="HE68">
        <f>(('RCP19 scenario'!AN69*'Unit emission'!AN112+'RCP19 scenario'!AN157*'Unit emission'!AN244)*4545454.54545455)/30</f>
        <v>99130184.066181168</v>
      </c>
      <c r="HF68">
        <f>(('RCP19 scenario'!AO69*'Unit emission'!AO112+'RCP19 scenario'!AO157*'Unit emission'!AO244)*4545454.54545455)/30</f>
        <v>747286849.90874875</v>
      </c>
      <c r="HG68">
        <f>(('RCP19 scenario'!AP69*'Unit emission'!AP112+'RCP19 scenario'!AP157*'Unit emission'!AP244)*4545454.54545455)/30</f>
        <v>34260327.513900161</v>
      </c>
      <c r="HH68">
        <f>(('RCP19 scenario'!AQ69*'Unit emission'!AQ112+'RCP19 scenario'!AQ157*'Unit emission'!AQ244)*4545454.54545455)/30</f>
        <v>59596012.913385078</v>
      </c>
      <c r="HI68">
        <f>(('RCP19 scenario'!AR69*'Unit emission'!AR112+'RCP19 scenario'!AR157*'Unit emission'!AR244)*4545454.54545455)/30</f>
        <v>304264758.85205692</v>
      </c>
      <c r="HJ68">
        <f>(('RCP19 scenario'!AS69*'Unit emission'!AS112+'RCP19 scenario'!AS157*'Unit emission'!AS244)*4545454.54545455)/30</f>
        <v>2506942596.6901474</v>
      </c>
      <c r="HK68">
        <f>(('RCP19 scenario'!AT69*'Unit emission'!AT112+'RCP19 scenario'!AT157*'Unit emission'!AT244)*4545454.54545455)/30</f>
        <v>306216308.51778519</v>
      </c>
      <c r="HL68">
        <f>(('RCP19 scenario'!AU69*'Unit emission'!AU112+'RCP19 scenario'!AU157*'Unit emission'!AU244)*4545454.54545455)/30</f>
        <v>627719071.14174724</v>
      </c>
      <c r="HM68">
        <f>(('RCP19 scenario'!AV69*'Unit emission'!AV112+'RCP19 scenario'!AV157*'Unit emission'!AV244)*4545454.54545455)/30</f>
        <v>37948716.893090658</v>
      </c>
      <c r="HN68">
        <f>(('RCP19 scenario'!AW69*'Unit emission'!AW112+'RCP19 scenario'!AW157*'Unit emission'!AW244)*4545454.54545455)/30</f>
        <v>8011581.4774842458</v>
      </c>
      <c r="HO68">
        <f>(('RCP19 scenario'!AX69*'Unit emission'!AX112+'RCP19 scenario'!AX157*'Unit emission'!AX244)*4545454.54545455)/30</f>
        <v>244784086.0205723</v>
      </c>
      <c r="HP68">
        <f>(('RCP19 scenario'!AY69*'Unit emission'!AY112+'RCP19 scenario'!AY157*'Unit emission'!AY244)*4545454.54545455)/30</f>
        <v>43560846.349237166</v>
      </c>
      <c r="HQ68">
        <f>(('RCP19 scenario'!AZ69*'Unit emission'!AZ112+'RCP19 scenario'!AZ157*'Unit emission'!AZ244)*4545454.54545455)/30</f>
        <v>613754162.62800145</v>
      </c>
      <c r="HR68">
        <f>(('RCP19 scenario'!BA69*'Unit emission'!BA112)*4545454.54545455)/30</f>
        <v>0</v>
      </c>
      <c r="HS68" s="9">
        <f>(('RCP19 scenario'!BB69*'Unit emission'!AK112)*4545454.54545455)/30</f>
        <v>0</v>
      </c>
      <c r="HT68" s="9">
        <f>(('RCP19 scenario'!BC69*'Unit emission'!AL112)*4545454.54545455)/30</f>
        <v>0</v>
      </c>
      <c r="HU68" s="9">
        <f>(('RCP19 scenario'!BD69*'Unit emission'!AM112)*4545454.54545455)/30</f>
        <v>0</v>
      </c>
      <c r="HV68" s="9">
        <f>(('RCP19 scenario'!BE69*'Unit emission'!AN112)*4545454.54545455)/30</f>
        <v>0</v>
      </c>
      <c r="HW68" s="9">
        <f>(('RCP19 scenario'!BF69*'Unit emission'!AO112)*4545454.54545455)/30</f>
        <v>0</v>
      </c>
      <c r="HX68" s="9">
        <f>(('RCP19 scenario'!BG69*'Unit emission'!AP112)*4545454.54545455)/30</f>
        <v>0</v>
      </c>
      <c r="HY68" s="9">
        <f>(('RCP19 scenario'!BH69*'Unit emission'!AQ112)*4545454.54545455)/30</f>
        <v>0</v>
      </c>
      <c r="HZ68" s="9">
        <f>(('RCP19 scenario'!BI69*'Unit emission'!AR112)*4545454.54545455)/30</f>
        <v>0</v>
      </c>
      <c r="IA68" s="9">
        <f>(('RCP19 scenario'!BJ69*'Unit emission'!AS112)*4545454.54545455)/30</f>
        <v>0</v>
      </c>
      <c r="IB68" s="9">
        <f>(('RCP19 scenario'!BK69*'Unit emission'!AT112)*4545454.54545455)/30</f>
        <v>0</v>
      </c>
      <c r="IC68" s="9">
        <f>(('RCP19 scenario'!BL69*'Unit emission'!AU112)*4545454.54545455)/30</f>
        <v>0</v>
      </c>
      <c r="ID68" s="9">
        <f>(('RCP19 scenario'!BM69*'Unit emission'!AV112)*4545454.54545455)/30</f>
        <v>0</v>
      </c>
      <c r="IE68" s="9">
        <f>(('RCP19 scenario'!BN69*'Unit emission'!AW112)*4545454.54545455)/30</f>
        <v>0</v>
      </c>
      <c r="IF68" s="9">
        <f>(('RCP19 scenario'!BO69*'Unit emission'!AX112)*4545454.54545455)/30</f>
        <v>0</v>
      </c>
      <c r="IG68" s="9">
        <f>(('RCP19 scenario'!BP69*'Unit emission'!AY112)*4545454.54545455)/30</f>
        <v>0</v>
      </c>
      <c r="IH68" s="9">
        <f>(('RCP19 scenario'!BQ69*'Unit emission'!AZ112)*4545454.54545455)/30</f>
        <v>0</v>
      </c>
      <c r="II68" s="9">
        <f>(('RCP19 scenario'!BR69*'Unit emission'!BA112)*4545454.54545455)/30</f>
        <v>0</v>
      </c>
      <c r="IJ68" s="9">
        <f>(('RCP19 scenario'!BS69*'Unit emission'!AK112)*4545454.54545455)/30</f>
        <v>0</v>
      </c>
      <c r="IK68" s="9">
        <f>(('RCP19 scenario'!BT69*'Unit emission'!AL112)*4545454.54545455)/30</f>
        <v>0</v>
      </c>
      <c r="IL68" s="9">
        <f>(('RCP19 scenario'!BU69*'Unit emission'!AM112)*4545454.54545455)/30</f>
        <v>0</v>
      </c>
      <c r="IM68" s="9">
        <f>(('RCP19 scenario'!BV69*'Unit emission'!AN112)*4545454.54545455)/30</f>
        <v>0</v>
      </c>
      <c r="IN68" s="9">
        <f>(('RCP19 scenario'!BW69*'Unit emission'!AO112)*4545454.54545455)/30</f>
        <v>0</v>
      </c>
      <c r="IO68" s="9">
        <f>(('RCP19 scenario'!BX69*'Unit emission'!AP112)*4545454.54545455)/30</f>
        <v>0</v>
      </c>
      <c r="IP68" s="9">
        <f>(('RCP19 scenario'!BY69*'Unit emission'!AQ112)*4545454.54545455)/30</f>
        <v>0</v>
      </c>
      <c r="IQ68" s="9">
        <f>(('RCP19 scenario'!BZ69*'Unit emission'!AR112)*4545454.54545455)/30</f>
        <v>0</v>
      </c>
      <c r="IR68" s="9">
        <f>(('RCP19 scenario'!CA69*'Unit emission'!AS112)*4545454.54545455)/30</f>
        <v>0</v>
      </c>
      <c r="IS68" s="9">
        <f>(('RCP19 scenario'!CB69*'Unit emission'!AT112)*4545454.54545455)/30</f>
        <v>0</v>
      </c>
      <c r="IT68" s="9">
        <f>(('RCP19 scenario'!CC69*'Unit emission'!AU112)*4545454.54545455)/30</f>
        <v>0</v>
      </c>
      <c r="IU68" s="9">
        <f>(('RCP19 scenario'!CD69*'Unit emission'!AV112)*4545454.54545455)/30</f>
        <v>0</v>
      </c>
      <c r="IV68" s="9">
        <f>(('RCP19 scenario'!CE69*'Unit emission'!AW112)*4545454.54545455)/30</f>
        <v>0</v>
      </c>
      <c r="IW68" s="9">
        <f>(('RCP19 scenario'!CF69*'Unit emission'!AX112)*4545454.54545455)/30</f>
        <v>0</v>
      </c>
      <c r="IX68" s="9">
        <f>(('RCP19 scenario'!CG69*'Unit emission'!AY112)*4545454.54545455)/30</f>
        <v>0</v>
      </c>
      <c r="IY68" s="9">
        <f>(('RCP19 scenario'!CH69*'Unit emission'!AZ112)*4545454.54545455)/30</f>
        <v>0</v>
      </c>
    </row>
    <row r="69" spans="1:259" x14ac:dyDescent="0.25">
      <c r="A69">
        <v>2032</v>
      </c>
      <c r="B69">
        <f>(('Base-scenario'!C70*'Unit emission'!C113+'Base-scenario'!C158*'Unit emission'!C245)*4545454.54545455)/30</f>
        <v>1576410178.7811077</v>
      </c>
      <c r="C69">
        <f>(('Base-scenario'!D70*'Unit emission'!D113+'Base-scenario'!D158*'Unit emission'!D245)*4545454.54545455)/30</f>
        <v>289333222.75353402</v>
      </c>
      <c r="D69">
        <f>(('Base-scenario'!E70*'Unit emission'!E113+'Base-scenario'!E158*'Unit emission'!E245)*4545454.54545455)/30</f>
        <v>157595862.98553562</v>
      </c>
      <c r="E69">
        <f>(('Base-scenario'!F70*'Unit emission'!F113+'Base-scenario'!F158*'Unit emission'!F245)*4545454.54545455)/30</f>
        <v>145498932.14063618</v>
      </c>
      <c r="F69">
        <f>(('Base-scenario'!G70*'Unit emission'!G113+'Base-scenario'!G158*'Unit emission'!G245)*4545454.54545455)/30</f>
        <v>1230996015.9966683</v>
      </c>
      <c r="G69">
        <f>(('Base-scenario'!H70*'Unit emission'!H113+'Base-scenario'!H158*'Unit emission'!H245)*4545454.54545455)/30</f>
        <v>67404073.075855523</v>
      </c>
      <c r="H69">
        <f>(('Base-scenario'!I70*'Unit emission'!I113+'Base-scenario'!I158*'Unit emission'!I245)*4545454.54545455)/30</f>
        <v>52696141.594924308</v>
      </c>
      <c r="I69">
        <f>(('Base-scenario'!J70*'Unit emission'!J113+'Base-scenario'!J158*'Unit emission'!J245)*4545454.54545455)/30</f>
        <v>256869804.50572377</v>
      </c>
      <c r="J69">
        <f>(('Base-scenario'!K70*'Unit emission'!K113+'Base-scenario'!K158*'Unit emission'!K245)*4545454.54545455)/30</f>
        <v>1601647228.3893023</v>
      </c>
      <c r="K69">
        <f>(('Base-scenario'!L70*'Unit emission'!L113+'Base-scenario'!L158*'Unit emission'!L245)*4545454.54545455)/30</f>
        <v>250266519.4182846</v>
      </c>
      <c r="L69">
        <f>(('Base-scenario'!M70*'Unit emission'!M113+'Base-scenario'!M158*'Unit emission'!M245)*4545454.54545455)/30</f>
        <v>322453387.01964223</v>
      </c>
      <c r="M69">
        <f>(('Base-scenario'!N70*'Unit emission'!N113+'Base-scenario'!N158*'Unit emission'!N245)*4545454.54545455)/30</f>
        <v>39765633.747715928</v>
      </c>
      <c r="N69">
        <f>(('Base-scenario'!O70*'Unit emission'!O113+'Base-scenario'!O158*'Unit emission'!O245)*4545454.54545455)/30</f>
        <v>135671873.98798764</v>
      </c>
      <c r="O69">
        <f>(('Base-scenario'!P70*'Unit emission'!P113+'Base-scenario'!P158*'Unit emission'!P245)*4545454.54545455)/30</f>
        <v>122380956.52099228</v>
      </c>
      <c r="P69">
        <f>(('Base-scenario'!Q70*'Unit emission'!Q113+'Base-scenario'!Q158*'Unit emission'!Q245)*4545454.54545455)/30</f>
        <v>101501161.94072424</v>
      </c>
      <c r="Q69">
        <f>(('Base-scenario'!R70*'Unit emission'!R113+'Base-scenario'!R158*'Unit emission'!R245)*4545454.54545455)/30</f>
        <v>417137922.76077777</v>
      </c>
      <c r="R69">
        <v>0</v>
      </c>
      <c r="S69">
        <f>(('Base-scenario'!T70*'Unit emission'!C113+'Base-scenario'!T158*'Unit emission'!C245)*4545454.54545455)/30</f>
        <v>1443183304.9575164</v>
      </c>
      <c r="T69">
        <f>(('Base-scenario'!U70*'Unit emission'!D113+'Base-scenario'!U158*'Unit emission'!D245)*4545454.54545455)/30</f>
        <v>231916949.29485846</v>
      </c>
      <c r="U69">
        <f>(('Base-scenario'!V70*'Unit emission'!E113+'Base-scenario'!V158*'Unit emission'!E245)*4545454.54545455)/30</f>
        <v>138608092.47512698</v>
      </c>
      <c r="V69">
        <f>(('Base-scenario'!W70*'Unit emission'!F113+'Base-scenario'!W158*'Unit emission'!F245)*4545454.54545455)/30</f>
        <v>137279727.21793211</v>
      </c>
      <c r="W69">
        <f>(('Base-scenario'!X70*'Unit emission'!G113+'Base-scenario'!X158*'Unit emission'!G245)*4545454.54545455)/30</f>
        <v>1158429781.2531061</v>
      </c>
      <c r="X69">
        <f>(('Base-scenario'!Y70*'Unit emission'!H113+'Base-scenario'!Y158*'Unit emission'!H245)*4545454.54545455)/30</f>
        <v>64992650.531739883</v>
      </c>
      <c r="Y69">
        <f>(('Base-scenario'!Z70*'Unit emission'!I113+'Base-scenario'!Z158*'Unit emission'!I245)*4545454.54545455)/30</f>
        <v>46873977.862945452</v>
      </c>
      <c r="Z69">
        <f>(('Base-scenario'!AA70*'Unit emission'!J113+'Base-scenario'!AA158*'Unit emission'!J245)*4545454.54545455)/30</f>
        <v>240093364.30253756</v>
      </c>
      <c r="AA69">
        <f>(('Base-scenario'!AB70*'Unit emission'!K113+'Base-scenario'!AB158*'Unit emission'!K245)*4545454.54545455)/30</f>
        <v>1505838719.1804922</v>
      </c>
      <c r="AB69">
        <f>(('Base-scenario'!AC70*'Unit emission'!L113+'Base-scenario'!AC158*'Unit emission'!L245)*4545454.54545455)/30</f>
        <v>239166894.87912396</v>
      </c>
      <c r="AC69">
        <f>(('Base-scenario'!AD70*'Unit emission'!M113+'Base-scenario'!AD158*'Unit emission'!M245)*4545454.54545455)/30</f>
        <v>309837653.04023015</v>
      </c>
      <c r="AD69">
        <f>(('Base-scenario'!AE70*'Unit emission'!N113+'Base-scenario'!AE158*'Unit emission'!N245)*4545454.54545455)/30</f>
        <v>37519119.937989019</v>
      </c>
      <c r="AE69">
        <f>(('Base-scenario'!AF70*'Unit emission'!O113+'Base-scenario'!AF158*'Unit emission'!O245)*4545454.54545455)/30</f>
        <v>127777243.59934853</v>
      </c>
      <c r="AF69">
        <f>(('Base-scenario'!AG70*'Unit emission'!P113+'Base-scenario'!AG158*'Unit emission'!P245)*4545454.54545455)/30</f>
        <v>119062146.82654685</v>
      </c>
      <c r="AG69">
        <f>(('Base-scenario'!AH70*'Unit emission'!Q113+'Base-scenario'!AH158*'Unit emission'!Q245)*4545454.54545455)/30</f>
        <v>97285161.186750889</v>
      </c>
      <c r="AH69">
        <f>(('Base-scenario'!AI70*'Unit emission'!R113+'Base-scenario'!AI158*'Unit emission'!R245)*4545454.54545455)/30</f>
        <v>393219671.82777244</v>
      </c>
      <c r="AI69">
        <v>0</v>
      </c>
      <c r="AJ69">
        <f>(('Base-scenario'!AK70*'Unit emission'!C113+'Base-scenario'!AK158*'Unit emission'!C245)*4545454.54545455)/30</f>
        <v>1309956431.1339231</v>
      </c>
      <c r="AK69">
        <f>(('Base-scenario'!AL70*'Unit emission'!D113+'Base-scenario'!AL158*'Unit emission'!D245)*4545454.54545455)/30</f>
        <v>174500675.83618292</v>
      </c>
      <c r="AL69">
        <f>(('Base-scenario'!AM70*'Unit emission'!E113+'Base-scenario'!AM158*'Unit emission'!E245)*4545454.54545455)/30</f>
        <v>119620321.96471928</v>
      </c>
      <c r="AM69">
        <f>(('Base-scenario'!AN70*'Unit emission'!F113+'Base-scenario'!AN158*'Unit emission'!F245)*4545454.54545455)/30</f>
        <v>129060522.29522806</v>
      </c>
      <c r="AN69">
        <f>(('Base-scenario'!AO70*'Unit emission'!G113+'Base-scenario'!AO158*'Unit emission'!G245)*4545454.54545455)/30</f>
        <v>1085863546.5095384</v>
      </c>
      <c r="AO69">
        <f>(('Base-scenario'!AP70*'Unit emission'!H113+'Base-scenario'!AP158*'Unit emission'!H245)*4545454.54545455)/30</f>
        <v>62581227.987624504</v>
      </c>
      <c r="AP69">
        <f>(('Base-scenario'!AQ70*'Unit emission'!I113+'Base-scenario'!AQ158*'Unit emission'!I245)*4545454.54545455)/30</f>
        <v>41051814.130966812</v>
      </c>
      <c r="AQ69">
        <f>(('Base-scenario'!AR70*'Unit emission'!J113+'Base-scenario'!AR158*'Unit emission'!J245)*4545454.54545455)/30</f>
        <v>223316924.09934986</v>
      </c>
      <c r="AR69">
        <f>(('Base-scenario'!AS70*'Unit emission'!K113+'Base-scenario'!AS158*'Unit emission'!K245)*4545454.54545455)/30</f>
        <v>1410030209.9716754</v>
      </c>
      <c r="AS69">
        <f>(('Base-scenario'!AT70*'Unit emission'!L113+'Base-scenario'!AT158*'Unit emission'!L245)*4545454.54545455)/30</f>
        <v>228067270.3399637</v>
      </c>
      <c r="AT69">
        <f>(('Base-scenario'!AU70*'Unit emission'!M113+'Base-scenario'!AU158*'Unit emission'!M245)*4545454.54545455)/30</f>
        <v>297221919.06081802</v>
      </c>
      <c r="AU69">
        <f>(('Base-scenario'!AV70*'Unit emission'!N113+'Base-scenario'!AV158*'Unit emission'!N245)*4545454.54545455)/30</f>
        <v>35272606.128262103</v>
      </c>
      <c r="AV69">
        <f>(('Base-scenario'!AW70*'Unit emission'!O113+'Base-scenario'!AW158*'Unit emission'!O245)*4545454.54545455)/30</f>
        <v>119882613.21070917</v>
      </c>
      <c r="AW69">
        <f>(('Base-scenario'!AX70*'Unit emission'!P113+'Base-scenario'!AX158*'Unit emission'!P245)*4545454.54545455)/30</f>
        <v>115743337.13210161</v>
      </c>
      <c r="AX69">
        <f>(('Base-scenario'!AY70*'Unit emission'!Q113+'Base-scenario'!AY158*'Unit emission'!Q245)*4545454.54545455)/30</f>
        <v>93069160.432777256</v>
      </c>
      <c r="AY69">
        <f>(('Base-scenario'!AZ70*'Unit emission'!R113+'Base-scenario'!AZ158*'Unit emission'!R245)*4545454.54545455)/30</f>
        <v>369301420.89476717</v>
      </c>
      <c r="AZ69">
        <v>0</v>
      </c>
      <c r="BA69" s="9">
        <f>(('Base-scenario'!BB70*'Unit emission'!C113)*4545454.54545455)/30</f>
        <v>0</v>
      </c>
      <c r="BB69" s="9">
        <f>(('Base-scenario'!BC70*'Unit emission'!D113)*4545454.54545455)/30</f>
        <v>0</v>
      </c>
      <c r="BC69" s="9">
        <f>(('Base-scenario'!BD70*'Unit emission'!E113)*4545454.54545455)/30</f>
        <v>0</v>
      </c>
      <c r="BD69" s="9">
        <f>(('Base-scenario'!BE70*'Unit emission'!F113)*4545454.54545455)/30</f>
        <v>0</v>
      </c>
      <c r="BE69" s="9">
        <f>(('Base-scenario'!BF70*'Unit emission'!G113)*4545454.54545455)/30</f>
        <v>0</v>
      </c>
      <c r="BF69" s="9">
        <f>(('Base-scenario'!BG70*'Unit emission'!H113)*4545454.54545455)/30</f>
        <v>0</v>
      </c>
      <c r="BG69" s="9">
        <f>(('Base-scenario'!BH70*'Unit emission'!I113)*4545454.54545455)/30</f>
        <v>0</v>
      </c>
      <c r="BH69" s="9">
        <f>(('Base-scenario'!BI70*'Unit emission'!J113)*4545454.54545455)/30</f>
        <v>0</v>
      </c>
      <c r="BI69" s="9">
        <f>(('Base-scenario'!BJ70*'Unit emission'!K113)*4545454.54545455)/30</f>
        <v>0</v>
      </c>
      <c r="BJ69" s="9">
        <f>(('Base-scenario'!BK70*'Unit emission'!L113)*4545454.54545455)/30</f>
        <v>0</v>
      </c>
      <c r="BK69" s="9">
        <f>(('Base-scenario'!BL70*'Unit emission'!M113)*4545454.54545455)/30</f>
        <v>0</v>
      </c>
      <c r="BL69" s="9">
        <f>(('Base-scenario'!BM70*'Unit emission'!N113)*4545454.54545455)/30</f>
        <v>0</v>
      </c>
      <c r="BM69" s="9">
        <f>(('Base-scenario'!BN70*'Unit emission'!O113)*4545454.54545455)/30</f>
        <v>0</v>
      </c>
      <c r="BN69" s="9">
        <f>(('Base-scenario'!BO70*'Unit emission'!P113)*4545454.54545455)/30</f>
        <v>0</v>
      </c>
      <c r="BO69" s="9">
        <f>(('Base-scenario'!BP70*'Unit emission'!Q113)*4545454.54545455)/30</f>
        <v>0</v>
      </c>
      <c r="BP69" s="9">
        <f>(('Base-scenario'!BQ70*'Unit emission'!R113)*4545454.54545455)/30</f>
        <v>0</v>
      </c>
      <c r="BQ69" s="9">
        <v>0</v>
      </c>
      <c r="BR69" s="9">
        <f>(('Base-scenario'!BS70*'Unit emission'!C113)*4545454.54545455)/30</f>
        <v>0</v>
      </c>
      <c r="BS69" s="9">
        <f>(('Base-scenario'!BT70*'Unit emission'!D113)*4545454.54545455)/30</f>
        <v>0</v>
      </c>
      <c r="BT69" s="9">
        <f>(('Base-scenario'!BU70*'Unit emission'!E113)*4545454.54545455)/30</f>
        <v>0</v>
      </c>
      <c r="BU69" s="9">
        <f>(('Base-scenario'!BV70*'Unit emission'!F113)*4545454.54545455)/30</f>
        <v>0</v>
      </c>
      <c r="BV69" s="9">
        <f>(('Base-scenario'!BW70*'Unit emission'!G113)*4545454.54545455)/30</f>
        <v>0</v>
      </c>
      <c r="BW69" s="9">
        <f>(('Base-scenario'!BX70*'Unit emission'!H113)*4545454.54545455)/30</f>
        <v>0</v>
      </c>
      <c r="BX69" s="9">
        <f>(('Base-scenario'!BY70*'Unit emission'!I113)*4545454.54545455)/30</f>
        <v>0</v>
      </c>
      <c r="BY69" s="9">
        <f>(('Base-scenario'!BZ70*'Unit emission'!J113)*4545454.54545455)/30</f>
        <v>0</v>
      </c>
      <c r="BZ69" s="9">
        <f>(('Base-scenario'!CA70*'Unit emission'!K113)*4545454.54545455)/30</f>
        <v>0</v>
      </c>
      <c r="CA69" s="9">
        <f>(('Base-scenario'!CB70*'Unit emission'!L113)*4545454.54545455)/30</f>
        <v>0</v>
      </c>
      <c r="CB69" s="9">
        <f>(('Base-scenario'!CC70*'Unit emission'!M113)*4545454.54545455)/30</f>
        <v>0</v>
      </c>
      <c r="CC69" s="9">
        <f>(('Base-scenario'!CD70*'Unit emission'!N113)*4545454.54545455)/30</f>
        <v>0</v>
      </c>
      <c r="CD69" s="9">
        <f>(('Base-scenario'!CE70*'Unit emission'!O113)*4545454.54545455)/30</f>
        <v>0</v>
      </c>
      <c r="CE69" s="9">
        <f>(('Base-scenario'!CF70*'Unit emission'!P113)*4545454.54545455)/30</f>
        <v>0</v>
      </c>
      <c r="CF69" s="9">
        <f>(('Base-scenario'!CG70*'Unit emission'!Q113)*4545454.54545455)/30</f>
        <v>0</v>
      </c>
      <c r="CG69" s="9">
        <f>(('Base-scenario'!CH70*'Unit emission'!R113)*4545454.54545455)/30</f>
        <v>0</v>
      </c>
      <c r="CH69">
        <v>0</v>
      </c>
      <c r="CI69">
        <v>0</v>
      </c>
      <c r="CJ69">
        <v>67.733333333333334</v>
      </c>
      <c r="CK69">
        <f>(('RCP26 scenario'!C70*'Unit emission'!T113+'RCP26 scenario'!C158*'Unit emission'!T245)*4545454.54545455)/30</f>
        <v>1408866777.1507037</v>
      </c>
      <c r="CL69">
        <f>(('RCP26 scenario'!D70*'Unit emission'!U113+'RCP26 scenario'!D158*'Unit emission'!U245)*4545454.54545455)/30</f>
        <v>191261004.95007518</v>
      </c>
      <c r="CM69">
        <f>(('RCP26 scenario'!E70*'Unit emission'!V113+'RCP26 scenario'!E158*'Unit emission'!V245)*4545454.54545455)/30</f>
        <v>217042788.84781399</v>
      </c>
      <c r="CN69">
        <f>(('RCP26 scenario'!F70*'Unit emission'!W113+'RCP26 scenario'!F158*'Unit emission'!W245)*4545454.54545455)/30</f>
        <v>152800116.95025939</v>
      </c>
      <c r="CO69">
        <f>(('RCP26 scenario'!G70*'Unit emission'!X113+'RCP26 scenario'!G158*'Unit emission'!X245)*4545454.54545455)/30</f>
        <v>946081178.36318243</v>
      </c>
      <c r="CP69">
        <f>(('RCP26 scenario'!H70*'Unit emission'!Y113+'RCP26 scenario'!H158*'Unit emission'!Y245)*4545454.54545455)/30</f>
        <v>88085580.39088957</v>
      </c>
      <c r="CQ69">
        <f>(('RCP26 scenario'!I70*'Unit emission'!Z113+'RCP26 scenario'!I158*'Unit emission'!Z245)*4545454.54545455)/30</f>
        <v>62465299.145254895</v>
      </c>
      <c r="CR69">
        <f>(('RCP26 scenario'!J70*'Unit emission'!AA113+'RCP26 scenario'!J158*'Unit emission'!AA245)*4545454.54545455)/30</f>
        <v>385482516.63748318</v>
      </c>
      <c r="CS69">
        <f>(('RCP26 scenario'!K70*'Unit emission'!AB113+'RCP26 scenario'!K158*'Unit emission'!AB245)*4545454.54545455)/30</f>
        <v>2593131986.3764672</v>
      </c>
      <c r="CT69">
        <f>(('RCP26 scenario'!L70*'Unit emission'!AC113+'RCP26 scenario'!L158*'Unit emission'!AC245)*4545454.54545455)/30</f>
        <v>316381710.68584037</v>
      </c>
      <c r="CU69">
        <f>(('RCP26 scenario'!M70*'Unit emission'!AD113+'RCP26 scenario'!M158*'Unit emission'!AD245)*4545454.54545455)/30</f>
        <v>883309965.18971872</v>
      </c>
      <c r="CV69">
        <f>(('RCP26 scenario'!N70*'Unit emission'!AE113+'RCP26 scenario'!N158*'Unit emission'!AE245)*4545454.54545455)/30</f>
        <v>51262978.192211933</v>
      </c>
      <c r="CW69">
        <f>(('RCP26 scenario'!O70*'Unit emission'!AF113+'RCP26 scenario'!O158*'Unit emission'!AF245)*4545454.54545455)/30</f>
        <v>146925377.13102272</v>
      </c>
      <c r="CX69">
        <f>(('RCP26 scenario'!P70*'Unit emission'!AG113+'RCP26 scenario'!P158*'Unit emission'!AG245)*4545454.54545455)/30</f>
        <v>436705284.5071618</v>
      </c>
      <c r="CY69">
        <f>(('RCP26 scenario'!Q70*'Unit emission'!AH113+'RCP26 scenario'!Q158*'Unit emission'!AH245)*4545454.54545455)/30</f>
        <v>184236551.33042338</v>
      </c>
      <c r="CZ69">
        <f>(('RCP26 scenario'!R70*'Unit emission'!AI113+'RCP26 scenario'!R158*'Unit emission'!AI245)*4545454.54545455)/30</f>
        <v>457918215.15709043</v>
      </c>
      <c r="DA69">
        <f>(('RCP26 scenario'!S70*'Unit emission'!AJ113)*4545454.54545455)/30</f>
        <v>0</v>
      </c>
      <c r="DB69">
        <f>(('RCP26 scenario'!T70*'Unit emission'!T113+'RCP26 scenario'!T158*'Unit emission'!T245)*4545454.54545455)/30</f>
        <v>1229535151.4425666</v>
      </c>
      <c r="DC69">
        <f>(('RCP26 scenario'!U70*'Unit emission'!U113+'RCP26 scenario'!U158*'Unit emission'!U245)*4545454.54545455)/30</f>
        <v>106847740.53198309</v>
      </c>
      <c r="DD69">
        <f>(('RCP26 scenario'!V70*'Unit emission'!V113+'RCP26 scenario'!V158*'Unit emission'!V245)*4545454.54545455)/30</f>
        <v>190275918.38757017</v>
      </c>
      <c r="DE69">
        <f>(('RCP26 scenario'!W70*'Unit emission'!W113+'RCP26 scenario'!W158*'Unit emission'!W245)*4545454.54545455)/30</f>
        <v>142380009.47050947</v>
      </c>
      <c r="DF69">
        <f>(('RCP26 scenario'!X70*'Unit emission'!X113+'RCP26 scenario'!X158*'Unit emission'!X245)*4545454.54545455)/30</f>
        <v>859355770.62817025</v>
      </c>
      <c r="DG69">
        <f>(('RCP26 scenario'!Y70*'Unit emission'!Y113+'RCP26 scenario'!Y158*'Unit emission'!Y245)*4545454.54545455)/30</f>
        <v>84286604.432004124</v>
      </c>
      <c r="DH69">
        <f>(('RCP26 scenario'!Z70*'Unit emission'!Z113+'RCP26 scenario'!Z158*'Unit emission'!Z245)*4545454.54545455)/30</f>
        <v>54229417.115460649</v>
      </c>
      <c r="DI69">
        <f>(('RCP26 scenario'!AA70*'Unit emission'!AA113+'RCP26 scenario'!AA158*'Unit emission'!AA245)*4545454.54545455)/30</f>
        <v>357284393.52791131</v>
      </c>
      <c r="DJ69">
        <f>(('RCP26 scenario'!AB70*'Unit emission'!AB113+'RCP26 scenario'!AB158*'Unit emission'!AB245)*4545454.54545455)/30</f>
        <v>2490207200.4108829</v>
      </c>
      <c r="DK69">
        <f>(('RCP26 scenario'!AC70*'Unit emission'!AC113+'RCP26 scenario'!AC158*'Unit emission'!AC245)*4545454.54545455)/30</f>
        <v>298874489.91598225</v>
      </c>
      <c r="DL69">
        <f>(('RCP26 scenario'!AD70*'Unit emission'!AD113+'RCP26 scenario'!AD158*'Unit emission'!AD245)*4545454.54545455)/30</f>
        <v>851650594.73384321</v>
      </c>
      <c r="DM69">
        <f>(('RCP26 scenario'!AE70*'Unit emission'!AE113+'RCP26 scenario'!AE158*'Unit emission'!AE245)*4545454.54545455)/30</f>
        <v>47660143.901687808</v>
      </c>
      <c r="DN69">
        <f>(('RCP26 scenario'!AF70*'Unit emission'!AF113+'RCP26 scenario'!AF158*'Unit emission'!AF245)*4545454.54545455)/30</f>
        <v>134143125.81188104</v>
      </c>
      <c r="DO69">
        <f>(('RCP26 scenario'!AG70*'Unit emission'!AG113+'RCP26 scenario'!AG158*'Unit emission'!AG245)*4545454.54545455)/30</f>
        <v>422500373.50681567</v>
      </c>
      <c r="DP69">
        <f>(('RCP26 scenario'!AH70*'Unit emission'!AH113+'RCP26 scenario'!AH158*'Unit emission'!AH245)*4545454.54545455)/30</f>
        <v>175963449.04795784</v>
      </c>
      <c r="DQ69">
        <f>(('RCP26 scenario'!AI70*'Unit emission'!AI113+'RCP26 scenario'!AI158*'Unit emission'!AI245)*4545454.54545455)/30</f>
        <v>421333679.3915956</v>
      </c>
      <c r="DR69">
        <f>(('RCP26 scenario'!AJ70*'Unit emission'!AJ113)*4545454.54545455)/30</f>
        <v>0</v>
      </c>
      <c r="DS69">
        <f>(('RCP26 scenario'!AK70*'Unit emission'!T113+'RCP26 scenario'!AK158*'Unit emission'!T245)*4545454.54545455)/30</f>
        <v>1050203525.7344321</v>
      </c>
      <c r="DT69">
        <f>(('RCP26 scenario'!AL70*'Unit emission'!U113+'RCP26 scenario'!AL158*'Unit emission'!U245)*4545454.54545455)/30</f>
        <v>26990558.435589809</v>
      </c>
      <c r="DU69">
        <f>(('RCP26 scenario'!AM70*'Unit emission'!V113+'RCP26 scenario'!AM158*'Unit emission'!V245)*4545454.54545455)/30</f>
        <v>163509047.92732489</v>
      </c>
      <c r="DV69">
        <f>(('RCP26 scenario'!AN70*'Unit emission'!W113+'RCP26 scenario'!AN158*'Unit emission'!W245)*4545454.54545455)/30</f>
        <v>131959901.99075982</v>
      </c>
      <c r="DW69">
        <f>(('RCP26 scenario'!AO70*'Unit emission'!X113+'RCP26 scenario'!AO158*'Unit emission'!X245)*4545454.54545455)/30</f>
        <v>772630362.89316297</v>
      </c>
      <c r="DX69">
        <f>(('RCP26 scenario'!AP70*'Unit emission'!Y113+'RCP26 scenario'!AP158*'Unit emission'!Y245)*4545454.54545455)/30</f>
        <v>80487628.473118648</v>
      </c>
      <c r="DY69">
        <f>(('RCP26 scenario'!AQ70*'Unit emission'!Z113+'RCP26 scenario'!AQ158*'Unit emission'!Z245)*4545454.54545455)/30</f>
        <v>45993535.085666396</v>
      </c>
      <c r="DZ69">
        <f>(('RCP26 scenario'!AR70*'Unit emission'!AA113+'RCP26 scenario'!AR158*'Unit emission'!AA245)*4545454.54545455)/30</f>
        <v>329086270.41833717</v>
      </c>
      <c r="EA69">
        <f>(('RCP26 scenario'!AS70*'Unit emission'!AB113+'RCP26 scenario'!AS158*'Unit emission'!AB245)*4545454.54545455)/30</f>
        <v>2387282414.4452987</v>
      </c>
      <c r="EB69">
        <f>(('RCP26 scenario'!AT70*'Unit emission'!AC113+'RCP26 scenario'!AT158*'Unit emission'!AC245)*4545454.54545455)/30</f>
        <v>281367269.14612192</v>
      </c>
      <c r="EC69">
        <f>(('RCP26 scenario'!AU70*'Unit emission'!AD113+'RCP26 scenario'!AU158*'Unit emission'!AD245)*4545454.54545455)/30</f>
        <v>819991224.27796996</v>
      </c>
      <c r="ED69">
        <f>(('RCP26 scenario'!AV70*'Unit emission'!AE113+'RCP26 scenario'!AV158*'Unit emission'!AE245)*4545454.54545455)/30</f>
        <v>44057309.611163683</v>
      </c>
      <c r="EE69">
        <f>(('RCP26 scenario'!AW70*'Unit emission'!AF113+'RCP26 scenario'!AW158*'Unit emission'!AF245)*4545454.54545455)/30</f>
        <v>121360874.4927396</v>
      </c>
      <c r="EF69">
        <f>(('RCP26 scenario'!AX70*'Unit emission'!AG113+'RCP26 scenario'!AX158*'Unit emission'!AG245)*4545454.54545455)/30</f>
        <v>408295462.50646943</v>
      </c>
      <c r="EG69">
        <f>(('RCP26 scenario'!AY70*'Unit emission'!AH113+'RCP26 scenario'!AY158*'Unit emission'!AH245)*4545454.54545455)/30</f>
        <v>167690346.76549199</v>
      </c>
      <c r="EH69">
        <f>(('RCP26 scenario'!AZ70*'Unit emission'!AI113+'RCP26 scenario'!AZ158*'Unit emission'!AI245)*4545454.54545455)/30</f>
        <v>384749143.62610084</v>
      </c>
      <c r="EI69">
        <f>(('RCP26 scenario'!BA70*'Unit emission'!AJ113)*4545454.54545455)/30</f>
        <v>0</v>
      </c>
      <c r="EJ69" s="9">
        <f>(('RCP26 scenario'!BB70*'Unit emission'!T113)*4545454.54545455)/30</f>
        <v>0</v>
      </c>
      <c r="EK69" s="9">
        <f>(('RCP26 scenario'!BC70*'Unit emission'!U113)*4545454.54545455)/30</f>
        <v>0</v>
      </c>
      <c r="EL69" s="9">
        <f>(('RCP26 scenario'!BD70*'Unit emission'!V113)*4545454.54545455)/30</f>
        <v>0</v>
      </c>
      <c r="EM69" s="9">
        <f>(('RCP26 scenario'!BE70*'Unit emission'!W113)*4545454.54545455)/30</f>
        <v>0</v>
      </c>
      <c r="EN69" s="9">
        <f>(('RCP26 scenario'!BF70*'Unit emission'!X113)*4545454.54545455)/30</f>
        <v>0</v>
      </c>
      <c r="EO69" s="9">
        <f>(('RCP26 scenario'!BG70*'Unit emission'!Y113)*4545454.54545455)/30</f>
        <v>0</v>
      </c>
      <c r="EP69" s="9">
        <f>(('RCP26 scenario'!BH70*'Unit emission'!Z113)*4545454.54545455)/30</f>
        <v>0</v>
      </c>
      <c r="EQ69" s="9">
        <f>(('RCP26 scenario'!BI70*'Unit emission'!AA113)*4545454.54545455)/30</f>
        <v>0</v>
      </c>
      <c r="ER69" s="9">
        <f>(('RCP26 scenario'!BJ70*'Unit emission'!AB113)*4545454.54545455)/30</f>
        <v>0</v>
      </c>
      <c r="ES69" s="9">
        <f>(('RCP26 scenario'!BK70*'Unit emission'!AC113)*4545454.54545455)/30</f>
        <v>0</v>
      </c>
      <c r="ET69" s="9">
        <f>(('RCP26 scenario'!BL70*'Unit emission'!AD113)*4545454.54545455)/30</f>
        <v>0</v>
      </c>
      <c r="EU69" s="9">
        <f>(('RCP26 scenario'!BM70*'Unit emission'!AE113)*4545454.54545455)/30</f>
        <v>0</v>
      </c>
      <c r="EV69" s="9">
        <f>(('RCP26 scenario'!BN70*'Unit emission'!AF113)*4545454.54545455)/30</f>
        <v>0</v>
      </c>
      <c r="EW69" s="9">
        <f>(('RCP26 scenario'!BO70*'Unit emission'!AG113)*4545454.54545455)/30</f>
        <v>0</v>
      </c>
      <c r="EX69" s="9">
        <f>(('RCP26 scenario'!BP70*'Unit emission'!AH113)*4545454.54545455)/30</f>
        <v>0</v>
      </c>
      <c r="EY69" s="9">
        <f>(('RCP26 scenario'!BQ70*'Unit emission'!AI113)*4545454.54545455)/30</f>
        <v>0</v>
      </c>
      <c r="EZ69" s="9">
        <f>(('RCP26 scenario'!BR70*'Unit emission'!AJ113)*4545454.54545455)/30</f>
        <v>0</v>
      </c>
      <c r="FA69" s="9">
        <f>(('RCP26 scenario'!BS70*'Unit emission'!T113)*4545454.54545455)/30</f>
        <v>0</v>
      </c>
      <c r="FB69" s="9">
        <f>(('RCP26 scenario'!BT70*'Unit emission'!U113)*4545454.54545455)/30</f>
        <v>0</v>
      </c>
      <c r="FC69" s="9">
        <f>(('RCP26 scenario'!BU70*'Unit emission'!V113)*4545454.54545455)/30</f>
        <v>0</v>
      </c>
      <c r="FD69" s="9">
        <f>(('RCP26 scenario'!BV70*'Unit emission'!W113)*4545454.54545455)/30</f>
        <v>0</v>
      </c>
      <c r="FE69" s="9">
        <f>(('RCP26 scenario'!BW70*'Unit emission'!X113)*4545454.54545455)/30</f>
        <v>0</v>
      </c>
      <c r="FF69" s="9">
        <f>(('RCP26 scenario'!BX70*'Unit emission'!Y113)*4545454.54545455)/30</f>
        <v>0</v>
      </c>
      <c r="FG69" s="9">
        <f>(('RCP26 scenario'!BY70*'Unit emission'!Z113)*4545454.54545455)/30</f>
        <v>0</v>
      </c>
      <c r="FH69" s="9">
        <f>(('RCP26 scenario'!BZ70*'Unit emission'!AA113)*4545454.54545455)/30</f>
        <v>0</v>
      </c>
      <c r="FI69" s="9">
        <f>(('RCP26 scenario'!CA70*'Unit emission'!AB113)*4545454.54545455)/30</f>
        <v>0</v>
      </c>
      <c r="FJ69" s="9">
        <f>(('RCP26 scenario'!CB70*'Unit emission'!AC113)*4545454.54545455)/30</f>
        <v>0</v>
      </c>
      <c r="FK69" s="9">
        <f>(('RCP26 scenario'!CC70*'Unit emission'!AD113)*4545454.54545455)/30</f>
        <v>0</v>
      </c>
      <c r="FL69" s="9">
        <f>(('RCP26 scenario'!CD70*'Unit emission'!AE113)*4545454.54545455)/30</f>
        <v>0</v>
      </c>
      <c r="FM69" s="9">
        <f>(('RCP26 scenario'!CE70*'Unit emission'!AF113)*4545454.54545455)/30</f>
        <v>0</v>
      </c>
      <c r="FN69" s="9">
        <f>(('RCP26 scenario'!CF70*'Unit emission'!AG113)*4545454.54545455)/30</f>
        <v>0</v>
      </c>
      <c r="FO69" s="9">
        <f>(('RCP26 scenario'!CG70*'Unit emission'!AH113)*4545454.54545455)/30</f>
        <v>0</v>
      </c>
      <c r="FP69" s="9">
        <f>(('RCP26 scenario'!CH70*'Unit emission'!AI113)*4545454.54545455)/30</f>
        <v>0</v>
      </c>
      <c r="FQ69">
        <v>0</v>
      </c>
      <c r="FR69">
        <v>0</v>
      </c>
      <c r="FS69">
        <v>67.733333333333334</v>
      </c>
      <c r="FT69">
        <f>(('RCP19 scenario'!C70*'Unit emission'!AK113+'RCP19 scenario'!C158*'Unit emission'!AK245)*4545454.54545455)/30</f>
        <v>2276735441.0589957</v>
      </c>
      <c r="FU69">
        <f>(('RCP19 scenario'!D70*'Unit emission'!AL113+'RCP19 scenario'!D158*'Unit emission'!AL245)*4545454.54545455)/30</f>
        <v>302895325.24091846</v>
      </c>
      <c r="FV69">
        <f>(('RCP19 scenario'!E70*'Unit emission'!AM113+'RCP19 scenario'!E158*'Unit emission'!AM245)*4545454.54545455)/30</f>
        <v>182802088.93743938</v>
      </c>
      <c r="FW69">
        <f>(('RCP19 scenario'!F70*'Unit emission'!AN113+'RCP19 scenario'!F158*'Unit emission'!AN245)*4545454.54545455)/30</f>
        <v>95126277.974586144</v>
      </c>
      <c r="FX69">
        <f>(('RCP19 scenario'!G70*'Unit emission'!AO113+'RCP19 scenario'!G158*'Unit emission'!AO245)*4545454.54545455)/30</f>
        <v>769249653.75958371</v>
      </c>
      <c r="FY69">
        <f>(('RCP19 scenario'!H70*'Unit emission'!AP113+'RCP19 scenario'!H158*'Unit emission'!AP245)*4545454.54545455)/30</f>
        <v>24039746.961581603</v>
      </c>
      <c r="FZ69">
        <f>(('RCP19 scenario'!I70*'Unit emission'!AQ113+'RCP19 scenario'!I158*'Unit emission'!AQ245)*4545454.54545455)/30</f>
        <v>63991228.299432375</v>
      </c>
      <c r="GA69">
        <f>(('RCP19 scenario'!J70*'Unit emission'!AR113+'RCP19 scenario'!J158*'Unit emission'!AR245)*4545454.54545455)/30</f>
        <v>346763730.34512794</v>
      </c>
      <c r="GB69">
        <f>(('RCP19 scenario'!K70*'Unit emission'!AS113+'RCP19 scenario'!K158*'Unit emission'!AS245)*4545454.54545455)/30</f>
        <v>2168921332.9207072</v>
      </c>
      <c r="GC69">
        <f>(('RCP19 scenario'!L70*'Unit emission'!AT113+'RCP19 scenario'!L158*'Unit emission'!AT245)*4545454.54545455)/30</f>
        <v>273563303.51950514</v>
      </c>
      <c r="GD69">
        <f>(('RCP19 scenario'!M70*'Unit emission'!AU113+'RCP19 scenario'!M158*'Unit emission'!AU245)*4545454.54545455)/30</f>
        <v>435855570.09896874</v>
      </c>
      <c r="GE69">
        <f>(('RCP19 scenario'!N70*'Unit emission'!AV113+'RCP19 scenario'!N158*'Unit emission'!AV245)*4545454.54545455)/30</f>
        <v>54521385.510323413</v>
      </c>
      <c r="GF69">
        <f>(('RCP19 scenario'!O70*'Unit emission'!AW113+'RCP19 scenario'!O158*'Unit emission'!AW245)*4545454.54545455)/30</f>
        <v>62835598.303349294</v>
      </c>
      <c r="GG69">
        <f>(('RCP19 scenario'!P70*'Unit emission'!AX113+'RCP19 scenario'!P158*'Unit emission'!AX245)*4545454.54545455)/30</f>
        <v>290306001.52963644</v>
      </c>
      <c r="GH69">
        <f>(('RCP19 scenario'!Q70*'Unit emission'!AY113+'RCP19 scenario'!Q158*'Unit emission'!AY245)*4545454.54545455)/30</f>
        <v>64858495.523870677</v>
      </c>
      <c r="GI69">
        <f>(('RCP19 scenario'!R70*'Unit emission'!AZ113+'RCP19 scenario'!R158*'Unit emission'!AZ245)*4545454.54545455)/30</f>
        <v>528231649.71582758</v>
      </c>
      <c r="GJ69">
        <f>(('RCP19 scenario'!S70*'Unit emission'!BA113)*4545454.54545455)/30</f>
        <v>0</v>
      </c>
      <c r="GK69">
        <f>(('RCP19 scenario'!T70*'Unit emission'!AK113+'RCP19 scenario'!T158*'Unit emission'!AK245)*4545454.54545455)/30</f>
        <v>2114548762.5224671</v>
      </c>
      <c r="GL69">
        <f>(('RCP19 scenario'!U70*'Unit emission'!AL113+'RCP19 scenario'!U158*'Unit emission'!AL245)*4545454.54545455)/30</f>
        <v>242414259.27046517</v>
      </c>
      <c r="GM69">
        <f>(('RCP19 scenario'!V70*'Unit emission'!AM113+'RCP19 scenario'!V158*'Unit emission'!AM245)*4545454.54545455)/30</f>
        <v>157571727.70710865</v>
      </c>
      <c r="GN69">
        <f>(('RCP19 scenario'!W70*'Unit emission'!AN113+'RCP19 scenario'!W158*'Unit emission'!AN245)*4545454.54545455)/30</f>
        <v>84002899.693567306</v>
      </c>
      <c r="GO69">
        <f>(('RCP19 scenario'!X70*'Unit emission'!AO113+'RCP19 scenario'!X158*'Unit emission'!AO245)*4545454.54545455)/30</f>
        <v>704762195.66403723</v>
      </c>
      <c r="GP69">
        <f>(('RCP19 scenario'!Y70*'Unit emission'!AP113+'RCP19 scenario'!Y158*'Unit emission'!AP245)*4545454.54545455)/30</f>
        <v>21830286.165649924</v>
      </c>
      <c r="GQ69">
        <f>(('RCP19 scenario'!Z70*'Unit emission'!AQ113+'RCP19 scenario'!Z158*'Unit emission'!AQ245)*4545454.54545455)/30</f>
        <v>57404233.99908381</v>
      </c>
      <c r="GR69">
        <f>(('RCP19 scenario'!AA70*'Unit emission'!AR113+'RCP19 scenario'!AA158*'Unit emission'!AR245)*4545454.54545455)/30</f>
        <v>300992630.09598446</v>
      </c>
      <c r="GS69">
        <f>(('RCP19 scenario'!AB70*'Unit emission'!AS113+'RCP19 scenario'!AB158*'Unit emission'!AS245)*4545454.54545455)/30</f>
        <v>2018907508.0219359</v>
      </c>
      <c r="GT69">
        <f>(('RCP19 scenario'!AC70*'Unit emission'!AT113+'RCP19 scenario'!AC158*'Unit emission'!AT245)*4545454.54545455)/30</f>
        <v>255963267.95020568</v>
      </c>
      <c r="GU69">
        <f>(('RCP19 scenario'!AD70*'Unit emission'!AU113+'RCP19 scenario'!AD158*'Unit emission'!AU245)*4545454.54545455)/30</f>
        <v>400640865.20632523</v>
      </c>
      <c r="GV69">
        <f>(('RCP19 scenario'!AE70*'Unit emission'!AV113+'RCP19 scenario'!AE158*'Unit emission'!AV245)*4545454.54545455)/30</f>
        <v>51063169.236909866</v>
      </c>
      <c r="GW69">
        <f>(('RCP19 scenario'!AF70*'Unit emission'!AW113+'RCP19 scenario'!AF158*'Unit emission'!AW245)*4545454.54545455)/30</f>
        <v>55602309.395151548</v>
      </c>
      <c r="GX69">
        <f>(('RCP19 scenario'!AG70*'Unit emission'!AX113+'RCP19 scenario'!AG158*'Unit emission'!AX245)*4545454.54545455)/30</f>
        <v>275921576.52696121</v>
      </c>
      <c r="GY69">
        <f>(('RCP19 scenario'!AH70*'Unit emission'!AY113+'RCP19 scenario'!AH158*'Unit emission'!AY245)*4545454.54545455)/30</f>
        <v>57431278.87223468</v>
      </c>
      <c r="GZ69">
        <f>(('RCP19 scenario'!AI70*'Unit emission'!AZ113+'RCP19 scenario'!AI158*'Unit emission'!AZ245)*4545454.54545455)/30</f>
        <v>483918255.14250129</v>
      </c>
      <c r="HA69">
        <f>(('RCP19 scenario'!AJ70*'Unit emission'!BA113)*4545454.54545455)/30</f>
        <v>0</v>
      </c>
      <c r="HB69">
        <f>(('RCP19 scenario'!AK70*'Unit emission'!AK113+'RCP19 scenario'!AK158*'Unit emission'!AK245)*4545454.54545455)/30</f>
        <v>1952362083.9859388</v>
      </c>
      <c r="HC69">
        <f>(('RCP19 scenario'!AL70*'Unit emission'!AL113+'RCP19 scenario'!AL158*'Unit emission'!AL245)*4545454.54545455)/30</f>
        <v>181933193.30001184</v>
      </c>
      <c r="HD69">
        <f>(('RCP19 scenario'!AM70*'Unit emission'!AM113+'RCP19 scenario'!AM158*'Unit emission'!AM245)*4545454.54545455)/30</f>
        <v>132341366.47677799</v>
      </c>
      <c r="HE69">
        <f>(('RCP19 scenario'!AN70*'Unit emission'!AN113+'RCP19 scenario'!AN158*'Unit emission'!AN245)*4545454.54545455)/30</f>
        <v>72879521.41254814</v>
      </c>
      <c r="HF69">
        <f>(('RCP19 scenario'!AO70*'Unit emission'!AO113+'RCP19 scenario'!AO158*'Unit emission'!AO245)*4545454.54545455)/30</f>
        <v>640274737.56848931</v>
      </c>
      <c r="HG69">
        <f>(('RCP19 scenario'!AP70*'Unit emission'!AP113+'RCP19 scenario'!AP158*'Unit emission'!AP245)*4545454.54545455)/30</f>
        <v>19620825.369718358</v>
      </c>
      <c r="HH69">
        <f>(('RCP19 scenario'!AQ70*'Unit emission'!AQ113+'RCP19 scenario'!AQ158*'Unit emission'!AQ245)*4545454.54545455)/30</f>
        <v>50817239.698735245</v>
      </c>
      <c r="HI69">
        <f>(('RCP19 scenario'!AR70*'Unit emission'!AR113+'RCP19 scenario'!AR158*'Unit emission'!AR245)*4545454.54545455)/30</f>
        <v>255221529.84683985</v>
      </c>
      <c r="HJ69">
        <f>(('RCP19 scenario'!AS70*'Unit emission'!AS113+'RCP19 scenario'!AS158*'Unit emission'!AS245)*4545454.54545455)/30</f>
        <v>1868893683.1231642</v>
      </c>
      <c r="HK69">
        <f>(('RCP19 scenario'!AT70*'Unit emission'!AT113+'RCP19 scenario'!AT158*'Unit emission'!AT245)*4545454.54545455)/30</f>
        <v>238363232.38090739</v>
      </c>
      <c r="HL69">
        <f>(('RCP19 scenario'!AU70*'Unit emission'!AU113+'RCP19 scenario'!AU158*'Unit emission'!AU245)*4545454.54545455)/30</f>
        <v>365426160.31368285</v>
      </c>
      <c r="HM69">
        <f>(('RCP19 scenario'!AV70*'Unit emission'!AV113+'RCP19 scenario'!AV158*'Unit emission'!AV245)*4545454.54545455)/30</f>
        <v>47604952.963496305</v>
      </c>
      <c r="HN69">
        <f>(('RCP19 scenario'!AW70*'Unit emission'!AW113+'RCP19 scenario'!AW158*'Unit emission'!AW245)*4545454.54545455)/30</f>
        <v>48369020.486953564</v>
      </c>
      <c r="HO69">
        <f>(('RCP19 scenario'!AX70*'Unit emission'!AX113+'RCP19 scenario'!AX158*'Unit emission'!AX245)*4545454.54545455)/30</f>
        <v>261537151.52428591</v>
      </c>
      <c r="HP69">
        <f>(('RCP19 scenario'!AY70*'Unit emission'!AY113+'RCP19 scenario'!AY158*'Unit emission'!AY245)*4545454.54545455)/30</f>
        <v>50004062.220598437</v>
      </c>
      <c r="HQ69">
        <f>(('RCP19 scenario'!AZ70*'Unit emission'!AZ113+'RCP19 scenario'!AZ158*'Unit emission'!AZ245)*4545454.54545455)/30</f>
        <v>439604860.56917733</v>
      </c>
      <c r="HR69">
        <f>(('RCP19 scenario'!BA70*'Unit emission'!BA113)*4545454.54545455)/30</f>
        <v>0</v>
      </c>
      <c r="HS69" s="9">
        <f>(('RCP19 scenario'!BB70*'Unit emission'!AK113)*4545454.54545455)/30</f>
        <v>0</v>
      </c>
      <c r="HT69" s="9">
        <f>(('RCP19 scenario'!BC70*'Unit emission'!AL113)*4545454.54545455)/30</f>
        <v>0</v>
      </c>
      <c r="HU69" s="9">
        <f>(('RCP19 scenario'!BD70*'Unit emission'!AM113)*4545454.54545455)/30</f>
        <v>0</v>
      </c>
      <c r="HV69" s="9">
        <f>(('RCP19 scenario'!BE70*'Unit emission'!AN113)*4545454.54545455)/30</f>
        <v>0</v>
      </c>
      <c r="HW69" s="9">
        <f>(('RCP19 scenario'!BF70*'Unit emission'!AO113)*4545454.54545455)/30</f>
        <v>0</v>
      </c>
      <c r="HX69" s="9">
        <f>(('RCP19 scenario'!BG70*'Unit emission'!AP113)*4545454.54545455)/30</f>
        <v>0</v>
      </c>
      <c r="HY69" s="9">
        <f>(('RCP19 scenario'!BH70*'Unit emission'!AQ113)*4545454.54545455)/30</f>
        <v>0</v>
      </c>
      <c r="HZ69" s="9">
        <f>(('RCP19 scenario'!BI70*'Unit emission'!AR113)*4545454.54545455)/30</f>
        <v>0</v>
      </c>
      <c r="IA69" s="9">
        <f>(('RCP19 scenario'!BJ70*'Unit emission'!AS113)*4545454.54545455)/30</f>
        <v>0</v>
      </c>
      <c r="IB69" s="9">
        <f>(('RCP19 scenario'!BK70*'Unit emission'!AT113)*4545454.54545455)/30</f>
        <v>0</v>
      </c>
      <c r="IC69" s="9">
        <f>(('RCP19 scenario'!BL70*'Unit emission'!AU113)*4545454.54545455)/30</f>
        <v>0</v>
      </c>
      <c r="ID69" s="9">
        <f>(('RCP19 scenario'!BM70*'Unit emission'!AV113)*4545454.54545455)/30</f>
        <v>0</v>
      </c>
      <c r="IE69" s="9">
        <f>(('RCP19 scenario'!BN70*'Unit emission'!AW113)*4545454.54545455)/30</f>
        <v>0</v>
      </c>
      <c r="IF69" s="9">
        <f>(('RCP19 scenario'!BO70*'Unit emission'!AX113)*4545454.54545455)/30</f>
        <v>0</v>
      </c>
      <c r="IG69" s="9">
        <f>(('RCP19 scenario'!BP70*'Unit emission'!AY113)*4545454.54545455)/30</f>
        <v>0</v>
      </c>
      <c r="IH69" s="9">
        <f>(('RCP19 scenario'!BQ70*'Unit emission'!AZ113)*4545454.54545455)/30</f>
        <v>0</v>
      </c>
      <c r="II69" s="9">
        <f>(('RCP19 scenario'!BR70*'Unit emission'!BA113)*4545454.54545455)/30</f>
        <v>0</v>
      </c>
      <c r="IJ69" s="9">
        <f>(('RCP19 scenario'!BS70*'Unit emission'!AK113)*4545454.54545455)/30</f>
        <v>0</v>
      </c>
      <c r="IK69" s="9">
        <f>(('RCP19 scenario'!BT70*'Unit emission'!AL113)*4545454.54545455)/30</f>
        <v>0</v>
      </c>
      <c r="IL69" s="9">
        <f>(('RCP19 scenario'!BU70*'Unit emission'!AM113)*4545454.54545455)/30</f>
        <v>0</v>
      </c>
      <c r="IM69" s="9">
        <f>(('RCP19 scenario'!BV70*'Unit emission'!AN113)*4545454.54545455)/30</f>
        <v>0</v>
      </c>
      <c r="IN69" s="9">
        <f>(('RCP19 scenario'!BW70*'Unit emission'!AO113)*4545454.54545455)/30</f>
        <v>0</v>
      </c>
      <c r="IO69" s="9">
        <f>(('RCP19 scenario'!BX70*'Unit emission'!AP113)*4545454.54545455)/30</f>
        <v>0</v>
      </c>
      <c r="IP69" s="9">
        <f>(('RCP19 scenario'!BY70*'Unit emission'!AQ113)*4545454.54545455)/30</f>
        <v>0</v>
      </c>
      <c r="IQ69" s="9">
        <f>(('RCP19 scenario'!BZ70*'Unit emission'!AR113)*4545454.54545455)/30</f>
        <v>0</v>
      </c>
      <c r="IR69" s="9">
        <f>(('RCP19 scenario'!CA70*'Unit emission'!AS113)*4545454.54545455)/30</f>
        <v>0</v>
      </c>
      <c r="IS69" s="9">
        <f>(('RCP19 scenario'!CB70*'Unit emission'!AT113)*4545454.54545455)/30</f>
        <v>0</v>
      </c>
      <c r="IT69" s="9">
        <f>(('RCP19 scenario'!CC70*'Unit emission'!AU113)*4545454.54545455)/30</f>
        <v>0</v>
      </c>
      <c r="IU69" s="9">
        <f>(('RCP19 scenario'!CD70*'Unit emission'!AV113)*4545454.54545455)/30</f>
        <v>0</v>
      </c>
      <c r="IV69" s="9">
        <f>(('RCP19 scenario'!CE70*'Unit emission'!AW113)*4545454.54545455)/30</f>
        <v>0</v>
      </c>
      <c r="IW69" s="9">
        <f>(('RCP19 scenario'!CF70*'Unit emission'!AX113)*4545454.54545455)/30</f>
        <v>0</v>
      </c>
      <c r="IX69" s="9">
        <f>(('RCP19 scenario'!CG70*'Unit emission'!AY113)*4545454.54545455)/30</f>
        <v>0</v>
      </c>
      <c r="IY69" s="9">
        <f>(('RCP19 scenario'!CH70*'Unit emission'!AZ113)*4545454.54545455)/30</f>
        <v>0</v>
      </c>
    </row>
    <row r="70" spans="1:259" x14ac:dyDescent="0.25">
      <c r="A70">
        <v>2033</v>
      </c>
      <c r="B70">
        <f>(('Base-scenario'!C71*'Unit emission'!C114+'Base-scenario'!C159*'Unit emission'!C246)*4545454.54545455)/30</f>
        <v>1486694474.7402883</v>
      </c>
      <c r="C70">
        <f>(('Base-scenario'!D71*'Unit emission'!D114+'Base-scenario'!D159*'Unit emission'!D246)*4545454.54545455)/30</f>
        <v>296904211.797126</v>
      </c>
      <c r="D70">
        <f>(('Base-scenario'!E71*'Unit emission'!E114+'Base-scenario'!E159*'Unit emission'!E246)*4545454.54545455)/30</f>
        <v>123573955.65248352</v>
      </c>
      <c r="E70">
        <f>(('Base-scenario'!F71*'Unit emission'!F114+'Base-scenario'!F159*'Unit emission'!F246)*4545454.54545455)/30</f>
        <v>132585871.30526607</v>
      </c>
      <c r="F70">
        <f>(('Base-scenario'!G71*'Unit emission'!G114+'Base-scenario'!G159*'Unit emission'!G246)*4545454.54545455)/30</f>
        <v>1185714151.2712743</v>
      </c>
      <c r="G70">
        <f>(('Base-scenario'!H71*'Unit emission'!H114+'Base-scenario'!H159*'Unit emission'!H246)*4545454.54545455)/30</f>
        <v>78173311.508897305</v>
      </c>
      <c r="H70">
        <f>(('Base-scenario'!I71*'Unit emission'!I114+'Base-scenario'!I159*'Unit emission'!I246)*4545454.54545455)/30</f>
        <v>47555779.424181789</v>
      </c>
      <c r="I70">
        <f>(('Base-scenario'!J71*'Unit emission'!J114+'Base-scenario'!J159*'Unit emission'!J246)*4545454.54545455)/30</f>
        <v>247706700.37979507</v>
      </c>
      <c r="J70">
        <f>(('Base-scenario'!K71*'Unit emission'!K114+'Base-scenario'!K159*'Unit emission'!K246)*4545454.54545455)/30</f>
        <v>1714310229.0179133</v>
      </c>
      <c r="K70">
        <f>(('Base-scenario'!L71*'Unit emission'!L114+'Base-scenario'!L159*'Unit emission'!L246)*4545454.54545455)/30</f>
        <v>262407265.62137163</v>
      </c>
      <c r="L70">
        <f>(('Base-scenario'!M71*'Unit emission'!M114+'Base-scenario'!M159*'Unit emission'!M246)*4545454.54545455)/30</f>
        <v>342108868.99314958</v>
      </c>
      <c r="M70">
        <f>(('Base-scenario'!N71*'Unit emission'!N114+'Base-scenario'!N159*'Unit emission'!N246)*4545454.54545455)/30</f>
        <v>44328468.647053488</v>
      </c>
      <c r="N70">
        <f>(('Base-scenario'!O71*'Unit emission'!O114+'Base-scenario'!O159*'Unit emission'!O246)*4545454.54545455)/30</f>
        <v>125721824.4057731</v>
      </c>
      <c r="O70">
        <f>(('Base-scenario'!P71*'Unit emission'!P114+'Base-scenario'!P159*'Unit emission'!P246)*4545454.54545455)/30</f>
        <v>148481770.75386274</v>
      </c>
      <c r="P70">
        <f>(('Base-scenario'!Q71*'Unit emission'!Q114+'Base-scenario'!Q159*'Unit emission'!Q246)*4545454.54545455)/30</f>
        <v>113225252.00942032</v>
      </c>
      <c r="Q70">
        <f>(('Base-scenario'!R71*'Unit emission'!R114+'Base-scenario'!R159*'Unit emission'!R246)*4545454.54545455)/30</f>
        <v>465389277.16765106</v>
      </c>
      <c r="R70">
        <v>0</v>
      </c>
      <c r="S70">
        <f>(('Base-scenario'!T71*'Unit emission'!C114+'Base-scenario'!T159*'Unit emission'!C246)*4545454.54545455)/30</f>
        <v>1302170104.6535842</v>
      </c>
      <c r="T70">
        <f>(('Base-scenario'!U71*'Unit emission'!D114+'Base-scenario'!U159*'Unit emission'!D246)*4545454.54545455)/30</f>
        <v>220304011.84358546</v>
      </c>
      <c r="U70">
        <f>(('Base-scenario'!V71*'Unit emission'!E114+'Base-scenario'!V159*'Unit emission'!E246)*4545454.54545455)/30</f>
        <v>98472779.965606466</v>
      </c>
      <c r="V70">
        <f>(('Base-scenario'!W71*'Unit emission'!F114+'Base-scenario'!W159*'Unit emission'!F246)*4545454.54545455)/30</f>
        <v>120868896.64178851</v>
      </c>
      <c r="W70">
        <f>(('Base-scenario'!X71*'Unit emission'!G114+'Base-scenario'!X159*'Unit emission'!G246)*4545454.54545455)/30</f>
        <v>1081683001.1528666</v>
      </c>
      <c r="X70">
        <f>(('Base-scenario'!Y71*'Unit emission'!H114+'Base-scenario'!Y159*'Unit emission'!H246)*4545454.54545455)/30</f>
        <v>74228592.850732103</v>
      </c>
      <c r="Y70">
        <f>(('Base-scenario'!Z71*'Unit emission'!I114+'Base-scenario'!Z159*'Unit emission'!I246)*4545454.54545455)/30</f>
        <v>39641752.035385504</v>
      </c>
      <c r="Z70">
        <f>(('Base-scenario'!AA71*'Unit emission'!J114+'Base-scenario'!AA159*'Unit emission'!J246)*4545454.54545455)/30</f>
        <v>223868152.1298593</v>
      </c>
      <c r="AA70">
        <f>(('Base-scenario'!AB71*'Unit emission'!K114+'Base-scenario'!AB159*'Unit emission'!K246)*4545454.54545455)/30</f>
        <v>1573856637.5949593</v>
      </c>
      <c r="AB70">
        <f>(('Base-scenario'!AC71*'Unit emission'!L114+'Base-scenario'!AC159*'Unit emission'!L246)*4545454.54545455)/30</f>
        <v>245519249.97046021</v>
      </c>
      <c r="AC70">
        <f>(('Base-scenario'!AD71*'Unit emission'!M114+'Base-scenario'!AD159*'Unit emission'!M246)*4545454.54545455)/30</f>
        <v>322437940.71241379</v>
      </c>
      <c r="AD70">
        <f>(('Base-scenario'!AE71*'Unit emission'!N114+'Base-scenario'!AE159*'Unit emission'!N246)*4545454.54545455)/30</f>
        <v>40977427.702863723</v>
      </c>
      <c r="AE70">
        <f>(('Base-scenario'!AF71*'Unit emission'!O114+'Base-scenario'!AF159*'Unit emission'!O246)*4545454.54545455)/30</f>
        <v>114461880.42398509</v>
      </c>
      <c r="AF70">
        <f>(('Base-scenario'!AG71*'Unit emission'!P114+'Base-scenario'!AG159*'Unit emission'!P246)*4545454.54545455)/30</f>
        <v>142562126.73826614</v>
      </c>
      <c r="AG70">
        <f>(('Base-scenario'!AH71*'Unit emission'!Q114+'Base-scenario'!AH159*'Unit emission'!Q246)*4545454.54545455)/30</f>
        <v>106617470.08941665</v>
      </c>
      <c r="AH70">
        <f>(('Base-scenario'!AI71*'Unit emission'!R114+'Base-scenario'!AI159*'Unit emission'!R246)*4545454.54545455)/30</f>
        <v>429773167.72303134</v>
      </c>
      <c r="AI70">
        <v>0</v>
      </c>
      <c r="AJ70">
        <f>(('Base-scenario'!AK71*'Unit emission'!C114+'Base-scenario'!AK159*'Unit emission'!C246)*4545454.54545455)/30</f>
        <v>1117645734.5668781</v>
      </c>
      <c r="AK70">
        <f>(('Base-scenario'!AL71*'Unit emission'!D114+'Base-scenario'!AL159*'Unit emission'!D246)*4545454.54545455)/30</f>
        <v>143703811.89004603</v>
      </c>
      <c r="AL70">
        <f>(('Base-scenario'!AM71*'Unit emission'!E114+'Base-scenario'!AM159*'Unit emission'!E246)*4545454.54545455)/30</f>
        <v>73371604.278729409</v>
      </c>
      <c r="AM70">
        <f>(('Base-scenario'!AN71*'Unit emission'!F114+'Base-scenario'!AN159*'Unit emission'!F246)*4545454.54545455)/30</f>
        <v>109151921.97831075</v>
      </c>
      <c r="AN70">
        <f>(('Base-scenario'!AO71*'Unit emission'!G114+'Base-scenario'!AO159*'Unit emission'!G246)*4545454.54545455)/30</f>
        <v>977651851.0344559</v>
      </c>
      <c r="AO70">
        <f>(('Base-scenario'!AP71*'Unit emission'!H114+'Base-scenario'!AP159*'Unit emission'!H246)*4545454.54545455)/30</f>
        <v>70283874.192566916</v>
      </c>
      <c r="AP70">
        <f>(('Base-scenario'!AQ71*'Unit emission'!I114+'Base-scenario'!AQ159*'Unit emission'!I246)*4545454.54545455)/30</f>
        <v>31727724.646589682</v>
      </c>
      <c r="AQ70">
        <f>(('Base-scenario'!AR71*'Unit emission'!J114+'Base-scenario'!AR159*'Unit emission'!J246)*4545454.54545455)/30</f>
        <v>200029603.87992078</v>
      </c>
      <c r="AR70">
        <f>(('Base-scenario'!AS71*'Unit emission'!K114+'Base-scenario'!AS159*'Unit emission'!K246)*4545454.54545455)/30</f>
        <v>1433403046.1720052</v>
      </c>
      <c r="AS70">
        <f>(('Base-scenario'!AT71*'Unit emission'!L114+'Base-scenario'!AT159*'Unit emission'!L246)*4545454.54545455)/30</f>
        <v>228631234.31954774</v>
      </c>
      <c r="AT70">
        <f>(('Base-scenario'!AU71*'Unit emission'!M114+'Base-scenario'!AU159*'Unit emission'!M246)*4545454.54545455)/30</f>
        <v>302767012.431678</v>
      </c>
      <c r="AU70">
        <f>(('Base-scenario'!AV71*'Unit emission'!N114+'Base-scenario'!AV159*'Unit emission'!N246)*4545454.54545455)/30</f>
        <v>37626386.758673958</v>
      </c>
      <c r="AV70">
        <f>(('Base-scenario'!AW71*'Unit emission'!O114+'Base-scenario'!AW159*'Unit emission'!O246)*4545454.54545455)/30</f>
        <v>103201936.44219783</v>
      </c>
      <c r="AW70">
        <f>(('Base-scenario'!AX71*'Unit emission'!P114+'Base-scenario'!AX159*'Unit emission'!P246)*4545454.54545455)/30</f>
        <v>136642482.7226693</v>
      </c>
      <c r="AX70">
        <f>(('Base-scenario'!AY71*'Unit emission'!Q114+'Base-scenario'!AY159*'Unit emission'!Q246)*4545454.54545455)/30</f>
        <v>100009688.16941302</v>
      </c>
      <c r="AY70">
        <f>(('Base-scenario'!AZ71*'Unit emission'!R114+'Base-scenario'!AZ159*'Unit emission'!R246)*4545454.54545455)/30</f>
        <v>394157058.27840936</v>
      </c>
      <c r="AZ70">
        <v>0</v>
      </c>
      <c r="BA70" s="9">
        <f>(('Base-scenario'!BB71*'Unit emission'!C114)*4545454.54545455)/30</f>
        <v>0</v>
      </c>
      <c r="BB70" s="9">
        <f>(('Base-scenario'!BC71*'Unit emission'!D114)*4545454.54545455)/30</f>
        <v>0</v>
      </c>
      <c r="BC70" s="9">
        <f>(('Base-scenario'!BD71*'Unit emission'!E114)*4545454.54545455)/30</f>
        <v>0</v>
      </c>
      <c r="BD70" s="9">
        <f>(('Base-scenario'!BE71*'Unit emission'!F114)*4545454.54545455)/30</f>
        <v>0</v>
      </c>
      <c r="BE70" s="9">
        <f>(('Base-scenario'!BF71*'Unit emission'!G114)*4545454.54545455)/30</f>
        <v>0</v>
      </c>
      <c r="BF70" s="9">
        <f>(('Base-scenario'!BG71*'Unit emission'!H114)*4545454.54545455)/30</f>
        <v>0</v>
      </c>
      <c r="BG70" s="9">
        <f>(('Base-scenario'!BH71*'Unit emission'!I114)*4545454.54545455)/30</f>
        <v>0</v>
      </c>
      <c r="BH70" s="9">
        <f>(('Base-scenario'!BI71*'Unit emission'!J114)*4545454.54545455)/30</f>
        <v>0</v>
      </c>
      <c r="BI70" s="9">
        <f>(('Base-scenario'!BJ71*'Unit emission'!K114)*4545454.54545455)/30</f>
        <v>0</v>
      </c>
      <c r="BJ70" s="9">
        <f>(('Base-scenario'!BK71*'Unit emission'!L114)*4545454.54545455)/30</f>
        <v>0</v>
      </c>
      <c r="BK70" s="9">
        <f>(('Base-scenario'!BL71*'Unit emission'!M114)*4545454.54545455)/30</f>
        <v>0</v>
      </c>
      <c r="BL70" s="9">
        <f>(('Base-scenario'!BM71*'Unit emission'!N114)*4545454.54545455)/30</f>
        <v>0</v>
      </c>
      <c r="BM70" s="9">
        <f>(('Base-scenario'!BN71*'Unit emission'!O114)*4545454.54545455)/30</f>
        <v>0</v>
      </c>
      <c r="BN70" s="9">
        <f>(('Base-scenario'!BO71*'Unit emission'!P114)*4545454.54545455)/30</f>
        <v>0</v>
      </c>
      <c r="BO70" s="9">
        <f>(('Base-scenario'!BP71*'Unit emission'!Q114)*4545454.54545455)/30</f>
        <v>0</v>
      </c>
      <c r="BP70" s="9">
        <f>(('Base-scenario'!BQ71*'Unit emission'!R114)*4545454.54545455)/30</f>
        <v>0</v>
      </c>
      <c r="BQ70" s="9">
        <v>0</v>
      </c>
      <c r="BR70" s="9">
        <f>(('Base-scenario'!BS71*'Unit emission'!C114)*4545454.54545455)/30</f>
        <v>0</v>
      </c>
      <c r="BS70" s="9">
        <f>(('Base-scenario'!BT71*'Unit emission'!D114)*4545454.54545455)/30</f>
        <v>0</v>
      </c>
      <c r="BT70" s="9">
        <f>(('Base-scenario'!BU71*'Unit emission'!E114)*4545454.54545455)/30</f>
        <v>0</v>
      </c>
      <c r="BU70" s="9">
        <f>(('Base-scenario'!BV71*'Unit emission'!F114)*4545454.54545455)/30</f>
        <v>0</v>
      </c>
      <c r="BV70" s="9">
        <f>(('Base-scenario'!BW71*'Unit emission'!G114)*4545454.54545455)/30</f>
        <v>0</v>
      </c>
      <c r="BW70" s="9">
        <f>(('Base-scenario'!BX71*'Unit emission'!H114)*4545454.54545455)/30</f>
        <v>0</v>
      </c>
      <c r="BX70" s="9">
        <f>(('Base-scenario'!BY71*'Unit emission'!I114)*4545454.54545455)/30</f>
        <v>0</v>
      </c>
      <c r="BY70" s="9">
        <f>(('Base-scenario'!BZ71*'Unit emission'!J114)*4545454.54545455)/30</f>
        <v>0</v>
      </c>
      <c r="BZ70" s="9">
        <f>(('Base-scenario'!CA71*'Unit emission'!K114)*4545454.54545455)/30</f>
        <v>0</v>
      </c>
      <c r="CA70" s="9">
        <f>(('Base-scenario'!CB71*'Unit emission'!L114)*4545454.54545455)/30</f>
        <v>0</v>
      </c>
      <c r="CB70" s="9">
        <f>(('Base-scenario'!CC71*'Unit emission'!M114)*4545454.54545455)/30</f>
        <v>0</v>
      </c>
      <c r="CC70" s="9">
        <f>(('Base-scenario'!CD71*'Unit emission'!N114)*4545454.54545455)/30</f>
        <v>0</v>
      </c>
      <c r="CD70" s="9">
        <f>(('Base-scenario'!CE71*'Unit emission'!O114)*4545454.54545455)/30</f>
        <v>0</v>
      </c>
      <c r="CE70" s="9">
        <f>(('Base-scenario'!CF71*'Unit emission'!P114)*4545454.54545455)/30</f>
        <v>0</v>
      </c>
      <c r="CF70" s="9">
        <f>(('Base-scenario'!CG71*'Unit emission'!Q114)*4545454.54545455)/30</f>
        <v>0</v>
      </c>
      <c r="CG70" s="9">
        <f>(('Base-scenario'!CH71*'Unit emission'!R114)*4545454.54545455)/30</f>
        <v>0</v>
      </c>
      <c r="CH70">
        <v>0</v>
      </c>
      <c r="CI70">
        <v>0</v>
      </c>
      <c r="CJ70">
        <v>67.766666666666666</v>
      </c>
      <c r="CK70">
        <f>(('RCP26 scenario'!C71*'Unit emission'!T114+'RCP26 scenario'!C159*'Unit emission'!T246)*4545454.54545455)/30</f>
        <v>1304254775.0357823</v>
      </c>
      <c r="CL70">
        <f>(('RCP26 scenario'!D71*'Unit emission'!U114+'RCP26 scenario'!D159*'Unit emission'!U246)*4545454.54545455)/30</f>
        <v>159385079.38589838</v>
      </c>
      <c r="CM70">
        <f>(('RCP26 scenario'!E71*'Unit emission'!V114+'RCP26 scenario'!E159*'Unit emission'!V246)*4545454.54545455)/30</f>
        <v>187984400.27771571</v>
      </c>
      <c r="CN70">
        <f>(('RCP26 scenario'!F71*'Unit emission'!W114+'RCP26 scenario'!F159*'Unit emission'!W246)*4545454.54545455)/30</f>
        <v>170984019.92798504</v>
      </c>
      <c r="CO70">
        <f>(('RCP26 scenario'!G71*'Unit emission'!X114+'RCP26 scenario'!G159*'Unit emission'!X246)*4545454.54545455)/30</f>
        <v>1156365504.9957507</v>
      </c>
      <c r="CP70">
        <f>(('RCP26 scenario'!H71*'Unit emission'!Y114+'RCP26 scenario'!H159*'Unit emission'!Y246)*4545454.54545455)/30</f>
        <v>104636513.86706877</v>
      </c>
      <c r="CQ70">
        <f>(('RCP26 scenario'!I71*'Unit emission'!Z114+'RCP26 scenario'!I159*'Unit emission'!Z246)*4545454.54545455)/30</f>
        <v>63699388.435761802</v>
      </c>
      <c r="CR70">
        <f>(('RCP26 scenario'!J71*'Unit emission'!AA114+'RCP26 scenario'!J159*'Unit emission'!AA246)*4545454.54545455)/30</f>
        <v>358279137.60161471</v>
      </c>
      <c r="CS70">
        <f>(('RCP26 scenario'!K71*'Unit emission'!AB114+'RCP26 scenario'!K159*'Unit emission'!AB246)*4545454.54545455)/30</f>
        <v>3110908489.869216</v>
      </c>
      <c r="CT70">
        <f>(('RCP26 scenario'!L71*'Unit emission'!AC114+'RCP26 scenario'!L159*'Unit emission'!AC246)*4545454.54545455)/30</f>
        <v>299506227.70207781</v>
      </c>
      <c r="CU70">
        <f>(('RCP26 scenario'!M71*'Unit emission'!AD114+'RCP26 scenario'!M159*'Unit emission'!AD246)*4545454.54545455)/30</f>
        <v>821484293.38318396</v>
      </c>
      <c r="CV70">
        <f>(('RCP26 scenario'!N71*'Unit emission'!AE114+'RCP26 scenario'!N159*'Unit emission'!AE246)*4545454.54545455)/30</f>
        <v>49669688.013566941</v>
      </c>
      <c r="CW70">
        <f>(('RCP26 scenario'!O71*'Unit emission'!AF114+'RCP26 scenario'!O159*'Unit emission'!AF246)*4545454.54545455)/30</f>
        <v>118335292.75706334</v>
      </c>
      <c r="CX70">
        <f>(('RCP26 scenario'!P71*'Unit emission'!AG114+'RCP26 scenario'!P159*'Unit emission'!AG246)*4545454.54545455)/30</f>
        <v>330698407.48929077</v>
      </c>
      <c r="CY70">
        <f>(('RCP26 scenario'!Q71*'Unit emission'!AH114+'RCP26 scenario'!Q159*'Unit emission'!AH246)*4545454.54545455)/30</f>
        <v>208588962.07045203</v>
      </c>
      <c r="CZ70">
        <f>(('RCP26 scenario'!R71*'Unit emission'!AI114+'RCP26 scenario'!R159*'Unit emission'!AI246)*4545454.54545455)/30</f>
        <v>496974144.1940006</v>
      </c>
      <c r="DA70">
        <f>(('RCP26 scenario'!S71*'Unit emission'!AJ114)*4545454.54545455)/30</f>
        <v>0</v>
      </c>
      <c r="DB70">
        <f>(('RCP26 scenario'!T71*'Unit emission'!T114+'RCP26 scenario'!T159*'Unit emission'!T246)*4545454.54545455)/30</f>
        <v>1041156958.8523349</v>
      </c>
      <c r="DC70">
        <f>(('RCP26 scenario'!U71*'Unit emission'!U114+'RCP26 scenario'!U159*'Unit emission'!U246)*4545454.54545455)/30</f>
        <v>41700725.276425153</v>
      </c>
      <c r="DD70">
        <f>(('RCP26 scenario'!V71*'Unit emission'!V114+'RCP26 scenario'!V159*'Unit emission'!V246)*4545454.54545455)/30</f>
        <v>149849222.1256623</v>
      </c>
      <c r="DE70">
        <f>(('RCP26 scenario'!W71*'Unit emission'!W114+'RCP26 scenario'!W159*'Unit emission'!W246)*4545454.54545455)/30</f>
        <v>154242063.09009925</v>
      </c>
      <c r="DF70">
        <f>(('RCP26 scenario'!X71*'Unit emission'!X114+'RCP26 scenario'!X159*'Unit emission'!X246)*4545454.54545455)/30</f>
        <v>1022759993.9668274</v>
      </c>
      <c r="DG70">
        <f>(('RCP26 scenario'!Y71*'Unit emission'!Y114+'RCP26 scenario'!Y159*'Unit emission'!Y246)*4545454.54545455)/30</f>
        <v>97895309.15857254</v>
      </c>
      <c r="DH70">
        <f>(('RCP26 scenario'!Z71*'Unit emission'!Z114+'RCP26 scenario'!Z159*'Unit emission'!Z246)*4545454.54545455)/30</f>
        <v>51594643.518280961</v>
      </c>
      <c r="DI70">
        <f>(('RCP26 scenario'!AA71*'Unit emission'!AA114+'RCP26 scenario'!AA159*'Unit emission'!AA246)*4545454.54545455)/30</f>
        <v>315258795.07367188</v>
      </c>
      <c r="DJ70">
        <f>(('RCP26 scenario'!AB71*'Unit emission'!AB114+'RCP26 scenario'!AB159*'Unit emission'!AB246)*4545454.54545455)/30</f>
        <v>2927121439.8958297</v>
      </c>
      <c r="DK70">
        <f>(('RCP26 scenario'!AC71*'Unit emission'!AC114+'RCP26 scenario'!AC159*'Unit emission'!AC246)*4545454.54545455)/30</f>
        <v>271714649.59336698</v>
      </c>
      <c r="DL70">
        <f>(('RCP26 scenario'!AD71*'Unit emission'!AD114+'RCP26 scenario'!AD159*'Unit emission'!AD246)*4545454.54545455)/30</f>
        <v>768019719.94448066</v>
      </c>
      <c r="DM70">
        <f>(('RCP26 scenario'!AE71*'Unit emission'!AE114+'RCP26 scenario'!AE159*'Unit emission'!AE246)*4545454.54545455)/30</f>
        <v>44081954.081457652</v>
      </c>
      <c r="DN70">
        <f>(('RCP26 scenario'!AF71*'Unit emission'!AF114+'RCP26 scenario'!AF159*'Unit emission'!AF246)*4545454.54545455)/30</f>
        <v>99479112.432152048</v>
      </c>
      <c r="DO70">
        <f>(('RCP26 scenario'!AG71*'Unit emission'!AG114+'RCP26 scenario'!AG159*'Unit emission'!AG246)*4545454.54545455)/30</f>
        <v>308612752.72105128</v>
      </c>
      <c r="DP70">
        <f>(('RCP26 scenario'!AH71*'Unit emission'!AH114+'RCP26 scenario'!AH159*'Unit emission'!AH246)*4545454.54545455)/30</f>
        <v>194273093.77074501</v>
      </c>
      <c r="DQ70">
        <f>(('RCP26 scenario'!AI71*'Unit emission'!AI114+'RCP26 scenario'!AI159*'Unit emission'!AI246)*4545454.54545455)/30</f>
        <v>439904963.29498261</v>
      </c>
      <c r="DR70">
        <f>(('RCP26 scenario'!AJ71*'Unit emission'!AJ114)*4545454.54545455)/30</f>
        <v>0</v>
      </c>
      <c r="DS70">
        <f>(('RCP26 scenario'!AK71*'Unit emission'!T114+'RCP26 scenario'!AK159*'Unit emission'!T246)*4545454.54545455)/30</f>
        <v>778059142.66889417</v>
      </c>
      <c r="DT70">
        <f>(('RCP26 scenario'!AL71*'Unit emission'!U114+'RCP26 scenario'!AL159*'Unit emission'!U246)*4545454.54545455)/30</f>
        <v>8417361.1459490787</v>
      </c>
      <c r="DU70">
        <f>(('RCP26 scenario'!AM71*'Unit emission'!V114+'RCP26 scenario'!AM159*'Unit emission'!V246)*4545454.54545455)/30</f>
        <v>111714043.97361006</v>
      </c>
      <c r="DV70">
        <f>(('RCP26 scenario'!AN71*'Unit emission'!W114+'RCP26 scenario'!AN159*'Unit emission'!W246)*4545454.54545455)/30</f>
        <v>137500106.25221366</v>
      </c>
      <c r="DW70">
        <f>(('RCP26 scenario'!AO71*'Unit emission'!X114+'RCP26 scenario'!AO159*'Unit emission'!X246)*4545454.54545455)/30</f>
        <v>889154482.93790197</v>
      </c>
      <c r="DX70">
        <f>(('RCP26 scenario'!AP71*'Unit emission'!Y114+'RCP26 scenario'!AP159*'Unit emission'!Y246)*4545454.54545455)/30</f>
        <v>91154104.450075895</v>
      </c>
      <c r="DY70">
        <f>(('RCP26 scenario'!AQ71*'Unit emission'!Z114+'RCP26 scenario'!AQ159*'Unit emission'!Z246)*4545454.54545455)/30</f>
        <v>39489898.600800484</v>
      </c>
      <c r="DZ70">
        <f>(('RCP26 scenario'!AR71*'Unit emission'!AA114+'RCP26 scenario'!AR159*'Unit emission'!AA246)*4545454.54545455)/30</f>
        <v>272238452.54572904</v>
      </c>
      <c r="EA70">
        <f>(('RCP26 scenario'!AS71*'Unit emission'!AB114+'RCP26 scenario'!AS159*'Unit emission'!AB246)*4545454.54545455)/30</f>
        <v>2743334389.9224253</v>
      </c>
      <c r="EB70">
        <f>(('RCP26 scenario'!AT71*'Unit emission'!AC114+'RCP26 scenario'!AT159*'Unit emission'!AC246)*4545454.54545455)/30</f>
        <v>243923071.48465618</v>
      </c>
      <c r="EC70">
        <f>(('RCP26 scenario'!AU71*'Unit emission'!AD114+'RCP26 scenario'!AU159*'Unit emission'!AD246)*4545454.54545455)/30</f>
        <v>714555146.50577712</v>
      </c>
      <c r="ED70">
        <f>(('RCP26 scenario'!AV71*'Unit emission'!AE114+'RCP26 scenario'!AV159*'Unit emission'!AE246)*4545454.54545455)/30</f>
        <v>38494220.149348594</v>
      </c>
      <c r="EE70">
        <f>(('RCP26 scenario'!AW71*'Unit emission'!AF114+'RCP26 scenario'!AW159*'Unit emission'!AF246)*4545454.54545455)/30</f>
        <v>80622932.107240543</v>
      </c>
      <c r="EF70">
        <f>(('RCP26 scenario'!AX71*'Unit emission'!AG114+'RCP26 scenario'!AX159*'Unit emission'!AG246)*4545454.54545455)/30</f>
        <v>286527097.95281345</v>
      </c>
      <c r="EG70">
        <f>(('RCP26 scenario'!AY71*'Unit emission'!AH114+'RCP26 scenario'!AY159*'Unit emission'!AH246)*4545454.54545455)/30</f>
        <v>179957225.4710384</v>
      </c>
      <c r="EH70">
        <f>(('RCP26 scenario'!AZ71*'Unit emission'!AI114+'RCP26 scenario'!AZ159*'Unit emission'!AI246)*4545454.54545455)/30</f>
        <v>382835782.3959623</v>
      </c>
      <c r="EI70">
        <f>(('RCP26 scenario'!BA71*'Unit emission'!AJ114)*4545454.54545455)/30</f>
        <v>0</v>
      </c>
      <c r="EJ70" s="9">
        <f>(('RCP26 scenario'!BB71*'Unit emission'!T114)*4545454.54545455)/30</f>
        <v>0</v>
      </c>
      <c r="EK70" s="9">
        <f>(('RCP26 scenario'!BC71*'Unit emission'!U114)*4545454.54545455)/30</f>
        <v>0</v>
      </c>
      <c r="EL70" s="9">
        <f>(('RCP26 scenario'!BD71*'Unit emission'!V114)*4545454.54545455)/30</f>
        <v>0</v>
      </c>
      <c r="EM70" s="9">
        <f>(('RCP26 scenario'!BE71*'Unit emission'!W114)*4545454.54545455)/30</f>
        <v>0</v>
      </c>
      <c r="EN70" s="9">
        <f>(('RCP26 scenario'!BF71*'Unit emission'!X114)*4545454.54545455)/30</f>
        <v>0</v>
      </c>
      <c r="EO70" s="9">
        <f>(('RCP26 scenario'!BG71*'Unit emission'!Y114)*4545454.54545455)/30</f>
        <v>0</v>
      </c>
      <c r="EP70" s="9">
        <f>(('RCP26 scenario'!BH71*'Unit emission'!Z114)*4545454.54545455)/30</f>
        <v>0</v>
      </c>
      <c r="EQ70" s="9">
        <f>(('RCP26 scenario'!BI71*'Unit emission'!AA114)*4545454.54545455)/30</f>
        <v>0</v>
      </c>
      <c r="ER70" s="9">
        <f>(('RCP26 scenario'!BJ71*'Unit emission'!AB114)*4545454.54545455)/30</f>
        <v>0</v>
      </c>
      <c r="ES70" s="9">
        <f>(('RCP26 scenario'!BK71*'Unit emission'!AC114)*4545454.54545455)/30</f>
        <v>0</v>
      </c>
      <c r="ET70" s="9">
        <f>(('RCP26 scenario'!BL71*'Unit emission'!AD114)*4545454.54545455)/30</f>
        <v>0</v>
      </c>
      <c r="EU70" s="9">
        <f>(('RCP26 scenario'!BM71*'Unit emission'!AE114)*4545454.54545455)/30</f>
        <v>0</v>
      </c>
      <c r="EV70" s="9">
        <f>(('RCP26 scenario'!BN71*'Unit emission'!AF114)*4545454.54545455)/30</f>
        <v>0</v>
      </c>
      <c r="EW70" s="9">
        <f>(('RCP26 scenario'!BO71*'Unit emission'!AG114)*4545454.54545455)/30</f>
        <v>0</v>
      </c>
      <c r="EX70" s="9">
        <f>(('RCP26 scenario'!BP71*'Unit emission'!AH114)*4545454.54545455)/30</f>
        <v>0</v>
      </c>
      <c r="EY70" s="9">
        <f>(('RCP26 scenario'!BQ71*'Unit emission'!AI114)*4545454.54545455)/30</f>
        <v>0</v>
      </c>
      <c r="EZ70" s="9">
        <f>(('RCP26 scenario'!BR71*'Unit emission'!AJ114)*4545454.54545455)/30</f>
        <v>0</v>
      </c>
      <c r="FA70" s="9">
        <f>(('RCP26 scenario'!BS71*'Unit emission'!T114)*4545454.54545455)/30</f>
        <v>0</v>
      </c>
      <c r="FB70" s="9">
        <f>(('RCP26 scenario'!BT71*'Unit emission'!U114)*4545454.54545455)/30</f>
        <v>0</v>
      </c>
      <c r="FC70" s="9">
        <f>(('RCP26 scenario'!BU71*'Unit emission'!V114)*4545454.54545455)/30</f>
        <v>0</v>
      </c>
      <c r="FD70" s="9">
        <f>(('RCP26 scenario'!BV71*'Unit emission'!W114)*4545454.54545455)/30</f>
        <v>0</v>
      </c>
      <c r="FE70" s="9">
        <f>(('RCP26 scenario'!BW71*'Unit emission'!X114)*4545454.54545455)/30</f>
        <v>0</v>
      </c>
      <c r="FF70" s="9">
        <f>(('RCP26 scenario'!BX71*'Unit emission'!Y114)*4545454.54545455)/30</f>
        <v>0</v>
      </c>
      <c r="FG70" s="9">
        <f>(('RCP26 scenario'!BY71*'Unit emission'!Z114)*4545454.54545455)/30</f>
        <v>0</v>
      </c>
      <c r="FH70" s="9">
        <f>(('RCP26 scenario'!BZ71*'Unit emission'!AA114)*4545454.54545455)/30</f>
        <v>0</v>
      </c>
      <c r="FI70" s="9">
        <f>(('RCP26 scenario'!CA71*'Unit emission'!AB114)*4545454.54545455)/30</f>
        <v>0</v>
      </c>
      <c r="FJ70" s="9">
        <f>(('RCP26 scenario'!CB71*'Unit emission'!AC114)*4545454.54545455)/30</f>
        <v>0</v>
      </c>
      <c r="FK70" s="9">
        <f>(('RCP26 scenario'!CC71*'Unit emission'!AD114)*4545454.54545455)/30</f>
        <v>0</v>
      </c>
      <c r="FL70" s="9">
        <f>(('RCP26 scenario'!CD71*'Unit emission'!AE114)*4545454.54545455)/30</f>
        <v>0</v>
      </c>
      <c r="FM70" s="9">
        <f>(('RCP26 scenario'!CE71*'Unit emission'!AF114)*4545454.54545455)/30</f>
        <v>0</v>
      </c>
      <c r="FN70" s="9">
        <f>(('RCP26 scenario'!CF71*'Unit emission'!AG114)*4545454.54545455)/30</f>
        <v>0</v>
      </c>
      <c r="FO70" s="9">
        <f>(('RCP26 scenario'!CG71*'Unit emission'!AH114)*4545454.54545455)/30</f>
        <v>0</v>
      </c>
      <c r="FP70" s="9">
        <f>(('RCP26 scenario'!CH71*'Unit emission'!AI114)*4545454.54545455)/30</f>
        <v>0</v>
      </c>
      <c r="FQ70">
        <v>0</v>
      </c>
      <c r="FR70">
        <v>0</v>
      </c>
      <c r="FS70">
        <v>67.766666666666666</v>
      </c>
      <c r="FT70">
        <f>(('RCP19 scenario'!C71*'Unit emission'!AK114+'RCP19 scenario'!C159*'Unit emission'!AK246)*4545454.54545455)/30</f>
        <v>1976097263.909121</v>
      </c>
      <c r="FU70">
        <f>(('RCP19 scenario'!D71*'Unit emission'!AL114+'RCP19 scenario'!D159*'Unit emission'!AL246)*4545454.54545455)/30</f>
        <v>364196269.7843082</v>
      </c>
      <c r="FV70">
        <f>(('RCP19 scenario'!E71*'Unit emission'!AM114+'RCP19 scenario'!E159*'Unit emission'!AM246)*4545454.54545455)/30</f>
        <v>153124156.83380464</v>
      </c>
      <c r="FW70">
        <f>(('RCP19 scenario'!F71*'Unit emission'!AN114+'RCP19 scenario'!F159*'Unit emission'!AN246)*4545454.54545455)/30</f>
        <v>99377528.55550009</v>
      </c>
      <c r="FX70">
        <f>(('RCP19 scenario'!G71*'Unit emission'!AO114+'RCP19 scenario'!G159*'Unit emission'!AO246)*4545454.54545455)/30</f>
        <v>770708612.55791497</v>
      </c>
      <c r="FY70">
        <f>(('RCP19 scenario'!H71*'Unit emission'!AP114+'RCP19 scenario'!H159*'Unit emission'!AP246)*4545454.54545455)/30</f>
        <v>20359047.563328154</v>
      </c>
      <c r="FZ70">
        <f>(('RCP19 scenario'!I71*'Unit emission'!AQ114+'RCP19 scenario'!I159*'Unit emission'!AQ246)*4545454.54545455)/30</f>
        <v>51863400.816063136</v>
      </c>
      <c r="GA70">
        <f>(('RCP19 scenario'!J71*'Unit emission'!AR114+'RCP19 scenario'!J159*'Unit emission'!AR246)*4545454.54545455)/30</f>
        <v>437836666.78937811</v>
      </c>
      <c r="GB70">
        <f>(('RCP19 scenario'!K71*'Unit emission'!AS114+'RCP19 scenario'!K159*'Unit emission'!AS246)*4545454.54545455)/30</f>
        <v>1927400396.0452807</v>
      </c>
      <c r="GC70">
        <f>(('RCP19 scenario'!L71*'Unit emission'!AT114+'RCP19 scenario'!L159*'Unit emission'!AT246)*4545454.54545455)/30</f>
        <v>275599009.08623588</v>
      </c>
      <c r="GD70">
        <f>(('RCP19 scenario'!M71*'Unit emission'!AU114+'RCP19 scenario'!M159*'Unit emission'!AU246)*4545454.54545455)/30</f>
        <v>404225643.86894673</v>
      </c>
      <c r="GE70">
        <f>(('RCP19 scenario'!N71*'Unit emission'!AV114+'RCP19 scenario'!N159*'Unit emission'!AV246)*4545454.54545455)/30</f>
        <v>55007212.258755401</v>
      </c>
      <c r="GF70">
        <f>(('RCP19 scenario'!O71*'Unit emission'!AW114+'RCP19 scenario'!O159*'Unit emission'!AW246)*4545454.54545455)/30</f>
        <v>60585240.244508311</v>
      </c>
      <c r="GG70">
        <f>(('RCP19 scenario'!P71*'Unit emission'!AX114+'RCP19 scenario'!P159*'Unit emission'!AX246)*4545454.54545455)/30</f>
        <v>195849373.53999081</v>
      </c>
      <c r="GH70">
        <f>(('RCP19 scenario'!Q71*'Unit emission'!AY114+'RCP19 scenario'!Q159*'Unit emission'!AY246)*4545454.54545455)/30</f>
        <v>124584380.54655091</v>
      </c>
      <c r="GI70">
        <f>(('RCP19 scenario'!R71*'Unit emission'!AZ114+'RCP19 scenario'!R159*'Unit emission'!AZ246)*4545454.54545455)/30</f>
        <v>545654695.53382063</v>
      </c>
      <c r="GJ70">
        <f>(('RCP19 scenario'!S71*'Unit emission'!BA114)*4545454.54545455)/30</f>
        <v>0</v>
      </c>
      <c r="GK70">
        <f>(('RCP19 scenario'!T71*'Unit emission'!AK114+'RCP19 scenario'!T159*'Unit emission'!AK246)*4545454.54545455)/30</f>
        <v>1718372680.5567145</v>
      </c>
      <c r="GL70">
        <f>(('RCP19 scenario'!U71*'Unit emission'!AL114+'RCP19 scenario'!U159*'Unit emission'!AL246)*4545454.54545455)/30</f>
        <v>271526265.51505816</v>
      </c>
      <c r="GM70">
        <f>(('RCP19 scenario'!V71*'Unit emission'!AM114+'RCP19 scenario'!V159*'Unit emission'!AM246)*4545454.54545455)/30</f>
        <v>113909807.8695754</v>
      </c>
      <c r="GN70">
        <f>(('RCP19 scenario'!W71*'Unit emission'!AN114+'RCP19 scenario'!W159*'Unit emission'!AN246)*4545454.54545455)/30</f>
        <v>82021179.604122654</v>
      </c>
      <c r="GO70">
        <f>(('RCP19 scenario'!X71*'Unit emission'!AO114+'RCP19 scenario'!X159*'Unit emission'!AO246)*4545454.54545455)/30</f>
        <v>668145538.80193758</v>
      </c>
      <c r="GP70">
        <f>(('RCP19 scenario'!Y71*'Unit emission'!AP114+'RCP19 scenario'!Y159*'Unit emission'!AP246)*4545454.54545455)/30</f>
        <v>16951204.11697359</v>
      </c>
      <c r="GQ70">
        <f>(('RCP19 scenario'!Z71*'Unit emission'!AQ114+'RCP19 scenario'!Z159*'Unit emission'!AQ246)*4545454.54545455)/30</f>
        <v>41727616.816828504</v>
      </c>
      <c r="GR70">
        <f>(('RCP19 scenario'!AA71*'Unit emission'!AR114+'RCP19 scenario'!AA159*'Unit emission'!AR246)*4545454.54545455)/30</f>
        <v>364771955.61144215</v>
      </c>
      <c r="GS70">
        <f>(('RCP19 scenario'!AB71*'Unit emission'!AS114+'RCP19 scenario'!AB159*'Unit emission'!AS246)*4545454.54545455)/30</f>
        <v>1682266265.3867772</v>
      </c>
      <c r="GT70">
        <f>(('RCP19 scenario'!AC71*'Unit emission'!AT114+'RCP19 scenario'!AC159*'Unit emission'!AT246)*4545454.54545455)/30</f>
        <v>246146402.3461079</v>
      </c>
      <c r="GU70">
        <f>(('RCP19 scenario'!AD71*'Unit emission'!AU114+'RCP19 scenario'!AD159*'Unit emission'!AU246)*4545454.54545455)/30</f>
        <v>348262155.55837858</v>
      </c>
      <c r="GV70">
        <f>(('RCP19 scenario'!AE71*'Unit emission'!AV114+'RCP19 scenario'!AE159*'Unit emission'!AV246)*4545454.54545455)/30</f>
        <v>49204119.009329557</v>
      </c>
      <c r="GW70">
        <f>(('RCP19 scenario'!AF71*'Unit emission'!AW114+'RCP19 scenario'!AF159*'Unit emission'!AW246)*4545454.54545455)/30</f>
        <v>49418719.880757853</v>
      </c>
      <c r="GX70">
        <f>(('RCP19 scenario'!AG71*'Unit emission'!AX114+'RCP19 scenario'!AG159*'Unit emission'!AX246)*4545454.54545455)/30</f>
        <v>172897311.05000654</v>
      </c>
      <c r="GY70">
        <f>(('RCP19 scenario'!AH71*'Unit emission'!AY114+'RCP19 scenario'!AH159*'Unit emission'!AY246)*4545454.54545455)/30</f>
        <v>111310849.71341978</v>
      </c>
      <c r="GZ70">
        <f>(('RCP19 scenario'!AI71*'Unit emission'!AZ114+'RCP19 scenario'!AI159*'Unit emission'!AZ246)*4545454.54545455)/30</f>
        <v>473745671.99506974</v>
      </c>
      <c r="HA70">
        <f>(('RCP19 scenario'!AJ71*'Unit emission'!BA114)*4545454.54545455)/30</f>
        <v>0</v>
      </c>
      <c r="HB70">
        <f>(('RCP19 scenario'!AK71*'Unit emission'!AK114+'RCP19 scenario'!AK159*'Unit emission'!AK246)*4545454.54545455)/30</f>
        <v>1460648097.2043085</v>
      </c>
      <c r="HC70">
        <f>(('RCP19 scenario'!AL71*'Unit emission'!AL114+'RCP19 scenario'!AL159*'Unit emission'!AL246)*4545454.54545455)/30</f>
        <v>178856261.24580809</v>
      </c>
      <c r="HD70">
        <f>(('RCP19 scenario'!AM71*'Unit emission'!AM114+'RCP19 scenario'!AM159*'Unit emission'!AM246)*4545454.54545455)/30</f>
        <v>74695458.905345947</v>
      </c>
      <c r="HE70">
        <f>(('RCP19 scenario'!AN71*'Unit emission'!AN114+'RCP19 scenario'!AN159*'Unit emission'!AN246)*4545454.54545455)/30</f>
        <v>64664830.65274515</v>
      </c>
      <c r="HF70">
        <f>(('RCP19 scenario'!AO71*'Unit emission'!AO114+'RCP19 scenario'!AO159*'Unit emission'!AO246)*4545454.54545455)/30</f>
        <v>565582465.04596245</v>
      </c>
      <c r="HG70">
        <f>(('RCP19 scenario'!AP71*'Unit emission'!AP114+'RCP19 scenario'!AP159*'Unit emission'!AP246)*4545454.54545455)/30</f>
        <v>13543360.670618918</v>
      </c>
      <c r="HH70">
        <f>(('RCP19 scenario'!AQ71*'Unit emission'!AQ114+'RCP19 scenario'!AQ159*'Unit emission'!AQ246)*4545454.54545455)/30</f>
        <v>31591832.817593765</v>
      </c>
      <c r="HI70">
        <f>(('RCP19 scenario'!AR71*'Unit emission'!AR114+'RCP19 scenario'!AR159*'Unit emission'!AR246)*4545454.54545455)/30</f>
        <v>291707244.43350726</v>
      </c>
      <c r="HJ70">
        <f>(('RCP19 scenario'!AS71*'Unit emission'!AS114+'RCP19 scenario'!AS159*'Unit emission'!AS246)*4545454.54545455)/30</f>
        <v>1437132134.7282624</v>
      </c>
      <c r="HK70">
        <f>(('RCP19 scenario'!AT71*'Unit emission'!AT114+'RCP19 scenario'!AT159*'Unit emission'!AT246)*4545454.54545455)/30</f>
        <v>216693795.60598102</v>
      </c>
      <c r="HL70">
        <f>(('RCP19 scenario'!AU71*'Unit emission'!AU114+'RCP19 scenario'!AU159*'Unit emission'!AU246)*4545454.54545455)/30</f>
        <v>292298667.2478115</v>
      </c>
      <c r="HM70">
        <f>(('RCP19 scenario'!AV71*'Unit emission'!AV114+'RCP19 scenario'!AV159*'Unit emission'!AV246)*4545454.54545455)/30</f>
        <v>43401025.759903714</v>
      </c>
      <c r="HN70">
        <f>(('RCP19 scenario'!AW71*'Unit emission'!AW114+'RCP19 scenario'!AW159*'Unit emission'!AW246)*4545454.54545455)/30</f>
        <v>38252199.517007396</v>
      </c>
      <c r="HO70">
        <f>(('RCP19 scenario'!AX71*'Unit emission'!AX114+'RCP19 scenario'!AX159*'Unit emission'!AX246)*4545454.54545455)/30</f>
        <v>149945248.56002337</v>
      </c>
      <c r="HP70">
        <f>(('RCP19 scenario'!AY71*'Unit emission'!AY114+'RCP19 scenario'!AY159*'Unit emission'!AY246)*4545454.54545455)/30</f>
        <v>98037318.880288586</v>
      </c>
      <c r="HQ70">
        <f>(('RCP19 scenario'!AZ71*'Unit emission'!AZ114+'RCP19 scenario'!AZ159*'Unit emission'!AZ246)*4545454.54545455)/30</f>
        <v>401836648.45631784</v>
      </c>
      <c r="HR70">
        <f>(('RCP19 scenario'!BA71*'Unit emission'!BA114)*4545454.54545455)/30</f>
        <v>0</v>
      </c>
      <c r="HS70" s="9">
        <f>(('RCP19 scenario'!BB71*'Unit emission'!AK114)*4545454.54545455)/30</f>
        <v>0</v>
      </c>
      <c r="HT70" s="9">
        <f>(('RCP19 scenario'!BC71*'Unit emission'!AL114)*4545454.54545455)/30</f>
        <v>0</v>
      </c>
      <c r="HU70" s="9">
        <f>(('RCP19 scenario'!BD71*'Unit emission'!AM114)*4545454.54545455)/30</f>
        <v>0</v>
      </c>
      <c r="HV70" s="9">
        <f>(('RCP19 scenario'!BE71*'Unit emission'!AN114)*4545454.54545455)/30</f>
        <v>0</v>
      </c>
      <c r="HW70" s="9">
        <f>(('RCP19 scenario'!BF71*'Unit emission'!AO114)*4545454.54545455)/30</f>
        <v>0</v>
      </c>
      <c r="HX70" s="9">
        <f>(('RCP19 scenario'!BG71*'Unit emission'!AP114)*4545454.54545455)/30</f>
        <v>0</v>
      </c>
      <c r="HY70" s="9">
        <f>(('RCP19 scenario'!BH71*'Unit emission'!AQ114)*4545454.54545455)/30</f>
        <v>0</v>
      </c>
      <c r="HZ70" s="9">
        <f>(('RCP19 scenario'!BI71*'Unit emission'!AR114)*4545454.54545455)/30</f>
        <v>0</v>
      </c>
      <c r="IA70" s="9">
        <f>(('RCP19 scenario'!BJ71*'Unit emission'!AS114)*4545454.54545455)/30</f>
        <v>0</v>
      </c>
      <c r="IB70" s="9">
        <f>(('RCP19 scenario'!BK71*'Unit emission'!AT114)*4545454.54545455)/30</f>
        <v>0</v>
      </c>
      <c r="IC70" s="9">
        <f>(('RCP19 scenario'!BL71*'Unit emission'!AU114)*4545454.54545455)/30</f>
        <v>0</v>
      </c>
      <c r="ID70" s="9">
        <f>(('RCP19 scenario'!BM71*'Unit emission'!AV114)*4545454.54545455)/30</f>
        <v>0</v>
      </c>
      <c r="IE70" s="9">
        <f>(('RCP19 scenario'!BN71*'Unit emission'!AW114)*4545454.54545455)/30</f>
        <v>0</v>
      </c>
      <c r="IF70" s="9">
        <f>(('RCP19 scenario'!BO71*'Unit emission'!AX114)*4545454.54545455)/30</f>
        <v>0</v>
      </c>
      <c r="IG70" s="9">
        <f>(('RCP19 scenario'!BP71*'Unit emission'!AY114)*4545454.54545455)/30</f>
        <v>0</v>
      </c>
      <c r="IH70" s="9">
        <f>(('RCP19 scenario'!BQ71*'Unit emission'!AZ114)*4545454.54545455)/30</f>
        <v>0</v>
      </c>
      <c r="II70" s="9">
        <f>(('RCP19 scenario'!BR71*'Unit emission'!BA114)*4545454.54545455)/30</f>
        <v>0</v>
      </c>
      <c r="IJ70" s="9">
        <f>(('RCP19 scenario'!BS71*'Unit emission'!AK114)*4545454.54545455)/30</f>
        <v>0</v>
      </c>
      <c r="IK70" s="9">
        <f>(('RCP19 scenario'!BT71*'Unit emission'!AL114)*4545454.54545455)/30</f>
        <v>0</v>
      </c>
      <c r="IL70" s="9">
        <f>(('RCP19 scenario'!BU71*'Unit emission'!AM114)*4545454.54545455)/30</f>
        <v>0</v>
      </c>
      <c r="IM70" s="9">
        <f>(('RCP19 scenario'!BV71*'Unit emission'!AN114)*4545454.54545455)/30</f>
        <v>0</v>
      </c>
      <c r="IN70" s="9">
        <f>(('RCP19 scenario'!BW71*'Unit emission'!AO114)*4545454.54545455)/30</f>
        <v>0</v>
      </c>
      <c r="IO70" s="9">
        <f>(('RCP19 scenario'!BX71*'Unit emission'!AP114)*4545454.54545455)/30</f>
        <v>0</v>
      </c>
      <c r="IP70" s="9">
        <f>(('RCP19 scenario'!BY71*'Unit emission'!AQ114)*4545454.54545455)/30</f>
        <v>0</v>
      </c>
      <c r="IQ70" s="9">
        <f>(('RCP19 scenario'!BZ71*'Unit emission'!AR114)*4545454.54545455)/30</f>
        <v>0</v>
      </c>
      <c r="IR70" s="9">
        <f>(('RCP19 scenario'!CA71*'Unit emission'!AS114)*4545454.54545455)/30</f>
        <v>0</v>
      </c>
      <c r="IS70" s="9">
        <f>(('RCP19 scenario'!CB71*'Unit emission'!AT114)*4545454.54545455)/30</f>
        <v>0</v>
      </c>
      <c r="IT70" s="9">
        <f>(('RCP19 scenario'!CC71*'Unit emission'!AU114)*4545454.54545455)/30</f>
        <v>0</v>
      </c>
      <c r="IU70" s="9">
        <f>(('RCP19 scenario'!CD71*'Unit emission'!AV114)*4545454.54545455)/30</f>
        <v>0</v>
      </c>
      <c r="IV70" s="9">
        <f>(('RCP19 scenario'!CE71*'Unit emission'!AW114)*4545454.54545455)/30</f>
        <v>0</v>
      </c>
      <c r="IW70" s="9">
        <f>(('RCP19 scenario'!CF71*'Unit emission'!AX114)*4545454.54545455)/30</f>
        <v>0</v>
      </c>
      <c r="IX70" s="9">
        <f>(('RCP19 scenario'!CG71*'Unit emission'!AY114)*4545454.54545455)/30</f>
        <v>0</v>
      </c>
      <c r="IY70" s="9">
        <f>(('RCP19 scenario'!CH71*'Unit emission'!AZ114)*4545454.54545455)/30</f>
        <v>0</v>
      </c>
    </row>
    <row r="71" spans="1:259" x14ac:dyDescent="0.25">
      <c r="A71">
        <v>2034</v>
      </c>
      <c r="B71">
        <f>(('Base-scenario'!C72*'Unit emission'!C115+'Base-scenario'!C160*'Unit emission'!C247)*4545454.54545455)/30</f>
        <v>1318253000.8325999</v>
      </c>
      <c r="C71">
        <f>(('Base-scenario'!D72*'Unit emission'!D115+'Base-scenario'!D160*'Unit emission'!D247)*4545454.54545455)/30</f>
        <v>261644121.31283492</v>
      </c>
      <c r="D71">
        <f>(('Base-scenario'!E72*'Unit emission'!E115+'Base-scenario'!E160*'Unit emission'!E247)*4545454.54545455)/30</f>
        <v>85738843.956554219</v>
      </c>
      <c r="E71">
        <f>(('Base-scenario'!F72*'Unit emission'!F115+'Base-scenario'!F160*'Unit emission'!F247)*4545454.54545455)/30</f>
        <v>107378759.10948992</v>
      </c>
      <c r="F71">
        <f>(('Base-scenario'!G72*'Unit emission'!G115+'Base-scenario'!G160*'Unit emission'!G247)*4545454.54545455)/30</f>
        <v>1229856168.7813675</v>
      </c>
      <c r="G71">
        <f>(('Base-scenario'!H72*'Unit emission'!H115+'Base-scenario'!H160*'Unit emission'!H247)*4545454.54545455)/30</f>
        <v>79166588.701054469</v>
      </c>
      <c r="H71">
        <f>(('Base-scenario'!I72*'Unit emission'!I115+'Base-scenario'!I160*'Unit emission'!I247)*4545454.54545455)/30</f>
        <v>38642236.979779586</v>
      </c>
      <c r="I71">
        <f>(('Base-scenario'!J72*'Unit emission'!J115+'Base-scenario'!J160*'Unit emission'!J247)*4545454.54545455)/30</f>
        <v>246298159.99624148</v>
      </c>
      <c r="J71">
        <f>(('Base-scenario'!K72*'Unit emission'!K115+'Base-scenario'!K160*'Unit emission'!K247)*4545454.54545455)/30</f>
        <v>1832247580.3244629</v>
      </c>
      <c r="K71">
        <f>(('Base-scenario'!L72*'Unit emission'!L115+'Base-scenario'!L160*'Unit emission'!L247)*4545454.54545455)/30</f>
        <v>262323526.96272734</v>
      </c>
      <c r="L71">
        <f>(('Base-scenario'!M72*'Unit emission'!M115+'Base-scenario'!M160*'Unit emission'!M247)*4545454.54545455)/30</f>
        <v>354968499.15599167</v>
      </c>
      <c r="M71">
        <f>(('Base-scenario'!N72*'Unit emission'!N115+'Base-scenario'!N160*'Unit emission'!N247)*4545454.54545455)/30</f>
        <v>45620589.130206473</v>
      </c>
      <c r="N71">
        <f>(('Base-scenario'!O72*'Unit emission'!O115+'Base-scenario'!O160*'Unit emission'!O247)*4545454.54545455)/30</f>
        <v>126957807.16364864</v>
      </c>
      <c r="O71">
        <f>(('Base-scenario'!P72*'Unit emission'!P115+'Base-scenario'!P160*'Unit emission'!P247)*4545454.54545455)/30</f>
        <v>172104655.36965245</v>
      </c>
      <c r="P71">
        <f>(('Base-scenario'!Q72*'Unit emission'!Q115+'Base-scenario'!Q160*'Unit emission'!Q247)*4545454.54545455)/30</f>
        <v>116780923.16020678</v>
      </c>
      <c r="Q71">
        <f>(('Base-scenario'!R72*'Unit emission'!R115+'Base-scenario'!R160*'Unit emission'!R247)*4545454.54545455)/30</f>
        <v>502521188.83769482</v>
      </c>
      <c r="R71">
        <v>0</v>
      </c>
      <c r="S71">
        <f>(('Base-scenario'!T72*'Unit emission'!C115+'Base-scenario'!T160*'Unit emission'!C247)*4545454.54545455)/30</f>
        <v>1072213306.8038348</v>
      </c>
      <c r="T71">
        <f>(('Base-scenario'!U72*'Unit emission'!D115+'Base-scenario'!U160*'Unit emission'!D247)*4545454.54545455)/30</f>
        <v>162357038.08563671</v>
      </c>
      <c r="U71">
        <f>(('Base-scenario'!V72*'Unit emission'!E115+'Base-scenario'!V160*'Unit emission'!E247)*4545454.54545455)/30</f>
        <v>53807825.795822874</v>
      </c>
      <c r="V71">
        <f>(('Base-scenario'!W72*'Unit emission'!F115+'Base-scenario'!W160*'Unit emission'!F247)*4545454.54545455)/30</f>
        <v>91690937.220344231</v>
      </c>
      <c r="W71">
        <f>(('Base-scenario'!X72*'Unit emission'!G115+'Base-scenario'!X160*'Unit emission'!G247)*4545454.54545455)/30</f>
        <v>1083525564.4580963</v>
      </c>
      <c r="X71">
        <f>(('Base-scenario'!Y72*'Unit emission'!H115+'Base-scenario'!Y160*'Unit emission'!H247)*4545454.54545455)/30</f>
        <v>73234222.522529826</v>
      </c>
      <c r="Y71">
        <f>(('Base-scenario'!Z72*'Unit emission'!I115+'Base-scenario'!Z160*'Unit emission'!I247)*4545454.54545455)/30</f>
        <v>28287499.501079116</v>
      </c>
      <c r="Z71">
        <f>(('Base-scenario'!AA72*'Unit emission'!J115+'Base-scenario'!AA160*'Unit emission'!J247)*4545454.54545455)/30</f>
        <v>213313540.66315949</v>
      </c>
      <c r="AA71">
        <f>(('Base-scenario'!AB72*'Unit emission'!K115+'Base-scenario'!AB160*'Unit emission'!K247)*4545454.54545455)/30</f>
        <v>1631541818.7928221</v>
      </c>
      <c r="AB71">
        <f>(('Base-scenario'!AC72*'Unit emission'!L115+'Base-scenario'!AC160*'Unit emission'!L247)*4545454.54545455)/30</f>
        <v>237898363.89523828</v>
      </c>
      <c r="AC71">
        <f>(('Base-scenario'!AD72*'Unit emission'!M115+'Base-scenario'!AD160*'Unit emission'!M247)*4545454.54545455)/30</f>
        <v>325740322.58342296</v>
      </c>
      <c r="AD71">
        <f>(('Base-scenario'!AE72*'Unit emission'!N115+'Base-scenario'!AE160*'Unit emission'!N247)*4545454.54545455)/30</f>
        <v>40830671.730576977</v>
      </c>
      <c r="AE71">
        <f>(('Base-scenario'!AF72*'Unit emission'!O115+'Base-scenario'!AF160*'Unit emission'!O247)*4545454.54545455)/30</f>
        <v>111221015.3454674</v>
      </c>
      <c r="AF71">
        <f>(('Base-scenario'!AG72*'Unit emission'!P115+'Base-scenario'!AG160*'Unit emission'!P247)*4545454.54545455)/30</f>
        <v>162247703.60027543</v>
      </c>
      <c r="AG71">
        <f>(('Base-scenario'!AH72*'Unit emission'!Q115+'Base-scenario'!AH160*'Unit emission'!Q247)*4545454.54545455)/30</f>
        <v>107002956.65640807</v>
      </c>
      <c r="AH71">
        <f>(('Base-scenario'!AI72*'Unit emission'!R115+'Base-scenario'!AI160*'Unit emission'!R247)*4545454.54545455)/30</f>
        <v>451048092.24658525</v>
      </c>
      <c r="AI71">
        <v>0</v>
      </c>
      <c r="AJ71">
        <f>(('Base-scenario'!AK72*'Unit emission'!C115+'Base-scenario'!AK160*'Unit emission'!C247)*4545454.54545455)/30</f>
        <v>826173612.77506721</v>
      </c>
      <c r="AK71">
        <f>(('Base-scenario'!AL72*'Unit emission'!D115+'Base-scenario'!AL160*'Unit emission'!D247)*4545454.54545455)/30</f>
        <v>63069954.858441442</v>
      </c>
      <c r="AL71">
        <f>(('Base-scenario'!AM72*'Unit emission'!E115+'Base-scenario'!AM160*'Unit emission'!E247)*4545454.54545455)/30</f>
        <v>21876807.635091353</v>
      </c>
      <c r="AM71">
        <f>(('Base-scenario'!AN72*'Unit emission'!F115+'Base-scenario'!AN160*'Unit emission'!F247)*4545454.54545455)/30</f>
        <v>76003115.331198528</v>
      </c>
      <c r="AN71">
        <f>(('Base-scenario'!AO72*'Unit emission'!G115+'Base-scenario'!AO160*'Unit emission'!G247)*4545454.54545455)/30</f>
        <v>937194960.13481987</v>
      </c>
      <c r="AO71">
        <f>(('Base-scenario'!AP72*'Unit emission'!H115+'Base-scenario'!AP160*'Unit emission'!H247)*4545454.54545455)/30</f>
        <v>67301856.344005197</v>
      </c>
      <c r="AP71">
        <f>(('Base-scenario'!AQ72*'Unit emission'!I115+'Base-scenario'!AQ160*'Unit emission'!I247)*4545454.54545455)/30</f>
        <v>17932762.022378344</v>
      </c>
      <c r="AQ71">
        <f>(('Base-scenario'!AR72*'Unit emission'!J115+'Base-scenario'!AR160*'Unit emission'!J247)*4545454.54545455)/30</f>
        <v>180328921.33007801</v>
      </c>
      <c r="AR71">
        <f>(('Base-scenario'!AS72*'Unit emission'!K115+'Base-scenario'!AS160*'Unit emission'!K247)*4545454.54545455)/30</f>
        <v>1430836057.2611852</v>
      </c>
      <c r="AS71">
        <f>(('Base-scenario'!AT72*'Unit emission'!L115+'Base-scenario'!AT160*'Unit emission'!L247)*4545454.54545455)/30</f>
        <v>213473200.82774821</v>
      </c>
      <c r="AT71">
        <f>(('Base-scenario'!AU72*'Unit emission'!M115+'Base-scenario'!AU160*'Unit emission'!M247)*4545454.54545455)/30</f>
        <v>296512146.01085186</v>
      </c>
      <c r="AU71">
        <f>(('Base-scenario'!AV72*'Unit emission'!N115+'Base-scenario'!AV160*'Unit emission'!N247)*4545454.54545455)/30</f>
        <v>36040754.330947243</v>
      </c>
      <c r="AV71">
        <f>(('Base-scenario'!AW72*'Unit emission'!O115+'Base-scenario'!AW160*'Unit emission'!O247)*4545454.54545455)/30</f>
        <v>95484223.527285963</v>
      </c>
      <c r="AW71">
        <f>(('Base-scenario'!AX72*'Unit emission'!P115+'Base-scenario'!AX160*'Unit emission'!P247)*4545454.54545455)/30</f>
        <v>152390751.83089834</v>
      </c>
      <c r="AX71">
        <f>(('Base-scenario'!AY72*'Unit emission'!Q115+'Base-scenario'!AY160*'Unit emission'!Q247)*4545454.54545455)/30</f>
        <v>97224990.152609333</v>
      </c>
      <c r="AY71">
        <f>(('Base-scenario'!AZ72*'Unit emission'!R115+'Base-scenario'!AZ160*'Unit emission'!R247)*4545454.54545455)/30</f>
        <v>399574995.65547812</v>
      </c>
      <c r="AZ71">
        <v>0</v>
      </c>
      <c r="BA71" s="9">
        <f>(('Base-scenario'!BB72*'Unit emission'!C115)*4545454.54545455)/30</f>
        <v>0</v>
      </c>
      <c r="BB71" s="9">
        <f>(('Base-scenario'!BC72*'Unit emission'!D115)*4545454.54545455)/30</f>
        <v>0</v>
      </c>
      <c r="BC71" s="9">
        <f>(('Base-scenario'!BD72*'Unit emission'!E115)*4545454.54545455)/30</f>
        <v>0</v>
      </c>
      <c r="BD71" s="9">
        <f>(('Base-scenario'!BE72*'Unit emission'!F115)*4545454.54545455)/30</f>
        <v>0</v>
      </c>
      <c r="BE71" s="9">
        <f>(('Base-scenario'!BF72*'Unit emission'!G115)*4545454.54545455)/30</f>
        <v>0</v>
      </c>
      <c r="BF71" s="9">
        <f>(('Base-scenario'!BG72*'Unit emission'!H115)*4545454.54545455)/30</f>
        <v>0</v>
      </c>
      <c r="BG71" s="9">
        <f>(('Base-scenario'!BH72*'Unit emission'!I115)*4545454.54545455)/30</f>
        <v>0</v>
      </c>
      <c r="BH71" s="9">
        <f>(('Base-scenario'!BI72*'Unit emission'!J115)*4545454.54545455)/30</f>
        <v>0</v>
      </c>
      <c r="BI71" s="9">
        <f>(('Base-scenario'!BJ72*'Unit emission'!K115)*4545454.54545455)/30</f>
        <v>0</v>
      </c>
      <c r="BJ71" s="9">
        <f>(('Base-scenario'!BK72*'Unit emission'!L115)*4545454.54545455)/30</f>
        <v>0</v>
      </c>
      <c r="BK71" s="9">
        <f>(('Base-scenario'!BL72*'Unit emission'!M115)*4545454.54545455)/30</f>
        <v>0</v>
      </c>
      <c r="BL71" s="9">
        <f>(('Base-scenario'!BM72*'Unit emission'!N115)*4545454.54545455)/30</f>
        <v>0</v>
      </c>
      <c r="BM71" s="9">
        <f>(('Base-scenario'!BN72*'Unit emission'!O115)*4545454.54545455)/30</f>
        <v>0</v>
      </c>
      <c r="BN71" s="9">
        <f>(('Base-scenario'!BO72*'Unit emission'!P115)*4545454.54545455)/30</f>
        <v>0</v>
      </c>
      <c r="BO71" s="9">
        <f>(('Base-scenario'!BP72*'Unit emission'!Q115)*4545454.54545455)/30</f>
        <v>0</v>
      </c>
      <c r="BP71" s="9">
        <f>(('Base-scenario'!BQ72*'Unit emission'!R115)*4545454.54545455)/30</f>
        <v>0</v>
      </c>
      <c r="BQ71" s="9">
        <v>0</v>
      </c>
      <c r="BR71" s="9">
        <f>(('Base-scenario'!BS72*'Unit emission'!C115)*4545454.54545455)/30</f>
        <v>0</v>
      </c>
      <c r="BS71" s="9">
        <f>(('Base-scenario'!BT72*'Unit emission'!D115)*4545454.54545455)/30</f>
        <v>0</v>
      </c>
      <c r="BT71" s="9">
        <f>(('Base-scenario'!BU72*'Unit emission'!E115)*4545454.54545455)/30</f>
        <v>0</v>
      </c>
      <c r="BU71" s="9">
        <f>(('Base-scenario'!BV72*'Unit emission'!F115)*4545454.54545455)/30</f>
        <v>0</v>
      </c>
      <c r="BV71" s="9">
        <f>(('Base-scenario'!BW72*'Unit emission'!G115)*4545454.54545455)/30</f>
        <v>0</v>
      </c>
      <c r="BW71" s="9">
        <f>(('Base-scenario'!BX72*'Unit emission'!H115)*4545454.54545455)/30</f>
        <v>0</v>
      </c>
      <c r="BX71" s="9">
        <f>(('Base-scenario'!BY72*'Unit emission'!I115)*4545454.54545455)/30</f>
        <v>0</v>
      </c>
      <c r="BY71" s="9">
        <f>(('Base-scenario'!BZ72*'Unit emission'!J115)*4545454.54545455)/30</f>
        <v>0</v>
      </c>
      <c r="BZ71" s="9">
        <f>(('Base-scenario'!CA72*'Unit emission'!K115)*4545454.54545455)/30</f>
        <v>0</v>
      </c>
      <c r="CA71" s="9">
        <f>(('Base-scenario'!CB72*'Unit emission'!L115)*4545454.54545455)/30</f>
        <v>0</v>
      </c>
      <c r="CB71" s="9">
        <f>(('Base-scenario'!CC72*'Unit emission'!M115)*4545454.54545455)/30</f>
        <v>0</v>
      </c>
      <c r="CC71" s="9">
        <f>(('Base-scenario'!CD72*'Unit emission'!N115)*4545454.54545455)/30</f>
        <v>0</v>
      </c>
      <c r="CD71" s="9">
        <f>(('Base-scenario'!CE72*'Unit emission'!O115)*4545454.54545455)/30</f>
        <v>0</v>
      </c>
      <c r="CE71" s="9">
        <f>(('Base-scenario'!CF72*'Unit emission'!P115)*4545454.54545455)/30</f>
        <v>0</v>
      </c>
      <c r="CF71" s="9">
        <f>(('Base-scenario'!CG72*'Unit emission'!Q115)*4545454.54545455)/30</f>
        <v>0</v>
      </c>
      <c r="CG71" s="9">
        <f>(('Base-scenario'!CH72*'Unit emission'!R115)*4545454.54545455)/30</f>
        <v>0</v>
      </c>
      <c r="CH71">
        <v>0</v>
      </c>
      <c r="CI71">
        <v>0</v>
      </c>
      <c r="CJ71">
        <v>67.8</v>
      </c>
      <c r="CK71">
        <f>(('RCP26 scenario'!C72*'Unit emission'!T115+'RCP26 scenario'!C160*'Unit emission'!T247)*4545454.54545455)/30</f>
        <v>1151843539.6330898</v>
      </c>
      <c r="CL71">
        <f>(('RCP26 scenario'!D72*'Unit emission'!U115+'RCP26 scenario'!D160*'Unit emission'!U247)*4545454.54545455)/30</f>
        <v>143624267.40809801</v>
      </c>
      <c r="CM71">
        <f>(('RCP26 scenario'!E72*'Unit emission'!V115+'RCP26 scenario'!E160*'Unit emission'!V247)*4545454.54545455)/30</f>
        <v>172926261.77001283</v>
      </c>
      <c r="CN71">
        <f>(('RCP26 scenario'!F72*'Unit emission'!W115+'RCP26 scenario'!F160*'Unit emission'!W247)*4545454.54545455)/30</f>
        <v>127879443.8336935</v>
      </c>
      <c r="CO71">
        <f>(('RCP26 scenario'!G72*'Unit emission'!X115+'RCP26 scenario'!G160*'Unit emission'!X247)*4545454.54545455)/30</f>
        <v>1428089137.5986791</v>
      </c>
      <c r="CP71">
        <f>(('RCP26 scenario'!H72*'Unit emission'!Y115+'RCP26 scenario'!H160*'Unit emission'!Y247)*4545454.54545455)/30</f>
        <v>111933673.53599352</v>
      </c>
      <c r="CQ71">
        <f>(('RCP26 scenario'!I72*'Unit emission'!Z115+'RCP26 scenario'!I160*'Unit emission'!Z247)*4545454.54545455)/30</f>
        <v>52958482.273067467</v>
      </c>
      <c r="CR71">
        <f>(('RCP26 scenario'!J72*'Unit emission'!AA115+'RCP26 scenario'!J160*'Unit emission'!AA247)*4545454.54545455)/30</f>
        <v>345577933.11475956</v>
      </c>
      <c r="CS71">
        <f>(('RCP26 scenario'!K72*'Unit emission'!AB115+'RCP26 scenario'!K160*'Unit emission'!AB247)*4545454.54545455)/30</f>
        <v>3083164708.6430101</v>
      </c>
      <c r="CT71">
        <f>(('RCP26 scenario'!L72*'Unit emission'!AC115+'RCP26 scenario'!L160*'Unit emission'!AC247)*4545454.54545455)/30</f>
        <v>248890689.97631791</v>
      </c>
      <c r="CU71">
        <f>(('RCP26 scenario'!M72*'Unit emission'!AD115+'RCP26 scenario'!M160*'Unit emission'!AD247)*4545454.54545455)/30</f>
        <v>761908994.72403967</v>
      </c>
      <c r="CV71">
        <f>(('RCP26 scenario'!N72*'Unit emission'!AE115+'RCP26 scenario'!N160*'Unit emission'!AE247)*4545454.54545455)/30</f>
        <v>46763339.076893166</v>
      </c>
      <c r="CW71">
        <f>(('RCP26 scenario'!O72*'Unit emission'!AF115+'RCP26 scenario'!O160*'Unit emission'!AF247)*4545454.54545455)/30</f>
        <v>95275722.52113001</v>
      </c>
      <c r="CX71">
        <f>(('RCP26 scenario'!P72*'Unit emission'!AG115+'RCP26 scenario'!P160*'Unit emission'!AG247)*4545454.54545455)/30</f>
        <v>315255518.24363941</v>
      </c>
      <c r="CY71">
        <f>(('RCP26 scenario'!Q72*'Unit emission'!AH115+'RCP26 scenario'!Q160*'Unit emission'!AH247)*4545454.54545455)/30</f>
        <v>154540511.32391986</v>
      </c>
      <c r="CZ71">
        <f>(('RCP26 scenario'!R72*'Unit emission'!AI115+'RCP26 scenario'!R160*'Unit emission'!AI247)*4545454.54545455)/30</f>
        <v>537218791.47881734</v>
      </c>
      <c r="DA71">
        <f>(('RCP26 scenario'!S72*'Unit emission'!AJ115)*4545454.54545455)/30</f>
        <v>0</v>
      </c>
      <c r="DB71">
        <f>(('RCP26 scenario'!T72*'Unit emission'!T115+'RCP26 scenario'!T160*'Unit emission'!T247)*4545454.54545455)/30</f>
        <v>782599519.84672201</v>
      </c>
      <c r="DC71">
        <f>(('RCP26 scenario'!U72*'Unit emission'!U115+'RCP26 scenario'!U160*'Unit emission'!U247)*4545454.54545455)/30</f>
        <v>0</v>
      </c>
      <c r="DD71">
        <f>(('RCP26 scenario'!V72*'Unit emission'!V115+'RCP26 scenario'!V160*'Unit emission'!V247)*4545454.54545455)/30</f>
        <v>120494210.58078654</v>
      </c>
      <c r="DE71">
        <f>(('RCP26 scenario'!W72*'Unit emission'!W115+'RCP26 scenario'!W160*'Unit emission'!W247)*4545454.54545455)/30</f>
        <v>104093274.15914413</v>
      </c>
      <c r="DF71">
        <f>(('RCP26 scenario'!X72*'Unit emission'!X115+'RCP26 scenario'!X160*'Unit emission'!X247)*4545454.54545455)/30</f>
        <v>1224457018.0473058</v>
      </c>
      <c r="DG71">
        <f>(('RCP26 scenario'!Y72*'Unit emission'!Y115+'RCP26 scenario'!Y160*'Unit emission'!Y247)*4545454.54545455)/30</f>
        <v>100883612.77262311</v>
      </c>
      <c r="DH71">
        <f>(('RCP26 scenario'!Z72*'Unit emission'!Z115+'RCP26 scenario'!Z160*'Unit emission'!Z247)*4545454.54545455)/30</f>
        <v>36169620.709554829</v>
      </c>
      <c r="DI71">
        <f>(('RCP26 scenario'!AA72*'Unit emission'!AA115+'RCP26 scenario'!AA160*'Unit emission'!AA247)*4545454.54545455)/30</f>
        <v>282601943.70275509</v>
      </c>
      <c r="DJ71">
        <f>(('RCP26 scenario'!AB72*'Unit emission'!AB115+'RCP26 scenario'!AB160*'Unit emission'!AB247)*4545454.54545455)/30</f>
        <v>2790891630.7200236</v>
      </c>
      <c r="DK71">
        <f>(('RCP26 scenario'!AC72*'Unit emission'!AC115+'RCP26 scenario'!AC160*'Unit emission'!AC247)*4545454.54545455)/30</f>
        <v>208400914.57771665</v>
      </c>
      <c r="DL71">
        <f>(('RCP26 scenario'!AD72*'Unit emission'!AD115+'RCP26 scenario'!AD160*'Unit emission'!AD247)*4545454.54545455)/30</f>
        <v>678576092.09433568</v>
      </c>
      <c r="DM71">
        <f>(('RCP26 scenario'!AE72*'Unit emission'!AE115+'RCP26 scenario'!AE160*'Unit emission'!AE247)*4545454.54545455)/30</f>
        <v>38541384.897327431</v>
      </c>
      <c r="DN71">
        <f>(('RCP26 scenario'!AF72*'Unit emission'!AF115+'RCP26 scenario'!AF160*'Unit emission'!AF247)*4545454.54545455)/30</f>
        <v>68822692.508783072</v>
      </c>
      <c r="DO71">
        <f>(('RCP26 scenario'!AG72*'Unit emission'!AG115+'RCP26 scenario'!AG160*'Unit emission'!AG247)*4545454.54545455)/30</f>
        <v>281671073.89926159</v>
      </c>
      <c r="DP71">
        <f>(('RCP26 scenario'!AH72*'Unit emission'!AH115+'RCP26 scenario'!AH160*'Unit emission'!AH247)*4545454.54545455)/30</f>
        <v>133765037.12991522</v>
      </c>
      <c r="DQ71">
        <f>(('RCP26 scenario'!AI72*'Unit emission'!AI115+'RCP26 scenario'!AI160*'Unit emission'!AI247)*4545454.54545455)/30</f>
        <v>451169875.97501498</v>
      </c>
      <c r="DR71">
        <f>(('RCP26 scenario'!AJ72*'Unit emission'!AJ115)*4545454.54545455)/30</f>
        <v>0</v>
      </c>
      <c r="DS71">
        <f>(('RCP26 scenario'!AK72*'Unit emission'!T115+'RCP26 scenario'!AK160*'Unit emission'!T247)*4545454.54545455)/30</f>
        <v>413355500.06035191</v>
      </c>
      <c r="DT71">
        <f>(('RCP26 scenario'!AL72*'Unit emission'!U115+'RCP26 scenario'!AL160*'Unit emission'!U247)*4545454.54545455)/30</f>
        <v>0</v>
      </c>
      <c r="DU71">
        <f>(('RCP26 scenario'!AM72*'Unit emission'!V115+'RCP26 scenario'!AM160*'Unit emission'!V247)*4545454.54545455)/30</f>
        <v>68062159.391559035</v>
      </c>
      <c r="DV71">
        <f>(('RCP26 scenario'!AN72*'Unit emission'!W115+'RCP26 scenario'!AN160*'Unit emission'!W247)*4545454.54545455)/30</f>
        <v>80307104.4845943</v>
      </c>
      <c r="DW71">
        <f>(('RCP26 scenario'!AO72*'Unit emission'!X115+'RCP26 scenario'!AO160*'Unit emission'!X247)*4545454.54545455)/30</f>
        <v>1020824898.4959348</v>
      </c>
      <c r="DX71">
        <f>(('RCP26 scenario'!AP72*'Unit emission'!Y115+'RCP26 scenario'!AP160*'Unit emission'!Y247)*4545454.54545455)/30</f>
        <v>89833552.009252697</v>
      </c>
      <c r="DY71">
        <f>(('RCP26 scenario'!AQ72*'Unit emission'!Z115+'RCP26 scenario'!AQ160*'Unit emission'!Z247)*4545454.54545455)/30</f>
        <v>19380759.146042205</v>
      </c>
      <c r="DZ71">
        <f>(('RCP26 scenario'!AR72*'Unit emission'!AA115+'RCP26 scenario'!AR160*'Unit emission'!AA247)*4545454.54545455)/30</f>
        <v>219625954.29075277</v>
      </c>
      <c r="EA71">
        <f>(('RCP26 scenario'!AS72*'Unit emission'!AB115+'RCP26 scenario'!AS160*'Unit emission'!AB247)*4545454.54545455)/30</f>
        <v>2498618552.7970557</v>
      </c>
      <c r="EB71">
        <f>(('RCP26 scenario'!AT72*'Unit emission'!AC115+'RCP26 scenario'!AT160*'Unit emission'!AC247)*4545454.54545455)/30</f>
        <v>167911139.17911491</v>
      </c>
      <c r="EC71">
        <f>(('RCP26 scenario'!AU72*'Unit emission'!AD115+'RCP26 scenario'!AU160*'Unit emission'!AD247)*4545454.54545455)/30</f>
        <v>595243189.46463394</v>
      </c>
      <c r="ED71">
        <f>(('RCP26 scenario'!AV72*'Unit emission'!AE115+'RCP26 scenario'!AV160*'Unit emission'!AE247)*4545454.54545455)/30</f>
        <v>30319430.71776171</v>
      </c>
      <c r="EE71">
        <f>(('RCP26 scenario'!AW72*'Unit emission'!AF115+'RCP26 scenario'!AW160*'Unit emission'!AF247)*4545454.54545455)/30</f>
        <v>42369662.496435896</v>
      </c>
      <c r="EF71">
        <f>(('RCP26 scenario'!AX72*'Unit emission'!AG115+'RCP26 scenario'!AX160*'Unit emission'!AG247)*4545454.54545455)/30</f>
        <v>248086629.5548822</v>
      </c>
      <c r="EG71">
        <f>(('RCP26 scenario'!AY72*'Unit emission'!AH115+'RCP26 scenario'!AY160*'Unit emission'!AH247)*4545454.54545455)/30</f>
        <v>112989562.93591031</v>
      </c>
      <c r="EH71">
        <f>(('RCP26 scenario'!AZ72*'Unit emission'!AI115+'RCP26 scenario'!AZ160*'Unit emission'!AI247)*4545454.54545455)/30</f>
        <v>365120960.47121471</v>
      </c>
      <c r="EI71">
        <f>(('RCP26 scenario'!BA72*'Unit emission'!AJ115)*4545454.54545455)/30</f>
        <v>0</v>
      </c>
      <c r="EJ71" s="9">
        <f>(('RCP26 scenario'!BB72*'Unit emission'!T115)*4545454.54545455)/30</f>
        <v>0</v>
      </c>
      <c r="EK71" s="9">
        <f>(('RCP26 scenario'!BC72*'Unit emission'!U115)*4545454.54545455)/30</f>
        <v>0</v>
      </c>
      <c r="EL71" s="9">
        <f>(('RCP26 scenario'!BD72*'Unit emission'!V115)*4545454.54545455)/30</f>
        <v>0</v>
      </c>
      <c r="EM71" s="9">
        <f>(('RCP26 scenario'!BE72*'Unit emission'!W115)*4545454.54545455)/30</f>
        <v>0</v>
      </c>
      <c r="EN71" s="9">
        <f>(('RCP26 scenario'!BF72*'Unit emission'!X115)*4545454.54545455)/30</f>
        <v>0</v>
      </c>
      <c r="EO71" s="9">
        <f>(('RCP26 scenario'!BG72*'Unit emission'!Y115)*4545454.54545455)/30</f>
        <v>0</v>
      </c>
      <c r="EP71" s="9">
        <f>(('RCP26 scenario'!BH72*'Unit emission'!Z115)*4545454.54545455)/30</f>
        <v>0</v>
      </c>
      <c r="EQ71" s="9">
        <f>(('RCP26 scenario'!BI72*'Unit emission'!AA115)*4545454.54545455)/30</f>
        <v>0</v>
      </c>
      <c r="ER71" s="9">
        <f>(('RCP26 scenario'!BJ72*'Unit emission'!AB115)*4545454.54545455)/30</f>
        <v>0</v>
      </c>
      <c r="ES71" s="9">
        <f>(('RCP26 scenario'!BK72*'Unit emission'!AC115)*4545454.54545455)/30</f>
        <v>0</v>
      </c>
      <c r="ET71" s="9">
        <f>(('RCP26 scenario'!BL72*'Unit emission'!AD115)*4545454.54545455)/30</f>
        <v>0</v>
      </c>
      <c r="EU71" s="9">
        <f>(('RCP26 scenario'!BM72*'Unit emission'!AE115)*4545454.54545455)/30</f>
        <v>0</v>
      </c>
      <c r="EV71" s="9">
        <f>(('RCP26 scenario'!BN72*'Unit emission'!AF115)*4545454.54545455)/30</f>
        <v>0</v>
      </c>
      <c r="EW71" s="9">
        <f>(('RCP26 scenario'!BO72*'Unit emission'!AG115)*4545454.54545455)/30</f>
        <v>0</v>
      </c>
      <c r="EX71" s="9">
        <f>(('RCP26 scenario'!BP72*'Unit emission'!AH115)*4545454.54545455)/30</f>
        <v>0</v>
      </c>
      <c r="EY71" s="9">
        <f>(('RCP26 scenario'!BQ72*'Unit emission'!AI115)*4545454.54545455)/30</f>
        <v>0</v>
      </c>
      <c r="EZ71" s="9">
        <f>(('RCP26 scenario'!BR72*'Unit emission'!AJ115)*4545454.54545455)/30</f>
        <v>0</v>
      </c>
      <c r="FA71" s="9">
        <f>(('RCP26 scenario'!BS72*'Unit emission'!T115)*4545454.54545455)/30</f>
        <v>0</v>
      </c>
      <c r="FB71" s="9">
        <f>(('RCP26 scenario'!BT72*'Unit emission'!U115)*4545454.54545455)/30</f>
        <v>0</v>
      </c>
      <c r="FC71" s="9">
        <f>(('RCP26 scenario'!BU72*'Unit emission'!V115)*4545454.54545455)/30</f>
        <v>0</v>
      </c>
      <c r="FD71" s="9">
        <f>(('RCP26 scenario'!BV72*'Unit emission'!W115)*4545454.54545455)/30</f>
        <v>0</v>
      </c>
      <c r="FE71" s="9">
        <f>(('RCP26 scenario'!BW72*'Unit emission'!X115)*4545454.54545455)/30</f>
        <v>0</v>
      </c>
      <c r="FF71" s="9">
        <f>(('RCP26 scenario'!BX72*'Unit emission'!Y115)*4545454.54545455)/30</f>
        <v>0</v>
      </c>
      <c r="FG71" s="9">
        <f>(('RCP26 scenario'!BY72*'Unit emission'!Z115)*4545454.54545455)/30</f>
        <v>0</v>
      </c>
      <c r="FH71" s="9">
        <f>(('RCP26 scenario'!BZ72*'Unit emission'!AA115)*4545454.54545455)/30</f>
        <v>0</v>
      </c>
      <c r="FI71" s="9">
        <f>(('RCP26 scenario'!CA72*'Unit emission'!AB115)*4545454.54545455)/30</f>
        <v>0</v>
      </c>
      <c r="FJ71" s="9">
        <f>(('RCP26 scenario'!CB72*'Unit emission'!AC115)*4545454.54545455)/30</f>
        <v>0</v>
      </c>
      <c r="FK71" s="9">
        <f>(('RCP26 scenario'!CC72*'Unit emission'!AD115)*4545454.54545455)/30</f>
        <v>0</v>
      </c>
      <c r="FL71" s="9">
        <f>(('RCP26 scenario'!CD72*'Unit emission'!AE115)*4545454.54545455)/30</f>
        <v>0</v>
      </c>
      <c r="FM71" s="9">
        <f>(('RCP26 scenario'!CE72*'Unit emission'!AF115)*4545454.54545455)/30</f>
        <v>0</v>
      </c>
      <c r="FN71" s="9">
        <f>(('RCP26 scenario'!CF72*'Unit emission'!AG115)*4545454.54545455)/30</f>
        <v>0</v>
      </c>
      <c r="FO71" s="9">
        <f>(('RCP26 scenario'!CG72*'Unit emission'!AH115)*4545454.54545455)/30</f>
        <v>0</v>
      </c>
      <c r="FP71" s="9">
        <f>(('RCP26 scenario'!CH72*'Unit emission'!AI115)*4545454.54545455)/30</f>
        <v>0</v>
      </c>
      <c r="FQ71">
        <v>0</v>
      </c>
      <c r="FR71">
        <v>0</v>
      </c>
      <c r="FS71">
        <v>67.8</v>
      </c>
      <c r="FT71">
        <f>(('RCP19 scenario'!C72*'Unit emission'!AK115+'RCP19 scenario'!C160*'Unit emission'!AK247)*4545454.54545455)/30</f>
        <v>1791441866.5503836</v>
      </c>
      <c r="FU71">
        <f>(('RCP19 scenario'!D72*'Unit emission'!AL115+'RCP19 scenario'!D160*'Unit emission'!AL247)*4545454.54545455)/30</f>
        <v>512914791.10904336</v>
      </c>
      <c r="FV71">
        <f>(('RCP19 scenario'!E72*'Unit emission'!AM115+'RCP19 scenario'!E160*'Unit emission'!AM247)*4545454.54545455)/30</f>
        <v>85491032.066633701</v>
      </c>
      <c r="FW71">
        <f>(('RCP19 scenario'!F72*'Unit emission'!AN115+'RCP19 scenario'!F160*'Unit emission'!AN247)*4545454.54545455)/30</f>
        <v>73610504.622769669</v>
      </c>
      <c r="FX71">
        <f>(('RCP19 scenario'!G72*'Unit emission'!AO115+'RCP19 scenario'!G160*'Unit emission'!AO247)*4545454.54545455)/30</f>
        <v>786704115.66033888</v>
      </c>
      <c r="FY71">
        <f>(('RCP19 scenario'!H72*'Unit emission'!AP115+'RCP19 scenario'!H160*'Unit emission'!AP247)*4545454.54545455)/30</f>
        <v>20053858.7553331</v>
      </c>
      <c r="FZ71">
        <f>(('RCP19 scenario'!I72*'Unit emission'!AQ115+'RCP19 scenario'!I160*'Unit emission'!AQ247)*4545454.54545455)/30</f>
        <v>39881272.775690079</v>
      </c>
      <c r="GA71">
        <f>(('RCP19 scenario'!J72*'Unit emission'!AR115+'RCP19 scenario'!J160*'Unit emission'!AR247)*4545454.54545455)/30</f>
        <v>373522422.57020444</v>
      </c>
      <c r="GB71">
        <f>(('RCP19 scenario'!K72*'Unit emission'!AS115+'RCP19 scenario'!K160*'Unit emission'!AS247)*4545454.54545455)/30</f>
        <v>1740724848.1991587</v>
      </c>
      <c r="GC71">
        <f>(('RCP19 scenario'!L72*'Unit emission'!AT115+'RCP19 scenario'!L160*'Unit emission'!AT247)*4545454.54545455)/30</f>
        <v>267045182.76504293</v>
      </c>
      <c r="GD71">
        <f>(('RCP19 scenario'!M72*'Unit emission'!AU115+'RCP19 scenario'!M160*'Unit emission'!AU247)*4545454.54545455)/30</f>
        <v>223736314.93144399</v>
      </c>
      <c r="GE71">
        <f>(('RCP19 scenario'!N72*'Unit emission'!AV115+'RCP19 scenario'!N160*'Unit emission'!AV247)*4545454.54545455)/30</f>
        <v>48754922.192534707</v>
      </c>
      <c r="GF71">
        <f>(('RCP19 scenario'!O72*'Unit emission'!AW115+'RCP19 scenario'!O160*'Unit emission'!AW247)*4545454.54545455)/30</f>
        <v>51733555.810476646</v>
      </c>
      <c r="GG71">
        <f>(('RCP19 scenario'!P72*'Unit emission'!AX115+'RCP19 scenario'!P160*'Unit emission'!AX247)*4545454.54545455)/30</f>
        <v>203113326.88936186</v>
      </c>
      <c r="GH71">
        <f>(('RCP19 scenario'!Q72*'Unit emission'!AY115+'RCP19 scenario'!Q160*'Unit emission'!AY247)*4545454.54545455)/30</f>
        <v>162667977.71644127</v>
      </c>
      <c r="GI71">
        <f>(('RCP19 scenario'!R72*'Unit emission'!AZ115+'RCP19 scenario'!R160*'Unit emission'!AZ247)*4545454.54545455)/30</f>
        <v>595151541.05473411</v>
      </c>
      <c r="GJ71">
        <f>(('RCP19 scenario'!S72*'Unit emission'!BA115)*4545454.54545455)/30</f>
        <v>0</v>
      </c>
      <c r="GK71">
        <f>(('RCP19 scenario'!T72*'Unit emission'!AK115+'RCP19 scenario'!T160*'Unit emission'!AK247)*4545454.54545455)/30</f>
        <v>1409503127.9525378</v>
      </c>
      <c r="GL71">
        <f>(('RCP19 scenario'!U72*'Unit emission'!AL115+'RCP19 scenario'!U160*'Unit emission'!AL247)*4545454.54545455)/30</f>
        <v>372615596.14340299</v>
      </c>
      <c r="GM71">
        <f>(('RCP19 scenario'!V72*'Unit emission'!AM115+'RCP19 scenario'!V160*'Unit emission'!AM247)*4545454.54545455)/30</f>
        <v>30349448.383768816</v>
      </c>
      <c r="GN71">
        <f>(('RCP19 scenario'!W72*'Unit emission'!AN115+'RCP19 scenario'!W160*'Unit emission'!AN247)*4545454.54545455)/30</f>
        <v>49342930.99348186</v>
      </c>
      <c r="GO71">
        <f>(('RCP19 scenario'!X72*'Unit emission'!AO115+'RCP19 scenario'!X160*'Unit emission'!AO247)*4545454.54545455)/30</f>
        <v>632770369.39245152</v>
      </c>
      <c r="GP71">
        <f>(('RCP19 scenario'!Y72*'Unit emission'!AP115+'RCP19 scenario'!Y160*'Unit emission'!AP247)*4545454.54545455)/30</f>
        <v>15039398.394916048</v>
      </c>
      <c r="GQ71">
        <f>(('RCP19 scenario'!Z72*'Unit emission'!AQ115+'RCP19 scenario'!Z160*'Unit emission'!AQ247)*4545454.54545455)/30</f>
        <v>25468916.578357968</v>
      </c>
      <c r="GR71">
        <f>(('RCP19 scenario'!AA72*'Unit emission'!AR115+'RCP19 scenario'!AA160*'Unit emission'!AR247)*4545454.54545455)/30</f>
        <v>268323490.63397399</v>
      </c>
      <c r="GS71">
        <f>(('RCP19 scenario'!AB72*'Unit emission'!AS115+'RCP19 scenario'!AB160*'Unit emission'!AS247)*4545454.54545455)/30</f>
        <v>1368699762.6379004</v>
      </c>
      <c r="GT71">
        <f>(('RCP19 scenario'!AC72*'Unit emission'!AT115+'RCP19 scenario'!AC160*'Unit emission'!AT247)*4545454.54545455)/30</f>
        <v>221516620.80865949</v>
      </c>
      <c r="GU71">
        <f>(('RCP19 scenario'!AD72*'Unit emission'!AU115+'RCP19 scenario'!AD160*'Unit emission'!AU247)*4545454.54545455)/30</f>
        <v>147958412.28736624</v>
      </c>
      <c r="GV71">
        <f>(('RCP19 scenario'!AE72*'Unit emission'!AV115+'RCP19 scenario'!AE160*'Unit emission'!AV247)*4545454.54545455)/30</f>
        <v>39980869.509905152</v>
      </c>
      <c r="GW71">
        <f>(('RCP19 scenario'!AF72*'Unit emission'!AW115+'RCP19 scenario'!AF160*'Unit emission'!AW247)*4545454.54545455)/30</f>
        <v>35826964.70209372</v>
      </c>
      <c r="GX71">
        <f>(('RCP19 scenario'!AG72*'Unit emission'!AX115+'RCP19 scenario'!AG160*'Unit emission'!AX247)*4545454.54545455)/30</f>
        <v>166533817.84650192</v>
      </c>
      <c r="GY71">
        <f>(('RCP19 scenario'!AH72*'Unit emission'!AY115+'RCP19 scenario'!AH160*'Unit emission'!AY247)*4545454.54545455)/30</f>
        <v>140153721.3395887</v>
      </c>
      <c r="GZ71">
        <f>(('RCP19 scenario'!AI72*'Unit emission'!AZ115+'RCP19 scenario'!AI160*'Unit emission'!AZ247)*4545454.54545455)/30</f>
        <v>483594152.92001563</v>
      </c>
      <c r="HA71">
        <f>(('RCP19 scenario'!AJ72*'Unit emission'!BA115)*4545454.54545455)/30</f>
        <v>0</v>
      </c>
      <c r="HB71">
        <f>(('RCP19 scenario'!AK72*'Unit emission'!AK115+'RCP19 scenario'!AK160*'Unit emission'!AK247)*4545454.54545455)/30</f>
        <v>1027564389.354683</v>
      </c>
      <c r="HC71">
        <f>(('RCP19 scenario'!AL72*'Unit emission'!AL115+'RCP19 scenario'!AL160*'Unit emission'!AL247)*4545454.54545455)/30</f>
        <v>233439434.30440858</v>
      </c>
      <c r="HD71">
        <f>(('RCP19 scenario'!AM72*'Unit emission'!AM115+'RCP19 scenario'!AM160*'Unit emission'!AM247)*4545454.54545455)/30</f>
        <v>0</v>
      </c>
      <c r="HE71">
        <f>(('RCP19 scenario'!AN72*'Unit emission'!AN115+'RCP19 scenario'!AN160*'Unit emission'!AN247)*4545454.54545455)/30</f>
        <v>25075357.364194229</v>
      </c>
      <c r="HF71">
        <f>(('RCP19 scenario'!AO72*'Unit emission'!AO115+'RCP19 scenario'!AO160*'Unit emission'!AO247)*4545454.54545455)/30</f>
        <v>478836623.12456322</v>
      </c>
      <c r="HG71">
        <f>(('RCP19 scenario'!AP72*'Unit emission'!AP115+'RCP19 scenario'!AP160*'Unit emission'!AP247)*4545454.54545455)/30</f>
        <v>10024938.034499103</v>
      </c>
      <c r="HH71">
        <f>(('RCP19 scenario'!AQ72*'Unit emission'!AQ115+'RCP19 scenario'!AQ160*'Unit emission'!AQ247)*4545454.54545455)/30</f>
        <v>11056560.381025948</v>
      </c>
      <c r="HI71">
        <f>(('RCP19 scenario'!AR72*'Unit emission'!AR115+'RCP19 scenario'!AR160*'Unit emission'!AR247)*4545454.54545455)/30</f>
        <v>163124558.69774354</v>
      </c>
      <c r="HJ71">
        <f>(('RCP19 scenario'!AS72*'Unit emission'!AS115+'RCP19 scenario'!AS160*'Unit emission'!AS247)*4545454.54545455)/30</f>
        <v>996674677.07663333</v>
      </c>
      <c r="HK71">
        <f>(('RCP19 scenario'!AT72*'Unit emission'!AT115+'RCP19 scenario'!AT160*'Unit emission'!AT247)*4545454.54545455)/30</f>
        <v>175988058.85227594</v>
      </c>
      <c r="HL71">
        <f>(('RCP19 scenario'!AU72*'Unit emission'!AU115+'RCP19 scenario'!AU160*'Unit emission'!AU247)*4545454.54545455)/30</f>
        <v>72180509.643289134</v>
      </c>
      <c r="HM71">
        <f>(('RCP19 scenario'!AV72*'Unit emission'!AV115+'RCP19 scenario'!AV160*'Unit emission'!AV247)*4545454.54545455)/30</f>
        <v>31206816.827275787</v>
      </c>
      <c r="HN71">
        <f>(('RCP19 scenario'!AW72*'Unit emission'!AW115+'RCP19 scenario'!AW160*'Unit emission'!AW247)*4545454.54545455)/30</f>
        <v>19920373.593710996</v>
      </c>
      <c r="HO71">
        <f>(('RCP19 scenario'!AX72*'Unit emission'!AX115+'RCP19 scenario'!AX160*'Unit emission'!AX247)*4545454.54545455)/30</f>
        <v>129954308.80364098</v>
      </c>
      <c r="HP71">
        <f>(('RCP19 scenario'!AY72*'Unit emission'!AY115+'RCP19 scenario'!AY160*'Unit emission'!AY247)*4545454.54545455)/30</f>
        <v>117639464.96273708</v>
      </c>
      <c r="HQ71">
        <f>(('RCP19 scenario'!AZ72*'Unit emission'!AZ115+'RCP19 scenario'!AZ160*'Unit emission'!AZ247)*4545454.54545455)/30</f>
        <v>372036764.78529823</v>
      </c>
      <c r="HR71">
        <f>(('RCP19 scenario'!BA72*'Unit emission'!BA115)*4545454.54545455)/30</f>
        <v>0</v>
      </c>
      <c r="HS71" s="9">
        <f>(('RCP19 scenario'!BB72*'Unit emission'!AK115)*4545454.54545455)/30</f>
        <v>0</v>
      </c>
      <c r="HT71" s="9">
        <f>(('RCP19 scenario'!BC72*'Unit emission'!AL115)*4545454.54545455)/30</f>
        <v>0</v>
      </c>
      <c r="HU71" s="9">
        <f>(('RCP19 scenario'!BD72*'Unit emission'!AM115)*4545454.54545455)/30</f>
        <v>0</v>
      </c>
      <c r="HV71" s="9">
        <f>(('RCP19 scenario'!BE72*'Unit emission'!AN115)*4545454.54545455)/30</f>
        <v>0</v>
      </c>
      <c r="HW71" s="9">
        <f>(('RCP19 scenario'!BF72*'Unit emission'!AO115)*4545454.54545455)/30</f>
        <v>0</v>
      </c>
      <c r="HX71" s="9">
        <f>(('RCP19 scenario'!BG72*'Unit emission'!AP115)*4545454.54545455)/30</f>
        <v>0</v>
      </c>
      <c r="HY71" s="9">
        <f>(('RCP19 scenario'!BH72*'Unit emission'!AQ115)*4545454.54545455)/30</f>
        <v>0</v>
      </c>
      <c r="HZ71" s="9">
        <f>(('RCP19 scenario'!BI72*'Unit emission'!AR115)*4545454.54545455)/30</f>
        <v>0</v>
      </c>
      <c r="IA71" s="9">
        <f>(('RCP19 scenario'!BJ72*'Unit emission'!AS115)*4545454.54545455)/30</f>
        <v>0</v>
      </c>
      <c r="IB71" s="9">
        <f>(('RCP19 scenario'!BK72*'Unit emission'!AT115)*4545454.54545455)/30</f>
        <v>0</v>
      </c>
      <c r="IC71" s="9">
        <f>(('RCP19 scenario'!BL72*'Unit emission'!AU115)*4545454.54545455)/30</f>
        <v>0</v>
      </c>
      <c r="ID71" s="9">
        <f>(('RCP19 scenario'!BM72*'Unit emission'!AV115)*4545454.54545455)/30</f>
        <v>0</v>
      </c>
      <c r="IE71" s="9">
        <f>(('RCP19 scenario'!BN72*'Unit emission'!AW115)*4545454.54545455)/30</f>
        <v>0</v>
      </c>
      <c r="IF71" s="9">
        <f>(('RCP19 scenario'!BO72*'Unit emission'!AX115)*4545454.54545455)/30</f>
        <v>0</v>
      </c>
      <c r="IG71" s="9">
        <f>(('RCP19 scenario'!BP72*'Unit emission'!AY115)*4545454.54545455)/30</f>
        <v>0</v>
      </c>
      <c r="IH71" s="9">
        <f>(('RCP19 scenario'!BQ72*'Unit emission'!AZ115)*4545454.54545455)/30</f>
        <v>0</v>
      </c>
      <c r="II71" s="9">
        <f>(('RCP19 scenario'!BR72*'Unit emission'!BA115)*4545454.54545455)/30</f>
        <v>0</v>
      </c>
      <c r="IJ71" s="9">
        <f>(('RCP19 scenario'!BS72*'Unit emission'!AK115)*4545454.54545455)/30</f>
        <v>0</v>
      </c>
      <c r="IK71" s="9">
        <f>(('RCP19 scenario'!BT72*'Unit emission'!AL115)*4545454.54545455)/30</f>
        <v>0</v>
      </c>
      <c r="IL71" s="9">
        <f>(('RCP19 scenario'!BU72*'Unit emission'!AM115)*4545454.54545455)/30</f>
        <v>0</v>
      </c>
      <c r="IM71" s="9">
        <f>(('RCP19 scenario'!BV72*'Unit emission'!AN115)*4545454.54545455)/30</f>
        <v>0</v>
      </c>
      <c r="IN71" s="9">
        <f>(('RCP19 scenario'!BW72*'Unit emission'!AO115)*4545454.54545455)/30</f>
        <v>0</v>
      </c>
      <c r="IO71" s="9">
        <f>(('RCP19 scenario'!BX72*'Unit emission'!AP115)*4545454.54545455)/30</f>
        <v>0</v>
      </c>
      <c r="IP71" s="9">
        <f>(('RCP19 scenario'!BY72*'Unit emission'!AQ115)*4545454.54545455)/30</f>
        <v>0</v>
      </c>
      <c r="IQ71" s="9">
        <f>(('RCP19 scenario'!BZ72*'Unit emission'!AR115)*4545454.54545455)/30</f>
        <v>0</v>
      </c>
      <c r="IR71" s="9">
        <f>(('RCP19 scenario'!CA72*'Unit emission'!AS115)*4545454.54545455)/30</f>
        <v>0</v>
      </c>
      <c r="IS71" s="9">
        <f>(('RCP19 scenario'!CB72*'Unit emission'!AT115)*4545454.54545455)/30</f>
        <v>0</v>
      </c>
      <c r="IT71" s="9">
        <f>(('RCP19 scenario'!CC72*'Unit emission'!AU115)*4545454.54545455)/30</f>
        <v>0</v>
      </c>
      <c r="IU71" s="9">
        <f>(('RCP19 scenario'!CD72*'Unit emission'!AV115)*4545454.54545455)/30</f>
        <v>0</v>
      </c>
      <c r="IV71" s="9">
        <f>(('RCP19 scenario'!CE72*'Unit emission'!AW115)*4545454.54545455)/30</f>
        <v>0</v>
      </c>
      <c r="IW71" s="9">
        <f>(('RCP19 scenario'!CF72*'Unit emission'!AX115)*4545454.54545455)/30</f>
        <v>0</v>
      </c>
      <c r="IX71" s="9">
        <f>(('RCP19 scenario'!CG72*'Unit emission'!AY115)*4545454.54545455)/30</f>
        <v>0</v>
      </c>
      <c r="IY71" s="9">
        <f>(('RCP19 scenario'!CH72*'Unit emission'!AZ115)*4545454.54545455)/30</f>
        <v>0</v>
      </c>
    </row>
    <row r="72" spans="1:259" x14ac:dyDescent="0.25">
      <c r="A72">
        <v>2035</v>
      </c>
      <c r="B72">
        <f>(('Base-scenario'!C73*'Unit emission'!C116+'Base-scenario'!C161*'Unit emission'!C248)*4545454.54545455)/30</f>
        <v>1080426976.9641762</v>
      </c>
      <c r="C72">
        <f>(('Base-scenario'!D73*'Unit emission'!D116+'Base-scenario'!D161*'Unit emission'!D248)*4545454.54545455)/30</f>
        <v>603652143.59079409</v>
      </c>
      <c r="D72">
        <f>(('Base-scenario'!E73*'Unit emission'!E116+'Base-scenario'!E161*'Unit emission'!E248)*4545454.54545455)/30</f>
        <v>24839666.335917477</v>
      </c>
      <c r="E72">
        <f>(('Base-scenario'!F73*'Unit emission'!F116+'Base-scenario'!F161*'Unit emission'!F248)*4545454.54545455)/30</f>
        <v>74385974.6483154</v>
      </c>
      <c r="F72">
        <f>(('Base-scenario'!G73*'Unit emission'!G116+'Base-scenario'!G161*'Unit emission'!G248)*4545454.54545455)/30</f>
        <v>1158771904.8421645</v>
      </c>
      <c r="G72">
        <f>(('Base-scenario'!H73*'Unit emission'!H116+'Base-scenario'!H161*'Unit emission'!H248)*4545454.54545455)/30</f>
        <v>66194065.247278139</v>
      </c>
      <c r="H72">
        <f>(('Base-scenario'!I73*'Unit emission'!I116+'Base-scenario'!I161*'Unit emission'!I248)*4545454.54545455)/30</f>
        <v>25036675.123893835</v>
      </c>
      <c r="I72">
        <f>(('Base-scenario'!J73*'Unit emission'!J116+'Base-scenario'!J161*'Unit emission'!J248)*4545454.54545455)/30</f>
        <v>244529320.78369132</v>
      </c>
      <c r="J72">
        <f>(('Base-scenario'!K73*'Unit emission'!K116+'Base-scenario'!K161*'Unit emission'!K248)*4545454.54545455)/30</f>
        <v>1944056974.3281767</v>
      </c>
      <c r="K72">
        <f>(('Base-scenario'!L73*'Unit emission'!L116+'Base-scenario'!L161*'Unit emission'!L248)*4545454.54545455)/30</f>
        <v>254842429.48492685</v>
      </c>
      <c r="L72">
        <f>(('Base-scenario'!M73*'Unit emission'!M116+'Base-scenario'!M161*'Unit emission'!M248)*4545454.54545455)/30</f>
        <v>358233129.90480155</v>
      </c>
      <c r="M72">
        <f>(('Base-scenario'!N73*'Unit emission'!N116+'Base-scenario'!N161*'Unit emission'!N248)*4545454.54545455)/30</f>
        <v>45411119.749632753</v>
      </c>
      <c r="N72">
        <f>(('Base-scenario'!O73*'Unit emission'!O116+'Base-scenario'!O161*'Unit emission'!O248)*4545454.54545455)/30</f>
        <v>108312604.95409298</v>
      </c>
      <c r="O72">
        <f>(('Base-scenario'!P73*'Unit emission'!P116+'Base-scenario'!P161*'Unit emission'!P248)*4545454.54545455)/30</f>
        <v>190388120.69312087</v>
      </c>
      <c r="P72">
        <f>(('Base-scenario'!Q73*'Unit emission'!Q116+'Base-scenario'!Q161*'Unit emission'!Q248)*4545454.54545455)/30</f>
        <v>119161806.14080332</v>
      </c>
      <c r="Q72">
        <f>(('Base-scenario'!R73*'Unit emission'!R116+'Base-scenario'!R161*'Unit emission'!R248)*4545454.54545455)/30</f>
        <v>633406074.11356366</v>
      </c>
      <c r="R72">
        <v>0</v>
      </c>
      <c r="S72">
        <f>(('Base-scenario'!T73*'Unit emission'!C116+'Base-scenario'!T161*'Unit emission'!C248)*4545454.54545455)/30</f>
        <v>765776131.06916618</v>
      </c>
      <c r="T72">
        <f>(('Base-scenario'!U73*'Unit emission'!D116+'Base-scenario'!U161*'Unit emission'!D248)*4545454.54545455)/30</f>
        <v>464277629.19449216</v>
      </c>
      <c r="U72">
        <f>(('Base-scenario'!V73*'Unit emission'!E116+'Base-scenario'!V161*'Unit emission'!E248)*4545454.54545455)/30</f>
        <v>0</v>
      </c>
      <c r="V72">
        <f>(('Base-scenario'!W73*'Unit emission'!F116+'Base-scenario'!W161*'Unit emission'!F248)*4545454.54545455)/30</f>
        <v>54647844.101199463</v>
      </c>
      <c r="W72">
        <f>(('Base-scenario'!X73*'Unit emission'!G116+'Base-scenario'!X161*'Unit emission'!G248)*4545454.54545455)/30</f>
        <v>962835292.31549752</v>
      </c>
      <c r="X72">
        <f>(('Base-scenario'!Y73*'Unit emission'!H116+'Base-scenario'!Y161*'Unit emission'!H248)*4545454.54545455)/30</f>
        <v>58188163.488372304</v>
      </c>
      <c r="Y72">
        <f>(('Base-scenario'!Z73*'Unit emission'!I116+'Base-scenario'!Z161*'Unit emission'!I248)*4545454.54545455)/30</f>
        <v>12121711.5817411</v>
      </c>
      <c r="Z72">
        <f>(('Base-scenario'!AA73*'Unit emission'!J116+'Base-scenario'!AA161*'Unit emission'!J248)*4545454.54545455)/30</f>
        <v>200220462.31881389</v>
      </c>
      <c r="AA72">
        <f>(('Base-scenario'!AB73*'Unit emission'!K116+'Base-scenario'!AB161*'Unit emission'!K248)*4545454.54545455)/30</f>
        <v>1665075434.4369082</v>
      </c>
      <c r="AB72">
        <f>(('Base-scenario'!AC73*'Unit emission'!L116+'Base-scenario'!AC161*'Unit emission'!L248)*4545454.54545455)/30</f>
        <v>221094943.05075043</v>
      </c>
      <c r="AC72">
        <f>(('Base-scenario'!AD73*'Unit emission'!M116+'Base-scenario'!AD161*'Unit emission'!M248)*4545454.54545455)/30</f>
        <v>316798431.94339877</v>
      </c>
      <c r="AD72">
        <f>(('Base-scenario'!AE73*'Unit emission'!N116+'Base-scenario'!AE161*'Unit emission'!N248)*4545454.54545455)/30</f>
        <v>38830798.629848972</v>
      </c>
      <c r="AE72">
        <f>(('Base-scenario'!AF73*'Unit emission'!O116+'Base-scenario'!AF161*'Unit emission'!O248)*4545454.54545455)/30</f>
        <v>87694849.652959093</v>
      </c>
      <c r="AF72">
        <f>(('Base-scenario'!AG73*'Unit emission'!P116+'Base-scenario'!AG161*'Unit emission'!P248)*4545454.54545455)/30</f>
        <v>175023620.33679608</v>
      </c>
      <c r="AG72">
        <f>(('Base-scenario'!AH73*'Unit emission'!Q116+'Base-scenario'!AH161*'Unit emission'!Q248)*4545454.54545455)/30</f>
        <v>105280564.92874628</v>
      </c>
      <c r="AH72">
        <f>(('Base-scenario'!AI73*'Unit emission'!R116+'Base-scenario'!AI161*'Unit emission'!R248)*4545454.54545455)/30</f>
        <v>557549183.70079768</v>
      </c>
      <c r="AI72">
        <v>0</v>
      </c>
      <c r="AJ72">
        <f>(('Base-scenario'!AK73*'Unit emission'!C116+'Base-scenario'!AK161*'Unit emission'!C248)*4545454.54545455)/30</f>
        <v>451125285.17415118</v>
      </c>
      <c r="AK72">
        <f>(('Base-scenario'!AL73*'Unit emission'!D116+'Base-scenario'!AL161*'Unit emission'!D248)*4545454.54545455)/30</f>
        <v>324903114.79819036</v>
      </c>
      <c r="AL72">
        <f>(('Base-scenario'!AM73*'Unit emission'!E116+'Base-scenario'!AM161*'Unit emission'!E248)*4545454.54545455)/30</f>
        <v>0</v>
      </c>
      <c r="AM72">
        <f>(('Base-scenario'!AN73*'Unit emission'!F116+'Base-scenario'!AN161*'Unit emission'!F248)*4545454.54545455)/30</f>
        <v>34909713.554084025</v>
      </c>
      <c r="AN72">
        <f>(('Base-scenario'!AO73*'Unit emission'!G116+'Base-scenario'!AO161*'Unit emission'!G248)*4545454.54545455)/30</f>
        <v>766898679.78883576</v>
      </c>
      <c r="AO72">
        <f>(('Base-scenario'!AP73*'Unit emission'!H116+'Base-scenario'!AP161*'Unit emission'!H248)*4545454.54545455)/30</f>
        <v>50182261.729466215</v>
      </c>
      <c r="AP72">
        <f>(('Base-scenario'!AQ73*'Unit emission'!I116+'Base-scenario'!AQ161*'Unit emission'!I248)*4545454.54545455)/30</f>
        <v>0</v>
      </c>
      <c r="AQ72">
        <f>(('Base-scenario'!AR73*'Unit emission'!J116+'Base-scenario'!AR161*'Unit emission'!J248)*4545454.54545455)/30</f>
        <v>155911603.85393479</v>
      </c>
      <c r="AR72">
        <f>(('Base-scenario'!AS73*'Unit emission'!K116+'Base-scenario'!AS161*'Unit emission'!K248)*4545454.54545455)/30</f>
        <v>1386093894.5456395</v>
      </c>
      <c r="AS72">
        <f>(('Base-scenario'!AT73*'Unit emission'!L116+'Base-scenario'!AT161*'Unit emission'!L248)*4545454.54545455)/30</f>
        <v>187347456.61657313</v>
      </c>
      <c r="AT72">
        <f>(('Base-scenario'!AU73*'Unit emission'!M116+'Base-scenario'!AU161*'Unit emission'!M248)*4545454.54545455)/30</f>
        <v>275363733.98199368</v>
      </c>
      <c r="AU72">
        <f>(('Base-scenario'!AV73*'Unit emission'!N116+'Base-scenario'!AV161*'Unit emission'!N248)*4545454.54545455)/30</f>
        <v>32250477.510065183</v>
      </c>
      <c r="AV72">
        <f>(('Base-scenario'!AW73*'Unit emission'!O116+'Base-scenario'!AW161*'Unit emission'!O248)*4545454.54545455)/30</f>
        <v>67077094.351824962</v>
      </c>
      <c r="AW72">
        <f>(('Base-scenario'!AX73*'Unit emission'!P116+'Base-scenario'!AX161*'Unit emission'!P248)*4545454.54545455)/30</f>
        <v>159659119.98047173</v>
      </c>
      <c r="AX72">
        <f>(('Base-scenario'!AY73*'Unit emission'!Q116+'Base-scenario'!AY161*'Unit emission'!Q248)*4545454.54545455)/30</f>
        <v>91399323.716689244</v>
      </c>
      <c r="AY72">
        <f>(('Base-scenario'!AZ73*'Unit emission'!R116+'Base-scenario'!AZ161*'Unit emission'!R248)*4545454.54545455)/30</f>
        <v>481692293.2880339</v>
      </c>
      <c r="AZ72">
        <v>0</v>
      </c>
      <c r="BA72" s="9">
        <f>(('Base-scenario'!BB73*'Unit emission'!C116)*4545454.54545455)/30</f>
        <v>0</v>
      </c>
      <c r="BB72" s="9">
        <f>(('Base-scenario'!BC73*'Unit emission'!D116)*4545454.54545455)/30</f>
        <v>0</v>
      </c>
      <c r="BC72" s="9">
        <f>(('Base-scenario'!BD73*'Unit emission'!E116)*4545454.54545455)/30</f>
        <v>0</v>
      </c>
      <c r="BD72" s="9">
        <f>(('Base-scenario'!BE73*'Unit emission'!F116)*4545454.54545455)/30</f>
        <v>0</v>
      </c>
      <c r="BE72" s="9">
        <f>(('Base-scenario'!BF73*'Unit emission'!G116)*4545454.54545455)/30</f>
        <v>0</v>
      </c>
      <c r="BF72" s="9">
        <f>(('Base-scenario'!BG73*'Unit emission'!H116)*4545454.54545455)/30</f>
        <v>0</v>
      </c>
      <c r="BG72" s="9">
        <f>(('Base-scenario'!BH73*'Unit emission'!I116)*4545454.54545455)/30</f>
        <v>0</v>
      </c>
      <c r="BH72" s="9">
        <f>(('Base-scenario'!BI73*'Unit emission'!J116)*4545454.54545455)/30</f>
        <v>0</v>
      </c>
      <c r="BI72" s="9">
        <f>(('Base-scenario'!BJ73*'Unit emission'!K116)*4545454.54545455)/30</f>
        <v>0</v>
      </c>
      <c r="BJ72" s="9">
        <f>(('Base-scenario'!BK73*'Unit emission'!L116)*4545454.54545455)/30</f>
        <v>0</v>
      </c>
      <c r="BK72" s="9">
        <f>(('Base-scenario'!BL73*'Unit emission'!M116)*4545454.54545455)/30</f>
        <v>0</v>
      </c>
      <c r="BL72" s="9">
        <f>(('Base-scenario'!BM73*'Unit emission'!N116)*4545454.54545455)/30</f>
        <v>0</v>
      </c>
      <c r="BM72" s="9">
        <f>(('Base-scenario'!BN73*'Unit emission'!O116)*4545454.54545455)/30</f>
        <v>0</v>
      </c>
      <c r="BN72" s="9">
        <f>(('Base-scenario'!BO73*'Unit emission'!P116)*4545454.54545455)/30</f>
        <v>0</v>
      </c>
      <c r="BO72" s="9">
        <f>(('Base-scenario'!BP73*'Unit emission'!Q116)*4545454.54545455)/30</f>
        <v>0</v>
      </c>
      <c r="BP72" s="9">
        <f>(('Base-scenario'!BQ73*'Unit emission'!R116)*4545454.54545455)/30</f>
        <v>0</v>
      </c>
      <c r="BQ72" s="9">
        <v>0</v>
      </c>
      <c r="BR72" s="9">
        <f>(('Base-scenario'!BS73*'Unit emission'!C116)*4545454.54545455)/30</f>
        <v>0</v>
      </c>
      <c r="BS72" s="9">
        <f>(('Base-scenario'!BT73*'Unit emission'!D116)*4545454.54545455)/30</f>
        <v>0</v>
      </c>
      <c r="BT72" s="9">
        <f>(('Base-scenario'!BU73*'Unit emission'!E116)*4545454.54545455)/30</f>
        <v>0</v>
      </c>
      <c r="BU72" s="9">
        <f>(('Base-scenario'!BV73*'Unit emission'!F116)*4545454.54545455)/30</f>
        <v>0</v>
      </c>
      <c r="BV72" s="9">
        <f>(('Base-scenario'!BW73*'Unit emission'!G116)*4545454.54545455)/30</f>
        <v>0</v>
      </c>
      <c r="BW72" s="9">
        <f>(('Base-scenario'!BX73*'Unit emission'!H116)*4545454.54545455)/30</f>
        <v>0</v>
      </c>
      <c r="BX72" s="9">
        <f>(('Base-scenario'!BY73*'Unit emission'!I116)*4545454.54545455)/30</f>
        <v>0</v>
      </c>
      <c r="BY72" s="9">
        <f>(('Base-scenario'!BZ73*'Unit emission'!J116)*4545454.54545455)/30</f>
        <v>0</v>
      </c>
      <c r="BZ72" s="9">
        <f>(('Base-scenario'!CA73*'Unit emission'!K116)*4545454.54545455)/30</f>
        <v>0</v>
      </c>
      <c r="CA72" s="9">
        <f>(('Base-scenario'!CB73*'Unit emission'!L116)*4545454.54545455)/30</f>
        <v>0</v>
      </c>
      <c r="CB72" s="9">
        <f>(('Base-scenario'!CC73*'Unit emission'!M116)*4545454.54545455)/30</f>
        <v>0</v>
      </c>
      <c r="CC72" s="9">
        <f>(('Base-scenario'!CD73*'Unit emission'!N116)*4545454.54545455)/30</f>
        <v>0</v>
      </c>
      <c r="CD72" s="9">
        <f>(('Base-scenario'!CE73*'Unit emission'!O116)*4545454.54545455)/30</f>
        <v>0</v>
      </c>
      <c r="CE72" s="9">
        <f>(('Base-scenario'!CF73*'Unit emission'!P116)*4545454.54545455)/30</f>
        <v>0</v>
      </c>
      <c r="CF72" s="9">
        <f>(('Base-scenario'!CG73*'Unit emission'!Q116)*4545454.54545455)/30</f>
        <v>0</v>
      </c>
      <c r="CG72" s="9">
        <f>(('Base-scenario'!CH73*'Unit emission'!R116)*4545454.54545455)/30</f>
        <v>0</v>
      </c>
      <c r="CH72">
        <v>0</v>
      </c>
      <c r="CI72">
        <v>0</v>
      </c>
      <c r="CJ72">
        <v>67.833333333333329</v>
      </c>
      <c r="CK72">
        <f>(('RCP26 scenario'!C73*'Unit emission'!T116+'RCP26 scenario'!C161*'Unit emission'!T248)*4545454.54545455)/30</f>
        <v>1015440519.3682938</v>
      </c>
      <c r="CL72">
        <f>(('RCP26 scenario'!D73*'Unit emission'!U116+'RCP26 scenario'!D161*'Unit emission'!U248)*4545454.54545455)/30</f>
        <v>430853962.1654135</v>
      </c>
      <c r="CM72">
        <f>(('RCP26 scenario'!E73*'Unit emission'!V116+'RCP26 scenario'!E161*'Unit emission'!V248)*4545454.54545455)/30</f>
        <v>60872866.913766034</v>
      </c>
      <c r="CN72">
        <f>(('RCP26 scenario'!F73*'Unit emission'!W116+'RCP26 scenario'!F161*'Unit emission'!W248)*4545454.54545455)/30</f>
        <v>86449226.776508167</v>
      </c>
      <c r="CO72">
        <f>(('RCP26 scenario'!G73*'Unit emission'!X116+'RCP26 scenario'!G161*'Unit emission'!X248)*4545454.54545455)/30</f>
        <v>1161714824.3976402</v>
      </c>
      <c r="CP72">
        <f>(('RCP26 scenario'!H73*'Unit emission'!Y116+'RCP26 scenario'!H161*'Unit emission'!Y248)*4545454.54545455)/30</f>
        <v>77956261.490597382</v>
      </c>
      <c r="CQ72">
        <f>(('RCP26 scenario'!I73*'Unit emission'!Z116+'RCP26 scenario'!I161*'Unit emission'!Z248)*4545454.54545455)/30</f>
        <v>35802819.528347254</v>
      </c>
      <c r="CR72">
        <f>(('RCP26 scenario'!J73*'Unit emission'!AA116+'RCP26 scenario'!J161*'Unit emission'!AA248)*4545454.54545455)/30</f>
        <v>286981533.7563473</v>
      </c>
      <c r="CS72">
        <f>(('RCP26 scenario'!K73*'Unit emission'!AB116+'RCP26 scenario'!K161*'Unit emission'!AB248)*4545454.54545455)/30</f>
        <v>3157686249.9395666</v>
      </c>
      <c r="CT72">
        <f>(('RCP26 scenario'!L73*'Unit emission'!AC116+'RCP26 scenario'!L161*'Unit emission'!AC248)*4545454.54545455)/30</f>
        <v>210890792.20597315</v>
      </c>
      <c r="CU72">
        <f>(('RCP26 scenario'!M73*'Unit emission'!AD116+'RCP26 scenario'!M161*'Unit emission'!AD248)*4545454.54545455)/30</f>
        <v>649245402.70830894</v>
      </c>
      <c r="CV72">
        <f>(('RCP26 scenario'!N73*'Unit emission'!AE116+'RCP26 scenario'!N161*'Unit emission'!AE248)*4545454.54545455)/30</f>
        <v>38398731.766361319</v>
      </c>
      <c r="CW72">
        <f>(('RCP26 scenario'!O73*'Unit emission'!AF116+'RCP26 scenario'!O161*'Unit emission'!AF248)*4545454.54545455)/30</f>
        <v>59218546.512690313</v>
      </c>
      <c r="CX72">
        <f>(('RCP26 scenario'!P73*'Unit emission'!AG116+'RCP26 scenario'!P161*'Unit emission'!AG248)*4545454.54545455)/30</f>
        <v>273951491.08392024</v>
      </c>
      <c r="CY72">
        <f>(('RCP26 scenario'!Q73*'Unit emission'!AH116+'RCP26 scenario'!Q161*'Unit emission'!AH248)*4545454.54545455)/30</f>
        <v>190203901.78759578</v>
      </c>
      <c r="CZ72">
        <f>(('RCP26 scenario'!R73*'Unit emission'!AI116+'RCP26 scenario'!R161*'Unit emission'!AI248)*4545454.54545455)/30</f>
        <v>733221488.82119334</v>
      </c>
      <c r="DA72">
        <f>(('RCP26 scenario'!S73*'Unit emission'!AJ116)*4545454.54545455)/30</f>
        <v>0</v>
      </c>
      <c r="DB72">
        <f>(('RCP26 scenario'!T73*'Unit emission'!T116+'RCP26 scenario'!T161*'Unit emission'!T248)*4545454.54545455)/30</f>
        <v>521376642.76812625</v>
      </c>
      <c r="DC72">
        <f>(('RCP26 scenario'!U73*'Unit emission'!U116+'RCP26 scenario'!U161*'Unit emission'!U248)*4545454.54545455)/30</f>
        <v>227127080.62682346</v>
      </c>
      <c r="DD72">
        <f>(('RCP26 scenario'!V73*'Unit emission'!V116+'RCP26 scenario'!V161*'Unit emission'!V248)*4545454.54545455)/30</f>
        <v>0</v>
      </c>
      <c r="DE72">
        <f>(('RCP26 scenario'!W73*'Unit emission'!W116+'RCP26 scenario'!W161*'Unit emission'!W248)*4545454.54545455)/30</f>
        <v>55122427.362217344</v>
      </c>
      <c r="DF72">
        <f>(('RCP26 scenario'!X73*'Unit emission'!X116+'RCP26 scenario'!X161*'Unit emission'!X248)*4545454.54545455)/30</f>
        <v>888265464.24773324</v>
      </c>
      <c r="DG72">
        <f>(('RCP26 scenario'!Y73*'Unit emission'!Y116+'RCP26 scenario'!Y161*'Unit emission'!Y248)*4545454.54545455)/30</f>
        <v>63002452.065243706</v>
      </c>
      <c r="DH72">
        <f>(('RCP26 scenario'!Z73*'Unit emission'!Z116+'RCP26 scenario'!Z161*'Unit emission'!Z248)*4545454.54545455)/30</f>
        <v>14071510.340389729</v>
      </c>
      <c r="DI72">
        <f>(('RCP26 scenario'!AA73*'Unit emission'!AA116+'RCP26 scenario'!AA161*'Unit emission'!AA248)*4545454.54545455)/30</f>
        <v>201619083.37703118</v>
      </c>
      <c r="DJ72">
        <f>(('RCP26 scenario'!AB73*'Unit emission'!AB116+'RCP26 scenario'!AB161*'Unit emission'!AB248)*4545454.54545455)/30</f>
        <v>2717533567.6474161</v>
      </c>
      <c r="DK72">
        <f>(('RCP26 scenario'!AC73*'Unit emission'!AC116+'RCP26 scenario'!AC161*'Unit emission'!AC248)*4545454.54545455)/30</f>
        <v>155189614.99581754</v>
      </c>
      <c r="DL72">
        <f>(('RCP26 scenario'!AD73*'Unit emission'!AD116+'RCP26 scenario'!AD161*'Unit emission'!AD248)*4545454.54545455)/30</f>
        <v>530867922.28908908</v>
      </c>
      <c r="DM72">
        <f>(('RCP26 scenario'!AE73*'Unit emission'!AE116+'RCP26 scenario'!AE161*'Unit emission'!AE248)*4545454.54545455)/30</f>
        <v>27204972.691113856</v>
      </c>
      <c r="DN72">
        <f>(('RCP26 scenario'!AF73*'Unit emission'!AF116+'RCP26 scenario'!AF161*'Unit emission'!AF248)*4545454.54545455)/30</f>
        <v>24896746.138999939</v>
      </c>
      <c r="DO72">
        <f>(('RCP26 scenario'!AG73*'Unit emission'!AG116+'RCP26 scenario'!AG161*'Unit emission'!AG248)*4545454.54545455)/30</f>
        <v>227438101.77071702</v>
      </c>
      <c r="DP72">
        <f>(('RCP26 scenario'!AH73*'Unit emission'!AH116+'RCP26 scenario'!AH161*'Unit emission'!AH248)*4545454.54545455)/30</f>
        <v>158172836.82729658</v>
      </c>
      <c r="DQ72">
        <f>(('RCP26 scenario'!AI73*'Unit emission'!AI116+'RCP26 scenario'!AI161*'Unit emission'!AI248)*4545454.54545455)/30</f>
        <v>600670225.7037735</v>
      </c>
      <c r="DR72">
        <f>(('RCP26 scenario'!AJ73*'Unit emission'!AJ116)*4545454.54545455)/30</f>
        <v>0</v>
      </c>
      <c r="DS72">
        <f>(('RCP26 scenario'!AK73*'Unit emission'!T116+'RCP26 scenario'!AK161*'Unit emission'!T248)*4545454.54545455)/30</f>
        <v>27312766.167964492</v>
      </c>
      <c r="DT72">
        <f>(('RCP26 scenario'!AL73*'Unit emission'!U116+'RCP26 scenario'!AL161*'Unit emission'!U248)*4545454.54545455)/30</f>
        <v>0</v>
      </c>
      <c r="DU72">
        <f>(('RCP26 scenario'!AM73*'Unit emission'!V116+'RCP26 scenario'!AM161*'Unit emission'!V248)*4545454.54545455)/30</f>
        <v>0</v>
      </c>
      <c r="DV72">
        <f>(('RCP26 scenario'!AN73*'Unit emission'!W116+'RCP26 scenario'!AN161*'Unit emission'!W248)*4545454.54545455)/30</f>
        <v>23795627.947926726</v>
      </c>
      <c r="DW72">
        <f>(('RCP26 scenario'!AO73*'Unit emission'!X116+'RCP26 scenario'!AO161*'Unit emission'!X248)*4545454.54545455)/30</f>
        <v>614816104.09783041</v>
      </c>
      <c r="DX72">
        <f>(('RCP26 scenario'!AP73*'Unit emission'!Y116+'RCP26 scenario'!AP161*'Unit emission'!Y248)*4545454.54545455)/30</f>
        <v>48048642.639890485</v>
      </c>
      <c r="DY72">
        <f>(('RCP26 scenario'!AQ73*'Unit emission'!Z116+'RCP26 scenario'!AQ161*'Unit emission'!Z248)*4545454.54545455)/30</f>
        <v>0</v>
      </c>
      <c r="DZ72">
        <f>(('RCP26 scenario'!AR73*'Unit emission'!AA116+'RCP26 scenario'!AR161*'Unit emission'!AA248)*4545454.54545455)/30</f>
        <v>116256632.99771334</v>
      </c>
      <c r="EA72">
        <f>(('RCP26 scenario'!AS73*'Unit emission'!AB116+'RCP26 scenario'!AS161*'Unit emission'!AB248)*4545454.54545455)/30</f>
        <v>2277380885.3552647</v>
      </c>
      <c r="EB72">
        <f>(('RCP26 scenario'!AT73*'Unit emission'!AC116+'RCP26 scenario'!AT161*'Unit emission'!AC248)*4545454.54545455)/30</f>
        <v>99488437.785662398</v>
      </c>
      <c r="EC72">
        <f>(('RCP26 scenario'!AU73*'Unit emission'!AD116+'RCP26 scenario'!AU161*'Unit emission'!AD248)*4545454.54545455)/30</f>
        <v>412490441.86986923</v>
      </c>
      <c r="ED72">
        <f>(('RCP26 scenario'!AV73*'Unit emission'!AE116+'RCP26 scenario'!AV161*'Unit emission'!AE248)*4545454.54545455)/30</f>
        <v>16011213.615866486</v>
      </c>
      <c r="EE72">
        <f>(('RCP26 scenario'!AW73*'Unit emission'!AF116+'RCP26 scenario'!AW161*'Unit emission'!AF248)*4545454.54545455)/30</f>
        <v>0</v>
      </c>
      <c r="EF72">
        <f>(('RCP26 scenario'!AX73*'Unit emission'!AG116+'RCP26 scenario'!AX161*'Unit emission'!AG248)*4545454.54545455)/30</f>
        <v>180924712.45751381</v>
      </c>
      <c r="EG72">
        <f>(('RCP26 scenario'!AY73*'Unit emission'!AH116+'RCP26 scenario'!AY161*'Unit emission'!AH248)*4545454.54545455)/30</f>
        <v>126141771.86699738</v>
      </c>
      <c r="EH72">
        <f>(('RCP26 scenario'!AZ73*'Unit emission'!AI116+'RCP26 scenario'!AZ161*'Unit emission'!AI248)*4545454.54545455)/30</f>
        <v>468118962.58635354</v>
      </c>
      <c r="EI72">
        <f>(('RCP26 scenario'!BA73*'Unit emission'!AJ116)*4545454.54545455)/30</f>
        <v>0</v>
      </c>
      <c r="EJ72" s="9">
        <f>(('RCP26 scenario'!BB73*'Unit emission'!T116)*4545454.54545455)/30</f>
        <v>0</v>
      </c>
      <c r="EK72" s="9">
        <f>(('RCP26 scenario'!BC73*'Unit emission'!U116)*4545454.54545455)/30</f>
        <v>0</v>
      </c>
      <c r="EL72" s="9">
        <f>(('RCP26 scenario'!BD73*'Unit emission'!V116)*4545454.54545455)/30</f>
        <v>0</v>
      </c>
      <c r="EM72" s="9">
        <f>(('RCP26 scenario'!BE73*'Unit emission'!W116)*4545454.54545455)/30</f>
        <v>0</v>
      </c>
      <c r="EN72" s="9">
        <f>(('RCP26 scenario'!BF73*'Unit emission'!X116)*4545454.54545455)/30</f>
        <v>0</v>
      </c>
      <c r="EO72" s="9">
        <f>(('RCP26 scenario'!BG73*'Unit emission'!Y116)*4545454.54545455)/30</f>
        <v>0</v>
      </c>
      <c r="EP72" s="9">
        <f>(('RCP26 scenario'!BH73*'Unit emission'!Z116)*4545454.54545455)/30</f>
        <v>0</v>
      </c>
      <c r="EQ72" s="9">
        <f>(('RCP26 scenario'!BI73*'Unit emission'!AA116)*4545454.54545455)/30</f>
        <v>0</v>
      </c>
      <c r="ER72" s="9">
        <f>(('RCP26 scenario'!BJ73*'Unit emission'!AB116)*4545454.54545455)/30</f>
        <v>0</v>
      </c>
      <c r="ES72" s="9">
        <f>(('RCP26 scenario'!BK73*'Unit emission'!AC116)*4545454.54545455)/30</f>
        <v>0</v>
      </c>
      <c r="ET72" s="9">
        <f>(('RCP26 scenario'!BL73*'Unit emission'!AD116)*4545454.54545455)/30</f>
        <v>0</v>
      </c>
      <c r="EU72" s="9">
        <f>(('RCP26 scenario'!BM73*'Unit emission'!AE116)*4545454.54545455)/30</f>
        <v>0</v>
      </c>
      <c r="EV72" s="9">
        <f>(('RCP26 scenario'!BN73*'Unit emission'!AF116)*4545454.54545455)/30</f>
        <v>0</v>
      </c>
      <c r="EW72" s="9">
        <f>(('RCP26 scenario'!BO73*'Unit emission'!AG116)*4545454.54545455)/30</f>
        <v>0</v>
      </c>
      <c r="EX72" s="9">
        <f>(('RCP26 scenario'!BP73*'Unit emission'!AH116)*4545454.54545455)/30</f>
        <v>0</v>
      </c>
      <c r="EY72" s="9">
        <f>(('RCP26 scenario'!BQ73*'Unit emission'!AI116)*4545454.54545455)/30</f>
        <v>0</v>
      </c>
      <c r="EZ72" s="9">
        <f>(('RCP26 scenario'!BR73*'Unit emission'!AJ116)*4545454.54545455)/30</f>
        <v>0</v>
      </c>
      <c r="FA72" s="9">
        <f>(('RCP26 scenario'!BS73*'Unit emission'!T116)*4545454.54545455)/30</f>
        <v>0</v>
      </c>
      <c r="FB72" s="9">
        <f>(('RCP26 scenario'!BT73*'Unit emission'!U116)*4545454.54545455)/30</f>
        <v>0</v>
      </c>
      <c r="FC72" s="9">
        <f>(('RCP26 scenario'!BU73*'Unit emission'!V116)*4545454.54545455)/30</f>
        <v>0</v>
      </c>
      <c r="FD72" s="9">
        <f>(('RCP26 scenario'!BV73*'Unit emission'!W116)*4545454.54545455)/30</f>
        <v>0</v>
      </c>
      <c r="FE72" s="9">
        <f>(('RCP26 scenario'!BW73*'Unit emission'!X116)*4545454.54545455)/30</f>
        <v>0</v>
      </c>
      <c r="FF72" s="9">
        <f>(('RCP26 scenario'!BX73*'Unit emission'!Y116)*4545454.54545455)/30</f>
        <v>0</v>
      </c>
      <c r="FG72" s="9">
        <f>(('RCP26 scenario'!BY73*'Unit emission'!Z116)*4545454.54545455)/30</f>
        <v>0</v>
      </c>
      <c r="FH72" s="9">
        <f>(('RCP26 scenario'!BZ73*'Unit emission'!AA116)*4545454.54545455)/30</f>
        <v>0</v>
      </c>
      <c r="FI72" s="9">
        <f>(('RCP26 scenario'!CA73*'Unit emission'!AB116)*4545454.54545455)/30</f>
        <v>0</v>
      </c>
      <c r="FJ72" s="9">
        <f>(('RCP26 scenario'!CB73*'Unit emission'!AC116)*4545454.54545455)/30</f>
        <v>0</v>
      </c>
      <c r="FK72" s="9">
        <f>(('RCP26 scenario'!CC73*'Unit emission'!AD116)*4545454.54545455)/30</f>
        <v>0</v>
      </c>
      <c r="FL72" s="9">
        <f>(('RCP26 scenario'!CD73*'Unit emission'!AE116)*4545454.54545455)/30</f>
        <v>0</v>
      </c>
      <c r="FM72" s="9">
        <f>(('RCP26 scenario'!CE73*'Unit emission'!AF116)*4545454.54545455)/30</f>
        <v>0</v>
      </c>
      <c r="FN72" s="9">
        <f>(('RCP26 scenario'!CF73*'Unit emission'!AG116)*4545454.54545455)/30</f>
        <v>0</v>
      </c>
      <c r="FO72" s="9">
        <f>(('RCP26 scenario'!CG73*'Unit emission'!AH116)*4545454.54545455)/30</f>
        <v>0</v>
      </c>
      <c r="FP72" s="9">
        <f>(('RCP26 scenario'!CH73*'Unit emission'!AI116)*4545454.54545455)/30</f>
        <v>0</v>
      </c>
      <c r="FQ72">
        <v>0</v>
      </c>
      <c r="FR72">
        <v>0</v>
      </c>
      <c r="FS72">
        <v>67.833333333333329</v>
      </c>
      <c r="FT72">
        <f>(('RCP19 scenario'!C73*'Unit emission'!AK116+'RCP19 scenario'!C161*'Unit emission'!AK248)*4545454.54545455)/30</f>
        <v>1458079993.5629654</v>
      </c>
      <c r="FU72">
        <f>(('RCP19 scenario'!D73*'Unit emission'!AL116+'RCP19 scenario'!D161*'Unit emission'!AL248)*4545454.54545455)/30</f>
        <v>471095057.95887095</v>
      </c>
      <c r="FV72">
        <f>(('RCP19 scenario'!E73*'Unit emission'!AM116+'RCP19 scenario'!E161*'Unit emission'!AM248)*4545454.54545455)/30</f>
        <v>85691777.626483411</v>
      </c>
      <c r="FW72">
        <f>(('RCP19 scenario'!F73*'Unit emission'!AN116+'RCP19 scenario'!F161*'Unit emission'!AN248)*4545454.54545455)/30</f>
        <v>58618834.597728454</v>
      </c>
      <c r="FX72">
        <f>(('RCP19 scenario'!G73*'Unit emission'!AO116+'RCP19 scenario'!G161*'Unit emission'!AO248)*4545454.54545455)/30</f>
        <v>690044647.49919522</v>
      </c>
      <c r="FY72">
        <f>(('RCP19 scenario'!H73*'Unit emission'!AP116+'RCP19 scenario'!H161*'Unit emission'!AP248)*4545454.54545455)/30</f>
        <v>16683081.265448578</v>
      </c>
      <c r="FZ72">
        <f>(('RCP19 scenario'!I73*'Unit emission'!AQ116+'RCP19 scenario'!I161*'Unit emission'!AQ248)*4545454.54545455)/30</f>
        <v>40416374.295645937</v>
      </c>
      <c r="GA72">
        <f>(('RCP19 scenario'!J73*'Unit emission'!AR116+'RCP19 scenario'!J161*'Unit emission'!AR248)*4545454.54545455)/30</f>
        <v>360462069.82717907</v>
      </c>
      <c r="GB72">
        <f>(('RCP19 scenario'!K73*'Unit emission'!AS116+'RCP19 scenario'!K161*'Unit emission'!AS248)*4545454.54545455)/30</f>
        <v>1735267620.0719833</v>
      </c>
      <c r="GC72">
        <f>(('RCP19 scenario'!L73*'Unit emission'!AT116+'RCP19 scenario'!L161*'Unit emission'!AT248)*4545454.54545455)/30</f>
        <v>272507659.42042041</v>
      </c>
      <c r="GD72">
        <f>(('RCP19 scenario'!M73*'Unit emission'!AU116+'RCP19 scenario'!M161*'Unit emission'!AU248)*4545454.54545455)/30</f>
        <v>204830548.90514845</v>
      </c>
      <c r="GE72">
        <f>(('RCP19 scenario'!N73*'Unit emission'!AV116+'RCP19 scenario'!N161*'Unit emission'!AV248)*4545454.54545455)/30</f>
        <v>53415505.904387809</v>
      </c>
      <c r="GF72">
        <f>(('RCP19 scenario'!O73*'Unit emission'!AW116+'RCP19 scenario'!O161*'Unit emission'!AW248)*4545454.54545455)/30</f>
        <v>90485881.488321036</v>
      </c>
      <c r="GG72">
        <f>(('RCP19 scenario'!P73*'Unit emission'!AX116+'RCP19 scenario'!P161*'Unit emission'!AX248)*4545454.54545455)/30</f>
        <v>221066374.95713007</v>
      </c>
      <c r="GH72">
        <f>(('RCP19 scenario'!Q73*'Unit emission'!AY116+'RCP19 scenario'!Q161*'Unit emission'!AY248)*4545454.54545455)/30</f>
        <v>130863612.32572173</v>
      </c>
      <c r="GI72">
        <f>(('RCP19 scenario'!R73*'Unit emission'!AZ116+'RCP19 scenario'!R161*'Unit emission'!AZ248)*4545454.54545455)/30</f>
        <v>601477166.76533127</v>
      </c>
      <c r="GJ72">
        <f>(('RCP19 scenario'!S73*'Unit emission'!BA116)*4545454.54545455)/30</f>
        <v>0</v>
      </c>
      <c r="GK72">
        <f>(('RCP19 scenario'!T73*'Unit emission'!AK116+'RCP19 scenario'!T161*'Unit emission'!AK248)*4545454.54545455)/30</f>
        <v>951112436.98506367</v>
      </c>
      <c r="GL72">
        <f>(('RCP19 scenario'!U73*'Unit emission'!AL116+'RCP19 scenario'!U161*'Unit emission'!AL248)*4545454.54545455)/30</f>
        <v>281902387.93233716</v>
      </c>
      <c r="GM72">
        <f>(('RCP19 scenario'!V73*'Unit emission'!AM116+'RCP19 scenario'!V161*'Unit emission'!AM248)*4545454.54545455)/30</f>
        <v>11385676.146350611</v>
      </c>
      <c r="GN72">
        <f>(('RCP19 scenario'!W73*'Unit emission'!AN116+'RCP19 scenario'!W161*'Unit emission'!AN248)*4545454.54545455)/30</f>
        <v>27379459.032953907</v>
      </c>
      <c r="GO72">
        <f>(('RCP19 scenario'!X73*'Unit emission'!AO116+'RCP19 scenario'!X161*'Unit emission'!AO248)*4545454.54545455)/30</f>
        <v>483770064.68666691</v>
      </c>
      <c r="GP72">
        <f>(('RCP19 scenario'!Y73*'Unit emission'!AP116+'RCP19 scenario'!Y161*'Unit emission'!AP248)*4545454.54545455)/30</f>
        <v>10066216.730186703</v>
      </c>
      <c r="GQ72">
        <f>(('RCP19 scenario'!Z73*'Unit emission'!AQ116+'RCP19 scenario'!Z161*'Unit emission'!AQ248)*4545454.54545455)/30</f>
        <v>20942480.768947069</v>
      </c>
      <c r="GR72">
        <f>(('RCP19 scenario'!AA73*'Unit emission'!AR116+'RCP19 scenario'!AA161*'Unit emission'!AR248)*4545454.54545455)/30</f>
        <v>218647285.277796</v>
      </c>
      <c r="GS72">
        <f>(('RCP19 scenario'!AB73*'Unit emission'!AS116+'RCP19 scenario'!AB161*'Unit emission'!AS248)*4545454.54545455)/30</f>
        <v>1205869720.7392766</v>
      </c>
      <c r="GT72">
        <f>(('RCP19 scenario'!AC73*'Unit emission'!AT116+'RCP19 scenario'!AC161*'Unit emission'!AT248)*4545454.54545455)/30</f>
        <v>206866576.97725567</v>
      </c>
      <c r="GU72">
        <f>(('RCP19 scenario'!AD73*'Unit emission'!AU116+'RCP19 scenario'!AD161*'Unit emission'!AU248)*4545454.54545455)/30</f>
        <v>105501320.97129068</v>
      </c>
      <c r="GV72">
        <f>(('RCP19 scenario'!AE73*'Unit emission'!AV116+'RCP19 scenario'!AE161*'Unit emission'!AV248)*4545454.54545455)/30</f>
        <v>40604587.450663105</v>
      </c>
      <c r="GW72">
        <f>(('RCP19 scenario'!AF73*'Unit emission'!AW116+'RCP19 scenario'!AF161*'Unit emission'!AW248)*4545454.54545455)/30</f>
        <v>66401152.928426705</v>
      </c>
      <c r="GX72">
        <f>(('RCP19 scenario'!AG73*'Unit emission'!AX116+'RCP19 scenario'!AG161*'Unit emission'!AX248)*4545454.54545455)/30</f>
        <v>166255128.73057586</v>
      </c>
      <c r="GY72">
        <f>(('RCP19 scenario'!AH73*'Unit emission'!AY116+'RCP19 scenario'!AH161*'Unit emission'!AY248)*4545454.54545455)/30</f>
        <v>99740312.828672871</v>
      </c>
      <c r="GZ72">
        <f>(('RCP19 scenario'!AI73*'Unit emission'!AZ116+'RCP19 scenario'!AI161*'Unit emission'!AZ248)*4545454.54545455)/30</f>
        <v>442802901.09825158</v>
      </c>
      <c r="HA72">
        <f>(('RCP19 scenario'!AJ73*'Unit emission'!BA116)*4545454.54545455)/30</f>
        <v>0</v>
      </c>
      <c r="HB72">
        <f>(('RCP19 scenario'!AK73*'Unit emission'!AK116+'RCP19 scenario'!AK161*'Unit emission'!AK248)*4545454.54545455)/30</f>
        <v>444144880.40716743</v>
      </c>
      <c r="HC72">
        <f>(('RCP19 scenario'!AL73*'Unit emission'!AL116+'RCP19 scenario'!AL161*'Unit emission'!AL248)*4545454.54545455)/30</f>
        <v>91675173.52055192</v>
      </c>
      <c r="HD72">
        <f>(('RCP19 scenario'!AM73*'Unit emission'!AM116+'RCP19 scenario'!AM161*'Unit emission'!AM248)*4545454.54545455)/30</f>
        <v>0</v>
      </c>
      <c r="HE72">
        <f>(('RCP19 scenario'!AN73*'Unit emission'!AN116+'RCP19 scenario'!AN161*'Unit emission'!AN248)*4545454.54545455)/30</f>
        <v>0</v>
      </c>
      <c r="HF72">
        <f>(('RCP19 scenario'!AO73*'Unit emission'!AO116+'RCP19 scenario'!AO161*'Unit emission'!AO248)*4545454.54545455)/30</f>
        <v>277495481.87413877</v>
      </c>
      <c r="HG72">
        <f>(('RCP19 scenario'!AP73*'Unit emission'!AP116+'RCP19 scenario'!AP161*'Unit emission'!AP248)*4545454.54545455)/30</f>
        <v>3449352.1949248188</v>
      </c>
      <c r="HH72">
        <f>(('RCP19 scenario'!AQ73*'Unit emission'!AQ116+'RCP19 scenario'!AQ161*'Unit emission'!AQ248)*4545454.54545455)/30</f>
        <v>1468587.2422480532</v>
      </c>
      <c r="HI72">
        <f>(('RCP19 scenario'!AR73*'Unit emission'!AR116+'RCP19 scenario'!AR161*'Unit emission'!AR248)*4545454.54545455)/30</f>
        <v>76832500.728414074</v>
      </c>
      <c r="HJ72">
        <f>(('RCP19 scenario'!AS73*'Unit emission'!AS116+'RCP19 scenario'!AS161*'Unit emission'!AS248)*4545454.54545455)/30</f>
        <v>676471821.40657794</v>
      </c>
      <c r="HK72">
        <f>(('RCP19 scenario'!AT73*'Unit emission'!AT116+'RCP19 scenario'!AT161*'Unit emission'!AT248)*4545454.54545455)/30</f>
        <v>141225494.5340918</v>
      </c>
      <c r="HL72">
        <f>(('RCP19 scenario'!AU73*'Unit emission'!AU116+'RCP19 scenario'!AU161*'Unit emission'!AU248)*4545454.54545455)/30</f>
        <v>6172093.0374335023</v>
      </c>
      <c r="HM72">
        <f>(('RCP19 scenario'!AV73*'Unit emission'!AV116+'RCP19 scenario'!AV161*'Unit emission'!AV248)*4545454.54545455)/30</f>
        <v>27793668.996938594</v>
      </c>
      <c r="HN72">
        <f>(('RCP19 scenario'!AW73*'Unit emission'!AW116+'RCP19 scenario'!AW161*'Unit emission'!AW248)*4545454.54545455)/30</f>
        <v>42316424.368532732</v>
      </c>
      <c r="HO72">
        <f>(('RCP19 scenario'!AX73*'Unit emission'!AX116+'RCP19 scenario'!AX161*'Unit emission'!AX248)*4545454.54545455)/30</f>
        <v>111443882.5040216</v>
      </c>
      <c r="HP72">
        <f>(('RCP19 scenario'!AY73*'Unit emission'!AY116+'RCP19 scenario'!AY161*'Unit emission'!AY248)*4545454.54545455)/30</f>
        <v>68617013.33162424</v>
      </c>
      <c r="HQ72">
        <f>(('RCP19 scenario'!AZ73*'Unit emission'!AZ116+'RCP19 scenario'!AZ161*'Unit emission'!AZ248)*4545454.54545455)/30</f>
        <v>284128635.43117201</v>
      </c>
      <c r="HR72">
        <f>(('RCP19 scenario'!BA73*'Unit emission'!BA116)*4545454.54545455)/30</f>
        <v>0</v>
      </c>
      <c r="HS72" s="9">
        <f>(('RCP19 scenario'!BB73*'Unit emission'!AK116)*4545454.54545455)/30</f>
        <v>0</v>
      </c>
      <c r="HT72" s="9">
        <f>(('RCP19 scenario'!BC73*'Unit emission'!AL116)*4545454.54545455)/30</f>
        <v>0</v>
      </c>
      <c r="HU72" s="9">
        <f>(('RCP19 scenario'!BD73*'Unit emission'!AM116)*4545454.54545455)/30</f>
        <v>0</v>
      </c>
      <c r="HV72" s="9">
        <f>(('RCP19 scenario'!BE73*'Unit emission'!AN116)*4545454.54545455)/30</f>
        <v>0</v>
      </c>
      <c r="HW72" s="9">
        <f>(('RCP19 scenario'!BF73*'Unit emission'!AO116)*4545454.54545455)/30</f>
        <v>0</v>
      </c>
      <c r="HX72" s="9">
        <f>(('RCP19 scenario'!BG73*'Unit emission'!AP116)*4545454.54545455)/30</f>
        <v>0</v>
      </c>
      <c r="HY72" s="9">
        <f>(('RCP19 scenario'!BH73*'Unit emission'!AQ116)*4545454.54545455)/30</f>
        <v>0</v>
      </c>
      <c r="HZ72" s="9">
        <f>(('RCP19 scenario'!BI73*'Unit emission'!AR116)*4545454.54545455)/30</f>
        <v>0</v>
      </c>
      <c r="IA72" s="9">
        <f>(('RCP19 scenario'!BJ73*'Unit emission'!AS116)*4545454.54545455)/30</f>
        <v>0</v>
      </c>
      <c r="IB72" s="9">
        <f>(('RCP19 scenario'!BK73*'Unit emission'!AT116)*4545454.54545455)/30</f>
        <v>0</v>
      </c>
      <c r="IC72" s="9">
        <f>(('RCP19 scenario'!BL73*'Unit emission'!AU116)*4545454.54545455)/30</f>
        <v>0</v>
      </c>
      <c r="ID72" s="9">
        <f>(('RCP19 scenario'!BM73*'Unit emission'!AV116)*4545454.54545455)/30</f>
        <v>0</v>
      </c>
      <c r="IE72" s="9">
        <f>(('RCP19 scenario'!BN73*'Unit emission'!AW116)*4545454.54545455)/30</f>
        <v>0</v>
      </c>
      <c r="IF72" s="9">
        <f>(('RCP19 scenario'!BO73*'Unit emission'!AX116)*4545454.54545455)/30</f>
        <v>0</v>
      </c>
      <c r="IG72" s="9">
        <f>(('RCP19 scenario'!BP73*'Unit emission'!AY116)*4545454.54545455)/30</f>
        <v>0</v>
      </c>
      <c r="IH72" s="9">
        <f>(('RCP19 scenario'!BQ73*'Unit emission'!AZ116)*4545454.54545455)/30</f>
        <v>0</v>
      </c>
      <c r="II72" s="9">
        <f>(('RCP19 scenario'!BR73*'Unit emission'!BA116)*4545454.54545455)/30</f>
        <v>0</v>
      </c>
      <c r="IJ72" s="9">
        <f>(('RCP19 scenario'!BS73*'Unit emission'!AK116)*4545454.54545455)/30</f>
        <v>0</v>
      </c>
      <c r="IK72" s="9">
        <f>(('RCP19 scenario'!BT73*'Unit emission'!AL116)*4545454.54545455)/30</f>
        <v>0</v>
      </c>
      <c r="IL72" s="9">
        <f>(('RCP19 scenario'!BU73*'Unit emission'!AM116)*4545454.54545455)/30</f>
        <v>0</v>
      </c>
      <c r="IM72" s="9">
        <f>(('RCP19 scenario'!BV73*'Unit emission'!AN116)*4545454.54545455)/30</f>
        <v>0</v>
      </c>
      <c r="IN72" s="9">
        <f>(('RCP19 scenario'!BW73*'Unit emission'!AO116)*4545454.54545455)/30</f>
        <v>0</v>
      </c>
      <c r="IO72" s="9">
        <f>(('RCP19 scenario'!BX73*'Unit emission'!AP116)*4545454.54545455)/30</f>
        <v>0</v>
      </c>
      <c r="IP72" s="9">
        <f>(('RCP19 scenario'!BY73*'Unit emission'!AQ116)*4545454.54545455)/30</f>
        <v>0</v>
      </c>
      <c r="IQ72" s="9">
        <f>(('RCP19 scenario'!BZ73*'Unit emission'!AR116)*4545454.54545455)/30</f>
        <v>0</v>
      </c>
      <c r="IR72" s="9">
        <f>(('RCP19 scenario'!CA73*'Unit emission'!AS116)*4545454.54545455)/30</f>
        <v>0</v>
      </c>
      <c r="IS72" s="9">
        <f>(('RCP19 scenario'!CB73*'Unit emission'!AT116)*4545454.54545455)/30</f>
        <v>0</v>
      </c>
      <c r="IT72" s="9">
        <f>(('RCP19 scenario'!CC73*'Unit emission'!AU116)*4545454.54545455)/30</f>
        <v>0</v>
      </c>
      <c r="IU72" s="9">
        <f>(('RCP19 scenario'!CD73*'Unit emission'!AV116)*4545454.54545455)/30</f>
        <v>0</v>
      </c>
      <c r="IV72" s="9">
        <f>(('RCP19 scenario'!CE73*'Unit emission'!AW116)*4545454.54545455)/30</f>
        <v>0</v>
      </c>
      <c r="IW72" s="9">
        <f>(('RCP19 scenario'!CF73*'Unit emission'!AX116)*4545454.54545455)/30</f>
        <v>0</v>
      </c>
      <c r="IX72" s="9">
        <f>(('RCP19 scenario'!CG73*'Unit emission'!AY116)*4545454.54545455)/30</f>
        <v>0</v>
      </c>
      <c r="IY72" s="9">
        <f>(('RCP19 scenario'!CH73*'Unit emission'!AZ116)*4545454.54545455)/30</f>
        <v>0</v>
      </c>
    </row>
    <row r="73" spans="1:259" x14ac:dyDescent="0.25">
      <c r="A73">
        <v>2036</v>
      </c>
      <c r="B73">
        <f>(('Base-scenario'!C74*'Unit emission'!C117+'Base-scenario'!C162*'Unit emission'!C249)*4545454.54545455)/30</f>
        <v>822870205.50864482</v>
      </c>
      <c r="C73">
        <f>(('Base-scenario'!D74*'Unit emission'!D117+'Base-scenario'!D162*'Unit emission'!D249)*4545454.54545455)/30</f>
        <v>601967014.35828149</v>
      </c>
      <c r="D73">
        <f>(('Base-scenario'!E74*'Unit emission'!E117+'Base-scenario'!E162*'Unit emission'!E249)*4545454.54545455)/30</f>
        <v>0</v>
      </c>
      <c r="E73">
        <f>(('Base-scenario'!F74*'Unit emission'!F117+'Base-scenario'!F162*'Unit emission'!F249)*4545454.54545455)/30</f>
        <v>68956602.202393591</v>
      </c>
      <c r="F73">
        <f>(('Base-scenario'!G74*'Unit emission'!G117+'Base-scenario'!G162*'Unit emission'!G249)*4545454.54545455)/30</f>
        <v>1165388903.6277206</v>
      </c>
      <c r="G73">
        <f>(('Base-scenario'!H74*'Unit emission'!H117+'Base-scenario'!H162*'Unit emission'!H249)*4545454.54545455)/30</f>
        <v>75472877.306839406</v>
      </c>
      <c r="H73">
        <f>(('Base-scenario'!I74*'Unit emission'!I117+'Base-scenario'!I162*'Unit emission'!I249)*4545454.54545455)/30</f>
        <v>20876166.349090453</v>
      </c>
      <c r="I73">
        <f>(('Base-scenario'!J74*'Unit emission'!J117+'Base-scenario'!J162*'Unit emission'!J249)*4545454.54545455)/30</f>
        <v>246820820.45394379</v>
      </c>
      <c r="J73">
        <f>(('Base-scenario'!K74*'Unit emission'!K117+'Base-scenario'!K162*'Unit emission'!K249)*4545454.54545455)/30</f>
        <v>2029071233.4455459</v>
      </c>
      <c r="K73">
        <f>(('Base-scenario'!L74*'Unit emission'!L117+'Base-scenario'!L162*'Unit emission'!L249)*4545454.54545455)/30</f>
        <v>271027577.70518047</v>
      </c>
      <c r="L73">
        <f>(('Base-scenario'!M74*'Unit emission'!M117+'Base-scenario'!M162*'Unit emission'!M249)*4545454.54545455)/30</f>
        <v>382694441.64054221</v>
      </c>
      <c r="M73">
        <f>(('Base-scenario'!N74*'Unit emission'!N117+'Base-scenario'!N162*'Unit emission'!N249)*4545454.54545455)/30</f>
        <v>47984450.407922156</v>
      </c>
      <c r="N73">
        <f>(('Base-scenario'!O74*'Unit emission'!O117+'Base-scenario'!O162*'Unit emission'!O249)*4545454.54545455)/30</f>
        <v>155707603.60505536</v>
      </c>
      <c r="O73">
        <f>(('Base-scenario'!P74*'Unit emission'!P117+'Base-scenario'!P162*'Unit emission'!P249)*4545454.54545455)/30</f>
        <v>211030186.95657501</v>
      </c>
      <c r="P73">
        <f>(('Base-scenario'!Q74*'Unit emission'!Q117+'Base-scenario'!Q162*'Unit emission'!Q249)*4545454.54545455)/30</f>
        <v>130624740.38347019</v>
      </c>
      <c r="Q73">
        <f>(('Base-scenario'!R74*'Unit emission'!R117+'Base-scenario'!R162*'Unit emission'!R249)*4545454.54545455)/30</f>
        <v>745478188.62361133</v>
      </c>
      <c r="R73">
        <v>0</v>
      </c>
      <c r="S73">
        <f>(('Base-scenario'!T74*'Unit emission'!C117+'Base-scenario'!T162*'Unit emission'!C249)*4545454.54545455)/30</f>
        <v>435592098.55204046</v>
      </c>
      <c r="T73">
        <f>(('Base-scenario'!U74*'Unit emission'!D117+'Base-scenario'!U162*'Unit emission'!D249)*4545454.54545455)/30</f>
        <v>435616024.99775028</v>
      </c>
      <c r="U73">
        <f>(('Base-scenario'!V74*'Unit emission'!E117+'Base-scenario'!V162*'Unit emission'!E249)*4545454.54545455)/30</f>
        <v>0</v>
      </c>
      <c r="V73">
        <f>(('Base-scenario'!W74*'Unit emission'!F117+'Base-scenario'!W162*'Unit emission'!F249)*4545454.54545455)/30</f>
        <v>44008787.160837211</v>
      </c>
      <c r="W73">
        <f>(('Base-scenario'!X74*'Unit emission'!G117+'Base-scenario'!X162*'Unit emission'!G249)*4545454.54545455)/30</f>
        <v>907669790.276806</v>
      </c>
      <c r="X73">
        <f>(('Base-scenario'!Y74*'Unit emission'!H117+'Base-scenario'!Y162*'Unit emission'!H249)*4545454.54545455)/30</f>
        <v>64142820.112746097</v>
      </c>
      <c r="Y73">
        <f>(('Base-scenario'!Z74*'Unit emission'!I117+'Base-scenario'!Z162*'Unit emission'!I249)*4545454.54545455)/30</f>
        <v>5003130.2671195911</v>
      </c>
      <c r="Z73">
        <f>(('Base-scenario'!AA74*'Unit emission'!J117+'Base-scenario'!AA162*'Unit emission'!J249)*4545454.54545455)/30</f>
        <v>188726862.69843891</v>
      </c>
      <c r="AA73">
        <f>(('Base-scenario'!AB74*'Unit emission'!K117+'Base-scenario'!AB162*'Unit emission'!K249)*4545454.54545455)/30</f>
        <v>1652591216.9478559</v>
      </c>
      <c r="AB73">
        <f>(('Base-scenario'!AC74*'Unit emission'!L117+'Base-scenario'!AC162*'Unit emission'!L249)*4545454.54545455)/30</f>
        <v>224842613.94858789</v>
      </c>
      <c r="AC73">
        <f>(('Base-scenario'!AD74*'Unit emission'!M117+'Base-scenario'!AD162*'Unit emission'!M249)*4545454.54545455)/30</f>
        <v>324958501.94409978</v>
      </c>
      <c r="AD73">
        <f>(('Base-scenario'!AE74*'Unit emission'!N117+'Base-scenario'!AE162*'Unit emission'!N249)*4545454.54545455)/30</f>
        <v>39083750.4231195</v>
      </c>
      <c r="AE73">
        <f>(('Base-scenario'!AF74*'Unit emission'!O117+'Base-scenario'!AF162*'Unit emission'!O249)*4545454.54545455)/30</f>
        <v>126451374.66004869</v>
      </c>
      <c r="AF73">
        <f>(('Base-scenario'!AG74*'Unit emission'!P117+'Base-scenario'!AG162*'Unit emission'!P249)*4545454.54545455)/30</f>
        <v>188033136.38834766</v>
      </c>
      <c r="AG73">
        <f>(('Base-scenario'!AH74*'Unit emission'!Q117+'Base-scenario'!AH162*'Unit emission'!Q249)*4545454.54545455)/30</f>
        <v>111133714.42695971</v>
      </c>
      <c r="AH73">
        <f>(('Base-scenario'!AI74*'Unit emission'!R117+'Base-scenario'!AI162*'Unit emission'!R249)*4545454.54545455)/30</f>
        <v>636797520.13517213</v>
      </c>
      <c r="AI73">
        <v>0</v>
      </c>
      <c r="AJ73">
        <f>(('Base-scenario'!AK74*'Unit emission'!C117+'Base-scenario'!AK162*'Unit emission'!C249)*4545454.54545455)/30</f>
        <v>48313991.595438197</v>
      </c>
      <c r="AK73">
        <f>(('Base-scenario'!AL74*'Unit emission'!D117+'Base-scenario'!AL162*'Unit emission'!D249)*4545454.54545455)/30</f>
        <v>273076921.14962447</v>
      </c>
      <c r="AL73">
        <f>(('Base-scenario'!AM74*'Unit emission'!E117+'Base-scenario'!AM162*'Unit emission'!E249)*4545454.54545455)/30</f>
        <v>0</v>
      </c>
      <c r="AM73">
        <f>(('Base-scenario'!AN74*'Unit emission'!F117+'Base-scenario'!AN162*'Unit emission'!F249)*4545454.54545455)/30</f>
        <v>19060972.119280834</v>
      </c>
      <c r="AN73">
        <f>(('Base-scenario'!AO74*'Unit emission'!G117+'Base-scenario'!AO162*'Unit emission'!G249)*4545454.54545455)/30</f>
        <v>649950676.925897</v>
      </c>
      <c r="AO73">
        <f>(('Base-scenario'!AP74*'Unit emission'!H117+'Base-scenario'!AP162*'Unit emission'!H249)*4545454.54545455)/30</f>
        <v>52812762.91865281</v>
      </c>
      <c r="AP73">
        <f>(('Base-scenario'!AQ74*'Unit emission'!I117+'Base-scenario'!AQ162*'Unit emission'!I249)*4545454.54545455)/30</f>
        <v>0</v>
      </c>
      <c r="AQ73">
        <f>(('Base-scenario'!AR74*'Unit emission'!J117+'Base-scenario'!AR162*'Unit emission'!J249)*4545454.54545455)/30</f>
        <v>130632904.94293261</v>
      </c>
      <c r="AR73">
        <f>(('Base-scenario'!AS74*'Unit emission'!K117+'Base-scenario'!AS162*'Unit emission'!K249)*4545454.54545455)/30</f>
        <v>1276111200.4501681</v>
      </c>
      <c r="AS73">
        <f>(('Base-scenario'!AT74*'Unit emission'!L117+'Base-scenario'!AT162*'Unit emission'!L249)*4545454.54545455)/30</f>
        <v>178657650.19199541</v>
      </c>
      <c r="AT73">
        <f>(('Base-scenario'!AU74*'Unit emission'!M117+'Base-scenario'!AU162*'Unit emission'!M249)*4545454.54545455)/30</f>
        <v>267222562.24765986</v>
      </c>
      <c r="AU73">
        <f>(('Base-scenario'!AV74*'Unit emission'!N117+'Base-scenario'!AV162*'Unit emission'!N249)*4545454.54545455)/30</f>
        <v>30183050.438316595</v>
      </c>
      <c r="AV73">
        <f>(('Base-scenario'!AW74*'Unit emission'!O117+'Base-scenario'!AW162*'Unit emission'!O249)*4545454.54545455)/30</f>
        <v>97195145.715042025</v>
      </c>
      <c r="AW73">
        <f>(('Base-scenario'!AX74*'Unit emission'!P117+'Base-scenario'!AX162*'Unit emission'!P249)*4545454.54545455)/30</f>
        <v>165036085.8201203</v>
      </c>
      <c r="AX73">
        <f>(('Base-scenario'!AY74*'Unit emission'!Q117+'Base-scenario'!AY162*'Unit emission'!Q249)*4545454.54545455)/30</f>
        <v>91642688.470448971</v>
      </c>
      <c r="AY73">
        <f>(('Base-scenario'!AZ74*'Unit emission'!R117+'Base-scenario'!AZ162*'Unit emission'!R249)*4545454.54545455)/30</f>
        <v>528116851.64673048</v>
      </c>
      <c r="AZ73">
        <v>0</v>
      </c>
      <c r="BA73" s="9">
        <f>(('Base-scenario'!BB74*'Unit emission'!C117)*4545454.54545455)/30</f>
        <v>0</v>
      </c>
      <c r="BB73" s="9">
        <f>(('Base-scenario'!BC74*'Unit emission'!D117)*4545454.54545455)/30</f>
        <v>0</v>
      </c>
      <c r="BC73" s="9">
        <f>(('Base-scenario'!BD74*'Unit emission'!E117)*4545454.54545455)/30</f>
        <v>0</v>
      </c>
      <c r="BD73" s="9">
        <f>(('Base-scenario'!BE74*'Unit emission'!F117)*4545454.54545455)/30</f>
        <v>0</v>
      </c>
      <c r="BE73" s="9">
        <f>(('Base-scenario'!BF74*'Unit emission'!G117)*4545454.54545455)/30</f>
        <v>0</v>
      </c>
      <c r="BF73" s="9">
        <f>(('Base-scenario'!BG74*'Unit emission'!H117)*4545454.54545455)/30</f>
        <v>0</v>
      </c>
      <c r="BG73" s="9">
        <f>(('Base-scenario'!BH74*'Unit emission'!I117)*4545454.54545455)/30</f>
        <v>0</v>
      </c>
      <c r="BH73" s="9">
        <f>(('Base-scenario'!BI74*'Unit emission'!J117)*4545454.54545455)/30</f>
        <v>0</v>
      </c>
      <c r="BI73" s="9">
        <f>(('Base-scenario'!BJ74*'Unit emission'!K117)*4545454.54545455)/30</f>
        <v>0</v>
      </c>
      <c r="BJ73" s="9">
        <f>(('Base-scenario'!BK74*'Unit emission'!L117)*4545454.54545455)/30</f>
        <v>0</v>
      </c>
      <c r="BK73" s="9">
        <f>(('Base-scenario'!BL74*'Unit emission'!M117)*4545454.54545455)/30</f>
        <v>0</v>
      </c>
      <c r="BL73" s="9">
        <f>(('Base-scenario'!BM74*'Unit emission'!N117)*4545454.54545455)/30</f>
        <v>0</v>
      </c>
      <c r="BM73" s="9">
        <f>(('Base-scenario'!BN74*'Unit emission'!O117)*4545454.54545455)/30</f>
        <v>0</v>
      </c>
      <c r="BN73" s="9">
        <f>(('Base-scenario'!BO74*'Unit emission'!P117)*4545454.54545455)/30</f>
        <v>0</v>
      </c>
      <c r="BO73" s="9">
        <f>(('Base-scenario'!BP74*'Unit emission'!Q117)*4545454.54545455)/30</f>
        <v>0</v>
      </c>
      <c r="BP73" s="9">
        <f>(('Base-scenario'!BQ74*'Unit emission'!R117)*4545454.54545455)/30</f>
        <v>0</v>
      </c>
      <c r="BQ73" s="9">
        <v>0</v>
      </c>
      <c r="BR73" s="9">
        <f>(('Base-scenario'!BS74*'Unit emission'!C117)*4545454.54545455)/30</f>
        <v>0</v>
      </c>
      <c r="BS73" s="9">
        <f>(('Base-scenario'!BT74*'Unit emission'!D117)*4545454.54545455)/30</f>
        <v>0</v>
      </c>
      <c r="BT73" s="9">
        <f>(('Base-scenario'!BU74*'Unit emission'!E117)*4545454.54545455)/30</f>
        <v>0</v>
      </c>
      <c r="BU73" s="9">
        <f>(('Base-scenario'!BV74*'Unit emission'!F117)*4545454.54545455)/30</f>
        <v>0</v>
      </c>
      <c r="BV73" s="9">
        <f>(('Base-scenario'!BW74*'Unit emission'!G117)*4545454.54545455)/30</f>
        <v>0</v>
      </c>
      <c r="BW73" s="9">
        <f>(('Base-scenario'!BX74*'Unit emission'!H117)*4545454.54545455)/30</f>
        <v>0</v>
      </c>
      <c r="BX73" s="9">
        <f>(('Base-scenario'!BY74*'Unit emission'!I117)*4545454.54545455)/30</f>
        <v>0</v>
      </c>
      <c r="BY73" s="9">
        <f>(('Base-scenario'!BZ74*'Unit emission'!J117)*4545454.54545455)/30</f>
        <v>0</v>
      </c>
      <c r="BZ73" s="9">
        <f>(('Base-scenario'!CA74*'Unit emission'!K117)*4545454.54545455)/30</f>
        <v>0</v>
      </c>
      <c r="CA73" s="9">
        <f>(('Base-scenario'!CB74*'Unit emission'!L117)*4545454.54545455)/30</f>
        <v>0</v>
      </c>
      <c r="CB73" s="9">
        <f>(('Base-scenario'!CC74*'Unit emission'!M117)*4545454.54545455)/30</f>
        <v>0</v>
      </c>
      <c r="CC73" s="9">
        <f>(('Base-scenario'!CD74*'Unit emission'!N117)*4545454.54545455)/30</f>
        <v>0</v>
      </c>
      <c r="CD73" s="9">
        <f>(('Base-scenario'!CE74*'Unit emission'!O117)*4545454.54545455)/30</f>
        <v>0</v>
      </c>
      <c r="CE73" s="9">
        <f>(('Base-scenario'!CF74*'Unit emission'!P117)*4545454.54545455)/30</f>
        <v>0</v>
      </c>
      <c r="CF73" s="9">
        <f>(('Base-scenario'!CG74*'Unit emission'!Q117)*4545454.54545455)/30</f>
        <v>0</v>
      </c>
      <c r="CG73" s="9">
        <f>(('Base-scenario'!CH74*'Unit emission'!R117)*4545454.54545455)/30</f>
        <v>0</v>
      </c>
      <c r="CH73">
        <v>0</v>
      </c>
      <c r="CI73">
        <v>0</v>
      </c>
      <c r="CJ73">
        <v>67.86666666666666</v>
      </c>
      <c r="CK73">
        <f>(('RCP26 scenario'!C74*'Unit emission'!T117+'RCP26 scenario'!C162*'Unit emission'!T249)*4545454.54545455)/30</f>
        <v>996833568.44427323</v>
      </c>
      <c r="CL73">
        <f>(('RCP26 scenario'!D74*'Unit emission'!U117+'RCP26 scenario'!D162*'Unit emission'!U249)*4545454.54545455)/30</f>
        <v>540795585.09021127</v>
      </c>
      <c r="CM73">
        <f>(('RCP26 scenario'!E74*'Unit emission'!V117+'RCP26 scenario'!E162*'Unit emission'!V249)*4545454.54545455)/30</f>
        <v>0</v>
      </c>
      <c r="CN73">
        <f>(('RCP26 scenario'!F74*'Unit emission'!W117+'RCP26 scenario'!F162*'Unit emission'!W249)*4545454.54545455)/30</f>
        <v>59103701.226125695</v>
      </c>
      <c r="CO73">
        <f>(('RCP26 scenario'!G74*'Unit emission'!X117+'RCP26 scenario'!G162*'Unit emission'!X249)*4545454.54545455)/30</f>
        <v>1198014266.1038001</v>
      </c>
      <c r="CP73">
        <f>(('RCP26 scenario'!H74*'Unit emission'!Y117+'RCP26 scenario'!H162*'Unit emission'!Y249)*4545454.54545455)/30</f>
        <v>82550610.727779716</v>
      </c>
      <c r="CQ73">
        <f>(('RCP26 scenario'!I74*'Unit emission'!Z117+'RCP26 scenario'!I162*'Unit emission'!Z249)*4545454.54545455)/30</f>
        <v>33834335.994956359</v>
      </c>
      <c r="CR73">
        <f>(('RCP26 scenario'!J74*'Unit emission'!AA117+'RCP26 scenario'!J162*'Unit emission'!AA249)*4545454.54545455)/30</f>
        <v>293399903.95626843</v>
      </c>
      <c r="CS73">
        <f>(('RCP26 scenario'!K74*'Unit emission'!AB117+'RCP26 scenario'!K162*'Unit emission'!AB249)*4545454.54545455)/30</f>
        <v>2746923018.5737567</v>
      </c>
      <c r="CT73">
        <f>(('RCP26 scenario'!L74*'Unit emission'!AC117+'RCP26 scenario'!L162*'Unit emission'!AC249)*4545454.54545455)/30</f>
        <v>217019686.79948571</v>
      </c>
      <c r="CU73">
        <f>(('RCP26 scenario'!M74*'Unit emission'!AD117+'RCP26 scenario'!M162*'Unit emission'!AD249)*4545454.54545455)/30</f>
        <v>677899677.95307088</v>
      </c>
      <c r="CV73">
        <f>(('RCP26 scenario'!N74*'Unit emission'!AE117+'RCP26 scenario'!N162*'Unit emission'!AE249)*4545454.54545455)/30</f>
        <v>40075275.676020026</v>
      </c>
      <c r="CW73">
        <f>(('RCP26 scenario'!O74*'Unit emission'!AF117+'RCP26 scenario'!O162*'Unit emission'!AF249)*4545454.54545455)/30</f>
        <v>122794571.66613017</v>
      </c>
      <c r="CX73">
        <f>(('RCP26 scenario'!P74*'Unit emission'!AG117+'RCP26 scenario'!P162*'Unit emission'!AG249)*4545454.54545455)/30</f>
        <v>232707625.82521889</v>
      </c>
      <c r="CY73">
        <f>(('RCP26 scenario'!Q74*'Unit emission'!AH117+'RCP26 scenario'!Q162*'Unit emission'!AH249)*4545454.54545455)/30</f>
        <v>237649333.06329626</v>
      </c>
      <c r="CZ73">
        <f>(('RCP26 scenario'!R74*'Unit emission'!AI117+'RCP26 scenario'!R162*'Unit emission'!AI249)*4545454.54545455)/30</f>
        <v>983201330.56182837</v>
      </c>
      <c r="DA73">
        <f>(('RCP26 scenario'!S74*'Unit emission'!AJ117)*4545454.54545455)/30</f>
        <v>0</v>
      </c>
      <c r="DB73">
        <f>(('RCP26 scenario'!T74*'Unit emission'!T117+'RCP26 scenario'!T162*'Unit emission'!T249)*4545454.54545455)/30</f>
        <v>369067858.83173525</v>
      </c>
      <c r="DC73">
        <f>(('RCP26 scenario'!U74*'Unit emission'!U117+'RCP26 scenario'!U162*'Unit emission'!U249)*4545454.54545455)/30</f>
        <v>266214007.28777358</v>
      </c>
      <c r="DD73">
        <f>(('RCP26 scenario'!V74*'Unit emission'!V117+'RCP26 scenario'!V162*'Unit emission'!V249)*4545454.54545455)/30</f>
        <v>0</v>
      </c>
      <c r="DE73">
        <f>(('RCP26 scenario'!W74*'Unit emission'!W117+'RCP26 scenario'!W162*'Unit emission'!W249)*4545454.54545455)/30</f>
        <v>20540042.782728817</v>
      </c>
      <c r="DF73">
        <f>(('RCP26 scenario'!X74*'Unit emission'!X117+'RCP26 scenario'!X162*'Unit emission'!X249)*4545454.54545455)/30</f>
        <v>835845734.74159801</v>
      </c>
      <c r="DG73">
        <f>(('RCP26 scenario'!Y74*'Unit emission'!Y117+'RCP26 scenario'!Y162*'Unit emission'!Y249)*4545454.54545455)/30</f>
        <v>61795936.185424283</v>
      </c>
      <c r="DH73">
        <f>(('RCP26 scenario'!Z74*'Unit emission'!Z117+'RCP26 scenario'!Z162*'Unit emission'!Z249)*4545454.54545455)/30</f>
        <v>6843022.4680990111</v>
      </c>
      <c r="DI73">
        <f>(('RCP26 scenario'!AA74*'Unit emission'!AA117+'RCP26 scenario'!AA162*'Unit emission'!AA249)*4545454.54545455)/30</f>
        <v>181040210.77194384</v>
      </c>
      <c r="DJ73">
        <f>(('RCP26 scenario'!AB74*'Unit emission'!AB117+'RCP26 scenario'!AB162*'Unit emission'!AB249)*4545454.54545455)/30</f>
        <v>2151898041.4158912</v>
      </c>
      <c r="DK73">
        <f>(('RCP26 scenario'!AC74*'Unit emission'!AC117+'RCP26 scenario'!AC162*'Unit emission'!AC249)*4545454.54545455)/30</f>
        <v>142828285.59631076</v>
      </c>
      <c r="DL73">
        <f>(('RCP26 scenario'!AD74*'Unit emission'!AD117+'RCP26 scenario'!AD162*'Unit emission'!AD249)*4545454.54545455)/30</f>
        <v>513236503.23745412</v>
      </c>
      <c r="DM73">
        <f>(('RCP26 scenario'!AE74*'Unit emission'!AE117+'RCP26 scenario'!AE162*'Unit emission'!AE249)*4545454.54545455)/30</f>
        <v>25249690.578741662</v>
      </c>
      <c r="DN73">
        <f>(('RCP26 scenario'!AF74*'Unit emission'!AF117+'RCP26 scenario'!AF162*'Unit emission'!AF249)*4545454.54545455)/30</f>
        <v>74824843.635234833</v>
      </c>
      <c r="DO73">
        <f>(('RCP26 scenario'!AG74*'Unit emission'!AG117+'RCP26 scenario'!AG162*'Unit emission'!AG249)*4545454.54545455)/30</f>
        <v>171507314.60480317</v>
      </c>
      <c r="DP73">
        <f>(('RCP26 scenario'!AH74*'Unit emission'!AH117+'RCP26 scenario'!AH162*'Unit emission'!AH249)*4545454.54545455)/30</f>
        <v>189800813.98231542</v>
      </c>
      <c r="DQ73">
        <f>(('RCP26 scenario'!AI74*'Unit emission'!AI117+'RCP26 scenario'!AI162*'Unit emission'!AI249)*4545454.54545455)/30</f>
        <v>783103459.07538235</v>
      </c>
      <c r="DR73">
        <f>(('RCP26 scenario'!AJ74*'Unit emission'!AJ117)*4545454.54545455)/30</f>
        <v>0</v>
      </c>
      <c r="DS73">
        <f>(('RCP26 scenario'!AK74*'Unit emission'!T117+'RCP26 scenario'!AK162*'Unit emission'!T249)*4545454.54545455)/30</f>
        <v>0</v>
      </c>
      <c r="DT73">
        <f>(('RCP26 scenario'!AL74*'Unit emission'!U117+'RCP26 scenario'!AL162*'Unit emission'!U249)*4545454.54545455)/30</f>
        <v>0</v>
      </c>
      <c r="DU73">
        <f>(('RCP26 scenario'!AM74*'Unit emission'!V117+'RCP26 scenario'!AM162*'Unit emission'!V249)*4545454.54545455)/30</f>
        <v>0</v>
      </c>
      <c r="DV73">
        <f>(('RCP26 scenario'!AN74*'Unit emission'!W117+'RCP26 scenario'!AN162*'Unit emission'!W249)*4545454.54545455)/30</f>
        <v>0</v>
      </c>
      <c r="DW73">
        <f>(('RCP26 scenario'!AO74*'Unit emission'!X117+'RCP26 scenario'!AO162*'Unit emission'!X249)*4545454.54545455)/30</f>
        <v>473677203.37939811</v>
      </c>
      <c r="DX73">
        <f>(('RCP26 scenario'!AP74*'Unit emission'!Y117+'RCP26 scenario'!AP162*'Unit emission'!Y249)*4545454.54545455)/30</f>
        <v>41041261.64306882</v>
      </c>
      <c r="DY73">
        <f>(('RCP26 scenario'!AQ74*'Unit emission'!Z117+'RCP26 scenario'!AQ162*'Unit emission'!Z249)*4545454.54545455)/30</f>
        <v>0</v>
      </c>
      <c r="DZ73">
        <f>(('RCP26 scenario'!AR74*'Unit emission'!AA117+'RCP26 scenario'!AR162*'Unit emission'!AA249)*4545454.54545455)/30</f>
        <v>68680517.58761695</v>
      </c>
      <c r="EA73">
        <f>(('RCP26 scenario'!AS74*'Unit emission'!AB117+'RCP26 scenario'!AS162*'Unit emission'!AB249)*4545454.54545455)/30</f>
        <v>1556873064.2580397</v>
      </c>
      <c r="EB73">
        <f>(('RCP26 scenario'!AT74*'Unit emission'!AC117+'RCP26 scenario'!AT162*'Unit emission'!AC249)*4545454.54545455)/30</f>
        <v>68636884.393135399</v>
      </c>
      <c r="EC73">
        <f>(('RCP26 scenario'!AU74*'Unit emission'!AD117+'RCP26 scenario'!AU162*'Unit emission'!AD249)*4545454.54545455)/30</f>
        <v>348573328.52183723</v>
      </c>
      <c r="ED73">
        <f>(('RCP26 scenario'!AV74*'Unit emission'!AE117+'RCP26 scenario'!AV162*'Unit emission'!AE249)*4545454.54545455)/30</f>
        <v>10424105.481463404</v>
      </c>
      <c r="EE73">
        <f>(('RCP26 scenario'!AW74*'Unit emission'!AF117+'RCP26 scenario'!AW162*'Unit emission'!AF249)*4545454.54545455)/30</f>
        <v>17695501.334731393</v>
      </c>
      <c r="EF73">
        <f>(('RCP26 scenario'!AX74*'Unit emission'!AG117+'RCP26 scenario'!AX162*'Unit emission'!AG249)*4545454.54545455)/30</f>
        <v>110307003.38438845</v>
      </c>
      <c r="EG73">
        <f>(('RCP26 scenario'!AY74*'Unit emission'!AH117+'RCP26 scenario'!AY162*'Unit emission'!AH249)*4545454.54545455)/30</f>
        <v>141952294.90133396</v>
      </c>
      <c r="EH73">
        <f>(('RCP26 scenario'!AZ74*'Unit emission'!AI117+'RCP26 scenario'!AZ162*'Unit emission'!AI249)*4545454.54545455)/30</f>
        <v>583005587.58893859</v>
      </c>
      <c r="EI73">
        <f>(('RCP26 scenario'!BA74*'Unit emission'!AJ117)*4545454.54545455)/30</f>
        <v>0</v>
      </c>
      <c r="EJ73" s="9">
        <f>(('RCP26 scenario'!BB74*'Unit emission'!T117)*4545454.54545455)/30</f>
        <v>0</v>
      </c>
      <c r="EK73" s="9">
        <f>(('RCP26 scenario'!BC74*'Unit emission'!U117)*4545454.54545455)/30</f>
        <v>0</v>
      </c>
      <c r="EL73" s="9">
        <f>(('RCP26 scenario'!BD74*'Unit emission'!V117)*4545454.54545455)/30</f>
        <v>0</v>
      </c>
      <c r="EM73" s="9">
        <f>(('RCP26 scenario'!BE74*'Unit emission'!W117)*4545454.54545455)/30</f>
        <v>0</v>
      </c>
      <c r="EN73" s="9">
        <f>(('RCP26 scenario'!BF74*'Unit emission'!X117)*4545454.54545455)/30</f>
        <v>0</v>
      </c>
      <c r="EO73" s="9">
        <f>(('RCP26 scenario'!BG74*'Unit emission'!Y117)*4545454.54545455)/30</f>
        <v>0</v>
      </c>
      <c r="EP73" s="9">
        <f>(('RCP26 scenario'!BH74*'Unit emission'!Z117)*4545454.54545455)/30</f>
        <v>0</v>
      </c>
      <c r="EQ73" s="9">
        <f>(('RCP26 scenario'!BI74*'Unit emission'!AA117)*4545454.54545455)/30</f>
        <v>0</v>
      </c>
      <c r="ER73" s="9">
        <f>(('RCP26 scenario'!BJ74*'Unit emission'!AB117)*4545454.54545455)/30</f>
        <v>0</v>
      </c>
      <c r="ES73" s="9">
        <f>(('RCP26 scenario'!BK74*'Unit emission'!AC117)*4545454.54545455)/30</f>
        <v>0</v>
      </c>
      <c r="ET73" s="9">
        <f>(('RCP26 scenario'!BL74*'Unit emission'!AD117)*4545454.54545455)/30</f>
        <v>0</v>
      </c>
      <c r="EU73" s="9">
        <f>(('RCP26 scenario'!BM74*'Unit emission'!AE117)*4545454.54545455)/30</f>
        <v>0</v>
      </c>
      <c r="EV73" s="9">
        <f>(('RCP26 scenario'!BN74*'Unit emission'!AF117)*4545454.54545455)/30</f>
        <v>0</v>
      </c>
      <c r="EW73" s="9">
        <f>(('RCP26 scenario'!BO74*'Unit emission'!AG117)*4545454.54545455)/30</f>
        <v>0</v>
      </c>
      <c r="EX73" s="9">
        <f>(('RCP26 scenario'!BP74*'Unit emission'!AH117)*4545454.54545455)/30</f>
        <v>0</v>
      </c>
      <c r="EY73" s="9">
        <f>(('RCP26 scenario'!BQ74*'Unit emission'!AI117)*4545454.54545455)/30</f>
        <v>0</v>
      </c>
      <c r="EZ73" s="9">
        <f>(('RCP26 scenario'!BR74*'Unit emission'!AJ117)*4545454.54545455)/30</f>
        <v>0</v>
      </c>
      <c r="FA73" s="9">
        <f>(('RCP26 scenario'!BS74*'Unit emission'!T117)*4545454.54545455)/30</f>
        <v>0</v>
      </c>
      <c r="FB73" s="9">
        <f>(('RCP26 scenario'!BT74*'Unit emission'!U117)*4545454.54545455)/30</f>
        <v>0</v>
      </c>
      <c r="FC73" s="9">
        <f>(('RCP26 scenario'!BU74*'Unit emission'!V117)*4545454.54545455)/30</f>
        <v>0</v>
      </c>
      <c r="FD73" s="9">
        <f>(('RCP26 scenario'!BV74*'Unit emission'!W117)*4545454.54545455)/30</f>
        <v>0</v>
      </c>
      <c r="FE73" s="9">
        <f>(('RCP26 scenario'!BW74*'Unit emission'!X117)*4545454.54545455)/30</f>
        <v>0</v>
      </c>
      <c r="FF73" s="9">
        <f>(('RCP26 scenario'!BX74*'Unit emission'!Y117)*4545454.54545455)/30</f>
        <v>0</v>
      </c>
      <c r="FG73" s="9">
        <f>(('RCP26 scenario'!BY74*'Unit emission'!Z117)*4545454.54545455)/30</f>
        <v>0</v>
      </c>
      <c r="FH73" s="9">
        <f>(('RCP26 scenario'!BZ74*'Unit emission'!AA117)*4545454.54545455)/30</f>
        <v>0</v>
      </c>
      <c r="FI73" s="9">
        <f>(('RCP26 scenario'!CA74*'Unit emission'!AB117)*4545454.54545455)/30</f>
        <v>0</v>
      </c>
      <c r="FJ73" s="9">
        <f>(('RCP26 scenario'!CB74*'Unit emission'!AC117)*4545454.54545455)/30</f>
        <v>0</v>
      </c>
      <c r="FK73" s="9">
        <f>(('RCP26 scenario'!CC74*'Unit emission'!AD117)*4545454.54545455)/30</f>
        <v>0</v>
      </c>
      <c r="FL73" s="9">
        <f>(('RCP26 scenario'!CD74*'Unit emission'!AE117)*4545454.54545455)/30</f>
        <v>0</v>
      </c>
      <c r="FM73" s="9">
        <f>(('RCP26 scenario'!CE74*'Unit emission'!AF117)*4545454.54545455)/30</f>
        <v>0</v>
      </c>
      <c r="FN73" s="9">
        <f>(('RCP26 scenario'!CF74*'Unit emission'!AG117)*4545454.54545455)/30</f>
        <v>0</v>
      </c>
      <c r="FO73" s="9">
        <f>(('RCP26 scenario'!CG74*'Unit emission'!AH117)*4545454.54545455)/30</f>
        <v>0</v>
      </c>
      <c r="FP73" s="9">
        <f>(('RCP26 scenario'!CH74*'Unit emission'!AI117)*4545454.54545455)/30</f>
        <v>0</v>
      </c>
      <c r="FQ73">
        <v>0</v>
      </c>
      <c r="FR73">
        <v>0</v>
      </c>
      <c r="FS73">
        <v>67.86666666666666</v>
      </c>
      <c r="FT73">
        <f>(('RCP19 scenario'!C74*'Unit emission'!AK117+'RCP19 scenario'!C162*'Unit emission'!AK249)*4545454.54545455)/30</f>
        <v>1317464865.4750679</v>
      </c>
      <c r="FU73">
        <f>(('RCP19 scenario'!D74*'Unit emission'!AL117+'RCP19 scenario'!D162*'Unit emission'!AL249)*4545454.54545455)/30</f>
        <v>539632650.90646732</v>
      </c>
      <c r="FV73">
        <f>(('RCP19 scenario'!E74*'Unit emission'!AM117+'RCP19 scenario'!E162*'Unit emission'!AM249)*4545454.54545455)/30</f>
        <v>226013557.52452421</v>
      </c>
      <c r="FW73">
        <f>(('RCP19 scenario'!F74*'Unit emission'!AN117+'RCP19 scenario'!F162*'Unit emission'!AN249)*4545454.54545455)/30</f>
        <v>51874905.222431421</v>
      </c>
      <c r="FX73">
        <f>(('RCP19 scenario'!G74*'Unit emission'!AO117+'RCP19 scenario'!G162*'Unit emission'!AO249)*4545454.54545455)/30</f>
        <v>617297877.14899254</v>
      </c>
      <c r="FY73">
        <f>(('RCP19 scenario'!H74*'Unit emission'!AP117+'RCP19 scenario'!H162*'Unit emission'!AP249)*4545454.54545455)/30</f>
        <v>15288429.093720039</v>
      </c>
      <c r="FZ73">
        <f>(('RCP19 scenario'!I74*'Unit emission'!AQ117+'RCP19 scenario'!I162*'Unit emission'!AQ249)*4545454.54545455)/30</f>
        <v>59757492.497490443</v>
      </c>
      <c r="GA73">
        <f>(('RCP19 scenario'!J74*'Unit emission'!AR117+'RCP19 scenario'!J162*'Unit emission'!AR249)*4545454.54545455)/30</f>
        <v>371706326.58752465</v>
      </c>
      <c r="GB73">
        <f>(('RCP19 scenario'!K74*'Unit emission'!AS117+'RCP19 scenario'!K162*'Unit emission'!AS249)*4545454.54545455)/30</f>
        <v>1795667370.5542958</v>
      </c>
      <c r="GC73">
        <f>(('RCP19 scenario'!L74*'Unit emission'!AT117+'RCP19 scenario'!L162*'Unit emission'!AT249)*4545454.54545455)/30</f>
        <v>214160388.03611892</v>
      </c>
      <c r="GD73">
        <f>(('RCP19 scenario'!M74*'Unit emission'!AU117+'RCP19 scenario'!M162*'Unit emission'!AU249)*4545454.54545455)/30</f>
        <v>177998650.5800553</v>
      </c>
      <c r="GE73">
        <f>(('RCP19 scenario'!N74*'Unit emission'!AV117+'RCP19 scenario'!N162*'Unit emission'!AV249)*4545454.54545455)/30</f>
        <v>57454280.722755246</v>
      </c>
      <c r="GF73">
        <f>(('RCP19 scenario'!O74*'Unit emission'!AW117+'RCP19 scenario'!O162*'Unit emission'!AW249)*4545454.54545455)/30</f>
        <v>131381998.0396505</v>
      </c>
      <c r="GG73">
        <f>(('RCP19 scenario'!P74*'Unit emission'!AX117+'RCP19 scenario'!P162*'Unit emission'!AX249)*4545454.54545455)/30</f>
        <v>169376769.09541789</v>
      </c>
      <c r="GH73">
        <f>(('RCP19 scenario'!Q74*'Unit emission'!AY117+'RCP19 scenario'!Q162*'Unit emission'!AY249)*4545454.54545455)/30</f>
        <v>170495131.67621675</v>
      </c>
      <c r="GI73">
        <f>(('RCP19 scenario'!R74*'Unit emission'!AZ117+'RCP19 scenario'!R162*'Unit emission'!AZ249)*4545454.54545455)/30</f>
        <v>654173965.73735607</v>
      </c>
      <c r="GJ73">
        <f>(('RCP19 scenario'!S74*'Unit emission'!BA117)*4545454.54545455)/30</f>
        <v>0</v>
      </c>
      <c r="GK73">
        <f>(('RCP19 scenario'!T74*'Unit emission'!AK117+'RCP19 scenario'!T162*'Unit emission'!AK249)*4545454.54545455)/30</f>
        <v>647572926.64581907</v>
      </c>
      <c r="GL73">
        <f>(('RCP19 scenario'!U74*'Unit emission'!AL117+'RCP19 scenario'!U162*'Unit emission'!AL249)*4545454.54545455)/30</f>
        <v>280814437.65191001</v>
      </c>
      <c r="GM73">
        <f>(('RCP19 scenario'!V74*'Unit emission'!AM117+'RCP19 scenario'!V162*'Unit emission'!AM249)*4545454.54545455)/30</f>
        <v>118115765.85788108</v>
      </c>
      <c r="GN73">
        <f>(('RCP19 scenario'!W74*'Unit emission'!AN117+'RCP19 scenario'!W162*'Unit emission'!AN249)*4545454.54545455)/30</f>
        <v>11759288.700464828</v>
      </c>
      <c r="GO73">
        <f>(('RCP19 scenario'!X74*'Unit emission'!AO117+'RCP19 scenario'!X162*'Unit emission'!AO249)*4545454.54545455)/30</f>
        <v>342194035.92557365</v>
      </c>
      <c r="GP73">
        <f>(('RCP19 scenario'!Y74*'Unit emission'!AP117+'RCP19 scenario'!Y162*'Unit emission'!AP249)*4545454.54545455)/30</f>
        <v>6604022.1238239063</v>
      </c>
      <c r="GQ73">
        <f>(('RCP19 scenario'!Z74*'Unit emission'!AQ117+'RCP19 scenario'!Z162*'Unit emission'!AQ249)*4545454.54545455)/30</f>
        <v>32287166.760581527</v>
      </c>
      <c r="GR73">
        <f>(('RCP19 scenario'!AA74*'Unit emission'!AR117+'RCP19 scenario'!AA162*'Unit emission'!AR249)*4545454.54545455)/30</f>
        <v>181531085.26931447</v>
      </c>
      <c r="GS73">
        <f>(('RCP19 scenario'!AB74*'Unit emission'!AS117+'RCP19 scenario'!AB162*'Unit emission'!AS249)*4545454.54545455)/30</f>
        <v>1069738743.7632855</v>
      </c>
      <c r="GT73">
        <f>(('RCP19 scenario'!AC74*'Unit emission'!AT117+'RCP19 scenario'!AC162*'Unit emission'!AT249)*4545454.54545455)/30</f>
        <v>127854661.24164748</v>
      </c>
      <c r="GU73">
        <f>(('RCP19 scenario'!AD74*'Unit emission'!AU117+'RCP19 scenario'!AD162*'Unit emission'!AU249)*4545454.54545455)/30</f>
        <v>50191881.073668249</v>
      </c>
      <c r="GV73">
        <f>(('RCP19 scenario'!AE74*'Unit emission'!AV117+'RCP19 scenario'!AE162*'Unit emission'!AV249)*4545454.54545455)/30</f>
        <v>39043794.981146298</v>
      </c>
      <c r="GW73">
        <f>(('RCP19 scenario'!AF74*'Unit emission'!AW117+'RCP19 scenario'!AF162*'Unit emission'!AW249)*4545454.54545455)/30</f>
        <v>93841817.605980366</v>
      </c>
      <c r="GX73">
        <f>(('RCP19 scenario'!AG74*'Unit emission'!AX117+'RCP19 scenario'!AG162*'Unit emission'!AX249)*4545454.54545455)/30</f>
        <v>98402710.814342409</v>
      </c>
      <c r="GY73">
        <f>(('RCP19 scenario'!AH74*'Unit emission'!AY117+'RCP19 scenario'!AH162*'Unit emission'!AY249)*4545454.54545455)/30</f>
        <v>122714795.34716752</v>
      </c>
      <c r="GZ73">
        <f>(('RCP19 scenario'!AI74*'Unit emission'!AZ117+'RCP19 scenario'!AI162*'Unit emission'!AZ249)*4545454.54545455)/30</f>
        <v>428644449.60394764</v>
      </c>
      <c r="HA73">
        <f>(('RCP19 scenario'!AJ74*'Unit emission'!BA117)*4545454.54545455)/30</f>
        <v>0</v>
      </c>
      <c r="HB73">
        <f>(('RCP19 scenario'!AK74*'Unit emission'!AK117+'RCP19 scenario'!AK162*'Unit emission'!AK249)*4545454.54545455)/30</f>
        <v>0</v>
      </c>
      <c r="HC73">
        <f>(('RCP19 scenario'!AL74*'Unit emission'!AL117+'RCP19 scenario'!AL162*'Unit emission'!AL249)*4545454.54545455)/30</f>
        <v>21996224.397352446</v>
      </c>
      <c r="HD73">
        <f>(('RCP19 scenario'!AM74*'Unit emission'!AM117+'RCP19 scenario'!AM162*'Unit emission'!AM249)*4545454.54545455)/30</f>
        <v>0</v>
      </c>
      <c r="HE73">
        <f>(('RCP19 scenario'!AN74*'Unit emission'!AN117+'RCP19 scenario'!AN162*'Unit emission'!AN249)*4545454.54545455)/30</f>
        <v>0</v>
      </c>
      <c r="HF73">
        <f>(('RCP19 scenario'!AO74*'Unit emission'!AO117+'RCP19 scenario'!AO162*'Unit emission'!AO249)*4545454.54545455)/30</f>
        <v>67090194.702152528</v>
      </c>
      <c r="HG73">
        <f>(('RCP19 scenario'!AP74*'Unit emission'!AP117+'RCP19 scenario'!AP162*'Unit emission'!AP249)*4545454.54545455)/30</f>
        <v>0</v>
      </c>
      <c r="HH73">
        <f>(('RCP19 scenario'!AQ74*'Unit emission'!AQ117+'RCP19 scenario'!AQ162*'Unit emission'!AQ249)*4545454.54545455)/30</f>
        <v>4816841.0236725714</v>
      </c>
      <c r="HI73">
        <f>(('RCP19 scenario'!AR74*'Unit emission'!AR117+'RCP19 scenario'!AR162*'Unit emission'!AR249)*4545454.54545455)/30</f>
        <v>0</v>
      </c>
      <c r="HJ73">
        <f>(('RCP19 scenario'!AS74*'Unit emission'!AS117+'RCP19 scenario'!AS162*'Unit emission'!AS249)*4545454.54545455)/30</f>
        <v>343810116.97228444</v>
      </c>
      <c r="HK73">
        <f>(('RCP19 scenario'!AT74*'Unit emission'!AT117+'RCP19 scenario'!AT162*'Unit emission'!AT249)*4545454.54545455)/30</f>
        <v>41548934.447176807</v>
      </c>
      <c r="HL73">
        <f>(('RCP19 scenario'!AU74*'Unit emission'!AU117+'RCP19 scenario'!AU162*'Unit emission'!AU249)*4545454.54545455)/30</f>
        <v>0</v>
      </c>
      <c r="HM73">
        <f>(('RCP19 scenario'!AV74*'Unit emission'!AV117+'RCP19 scenario'!AV162*'Unit emission'!AV249)*4545454.54545455)/30</f>
        <v>20633309.239537351</v>
      </c>
      <c r="HN73">
        <f>(('RCP19 scenario'!AW74*'Unit emission'!AW117+'RCP19 scenario'!AW162*'Unit emission'!AW249)*4545454.54545455)/30</f>
        <v>56301637.17231144</v>
      </c>
      <c r="HO73">
        <f>(('RCP19 scenario'!AX74*'Unit emission'!AX117+'RCP19 scenario'!AX162*'Unit emission'!AX249)*4545454.54545455)/30</f>
        <v>27428652.533266224</v>
      </c>
      <c r="HP73">
        <f>(('RCP19 scenario'!AY74*'Unit emission'!AY117+'RCP19 scenario'!AY162*'Unit emission'!AY249)*4545454.54545455)/30</f>
        <v>74934459.018118635</v>
      </c>
      <c r="HQ73">
        <f>(('RCP19 scenario'!AZ74*'Unit emission'!AZ117+'RCP19 scenario'!AZ162*'Unit emission'!AZ249)*4545454.54545455)/30</f>
        <v>203114933.47054026</v>
      </c>
      <c r="HR73">
        <f>(('RCP19 scenario'!BA74*'Unit emission'!BA117)*4545454.54545455)/30</f>
        <v>0</v>
      </c>
      <c r="HS73" s="9">
        <f>(('RCP19 scenario'!BB74*'Unit emission'!AK117)*4545454.54545455)/30</f>
        <v>0</v>
      </c>
      <c r="HT73" s="9">
        <f>(('RCP19 scenario'!BC74*'Unit emission'!AL117)*4545454.54545455)/30</f>
        <v>0</v>
      </c>
      <c r="HU73" s="9">
        <f>(('RCP19 scenario'!BD74*'Unit emission'!AM117)*4545454.54545455)/30</f>
        <v>0</v>
      </c>
      <c r="HV73" s="9">
        <f>(('RCP19 scenario'!BE74*'Unit emission'!AN117)*4545454.54545455)/30</f>
        <v>0</v>
      </c>
      <c r="HW73" s="9">
        <f>(('RCP19 scenario'!BF74*'Unit emission'!AO117)*4545454.54545455)/30</f>
        <v>0</v>
      </c>
      <c r="HX73" s="9">
        <f>(('RCP19 scenario'!BG74*'Unit emission'!AP117)*4545454.54545455)/30</f>
        <v>0</v>
      </c>
      <c r="HY73" s="9">
        <f>(('RCP19 scenario'!BH74*'Unit emission'!AQ117)*4545454.54545455)/30</f>
        <v>0</v>
      </c>
      <c r="HZ73" s="9">
        <f>(('RCP19 scenario'!BI74*'Unit emission'!AR117)*4545454.54545455)/30</f>
        <v>0</v>
      </c>
      <c r="IA73" s="9">
        <f>(('RCP19 scenario'!BJ74*'Unit emission'!AS117)*4545454.54545455)/30</f>
        <v>0</v>
      </c>
      <c r="IB73" s="9">
        <f>(('RCP19 scenario'!BK74*'Unit emission'!AT117)*4545454.54545455)/30</f>
        <v>0</v>
      </c>
      <c r="IC73" s="9">
        <f>(('RCP19 scenario'!BL74*'Unit emission'!AU117)*4545454.54545455)/30</f>
        <v>0</v>
      </c>
      <c r="ID73" s="9">
        <f>(('RCP19 scenario'!BM74*'Unit emission'!AV117)*4545454.54545455)/30</f>
        <v>0</v>
      </c>
      <c r="IE73" s="9">
        <f>(('RCP19 scenario'!BN74*'Unit emission'!AW117)*4545454.54545455)/30</f>
        <v>0</v>
      </c>
      <c r="IF73" s="9">
        <f>(('RCP19 scenario'!BO74*'Unit emission'!AX117)*4545454.54545455)/30</f>
        <v>0</v>
      </c>
      <c r="IG73" s="9">
        <f>(('RCP19 scenario'!BP74*'Unit emission'!AY117)*4545454.54545455)/30</f>
        <v>0</v>
      </c>
      <c r="IH73" s="9">
        <f>(('RCP19 scenario'!BQ74*'Unit emission'!AZ117)*4545454.54545455)/30</f>
        <v>0</v>
      </c>
      <c r="II73" s="9">
        <f>(('RCP19 scenario'!BR74*'Unit emission'!BA117)*4545454.54545455)/30</f>
        <v>0</v>
      </c>
      <c r="IJ73" s="9">
        <f>(('RCP19 scenario'!BS74*'Unit emission'!AK117)*4545454.54545455)/30</f>
        <v>0</v>
      </c>
      <c r="IK73" s="9">
        <f>(('RCP19 scenario'!BT74*'Unit emission'!AL117)*4545454.54545455)/30</f>
        <v>0</v>
      </c>
      <c r="IL73" s="9">
        <f>(('RCP19 scenario'!BU74*'Unit emission'!AM117)*4545454.54545455)/30</f>
        <v>0</v>
      </c>
      <c r="IM73" s="9">
        <f>(('RCP19 scenario'!BV74*'Unit emission'!AN117)*4545454.54545455)/30</f>
        <v>0</v>
      </c>
      <c r="IN73" s="9">
        <f>(('RCP19 scenario'!BW74*'Unit emission'!AO117)*4545454.54545455)/30</f>
        <v>0</v>
      </c>
      <c r="IO73" s="9">
        <f>(('RCP19 scenario'!BX74*'Unit emission'!AP117)*4545454.54545455)/30</f>
        <v>0</v>
      </c>
      <c r="IP73" s="9">
        <f>(('RCP19 scenario'!BY74*'Unit emission'!AQ117)*4545454.54545455)/30</f>
        <v>0</v>
      </c>
      <c r="IQ73" s="9">
        <f>(('RCP19 scenario'!BZ74*'Unit emission'!AR117)*4545454.54545455)/30</f>
        <v>0</v>
      </c>
      <c r="IR73" s="9">
        <f>(('RCP19 scenario'!CA74*'Unit emission'!AS117)*4545454.54545455)/30</f>
        <v>0</v>
      </c>
      <c r="IS73" s="9">
        <f>(('RCP19 scenario'!CB74*'Unit emission'!AT117)*4545454.54545455)/30</f>
        <v>0</v>
      </c>
      <c r="IT73" s="9">
        <f>(('RCP19 scenario'!CC74*'Unit emission'!AU117)*4545454.54545455)/30</f>
        <v>0</v>
      </c>
      <c r="IU73" s="9">
        <f>(('RCP19 scenario'!CD74*'Unit emission'!AV117)*4545454.54545455)/30</f>
        <v>0</v>
      </c>
      <c r="IV73" s="9">
        <f>(('RCP19 scenario'!CE74*'Unit emission'!AW117)*4545454.54545455)/30</f>
        <v>0</v>
      </c>
      <c r="IW73" s="9">
        <f>(('RCP19 scenario'!CF74*'Unit emission'!AX117)*4545454.54545455)/30</f>
        <v>0</v>
      </c>
      <c r="IX73" s="9">
        <f>(('RCP19 scenario'!CG74*'Unit emission'!AY117)*4545454.54545455)/30</f>
        <v>0</v>
      </c>
      <c r="IY73" s="9">
        <f>(('RCP19 scenario'!CH74*'Unit emission'!AZ117)*4545454.54545455)/30</f>
        <v>0</v>
      </c>
    </row>
    <row r="74" spans="1:259" x14ac:dyDescent="0.25">
      <c r="A74">
        <v>2037</v>
      </c>
      <c r="B74">
        <f>(('Base-scenario'!C75*'Unit emission'!C118+'Base-scenario'!C163*'Unit emission'!C250)*4545454.54545455)/30</f>
        <v>431854434.26937753</v>
      </c>
      <c r="C74">
        <f>(('Base-scenario'!D75*'Unit emission'!D118+'Base-scenario'!D163*'Unit emission'!D250)*4545454.54545455)/30</f>
        <v>733139884.00078094</v>
      </c>
      <c r="D74">
        <f>(('Base-scenario'!E75*'Unit emission'!E118+'Base-scenario'!E163*'Unit emission'!E250)*4545454.54545455)/30</f>
        <v>0</v>
      </c>
      <c r="E74">
        <f>(('Base-scenario'!F75*'Unit emission'!F118+'Base-scenario'!F163*'Unit emission'!F250)*4545454.54545455)/30</f>
        <v>77611652.734780312</v>
      </c>
      <c r="F74">
        <f>(('Base-scenario'!G75*'Unit emission'!G118+'Base-scenario'!G163*'Unit emission'!G250)*4545454.54545455)/30</f>
        <v>1078252991.9536085</v>
      </c>
      <c r="G74">
        <f>(('Base-scenario'!H75*'Unit emission'!H118+'Base-scenario'!H163*'Unit emission'!H250)*4545454.54545455)/30</f>
        <v>72062601.324363977</v>
      </c>
      <c r="H74">
        <f>(('Base-scenario'!I75*'Unit emission'!I118+'Base-scenario'!I163*'Unit emission'!I250)*4545454.54545455)/30</f>
        <v>12421417.363993146</v>
      </c>
      <c r="I74">
        <f>(('Base-scenario'!J75*'Unit emission'!J118+'Base-scenario'!J163*'Unit emission'!J250)*4545454.54545455)/30</f>
        <v>258559134.18437359</v>
      </c>
      <c r="J74">
        <f>(('Base-scenario'!K75*'Unit emission'!K118+'Base-scenario'!K163*'Unit emission'!K250)*4545454.54545455)/30</f>
        <v>2042778318.139303</v>
      </c>
      <c r="K74">
        <f>(('Base-scenario'!L75*'Unit emission'!L118+'Base-scenario'!L163*'Unit emission'!L250)*4545454.54545455)/30</f>
        <v>277351662.72399211</v>
      </c>
      <c r="L74">
        <f>(('Base-scenario'!M75*'Unit emission'!M118+'Base-scenario'!M163*'Unit emission'!M250)*4545454.54545455)/30</f>
        <v>392134919.90695184</v>
      </c>
      <c r="M74">
        <f>(('Base-scenario'!N75*'Unit emission'!N118+'Base-scenario'!N163*'Unit emission'!N250)*4545454.54545455)/30</f>
        <v>40270622.428902969</v>
      </c>
      <c r="N74">
        <f>(('Base-scenario'!O75*'Unit emission'!O118+'Base-scenario'!O163*'Unit emission'!O250)*4545454.54545455)/30</f>
        <v>192443919.13252383</v>
      </c>
      <c r="O74">
        <f>(('Base-scenario'!P75*'Unit emission'!P118+'Base-scenario'!P163*'Unit emission'!P250)*4545454.54545455)/30</f>
        <v>228368357.83239353</v>
      </c>
      <c r="P74">
        <f>(('Base-scenario'!Q75*'Unit emission'!Q118+'Base-scenario'!Q163*'Unit emission'!Q250)*4545454.54545455)/30</f>
        <v>110179933.27598205</v>
      </c>
      <c r="Q74">
        <f>(('Base-scenario'!R75*'Unit emission'!R118+'Base-scenario'!R163*'Unit emission'!R250)*4545454.54545455)/30</f>
        <v>756360697.38467026</v>
      </c>
      <c r="R74">
        <v>0</v>
      </c>
      <c r="S74">
        <f>(('Base-scenario'!T75*'Unit emission'!C118+'Base-scenario'!T163*'Unit emission'!C250)*4545454.54545455)/30</f>
        <v>0</v>
      </c>
      <c r="T74">
        <f>(('Base-scenario'!U75*'Unit emission'!D118+'Base-scenario'!U163*'Unit emission'!D250)*4545454.54545455)/30</f>
        <v>487071551.63023913</v>
      </c>
      <c r="U74">
        <f>(('Base-scenario'!V75*'Unit emission'!E118+'Base-scenario'!V163*'Unit emission'!E250)*4545454.54545455)/30</f>
        <v>0</v>
      </c>
      <c r="V74">
        <f>(('Base-scenario'!W75*'Unit emission'!F118+'Base-scenario'!W163*'Unit emission'!F250)*4545454.54545455)/30</f>
        <v>46265727.927216329</v>
      </c>
      <c r="W74">
        <f>(('Base-scenario'!X75*'Unit emission'!G118+'Base-scenario'!X163*'Unit emission'!G250)*4545454.54545455)/30</f>
        <v>756705210.66193342</v>
      </c>
      <c r="X74">
        <f>(('Base-scenario'!Y75*'Unit emission'!H118+'Base-scenario'!Y163*'Unit emission'!H250)*4545454.54545455)/30</f>
        <v>57356223.99851089</v>
      </c>
      <c r="Y74">
        <f>(('Base-scenario'!Z75*'Unit emission'!I118+'Base-scenario'!Z163*'Unit emission'!I250)*4545454.54545455)/30</f>
        <v>0</v>
      </c>
      <c r="Z74">
        <f>(('Base-scenario'!AA75*'Unit emission'!J118+'Base-scenario'!AA163*'Unit emission'!J250)*4545454.54545455)/30</f>
        <v>184266767.1444622</v>
      </c>
      <c r="AA74">
        <f>(('Base-scenario'!AB75*'Unit emission'!K118+'Base-scenario'!AB163*'Unit emission'!K250)*4545454.54545455)/30</f>
        <v>1556123683.2927737</v>
      </c>
      <c r="AB74">
        <f>(('Base-scenario'!AC75*'Unit emission'!L118+'Base-scenario'!AC163*'Unit emission'!L250)*4545454.54545455)/30</f>
        <v>216872269.09549147</v>
      </c>
      <c r="AC74">
        <f>(('Base-scenario'!AD75*'Unit emission'!M118+'Base-scenario'!AD163*'Unit emission'!M250)*4545454.54545455)/30</f>
        <v>315486120.20649177</v>
      </c>
      <c r="AD74">
        <f>(('Base-scenario'!AE75*'Unit emission'!N118+'Base-scenario'!AE163*'Unit emission'!N250)*4545454.54545455)/30</f>
        <v>29288995.82816758</v>
      </c>
      <c r="AE74">
        <f>(('Base-scenario'!AF75*'Unit emission'!O118+'Base-scenario'!AF163*'Unit emission'!O250)*4545454.54545455)/30</f>
        <v>152341516.60053575</v>
      </c>
      <c r="AF74">
        <f>(('Base-scenario'!AG75*'Unit emission'!P118+'Base-scenario'!AG163*'Unit emission'!P250)*4545454.54545455)/30</f>
        <v>195704331.73976803</v>
      </c>
      <c r="AG74">
        <f>(('Base-scenario'!AH75*'Unit emission'!Q118+'Base-scenario'!AH163*'Unit emission'!Q250)*4545454.54545455)/30</f>
        <v>85814400.761251748</v>
      </c>
      <c r="AH74">
        <f>(('Base-scenario'!AI75*'Unit emission'!R118+'Base-scenario'!AI163*'Unit emission'!R250)*4545454.54545455)/30</f>
        <v>611976252.79305446</v>
      </c>
      <c r="AI74">
        <v>0</v>
      </c>
      <c r="AJ74">
        <f>(('Base-scenario'!AK75*'Unit emission'!C118+'Base-scenario'!AK163*'Unit emission'!C250)*4545454.54545455)/30</f>
        <v>0</v>
      </c>
      <c r="AK74">
        <f>(('Base-scenario'!AL75*'Unit emission'!D118+'Base-scenario'!AL163*'Unit emission'!D250)*4545454.54545455)/30</f>
        <v>237215267.66832903</v>
      </c>
      <c r="AL74">
        <f>(('Base-scenario'!AM75*'Unit emission'!E118+'Base-scenario'!AM163*'Unit emission'!E250)*4545454.54545455)/30</f>
        <v>0</v>
      </c>
      <c r="AM74">
        <f>(('Base-scenario'!AN75*'Unit emission'!F118+'Base-scenario'!AN163*'Unit emission'!F250)*4545454.54545455)/30</f>
        <v>14919803.119653095</v>
      </c>
      <c r="AN74">
        <f>(('Base-scenario'!AO75*'Unit emission'!G118+'Base-scenario'!AO163*'Unit emission'!G250)*4545454.54545455)/30</f>
        <v>435157429.37025845</v>
      </c>
      <c r="AO74">
        <f>(('Base-scenario'!AP75*'Unit emission'!H118+'Base-scenario'!AP163*'Unit emission'!H250)*4545454.54545455)/30</f>
        <v>42649846.672658049</v>
      </c>
      <c r="AP74">
        <f>(('Base-scenario'!AQ75*'Unit emission'!I118+'Base-scenario'!AQ163*'Unit emission'!I250)*4545454.54545455)/30</f>
        <v>0</v>
      </c>
      <c r="AQ74">
        <f>(('Base-scenario'!AR75*'Unit emission'!J118+'Base-scenario'!AR163*'Unit emission'!J250)*4545454.54545455)/30</f>
        <v>109974400.10454935</v>
      </c>
      <c r="AR74">
        <f>(('Base-scenario'!AS75*'Unit emission'!K118+'Base-scenario'!AS163*'Unit emission'!K250)*4545454.54545455)/30</f>
        <v>1069469048.4462548</v>
      </c>
      <c r="AS74">
        <f>(('Base-scenario'!AT75*'Unit emission'!L118+'Base-scenario'!AT163*'Unit emission'!L250)*4545454.54545455)/30</f>
        <v>156392875.46699032</v>
      </c>
      <c r="AT74">
        <f>(('Base-scenario'!AU75*'Unit emission'!M118+'Base-scenario'!AU163*'Unit emission'!M250)*4545454.54545455)/30</f>
        <v>238837320.50603357</v>
      </c>
      <c r="AU74">
        <f>(('Base-scenario'!AV75*'Unit emission'!N118+'Base-scenario'!AV163*'Unit emission'!N250)*4545454.54545455)/30</f>
        <v>18307369.227432318</v>
      </c>
      <c r="AV74">
        <f>(('Base-scenario'!AW75*'Unit emission'!O118+'Base-scenario'!AW163*'Unit emission'!O250)*4545454.54545455)/30</f>
        <v>112239114.06854844</v>
      </c>
      <c r="AW74">
        <f>(('Base-scenario'!AX75*'Unit emission'!P118+'Base-scenario'!AX163*'Unit emission'!P250)*4545454.54545455)/30</f>
        <v>163040305.64714161</v>
      </c>
      <c r="AX74">
        <f>(('Base-scenario'!AY75*'Unit emission'!Q118+'Base-scenario'!AY163*'Unit emission'!Q250)*4545454.54545455)/30</f>
        <v>61448868.246521406</v>
      </c>
      <c r="AY74">
        <f>(('Base-scenario'!AZ75*'Unit emission'!R118+'Base-scenario'!AZ163*'Unit emission'!R250)*4545454.54545455)/30</f>
        <v>467591808.20143872</v>
      </c>
      <c r="AZ74">
        <v>0</v>
      </c>
      <c r="BA74" s="9">
        <f>(('Base-scenario'!BB75*'Unit emission'!C118)*4545454.54545455)/30</f>
        <v>0</v>
      </c>
      <c r="BB74" s="9">
        <f>(('Base-scenario'!BC75*'Unit emission'!D118)*4545454.54545455)/30</f>
        <v>0</v>
      </c>
      <c r="BC74" s="9">
        <f>(('Base-scenario'!BD75*'Unit emission'!E118)*4545454.54545455)/30</f>
        <v>0</v>
      </c>
      <c r="BD74" s="9">
        <f>(('Base-scenario'!BE75*'Unit emission'!F118)*4545454.54545455)/30</f>
        <v>0</v>
      </c>
      <c r="BE74" s="9">
        <f>(('Base-scenario'!BF75*'Unit emission'!G118)*4545454.54545455)/30</f>
        <v>0</v>
      </c>
      <c r="BF74" s="9">
        <f>(('Base-scenario'!BG75*'Unit emission'!H118)*4545454.54545455)/30</f>
        <v>0</v>
      </c>
      <c r="BG74" s="9">
        <f>(('Base-scenario'!BH75*'Unit emission'!I118)*4545454.54545455)/30</f>
        <v>0</v>
      </c>
      <c r="BH74" s="9">
        <f>(('Base-scenario'!BI75*'Unit emission'!J118)*4545454.54545455)/30</f>
        <v>0</v>
      </c>
      <c r="BI74" s="9">
        <f>(('Base-scenario'!BJ75*'Unit emission'!K118)*4545454.54545455)/30</f>
        <v>0</v>
      </c>
      <c r="BJ74" s="9">
        <f>(('Base-scenario'!BK75*'Unit emission'!L118)*4545454.54545455)/30</f>
        <v>0</v>
      </c>
      <c r="BK74" s="9">
        <f>(('Base-scenario'!BL75*'Unit emission'!M118)*4545454.54545455)/30</f>
        <v>0</v>
      </c>
      <c r="BL74" s="9">
        <f>(('Base-scenario'!BM75*'Unit emission'!N118)*4545454.54545455)/30</f>
        <v>0</v>
      </c>
      <c r="BM74" s="9">
        <f>(('Base-scenario'!BN75*'Unit emission'!O118)*4545454.54545455)/30</f>
        <v>0</v>
      </c>
      <c r="BN74" s="9">
        <f>(('Base-scenario'!BO75*'Unit emission'!P118)*4545454.54545455)/30</f>
        <v>0</v>
      </c>
      <c r="BO74" s="9">
        <f>(('Base-scenario'!BP75*'Unit emission'!Q118)*4545454.54545455)/30</f>
        <v>0</v>
      </c>
      <c r="BP74" s="9">
        <f>(('Base-scenario'!BQ75*'Unit emission'!R118)*4545454.54545455)/30</f>
        <v>0</v>
      </c>
      <c r="BQ74" s="9">
        <v>0</v>
      </c>
      <c r="BR74" s="9">
        <f>(('Base-scenario'!BS75*'Unit emission'!C118)*4545454.54545455)/30</f>
        <v>0</v>
      </c>
      <c r="BS74" s="9">
        <f>(('Base-scenario'!BT75*'Unit emission'!D118)*4545454.54545455)/30</f>
        <v>0</v>
      </c>
      <c r="BT74" s="9">
        <f>(('Base-scenario'!BU75*'Unit emission'!E118)*4545454.54545455)/30</f>
        <v>0</v>
      </c>
      <c r="BU74" s="9">
        <f>(('Base-scenario'!BV75*'Unit emission'!F118)*4545454.54545455)/30</f>
        <v>0</v>
      </c>
      <c r="BV74" s="9">
        <f>(('Base-scenario'!BW75*'Unit emission'!G118)*4545454.54545455)/30</f>
        <v>0</v>
      </c>
      <c r="BW74" s="9">
        <f>(('Base-scenario'!BX75*'Unit emission'!H118)*4545454.54545455)/30</f>
        <v>0</v>
      </c>
      <c r="BX74" s="9">
        <f>(('Base-scenario'!BY75*'Unit emission'!I118)*4545454.54545455)/30</f>
        <v>0</v>
      </c>
      <c r="BY74" s="9">
        <f>(('Base-scenario'!BZ75*'Unit emission'!J118)*4545454.54545455)/30</f>
        <v>0</v>
      </c>
      <c r="BZ74" s="9">
        <f>(('Base-scenario'!CA75*'Unit emission'!K118)*4545454.54545455)/30</f>
        <v>0</v>
      </c>
      <c r="CA74" s="9">
        <f>(('Base-scenario'!CB75*'Unit emission'!L118)*4545454.54545455)/30</f>
        <v>0</v>
      </c>
      <c r="CB74" s="9">
        <f>(('Base-scenario'!CC75*'Unit emission'!M118)*4545454.54545455)/30</f>
        <v>0</v>
      </c>
      <c r="CC74" s="9">
        <f>(('Base-scenario'!CD75*'Unit emission'!N118)*4545454.54545455)/30</f>
        <v>0</v>
      </c>
      <c r="CD74" s="9">
        <f>(('Base-scenario'!CE75*'Unit emission'!O118)*4545454.54545455)/30</f>
        <v>0</v>
      </c>
      <c r="CE74" s="9">
        <f>(('Base-scenario'!CF75*'Unit emission'!P118)*4545454.54545455)/30</f>
        <v>0</v>
      </c>
      <c r="CF74" s="9">
        <f>(('Base-scenario'!CG75*'Unit emission'!Q118)*4545454.54545455)/30</f>
        <v>0</v>
      </c>
      <c r="CG74" s="9">
        <f>(('Base-scenario'!CH75*'Unit emission'!R118)*4545454.54545455)/30</f>
        <v>0</v>
      </c>
      <c r="CH74">
        <v>0</v>
      </c>
      <c r="CI74">
        <v>0</v>
      </c>
      <c r="CJ74">
        <v>67.900000000000006</v>
      </c>
      <c r="CK74">
        <f>(('RCP26 scenario'!C75*'Unit emission'!T118+'RCP26 scenario'!C163*'Unit emission'!T250)*4545454.54545455)/30</f>
        <v>1197876663.6309738</v>
      </c>
      <c r="CL74">
        <f>(('RCP26 scenario'!D75*'Unit emission'!U118+'RCP26 scenario'!D163*'Unit emission'!U250)*4545454.54545455)/30</f>
        <v>717741846.88340008</v>
      </c>
      <c r="CM74">
        <f>(('RCP26 scenario'!E75*'Unit emission'!V118+'RCP26 scenario'!E163*'Unit emission'!V250)*4545454.54545455)/30</f>
        <v>0</v>
      </c>
      <c r="CN74">
        <f>(('RCP26 scenario'!F75*'Unit emission'!W118+'RCP26 scenario'!F163*'Unit emission'!W250)*4545454.54545455)/30</f>
        <v>40283248.20412612</v>
      </c>
      <c r="CO74">
        <f>(('RCP26 scenario'!G75*'Unit emission'!X118+'RCP26 scenario'!G163*'Unit emission'!X250)*4545454.54545455)/30</f>
        <v>955088985.08385992</v>
      </c>
      <c r="CP74">
        <f>(('RCP26 scenario'!H75*'Unit emission'!Y118+'RCP26 scenario'!H163*'Unit emission'!Y250)*4545454.54545455)/30</f>
        <v>108633999.60275923</v>
      </c>
      <c r="CQ74">
        <f>(('RCP26 scenario'!I75*'Unit emission'!Z118+'RCP26 scenario'!I163*'Unit emission'!Z250)*4545454.54545455)/30</f>
        <v>33531193.837894592</v>
      </c>
      <c r="CR74">
        <f>(('RCP26 scenario'!J75*'Unit emission'!AA118+'RCP26 scenario'!J163*'Unit emission'!AA250)*4545454.54545455)/30</f>
        <v>358941075.53751284</v>
      </c>
      <c r="CS74">
        <f>(('RCP26 scenario'!K75*'Unit emission'!AB118+'RCP26 scenario'!K163*'Unit emission'!AB250)*4545454.54545455)/30</f>
        <v>2450416239.5197992</v>
      </c>
      <c r="CT74">
        <f>(('RCP26 scenario'!L75*'Unit emission'!AC118+'RCP26 scenario'!L163*'Unit emission'!AC250)*4545454.54545455)/30</f>
        <v>237376119.54665837</v>
      </c>
      <c r="CU74">
        <f>(('RCP26 scenario'!M75*'Unit emission'!AD118+'RCP26 scenario'!M163*'Unit emission'!AD250)*4545454.54545455)/30</f>
        <v>699019291.18360269</v>
      </c>
      <c r="CV74">
        <f>(('RCP26 scenario'!N75*'Unit emission'!AE118+'RCP26 scenario'!N163*'Unit emission'!AE250)*4545454.54545455)/30</f>
        <v>40594339.278963819</v>
      </c>
      <c r="CW74">
        <f>(('RCP26 scenario'!O75*'Unit emission'!AF118+'RCP26 scenario'!O163*'Unit emission'!AF250)*4545454.54545455)/30</f>
        <v>212955203.91607568</v>
      </c>
      <c r="CX74">
        <f>(('RCP26 scenario'!P75*'Unit emission'!AG118+'RCP26 scenario'!P163*'Unit emission'!AG250)*4545454.54545455)/30</f>
        <v>222449293.59984908</v>
      </c>
      <c r="CY74">
        <f>(('RCP26 scenario'!Q75*'Unit emission'!AH118+'RCP26 scenario'!Q163*'Unit emission'!AH250)*4545454.54545455)/30</f>
        <v>203220948.52964658</v>
      </c>
      <c r="CZ74">
        <f>(('RCP26 scenario'!R75*'Unit emission'!AI118+'RCP26 scenario'!R163*'Unit emission'!AI250)*4545454.54545455)/30</f>
        <v>991733543.48298287</v>
      </c>
      <c r="DA74">
        <f>(('RCP26 scenario'!S75*'Unit emission'!AJ118)*4545454.54545455)/30</f>
        <v>0</v>
      </c>
      <c r="DB74">
        <f>(('RCP26 scenario'!T75*'Unit emission'!T118+'RCP26 scenario'!T163*'Unit emission'!T250)*4545454.54545455)/30</f>
        <v>428045409.85357922</v>
      </c>
      <c r="DC74">
        <f>(('RCP26 scenario'!U75*'Unit emission'!U118+'RCP26 scenario'!U163*'Unit emission'!U250)*4545454.54545455)/30</f>
        <v>311491102.2154904</v>
      </c>
      <c r="DD74">
        <f>(('RCP26 scenario'!V75*'Unit emission'!V118+'RCP26 scenario'!V163*'Unit emission'!V250)*4545454.54545455)/30</f>
        <v>0</v>
      </c>
      <c r="DE74">
        <f>(('RCP26 scenario'!W75*'Unit emission'!W118+'RCP26 scenario'!W163*'Unit emission'!W250)*4545454.54545455)/30</f>
        <v>0</v>
      </c>
      <c r="DF74">
        <f>(('RCP26 scenario'!X75*'Unit emission'!X118+'RCP26 scenario'!X163*'Unit emission'!X250)*4545454.54545455)/30</f>
        <v>530197203.39174926</v>
      </c>
      <c r="DG74">
        <f>(('RCP26 scenario'!Y75*'Unit emission'!Y118+'RCP26 scenario'!Y163*'Unit emission'!Y250)*4545454.54545455)/30</f>
        <v>79464982.254586324</v>
      </c>
      <c r="DH74">
        <f>(('RCP26 scenario'!Z75*'Unit emission'!Z118+'RCP26 scenario'!Z163*'Unit emission'!Z250)*4545454.54545455)/30</f>
        <v>1968039.9381789288</v>
      </c>
      <c r="DI74">
        <f>(('RCP26 scenario'!AA75*'Unit emission'!AA118+'RCP26 scenario'!AA163*'Unit emission'!AA250)*4545454.54545455)/30</f>
        <v>214103707.07158121</v>
      </c>
      <c r="DJ74">
        <f>(('RCP26 scenario'!AB75*'Unit emission'!AB118+'RCP26 scenario'!AB163*'Unit emission'!AB250)*4545454.54545455)/30</f>
        <v>1702544618.5679629</v>
      </c>
      <c r="DK74">
        <f>(('RCP26 scenario'!AC75*'Unit emission'!AC118+'RCP26 scenario'!AC163*'Unit emission'!AC250)*4545454.54545455)/30</f>
        <v>143017601.34472933</v>
      </c>
      <c r="DL74">
        <f>(('RCP26 scenario'!AD75*'Unit emission'!AD118+'RCP26 scenario'!AD163*'Unit emission'!AD250)*4545454.54545455)/30</f>
        <v>484611374.73721051</v>
      </c>
      <c r="DM74">
        <f>(('RCP26 scenario'!AE75*'Unit emission'!AE118+'RCP26 scenario'!AE163*'Unit emission'!AE250)*4545454.54545455)/30</f>
        <v>22201948.779923335</v>
      </c>
      <c r="DN74">
        <f>(('RCP26 scenario'!AF75*'Unit emission'!AF118+'RCP26 scenario'!AF163*'Unit emission'!AF250)*4545454.54545455)/30</f>
        <v>145199232.27442619</v>
      </c>
      <c r="DO74">
        <f>(('RCP26 scenario'!AG75*'Unit emission'!AG118+'RCP26 scenario'!AG163*'Unit emission'!AG250)*4545454.54545455)/30</f>
        <v>145559037.69621116</v>
      </c>
      <c r="DP74">
        <f>(('RCP26 scenario'!AH75*'Unit emission'!AH118+'RCP26 scenario'!AH163*'Unit emission'!AH250)*4545454.54545455)/30</f>
        <v>143293257.68178135</v>
      </c>
      <c r="DQ74">
        <f>(('RCP26 scenario'!AI75*'Unit emission'!AI118+'RCP26 scenario'!AI163*'Unit emission'!AI250)*4545454.54545455)/30</f>
        <v>727156018.51467586</v>
      </c>
      <c r="DR74">
        <f>(('RCP26 scenario'!AJ75*'Unit emission'!AJ118)*4545454.54545455)/30</f>
        <v>0</v>
      </c>
      <c r="DS74">
        <f>(('RCP26 scenario'!AK75*'Unit emission'!T118+'RCP26 scenario'!AK163*'Unit emission'!T250)*4545454.54545455)/30</f>
        <v>0</v>
      </c>
      <c r="DT74">
        <f>(('RCP26 scenario'!AL75*'Unit emission'!U118+'RCP26 scenario'!AL163*'Unit emission'!U250)*4545454.54545455)/30</f>
        <v>0</v>
      </c>
      <c r="DU74">
        <f>(('RCP26 scenario'!AM75*'Unit emission'!V118+'RCP26 scenario'!AM163*'Unit emission'!V250)*4545454.54545455)/30</f>
        <v>0</v>
      </c>
      <c r="DV74">
        <f>(('RCP26 scenario'!AN75*'Unit emission'!W118+'RCP26 scenario'!AN163*'Unit emission'!W250)*4545454.54545455)/30</f>
        <v>0</v>
      </c>
      <c r="DW74">
        <f>(('RCP26 scenario'!AO75*'Unit emission'!X118+'RCP26 scenario'!AO163*'Unit emission'!X250)*4545454.54545455)/30</f>
        <v>105305421.69963863</v>
      </c>
      <c r="DX74">
        <f>(('RCP26 scenario'!AP75*'Unit emission'!Y118+'RCP26 scenario'!AP163*'Unit emission'!Y250)*4545454.54545455)/30</f>
        <v>50295964.906413443</v>
      </c>
      <c r="DY74">
        <f>(('RCP26 scenario'!AQ75*'Unit emission'!Z118+'RCP26 scenario'!AQ163*'Unit emission'!Z250)*4545454.54545455)/30</f>
        <v>0</v>
      </c>
      <c r="DZ74">
        <f>(('RCP26 scenario'!AR75*'Unit emission'!AA118+'RCP26 scenario'!AR163*'Unit emission'!AA250)*4545454.54545455)/30</f>
        <v>69266338.605650738</v>
      </c>
      <c r="EA74">
        <f>(('RCP26 scenario'!AS75*'Unit emission'!AB118+'RCP26 scenario'!AS163*'Unit emission'!AB250)*4545454.54545455)/30</f>
        <v>954672997.61614478</v>
      </c>
      <c r="EB74">
        <f>(('RCP26 scenario'!AT75*'Unit emission'!AC118+'RCP26 scenario'!AT163*'Unit emission'!AC250)*4545454.54545455)/30</f>
        <v>48659083.142800525</v>
      </c>
      <c r="EC74">
        <f>(('RCP26 scenario'!AU75*'Unit emission'!AD118+'RCP26 scenario'!AU163*'Unit emission'!AD250)*4545454.54545455)/30</f>
        <v>270203458.29082054</v>
      </c>
      <c r="ED74">
        <f>(('RCP26 scenario'!AV75*'Unit emission'!AE118+'RCP26 scenario'!AV163*'Unit emission'!AE250)*4545454.54545455)/30</f>
        <v>3809558.2808827357</v>
      </c>
      <c r="EE74">
        <f>(('RCP26 scenario'!AW75*'Unit emission'!AF118+'RCP26 scenario'!AW163*'Unit emission'!AF250)*4545454.54545455)/30</f>
        <v>77443260.632776499</v>
      </c>
      <c r="EF74">
        <f>(('RCP26 scenario'!AX75*'Unit emission'!AG118+'RCP26 scenario'!AX163*'Unit emission'!AG250)*4545454.54545455)/30</f>
        <v>68668781.792572677</v>
      </c>
      <c r="EG74">
        <f>(('RCP26 scenario'!AY75*'Unit emission'!AH118+'RCP26 scenario'!AY163*'Unit emission'!AH250)*4545454.54545455)/30</f>
        <v>83365566.833915904</v>
      </c>
      <c r="EH74">
        <f>(('RCP26 scenario'!AZ75*'Unit emission'!AI118+'RCP26 scenario'!AZ163*'Unit emission'!AI250)*4545454.54545455)/30</f>
        <v>462578493.5463689</v>
      </c>
      <c r="EI74">
        <f>(('RCP26 scenario'!BA75*'Unit emission'!AJ118)*4545454.54545455)/30</f>
        <v>0</v>
      </c>
      <c r="EJ74" s="9">
        <f>(('RCP26 scenario'!BB75*'Unit emission'!T118)*4545454.54545455)/30</f>
        <v>0</v>
      </c>
      <c r="EK74" s="9">
        <f>(('RCP26 scenario'!BC75*'Unit emission'!U118)*4545454.54545455)/30</f>
        <v>0</v>
      </c>
      <c r="EL74" s="9">
        <f>(('RCP26 scenario'!BD75*'Unit emission'!V118)*4545454.54545455)/30</f>
        <v>0</v>
      </c>
      <c r="EM74" s="9">
        <f>(('RCP26 scenario'!BE75*'Unit emission'!W118)*4545454.54545455)/30</f>
        <v>0</v>
      </c>
      <c r="EN74" s="9">
        <f>(('RCP26 scenario'!BF75*'Unit emission'!X118)*4545454.54545455)/30</f>
        <v>0</v>
      </c>
      <c r="EO74" s="9">
        <f>(('RCP26 scenario'!BG75*'Unit emission'!Y118)*4545454.54545455)/30</f>
        <v>0</v>
      </c>
      <c r="EP74" s="9">
        <f>(('RCP26 scenario'!BH75*'Unit emission'!Z118)*4545454.54545455)/30</f>
        <v>0</v>
      </c>
      <c r="EQ74" s="9">
        <f>(('RCP26 scenario'!BI75*'Unit emission'!AA118)*4545454.54545455)/30</f>
        <v>0</v>
      </c>
      <c r="ER74" s="9">
        <f>(('RCP26 scenario'!BJ75*'Unit emission'!AB118)*4545454.54545455)/30</f>
        <v>0</v>
      </c>
      <c r="ES74" s="9">
        <f>(('RCP26 scenario'!BK75*'Unit emission'!AC118)*4545454.54545455)/30</f>
        <v>0</v>
      </c>
      <c r="ET74" s="9">
        <f>(('RCP26 scenario'!BL75*'Unit emission'!AD118)*4545454.54545455)/30</f>
        <v>0</v>
      </c>
      <c r="EU74" s="9">
        <f>(('RCP26 scenario'!BM75*'Unit emission'!AE118)*4545454.54545455)/30</f>
        <v>0</v>
      </c>
      <c r="EV74" s="9">
        <f>(('RCP26 scenario'!BN75*'Unit emission'!AF118)*4545454.54545455)/30</f>
        <v>0</v>
      </c>
      <c r="EW74" s="9">
        <f>(('RCP26 scenario'!BO75*'Unit emission'!AG118)*4545454.54545455)/30</f>
        <v>0</v>
      </c>
      <c r="EX74" s="9">
        <f>(('RCP26 scenario'!BP75*'Unit emission'!AH118)*4545454.54545455)/30</f>
        <v>0</v>
      </c>
      <c r="EY74" s="9">
        <f>(('RCP26 scenario'!BQ75*'Unit emission'!AI118)*4545454.54545455)/30</f>
        <v>0</v>
      </c>
      <c r="EZ74" s="9">
        <f>(('RCP26 scenario'!BR75*'Unit emission'!AJ118)*4545454.54545455)/30</f>
        <v>0</v>
      </c>
      <c r="FA74" s="9">
        <f>(('RCP26 scenario'!BS75*'Unit emission'!T118)*4545454.54545455)/30</f>
        <v>0</v>
      </c>
      <c r="FB74" s="9">
        <f>(('RCP26 scenario'!BT75*'Unit emission'!U118)*4545454.54545455)/30</f>
        <v>0</v>
      </c>
      <c r="FC74" s="9">
        <f>(('RCP26 scenario'!BU75*'Unit emission'!V118)*4545454.54545455)/30</f>
        <v>0</v>
      </c>
      <c r="FD74" s="9">
        <f>(('RCP26 scenario'!BV75*'Unit emission'!W118)*4545454.54545455)/30</f>
        <v>0</v>
      </c>
      <c r="FE74" s="9">
        <f>(('RCP26 scenario'!BW75*'Unit emission'!X118)*4545454.54545455)/30</f>
        <v>0</v>
      </c>
      <c r="FF74" s="9">
        <f>(('RCP26 scenario'!BX75*'Unit emission'!Y118)*4545454.54545455)/30</f>
        <v>0</v>
      </c>
      <c r="FG74" s="9">
        <f>(('RCP26 scenario'!BY75*'Unit emission'!Z118)*4545454.54545455)/30</f>
        <v>0</v>
      </c>
      <c r="FH74" s="9">
        <f>(('RCP26 scenario'!BZ75*'Unit emission'!AA118)*4545454.54545455)/30</f>
        <v>0</v>
      </c>
      <c r="FI74" s="9">
        <f>(('RCP26 scenario'!CA75*'Unit emission'!AB118)*4545454.54545455)/30</f>
        <v>0</v>
      </c>
      <c r="FJ74" s="9">
        <f>(('RCP26 scenario'!CB75*'Unit emission'!AC118)*4545454.54545455)/30</f>
        <v>0</v>
      </c>
      <c r="FK74" s="9">
        <f>(('RCP26 scenario'!CC75*'Unit emission'!AD118)*4545454.54545455)/30</f>
        <v>0</v>
      </c>
      <c r="FL74" s="9">
        <f>(('RCP26 scenario'!CD75*'Unit emission'!AE118)*4545454.54545455)/30</f>
        <v>0</v>
      </c>
      <c r="FM74" s="9">
        <f>(('RCP26 scenario'!CE75*'Unit emission'!AF118)*4545454.54545455)/30</f>
        <v>0</v>
      </c>
      <c r="FN74" s="9">
        <f>(('RCP26 scenario'!CF75*'Unit emission'!AG118)*4545454.54545455)/30</f>
        <v>0</v>
      </c>
      <c r="FO74" s="9">
        <f>(('RCP26 scenario'!CG75*'Unit emission'!AH118)*4545454.54545455)/30</f>
        <v>0</v>
      </c>
      <c r="FP74" s="9">
        <f>(('RCP26 scenario'!CH75*'Unit emission'!AI118)*4545454.54545455)/30</f>
        <v>0</v>
      </c>
      <c r="FQ74">
        <v>0</v>
      </c>
      <c r="FR74">
        <v>0</v>
      </c>
      <c r="FS74">
        <v>67.900000000000006</v>
      </c>
      <c r="FT74">
        <f>(('RCP19 scenario'!C75*'Unit emission'!AK118+'RCP19 scenario'!C163*'Unit emission'!AK250)*4545454.54545455)/30</f>
        <v>762412384.39868307</v>
      </c>
      <c r="FU74">
        <f>(('RCP19 scenario'!D75*'Unit emission'!AL118+'RCP19 scenario'!D163*'Unit emission'!AL250)*4545454.54545455)/30</f>
        <v>669101130.41299307</v>
      </c>
      <c r="FV74">
        <f>(('RCP19 scenario'!E75*'Unit emission'!AM118+'RCP19 scenario'!E163*'Unit emission'!AM250)*4545454.54545455)/30</f>
        <v>290553036.39897227</v>
      </c>
      <c r="FW74">
        <f>(('RCP19 scenario'!F75*'Unit emission'!AN118+'RCP19 scenario'!F163*'Unit emission'!AN250)*4545454.54545455)/30</f>
        <v>41896180.181757949</v>
      </c>
      <c r="FX74">
        <f>(('RCP19 scenario'!G75*'Unit emission'!AO118+'RCP19 scenario'!G163*'Unit emission'!AO250)*4545454.54545455)/30</f>
        <v>604499241.53292382</v>
      </c>
      <c r="FY74">
        <f>(('RCP19 scenario'!H75*'Unit emission'!AP118+'RCP19 scenario'!H163*'Unit emission'!AP250)*4545454.54545455)/30</f>
        <v>14455952.966630688</v>
      </c>
      <c r="FZ74">
        <f>(('RCP19 scenario'!I75*'Unit emission'!AQ118+'RCP19 scenario'!I163*'Unit emission'!AQ250)*4545454.54545455)/30</f>
        <v>70358418.802947447</v>
      </c>
      <c r="GA74">
        <f>(('RCP19 scenario'!J75*'Unit emission'!AR118+'RCP19 scenario'!J163*'Unit emission'!AR250)*4545454.54545455)/30</f>
        <v>540518690.50684798</v>
      </c>
      <c r="GB74">
        <f>(('RCP19 scenario'!K75*'Unit emission'!AS118+'RCP19 scenario'!K163*'Unit emission'!AS250)*4545454.54545455)/30</f>
        <v>1963700662.4582787</v>
      </c>
      <c r="GC74">
        <f>(('RCP19 scenario'!L75*'Unit emission'!AT118+'RCP19 scenario'!L163*'Unit emission'!AT250)*4545454.54545455)/30</f>
        <v>225857504.52494878</v>
      </c>
      <c r="GD74">
        <f>(('RCP19 scenario'!M75*'Unit emission'!AU118+'RCP19 scenario'!M163*'Unit emission'!AU250)*4545454.54545455)/30</f>
        <v>165825090.13772884</v>
      </c>
      <c r="GE74">
        <f>(('RCP19 scenario'!N75*'Unit emission'!AV118+'RCP19 scenario'!N163*'Unit emission'!AV250)*4545454.54545455)/30</f>
        <v>42277180.678113431</v>
      </c>
      <c r="GF74">
        <f>(('RCP19 scenario'!O75*'Unit emission'!AW118+'RCP19 scenario'!O163*'Unit emission'!AW250)*4545454.54545455)/30</f>
        <v>151177368.47825688</v>
      </c>
      <c r="GG74">
        <f>(('RCP19 scenario'!P75*'Unit emission'!AX118+'RCP19 scenario'!P163*'Unit emission'!AX250)*4545454.54545455)/30</f>
        <v>172739564.6717039</v>
      </c>
      <c r="GH74">
        <f>(('RCP19 scenario'!Q75*'Unit emission'!AY118+'RCP19 scenario'!Q163*'Unit emission'!AY250)*4545454.54545455)/30</f>
        <v>182410823.11538759</v>
      </c>
      <c r="GI74">
        <f>(('RCP19 scenario'!R75*'Unit emission'!AZ118+'RCP19 scenario'!R163*'Unit emission'!AZ250)*4545454.54545455)/30</f>
        <v>772571676.8789134</v>
      </c>
      <c r="GJ74">
        <f>(('RCP19 scenario'!S75*'Unit emission'!BA118)*4545454.54545455)/30</f>
        <v>0</v>
      </c>
      <c r="GK74">
        <f>(('RCP19 scenario'!T75*'Unit emission'!AK118+'RCP19 scenario'!T163*'Unit emission'!AK250)*4545454.54545455)/30</f>
        <v>33201606.515022468</v>
      </c>
      <c r="GL74">
        <f>(('RCP19 scenario'!U75*'Unit emission'!AL118+'RCP19 scenario'!U163*'Unit emission'!AL250)*4545454.54545455)/30</f>
        <v>340114250.52425575</v>
      </c>
      <c r="GM74">
        <f>(('RCP19 scenario'!V75*'Unit emission'!AM118+'RCP19 scenario'!V163*'Unit emission'!AM250)*4545454.54545455)/30</f>
        <v>152962281.16014999</v>
      </c>
      <c r="GN74">
        <f>(('RCP19 scenario'!W75*'Unit emission'!AN118+'RCP19 scenario'!W163*'Unit emission'!AN250)*4545454.54545455)/30</f>
        <v>0</v>
      </c>
      <c r="GO74">
        <f>(('RCP19 scenario'!X75*'Unit emission'!AO118+'RCP19 scenario'!X163*'Unit emission'!AO250)*4545454.54545455)/30</f>
        <v>272249451.25564313</v>
      </c>
      <c r="GP74">
        <f>(('RCP19 scenario'!Y75*'Unit emission'!AP118+'RCP19 scenario'!Y163*'Unit emission'!AP250)*4545454.54545455)/30</f>
        <v>4256412.6895402158</v>
      </c>
      <c r="GQ74">
        <f>(('RCP19 scenario'!Z75*'Unit emission'!AQ118+'RCP19 scenario'!Z163*'Unit emission'!AQ250)*4545454.54545455)/30</f>
        <v>35789902.06617225</v>
      </c>
      <c r="GR74">
        <f>(('RCP19 scenario'!AA75*'Unit emission'!AR118+'RCP19 scenario'!AA163*'Unit emission'!AR250)*4545454.54545455)/30</f>
        <v>290465106.72514731</v>
      </c>
      <c r="GS74">
        <f>(('RCP19 scenario'!AB75*'Unit emission'!AS118+'RCP19 scenario'!AB163*'Unit emission'!AS250)*4545454.54545455)/30</f>
        <v>1054957193.8496494</v>
      </c>
      <c r="GT74">
        <f>(('RCP19 scenario'!AC75*'Unit emission'!AT118+'RCP19 scenario'!AC163*'Unit emission'!AT250)*4545454.54545455)/30</f>
        <v>118370615.25887361</v>
      </c>
      <c r="GU74">
        <f>(('RCP19 scenario'!AD75*'Unit emission'!AU118+'RCP19 scenario'!AD163*'Unit emission'!AU250)*4545454.54545455)/30</f>
        <v>18306703.526240848</v>
      </c>
      <c r="GV74">
        <f>(('RCP19 scenario'!AE75*'Unit emission'!AV118+'RCP19 scenario'!AE163*'Unit emission'!AV250)*4545454.54545455)/30</f>
        <v>21048218.135811046</v>
      </c>
      <c r="GW74">
        <f>(('RCP19 scenario'!AF75*'Unit emission'!AW118+'RCP19 scenario'!AF163*'Unit emission'!AW250)*4545454.54545455)/30</f>
        <v>100343392.13367888</v>
      </c>
      <c r="GX74">
        <f>(('RCP19 scenario'!AG75*'Unit emission'!AX118+'RCP19 scenario'!AG163*'Unit emission'!AX250)*4545454.54545455)/30</f>
        <v>86154926.034158483</v>
      </c>
      <c r="GY74">
        <f>(('RCP19 scenario'!AH75*'Unit emission'!AY118+'RCP19 scenario'!AH163*'Unit emission'!AY250)*4545454.54545455)/30</f>
        <v>119298640.07594892</v>
      </c>
      <c r="GZ74">
        <f>(('RCP19 scenario'!AI75*'Unit emission'!AZ118+'RCP19 scenario'!AI163*'Unit emission'!AZ250)*4545454.54545455)/30</f>
        <v>474940203.59385258</v>
      </c>
      <c r="HA74">
        <f>(('RCP19 scenario'!AJ75*'Unit emission'!BA118)*4545454.54545455)/30</f>
        <v>0</v>
      </c>
      <c r="HB74">
        <f>(('RCP19 scenario'!AK75*'Unit emission'!AK118+'RCP19 scenario'!AK163*'Unit emission'!AK250)*4545454.54545455)/30</f>
        <v>0</v>
      </c>
      <c r="HC74">
        <f>(('RCP19 scenario'!AL75*'Unit emission'!AL118+'RCP19 scenario'!AL163*'Unit emission'!AL250)*4545454.54545455)/30</f>
        <v>15393615.329287769</v>
      </c>
      <c r="HD74">
        <f>(('RCP19 scenario'!AM75*'Unit emission'!AM118+'RCP19 scenario'!AM163*'Unit emission'!AM250)*4545454.54545455)/30</f>
        <v>0</v>
      </c>
      <c r="HE74">
        <f>(('RCP19 scenario'!AN75*'Unit emission'!AN118+'RCP19 scenario'!AN163*'Unit emission'!AN250)*4545454.54545455)/30</f>
        <v>0</v>
      </c>
      <c r="HF74">
        <f>(('RCP19 scenario'!AO75*'Unit emission'!AO118+'RCP19 scenario'!AO163*'Unit emission'!AO250)*4545454.54545455)/30</f>
        <v>0</v>
      </c>
      <c r="HG74">
        <f>(('RCP19 scenario'!AP75*'Unit emission'!AP118+'RCP19 scenario'!AP163*'Unit emission'!AP250)*4545454.54545455)/30</f>
        <v>0</v>
      </c>
      <c r="HH74">
        <f>(('RCP19 scenario'!AQ75*'Unit emission'!AQ118+'RCP19 scenario'!AQ163*'Unit emission'!AQ250)*4545454.54545455)/30</f>
        <v>1221385.3293972067</v>
      </c>
      <c r="HI74">
        <f>(('RCP19 scenario'!AR75*'Unit emission'!AR118+'RCP19 scenario'!AR163*'Unit emission'!AR250)*4545454.54545455)/30</f>
        <v>31771150.666135184</v>
      </c>
      <c r="HJ74">
        <f>(('RCP19 scenario'!AS75*'Unit emission'!AS118+'RCP19 scenario'!AS163*'Unit emission'!AS250)*4545454.54545455)/30</f>
        <v>146213725.24102733</v>
      </c>
      <c r="HK74">
        <f>(('RCP19 scenario'!AT75*'Unit emission'!AT118+'RCP19 scenario'!AT163*'Unit emission'!AT250)*4545454.54545455)/30</f>
        <v>10883725.992799466</v>
      </c>
      <c r="HL74">
        <f>(('RCP19 scenario'!AU75*'Unit emission'!AU118+'RCP19 scenario'!AU163*'Unit emission'!AU250)*4545454.54545455)/30</f>
        <v>0</v>
      </c>
      <c r="HM74">
        <f>(('RCP19 scenario'!AV75*'Unit emission'!AV118+'RCP19 scenario'!AV163*'Unit emission'!AV250)*4545454.54545455)/30</f>
        <v>0</v>
      </c>
      <c r="HN74">
        <f>(('RCP19 scenario'!AW75*'Unit emission'!AW118+'RCP19 scenario'!AW163*'Unit emission'!AW250)*4545454.54545455)/30</f>
        <v>49509415.789100863</v>
      </c>
      <c r="HO74">
        <f>(('RCP19 scenario'!AX75*'Unit emission'!AX118+'RCP19 scenario'!AX163*'Unit emission'!AX250)*4545454.54545455)/30</f>
        <v>0</v>
      </c>
      <c r="HP74">
        <f>(('RCP19 scenario'!AY75*'Unit emission'!AY118+'RCP19 scenario'!AY163*'Unit emission'!AY250)*4545454.54545455)/30</f>
        <v>56186457.03651154</v>
      </c>
      <c r="HQ74">
        <f>(('RCP19 scenario'!AZ75*'Unit emission'!AZ118+'RCP19 scenario'!AZ163*'Unit emission'!AZ250)*4545454.54545455)/30</f>
        <v>177308730.30879164</v>
      </c>
      <c r="HR74">
        <f>(('RCP19 scenario'!BA75*'Unit emission'!BA118)*4545454.54545455)/30</f>
        <v>0</v>
      </c>
      <c r="HS74" s="9">
        <f>(('RCP19 scenario'!BB75*'Unit emission'!AK118)*4545454.54545455)/30</f>
        <v>0</v>
      </c>
      <c r="HT74" s="9">
        <f>(('RCP19 scenario'!BC75*'Unit emission'!AL118)*4545454.54545455)/30</f>
        <v>0</v>
      </c>
      <c r="HU74" s="9">
        <f>(('RCP19 scenario'!BD75*'Unit emission'!AM118)*4545454.54545455)/30</f>
        <v>0</v>
      </c>
      <c r="HV74" s="9">
        <f>(('RCP19 scenario'!BE75*'Unit emission'!AN118)*4545454.54545455)/30</f>
        <v>0</v>
      </c>
      <c r="HW74" s="9">
        <f>(('RCP19 scenario'!BF75*'Unit emission'!AO118)*4545454.54545455)/30</f>
        <v>0</v>
      </c>
      <c r="HX74" s="9">
        <f>(('RCP19 scenario'!BG75*'Unit emission'!AP118)*4545454.54545455)/30</f>
        <v>0</v>
      </c>
      <c r="HY74" s="9">
        <f>(('RCP19 scenario'!BH75*'Unit emission'!AQ118)*4545454.54545455)/30</f>
        <v>0</v>
      </c>
      <c r="HZ74" s="9">
        <f>(('RCP19 scenario'!BI75*'Unit emission'!AR118)*4545454.54545455)/30</f>
        <v>0</v>
      </c>
      <c r="IA74" s="9">
        <f>(('RCP19 scenario'!BJ75*'Unit emission'!AS118)*4545454.54545455)/30</f>
        <v>0</v>
      </c>
      <c r="IB74" s="9">
        <f>(('RCP19 scenario'!BK75*'Unit emission'!AT118)*4545454.54545455)/30</f>
        <v>0</v>
      </c>
      <c r="IC74" s="9">
        <f>(('RCP19 scenario'!BL75*'Unit emission'!AU118)*4545454.54545455)/30</f>
        <v>0</v>
      </c>
      <c r="ID74" s="9">
        <f>(('RCP19 scenario'!BM75*'Unit emission'!AV118)*4545454.54545455)/30</f>
        <v>0</v>
      </c>
      <c r="IE74" s="9">
        <f>(('RCP19 scenario'!BN75*'Unit emission'!AW118)*4545454.54545455)/30</f>
        <v>0</v>
      </c>
      <c r="IF74" s="9">
        <f>(('RCP19 scenario'!BO75*'Unit emission'!AX118)*4545454.54545455)/30</f>
        <v>0</v>
      </c>
      <c r="IG74" s="9">
        <f>(('RCP19 scenario'!BP75*'Unit emission'!AY118)*4545454.54545455)/30</f>
        <v>0</v>
      </c>
      <c r="IH74" s="9">
        <f>(('RCP19 scenario'!BQ75*'Unit emission'!AZ118)*4545454.54545455)/30</f>
        <v>0</v>
      </c>
      <c r="II74" s="9">
        <f>(('RCP19 scenario'!BR75*'Unit emission'!BA118)*4545454.54545455)/30</f>
        <v>0</v>
      </c>
      <c r="IJ74" s="9">
        <f>(('RCP19 scenario'!BS75*'Unit emission'!AK118)*4545454.54545455)/30</f>
        <v>0</v>
      </c>
      <c r="IK74" s="9">
        <f>(('RCP19 scenario'!BT75*'Unit emission'!AL118)*4545454.54545455)/30</f>
        <v>0</v>
      </c>
      <c r="IL74" s="9">
        <f>(('RCP19 scenario'!BU75*'Unit emission'!AM118)*4545454.54545455)/30</f>
        <v>0</v>
      </c>
      <c r="IM74" s="9">
        <f>(('RCP19 scenario'!BV75*'Unit emission'!AN118)*4545454.54545455)/30</f>
        <v>0</v>
      </c>
      <c r="IN74" s="9">
        <f>(('RCP19 scenario'!BW75*'Unit emission'!AO118)*4545454.54545455)/30</f>
        <v>0</v>
      </c>
      <c r="IO74" s="9">
        <f>(('RCP19 scenario'!BX75*'Unit emission'!AP118)*4545454.54545455)/30</f>
        <v>0</v>
      </c>
      <c r="IP74" s="9">
        <f>(('RCP19 scenario'!BY75*'Unit emission'!AQ118)*4545454.54545455)/30</f>
        <v>0</v>
      </c>
      <c r="IQ74" s="9">
        <f>(('RCP19 scenario'!BZ75*'Unit emission'!AR118)*4545454.54545455)/30</f>
        <v>0</v>
      </c>
      <c r="IR74" s="9">
        <f>(('RCP19 scenario'!CA75*'Unit emission'!AS118)*4545454.54545455)/30</f>
        <v>0</v>
      </c>
      <c r="IS74" s="9">
        <f>(('RCP19 scenario'!CB75*'Unit emission'!AT118)*4545454.54545455)/30</f>
        <v>0</v>
      </c>
      <c r="IT74" s="9">
        <f>(('RCP19 scenario'!CC75*'Unit emission'!AU118)*4545454.54545455)/30</f>
        <v>0</v>
      </c>
      <c r="IU74" s="9">
        <f>(('RCP19 scenario'!CD75*'Unit emission'!AV118)*4545454.54545455)/30</f>
        <v>0</v>
      </c>
      <c r="IV74" s="9">
        <f>(('RCP19 scenario'!CE75*'Unit emission'!AW118)*4545454.54545455)/30</f>
        <v>0</v>
      </c>
      <c r="IW74" s="9">
        <f>(('RCP19 scenario'!CF75*'Unit emission'!AX118)*4545454.54545455)/30</f>
        <v>0</v>
      </c>
      <c r="IX74" s="9">
        <f>(('RCP19 scenario'!CG75*'Unit emission'!AY118)*4545454.54545455)/30</f>
        <v>0</v>
      </c>
      <c r="IY74" s="9">
        <f>(('RCP19 scenario'!CH75*'Unit emission'!AZ118)*4545454.54545455)/30</f>
        <v>0</v>
      </c>
    </row>
    <row r="75" spans="1:259" x14ac:dyDescent="0.25">
      <c r="A75">
        <v>2038</v>
      </c>
      <c r="B75">
        <f>(('Base-scenario'!C76*'Unit emission'!C119+'Base-scenario'!C164*'Unit emission'!C251)*4545454.54545455)/30</f>
        <v>263098998.69523555</v>
      </c>
      <c r="C75">
        <f>(('Base-scenario'!D76*'Unit emission'!D119+'Base-scenario'!D164*'Unit emission'!D251)*4545454.54545455)/30</f>
        <v>588235166.45301509</v>
      </c>
      <c r="D75">
        <f>(('Base-scenario'!E76*'Unit emission'!E119+'Base-scenario'!E164*'Unit emission'!E251)*4545454.54545455)/30</f>
        <v>34260795.603021979</v>
      </c>
      <c r="E75">
        <f>(('Base-scenario'!F76*'Unit emission'!F119+'Base-scenario'!F164*'Unit emission'!F251)*4545454.54545455)/30</f>
        <v>81902398.620693609</v>
      </c>
      <c r="F75">
        <f>(('Base-scenario'!G76*'Unit emission'!G119+'Base-scenario'!G164*'Unit emission'!G251)*4545454.54545455)/30</f>
        <v>1089096012.7734308</v>
      </c>
      <c r="G75">
        <f>(('Base-scenario'!H76*'Unit emission'!H119+'Base-scenario'!H164*'Unit emission'!H251)*4545454.54545455)/30</f>
        <v>79482088.502246812</v>
      </c>
      <c r="H75">
        <f>(('Base-scenario'!I76*'Unit emission'!I119+'Base-scenario'!I164*'Unit emission'!I251)*4545454.54545455)/30</f>
        <v>8924011.0270205177</v>
      </c>
      <c r="I75">
        <f>(('Base-scenario'!J76*'Unit emission'!J119+'Base-scenario'!J164*'Unit emission'!J251)*4545454.54545455)/30</f>
        <v>291834877.5856148</v>
      </c>
      <c r="J75">
        <f>(('Base-scenario'!K76*'Unit emission'!K119+'Base-scenario'!K164*'Unit emission'!K251)*4545454.54545455)/30</f>
        <v>2029794689.5530879</v>
      </c>
      <c r="K75">
        <f>(('Base-scenario'!L76*'Unit emission'!L119+'Base-scenario'!L164*'Unit emission'!L251)*4545454.54545455)/30</f>
        <v>295635436.34241909</v>
      </c>
      <c r="L75">
        <f>(('Base-scenario'!M76*'Unit emission'!M119+'Base-scenario'!M164*'Unit emission'!M251)*4545454.54545455)/30</f>
        <v>399833411.28268886</v>
      </c>
      <c r="M75">
        <f>(('Base-scenario'!N76*'Unit emission'!N119+'Base-scenario'!N164*'Unit emission'!N251)*4545454.54545455)/30</f>
        <v>37535565.382018603</v>
      </c>
      <c r="N75">
        <f>(('Base-scenario'!O76*'Unit emission'!O119+'Base-scenario'!O164*'Unit emission'!O251)*4545454.54545455)/30</f>
        <v>216889257.25648552</v>
      </c>
      <c r="O75">
        <f>(('Base-scenario'!P76*'Unit emission'!P119+'Base-scenario'!P164*'Unit emission'!P251)*4545454.54545455)/30</f>
        <v>242854834.59931338</v>
      </c>
      <c r="P75">
        <f>(('Base-scenario'!Q76*'Unit emission'!Q119+'Base-scenario'!Q164*'Unit emission'!Q251)*4545454.54545455)/30</f>
        <v>141148145.89200363</v>
      </c>
      <c r="Q75">
        <f>(('Base-scenario'!R76*'Unit emission'!R119+'Base-scenario'!R164*'Unit emission'!R251)*4545454.54545455)/30</f>
        <v>804540615.56336725</v>
      </c>
      <c r="R75">
        <v>0</v>
      </c>
      <c r="S75">
        <f>(('Base-scenario'!T76*'Unit emission'!C119+'Base-scenario'!T164*'Unit emission'!C251)*4545454.54545455)/30</f>
        <v>0</v>
      </c>
      <c r="T75">
        <f>(('Base-scenario'!U76*'Unit emission'!D119+'Base-scenario'!U164*'Unit emission'!D251)*4545454.54545455)/30</f>
        <v>317116862.38089377</v>
      </c>
      <c r="U75">
        <f>(('Base-scenario'!V76*'Unit emission'!E119+'Base-scenario'!V164*'Unit emission'!E251)*4545454.54545455)/30</f>
        <v>0</v>
      </c>
      <c r="V75">
        <f>(('Base-scenario'!W76*'Unit emission'!F119+'Base-scenario'!W164*'Unit emission'!F251)*4545454.54545455)/30</f>
        <v>44041051.759641722</v>
      </c>
      <c r="W75">
        <f>(('Base-scenario'!X76*'Unit emission'!G119+'Base-scenario'!X164*'Unit emission'!G251)*4545454.54545455)/30</f>
        <v>696747266.2526021</v>
      </c>
      <c r="X75">
        <f>(('Base-scenario'!Y76*'Unit emission'!H119+'Base-scenario'!Y164*'Unit emission'!H251)*4545454.54545455)/30</f>
        <v>60350207.26182051</v>
      </c>
      <c r="Y75">
        <f>(('Base-scenario'!Z76*'Unit emission'!I119+'Base-scenario'!Z164*'Unit emission'!I251)*4545454.54545455)/30</f>
        <v>0</v>
      </c>
      <c r="Z75">
        <f>(('Base-scenario'!AA76*'Unit emission'!J119+'Base-scenario'!AA164*'Unit emission'!J251)*4545454.54545455)/30</f>
        <v>198269639.03974894</v>
      </c>
      <c r="AA75">
        <f>(('Base-scenario'!AB76*'Unit emission'!K119+'Base-scenario'!AB164*'Unit emission'!K251)*4545454.54545455)/30</f>
        <v>1426885169.9475679</v>
      </c>
      <c r="AB75">
        <f>(('Base-scenario'!AC76*'Unit emission'!L119+'Base-scenario'!AC164*'Unit emission'!L251)*4545454.54545455)/30</f>
        <v>218457676.83653873</v>
      </c>
      <c r="AC75">
        <f>(('Base-scenario'!AD76*'Unit emission'!M119+'Base-scenario'!AD164*'Unit emission'!M251)*4545454.54545455)/30</f>
        <v>302248082.11757028</v>
      </c>
      <c r="AD75">
        <f>(('Base-scenario'!AE76*'Unit emission'!N119+'Base-scenario'!AE164*'Unit emission'!N251)*4545454.54545455)/30</f>
        <v>24282747.136163335</v>
      </c>
      <c r="AE75">
        <f>(('Base-scenario'!AF76*'Unit emission'!O119+'Base-scenario'!AF164*'Unit emission'!O251)*4545454.54545455)/30</f>
        <v>164476398.3619692</v>
      </c>
      <c r="AF75">
        <f>(('Base-scenario'!AG76*'Unit emission'!P119+'Base-scenario'!AG164*'Unit emission'!P251)*4545454.54545455)/30</f>
        <v>198774517.8305569</v>
      </c>
      <c r="AG75">
        <f>(('Base-scenario'!AH76*'Unit emission'!Q119+'Base-scenario'!AH164*'Unit emission'!Q251)*4545454.54545455)/30</f>
        <v>108147183.76392706</v>
      </c>
      <c r="AH75">
        <f>(('Base-scenario'!AI76*'Unit emission'!R119+'Base-scenario'!AI164*'Unit emission'!R251)*4545454.54545455)/30</f>
        <v>617464544.16703939</v>
      </c>
      <c r="AI75">
        <v>0</v>
      </c>
      <c r="AJ75">
        <f>(('Base-scenario'!AK76*'Unit emission'!C119+'Base-scenario'!AK164*'Unit emission'!C251)*4545454.54545455)/30</f>
        <v>0</v>
      </c>
      <c r="AK75">
        <f>(('Base-scenario'!AL76*'Unit emission'!D119+'Base-scenario'!AL164*'Unit emission'!D251)*4545454.54545455)/30</f>
        <v>45998558.308776073</v>
      </c>
      <c r="AL75">
        <f>(('Base-scenario'!AM76*'Unit emission'!E119+'Base-scenario'!AM164*'Unit emission'!E251)*4545454.54545455)/30</f>
        <v>0</v>
      </c>
      <c r="AM75">
        <f>(('Base-scenario'!AN76*'Unit emission'!F119+'Base-scenario'!AN164*'Unit emission'!F251)*4545454.54545455)/30</f>
        <v>6179704.8985894276</v>
      </c>
      <c r="AN75">
        <f>(('Base-scenario'!AO76*'Unit emission'!G119+'Base-scenario'!AO164*'Unit emission'!G251)*4545454.54545455)/30</f>
        <v>304398519.73177624</v>
      </c>
      <c r="AO75">
        <f>(('Base-scenario'!AP76*'Unit emission'!H119+'Base-scenario'!AP164*'Unit emission'!H251)*4545454.54545455)/30</f>
        <v>41218326.02139423</v>
      </c>
      <c r="AP75">
        <f>(('Base-scenario'!AQ76*'Unit emission'!I119+'Base-scenario'!AQ164*'Unit emission'!I251)*4545454.54545455)/30</f>
        <v>0</v>
      </c>
      <c r="AQ75">
        <f>(('Base-scenario'!AR76*'Unit emission'!J119+'Base-scenario'!AR164*'Unit emission'!J251)*4545454.54545455)/30</f>
        <v>104704400.49388234</v>
      </c>
      <c r="AR75">
        <f>(('Base-scenario'!AS76*'Unit emission'!K119+'Base-scenario'!AS164*'Unit emission'!K251)*4545454.54545455)/30</f>
        <v>823975650.34203649</v>
      </c>
      <c r="AS75">
        <f>(('Base-scenario'!AT76*'Unit emission'!L119+'Base-scenario'!AT164*'Unit emission'!L251)*4545454.54545455)/30</f>
        <v>141279917.33065659</v>
      </c>
      <c r="AT75">
        <f>(('Base-scenario'!AU76*'Unit emission'!M119+'Base-scenario'!AU164*'Unit emission'!M251)*4545454.54545455)/30</f>
        <v>204662752.95245296</v>
      </c>
      <c r="AU75">
        <f>(('Base-scenario'!AV76*'Unit emission'!N119+'Base-scenario'!AV164*'Unit emission'!N251)*4545454.54545455)/30</f>
        <v>11029928.890308088</v>
      </c>
      <c r="AV75">
        <f>(('Base-scenario'!AW76*'Unit emission'!O119+'Base-scenario'!AW164*'Unit emission'!O251)*4545454.54545455)/30</f>
        <v>112063539.46745339</v>
      </c>
      <c r="AW75">
        <f>(('Base-scenario'!AX76*'Unit emission'!P119+'Base-scenario'!AX164*'Unit emission'!P251)*4545454.54545455)/30</f>
        <v>154694201.06179807</v>
      </c>
      <c r="AX75">
        <f>(('Base-scenario'!AY76*'Unit emission'!Q119+'Base-scenario'!AY164*'Unit emission'!Q251)*4545454.54545455)/30</f>
        <v>75146221.635849983</v>
      </c>
      <c r="AY75">
        <f>(('Base-scenario'!AZ76*'Unit emission'!R119+'Base-scenario'!AZ164*'Unit emission'!R251)*4545454.54545455)/30</f>
        <v>430388472.77070671</v>
      </c>
      <c r="AZ75">
        <v>0</v>
      </c>
      <c r="BA75" s="9">
        <f>(('Base-scenario'!BB76*'Unit emission'!C119)*4545454.54545455)/30</f>
        <v>0</v>
      </c>
      <c r="BB75" s="9">
        <f>(('Base-scenario'!BC76*'Unit emission'!D119)*4545454.54545455)/30</f>
        <v>0</v>
      </c>
      <c r="BC75" s="9">
        <f>(('Base-scenario'!BD76*'Unit emission'!E119)*4545454.54545455)/30</f>
        <v>0</v>
      </c>
      <c r="BD75" s="9">
        <f>(('Base-scenario'!BE76*'Unit emission'!F119)*4545454.54545455)/30</f>
        <v>0</v>
      </c>
      <c r="BE75" s="9">
        <f>(('Base-scenario'!BF76*'Unit emission'!G119)*4545454.54545455)/30</f>
        <v>0</v>
      </c>
      <c r="BF75" s="9">
        <f>(('Base-scenario'!BG76*'Unit emission'!H119)*4545454.54545455)/30</f>
        <v>0</v>
      </c>
      <c r="BG75" s="9">
        <f>(('Base-scenario'!BH76*'Unit emission'!I119)*4545454.54545455)/30</f>
        <v>0</v>
      </c>
      <c r="BH75" s="9">
        <f>(('Base-scenario'!BI76*'Unit emission'!J119)*4545454.54545455)/30</f>
        <v>0</v>
      </c>
      <c r="BI75" s="9">
        <f>(('Base-scenario'!BJ76*'Unit emission'!K119)*4545454.54545455)/30</f>
        <v>0</v>
      </c>
      <c r="BJ75" s="9">
        <f>(('Base-scenario'!BK76*'Unit emission'!L119)*4545454.54545455)/30</f>
        <v>0</v>
      </c>
      <c r="BK75" s="9">
        <f>(('Base-scenario'!BL76*'Unit emission'!M119)*4545454.54545455)/30</f>
        <v>0</v>
      </c>
      <c r="BL75" s="9">
        <f>(('Base-scenario'!BM76*'Unit emission'!N119)*4545454.54545455)/30</f>
        <v>0</v>
      </c>
      <c r="BM75" s="9">
        <f>(('Base-scenario'!BN76*'Unit emission'!O119)*4545454.54545455)/30</f>
        <v>0</v>
      </c>
      <c r="BN75" s="9">
        <f>(('Base-scenario'!BO76*'Unit emission'!P119)*4545454.54545455)/30</f>
        <v>0</v>
      </c>
      <c r="BO75" s="9">
        <f>(('Base-scenario'!BP76*'Unit emission'!Q119)*4545454.54545455)/30</f>
        <v>0</v>
      </c>
      <c r="BP75" s="9">
        <f>(('Base-scenario'!BQ76*'Unit emission'!R119)*4545454.54545455)/30</f>
        <v>0</v>
      </c>
      <c r="BQ75" s="9">
        <v>0</v>
      </c>
      <c r="BR75" s="9">
        <f>(('Base-scenario'!BS76*'Unit emission'!C119)*4545454.54545455)/30</f>
        <v>0</v>
      </c>
      <c r="BS75" s="9">
        <f>(('Base-scenario'!BT76*'Unit emission'!D119)*4545454.54545455)/30</f>
        <v>0</v>
      </c>
      <c r="BT75" s="9">
        <f>(('Base-scenario'!BU76*'Unit emission'!E119)*4545454.54545455)/30</f>
        <v>0</v>
      </c>
      <c r="BU75" s="9">
        <f>(('Base-scenario'!BV76*'Unit emission'!F119)*4545454.54545455)/30</f>
        <v>0</v>
      </c>
      <c r="BV75" s="9">
        <f>(('Base-scenario'!BW76*'Unit emission'!G119)*4545454.54545455)/30</f>
        <v>0</v>
      </c>
      <c r="BW75" s="9">
        <f>(('Base-scenario'!BX76*'Unit emission'!H119)*4545454.54545455)/30</f>
        <v>0</v>
      </c>
      <c r="BX75" s="9">
        <f>(('Base-scenario'!BY76*'Unit emission'!I119)*4545454.54545455)/30</f>
        <v>0</v>
      </c>
      <c r="BY75" s="9">
        <f>(('Base-scenario'!BZ76*'Unit emission'!J119)*4545454.54545455)/30</f>
        <v>0</v>
      </c>
      <c r="BZ75" s="9">
        <f>(('Base-scenario'!CA76*'Unit emission'!K119)*4545454.54545455)/30</f>
        <v>0</v>
      </c>
      <c r="CA75" s="9">
        <f>(('Base-scenario'!CB76*'Unit emission'!L119)*4545454.54545455)/30</f>
        <v>0</v>
      </c>
      <c r="CB75" s="9">
        <f>(('Base-scenario'!CC76*'Unit emission'!M119)*4545454.54545455)/30</f>
        <v>0</v>
      </c>
      <c r="CC75" s="9">
        <f>(('Base-scenario'!CD76*'Unit emission'!N119)*4545454.54545455)/30</f>
        <v>0</v>
      </c>
      <c r="CD75" s="9">
        <f>(('Base-scenario'!CE76*'Unit emission'!O119)*4545454.54545455)/30</f>
        <v>0</v>
      </c>
      <c r="CE75" s="9">
        <f>(('Base-scenario'!CF76*'Unit emission'!P119)*4545454.54545455)/30</f>
        <v>0</v>
      </c>
      <c r="CF75" s="9">
        <f>(('Base-scenario'!CG76*'Unit emission'!Q119)*4545454.54545455)/30</f>
        <v>0</v>
      </c>
      <c r="CG75" s="9">
        <f>(('Base-scenario'!CH76*'Unit emission'!R119)*4545454.54545455)/30</f>
        <v>0</v>
      </c>
      <c r="CH75">
        <v>0</v>
      </c>
      <c r="CI75">
        <v>0</v>
      </c>
      <c r="CJ75">
        <v>67.933333333333337</v>
      </c>
      <c r="CK75">
        <f>(('RCP26 scenario'!C76*'Unit emission'!T119+'RCP26 scenario'!C164*'Unit emission'!T251)*4545454.54545455)/30</f>
        <v>1738257946.08357</v>
      </c>
      <c r="CL75">
        <f>(('RCP26 scenario'!D76*'Unit emission'!U119+'RCP26 scenario'!D164*'Unit emission'!U251)*4545454.54545455)/30</f>
        <v>393221255.63115615</v>
      </c>
      <c r="CM75">
        <f>(('RCP26 scenario'!E76*'Unit emission'!V119+'RCP26 scenario'!E164*'Unit emission'!V251)*4545454.54545455)/30</f>
        <v>148413506.77209708</v>
      </c>
      <c r="CN75">
        <f>(('RCP26 scenario'!F76*'Unit emission'!W119+'RCP26 scenario'!F164*'Unit emission'!W251)*4545454.54545455)/30</f>
        <v>21017868.437804148</v>
      </c>
      <c r="CO75">
        <f>(('RCP26 scenario'!G76*'Unit emission'!X119+'RCP26 scenario'!G164*'Unit emission'!X251)*4545454.54545455)/30</f>
        <v>629480325.29853022</v>
      </c>
      <c r="CP75">
        <f>(('RCP26 scenario'!H76*'Unit emission'!Y119+'RCP26 scenario'!H164*'Unit emission'!Y251)*4545454.54545455)/30</f>
        <v>73876561.808721378</v>
      </c>
      <c r="CQ75">
        <f>(('RCP26 scenario'!I76*'Unit emission'!Z119+'RCP26 scenario'!I164*'Unit emission'!Z251)*4545454.54545455)/30</f>
        <v>56227225.53709098</v>
      </c>
      <c r="CR75">
        <f>(('RCP26 scenario'!J76*'Unit emission'!AA119+'RCP26 scenario'!J164*'Unit emission'!AA251)*4545454.54545455)/30</f>
        <v>409042414.02331734</v>
      </c>
      <c r="CS75">
        <f>(('RCP26 scenario'!K76*'Unit emission'!AB119+'RCP26 scenario'!K164*'Unit emission'!AB251)*4545454.54545455)/30</f>
        <v>2009635605.4526515</v>
      </c>
      <c r="CT75">
        <f>(('RCP26 scenario'!L76*'Unit emission'!AC119+'RCP26 scenario'!L164*'Unit emission'!AC251)*4545454.54545455)/30</f>
        <v>292030356.21062982</v>
      </c>
      <c r="CU75">
        <f>(('RCP26 scenario'!M76*'Unit emission'!AD119+'RCP26 scenario'!M164*'Unit emission'!AD251)*4545454.54545455)/30</f>
        <v>760984959.17042232</v>
      </c>
      <c r="CV75">
        <f>(('RCP26 scenario'!N76*'Unit emission'!AE119+'RCP26 scenario'!N164*'Unit emission'!AE251)*4545454.54545455)/30</f>
        <v>45060103.2067056</v>
      </c>
      <c r="CW75">
        <f>(('RCP26 scenario'!O76*'Unit emission'!AF119+'RCP26 scenario'!O164*'Unit emission'!AF251)*4545454.54545455)/30</f>
        <v>217778153.996986</v>
      </c>
      <c r="CX75">
        <f>(('RCP26 scenario'!P76*'Unit emission'!AG119+'RCP26 scenario'!P164*'Unit emission'!AG251)*4545454.54545455)/30</f>
        <v>181417948.45378885</v>
      </c>
      <c r="CY75">
        <f>(('RCP26 scenario'!Q76*'Unit emission'!AH119+'RCP26 scenario'!Q164*'Unit emission'!AH251)*4545454.54545455)/30</f>
        <v>153885493.27223599</v>
      </c>
      <c r="CZ75">
        <f>(('RCP26 scenario'!R76*'Unit emission'!AI119+'RCP26 scenario'!R164*'Unit emission'!AI251)*4545454.54545455)/30</f>
        <v>1080006147.6388443</v>
      </c>
      <c r="DA75">
        <f>(('RCP26 scenario'!S76*'Unit emission'!AJ119)*4545454.54545455)/30</f>
        <v>0</v>
      </c>
      <c r="DB75">
        <f>(('RCP26 scenario'!T76*'Unit emission'!T119+'RCP26 scenario'!T164*'Unit emission'!T251)*4545454.54545455)/30</f>
        <v>806596538.67977321</v>
      </c>
      <c r="DC75">
        <f>(('RCP26 scenario'!U76*'Unit emission'!U119+'RCP26 scenario'!U164*'Unit emission'!U251)*4545454.54545455)/30</f>
        <v>44275852.294469506</v>
      </c>
      <c r="DD75">
        <f>(('RCP26 scenario'!V76*'Unit emission'!V119+'RCP26 scenario'!V164*'Unit emission'!V251)*4545454.54545455)/30</f>
        <v>0</v>
      </c>
      <c r="DE75">
        <f>(('RCP26 scenario'!W76*'Unit emission'!W119+'RCP26 scenario'!W164*'Unit emission'!W251)*4545454.54545455)/30</f>
        <v>0</v>
      </c>
      <c r="DF75">
        <f>(('RCP26 scenario'!X76*'Unit emission'!X119+'RCP26 scenario'!X164*'Unit emission'!X251)*4545454.54545455)/30</f>
        <v>187206030.43070996</v>
      </c>
      <c r="DG75">
        <f>(('RCP26 scenario'!Y76*'Unit emission'!Y119+'RCP26 scenario'!Y164*'Unit emission'!Y251)*4545454.54545455)/30</f>
        <v>42398735.778688595</v>
      </c>
      <c r="DH75">
        <f>(('RCP26 scenario'!Z76*'Unit emission'!Z119+'RCP26 scenario'!Z164*'Unit emission'!Z251)*4545454.54545455)/30</f>
        <v>19065888.492341783</v>
      </c>
      <c r="DI75">
        <f>(('RCP26 scenario'!AA76*'Unit emission'!AA119+'RCP26 scenario'!AA164*'Unit emission'!AA251)*4545454.54545455)/30</f>
        <v>233989469.64628875</v>
      </c>
      <c r="DJ75">
        <f>(('RCP26 scenario'!AB76*'Unit emission'!AB119+'RCP26 scenario'!AB164*'Unit emission'!AB251)*4545454.54545455)/30</f>
        <v>1165776515.3147197</v>
      </c>
      <c r="DK75">
        <f>(('RCP26 scenario'!AC76*'Unit emission'!AC119+'RCP26 scenario'!AC164*'Unit emission'!AC251)*4545454.54545455)/30</f>
        <v>175073519.82470968</v>
      </c>
      <c r="DL75">
        <f>(('RCP26 scenario'!AD76*'Unit emission'!AD119+'RCP26 scenario'!AD164*'Unit emission'!AD251)*4545454.54545455)/30</f>
        <v>495489437.02379197</v>
      </c>
      <c r="DM75">
        <f>(('RCP26 scenario'!AE76*'Unit emission'!AE119+'RCP26 scenario'!AE164*'Unit emission'!AE251)*4545454.54545455)/30</f>
        <v>23277933.730339713</v>
      </c>
      <c r="DN75">
        <f>(('RCP26 scenario'!AF76*'Unit emission'!AF119+'RCP26 scenario'!AF164*'Unit emission'!AF251)*4545454.54545455)/30</f>
        <v>136035509.129879</v>
      </c>
      <c r="DO75">
        <f>(('RCP26 scenario'!AG76*'Unit emission'!AG119+'RCP26 scenario'!AG164*'Unit emission'!AG251)*4545454.54545455)/30</f>
        <v>95632015.295931503</v>
      </c>
      <c r="DP75">
        <f>(('RCP26 scenario'!AH76*'Unit emission'!AH119+'RCP26 scenario'!AH164*'Unit emission'!AH251)*4545454.54545455)/30</f>
        <v>87438138.254267141</v>
      </c>
      <c r="DQ75">
        <f>(('RCP26 scenario'!AI76*'Unit emission'!AI119+'RCP26 scenario'!AI164*'Unit emission'!AI251)*4545454.54545455)/30</f>
        <v>745336385.19221127</v>
      </c>
      <c r="DR75">
        <f>(('RCP26 scenario'!AJ76*'Unit emission'!AJ119)*4545454.54545455)/30</f>
        <v>0</v>
      </c>
      <c r="DS75">
        <f>(('RCP26 scenario'!AK76*'Unit emission'!T119+'RCP26 scenario'!AK164*'Unit emission'!T251)*4545454.54545455)/30</f>
        <v>0</v>
      </c>
      <c r="DT75">
        <f>(('RCP26 scenario'!AL76*'Unit emission'!U119+'RCP26 scenario'!AL164*'Unit emission'!U251)*4545454.54545455)/30</f>
        <v>0</v>
      </c>
      <c r="DU75">
        <f>(('RCP26 scenario'!AM76*'Unit emission'!V119+'RCP26 scenario'!AM164*'Unit emission'!V251)*4545454.54545455)/30</f>
        <v>0</v>
      </c>
      <c r="DV75">
        <f>(('RCP26 scenario'!AN76*'Unit emission'!W119+'RCP26 scenario'!AN164*'Unit emission'!W251)*4545454.54545455)/30</f>
        <v>0</v>
      </c>
      <c r="DW75">
        <f>(('RCP26 scenario'!AO76*'Unit emission'!X119+'RCP26 scenario'!AO164*'Unit emission'!X251)*4545454.54545455)/30</f>
        <v>0</v>
      </c>
      <c r="DX75">
        <f>(('RCP26 scenario'!AP76*'Unit emission'!Y119+'RCP26 scenario'!AP164*'Unit emission'!Y251)*4545454.54545455)/30</f>
        <v>10920909.748655822</v>
      </c>
      <c r="DY75">
        <f>(('RCP26 scenario'!AQ76*'Unit emission'!Z119+'RCP26 scenario'!AQ164*'Unit emission'!Z251)*4545454.54545455)/30</f>
        <v>0</v>
      </c>
      <c r="DZ75">
        <f>(('RCP26 scenario'!AR76*'Unit emission'!AA119+'RCP26 scenario'!AR164*'Unit emission'!AA251)*4545454.54545455)/30</f>
        <v>58936525.269261643</v>
      </c>
      <c r="EA75">
        <f>(('RCP26 scenario'!AS76*'Unit emission'!AB119+'RCP26 scenario'!AS164*'Unit emission'!AB251)*4545454.54545455)/30</f>
        <v>321917425.17677742</v>
      </c>
      <c r="EB75">
        <f>(('RCP26 scenario'!AT76*'Unit emission'!AC119+'RCP26 scenario'!AT164*'Unit emission'!AC251)*4545454.54545455)/30</f>
        <v>58116683.438788906</v>
      </c>
      <c r="EC75">
        <f>(('RCP26 scenario'!AU76*'Unit emission'!AD119+'RCP26 scenario'!AU164*'Unit emission'!AD251)*4545454.54545455)/30</f>
        <v>229993914.87715951</v>
      </c>
      <c r="ED75">
        <f>(('RCP26 scenario'!AV76*'Unit emission'!AE119+'RCP26 scenario'!AV164*'Unit emission'!AE251)*4545454.54545455)/30</f>
        <v>1495764.2539742731</v>
      </c>
      <c r="EE75">
        <f>(('RCP26 scenario'!AW76*'Unit emission'!AF119+'RCP26 scenario'!AW164*'Unit emission'!AF251)*4545454.54545455)/30</f>
        <v>54292864.262770958</v>
      </c>
      <c r="EF75">
        <f>(('RCP26 scenario'!AX76*'Unit emission'!AG119+'RCP26 scenario'!AX164*'Unit emission'!AG251)*4545454.54545455)/30</f>
        <v>9846082.1380739622</v>
      </c>
      <c r="EG75">
        <f>(('RCP26 scenario'!AY76*'Unit emission'!AH119+'RCP26 scenario'!AY164*'Unit emission'!AH251)*4545454.54545455)/30</f>
        <v>20990783.236298237</v>
      </c>
      <c r="EH75">
        <f>(('RCP26 scenario'!AZ76*'Unit emission'!AI119+'RCP26 scenario'!AZ164*'Unit emission'!AI251)*4545454.54545455)/30</f>
        <v>410666622.74558032</v>
      </c>
      <c r="EI75">
        <f>(('RCP26 scenario'!BA76*'Unit emission'!AJ119)*4545454.54545455)/30</f>
        <v>0</v>
      </c>
      <c r="EJ75" s="9">
        <f>(('RCP26 scenario'!BB76*'Unit emission'!T119)*4545454.54545455)/30</f>
        <v>0</v>
      </c>
      <c r="EK75" s="9">
        <f>(('RCP26 scenario'!BC76*'Unit emission'!U119)*4545454.54545455)/30</f>
        <v>0</v>
      </c>
      <c r="EL75" s="9">
        <f>(('RCP26 scenario'!BD76*'Unit emission'!V119)*4545454.54545455)/30</f>
        <v>0</v>
      </c>
      <c r="EM75" s="9">
        <f>(('RCP26 scenario'!BE76*'Unit emission'!W119)*4545454.54545455)/30</f>
        <v>0</v>
      </c>
      <c r="EN75" s="9">
        <f>(('RCP26 scenario'!BF76*'Unit emission'!X119)*4545454.54545455)/30</f>
        <v>0</v>
      </c>
      <c r="EO75" s="9">
        <f>(('RCP26 scenario'!BG76*'Unit emission'!Y119)*4545454.54545455)/30</f>
        <v>0</v>
      </c>
      <c r="EP75" s="9">
        <f>(('RCP26 scenario'!BH76*'Unit emission'!Z119)*4545454.54545455)/30</f>
        <v>0</v>
      </c>
      <c r="EQ75" s="9">
        <f>(('RCP26 scenario'!BI76*'Unit emission'!AA119)*4545454.54545455)/30</f>
        <v>0</v>
      </c>
      <c r="ER75" s="9">
        <f>(('RCP26 scenario'!BJ76*'Unit emission'!AB119)*4545454.54545455)/30</f>
        <v>0</v>
      </c>
      <c r="ES75" s="9">
        <f>(('RCP26 scenario'!BK76*'Unit emission'!AC119)*4545454.54545455)/30</f>
        <v>0</v>
      </c>
      <c r="ET75" s="9">
        <f>(('RCP26 scenario'!BL76*'Unit emission'!AD119)*4545454.54545455)/30</f>
        <v>0</v>
      </c>
      <c r="EU75" s="9">
        <f>(('RCP26 scenario'!BM76*'Unit emission'!AE119)*4545454.54545455)/30</f>
        <v>0</v>
      </c>
      <c r="EV75" s="9">
        <f>(('RCP26 scenario'!BN76*'Unit emission'!AF119)*4545454.54545455)/30</f>
        <v>0</v>
      </c>
      <c r="EW75" s="9">
        <f>(('RCP26 scenario'!BO76*'Unit emission'!AG119)*4545454.54545455)/30</f>
        <v>0</v>
      </c>
      <c r="EX75" s="9">
        <f>(('RCP26 scenario'!BP76*'Unit emission'!AH119)*4545454.54545455)/30</f>
        <v>0</v>
      </c>
      <c r="EY75" s="9">
        <f>(('RCP26 scenario'!BQ76*'Unit emission'!AI119)*4545454.54545455)/30</f>
        <v>0</v>
      </c>
      <c r="EZ75" s="9">
        <f>(('RCP26 scenario'!BR76*'Unit emission'!AJ119)*4545454.54545455)/30</f>
        <v>0</v>
      </c>
      <c r="FA75" s="9">
        <f>(('RCP26 scenario'!BS76*'Unit emission'!T119)*4545454.54545455)/30</f>
        <v>0</v>
      </c>
      <c r="FB75" s="9">
        <f>(('RCP26 scenario'!BT76*'Unit emission'!U119)*4545454.54545455)/30</f>
        <v>0</v>
      </c>
      <c r="FC75" s="9">
        <f>(('RCP26 scenario'!BU76*'Unit emission'!V119)*4545454.54545455)/30</f>
        <v>0</v>
      </c>
      <c r="FD75" s="9">
        <f>(('RCP26 scenario'!BV76*'Unit emission'!W119)*4545454.54545455)/30</f>
        <v>0</v>
      </c>
      <c r="FE75" s="9">
        <f>(('RCP26 scenario'!BW76*'Unit emission'!X119)*4545454.54545455)/30</f>
        <v>0</v>
      </c>
      <c r="FF75" s="9">
        <f>(('RCP26 scenario'!BX76*'Unit emission'!Y119)*4545454.54545455)/30</f>
        <v>0</v>
      </c>
      <c r="FG75" s="9">
        <f>(('RCP26 scenario'!BY76*'Unit emission'!Z119)*4545454.54545455)/30</f>
        <v>0</v>
      </c>
      <c r="FH75" s="9">
        <f>(('RCP26 scenario'!BZ76*'Unit emission'!AA119)*4545454.54545455)/30</f>
        <v>0</v>
      </c>
      <c r="FI75" s="9">
        <f>(('RCP26 scenario'!CA76*'Unit emission'!AB119)*4545454.54545455)/30</f>
        <v>0</v>
      </c>
      <c r="FJ75" s="9">
        <f>(('RCP26 scenario'!CB76*'Unit emission'!AC119)*4545454.54545455)/30</f>
        <v>0</v>
      </c>
      <c r="FK75" s="9">
        <f>(('RCP26 scenario'!CC76*'Unit emission'!AD119)*4545454.54545455)/30</f>
        <v>0</v>
      </c>
      <c r="FL75" s="9">
        <f>(('RCP26 scenario'!CD76*'Unit emission'!AE119)*4545454.54545455)/30</f>
        <v>0</v>
      </c>
      <c r="FM75" s="9">
        <f>(('RCP26 scenario'!CE76*'Unit emission'!AF119)*4545454.54545455)/30</f>
        <v>0</v>
      </c>
      <c r="FN75" s="9">
        <f>(('RCP26 scenario'!CF76*'Unit emission'!AG119)*4545454.54545455)/30</f>
        <v>0</v>
      </c>
      <c r="FO75" s="9">
        <f>(('RCP26 scenario'!CG76*'Unit emission'!AH119)*4545454.54545455)/30</f>
        <v>0</v>
      </c>
      <c r="FP75" s="9">
        <f>(('RCP26 scenario'!CH76*'Unit emission'!AI119)*4545454.54545455)/30</f>
        <v>0</v>
      </c>
      <c r="FQ75">
        <v>0</v>
      </c>
      <c r="FR75">
        <v>0</v>
      </c>
      <c r="FS75">
        <v>67.933333333333337</v>
      </c>
      <c r="FT75">
        <f>(('RCP19 scenario'!C76*'Unit emission'!AK119+'RCP19 scenario'!C164*'Unit emission'!AK251)*4545454.54545455)/30</f>
        <v>499876296.21300179</v>
      </c>
      <c r="FU75">
        <f>(('RCP19 scenario'!D76*'Unit emission'!AL119+'RCP19 scenario'!D164*'Unit emission'!AL251)*4545454.54545455)/30</f>
        <v>558924557.67672229</v>
      </c>
      <c r="FV75">
        <f>(('RCP19 scenario'!E76*'Unit emission'!AM119+'RCP19 scenario'!E164*'Unit emission'!AM251)*4545454.54545455)/30</f>
        <v>256818711.37462732</v>
      </c>
      <c r="FW75">
        <f>(('RCP19 scenario'!F76*'Unit emission'!AN119+'RCP19 scenario'!F164*'Unit emission'!AN251)*4545454.54545455)/30</f>
        <v>40276224.24953685</v>
      </c>
      <c r="FX75">
        <f>(('RCP19 scenario'!G76*'Unit emission'!AO119+'RCP19 scenario'!G164*'Unit emission'!AO251)*4545454.54545455)/30</f>
        <v>669022256.63369727</v>
      </c>
      <c r="FY75">
        <f>(('RCP19 scenario'!H76*'Unit emission'!AP119+'RCP19 scenario'!H164*'Unit emission'!AP251)*4545454.54545455)/30</f>
        <v>13751145.048276503</v>
      </c>
      <c r="FZ75">
        <f>(('RCP19 scenario'!I76*'Unit emission'!AQ119+'RCP19 scenario'!I164*'Unit emission'!AQ251)*4545454.54545455)/30</f>
        <v>92037897.81200026</v>
      </c>
      <c r="GA75">
        <f>(('RCP19 scenario'!J76*'Unit emission'!AR119+'RCP19 scenario'!J164*'Unit emission'!AR251)*4545454.54545455)/30</f>
        <v>595351718.04900491</v>
      </c>
      <c r="GB75">
        <f>(('RCP19 scenario'!K76*'Unit emission'!AS119+'RCP19 scenario'!K164*'Unit emission'!AS251)*4545454.54545455)/30</f>
        <v>2220378381.9478841</v>
      </c>
      <c r="GC75">
        <f>(('RCP19 scenario'!L76*'Unit emission'!AT119+'RCP19 scenario'!L164*'Unit emission'!AT251)*4545454.54545455)/30</f>
        <v>300658540.99950659</v>
      </c>
      <c r="GD75">
        <f>(('RCP19 scenario'!M76*'Unit emission'!AU119+'RCP19 scenario'!M164*'Unit emission'!AU251)*4545454.54545455)/30</f>
        <v>171224171.33152878</v>
      </c>
      <c r="GE75">
        <f>(('RCP19 scenario'!N76*'Unit emission'!AV119+'RCP19 scenario'!N164*'Unit emission'!AV251)*4545454.54545455)/30</f>
        <v>46839375.22373341</v>
      </c>
      <c r="GF75">
        <f>(('RCP19 scenario'!O76*'Unit emission'!AW119+'RCP19 scenario'!O164*'Unit emission'!AW251)*4545454.54545455)/30</f>
        <v>164906121.71025175</v>
      </c>
      <c r="GG75">
        <f>(('RCP19 scenario'!P76*'Unit emission'!AX119+'RCP19 scenario'!P164*'Unit emission'!AX251)*4545454.54545455)/30</f>
        <v>173289810.08754602</v>
      </c>
      <c r="GH75">
        <f>(('RCP19 scenario'!Q76*'Unit emission'!AY119+'RCP19 scenario'!Q164*'Unit emission'!AY251)*4545454.54545455)/30</f>
        <v>186017112.12814611</v>
      </c>
      <c r="GI75">
        <f>(('RCP19 scenario'!R76*'Unit emission'!AZ119+'RCP19 scenario'!R164*'Unit emission'!AZ251)*4545454.54545455)/30</f>
        <v>774051358.97795331</v>
      </c>
      <c r="GJ75">
        <f>(('RCP19 scenario'!S76*'Unit emission'!BA119)*4545454.54545455)/30</f>
        <v>0</v>
      </c>
      <c r="GK75">
        <f>(('RCP19 scenario'!T76*'Unit emission'!AK119+'RCP19 scenario'!T164*'Unit emission'!AK251)*4545454.54545455)/30</f>
        <v>0</v>
      </c>
      <c r="GL75">
        <f>(('RCP19 scenario'!U76*'Unit emission'!AL119+'RCP19 scenario'!U164*'Unit emission'!AL251)*4545454.54545455)/30</f>
        <v>216388510.55990067</v>
      </c>
      <c r="GM75">
        <f>(('RCP19 scenario'!V76*'Unit emission'!AM119+'RCP19 scenario'!V164*'Unit emission'!AM251)*4545454.54545455)/30</f>
        <v>111874906.66106206</v>
      </c>
      <c r="GN75">
        <f>(('RCP19 scenario'!W76*'Unit emission'!AN119+'RCP19 scenario'!W164*'Unit emission'!AN251)*4545454.54545455)/30</f>
        <v>0</v>
      </c>
      <c r="GO75">
        <f>(('RCP19 scenario'!X76*'Unit emission'!AO119+'RCP19 scenario'!X164*'Unit emission'!AO251)*4545454.54545455)/30</f>
        <v>298866487.36365563</v>
      </c>
      <c r="GP75">
        <f>(('RCP19 scenario'!Y76*'Unit emission'!AP119+'RCP19 scenario'!Y164*'Unit emission'!AP251)*4545454.54545455)/30</f>
        <v>3103157.5243158061</v>
      </c>
      <c r="GQ75">
        <f>(('RCP19 scenario'!Z76*'Unit emission'!AQ119+'RCP19 scenario'!Z164*'Unit emission'!AQ251)*4545454.54545455)/30</f>
        <v>50654868.190300174</v>
      </c>
      <c r="GR75">
        <f>(('RCP19 scenario'!AA76*'Unit emission'!AR119+'RCP19 scenario'!AA164*'Unit emission'!AR251)*4545454.54545455)/30</f>
        <v>310220071.71882522</v>
      </c>
      <c r="GS75">
        <f>(('RCP19 scenario'!AB76*'Unit emission'!AS119+'RCP19 scenario'!AB164*'Unit emission'!AS251)*4545454.54545455)/30</f>
        <v>1178194546.1331747</v>
      </c>
      <c r="GT75">
        <f>(('RCP19 scenario'!AC76*'Unit emission'!AT119+'RCP19 scenario'!AC164*'Unit emission'!AT251)*4545454.54545455)/30</f>
        <v>169996651.73134574</v>
      </c>
      <c r="GU75">
        <f>(('RCP19 scenario'!AD76*'Unit emission'!AU119+'RCP19 scenario'!AD164*'Unit emission'!AU251)*4545454.54545455)/30</f>
        <v>17555623.610208366</v>
      </c>
      <c r="GV75">
        <f>(('RCP19 scenario'!AE76*'Unit emission'!AV119+'RCP19 scenario'!AE164*'Unit emission'!AV251)*4545454.54545455)/30</f>
        <v>22866200.451671399</v>
      </c>
      <c r="GW75">
        <f>(('RCP19 scenario'!AF76*'Unit emission'!AW119+'RCP19 scenario'!AF164*'Unit emission'!AW251)*4545454.54545455)/30</f>
        <v>103683389.81705898</v>
      </c>
      <c r="GX75">
        <f>(('RCP19 scenario'!AG76*'Unit emission'!AX119+'RCP19 scenario'!AG164*'Unit emission'!AX251)*4545454.54545455)/30</f>
        <v>79072379.438802868</v>
      </c>
      <c r="GY75">
        <f>(('RCP19 scenario'!AH76*'Unit emission'!AY119+'RCP19 scenario'!AH164*'Unit emission'!AY251)*4545454.54545455)/30</f>
        <v>112569676.71900836</v>
      </c>
      <c r="GZ75">
        <f>(('RCP19 scenario'!AI76*'Unit emission'!AZ119+'RCP19 scenario'!AI164*'Unit emission'!AZ251)*4545454.54545455)/30</f>
        <v>436314030.29810309</v>
      </c>
      <c r="HA75">
        <f>(('RCP19 scenario'!AJ76*'Unit emission'!BA119)*4545454.54545455)/30</f>
        <v>0</v>
      </c>
      <c r="HB75">
        <f>(('RCP19 scenario'!AK76*'Unit emission'!AK119+'RCP19 scenario'!AK164*'Unit emission'!AK251)*4545454.54545455)/30</f>
        <v>0</v>
      </c>
      <c r="HC75">
        <f>(('RCP19 scenario'!AL76*'Unit emission'!AL119+'RCP19 scenario'!AL164*'Unit emission'!AL251)*4545454.54545455)/30</f>
        <v>14381961.021490751</v>
      </c>
      <c r="HD75">
        <f>(('RCP19 scenario'!AM76*'Unit emission'!AM119+'RCP19 scenario'!AM164*'Unit emission'!AM251)*4545454.54545455)/30</f>
        <v>0</v>
      </c>
      <c r="HE75">
        <f>(('RCP19 scenario'!AN76*'Unit emission'!AN119+'RCP19 scenario'!AN164*'Unit emission'!AN251)*4545454.54545455)/30</f>
        <v>0</v>
      </c>
      <c r="HF75">
        <f>(('RCP19 scenario'!AO76*'Unit emission'!AO119+'RCP19 scenario'!AO164*'Unit emission'!AO251)*4545454.54545455)/30</f>
        <v>0</v>
      </c>
      <c r="HG75">
        <f>(('RCP19 scenario'!AP76*'Unit emission'!AP119+'RCP19 scenario'!AP164*'Unit emission'!AP251)*4545454.54545455)/30</f>
        <v>0</v>
      </c>
      <c r="HH75">
        <f>(('RCP19 scenario'!AQ76*'Unit emission'!AQ119+'RCP19 scenario'!AQ164*'Unit emission'!AQ251)*4545454.54545455)/30</f>
        <v>9271838.5685996488</v>
      </c>
      <c r="HI75">
        <f>(('RCP19 scenario'!AR76*'Unit emission'!AR119+'RCP19 scenario'!AR164*'Unit emission'!AR251)*4545454.54545455)/30</f>
        <v>25088425.388645481</v>
      </c>
      <c r="HJ75">
        <f>(('RCP19 scenario'!AS76*'Unit emission'!AS119+'RCP19 scenario'!AS164*'Unit emission'!AS251)*4545454.54545455)/30</f>
        <v>136010710.31847414</v>
      </c>
      <c r="HK75">
        <f>(('RCP19 scenario'!AT76*'Unit emission'!AT119+'RCP19 scenario'!AT164*'Unit emission'!AT251)*4545454.54545455)/30</f>
        <v>39334762.463184997</v>
      </c>
      <c r="HL75">
        <f>(('RCP19 scenario'!AU76*'Unit emission'!AU119+'RCP19 scenario'!AU164*'Unit emission'!AU251)*4545454.54545455)/30</f>
        <v>0</v>
      </c>
      <c r="HM75">
        <f>(('RCP19 scenario'!AV76*'Unit emission'!AV119+'RCP19 scenario'!AV164*'Unit emission'!AV251)*4545454.54545455)/30</f>
        <v>0</v>
      </c>
      <c r="HN75">
        <f>(('RCP19 scenario'!AW76*'Unit emission'!AW119+'RCP19 scenario'!AW164*'Unit emission'!AW251)*4545454.54545455)/30</f>
        <v>42460657.92386695</v>
      </c>
      <c r="HO75">
        <f>(('RCP19 scenario'!AX76*'Unit emission'!AX119+'RCP19 scenario'!AX164*'Unit emission'!AX251)*4545454.54545455)/30</f>
        <v>0</v>
      </c>
      <c r="HP75">
        <f>(('RCP19 scenario'!AY76*'Unit emission'!AY119+'RCP19 scenario'!AY164*'Unit emission'!AY251)*4545454.54545455)/30</f>
        <v>39122241.309870318</v>
      </c>
      <c r="HQ75">
        <f>(('RCP19 scenario'!AZ76*'Unit emission'!AZ119+'RCP19 scenario'!AZ164*'Unit emission'!AZ251)*4545454.54545455)/30</f>
        <v>98576701.618252769</v>
      </c>
      <c r="HR75">
        <f>(('RCP19 scenario'!BA76*'Unit emission'!BA119)*4545454.54545455)/30</f>
        <v>0</v>
      </c>
      <c r="HS75" s="9">
        <f>(('RCP19 scenario'!BB76*'Unit emission'!AK119)*4545454.54545455)/30</f>
        <v>0</v>
      </c>
      <c r="HT75" s="9">
        <f>(('RCP19 scenario'!BC76*'Unit emission'!AL119)*4545454.54545455)/30</f>
        <v>0</v>
      </c>
      <c r="HU75" s="9">
        <f>(('RCP19 scenario'!BD76*'Unit emission'!AM119)*4545454.54545455)/30</f>
        <v>0</v>
      </c>
      <c r="HV75" s="9">
        <f>(('RCP19 scenario'!BE76*'Unit emission'!AN119)*4545454.54545455)/30</f>
        <v>0</v>
      </c>
      <c r="HW75" s="9">
        <f>(('RCP19 scenario'!BF76*'Unit emission'!AO119)*4545454.54545455)/30</f>
        <v>0</v>
      </c>
      <c r="HX75" s="9">
        <f>(('RCP19 scenario'!BG76*'Unit emission'!AP119)*4545454.54545455)/30</f>
        <v>0</v>
      </c>
      <c r="HY75" s="9">
        <f>(('RCP19 scenario'!BH76*'Unit emission'!AQ119)*4545454.54545455)/30</f>
        <v>0</v>
      </c>
      <c r="HZ75" s="9">
        <f>(('RCP19 scenario'!BI76*'Unit emission'!AR119)*4545454.54545455)/30</f>
        <v>0</v>
      </c>
      <c r="IA75" s="9">
        <f>(('RCP19 scenario'!BJ76*'Unit emission'!AS119)*4545454.54545455)/30</f>
        <v>0</v>
      </c>
      <c r="IB75" s="9">
        <f>(('RCP19 scenario'!BK76*'Unit emission'!AT119)*4545454.54545455)/30</f>
        <v>0</v>
      </c>
      <c r="IC75" s="9">
        <f>(('RCP19 scenario'!BL76*'Unit emission'!AU119)*4545454.54545455)/30</f>
        <v>0</v>
      </c>
      <c r="ID75" s="9">
        <f>(('RCP19 scenario'!BM76*'Unit emission'!AV119)*4545454.54545455)/30</f>
        <v>0</v>
      </c>
      <c r="IE75" s="9">
        <f>(('RCP19 scenario'!BN76*'Unit emission'!AW119)*4545454.54545455)/30</f>
        <v>0</v>
      </c>
      <c r="IF75" s="9">
        <f>(('RCP19 scenario'!BO76*'Unit emission'!AX119)*4545454.54545455)/30</f>
        <v>0</v>
      </c>
      <c r="IG75" s="9">
        <f>(('RCP19 scenario'!BP76*'Unit emission'!AY119)*4545454.54545455)/30</f>
        <v>0</v>
      </c>
      <c r="IH75" s="9">
        <f>(('RCP19 scenario'!BQ76*'Unit emission'!AZ119)*4545454.54545455)/30</f>
        <v>0</v>
      </c>
      <c r="II75" s="9">
        <f>(('RCP19 scenario'!BR76*'Unit emission'!BA119)*4545454.54545455)/30</f>
        <v>0</v>
      </c>
      <c r="IJ75" s="9">
        <f>(('RCP19 scenario'!BS76*'Unit emission'!AK119)*4545454.54545455)/30</f>
        <v>0</v>
      </c>
      <c r="IK75" s="9">
        <f>(('RCP19 scenario'!BT76*'Unit emission'!AL119)*4545454.54545455)/30</f>
        <v>0</v>
      </c>
      <c r="IL75" s="9">
        <f>(('RCP19 scenario'!BU76*'Unit emission'!AM119)*4545454.54545455)/30</f>
        <v>0</v>
      </c>
      <c r="IM75" s="9">
        <f>(('RCP19 scenario'!BV76*'Unit emission'!AN119)*4545454.54545455)/30</f>
        <v>0</v>
      </c>
      <c r="IN75" s="9">
        <f>(('RCP19 scenario'!BW76*'Unit emission'!AO119)*4545454.54545455)/30</f>
        <v>0</v>
      </c>
      <c r="IO75" s="9">
        <f>(('RCP19 scenario'!BX76*'Unit emission'!AP119)*4545454.54545455)/30</f>
        <v>0</v>
      </c>
      <c r="IP75" s="9">
        <f>(('RCP19 scenario'!BY76*'Unit emission'!AQ119)*4545454.54545455)/30</f>
        <v>0</v>
      </c>
      <c r="IQ75" s="9">
        <f>(('RCP19 scenario'!BZ76*'Unit emission'!AR119)*4545454.54545455)/30</f>
        <v>0</v>
      </c>
      <c r="IR75" s="9">
        <f>(('RCP19 scenario'!CA76*'Unit emission'!AS119)*4545454.54545455)/30</f>
        <v>0</v>
      </c>
      <c r="IS75" s="9">
        <f>(('RCP19 scenario'!CB76*'Unit emission'!AT119)*4545454.54545455)/30</f>
        <v>0</v>
      </c>
      <c r="IT75" s="9">
        <f>(('RCP19 scenario'!CC76*'Unit emission'!AU119)*4545454.54545455)/30</f>
        <v>0</v>
      </c>
      <c r="IU75" s="9">
        <f>(('RCP19 scenario'!CD76*'Unit emission'!AV119)*4545454.54545455)/30</f>
        <v>0</v>
      </c>
      <c r="IV75" s="9">
        <f>(('RCP19 scenario'!CE76*'Unit emission'!AW119)*4545454.54545455)/30</f>
        <v>0</v>
      </c>
      <c r="IW75" s="9">
        <f>(('RCP19 scenario'!CF76*'Unit emission'!AX119)*4545454.54545455)/30</f>
        <v>0</v>
      </c>
      <c r="IX75" s="9">
        <f>(('RCP19 scenario'!CG76*'Unit emission'!AY119)*4545454.54545455)/30</f>
        <v>0</v>
      </c>
      <c r="IY75" s="9">
        <f>(('RCP19 scenario'!CH76*'Unit emission'!AZ119)*4545454.54545455)/30</f>
        <v>0</v>
      </c>
    </row>
    <row r="76" spans="1:259" x14ac:dyDescent="0.25">
      <c r="A76">
        <v>2039</v>
      </c>
      <c r="B76">
        <f>(('Base-scenario'!C77*'Unit emission'!C120+'Base-scenario'!C165*'Unit emission'!C252)*4545454.54545455)/30</f>
        <v>46478541.482014216</v>
      </c>
      <c r="C76">
        <f>(('Base-scenario'!D77*'Unit emission'!D120+'Base-scenario'!D165*'Unit emission'!D252)*4545454.54545455)/30</f>
        <v>279610225.12703913</v>
      </c>
      <c r="D76">
        <f>(('Base-scenario'!E77*'Unit emission'!E120+'Base-scenario'!E165*'Unit emission'!E252)*4545454.54545455)/30</f>
        <v>300728629.73173195</v>
      </c>
      <c r="E76">
        <f>(('Base-scenario'!F77*'Unit emission'!F120+'Base-scenario'!F165*'Unit emission'!F252)*4545454.54545455)/30</f>
        <v>83006007.928316563</v>
      </c>
      <c r="F76">
        <f>(('Base-scenario'!G77*'Unit emission'!G120+'Base-scenario'!G165*'Unit emission'!G252)*4545454.54545455)/30</f>
        <v>1092061770.0110579</v>
      </c>
      <c r="G76">
        <f>(('Base-scenario'!H77*'Unit emission'!H120+'Base-scenario'!H165*'Unit emission'!H252)*4545454.54545455)/30</f>
        <v>75494114.30484207</v>
      </c>
      <c r="H76">
        <f>(('Base-scenario'!I77*'Unit emission'!I120+'Base-scenario'!I165*'Unit emission'!I252)*4545454.54545455)/30</f>
        <v>0</v>
      </c>
      <c r="I76">
        <f>(('Base-scenario'!J77*'Unit emission'!J120+'Base-scenario'!J165*'Unit emission'!J252)*4545454.54545455)/30</f>
        <v>276530063.21909767</v>
      </c>
      <c r="J76">
        <f>(('Base-scenario'!K77*'Unit emission'!K120+'Base-scenario'!K165*'Unit emission'!K252)*4545454.54545455)/30</f>
        <v>2168794395.797307</v>
      </c>
      <c r="K76">
        <f>(('Base-scenario'!L77*'Unit emission'!L120+'Base-scenario'!L165*'Unit emission'!L252)*4545454.54545455)/30</f>
        <v>307010881.12284535</v>
      </c>
      <c r="L76">
        <f>(('Base-scenario'!M77*'Unit emission'!M120+'Base-scenario'!M165*'Unit emission'!M252)*4545454.54545455)/30</f>
        <v>412600090.26786214</v>
      </c>
      <c r="M76">
        <f>(('Base-scenario'!N77*'Unit emission'!N120+'Base-scenario'!N165*'Unit emission'!N252)*4545454.54545455)/30</f>
        <v>32021715.037003968</v>
      </c>
      <c r="N76">
        <f>(('Base-scenario'!O77*'Unit emission'!O120+'Base-scenario'!O165*'Unit emission'!O252)*4545454.54545455)/30</f>
        <v>205346698.466824</v>
      </c>
      <c r="O76">
        <f>(('Base-scenario'!P77*'Unit emission'!P120+'Base-scenario'!P165*'Unit emission'!P252)*4545454.54545455)/30</f>
        <v>260509175.40289986</v>
      </c>
      <c r="P76">
        <f>(('Base-scenario'!Q77*'Unit emission'!Q120+'Base-scenario'!Q165*'Unit emission'!Q252)*4545454.54545455)/30</f>
        <v>153642071.06177932</v>
      </c>
      <c r="Q76">
        <f>(('Base-scenario'!R77*'Unit emission'!R120+'Base-scenario'!R165*'Unit emission'!R252)*4545454.54545455)/30</f>
        <v>859062557.92485845</v>
      </c>
      <c r="R76">
        <v>0</v>
      </c>
      <c r="S76">
        <f>(('Base-scenario'!T77*'Unit emission'!C120+'Base-scenario'!T165*'Unit emission'!C252)*4545454.54545455)/30</f>
        <v>0</v>
      </c>
      <c r="T76">
        <f>(('Base-scenario'!U77*'Unit emission'!D120+'Base-scenario'!U165*'Unit emission'!D252)*4545454.54545455)/30</f>
        <v>61004976.14199806</v>
      </c>
      <c r="U76">
        <f>(('Base-scenario'!V77*'Unit emission'!E120+'Base-scenario'!V165*'Unit emission'!E252)*4545454.54545455)/30</f>
        <v>69725410.024289995</v>
      </c>
      <c r="V76">
        <f>(('Base-scenario'!W77*'Unit emission'!F120+'Base-scenario'!W165*'Unit emission'!F252)*4545454.54545455)/30</f>
        <v>39243105.529825091</v>
      </c>
      <c r="W76">
        <f>(('Base-scenario'!X77*'Unit emission'!G120+'Base-scenario'!X165*'Unit emission'!G252)*4545454.54545455)/30</f>
        <v>632735394.8445611</v>
      </c>
      <c r="X76">
        <f>(('Base-scenario'!Y77*'Unit emission'!H120+'Base-scenario'!Y165*'Unit emission'!H252)*4545454.54545455)/30</f>
        <v>52673362.972464748</v>
      </c>
      <c r="Y76">
        <f>(('Base-scenario'!Z77*'Unit emission'!I120+'Base-scenario'!Z165*'Unit emission'!I252)*4545454.54545455)/30</f>
        <v>0</v>
      </c>
      <c r="Z76">
        <f>(('Base-scenario'!AA77*'Unit emission'!J120+'Base-scenario'!AA165*'Unit emission'!J252)*4545454.54545455)/30</f>
        <v>167477106.97116458</v>
      </c>
      <c r="AA76">
        <f>(('Base-scenario'!AB77*'Unit emission'!K120+'Base-scenario'!AB165*'Unit emission'!K252)*4545454.54545455)/30</f>
        <v>1437337416.7891614</v>
      </c>
      <c r="AB76">
        <f>(('Base-scenario'!AC77*'Unit emission'!L120+'Base-scenario'!AC165*'Unit emission'!L252)*4545454.54545455)/30</f>
        <v>212930791.34013766</v>
      </c>
      <c r="AC76">
        <f>(('Base-scenario'!AD77*'Unit emission'!M120+'Base-scenario'!AD165*'Unit emission'!M252)*4545454.54545455)/30</f>
        <v>293009410.77106655</v>
      </c>
      <c r="AD76">
        <f>(('Base-scenario'!AE77*'Unit emission'!N120+'Base-scenario'!AE165*'Unit emission'!N252)*4545454.54545455)/30</f>
        <v>17030245.607962523</v>
      </c>
      <c r="AE76">
        <f>(('Base-scenario'!AF77*'Unit emission'!O120+'Base-scenario'!AF165*'Unit emission'!O252)*4545454.54545455)/30</f>
        <v>142916948.72206691</v>
      </c>
      <c r="AF76">
        <f>(('Base-scenario'!AG77*'Unit emission'!P120+'Base-scenario'!AG165*'Unit emission'!P252)*4545454.54545455)/30</f>
        <v>203393412.17553633</v>
      </c>
      <c r="AG76">
        <f>(('Base-scenario'!AH77*'Unit emission'!Q120+'Base-scenario'!AH165*'Unit emission'!Q252)*4545454.54545455)/30</f>
        <v>112187078.55066086</v>
      </c>
      <c r="AH76">
        <f>(('Base-scenario'!AI77*'Unit emission'!R120+'Base-scenario'!AI165*'Unit emission'!R252)*4545454.54545455)/30</f>
        <v>625565193.80438483</v>
      </c>
      <c r="AI76">
        <v>0</v>
      </c>
      <c r="AJ76">
        <f>(('Base-scenario'!AK77*'Unit emission'!C120+'Base-scenario'!AK165*'Unit emission'!C252)*4545454.54545455)/30</f>
        <v>0</v>
      </c>
      <c r="AK76">
        <f>(('Base-scenario'!AL77*'Unit emission'!D120+'Base-scenario'!AL165*'Unit emission'!D252)*4545454.54545455)/30</f>
        <v>22954075.463617552</v>
      </c>
      <c r="AL76">
        <f>(('Base-scenario'!AM77*'Unit emission'!E120+'Base-scenario'!AM165*'Unit emission'!E252)*4545454.54545455)/30</f>
        <v>0</v>
      </c>
      <c r="AM76">
        <f>(('Base-scenario'!AN77*'Unit emission'!F120+'Base-scenario'!AN165*'Unit emission'!F252)*4545454.54545455)/30</f>
        <v>0</v>
      </c>
      <c r="AN76">
        <f>(('Base-scenario'!AO77*'Unit emission'!G120+'Base-scenario'!AO165*'Unit emission'!G252)*4545454.54545455)/30</f>
        <v>173409019.67805845</v>
      </c>
      <c r="AO76">
        <f>(('Base-scenario'!AP77*'Unit emission'!H120+'Base-scenario'!AP165*'Unit emission'!H252)*4545454.54545455)/30</f>
        <v>29852611.640087176</v>
      </c>
      <c r="AP76">
        <f>(('Base-scenario'!AQ77*'Unit emission'!I120+'Base-scenario'!AQ165*'Unit emission'!I252)*4545454.54545455)/30</f>
        <v>0</v>
      </c>
      <c r="AQ76">
        <f>(('Base-scenario'!AR77*'Unit emission'!J120+'Base-scenario'!AR165*'Unit emission'!J252)*4545454.54545455)/30</f>
        <v>58424150.723229356</v>
      </c>
      <c r="AR76">
        <f>(('Base-scenario'!AS77*'Unit emission'!K120+'Base-scenario'!AS165*'Unit emission'!K252)*4545454.54545455)/30</f>
        <v>705880437.78102446</v>
      </c>
      <c r="AS76">
        <f>(('Base-scenario'!AT77*'Unit emission'!L120+'Base-scenario'!AT165*'Unit emission'!L252)*4545454.54545455)/30</f>
        <v>118850701.5574293</v>
      </c>
      <c r="AT76">
        <f>(('Base-scenario'!AU77*'Unit emission'!M120+'Base-scenario'!AU165*'Unit emission'!M252)*4545454.54545455)/30</f>
        <v>173418731.27427116</v>
      </c>
      <c r="AU76">
        <f>(('Base-scenario'!AV77*'Unit emission'!N120+'Base-scenario'!AV165*'Unit emission'!N252)*4545454.54545455)/30</f>
        <v>2038776.1789209384</v>
      </c>
      <c r="AV76">
        <f>(('Base-scenario'!AW77*'Unit emission'!O120+'Base-scenario'!AW165*'Unit emission'!O252)*4545454.54545455)/30</f>
        <v>80487198.977309838</v>
      </c>
      <c r="AW76">
        <f>(('Base-scenario'!AX77*'Unit emission'!P120+'Base-scenario'!AX165*'Unit emission'!P252)*4545454.54545455)/30</f>
        <v>146277648.94817203</v>
      </c>
      <c r="AX76">
        <f>(('Base-scenario'!AY77*'Unit emission'!Q120+'Base-scenario'!AY165*'Unit emission'!Q252)*4545454.54545455)/30</f>
        <v>70732086.039542198</v>
      </c>
      <c r="AY76">
        <f>(('Base-scenario'!AZ77*'Unit emission'!R120+'Base-scenario'!AZ165*'Unit emission'!R252)*4545454.54545455)/30</f>
        <v>392067829.68391109</v>
      </c>
      <c r="AZ76">
        <v>0</v>
      </c>
      <c r="BA76" s="9">
        <f>(('Base-scenario'!BB77*'Unit emission'!C120)*4545454.54545455)/30</f>
        <v>0</v>
      </c>
      <c r="BB76" s="9">
        <f>(('Base-scenario'!BC77*'Unit emission'!D120)*4545454.54545455)/30</f>
        <v>0</v>
      </c>
      <c r="BC76" s="9">
        <f>(('Base-scenario'!BD77*'Unit emission'!E120)*4545454.54545455)/30</f>
        <v>0</v>
      </c>
      <c r="BD76" s="9">
        <f>(('Base-scenario'!BE77*'Unit emission'!F120)*4545454.54545455)/30</f>
        <v>0</v>
      </c>
      <c r="BE76" s="9">
        <f>(('Base-scenario'!BF77*'Unit emission'!G120)*4545454.54545455)/30</f>
        <v>0</v>
      </c>
      <c r="BF76" s="9">
        <f>(('Base-scenario'!BG77*'Unit emission'!H120)*4545454.54545455)/30</f>
        <v>0</v>
      </c>
      <c r="BG76" s="9">
        <f>(('Base-scenario'!BH77*'Unit emission'!I120)*4545454.54545455)/30</f>
        <v>0</v>
      </c>
      <c r="BH76" s="9">
        <f>(('Base-scenario'!BI77*'Unit emission'!J120)*4545454.54545455)/30</f>
        <v>0</v>
      </c>
      <c r="BI76" s="9">
        <f>(('Base-scenario'!BJ77*'Unit emission'!K120)*4545454.54545455)/30</f>
        <v>0</v>
      </c>
      <c r="BJ76" s="9">
        <f>(('Base-scenario'!BK77*'Unit emission'!L120)*4545454.54545455)/30</f>
        <v>0</v>
      </c>
      <c r="BK76" s="9">
        <f>(('Base-scenario'!BL77*'Unit emission'!M120)*4545454.54545455)/30</f>
        <v>0</v>
      </c>
      <c r="BL76" s="9">
        <f>(('Base-scenario'!BM77*'Unit emission'!N120)*4545454.54545455)/30</f>
        <v>0</v>
      </c>
      <c r="BM76" s="9">
        <f>(('Base-scenario'!BN77*'Unit emission'!O120)*4545454.54545455)/30</f>
        <v>0</v>
      </c>
      <c r="BN76" s="9">
        <f>(('Base-scenario'!BO77*'Unit emission'!P120)*4545454.54545455)/30</f>
        <v>0</v>
      </c>
      <c r="BO76" s="9">
        <f>(('Base-scenario'!BP77*'Unit emission'!Q120)*4545454.54545455)/30</f>
        <v>0</v>
      </c>
      <c r="BP76" s="9">
        <f>(('Base-scenario'!BQ77*'Unit emission'!R120)*4545454.54545455)/30</f>
        <v>0</v>
      </c>
      <c r="BQ76" s="9">
        <v>0</v>
      </c>
      <c r="BR76" s="9">
        <f>(('Base-scenario'!BS77*'Unit emission'!C120)*4545454.54545455)/30</f>
        <v>0</v>
      </c>
      <c r="BS76" s="9">
        <f>(('Base-scenario'!BT77*'Unit emission'!D120)*4545454.54545455)/30</f>
        <v>0</v>
      </c>
      <c r="BT76" s="9">
        <f>(('Base-scenario'!BU77*'Unit emission'!E120)*4545454.54545455)/30</f>
        <v>0</v>
      </c>
      <c r="BU76" s="9">
        <f>(('Base-scenario'!BV77*'Unit emission'!F120)*4545454.54545455)/30</f>
        <v>0</v>
      </c>
      <c r="BV76" s="9">
        <f>(('Base-scenario'!BW77*'Unit emission'!G120)*4545454.54545455)/30</f>
        <v>0</v>
      </c>
      <c r="BW76" s="9">
        <f>(('Base-scenario'!BX77*'Unit emission'!H120)*4545454.54545455)/30</f>
        <v>0</v>
      </c>
      <c r="BX76" s="9">
        <f>(('Base-scenario'!BY77*'Unit emission'!I120)*4545454.54545455)/30</f>
        <v>0</v>
      </c>
      <c r="BY76" s="9">
        <f>(('Base-scenario'!BZ77*'Unit emission'!J120)*4545454.54545455)/30</f>
        <v>0</v>
      </c>
      <c r="BZ76" s="9">
        <f>(('Base-scenario'!CA77*'Unit emission'!K120)*4545454.54545455)/30</f>
        <v>0</v>
      </c>
      <c r="CA76" s="9">
        <f>(('Base-scenario'!CB77*'Unit emission'!L120)*4545454.54545455)/30</f>
        <v>0</v>
      </c>
      <c r="CB76" s="9">
        <f>(('Base-scenario'!CC77*'Unit emission'!M120)*4545454.54545455)/30</f>
        <v>0</v>
      </c>
      <c r="CC76" s="9">
        <f>(('Base-scenario'!CD77*'Unit emission'!N120)*4545454.54545455)/30</f>
        <v>0</v>
      </c>
      <c r="CD76" s="9">
        <f>(('Base-scenario'!CE77*'Unit emission'!O120)*4545454.54545455)/30</f>
        <v>0</v>
      </c>
      <c r="CE76" s="9">
        <f>(('Base-scenario'!CF77*'Unit emission'!P120)*4545454.54545455)/30</f>
        <v>0</v>
      </c>
      <c r="CF76" s="9">
        <f>(('Base-scenario'!CG77*'Unit emission'!Q120)*4545454.54545455)/30</f>
        <v>0</v>
      </c>
      <c r="CG76" s="9">
        <f>(('Base-scenario'!CH77*'Unit emission'!R120)*4545454.54545455)/30</f>
        <v>0</v>
      </c>
      <c r="CH76">
        <v>0</v>
      </c>
      <c r="CI76">
        <v>0</v>
      </c>
      <c r="CJ76">
        <v>67.966666666666669</v>
      </c>
      <c r="CK76">
        <f>(('RCP26 scenario'!C77*'Unit emission'!T120+'RCP26 scenario'!C165*'Unit emission'!T252)*4545454.54545455)/30</f>
        <v>1694163870.5205967</v>
      </c>
      <c r="CL76">
        <f>(('RCP26 scenario'!D77*'Unit emission'!U120+'RCP26 scenario'!D165*'Unit emission'!U252)*4545454.54545455)/30</f>
        <v>122279517.51824227</v>
      </c>
      <c r="CM76">
        <f>(('RCP26 scenario'!E77*'Unit emission'!V120+'RCP26 scenario'!E165*'Unit emission'!V252)*4545454.54545455)/30</f>
        <v>266698706.26335904</v>
      </c>
      <c r="CN76">
        <f>(('RCP26 scenario'!F77*'Unit emission'!W120+'RCP26 scenario'!F165*'Unit emission'!W252)*4545454.54545455)/30</f>
        <v>35836118.664554067</v>
      </c>
      <c r="CO76">
        <f>(('RCP26 scenario'!G77*'Unit emission'!X120+'RCP26 scenario'!G165*'Unit emission'!X252)*4545454.54545455)/30</f>
        <v>513846068.45361114</v>
      </c>
      <c r="CP76">
        <f>(('RCP26 scenario'!H77*'Unit emission'!Y120+'RCP26 scenario'!H165*'Unit emission'!Y252)*4545454.54545455)/30</f>
        <v>50064821.976540476</v>
      </c>
      <c r="CQ76">
        <f>(('RCP26 scenario'!I77*'Unit emission'!Z120+'RCP26 scenario'!I165*'Unit emission'!Z252)*4545454.54545455)/30</f>
        <v>50706622.906180315</v>
      </c>
      <c r="CR76">
        <f>(('RCP26 scenario'!J77*'Unit emission'!AA120+'RCP26 scenario'!J165*'Unit emission'!AA252)*4545454.54545455)/30</f>
        <v>388024664.51472795</v>
      </c>
      <c r="CS76">
        <f>(('RCP26 scenario'!K77*'Unit emission'!AB120+'RCP26 scenario'!K165*'Unit emission'!AB252)*4545454.54545455)/30</f>
        <v>2025111402.5947428</v>
      </c>
      <c r="CT76">
        <f>(('RCP26 scenario'!L77*'Unit emission'!AC120+'RCP26 scenario'!L165*'Unit emission'!AC252)*4545454.54545455)/30</f>
        <v>341038442.09183401</v>
      </c>
      <c r="CU76">
        <f>(('RCP26 scenario'!M77*'Unit emission'!AD120+'RCP26 scenario'!M165*'Unit emission'!AD252)*4545454.54545455)/30</f>
        <v>635228445.4562459</v>
      </c>
      <c r="CV76">
        <f>(('RCP26 scenario'!N77*'Unit emission'!AE120+'RCP26 scenario'!N165*'Unit emission'!AE252)*4545454.54545455)/30</f>
        <v>53839871.21740438</v>
      </c>
      <c r="CW76">
        <f>(('RCP26 scenario'!O77*'Unit emission'!AF120+'RCP26 scenario'!O165*'Unit emission'!AF252)*4545454.54545455)/30</f>
        <v>162751198.11347634</v>
      </c>
      <c r="CX76">
        <f>(('RCP26 scenario'!P77*'Unit emission'!AG120+'RCP26 scenario'!P165*'Unit emission'!AG252)*4545454.54545455)/30</f>
        <v>134903169.42379144</v>
      </c>
      <c r="CY76">
        <f>(('RCP26 scenario'!Q77*'Unit emission'!AH120+'RCP26 scenario'!Q165*'Unit emission'!AH252)*4545454.54545455)/30</f>
        <v>133433085.25438027</v>
      </c>
      <c r="CZ76">
        <f>(('RCP26 scenario'!R77*'Unit emission'!AI120+'RCP26 scenario'!R165*'Unit emission'!AI252)*4545454.54545455)/30</f>
        <v>869016439.35402262</v>
      </c>
      <c r="DA76">
        <f>(('RCP26 scenario'!S77*'Unit emission'!AJ120)*4545454.54545455)/30</f>
        <v>0</v>
      </c>
      <c r="DB76">
        <f>(('RCP26 scenario'!T77*'Unit emission'!T120+'RCP26 scenario'!T165*'Unit emission'!T252)*4545454.54545455)/30</f>
        <v>702013726.69618773</v>
      </c>
      <c r="DC76">
        <f>(('RCP26 scenario'!U77*'Unit emission'!U120+'RCP26 scenario'!U165*'Unit emission'!U252)*4545454.54545455)/30</f>
        <v>67950570.733297735</v>
      </c>
      <c r="DD76">
        <f>(('RCP26 scenario'!V77*'Unit emission'!V120+'RCP26 scenario'!V165*'Unit emission'!V252)*4545454.54545455)/30</f>
        <v>32209474.01605678</v>
      </c>
      <c r="DE76">
        <f>(('RCP26 scenario'!W77*'Unit emission'!W120+'RCP26 scenario'!W165*'Unit emission'!W252)*4545454.54545455)/30</f>
        <v>0</v>
      </c>
      <c r="DF76">
        <f>(('RCP26 scenario'!X77*'Unit emission'!X120+'RCP26 scenario'!X165*'Unit emission'!X252)*4545454.54545455)/30</f>
        <v>77506753.625494018</v>
      </c>
      <c r="DG76">
        <f>(('RCP26 scenario'!Y77*'Unit emission'!Y120+'RCP26 scenario'!Y165*'Unit emission'!Y252)*4545454.54545455)/30</f>
        <v>19008097.913395766</v>
      </c>
      <c r="DH76">
        <f>(('RCP26 scenario'!Z77*'Unit emission'!Z120+'RCP26 scenario'!Z165*'Unit emission'!Z252)*4545454.54545455)/30</f>
        <v>12817692.495653821</v>
      </c>
      <c r="DI76">
        <f>(('RCP26 scenario'!AA77*'Unit emission'!AA120+'RCP26 scenario'!AA165*'Unit emission'!AA252)*4545454.54545455)/30</f>
        <v>199068397.26660922</v>
      </c>
      <c r="DJ76">
        <f>(('RCP26 scenario'!AB77*'Unit emission'!AB120+'RCP26 scenario'!AB165*'Unit emission'!AB252)*4545454.54545455)/30</f>
        <v>1097317950.401088</v>
      </c>
      <c r="DK76">
        <f>(('RCP26 scenario'!AC77*'Unit emission'!AC120+'RCP26 scenario'!AC165*'Unit emission'!AC252)*4545454.54545455)/30</f>
        <v>204370524.53417397</v>
      </c>
      <c r="DL76">
        <f>(('RCP26 scenario'!AD77*'Unit emission'!AD120+'RCP26 scenario'!AD165*'Unit emission'!AD252)*4545454.54545455)/30</f>
        <v>354674430.21401596</v>
      </c>
      <c r="DM76">
        <f>(('RCP26 scenario'!AE77*'Unit emission'!AE120+'RCP26 scenario'!AE165*'Unit emission'!AE252)*4545454.54545455)/30</f>
        <v>28948009.975615088</v>
      </c>
      <c r="DN76">
        <f>(('RCP26 scenario'!AF77*'Unit emission'!AF120+'RCP26 scenario'!AF165*'Unit emission'!AF252)*4545454.54545455)/30</f>
        <v>79678856.702823386</v>
      </c>
      <c r="DO76">
        <f>(('RCP26 scenario'!AG77*'Unit emission'!AG120+'RCP26 scenario'!AG165*'Unit emission'!AG252)*4545454.54545455)/30</f>
        <v>49099348.743162945</v>
      </c>
      <c r="DP76">
        <f>(('RCP26 scenario'!AH77*'Unit emission'!AH120+'RCP26 scenario'!AH165*'Unit emission'!AH252)*4545454.54545455)/30</f>
        <v>63578049.911002107</v>
      </c>
      <c r="DQ76">
        <f>(('RCP26 scenario'!AI77*'Unit emission'!AI120+'RCP26 scenario'!AI165*'Unit emission'!AI252)*4545454.54545455)/30</f>
        <v>516891334.66076946</v>
      </c>
      <c r="DR76">
        <f>(('RCP26 scenario'!AJ77*'Unit emission'!AJ120)*4545454.54545455)/30</f>
        <v>0</v>
      </c>
      <c r="DS76">
        <f>(('RCP26 scenario'!AK77*'Unit emission'!T120+'RCP26 scenario'!AK165*'Unit emission'!T252)*4545454.54545455)/30</f>
        <v>0</v>
      </c>
      <c r="DT76">
        <f>(('RCP26 scenario'!AL77*'Unit emission'!U120+'RCP26 scenario'!AL165*'Unit emission'!U252)*4545454.54545455)/30</f>
        <v>0</v>
      </c>
      <c r="DU76">
        <f>(('RCP26 scenario'!AM77*'Unit emission'!V120+'RCP26 scenario'!AM165*'Unit emission'!V252)*4545454.54545455)/30</f>
        <v>0</v>
      </c>
      <c r="DV76">
        <f>(('RCP26 scenario'!AN77*'Unit emission'!W120+'RCP26 scenario'!AN165*'Unit emission'!W252)*4545454.54545455)/30</f>
        <v>0</v>
      </c>
      <c r="DW76">
        <f>(('RCP26 scenario'!AO77*'Unit emission'!X120+'RCP26 scenario'!AO165*'Unit emission'!X252)*4545454.54545455)/30</f>
        <v>0</v>
      </c>
      <c r="DX76">
        <f>(('RCP26 scenario'!AP77*'Unit emission'!Y120+'RCP26 scenario'!AP165*'Unit emission'!Y252)*4545454.54545455)/30</f>
        <v>0</v>
      </c>
      <c r="DY76">
        <f>(('RCP26 scenario'!AQ77*'Unit emission'!Z120+'RCP26 scenario'!AQ165*'Unit emission'!Z252)*4545454.54545455)/30</f>
        <v>0</v>
      </c>
      <c r="DZ76">
        <f>(('RCP26 scenario'!AR77*'Unit emission'!AA120+'RCP26 scenario'!AR165*'Unit emission'!AA252)*4545454.54545455)/30</f>
        <v>10112130.018490333</v>
      </c>
      <c r="EA76">
        <f>(('RCP26 scenario'!AS77*'Unit emission'!AB120+'RCP26 scenario'!AS165*'Unit emission'!AB252)*4545454.54545455)/30</f>
        <v>169524498.20742592</v>
      </c>
      <c r="EB76">
        <f>(('RCP26 scenario'!AT77*'Unit emission'!AC120+'RCP26 scenario'!AT165*'Unit emission'!AC252)*4545454.54545455)/30</f>
        <v>67702606.976514623</v>
      </c>
      <c r="EC76">
        <f>(('RCP26 scenario'!AU77*'Unit emission'!AD120+'RCP26 scenario'!AU165*'Unit emission'!AD252)*4545454.54545455)/30</f>
        <v>74120414.971783325</v>
      </c>
      <c r="ED76">
        <f>(('RCP26 scenario'!AV77*'Unit emission'!AE120+'RCP26 scenario'!AV165*'Unit emission'!AE252)*4545454.54545455)/30</f>
        <v>4056148.7338258158</v>
      </c>
      <c r="EE76">
        <f>(('RCP26 scenario'!AW77*'Unit emission'!AF120+'RCP26 scenario'!AW165*'Unit emission'!AF252)*4545454.54545455)/30</f>
        <v>0</v>
      </c>
      <c r="EF76">
        <f>(('RCP26 scenario'!AX77*'Unit emission'!AG120+'RCP26 scenario'!AX165*'Unit emission'!AG252)*4545454.54545455)/30</f>
        <v>0</v>
      </c>
      <c r="EG76">
        <f>(('RCP26 scenario'!AY77*'Unit emission'!AH120+'RCP26 scenario'!AY165*'Unit emission'!AH252)*4545454.54545455)/30</f>
        <v>0</v>
      </c>
      <c r="EH76">
        <f>(('RCP26 scenario'!AZ77*'Unit emission'!AI120+'RCP26 scenario'!AZ165*'Unit emission'!AI252)*4545454.54545455)/30</f>
        <v>164766229.96751818</v>
      </c>
      <c r="EI76">
        <f>(('RCP26 scenario'!BA77*'Unit emission'!AJ120)*4545454.54545455)/30</f>
        <v>0</v>
      </c>
      <c r="EJ76" s="9">
        <f>(('RCP26 scenario'!BB77*'Unit emission'!T120)*4545454.54545455)/30</f>
        <v>0</v>
      </c>
      <c r="EK76" s="9">
        <f>(('RCP26 scenario'!BC77*'Unit emission'!U120)*4545454.54545455)/30</f>
        <v>0</v>
      </c>
      <c r="EL76" s="9">
        <f>(('RCP26 scenario'!BD77*'Unit emission'!V120)*4545454.54545455)/30</f>
        <v>0</v>
      </c>
      <c r="EM76" s="9">
        <f>(('RCP26 scenario'!BE77*'Unit emission'!W120)*4545454.54545455)/30</f>
        <v>0</v>
      </c>
      <c r="EN76" s="9">
        <f>(('RCP26 scenario'!BF77*'Unit emission'!X120)*4545454.54545455)/30</f>
        <v>0</v>
      </c>
      <c r="EO76" s="9">
        <f>(('RCP26 scenario'!BG77*'Unit emission'!Y120)*4545454.54545455)/30</f>
        <v>0</v>
      </c>
      <c r="EP76" s="9">
        <f>(('RCP26 scenario'!BH77*'Unit emission'!Z120)*4545454.54545455)/30</f>
        <v>0</v>
      </c>
      <c r="EQ76" s="9">
        <f>(('RCP26 scenario'!BI77*'Unit emission'!AA120)*4545454.54545455)/30</f>
        <v>0</v>
      </c>
      <c r="ER76" s="9">
        <f>(('RCP26 scenario'!BJ77*'Unit emission'!AB120)*4545454.54545455)/30</f>
        <v>0</v>
      </c>
      <c r="ES76" s="9">
        <f>(('RCP26 scenario'!BK77*'Unit emission'!AC120)*4545454.54545455)/30</f>
        <v>0</v>
      </c>
      <c r="ET76" s="9">
        <f>(('RCP26 scenario'!BL77*'Unit emission'!AD120)*4545454.54545455)/30</f>
        <v>0</v>
      </c>
      <c r="EU76" s="9">
        <f>(('RCP26 scenario'!BM77*'Unit emission'!AE120)*4545454.54545455)/30</f>
        <v>0</v>
      </c>
      <c r="EV76" s="9">
        <f>(('RCP26 scenario'!BN77*'Unit emission'!AF120)*4545454.54545455)/30</f>
        <v>0</v>
      </c>
      <c r="EW76" s="9">
        <f>(('RCP26 scenario'!BO77*'Unit emission'!AG120)*4545454.54545455)/30</f>
        <v>0</v>
      </c>
      <c r="EX76" s="9">
        <f>(('RCP26 scenario'!BP77*'Unit emission'!AH120)*4545454.54545455)/30</f>
        <v>0</v>
      </c>
      <c r="EY76" s="9">
        <f>(('RCP26 scenario'!BQ77*'Unit emission'!AI120)*4545454.54545455)/30</f>
        <v>0</v>
      </c>
      <c r="EZ76" s="9">
        <f>(('RCP26 scenario'!BR77*'Unit emission'!AJ120)*4545454.54545455)/30</f>
        <v>0</v>
      </c>
      <c r="FA76" s="9">
        <f>(('RCP26 scenario'!BS77*'Unit emission'!T120)*4545454.54545455)/30</f>
        <v>0</v>
      </c>
      <c r="FB76" s="9">
        <f>(('RCP26 scenario'!BT77*'Unit emission'!U120)*4545454.54545455)/30</f>
        <v>0</v>
      </c>
      <c r="FC76" s="9">
        <f>(('RCP26 scenario'!BU77*'Unit emission'!V120)*4545454.54545455)/30</f>
        <v>0</v>
      </c>
      <c r="FD76" s="9">
        <f>(('RCP26 scenario'!BV77*'Unit emission'!W120)*4545454.54545455)/30</f>
        <v>0</v>
      </c>
      <c r="FE76" s="9">
        <f>(('RCP26 scenario'!BW77*'Unit emission'!X120)*4545454.54545455)/30</f>
        <v>0</v>
      </c>
      <c r="FF76" s="9">
        <f>(('RCP26 scenario'!BX77*'Unit emission'!Y120)*4545454.54545455)/30</f>
        <v>0</v>
      </c>
      <c r="FG76" s="9">
        <f>(('RCP26 scenario'!BY77*'Unit emission'!Z120)*4545454.54545455)/30</f>
        <v>0</v>
      </c>
      <c r="FH76" s="9">
        <f>(('RCP26 scenario'!BZ77*'Unit emission'!AA120)*4545454.54545455)/30</f>
        <v>0</v>
      </c>
      <c r="FI76" s="9">
        <f>(('RCP26 scenario'!CA77*'Unit emission'!AB120)*4545454.54545455)/30</f>
        <v>0</v>
      </c>
      <c r="FJ76" s="9">
        <f>(('RCP26 scenario'!CB77*'Unit emission'!AC120)*4545454.54545455)/30</f>
        <v>0</v>
      </c>
      <c r="FK76" s="9">
        <f>(('RCP26 scenario'!CC77*'Unit emission'!AD120)*4545454.54545455)/30</f>
        <v>0</v>
      </c>
      <c r="FL76" s="9">
        <f>(('RCP26 scenario'!CD77*'Unit emission'!AE120)*4545454.54545455)/30</f>
        <v>0</v>
      </c>
      <c r="FM76" s="9">
        <f>(('RCP26 scenario'!CE77*'Unit emission'!AF120)*4545454.54545455)/30</f>
        <v>0</v>
      </c>
      <c r="FN76" s="9">
        <f>(('RCP26 scenario'!CF77*'Unit emission'!AG120)*4545454.54545455)/30</f>
        <v>0</v>
      </c>
      <c r="FO76" s="9">
        <f>(('RCP26 scenario'!CG77*'Unit emission'!AH120)*4545454.54545455)/30</f>
        <v>0</v>
      </c>
      <c r="FP76" s="9">
        <f>(('RCP26 scenario'!CH77*'Unit emission'!AI120)*4545454.54545455)/30</f>
        <v>0</v>
      </c>
      <c r="FQ76">
        <v>0</v>
      </c>
      <c r="FR76">
        <v>0</v>
      </c>
      <c r="FS76">
        <v>67.966666666666669</v>
      </c>
      <c r="FT76">
        <f>(('RCP19 scenario'!C77*'Unit emission'!AK120+'RCP19 scenario'!C165*'Unit emission'!AK252)*4545454.54545455)/30</f>
        <v>443416715.01829547</v>
      </c>
      <c r="FU76">
        <f>(('RCP19 scenario'!D77*'Unit emission'!AL120+'RCP19 scenario'!D165*'Unit emission'!AL252)*4545454.54545455)/30</f>
        <v>531607648.77845836</v>
      </c>
      <c r="FV76">
        <f>(('RCP19 scenario'!E77*'Unit emission'!AM120+'RCP19 scenario'!E165*'Unit emission'!AM252)*4545454.54545455)/30</f>
        <v>110783074.6609986</v>
      </c>
      <c r="FW76">
        <f>(('RCP19 scenario'!F77*'Unit emission'!AN120+'RCP19 scenario'!F165*'Unit emission'!AN252)*4545454.54545455)/30</f>
        <v>31851971.96240925</v>
      </c>
      <c r="FX76">
        <f>(('RCP19 scenario'!G77*'Unit emission'!AO120+'RCP19 scenario'!G165*'Unit emission'!AO252)*4545454.54545455)/30</f>
        <v>701340324.47016859</v>
      </c>
      <c r="FY76">
        <f>(('RCP19 scenario'!H77*'Unit emission'!AP120+'RCP19 scenario'!H165*'Unit emission'!AP252)*4545454.54545455)/30</f>
        <v>31264975.946279883</v>
      </c>
      <c r="FZ76">
        <f>(('RCP19 scenario'!I77*'Unit emission'!AQ120+'RCP19 scenario'!I165*'Unit emission'!AQ252)*4545454.54545455)/30</f>
        <v>108436180.63484645</v>
      </c>
      <c r="GA76">
        <f>(('RCP19 scenario'!J77*'Unit emission'!AR120+'RCP19 scenario'!J165*'Unit emission'!AR252)*4545454.54545455)/30</f>
        <v>594493731.09373772</v>
      </c>
      <c r="GB76">
        <f>(('RCP19 scenario'!K77*'Unit emission'!AS120+'RCP19 scenario'!K165*'Unit emission'!AS252)*4545454.54545455)/30</f>
        <v>2370677246.8795576</v>
      </c>
      <c r="GC76">
        <f>(('RCP19 scenario'!L77*'Unit emission'!AT120+'RCP19 scenario'!L165*'Unit emission'!AT252)*4545454.54545455)/30</f>
        <v>279987428.45270795</v>
      </c>
      <c r="GD76">
        <f>(('RCP19 scenario'!M77*'Unit emission'!AU120+'RCP19 scenario'!M165*'Unit emission'!AU252)*4545454.54545455)/30</f>
        <v>149767294.41622031</v>
      </c>
      <c r="GE76">
        <f>(('RCP19 scenario'!N77*'Unit emission'!AV120+'RCP19 scenario'!N165*'Unit emission'!AV252)*4545454.54545455)/30</f>
        <v>103085898.32315855</v>
      </c>
      <c r="GF76">
        <f>(('RCP19 scenario'!O77*'Unit emission'!AW120+'RCP19 scenario'!O165*'Unit emission'!AW252)*4545454.54545455)/30</f>
        <v>163495743.88280356</v>
      </c>
      <c r="GG76">
        <f>(('RCP19 scenario'!P77*'Unit emission'!AX120+'RCP19 scenario'!P165*'Unit emission'!AX252)*4545454.54545455)/30</f>
        <v>188868718.87769121</v>
      </c>
      <c r="GH76">
        <f>(('RCP19 scenario'!Q77*'Unit emission'!AY120+'RCP19 scenario'!Q165*'Unit emission'!AY252)*4545454.54545455)/30</f>
        <v>190003544.74286988</v>
      </c>
      <c r="GI76">
        <f>(('RCP19 scenario'!R77*'Unit emission'!AZ120+'RCP19 scenario'!R165*'Unit emission'!AZ252)*4545454.54545455)/30</f>
        <v>852249983.84614754</v>
      </c>
      <c r="GJ76">
        <f>(('RCP19 scenario'!S77*'Unit emission'!BA120)*4545454.54545455)/30</f>
        <v>0</v>
      </c>
      <c r="GK76">
        <f>(('RCP19 scenario'!T77*'Unit emission'!AK120+'RCP19 scenario'!T165*'Unit emission'!AK252)*4545454.54545455)/30</f>
        <v>0</v>
      </c>
      <c r="GL76">
        <f>(('RCP19 scenario'!U77*'Unit emission'!AL120+'RCP19 scenario'!U165*'Unit emission'!AL252)*4545454.54545455)/30</f>
        <v>202669188.9651548</v>
      </c>
      <c r="GM76">
        <f>(('RCP19 scenario'!V77*'Unit emission'!AM120+'RCP19 scenario'!V165*'Unit emission'!AM252)*4545454.54545455)/30</f>
        <v>0</v>
      </c>
      <c r="GN76">
        <f>(('RCP19 scenario'!W77*'Unit emission'!AN120+'RCP19 scenario'!W165*'Unit emission'!AN252)*4545454.54545455)/30</f>
        <v>0</v>
      </c>
      <c r="GO76">
        <f>(('RCP19 scenario'!X77*'Unit emission'!AO120+'RCP19 scenario'!X165*'Unit emission'!AO252)*4545454.54545455)/30</f>
        <v>328925348.3212567</v>
      </c>
      <c r="GP76">
        <f>(('RCP19 scenario'!Y77*'Unit emission'!AP120+'RCP19 scenario'!Y165*'Unit emission'!AP252)*4545454.54545455)/30</f>
        <v>17816901.197216574</v>
      </c>
      <c r="GQ76">
        <f>(('RCP19 scenario'!Z77*'Unit emission'!AQ120+'RCP19 scenario'!Z165*'Unit emission'!AQ252)*4545454.54545455)/30</f>
        <v>63116047.645723775</v>
      </c>
      <c r="GR76">
        <f>(('RCP19 scenario'!AA77*'Unit emission'!AR120+'RCP19 scenario'!AA165*'Unit emission'!AR252)*4545454.54545455)/30</f>
        <v>306565246.46251339</v>
      </c>
      <c r="GS76">
        <f>(('RCP19 scenario'!AB77*'Unit emission'!AS120+'RCP19 scenario'!AB165*'Unit emission'!AS252)*4545454.54545455)/30</f>
        <v>1288780583.1792693</v>
      </c>
      <c r="GT76">
        <f>(('RCP19 scenario'!AC77*'Unit emission'!AT120+'RCP19 scenario'!AC165*'Unit emission'!AT252)*4545454.54545455)/30</f>
        <v>149634581.72532031</v>
      </c>
      <c r="GU76">
        <f>(('RCP19 scenario'!AD77*'Unit emission'!AU120+'RCP19 scenario'!AD165*'Unit emission'!AU252)*4545454.54545455)/30</f>
        <v>9995565.6617046893</v>
      </c>
      <c r="GV76">
        <f>(('RCP19 scenario'!AE77*'Unit emission'!AV120+'RCP19 scenario'!AE165*'Unit emission'!AV252)*4545454.54545455)/30</f>
        <v>68379140.463828281</v>
      </c>
      <c r="GW76">
        <f>(('RCP19 scenario'!AF77*'Unit emission'!AW120+'RCP19 scenario'!AF165*'Unit emission'!AW252)*4545454.54545455)/30</f>
        <v>98988926.001812011</v>
      </c>
      <c r="GX76">
        <f>(('RCP19 scenario'!AG77*'Unit emission'!AX120+'RCP19 scenario'!AG165*'Unit emission'!AX252)*4545454.54545455)/30</f>
        <v>92986905.291209459</v>
      </c>
      <c r="GY76">
        <f>(('RCP19 scenario'!AH77*'Unit emission'!AY120+'RCP19 scenario'!AH165*'Unit emission'!AY252)*4545454.54545455)/30</f>
        <v>112449007.06025323</v>
      </c>
      <c r="GZ76">
        <f>(('RCP19 scenario'!AI77*'Unit emission'!AZ120+'RCP19 scenario'!AI165*'Unit emission'!AZ252)*4545454.54545455)/30</f>
        <v>490681441.02705103</v>
      </c>
      <c r="HA76">
        <f>(('RCP19 scenario'!AJ77*'Unit emission'!BA120)*4545454.54545455)/30</f>
        <v>0</v>
      </c>
      <c r="HB76">
        <f>(('RCP19 scenario'!AK77*'Unit emission'!AK120+'RCP19 scenario'!AK165*'Unit emission'!AK252)*4545454.54545455)/30</f>
        <v>0</v>
      </c>
      <c r="HC76">
        <f>(('RCP19 scenario'!AL77*'Unit emission'!AL120+'RCP19 scenario'!AL165*'Unit emission'!AL252)*4545454.54545455)/30</f>
        <v>14879061.613774877</v>
      </c>
      <c r="HD76">
        <f>(('RCP19 scenario'!AM77*'Unit emission'!AM120+'RCP19 scenario'!AM165*'Unit emission'!AM252)*4545454.54545455)/30</f>
        <v>0</v>
      </c>
      <c r="HE76">
        <f>(('RCP19 scenario'!AN77*'Unit emission'!AN120+'RCP19 scenario'!AN165*'Unit emission'!AN252)*4545454.54545455)/30</f>
        <v>0</v>
      </c>
      <c r="HF76">
        <f>(('RCP19 scenario'!AO77*'Unit emission'!AO120+'RCP19 scenario'!AO165*'Unit emission'!AO252)*4545454.54545455)/30</f>
        <v>0</v>
      </c>
      <c r="HG76">
        <f>(('RCP19 scenario'!AP77*'Unit emission'!AP120+'RCP19 scenario'!AP165*'Unit emission'!AP252)*4545454.54545455)/30</f>
        <v>0</v>
      </c>
      <c r="HH76">
        <f>(('RCP19 scenario'!AQ77*'Unit emission'!AQ120+'RCP19 scenario'!AQ165*'Unit emission'!AQ252)*4545454.54545455)/30</f>
        <v>17795914.656600919</v>
      </c>
      <c r="HI76">
        <f>(('RCP19 scenario'!AR77*'Unit emission'!AR120+'RCP19 scenario'!AR165*'Unit emission'!AR252)*4545454.54545455)/30</f>
        <v>18636761.831291344</v>
      </c>
      <c r="HJ76">
        <f>(('RCP19 scenario'!AS77*'Unit emission'!AS120+'RCP19 scenario'!AS165*'Unit emission'!AS252)*4545454.54545455)/30</f>
        <v>206883919.47896782</v>
      </c>
      <c r="HK76">
        <f>(('RCP19 scenario'!AT77*'Unit emission'!AT120+'RCP19 scenario'!AT165*'Unit emission'!AT252)*4545454.54545455)/30</f>
        <v>19281734.997931659</v>
      </c>
      <c r="HL76">
        <f>(('RCP19 scenario'!AU77*'Unit emission'!AU120+'RCP19 scenario'!AU165*'Unit emission'!AU252)*4545454.54545455)/30</f>
        <v>0</v>
      </c>
      <c r="HM76">
        <f>(('RCP19 scenario'!AV77*'Unit emission'!AV120+'RCP19 scenario'!AV165*'Unit emission'!AV252)*4545454.54545455)/30</f>
        <v>32383192.588433348</v>
      </c>
      <c r="HN76">
        <f>(('RCP19 scenario'!AW77*'Unit emission'!AW120+'RCP19 scenario'!AW165*'Unit emission'!AW252)*4545454.54545455)/30</f>
        <v>34482108.120821983</v>
      </c>
      <c r="HO76">
        <f>(('RCP19 scenario'!AX77*'Unit emission'!AX120+'RCP19 scenario'!AX165*'Unit emission'!AX252)*4545454.54545455)/30</f>
        <v>0</v>
      </c>
      <c r="HP76">
        <f>(('RCP19 scenario'!AY77*'Unit emission'!AY120+'RCP19 scenario'!AY165*'Unit emission'!AY252)*4545454.54545455)/30</f>
        <v>34894469.377636984</v>
      </c>
      <c r="HQ76">
        <f>(('RCP19 scenario'!AZ77*'Unit emission'!AZ120+'RCP19 scenario'!AZ165*'Unit emission'!AZ252)*4545454.54545455)/30</f>
        <v>129112898.20795377</v>
      </c>
      <c r="HR76">
        <f>(('RCP19 scenario'!BA77*'Unit emission'!BA120)*4545454.54545455)/30</f>
        <v>0</v>
      </c>
      <c r="HS76" s="9">
        <f>(('RCP19 scenario'!BB77*'Unit emission'!AK120)*4545454.54545455)/30</f>
        <v>0</v>
      </c>
      <c r="HT76" s="9">
        <f>(('RCP19 scenario'!BC77*'Unit emission'!AL120)*4545454.54545455)/30</f>
        <v>0</v>
      </c>
      <c r="HU76" s="9">
        <f>(('RCP19 scenario'!BD77*'Unit emission'!AM120)*4545454.54545455)/30</f>
        <v>0</v>
      </c>
      <c r="HV76" s="9">
        <f>(('RCP19 scenario'!BE77*'Unit emission'!AN120)*4545454.54545455)/30</f>
        <v>0</v>
      </c>
      <c r="HW76" s="9">
        <f>(('RCP19 scenario'!BF77*'Unit emission'!AO120)*4545454.54545455)/30</f>
        <v>0</v>
      </c>
      <c r="HX76" s="9">
        <f>(('RCP19 scenario'!BG77*'Unit emission'!AP120)*4545454.54545455)/30</f>
        <v>0</v>
      </c>
      <c r="HY76" s="9">
        <f>(('RCP19 scenario'!BH77*'Unit emission'!AQ120)*4545454.54545455)/30</f>
        <v>0</v>
      </c>
      <c r="HZ76" s="9">
        <f>(('RCP19 scenario'!BI77*'Unit emission'!AR120)*4545454.54545455)/30</f>
        <v>0</v>
      </c>
      <c r="IA76" s="9">
        <f>(('RCP19 scenario'!BJ77*'Unit emission'!AS120)*4545454.54545455)/30</f>
        <v>0</v>
      </c>
      <c r="IB76" s="9">
        <f>(('RCP19 scenario'!BK77*'Unit emission'!AT120)*4545454.54545455)/30</f>
        <v>0</v>
      </c>
      <c r="IC76" s="9">
        <f>(('RCP19 scenario'!BL77*'Unit emission'!AU120)*4545454.54545455)/30</f>
        <v>0</v>
      </c>
      <c r="ID76" s="9">
        <f>(('RCP19 scenario'!BM77*'Unit emission'!AV120)*4545454.54545455)/30</f>
        <v>0</v>
      </c>
      <c r="IE76" s="9">
        <f>(('RCP19 scenario'!BN77*'Unit emission'!AW120)*4545454.54545455)/30</f>
        <v>0</v>
      </c>
      <c r="IF76" s="9">
        <f>(('RCP19 scenario'!BO77*'Unit emission'!AX120)*4545454.54545455)/30</f>
        <v>0</v>
      </c>
      <c r="IG76" s="9">
        <f>(('RCP19 scenario'!BP77*'Unit emission'!AY120)*4545454.54545455)/30</f>
        <v>0</v>
      </c>
      <c r="IH76" s="9">
        <f>(('RCP19 scenario'!BQ77*'Unit emission'!AZ120)*4545454.54545455)/30</f>
        <v>0</v>
      </c>
      <c r="II76" s="9">
        <f>(('RCP19 scenario'!BR77*'Unit emission'!BA120)*4545454.54545455)/30</f>
        <v>0</v>
      </c>
      <c r="IJ76" s="9">
        <f>(('RCP19 scenario'!BS77*'Unit emission'!AK120)*4545454.54545455)/30</f>
        <v>0</v>
      </c>
      <c r="IK76" s="9">
        <f>(('RCP19 scenario'!BT77*'Unit emission'!AL120)*4545454.54545455)/30</f>
        <v>0</v>
      </c>
      <c r="IL76" s="9">
        <f>(('RCP19 scenario'!BU77*'Unit emission'!AM120)*4545454.54545455)/30</f>
        <v>0</v>
      </c>
      <c r="IM76" s="9">
        <f>(('RCP19 scenario'!BV77*'Unit emission'!AN120)*4545454.54545455)/30</f>
        <v>0</v>
      </c>
      <c r="IN76" s="9">
        <f>(('RCP19 scenario'!BW77*'Unit emission'!AO120)*4545454.54545455)/30</f>
        <v>0</v>
      </c>
      <c r="IO76" s="9">
        <f>(('RCP19 scenario'!BX77*'Unit emission'!AP120)*4545454.54545455)/30</f>
        <v>0</v>
      </c>
      <c r="IP76" s="9">
        <f>(('RCP19 scenario'!BY77*'Unit emission'!AQ120)*4545454.54545455)/30</f>
        <v>0</v>
      </c>
      <c r="IQ76" s="9">
        <f>(('RCP19 scenario'!BZ77*'Unit emission'!AR120)*4545454.54545455)/30</f>
        <v>0</v>
      </c>
      <c r="IR76" s="9">
        <f>(('RCP19 scenario'!CA77*'Unit emission'!AS120)*4545454.54545455)/30</f>
        <v>0</v>
      </c>
      <c r="IS76" s="9">
        <f>(('RCP19 scenario'!CB77*'Unit emission'!AT120)*4545454.54545455)/30</f>
        <v>0</v>
      </c>
      <c r="IT76" s="9">
        <f>(('RCP19 scenario'!CC77*'Unit emission'!AU120)*4545454.54545455)/30</f>
        <v>0</v>
      </c>
      <c r="IU76" s="9">
        <f>(('RCP19 scenario'!CD77*'Unit emission'!AV120)*4545454.54545455)/30</f>
        <v>0</v>
      </c>
      <c r="IV76" s="9">
        <f>(('RCP19 scenario'!CE77*'Unit emission'!AW120)*4545454.54545455)/30</f>
        <v>0</v>
      </c>
      <c r="IW76" s="9">
        <f>(('RCP19 scenario'!CF77*'Unit emission'!AX120)*4545454.54545455)/30</f>
        <v>0</v>
      </c>
      <c r="IX76" s="9">
        <f>(('RCP19 scenario'!CG77*'Unit emission'!AY120)*4545454.54545455)/30</f>
        <v>0</v>
      </c>
      <c r="IY76" s="9">
        <f>(('RCP19 scenario'!CH77*'Unit emission'!AZ120)*4545454.54545455)/30</f>
        <v>0</v>
      </c>
    </row>
    <row r="77" spans="1:259" x14ac:dyDescent="0.25">
      <c r="A77">
        <v>2040</v>
      </c>
      <c r="B77">
        <f>(('Base-scenario'!C78*'Unit emission'!C121+'Base-scenario'!C166*'Unit emission'!C253)*4545454.54545455)/30</f>
        <v>-1447050.0679129474</v>
      </c>
      <c r="C77">
        <f>(('Base-scenario'!D78*'Unit emission'!D121+'Base-scenario'!D166*'Unit emission'!D253)*4545454.54545455)/30</f>
        <v>799400945.53623497</v>
      </c>
      <c r="D77">
        <f>(('Base-scenario'!E78*'Unit emission'!E121+'Base-scenario'!E166*'Unit emission'!E253)*4545454.54545455)/30</f>
        <v>823177601.47977018</v>
      </c>
      <c r="E77">
        <f>(('Base-scenario'!F78*'Unit emission'!F121+'Base-scenario'!F166*'Unit emission'!F253)*4545454.54545455)/30</f>
        <v>49117958.997871637</v>
      </c>
      <c r="F77">
        <f>(('Base-scenario'!G78*'Unit emission'!G121+'Base-scenario'!G166*'Unit emission'!G253)*4545454.54545455)/30</f>
        <v>703482995.45310581</v>
      </c>
      <c r="G77">
        <f>(('Base-scenario'!H78*'Unit emission'!H121+'Base-scenario'!H166*'Unit emission'!H253)*4545454.54545455)/30</f>
        <v>73721656.586636692</v>
      </c>
      <c r="H77">
        <f>(('Base-scenario'!I78*'Unit emission'!I121+'Base-scenario'!I166*'Unit emission'!I253)*4545454.54545455)/30</f>
        <v>45265620.180197366</v>
      </c>
      <c r="I77">
        <f>(('Base-scenario'!J78*'Unit emission'!J121+'Base-scenario'!J166*'Unit emission'!J253)*4545454.54545455)/30</f>
        <v>137507046.54195243</v>
      </c>
      <c r="J77">
        <f>(('Base-scenario'!K78*'Unit emission'!K121+'Base-scenario'!K166*'Unit emission'!K253)*4545454.54545455)/30</f>
        <v>2235509608.2925291</v>
      </c>
      <c r="K77">
        <f>(('Base-scenario'!L78*'Unit emission'!L121+'Base-scenario'!L166*'Unit emission'!L253)*4545454.54545455)/30</f>
        <v>279419501.03897518</v>
      </c>
      <c r="L77">
        <f>(('Base-scenario'!M78*'Unit emission'!M121+'Base-scenario'!M166*'Unit emission'!M253)*4545454.54545455)/30</f>
        <v>344873366.62856358</v>
      </c>
      <c r="M77">
        <f>(('Base-scenario'!N78*'Unit emission'!N121+'Base-scenario'!N166*'Unit emission'!N253)*4545454.54545455)/30</f>
        <v>25152243.449843429</v>
      </c>
      <c r="N77">
        <f>(('Base-scenario'!O78*'Unit emission'!O121+'Base-scenario'!O166*'Unit emission'!O253)*4545454.54545455)/30</f>
        <v>161303000.87890896</v>
      </c>
      <c r="O77">
        <f>(('Base-scenario'!P78*'Unit emission'!P121+'Base-scenario'!P166*'Unit emission'!P253)*4545454.54545455)/30</f>
        <v>242703705.02409402</v>
      </c>
      <c r="P77">
        <f>(('Base-scenario'!Q78*'Unit emission'!Q121+'Base-scenario'!Q166*'Unit emission'!Q253)*4545454.54545455)/30</f>
        <v>147284602.59854236</v>
      </c>
      <c r="Q77">
        <f>(('Base-scenario'!R78*'Unit emission'!R121+'Base-scenario'!R166*'Unit emission'!R253)*4545454.54545455)/30</f>
        <v>843604806.89011323</v>
      </c>
      <c r="R77">
        <v>0</v>
      </c>
      <c r="S77">
        <f>(('Base-scenario'!T78*'Unit emission'!C121+'Base-scenario'!T166*'Unit emission'!C253)*4545454.54545455)/30</f>
        <v>-1447050.0679129474</v>
      </c>
      <c r="T77">
        <f>(('Base-scenario'!U78*'Unit emission'!D121+'Base-scenario'!U166*'Unit emission'!D253)*4545454.54545455)/30</f>
        <v>428256810.62911236</v>
      </c>
      <c r="U77">
        <f>(('Base-scenario'!V78*'Unit emission'!E121+'Base-scenario'!V166*'Unit emission'!E253)*4545454.54545455)/30</f>
        <v>656434806.43702376</v>
      </c>
      <c r="V77">
        <f>(('Base-scenario'!W78*'Unit emission'!F121+'Base-scenario'!W166*'Unit emission'!F253)*4545454.54545455)/30</f>
        <v>5575470.7553144852</v>
      </c>
      <c r="W77">
        <f>(('Base-scenario'!X78*'Unit emission'!G121+'Base-scenario'!X166*'Unit emission'!G253)*4545454.54545455)/30</f>
        <v>235678869.07017037</v>
      </c>
      <c r="X77">
        <f>(('Base-scenario'!Y78*'Unit emission'!H121+'Base-scenario'!Y166*'Unit emission'!H253)*4545454.54545455)/30</f>
        <v>48173418.340273529</v>
      </c>
      <c r="Y77">
        <f>(('Base-scenario'!Z78*'Unit emission'!I121+'Base-scenario'!Z166*'Unit emission'!I253)*4545454.54545455)/30</f>
        <v>-1611828.7851734043</v>
      </c>
      <c r="Z77">
        <f>(('Base-scenario'!AA78*'Unit emission'!J121+'Base-scenario'!AA166*'Unit emission'!J253)*4545454.54545455)/30</f>
        <v>31465486.109931204</v>
      </c>
      <c r="AA77">
        <f>(('Base-scenario'!AB78*'Unit emission'!K121+'Base-scenario'!AB166*'Unit emission'!K253)*4545454.54545455)/30</f>
        <v>1397702473.9331915</v>
      </c>
      <c r="AB77">
        <f>(('Base-scenario'!AC78*'Unit emission'!L121+'Base-scenario'!AC166*'Unit emission'!L253)*4545454.54545455)/30</f>
        <v>174485421.5164237</v>
      </c>
      <c r="AC77">
        <f>(('Base-scenario'!AD78*'Unit emission'!M121+'Base-scenario'!AD166*'Unit emission'!M253)*4545454.54545455)/30</f>
        <v>214296582.28752747</v>
      </c>
      <c r="AD77">
        <f>(('Base-scenario'!AE78*'Unit emission'!N121+'Base-scenario'!AE166*'Unit emission'!N253)*4545454.54545455)/30</f>
        <v>9274894.5248996038</v>
      </c>
      <c r="AE77">
        <f>(('Base-scenario'!AF78*'Unit emission'!O121+'Base-scenario'!AF166*'Unit emission'!O253)*4545454.54545455)/30</f>
        <v>94489277.013376176</v>
      </c>
      <c r="AF77">
        <f>(('Base-scenario'!AG78*'Unit emission'!P121+'Base-scenario'!AG166*'Unit emission'!P253)*4545454.54545455)/30</f>
        <v>176334330.48326957</v>
      </c>
      <c r="AG77">
        <f>(('Base-scenario'!AH78*'Unit emission'!Q121+'Base-scenario'!AH166*'Unit emission'!Q253)*4545454.54545455)/30</f>
        <v>99579886.20004344</v>
      </c>
      <c r="AH77">
        <f>(('Base-scenario'!AI78*'Unit emission'!R121+'Base-scenario'!AI166*'Unit emission'!R253)*4545454.54545455)/30</f>
        <v>572703742.9985497</v>
      </c>
      <c r="AI77">
        <v>0</v>
      </c>
      <c r="AJ77">
        <f>(('Base-scenario'!AK78*'Unit emission'!C121+'Base-scenario'!AK166*'Unit emission'!C253)*4545454.54545455)/30</f>
        <v>-1447050.0679129474</v>
      </c>
      <c r="AK77">
        <f>(('Base-scenario'!AL78*'Unit emission'!D121+'Base-scenario'!AL166*'Unit emission'!D253)*4545454.54545455)/30</f>
        <v>-34304757.586627923</v>
      </c>
      <c r="AL77">
        <f>(('Base-scenario'!AM78*'Unit emission'!E121+'Base-scenario'!AM166*'Unit emission'!E253)*4545454.54545455)/30</f>
        <v>273945894.75544953</v>
      </c>
      <c r="AM77">
        <f>(('Base-scenario'!AN78*'Unit emission'!F121+'Base-scenario'!AN166*'Unit emission'!F253)*4545454.54545455)/30</f>
        <v>-537277.80254215421</v>
      </c>
      <c r="AN77">
        <f>(('Base-scenario'!AO78*'Unit emission'!G121+'Base-scenario'!AO166*'Unit emission'!G253)*4545454.54545455)/30</f>
        <v>-183748.09625112737</v>
      </c>
      <c r="AO77">
        <f>(('Base-scenario'!AP78*'Unit emission'!H121+'Base-scenario'!AP166*'Unit emission'!H253)*4545454.54545455)/30</f>
        <v>22625180.093910549</v>
      </c>
      <c r="AP77">
        <f>(('Base-scenario'!AQ78*'Unit emission'!I121+'Base-scenario'!AQ166*'Unit emission'!I253)*4545454.54545455)/30</f>
        <v>-1611828.7851734043</v>
      </c>
      <c r="AQ77">
        <f>(('Base-scenario'!AR78*'Unit emission'!J121+'Base-scenario'!AR166*'Unit emission'!J253)*4545454.54545455)/30</f>
        <v>-171710.65470488387</v>
      </c>
      <c r="AR77">
        <f>(('Base-scenario'!AS78*'Unit emission'!K121+'Base-scenario'!AS166*'Unit emission'!K253)*4545454.54545455)/30</f>
        <v>559895339.57383895</v>
      </c>
      <c r="AS77">
        <f>(('Base-scenario'!AT78*'Unit emission'!L121+'Base-scenario'!AT166*'Unit emission'!L253)*4545454.54545455)/30</f>
        <v>69551341.993869841</v>
      </c>
      <c r="AT77">
        <f>(('Base-scenario'!AU78*'Unit emission'!M121+'Base-scenario'!AU166*'Unit emission'!M253)*4545454.54545455)/30</f>
        <v>83719797.946492374</v>
      </c>
      <c r="AU77">
        <f>(('Base-scenario'!AV78*'Unit emission'!N121+'Base-scenario'!AV166*'Unit emission'!N253)*4545454.54545455)/30</f>
        <v>0</v>
      </c>
      <c r="AV77">
        <f>(('Base-scenario'!AW78*'Unit emission'!O121+'Base-scenario'!AW166*'Unit emission'!O253)*4545454.54545455)/30</f>
        <v>27675553.147842944</v>
      </c>
      <c r="AW77">
        <f>(('Base-scenario'!AX78*'Unit emission'!P121+'Base-scenario'!AX166*'Unit emission'!P253)*4545454.54545455)/30</f>
        <v>109964955.94244312</v>
      </c>
      <c r="AX77">
        <f>(('Base-scenario'!AY78*'Unit emission'!Q121+'Base-scenario'!AY166*'Unit emission'!Q253)*4545454.54545455)/30</f>
        <v>51875169.801544242</v>
      </c>
      <c r="AY77">
        <f>(('Base-scenario'!AZ78*'Unit emission'!R121+'Base-scenario'!AZ166*'Unit emission'!R253)*4545454.54545455)/30</f>
        <v>301802679.1069839</v>
      </c>
      <c r="AZ77">
        <v>0</v>
      </c>
      <c r="BA77" s="9">
        <f>(('Base-scenario'!BB78*'Unit emission'!C121)*4545454.54545455)/30</f>
        <v>0</v>
      </c>
      <c r="BB77" s="9">
        <f>(('Base-scenario'!BC78*'Unit emission'!D121)*4545454.54545455)/30</f>
        <v>0</v>
      </c>
      <c r="BC77" s="9">
        <f>(('Base-scenario'!BD78*'Unit emission'!E121)*4545454.54545455)/30</f>
        <v>0</v>
      </c>
      <c r="BD77" s="9">
        <f>(('Base-scenario'!BE78*'Unit emission'!F121)*4545454.54545455)/30</f>
        <v>0</v>
      </c>
      <c r="BE77" s="9">
        <f>(('Base-scenario'!BF78*'Unit emission'!G121)*4545454.54545455)/30</f>
        <v>0</v>
      </c>
      <c r="BF77" s="9">
        <f>(('Base-scenario'!BG78*'Unit emission'!H121)*4545454.54545455)/30</f>
        <v>0</v>
      </c>
      <c r="BG77" s="9">
        <f>(('Base-scenario'!BH78*'Unit emission'!I121)*4545454.54545455)/30</f>
        <v>0</v>
      </c>
      <c r="BH77" s="9">
        <f>(('Base-scenario'!BI78*'Unit emission'!J121)*4545454.54545455)/30</f>
        <v>0</v>
      </c>
      <c r="BI77" s="9">
        <f>(('Base-scenario'!BJ78*'Unit emission'!K121)*4545454.54545455)/30</f>
        <v>0</v>
      </c>
      <c r="BJ77" s="9">
        <f>(('Base-scenario'!BK78*'Unit emission'!L121)*4545454.54545455)/30</f>
        <v>0</v>
      </c>
      <c r="BK77" s="9">
        <f>(('Base-scenario'!BL78*'Unit emission'!M121)*4545454.54545455)/30</f>
        <v>0</v>
      </c>
      <c r="BL77" s="9">
        <f>(('Base-scenario'!BM78*'Unit emission'!N121)*4545454.54545455)/30</f>
        <v>0</v>
      </c>
      <c r="BM77" s="9">
        <f>(('Base-scenario'!BN78*'Unit emission'!O121)*4545454.54545455)/30</f>
        <v>0</v>
      </c>
      <c r="BN77" s="9">
        <f>(('Base-scenario'!BO78*'Unit emission'!P121)*4545454.54545455)/30</f>
        <v>0</v>
      </c>
      <c r="BO77" s="9">
        <f>(('Base-scenario'!BP78*'Unit emission'!Q121)*4545454.54545455)/30</f>
        <v>0</v>
      </c>
      <c r="BP77" s="9">
        <f>(('Base-scenario'!BQ78*'Unit emission'!R121)*4545454.54545455)/30</f>
        <v>0</v>
      </c>
      <c r="BQ77" s="9">
        <v>0</v>
      </c>
      <c r="BR77" s="9">
        <f>(('Base-scenario'!BS78*'Unit emission'!C121)*4545454.54545455)/30</f>
        <v>0</v>
      </c>
      <c r="BS77" s="9">
        <f>(('Base-scenario'!BT78*'Unit emission'!D121)*4545454.54545455)/30</f>
        <v>0</v>
      </c>
      <c r="BT77" s="9">
        <f>(('Base-scenario'!BU78*'Unit emission'!E121)*4545454.54545455)/30</f>
        <v>0</v>
      </c>
      <c r="BU77" s="9">
        <f>(('Base-scenario'!BV78*'Unit emission'!F121)*4545454.54545455)/30</f>
        <v>0</v>
      </c>
      <c r="BV77" s="9">
        <f>(('Base-scenario'!BW78*'Unit emission'!G121)*4545454.54545455)/30</f>
        <v>0</v>
      </c>
      <c r="BW77" s="9">
        <f>(('Base-scenario'!BX78*'Unit emission'!H121)*4545454.54545455)/30</f>
        <v>0</v>
      </c>
      <c r="BX77" s="9">
        <f>(('Base-scenario'!BY78*'Unit emission'!I121)*4545454.54545455)/30</f>
        <v>0</v>
      </c>
      <c r="BY77" s="9">
        <f>(('Base-scenario'!BZ78*'Unit emission'!J121)*4545454.54545455)/30</f>
        <v>0</v>
      </c>
      <c r="BZ77" s="9">
        <f>(('Base-scenario'!CA78*'Unit emission'!K121)*4545454.54545455)/30</f>
        <v>0</v>
      </c>
      <c r="CA77" s="9">
        <f>(('Base-scenario'!CB78*'Unit emission'!L121)*4545454.54545455)/30</f>
        <v>0</v>
      </c>
      <c r="CB77" s="9">
        <f>(('Base-scenario'!CC78*'Unit emission'!M121)*4545454.54545455)/30</f>
        <v>0</v>
      </c>
      <c r="CC77" s="9">
        <f>(('Base-scenario'!CD78*'Unit emission'!N121)*4545454.54545455)/30</f>
        <v>0</v>
      </c>
      <c r="CD77" s="9">
        <f>(('Base-scenario'!CE78*'Unit emission'!O121)*4545454.54545455)/30</f>
        <v>0</v>
      </c>
      <c r="CE77" s="9">
        <f>(('Base-scenario'!CF78*'Unit emission'!P121)*4545454.54545455)/30</f>
        <v>0</v>
      </c>
      <c r="CF77" s="9">
        <f>(('Base-scenario'!CG78*'Unit emission'!Q121)*4545454.54545455)/30</f>
        <v>0</v>
      </c>
      <c r="CG77" s="9">
        <f>(('Base-scenario'!CH78*'Unit emission'!R121)*4545454.54545455)/30</f>
        <v>0</v>
      </c>
      <c r="CH77">
        <v>0</v>
      </c>
      <c r="CI77">
        <v>0</v>
      </c>
      <c r="CJ77">
        <v>68</v>
      </c>
      <c r="CK77">
        <f>(('RCP26 scenario'!C78*'Unit emission'!T121+'RCP26 scenario'!C166*'Unit emission'!T253)*4545454.54545455)/30</f>
        <v>1512436658.2954943</v>
      </c>
      <c r="CL77">
        <f>(('RCP26 scenario'!D78*'Unit emission'!U121+'RCP26 scenario'!D166*'Unit emission'!U253)*4545454.54545455)/30</f>
        <v>422066635.76960868</v>
      </c>
      <c r="CM77">
        <f>(('RCP26 scenario'!E78*'Unit emission'!V121+'RCP26 scenario'!E166*'Unit emission'!V253)*4545454.54545455)/30</f>
        <v>199382851.56984556</v>
      </c>
      <c r="CN77">
        <f>(('RCP26 scenario'!F78*'Unit emission'!W121+'RCP26 scenario'!F166*'Unit emission'!W253)*4545454.54545455)/30</f>
        <v>21601880.981840823</v>
      </c>
      <c r="CO77">
        <f>(('RCP26 scenario'!G78*'Unit emission'!X121+'RCP26 scenario'!G166*'Unit emission'!X253)*4545454.54545455)/30</f>
        <v>543175979.03262103</v>
      </c>
      <c r="CP77">
        <f>(('RCP26 scenario'!H78*'Unit emission'!Y121+'RCP26 scenario'!H166*'Unit emission'!Y253)*4545454.54545455)/30</f>
        <v>91230810.36439085</v>
      </c>
      <c r="CQ77">
        <f>(('RCP26 scenario'!I78*'Unit emission'!Z121+'RCP26 scenario'!I166*'Unit emission'!Z253)*4545454.54545455)/30</f>
        <v>62276424.835999407</v>
      </c>
      <c r="CR77">
        <f>(('RCP26 scenario'!J78*'Unit emission'!AA121+'RCP26 scenario'!J166*'Unit emission'!AA253)*4545454.54545455)/30</f>
        <v>413698144.41035938</v>
      </c>
      <c r="CS77">
        <f>(('RCP26 scenario'!K78*'Unit emission'!AB121+'RCP26 scenario'!K166*'Unit emission'!AB253)*4545454.54545455)/30</f>
        <v>2102448220.4893305</v>
      </c>
      <c r="CT77">
        <f>(('RCP26 scenario'!L78*'Unit emission'!AC121+'RCP26 scenario'!L166*'Unit emission'!AC253)*4545454.54545455)/30</f>
        <v>370468935.52311814</v>
      </c>
      <c r="CU77">
        <f>(('RCP26 scenario'!M78*'Unit emission'!AD121+'RCP26 scenario'!M166*'Unit emission'!AD253)*4545454.54545455)/30</f>
        <v>506773685.28981316</v>
      </c>
      <c r="CV77">
        <f>(('RCP26 scenario'!N78*'Unit emission'!AE121+'RCP26 scenario'!N166*'Unit emission'!AE253)*4545454.54545455)/30</f>
        <v>45530123.763550974</v>
      </c>
      <c r="CW77">
        <f>(('RCP26 scenario'!O78*'Unit emission'!AF121+'RCP26 scenario'!O166*'Unit emission'!AF253)*4545454.54545455)/30</f>
        <v>139744883.33270487</v>
      </c>
      <c r="CX77">
        <f>(('RCP26 scenario'!P78*'Unit emission'!AG121+'RCP26 scenario'!P166*'Unit emission'!AG253)*4545454.54545455)/30</f>
        <v>83502046.692217052</v>
      </c>
      <c r="CY77">
        <f>(('RCP26 scenario'!Q78*'Unit emission'!AH121+'RCP26 scenario'!Q166*'Unit emission'!AH253)*4545454.54545455)/30</f>
        <v>100047440.72796914</v>
      </c>
      <c r="CZ77">
        <f>(('RCP26 scenario'!R78*'Unit emission'!AI121+'RCP26 scenario'!R166*'Unit emission'!AI253)*4545454.54545455)/30</f>
        <v>603695537.42847455</v>
      </c>
      <c r="DA77">
        <f>(('RCP26 scenario'!S78*'Unit emission'!AJ121)*4545454.54545455)/30</f>
        <v>0</v>
      </c>
      <c r="DB77">
        <f>(('RCP26 scenario'!T78*'Unit emission'!T121+'RCP26 scenario'!T166*'Unit emission'!T253)*4545454.54545455)/30</f>
        <v>552816411.79221046</v>
      </c>
      <c r="DC77">
        <f>(('RCP26 scenario'!U78*'Unit emission'!U121+'RCP26 scenario'!U166*'Unit emission'!U253)*4545454.54545455)/30</f>
        <v>14786793.268943435</v>
      </c>
      <c r="DD77">
        <f>(('RCP26 scenario'!V78*'Unit emission'!V121+'RCP26 scenario'!V166*'Unit emission'!V253)*4545454.54545455)/30</f>
        <v>85950779.786002025</v>
      </c>
      <c r="DE77">
        <f>(('RCP26 scenario'!W78*'Unit emission'!W121+'RCP26 scenario'!W166*'Unit emission'!W253)*4545454.54545455)/30</f>
        <v>-522291.42732009361</v>
      </c>
      <c r="DF77">
        <f>(('RCP26 scenario'!X78*'Unit emission'!X121+'RCP26 scenario'!X166*'Unit emission'!X253)*4545454.54545455)/30</f>
        <v>126015088.95827219</v>
      </c>
      <c r="DG77">
        <f>(('RCP26 scenario'!Y78*'Unit emission'!Y121+'RCP26 scenario'!Y166*'Unit emission'!Y253)*4545454.54545455)/30</f>
        <v>54004577.71262002</v>
      </c>
      <c r="DH77">
        <f>(('RCP26 scenario'!Z78*'Unit emission'!Z121+'RCP26 scenario'!Z166*'Unit emission'!Z253)*4545454.54545455)/30</f>
        <v>24926945.42379633</v>
      </c>
      <c r="DI77">
        <f>(('RCP26 scenario'!AA78*'Unit emission'!AA121+'RCP26 scenario'!AA166*'Unit emission'!AA253)*4545454.54545455)/30</f>
        <v>216450400.41390973</v>
      </c>
      <c r="DJ77">
        <f>(('RCP26 scenario'!AB78*'Unit emission'!AB121+'RCP26 scenario'!AB166*'Unit emission'!AB253)*4545454.54545455)/30</f>
        <v>1142631251.6283813</v>
      </c>
      <c r="DK77">
        <f>(('RCP26 scenario'!AC78*'Unit emission'!AC121+'RCP26 scenario'!AC166*'Unit emission'!AC253)*4545454.54545455)/30</f>
        <v>222347708.02998492</v>
      </c>
      <c r="DL77">
        <f>(('RCP26 scenario'!AD78*'Unit emission'!AD121+'RCP26 scenario'!AD166*'Unit emission'!AD253)*4545454.54545455)/30</f>
        <v>238469554.69697225</v>
      </c>
      <c r="DM77">
        <f>(('RCP26 scenario'!AE78*'Unit emission'!AE121+'RCP26 scenario'!AE166*'Unit emission'!AE253)*4545454.54545455)/30</f>
        <v>21340207.006643161</v>
      </c>
      <c r="DN77">
        <f>(('RCP26 scenario'!AF78*'Unit emission'!AF121+'RCP26 scenario'!AF166*'Unit emission'!AF253)*4545454.54545455)/30</f>
        <v>59261536.107467219</v>
      </c>
      <c r="DO77">
        <f>(('RCP26 scenario'!AG78*'Unit emission'!AG121+'RCP26 scenario'!AG166*'Unit emission'!AG253)*4545454.54545455)/30</f>
        <v>7696636.9564404162</v>
      </c>
      <c r="DP77">
        <f>(('RCP26 scenario'!AH78*'Unit emission'!AH121+'RCP26 scenario'!AH166*'Unit emission'!AH253)*4545454.54545455)/30</f>
        <v>35058623.282421038</v>
      </c>
      <c r="DQ77">
        <f>(('RCP26 scenario'!AI78*'Unit emission'!AI121+'RCP26 scenario'!AI166*'Unit emission'!AI253)*4545454.54545455)/30</f>
        <v>280955927.67912948</v>
      </c>
      <c r="DR77">
        <f>(('RCP26 scenario'!AJ78*'Unit emission'!AJ121)*4545454.54545455)/30</f>
        <v>0</v>
      </c>
      <c r="DS77">
        <f>(('RCP26 scenario'!AK78*'Unit emission'!T121+'RCP26 scenario'!AK166*'Unit emission'!T253)*4545454.54545455)/30</f>
        <v>-1416103.1441945757</v>
      </c>
      <c r="DT77">
        <f>(('RCP26 scenario'!AL78*'Unit emission'!U121+'RCP26 scenario'!AL166*'Unit emission'!U253)*4545454.54545455)/30</f>
        <v>-33111218.413226943</v>
      </c>
      <c r="DU77">
        <f>(('RCP26 scenario'!AM78*'Unit emission'!V121+'RCP26 scenario'!AM166*'Unit emission'!V253)*4545454.54545455)/30</f>
        <v>-8568361.9836511053</v>
      </c>
      <c r="DV77">
        <f>(('RCP26 scenario'!AN78*'Unit emission'!W121+'RCP26 scenario'!AN166*'Unit emission'!W253)*4545454.54545455)/30</f>
        <v>-522291.42732009361</v>
      </c>
      <c r="DW77">
        <f>(('RCP26 scenario'!AO78*'Unit emission'!X121+'RCP26 scenario'!AO166*'Unit emission'!X253)*4545454.54545455)/30</f>
        <v>-179769.84311143227</v>
      </c>
      <c r="DX77">
        <f>(('RCP26 scenario'!AP78*'Unit emission'!Y121+'RCP26 scenario'!AP166*'Unit emission'!Y253)*4545454.54545455)/30</f>
        <v>5093337.1863190057</v>
      </c>
      <c r="DY77">
        <f>(('RCP26 scenario'!AQ78*'Unit emission'!Z121+'RCP26 scenario'!AQ166*'Unit emission'!Z253)*4545454.54545455)/30</f>
        <v>-1579705.5172769115</v>
      </c>
      <c r="DZ77">
        <f>(('RCP26 scenario'!AR78*'Unit emission'!AA121+'RCP26 scenario'!AR166*'Unit emission'!AA253)*4545454.54545455)/30</f>
        <v>19202656.417461146</v>
      </c>
      <c r="EA77">
        <f>(('RCP26 scenario'!AS78*'Unit emission'!AB121+'RCP26 scenario'!AS166*'Unit emission'!AB253)*4545454.54545455)/30</f>
        <v>182814282.76741841</v>
      </c>
      <c r="EB77">
        <f>(('RCP26 scenario'!AT78*'Unit emission'!AC121+'RCP26 scenario'!AT166*'Unit emission'!AC253)*4545454.54545455)/30</f>
        <v>74226480.536851868</v>
      </c>
      <c r="EC77">
        <f>(('RCP26 scenario'!AU78*'Unit emission'!AD121+'RCP26 scenario'!AU166*'Unit emission'!AD253)*4545454.54545455)/30</f>
        <v>-77990.269555531879</v>
      </c>
      <c r="ED77">
        <f>(('RCP26 scenario'!AV78*'Unit emission'!AE121+'RCP26 scenario'!AV166*'Unit emission'!AE253)*4545454.54545455)/30</f>
        <v>0</v>
      </c>
      <c r="EE77">
        <f>(('RCP26 scenario'!AW78*'Unit emission'!AF121+'RCP26 scenario'!AW166*'Unit emission'!AF253)*4545454.54545455)/30</f>
        <v>0</v>
      </c>
      <c r="EF77">
        <f>(('RCP26 scenario'!AX78*'Unit emission'!AG121+'RCP26 scenario'!AX166*'Unit emission'!AG253)*4545454.54545455)/30</f>
        <v>-56960.117861299972</v>
      </c>
      <c r="EG77">
        <f>(('RCP26 scenario'!AY78*'Unit emission'!AH121+'RCP26 scenario'!AY166*'Unit emission'!AH253)*4545454.54545455)/30</f>
        <v>-17042.01944541631</v>
      </c>
      <c r="EH77">
        <f>(('RCP26 scenario'!AZ78*'Unit emission'!AI121+'RCP26 scenario'!AZ166*'Unit emission'!AI253)*4545454.54545455)/30</f>
        <v>-261034.64712849681</v>
      </c>
      <c r="EI77">
        <f>(('RCP26 scenario'!BA78*'Unit emission'!AJ121)*4545454.54545455)/30</f>
        <v>0</v>
      </c>
      <c r="EJ77" s="9">
        <f>(('RCP26 scenario'!BB78*'Unit emission'!T121)*4545454.54545455)/30</f>
        <v>0</v>
      </c>
      <c r="EK77" s="9">
        <f>(('RCP26 scenario'!BC78*'Unit emission'!U121)*4545454.54545455)/30</f>
        <v>0</v>
      </c>
      <c r="EL77" s="9">
        <f>(('RCP26 scenario'!BD78*'Unit emission'!V121)*4545454.54545455)/30</f>
        <v>0</v>
      </c>
      <c r="EM77" s="9">
        <f>(('RCP26 scenario'!BE78*'Unit emission'!W121)*4545454.54545455)/30</f>
        <v>0</v>
      </c>
      <c r="EN77" s="9">
        <f>(('RCP26 scenario'!BF78*'Unit emission'!X121)*4545454.54545455)/30</f>
        <v>0</v>
      </c>
      <c r="EO77" s="9">
        <f>(('RCP26 scenario'!BG78*'Unit emission'!Y121)*4545454.54545455)/30</f>
        <v>0</v>
      </c>
      <c r="EP77" s="9">
        <f>(('RCP26 scenario'!BH78*'Unit emission'!Z121)*4545454.54545455)/30</f>
        <v>0</v>
      </c>
      <c r="EQ77" s="9">
        <f>(('RCP26 scenario'!BI78*'Unit emission'!AA121)*4545454.54545455)/30</f>
        <v>0</v>
      </c>
      <c r="ER77" s="9">
        <f>(('RCP26 scenario'!BJ78*'Unit emission'!AB121)*4545454.54545455)/30</f>
        <v>0</v>
      </c>
      <c r="ES77" s="9">
        <f>(('RCP26 scenario'!BK78*'Unit emission'!AC121)*4545454.54545455)/30</f>
        <v>0</v>
      </c>
      <c r="ET77" s="9">
        <f>(('RCP26 scenario'!BL78*'Unit emission'!AD121)*4545454.54545455)/30</f>
        <v>0</v>
      </c>
      <c r="EU77" s="9">
        <f>(('RCP26 scenario'!BM78*'Unit emission'!AE121)*4545454.54545455)/30</f>
        <v>0</v>
      </c>
      <c r="EV77" s="9">
        <f>(('RCP26 scenario'!BN78*'Unit emission'!AF121)*4545454.54545455)/30</f>
        <v>0</v>
      </c>
      <c r="EW77" s="9">
        <f>(('RCP26 scenario'!BO78*'Unit emission'!AG121)*4545454.54545455)/30</f>
        <v>0</v>
      </c>
      <c r="EX77" s="9">
        <f>(('RCP26 scenario'!BP78*'Unit emission'!AH121)*4545454.54545455)/30</f>
        <v>0</v>
      </c>
      <c r="EY77" s="9">
        <f>(('RCP26 scenario'!BQ78*'Unit emission'!AI121)*4545454.54545455)/30</f>
        <v>0</v>
      </c>
      <c r="EZ77" s="9">
        <f>(('RCP26 scenario'!BR78*'Unit emission'!AJ121)*4545454.54545455)/30</f>
        <v>0</v>
      </c>
      <c r="FA77" s="9">
        <f>(('RCP26 scenario'!BS78*'Unit emission'!T121)*4545454.54545455)/30</f>
        <v>0</v>
      </c>
      <c r="FB77" s="9">
        <f>(('RCP26 scenario'!BT78*'Unit emission'!U121)*4545454.54545455)/30</f>
        <v>0</v>
      </c>
      <c r="FC77" s="9">
        <f>(('RCP26 scenario'!BU78*'Unit emission'!V121)*4545454.54545455)/30</f>
        <v>0</v>
      </c>
      <c r="FD77" s="9">
        <f>(('RCP26 scenario'!BV78*'Unit emission'!W121)*4545454.54545455)/30</f>
        <v>0</v>
      </c>
      <c r="FE77" s="9">
        <f>(('RCP26 scenario'!BW78*'Unit emission'!X121)*4545454.54545455)/30</f>
        <v>0</v>
      </c>
      <c r="FF77" s="9">
        <f>(('RCP26 scenario'!BX78*'Unit emission'!Y121)*4545454.54545455)/30</f>
        <v>0</v>
      </c>
      <c r="FG77" s="9">
        <f>(('RCP26 scenario'!BY78*'Unit emission'!Z121)*4545454.54545455)/30</f>
        <v>0</v>
      </c>
      <c r="FH77" s="9">
        <f>(('RCP26 scenario'!BZ78*'Unit emission'!AA121)*4545454.54545455)/30</f>
        <v>0</v>
      </c>
      <c r="FI77" s="9">
        <f>(('RCP26 scenario'!CA78*'Unit emission'!AB121)*4545454.54545455)/30</f>
        <v>0</v>
      </c>
      <c r="FJ77" s="9">
        <f>(('RCP26 scenario'!CB78*'Unit emission'!AC121)*4545454.54545455)/30</f>
        <v>0</v>
      </c>
      <c r="FK77" s="9">
        <f>(('RCP26 scenario'!CC78*'Unit emission'!AD121)*4545454.54545455)/30</f>
        <v>0</v>
      </c>
      <c r="FL77" s="9">
        <f>(('RCP26 scenario'!CD78*'Unit emission'!AE121)*4545454.54545455)/30</f>
        <v>0</v>
      </c>
      <c r="FM77" s="9">
        <f>(('RCP26 scenario'!CE78*'Unit emission'!AF121)*4545454.54545455)/30</f>
        <v>0</v>
      </c>
      <c r="FN77" s="9">
        <f>(('RCP26 scenario'!CF78*'Unit emission'!AG121)*4545454.54545455)/30</f>
        <v>0</v>
      </c>
      <c r="FO77" s="9">
        <f>(('RCP26 scenario'!CG78*'Unit emission'!AH121)*4545454.54545455)/30</f>
        <v>0</v>
      </c>
      <c r="FP77" s="9">
        <f>(('RCP26 scenario'!CH78*'Unit emission'!AI121)*4545454.54545455)/30</f>
        <v>0</v>
      </c>
      <c r="FQ77">
        <v>0</v>
      </c>
      <c r="FR77">
        <v>0</v>
      </c>
      <c r="FS77">
        <v>68</v>
      </c>
      <c r="FT77">
        <f>(('RCP19 scenario'!C78*'Unit emission'!AK121+'RCP19 scenario'!C166*'Unit emission'!AK253)*4545454.54545455)/30</f>
        <v>238273429.30309477</v>
      </c>
      <c r="FU77">
        <f>(('RCP19 scenario'!D78*'Unit emission'!AL121+'RCP19 scenario'!D166*'Unit emission'!AL253)*4545454.54545455)/30</f>
        <v>775966318.93750632</v>
      </c>
      <c r="FV77">
        <f>(('RCP19 scenario'!E78*'Unit emission'!AM121+'RCP19 scenario'!E166*'Unit emission'!AM253)*4545454.54545455)/30</f>
        <v>156959777.09712881</v>
      </c>
      <c r="FW77">
        <f>(('RCP19 scenario'!F78*'Unit emission'!AN121+'RCP19 scenario'!F166*'Unit emission'!AN253)*4545454.54545455)/30</f>
        <v>22691340.730497804</v>
      </c>
      <c r="FX77">
        <f>(('RCP19 scenario'!G78*'Unit emission'!AO121+'RCP19 scenario'!G166*'Unit emission'!AO253)*4545454.54545455)/30</f>
        <v>634441532.79056013</v>
      </c>
      <c r="FY77">
        <f>(('RCP19 scenario'!H78*'Unit emission'!AP121+'RCP19 scenario'!H166*'Unit emission'!AP253)*4545454.54545455)/30</f>
        <v>74037996.109182581</v>
      </c>
      <c r="FZ77">
        <f>(('RCP19 scenario'!I78*'Unit emission'!AQ121+'RCP19 scenario'!I166*'Unit emission'!AQ253)*4545454.54545455)/30</f>
        <v>127915922.0898301</v>
      </c>
      <c r="GA77">
        <f>(('RCP19 scenario'!J78*'Unit emission'!AR121+'RCP19 scenario'!J166*'Unit emission'!AR253)*4545454.54545455)/30</f>
        <v>595613227.40736628</v>
      </c>
      <c r="GB77">
        <f>(('RCP19 scenario'!K78*'Unit emission'!AS121+'RCP19 scenario'!K166*'Unit emission'!AS253)*4545454.54545455)/30</f>
        <v>2552492682.0828605</v>
      </c>
      <c r="GC77">
        <f>(('RCP19 scenario'!L78*'Unit emission'!AT121+'RCP19 scenario'!L166*'Unit emission'!AT253)*4545454.54545455)/30</f>
        <v>314989592.57220423</v>
      </c>
      <c r="GD77">
        <f>(('RCP19 scenario'!M78*'Unit emission'!AU121+'RCP19 scenario'!M166*'Unit emission'!AU253)*4545454.54545455)/30</f>
        <v>153874451.62634328</v>
      </c>
      <c r="GE77">
        <f>(('RCP19 scenario'!N78*'Unit emission'!AV121+'RCP19 scenario'!N166*'Unit emission'!AV253)*4545454.54545455)/30</f>
        <v>127987286.29975088</v>
      </c>
      <c r="GF77">
        <f>(('RCP19 scenario'!O78*'Unit emission'!AW121+'RCP19 scenario'!O166*'Unit emission'!AW253)*4545454.54545455)/30</f>
        <v>148277337.14885324</v>
      </c>
      <c r="GG77">
        <f>(('RCP19 scenario'!P78*'Unit emission'!AX121+'RCP19 scenario'!P166*'Unit emission'!AX253)*4545454.54545455)/30</f>
        <v>197857615.39699793</v>
      </c>
      <c r="GH77">
        <f>(('RCP19 scenario'!Q78*'Unit emission'!AY121+'RCP19 scenario'!Q166*'Unit emission'!AY253)*4545454.54545455)/30</f>
        <v>166762028.42681101</v>
      </c>
      <c r="GI77">
        <f>(('RCP19 scenario'!R78*'Unit emission'!AZ121+'RCP19 scenario'!R166*'Unit emission'!AZ253)*4545454.54545455)/30</f>
        <v>894554265.29617286</v>
      </c>
      <c r="GJ77">
        <f>(('RCP19 scenario'!S78*'Unit emission'!BA121)*4545454.54545455)/30</f>
        <v>0</v>
      </c>
      <c r="GK77">
        <f>(('RCP19 scenario'!T78*'Unit emission'!AK121+'RCP19 scenario'!T166*'Unit emission'!AK253)*4545454.54545455)/30</f>
        <v>-1364111.0802901669</v>
      </c>
      <c r="GL77">
        <f>(('RCP19 scenario'!U78*'Unit emission'!AL121+'RCP19 scenario'!U166*'Unit emission'!AL253)*4545454.54545455)/30</f>
        <v>465801375.41892064</v>
      </c>
      <c r="GM77">
        <f>(('RCP19 scenario'!V78*'Unit emission'!AM121+'RCP19 scenario'!V166*'Unit emission'!AM253)*4545454.54545455)/30</f>
        <v>52663091.343879938</v>
      </c>
      <c r="GN77">
        <f>(('RCP19 scenario'!W78*'Unit emission'!AN121+'RCP19 scenario'!W166*'Unit emission'!AN253)*4545454.54545455)/30</f>
        <v>-497113.72031012492</v>
      </c>
      <c r="GO77">
        <f>(('RCP19 scenario'!X78*'Unit emission'!AO121+'RCP19 scenario'!X166*'Unit emission'!AO253)*4545454.54545455)/30</f>
        <v>303955299.50488931</v>
      </c>
      <c r="GP77">
        <f>(('RCP19 scenario'!Y78*'Unit emission'!AP121+'RCP19 scenario'!Y166*'Unit emission'!AP253)*4545454.54545455)/30</f>
        <v>52476787.55200848</v>
      </c>
      <c r="GQ77">
        <f>(('RCP19 scenario'!Z78*'Unit emission'!AQ121+'RCP19 scenario'!Z166*'Unit emission'!AQ253)*4545454.54545455)/30</f>
        <v>80842196.754159555</v>
      </c>
      <c r="GR77">
        <f>(('RCP19 scenario'!AA78*'Unit emission'!AR121+'RCP19 scenario'!AA166*'Unit emission'!AR253)*4545454.54545455)/30</f>
        <v>324735397.28822982</v>
      </c>
      <c r="GS77">
        <f>(('RCP19 scenario'!AB78*'Unit emission'!AS121+'RCP19 scenario'!AB166*'Unit emission'!AS253)*4545454.54545455)/30</f>
        <v>1493092493.1960168</v>
      </c>
      <c r="GT77">
        <f>(('RCP19 scenario'!AC78*'Unit emission'!AT121+'RCP19 scenario'!AC166*'Unit emission'!AT253)*4545454.54545455)/30</f>
        <v>184248384.56007057</v>
      </c>
      <c r="GU77">
        <f>(('RCP19 scenario'!AD78*'Unit emission'!AU121+'RCP19 scenario'!AD166*'Unit emission'!AU253)*4545454.54545455)/30</f>
        <v>33311549.296747342</v>
      </c>
      <c r="GV77">
        <f>(('RCP19 scenario'!AE78*'Unit emission'!AV121+'RCP19 scenario'!AE166*'Unit emission'!AV253)*4545454.54545455)/30</f>
        <v>87416521.400109306</v>
      </c>
      <c r="GW77">
        <f>(('RCP19 scenario'!AF78*'Unit emission'!AW121+'RCP19 scenario'!AF166*'Unit emission'!AW253)*4545454.54545455)/30</f>
        <v>88205437.783062875</v>
      </c>
      <c r="GX77">
        <f>(('RCP19 scenario'!AG78*'Unit emission'!AX121+'RCP19 scenario'!AG166*'Unit emission'!AX253)*4545454.54545455)/30</f>
        <v>106996384.22752847</v>
      </c>
      <c r="GY77">
        <f>(('RCP19 scenario'!AH78*'Unit emission'!AY121+'RCP19 scenario'!AH166*'Unit emission'!AY253)*4545454.54545455)/30</f>
        <v>96174976.242719993</v>
      </c>
      <c r="GZ77">
        <f>(('RCP19 scenario'!AI78*'Unit emission'!AZ121+'RCP19 scenario'!AI166*'Unit emission'!AZ253)*4545454.54545455)/30</f>
        <v>536805239.04700148</v>
      </c>
      <c r="HA77">
        <f>(('RCP19 scenario'!AJ78*'Unit emission'!BA121)*4545454.54545455)/30</f>
        <v>0</v>
      </c>
      <c r="HB77">
        <f>(('RCP19 scenario'!AK78*'Unit emission'!AK121+'RCP19 scenario'!AK166*'Unit emission'!AK253)*4545454.54545455)/30</f>
        <v>-1364111.0802901669</v>
      </c>
      <c r="HC77">
        <f>(('RCP19 scenario'!AL78*'Unit emission'!AL121+'RCP19 scenario'!AL166*'Unit emission'!AL253)*4545454.54545455)/30</f>
        <v>-21960713.785226386</v>
      </c>
      <c r="HD77">
        <f>(('RCP19 scenario'!AM78*'Unit emission'!AM121+'RCP19 scenario'!AM166*'Unit emission'!AM253)*4545454.54545455)/30</f>
        <v>-8216695.1631888719</v>
      </c>
      <c r="HE77">
        <f>(('RCP19 scenario'!AN78*'Unit emission'!AN121+'RCP19 scenario'!AN166*'Unit emission'!AN253)*4545454.54545455)/30</f>
        <v>-497113.72031012492</v>
      </c>
      <c r="HF77">
        <f>(('RCP19 scenario'!AO78*'Unit emission'!AO121+'RCP19 scenario'!AO166*'Unit emission'!AO253)*4545454.54545455)/30</f>
        <v>-172020.67157922653</v>
      </c>
      <c r="HG77">
        <f>(('RCP19 scenario'!AP78*'Unit emission'!AP121+'RCP19 scenario'!AP166*'Unit emission'!AP253)*4545454.54545455)/30</f>
        <v>19682045.206498839</v>
      </c>
      <c r="HH77">
        <f>(('RCP19 scenario'!AQ78*'Unit emission'!AQ121+'RCP19 scenario'!AQ166*'Unit emission'!AQ253)*4545454.54545455)/30</f>
        <v>33768471.418488964</v>
      </c>
      <c r="HI77">
        <f>(('RCP19 scenario'!AR78*'Unit emission'!AR121+'RCP19 scenario'!AR166*'Unit emission'!AR253)*4545454.54545455)/30</f>
        <v>53857567.169092759</v>
      </c>
      <c r="HJ77">
        <f>(('RCP19 scenario'!AS78*'Unit emission'!AS121+'RCP19 scenario'!AS166*'Unit emission'!AS253)*4545454.54545455)/30</f>
        <v>433692304.30919796</v>
      </c>
      <c r="HK77">
        <f>(('RCP19 scenario'!AT78*'Unit emission'!AT121+'RCP19 scenario'!AT166*'Unit emission'!AT253)*4545454.54545455)/30</f>
        <v>53507176.547937244</v>
      </c>
      <c r="HL77">
        <f>(('RCP19 scenario'!AU78*'Unit emission'!AU121+'RCP19 scenario'!AU166*'Unit emission'!AU253)*4545454.54545455)/30</f>
        <v>-74059.330409296221</v>
      </c>
      <c r="HM77">
        <f>(('RCP19 scenario'!AV78*'Unit emission'!AV121+'RCP19 scenario'!AV166*'Unit emission'!AV253)*4545454.54545455)/30</f>
        <v>46845756.500466995</v>
      </c>
      <c r="HN77">
        <f>(('RCP19 scenario'!AW78*'Unit emission'!AW121+'RCP19 scenario'!AW166*'Unit emission'!AW253)*4545454.54545455)/30</f>
        <v>28133538.417271931</v>
      </c>
      <c r="HO77">
        <f>(('RCP19 scenario'!AX78*'Unit emission'!AX121+'RCP19 scenario'!AX166*'Unit emission'!AX253)*4545454.54545455)/30</f>
        <v>-54660.423690062089</v>
      </c>
      <c r="HP77">
        <f>(('RCP19 scenario'!AY78*'Unit emission'!AY121+'RCP19 scenario'!AY166*'Unit emission'!AY253)*4545454.54545455)/30</f>
        <v>25587924.058628809</v>
      </c>
      <c r="HQ77">
        <f>(('RCP19 scenario'!AZ78*'Unit emission'!AZ121+'RCP19 scenario'!AZ166*'Unit emission'!AZ253)*4545454.54545455)/30</f>
        <v>179056212.79783186</v>
      </c>
      <c r="HR77">
        <f>(('RCP19 scenario'!BA78*'Unit emission'!BA121)*4545454.54545455)/30</f>
        <v>0</v>
      </c>
      <c r="HS77" s="9">
        <f>(('RCP19 scenario'!BB78*'Unit emission'!AK121)*4545454.54545455)/30</f>
        <v>0</v>
      </c>
      <c r="HT77" s="9">
        <f>(('RCP19 scenario'!BC78*'Unit emission'!AL121)*4545454.54545455)/30</f>
        <v>0</v>
      </c>
      <c r="HU77" s="9">
        <f>(('RCP19 scenario'!BD78*'Unit emission'!AM121)*4545454.54545455)/30</f>
        <v>0</v>
      </c>
      <c r="HV77" s="9">
        <f>(('RCP19 scenario'!BE78*'Unit emission'!AN121)*4545454.54545455)/30</f>
        <v>0</v>
      </c>
      <c r="HW77" s="9">
        <f>(('RCP19 scenario'!BF78*'Unit emission'!AO121)*4545454.54545455)/30</f>
        <v>0</v>
      </c>
      <c r="HX77" s="9">
        <f>(('RCP19 scenario'!BG78*'Unit emission'!AP121)*4545454.54545455)/30</f>
        <v>0</v>
      </c>
      <c r="HY77" s="9">
        <f>(('RCP19 scenario'!BH78*'Unit emission'!AQ121)*4545454.54545455)/30</f>
        <v>0</v>
      </c>
      <c r="HZ77" s="9">
        <f>(('RCP19 scenario'!BI78*'Unit emission'!AR121)*4545454.54545455)/30</f>
        <v>0</v>
      </c>
      <c r="IA77" s="9">
        <f>(('RCP19 scenario'!BJ78*'Unit emission'!AS121)*4545454.54545455)/30</f>
        <v>0</v>
      </c>
      <c r="IB77" s="9">
        <f>(('RCP19 scenario'!BK78*'Unit emission'!AT121)*4545454.54545455)/30</f>
        <v>0</v>
      </c>
      <c r="IC77" s="9">
        <f>(('RCP19 scenario'!BL78*'Unit emission'!AU121)*4545454.54545455)/30</f>
        <v>0</v>
      </c>
      <c r="ID77" s="9">
        <f>(('RCP19 scenario'!BM78*'Unit emission'!AV121)*4545454.54545455)/30</f>
        <v>0</v>
      </c>
      <c r="IE77" s="9">
        <f>(('RCP19 scenario'!BN78*'Unit emission'!AW121)*4545454.54545455)/30</f>
        <v>0</v>
      </c>
      <c r="IF77" s="9">
        <f>(('RCP19 scenario'!BO78*'Unit emission'!AX121)*4545454.54545455)/30</f>
        <v>0</v>
      </c>
      <c r="IG77" s="9">
        <f>(('RCP19 scenario'!BP78*'Unit emission'!AY121)*4545454.54545455)/30</f>
        <v>0</v>
      </c>
      <c r="IH77" s="9">
        <f>(('RCP19 scenario'!BQ78*'Unit emission'!AZ121)*4545454.54545455)/30</f>
        <v>0</v>
      </c>
      <c r="II77" s="9">
        <f>(('RCP19 scenario'!BR78*'Unit emission'!BA121)*4545454.54545455)/30</f>
        <v>0</v>
      </c>
      <c r="IJ77" s="9">
        <f>(('RCP19 scenario'!BS78*'Unit emission'!AK121)*4545454.54545455)/30</f>
        <v>0</v>
      </c>
      <c r="IK77" s="9">
        <f>(('RCP19 scenario'!BT78*'Unit emission'!AL121)*4545454.54545455)/30</f>
        <v>0</v>
      </c>
      <c r="IL77" s="9">
        <f>(('RCP19 scenario'!BU78*'Unit emission'!AM121)*4545454.54545455)/30</f>
        <v>0</v>
      </c>
      <c r="IM77" s="9">
        <f>(('RCP19 scenario'!BV78*'Unit emission'!AN121)*4545454.54545455)/30</f>
        <v>0</v>
      </c>
      <c r="IN77" s="9">
        <f>(('RCP19 scenario'!BW78*'Unit emission'!AO121)*4545454.54545455)/30</f>
        <v>0</v>
      </c>
      <c r="IO77" s="9">
        <f>(('RCP19 scenario'!BX78*'Unit emission'!AP121)*4545454.54545455)/30</f>
        <v>0</v>
      </c>
      <c r="IP77" s="9">
        <f>(('RCP19 scenario'!BY78*'Unit emission'!AQ121)*4545454.54545455)/30</f>
        <v>0</v>
      </c>
      <c r="IQ77" s="9">
        <f>(('RCP19 scenario'!BZ78*'Unit emission'!AR121)*4545454.54545455)/30</f>
        <v>0</v>
      </c>
      <c r="IR77" s="9">
        <f>(('RCP19 scenario'!CA78*'Unit emission'!AS121)*4545454.54545455)/30</f>
        <v>0</v>
      </c>
      <c r="IS77" s="9">
        <f>(('RCP19 scenario'!CB78*'Unit emission'!AT121)*4545454.54545455)/30</f>
        <v>0</v>
      </c>
      <c r="IT77" s="9">
        <f>(('RCP19 scenario'!CC78*'Unit emission'!AU121)*4545454.54545455)/30</f>
        <v>0</v>
      </c>
      <c r="IU77" s="9">
        <f>(('RCP19 scenario'!CD78*'Unit emission'!AV121)*4545454.54545455)/30</f>
        <v>0</v>
      </c>
      <c r="IV77" s="9">
        <f>(('RCP19 scenario'!CE78*'Unit emission'!AW121)*4545454.54545455)/30</f>
        <v>0</v>
      </c>
      <c r="IW77" s="9">
        <f>(('RCP19 scenario'!CF78*'Unit emission'!AX121)*4545454.54545455)/30</f>
        <v>0</v>
      </c>
      <c r="IX77" s="9">
        <f>(('RCP19 scenario'!CG78*'Unit emission'!AY121)*4545454.54545455)/30</f>
        <v>0</v>
      </c>
      <c r="IY77" s="9">
        <f>(('RCP19 scenario'!CH78*'Unit emission'!AZ121)*4545454.54545455)/30</f>
        <v>0</v>
      </c>
    </row>
    <row r="78" spans="1:259" x14ac:dyDescent="0.25">
      <c r="A78">
        <v>2041</v>
      </c>
      <c r="B78">
        <f>(('Base-scenario'!C79*'Unit emission'!C122+'Base-scenario'!C167*'Unit emission'!C254)*4545454.54545455)/30</f>
        <v>-2211738.8581592483</v>
      </c>
      <c r="C78">
        <f>(('Base-scenario'!D79*'Unit emission'!D122+'Base-scenario'!D167*'Unit emission'!D254)*4545454.54545455)/30</f>
        <v>557638559.98250091</v>
      </c>
      <c r="D78">
        <f>(('Base-scenario'!E79*'Unit emission'!E122+'Base-scenario'!E167*'Unit emission'!E254)*4545454.54545455)/30</f>
        <v>0</v>
      </c>
      <c r="E78">
        <f>(('Base-scenario'!F79*'Unit emission'!F122+'Base-scenario'!F167*'Unit emission'!F254)*4545454.54545455)/30</f>
        <v>85057676.706801966</v>
      </c>
      <c r="F78">
        <f>(('Base-scenario'!G79*'Unit emission'!G122+'Base-scenario'!G167*'Unit emission'!G254)*4545454.54545455)/30</f>
        <v>824348191.10885155</v>
      </c>
      <c r="G78">
        <f>(('Base-scenario'!H79*'Unit emission'!H122+'Base-scenario'!H167*'Unit emission'!H254)*4545454.54545455)/30</f>
        <v>101720837.74142605</v>
      </c>
      <c r="H78">
        <f>(('Base-scenario'!I79*'Unit emission'!I122+'Base-scenario'!I167*'Unit emission'!I254)*4545454.54545455)/30</f>
        <v>123240101.88467315</v>
      </c>
      <c r="I78">
        <f>(('Base-scenario'!J79*'Unit emission'!J122+'Base-scenario'!J167*'Unit emission'!J254)*4545454.54545455)/30</f>
        <v>255150770.94021061</v>
      </c>
      <c r="J78">
        <f>(('Base-scenario'!K79*'Unit emission'!K122+'Base-scenario'!K167*'Unit emission'!K254)*4545454.54545455)/30</f>
        <v>2948836134.6064124</v>
      </c>
      <c r="K78">
        <f>(('Base-scenario'!L79*'Unit emission'!L122+'Base-scenario'!L167*'Unit emission'!L254)*4545454.54545455)/30</f>
        <v>368364234.93659127</v>
      </c>
      <c r="L78">
        <f>(('Base-scenario'!M79*'Unit emission'!M122+'Base-scenario'!M167*'Unit emission'!M254)*4545454.54545455)/30</f>
        <v>411592092.20774609</v>
      </c>
      <c r="M78">
        <f>(('Base-scenario'!N79*'Unit emission'!N122+'Base-scenario'!N167*'Unit emission'!N254)*4545454.54545455)/30</f>
        <v>36597812.766516201</v>
      </c>
      <c r="N78">
        <f>(('Base-scenario'!O79*'Unit emission'!O122+'Base-scenario'!O167*'Unit emission'!O254)*4545454.54545455)/30</f>
        <v>214998944.16366187</v>
      </c>
      <c r="O78">
        <f>(('Base-scenario'!P79*'Unit emission'!P122+'Base-scenario'!P167*'Unit emission'!P254)*4545454.54545455)/30</f>
        <v>284515767.66464585</v>
      </c>
      <c r="P78">
        <f>(('Base-scenario'!Q79*'Unit emission'!Q122+'Base-scenario'!Q167*'Unit emission'!Q254)*4545454.54545455)/30</f>
        <v>183198023.71684444</v>
      </c>
      <c r="Q78">
        <f>(('Base-scenario'!R79*'Unit emission'!R122+'Base-scenario'!R167*'Unit emission'!R254)*4545454.54545455)/30</f>
        <v>820151608.91577005</v>
      </c>
      <c r="R78">
        <v>0</v>
      </c>
      <c r="S78">
        <f>(('Base-scenario'!T79*'Unit emission'!C122+'Base-scenario'!T167*'Unit emission'!C254)*4545454.54545455)/30</f>
        <v>-2211738.8581592483</v>
      </c>
      <c r="T78">
        <f>(('Base-scenario'!U79*'Unit emission'!D122+'Base-scenario'!U167*'Unit emission'!D254)*4545454.54545455)/30</f>
        <v>233297693.33650458</v>
      </c>
      <c r="U78">
        <f>(('Base-scenario'!V79*'Unit emission'!E122+'Base-scenario'!V167*'Unit emission'!E254)*4545454.54545455)/30</f>
        <v>0</v>
      </c>
      <c r="V78">
        <f>(('Base-scenario'!W79*'Unit emission'!F122+'Base-scenario'!W167*'Unit emission'!F254)*4545454.54545455)/30</f>
        <v>35470649.330195501</v>
      </c>
      <c r="W78">
        <f>(('Base-scenario'!X79*'Unit emission'!G122+'Base-scenario'!X167*'Unit emission'!G254)*4545454.54545455)/30</f>
        <v>316343367.21268398</v>
      </c>
      <c r="X78">
        <f>(('Base-scenario'!Y79*'Unit emission'!H122+'Base-scenario'!Y167*'Unit emission'!H254)*4545454.54545455)/30</f>
        <v>69342779.643701211</v>
      </c>
      <c r="Y78">
        <f>(('Base-scenario'!Z79*'Unit emission'!I122+'Base-scenario'!Z167*'Unit emission'!I254)*4545454.54545455)/30</f>
        <v>62257354.064547285</v>
      </c>
      <c r="Z78">
        <f>(('Base-scenario'!AA79*'Unit emission'!J122+'Base-scenario'!AA167*'Unit emission'!J254)*4545454.54545455)/30</f>
        <v>127701389.73066612</v>
      </c>
      <c r="AA78">
        <f>(('Base-scenario'!AB79*'Unit emission'!K122+'Base-scenario'!AB167*'Unit emission'!K254)*4545454.54545455)/30</f>
        <v>1921085960.376333</v>
      </c>
      <c r="AB78">
        <f>(('Base-scenario'!AC79*'Unit emission'!L122+'Base-scenario'!AC167*'Unit emission'!L254)*4545454.54545455)/30</f>
        <v>240102506.67058226</v>
      </c>
      <c r="AC78">
        <f>(('Base-scenario'!AD79*'Unit emission'!M122+'Base-scenario'!AD167*'Unit emission'!M254)*4545454.54545455)/30</f>
        <v>258725151.58548912</v>
      </c>
      <c r="AD78">
        <f>(('Base-scenario'!AE79*'Unit emission'!N122+'Base-scenario'!AE167*'Unit emission'!N254)*4545454.54545455)/30</f>
        <v>18216843.418964602</v>
      </c>
      <c r="AE78">
        <f>(('Base-scenario'!AF79*'Unit emission'!O122+'Base-scenario'!AF167*'Unit emission'!O254)*4545454.54545455)/30</f>
        <v>134617840.5693672</v>
      </c>
      <c r="AF78">
        <f>(('Base-scenario'!AG79*'Unit emission'!P122+'Base-scenario'!AG167*'Unit emission'!P254)*4545454.54545455)/30</f>
        <v>202865278.37330285</v>
      </c>
      <c r="AG78">
        <f>(('Base-scenario'!AH79*'Unit emission'!Q122+'Base-scenario'!AH167*'Unit emission'!Q254)*4545454.54545455)/30</f>
        <v>124798441.14544426</v>
      </c>
      <c r="AH78">
        <f>(('Base-scenario'!AI79*'Unit emission'!R122+'Base-scenario'!AI167*'Unit emission'!R254)*4545454.54545455)/30</f>
        <v>520268187.99516356</v>
      </c>
      <c r="AI78">
        <v>0</v>
      </c>
      <c r="AJ78">
        <f>(('Base-scenario'!AK79*'Unit emission'!C122+'Base-scenario'!AK167*'Unit emission'!C254)*4545454.54545455)/30</f>
        <v>-2211738.8581592483</v>
      </c>
      <c r="AK78">
        <f>(('Base-scenario'!AL79*'Unit emission'!D122+'Base-scenario'!AL167*'Unit emission'!D254)*4545454.54545455)/30</f>
        <v>-9973405.861524811</v>
      </c>
      <c r="AL78">
        <f>(('Base-scenario'!AM79*'Unit emission'!E122+'Base-scenario'!AM167*'Unit emission'!E254)*4545454.54545455)/30</f>
        <v>0</v>
      </c>
      <c r="AM78">
        <f>(('Base-scenario'!AN79*'Unit emission'!F122+'Base-scenario'!AN167*'Unit emission'!F254)*4545454.54545455)/30</f>
        <v>-786590.30141077563</v>
      </c>
      <c r="AN78">
        <f>(('Base-scenario'!AO79*'Unit emission'!G122+'Base-scenario'!AO167*'Unit emission'!G254)*4545454.54545455)/30</f>
        <v>-755826.03489938879</v>
      </c>
      <c r="AO78">
        <f>(('Base-scenario'!AP79*'Unit emission'!H122+'Base-scenario'!AP167*'Unit emission'!H254)*4545454.54545455)/30</f>
        <v>36964721.54597611</v>
      </c>
      <c r="AP78">
        <f>(('Base-scenario'!AQ79*'Unit emission'!I122+'Base-scenario'!AQ167*'Unit emission'!I254)*4545454.54545455)/30</f>
        <v>0</v>
      </c>
      <c r="AQ78">
        <f>(('Base-scenario'!AR79*'Unit emission'!J122+'Base-scenario'!AR167*'Unit emission'!J254)*4545454.54545455)/30</f>
        <v>-51900.51829464874</v>
      </c>
      <c r="AR78">
        <f>(('Base-scenario'!AS79*'Unit emission'!K122+'Base-scenario'!AS167*'Unit emission'!K254)*4545454.54545455)/30</f>
        <v>893335786.14625204</v>
      </c>
      <c r="AS78">
        <f>(('Base-scenario'!AT79*'Unit emission'!L122+'Base-scenario'!AT167*'Unit emission'!L254)*4545454.54545455)/30</f>
        <v>111840778.40457293</v>
      </c>
      <c r="AT78">
        <f>(('Base-scenario'!AU79*'Unit emission'!M122+'Base-scenario'!AU167*'Unit emission'!M254)*4545454.54545455)/30</f>
        <v>105858210.96323255</v>
      </c>
      <c r="AU78">
        <f>(('Base-scenario'!AV79*'Unit emission'!N122+'Base-scenario'!AV167*'Unit emission'!N254)*4545454.54545455)/30</f>
        <v>0</v>
      </c>
      <c r="AV78">
        <f>(('Base-scenario'!AW79*'Unit emission'!O122+'Base-scenario'!AW167*'Unit emission'!O254)*4545454.54545455)/30</f>
        <v>54236736.975072749</v>
      </c>
      <c r="AW78">
        <f>(('Base-scenario'!AX79*'Unit emission'!P122+'Base-scenario'!AX167*'Unit emission'!P254)*4545454.54545455)/30</f>
        <v>121214789.0819585</v>
      </c>
      <c r="AX78">
        <f>(('Base-scenario'!AY79*'Unit emission'!Q122+'Base-scenario'!AY167*'Unit emission'!Q254)*4545454.54545455)/30</f>
        <v>66398858.574044146</v>
      </c>
      <c r="AY78">
        <f>(('Base-scenario'!AZ79*'Unit emission'!R122+'Base-scenario'!AZ167*'Unit emission'!R254)*4545454.54545455)/30</f>
        <v>220384767.07456067</v>
      </c>
      <c r="AZ78">
        <v>0</v>
      </c>
      <c r="BA78" s="9">
        <f>(('Base-scenario'!BB79*'Unit emission'!C122)*4545454.54545455)/30</f>
        <v>0</v>
      </c>
      <c r="BB78" s="9">
        <f>(('Base-scenario'!BC79*'Unit emission'!D122)*4545454.54545455)/30</f>
        <v>0</v>
      </c>
      <c r="BC78" s="9">
        <f>(('Base-scenario'!BD79*'Unit emission'!E122)*4545454.54545455)/30</f>
        <v>0</v>
      </c>
      <c r="BD78" s="9">
        <f>(('Base-scenario'!BE79*'Unit emission'!F122)*4545454.54545455)/30</f>
        <v>0</v>
      </c>
      <c r="BE78" s="9">
        <f>(('Base-scenario'!BF79*'Unit emission'!G122)*4545454.54545455)/30</f>
        <v>0</v>
      </c>
      <c r="BF78" s="9">
        <f>(('Base-scenario'!BG79*'Unit emission'!H122)*4545454.54545455)/30</f>
        <v>0</v>
      </c>
      <c r="BG78" s="9">
        <f>(('Base-scenario'!BH79*'Unit emission'!I122)*4545454.54545455)/30</f>
        <v>0</v>
      </c>
      <c r="BH78" s="9">
        <f>(('Base-scenario'!BI79*'Unit emission'!J122)*4545454.54545455)/30</f>
        <v>0</v>
      </c>
      <c r="BI78" s="9">
        <f>(('Base-scenario'!BJ79*'Unit emission'!K122)*4545454.54545455)/30</f>
        <v>0</v>
      </c>
      <c r="BJ78" s="9">
        <f>(('Base-scenario'!BK79*'Unit emission'!L122)*4545454.54545455)/30</f>
        <v>0</v>
      </c>
      <c r="BK78" s="9">
        <f>(('Base-scenario'!BL79*'Unit emission'!M122)*4545454.54545455)/30</f>
        <v>0</v>
      </c>
      <c r="BL78" s="9">
        <f>(('Base-scenario'!BM79*'Unit emission'!N122)*4545454.54545455)/30</f>
        <v>0</v>
      </c>
      <c r="BM78" s="9">
        <f>(('Base-scenario'!BN79*'Unit emission'!O122)*4545454.54545455)/30</f>
        <v>0</v>
      </c>
      <c r="BN78" s="9">
        <f>(('Base-scenario'!BO79*'Unit emission'!P122)*4545454.54545455)/30</f>
        <v>0</v>
      </c>
      <c r="BO78" s="9">
        <f>(('Base-scenario'!BP79*'Unit emission'!Q122)*4545454.54545455)/30</f>
        <v>0</v>
      </c>
      <c r="BP78" s="9">
        <f>(('Base-scenario'!BQ79*'Unit emission'!R122)*4545454.54545455)/30</f>
        <v>0</v>
      </c>
      <c r="BQ78" s="9">
        <v>0</v>
      </c>
      <c r="BR78" s="9">
        <f>(('Base-scenario'!BS79*'Unit emission'!C122)*4545454.54545455)/30</f>
        <v>0</v>
      </c>
      <c r="BS78" s="9">
        <f>(('Base-scenario'!BT79*'Unit emission'!D122)*4545454.54545455)/30</f>
        <v>0</v>
      </c>
      <c r="BT78" s="9">
        <f>(('Base-scenario'!BU79*'Unit emission'!E122)*4545454.54545455)/30</f>
        <v>0</v>
      </c>
      <c r="BU78" s="9">
        <f>(('Base-scenario'!BV79*'Unit emission'!F122)*4545454.54545455)/30</f>
        <v>0</v>
      </c>
      <c r="BV78" s="9">
        <f>(('Base-scenario'!BW79*'Unit emission'!G122)*4545454.54545455)/30</f>
        <v>0</v>
      </c>
      <c r="BW78" s="9">
        <f>(('Base-scenario'!BX79*'Unit emission'!H122)*4545454.54545455)/30</f>
        <v>0</v>
      </c>
      <c r="BX78" s="9">
        <f>(('Base-scenario'!BY79*'Unit emission'!I122)*4545454.54545455)/30</f>
        <v>0</v>
      </c>
      <c r="BY78" s="9">
        <f>(('Base-scenario'!BZ79*'Unit emission'!J122)*4545454.54545455)/30</f>
        <v>0</v>
      </c>
      <c r="BZ78" s="9">
        <f>(('Base-scenario'!CA79*'Unit emission'!K122)*4545454.54545455)/30</f>
        <v>0</v>
      </c>
      <c r="CA78" s="9">
        <f>(('Base-scenario'!CB79*'Unit emission'!L122)*4545454.54545455)/30</f>
        <v>0</v>
      </c>
      <c r="CB78" s="9">
        <f>(('Base-scenario'!CC79*'Unit emission'!M122)*4545454.54545455)/30</f>
        <v>0</v>
      </c>
      <c r="CC78" s="9">
        <f>(('Base-scenario'!CD79*'Unit emission'!N122)*4545454.54545455)/30</f>
        <v>0</v>
      </c>
      <c r="CD78" s="9">
        <f>(('Base-scenario'!CE79*'Unit emission'!O122)*4545454.54545455)/30</f>
        <v>0</v>
      </c>
      <c r="CE78" s="9">
        <f>(('Base-scenario'!CF79*'Unit emission'!P122)*4545454.54545455)/30</f>
        <v>0</v>
      </c>
      <c r="CF78" s="9">
        <f>(('Base-scenario'!CG79*'Unit emission'!Q122)*4545454.54545455)/30</f>
        <v>0</v>
      </c>
      <c r="CG78" s="9">
        <f>(('Base-scenario'!CH79*'Unit emission'!R122)*4545454.54545455)/30</f>
        <v>0</v>
      </c>
      <c r="CH78">
        <v>0</v>
      </c>
      <c r="CI78">
        <v>0</v>
      </c>
      <c r="CJ78">
        <v>68.033333333333331</v>
      </c>
      <c r="CK78">
        <f>(('RCP26 scenario'!C79*'Unit emission'!T122+'RCP26 scenario'!C167*'Unit emission'!T254)*4545454.54545455)/30</f>
        <v>1998741067.7273364</v>
      </c>
      <c r="CL78">
        <f>(('RCP26 scenario'!D79*'Unit emission'!U122+'RCP26 scenario'!D167*'Unit emission'!U254)*4545454.54545455)/30</f>
        <v>474772240.6990937</v>
      </c>
      <c r="CM78">
        <f>(('RCP26 scenario'!E79*'Unit emission'!V122+'RCP26 scenario'!E167*'Unit emission'!V254)*4545454.54545455)/30</f>
        <v>0</v>
      </c>
      <c r="CN78">
        <f>(('RCP26 scenario'!F79*'Unit emission'!W122+'RCP26 scenario'!F167*'Unit emission'!W254)*4545454.54545455)/30</f>
        <v>100257461.53943866</v>
      </c>
      <c r="CO78">
        <f>(('RCP26 scenario'!G79*'Unit emission'!X122+'RCP26 scenario'!G167*'Unit emission'!X254)*4545454.54545455)/30</f>
        <v>953809578.27206731</v>
      </c>
      <c r="CP78">
        <f>(('RCP26 scenario'!H79*'Unit emission'!Y122+'RCP26 scenario'!H167*'Unit emission'!Y254)*4545454.54545455)/30</f>
        <v>127435936.70263821</v>
      </c>
      <c r="CQ78">
        <f>(('RCP26 scenario'!I79*'Unit emission'!Z122+'RCP26 scenario'!I167*'Unit emission'!Z254)*4545454.54545455)/30</f>
        <v>111871181.04668665</v>
      </c>
      <c r="CR78">
        <f>(('RCP26 scenario'!J79*'Unit emission'!AA122+'RCP26 scenario'!J167*'Unit emission'!AA254)*4545454.54545455)/30</f>
        <v>624571569.84742343</v>
      </c>
      <c r="CS78">
        <f>(('RCP26 scenario'!K79*'Unit emission'!AB122+'RCP26 scenario'!K167*'Unit emission'!AB254)*4545454.54545455)/30</f>
        <v>2489964494.8102808</v>
      </c>
      <c r="CT78">
        <f>(('RCP26 scenario'!L79*'Unit emission'!AC122+'RCP26 scenario'!L167*'Unit emission'!AC254)*4545454.54545455)/30</f>
        <v>459833204.16191542</v>
      </c>
      <c r="CU78">
        <f>(('RCP26 scenario'!M79*'Unit emission'!AD122+'RCP26 scenario'!M167*'Unit emission'!AD254)*4545454.54545455)/30</f>
        <v>569182922.57434189</v>
      </c>
      <c r="CV78">
        <f>(('RCP26 scenario'!N79*'Unit emission'!AE122+'RCP26 scenario'!N167*'Unit emission'!AE254)*4545454.54545455)/30</f>
        <v>63024715.286819369</v>
      </c>
      <c r="CW78">
        <f>(('RCP26 scenario'!O79*'Unit emission'!AF122+'RCP26 scenario'!O167*'Unit emission'!AF254)*4545454.54545455)/30</f>
        <v>190554755.69864437</v>
      </c>
      <c r="CX78">
        <f>(('RCP26 scenario'!P79*'Unit emission'!AG122+'RCP26 scenario'!P167*'Unit emission'!AG254)*4545454.54545455)/30</f>
        <v>115972090.56900759</v>
      </c>
      <c r="CY78">
        <f>(('RCP26 scenario'!Q79*'Unit emission'!AH122+'RCP26 scenario'!Q167*'Unit emission'!AH254)*4545454.54545455)/30</f>
        <v>156364723.43758181</v>
      </c>
      <c r="CZ78">
        <f>(('RCP26 scenario'!R79*'Unit emission'!AI122+'RCP26 scenario'!R167*'Unit emission'!AI254)*4545454.54545455)/30</f>
        <v>454396823.67050582</v>
      </c>
      <c r="DA78">
        <f>(('RCP26 scenario'!S79*'Unit emission'!AJ122)*4545454.54545455)/30</f>
        <v>0</v>
      </c>
      <c r="DB78">
        <f>(('RCP26 scenario'!T79*'Unit emission'!T122+'RCP26 scenario'!T167*'Unit emission'!T254)*4545454.54545455)/30</f>
        <v>1032284960.5414796</v>
      </c>
      <c r="DC78">
        <f>(('RCP26 scenario'!U79*'Unit emission'!U122+'RCP26 scenario'!U167*'Unit emission'!U254)*4545454.54545455)/30</f>
        <v>72957864.007596195</v>
      </c>
      <c r="DD78">
        <f>(('RCP26 scenario'!V79*'Unit emission'!V122+'RCP26 scenario'!V167*'Unit emission'!V254)*4545454.54545455)/30</f>
        <v>0</v>
      </c>
      <c r="DE78">
        <f>(('RCP26 scenario'!W79*'Unit emission'!W122+'RCP26 scenario'!W167*'Unit emission'!W254)*4545454.54545455)/30</f>
        <v>-757784.01951512403</v>
      </c>
      <c r="DF78">
        <f>(('RCP26 scenario'!X79*'Unit emission'!X122+'RCP26 scenario'!X167*'Unit emission'!X254)*4545454.54545455)/30</f>
        <v>501802717.25927836</v>
      </c>
      <c r="DG78">
        <f>(('RCP26 scenario'!Y79*'Unit emission'!Y122+'RCP26 scenario'!Y167*'Unit emission'!Y254)*4545454.54545455)/30</f>
        <v>84044097.300184995</v>
      </c>
      <c r="DH78">
        <f>(('RCP26 scenario'!Z79*'Unit emission'!Z122+'RCP26 scenario'!Z167*'Unit emission'!Z254)*4545454.54545455)/30</f>
        <v>66853824.792652994</v>
      </c>
      <c r="DI78">
        <f>(('RCP26 scenario'!AA79*'Unit emission'!AA122+'RCP26 scenario'!AA167*'Unit emission'!AA254)*4545454.54545455)/30</f>
        <v>396098041.25597924</v>
      </c>
      <c r="DJ78">
        <f>(('RCP26 scenario'!AB79*'Unit emission'!AB122+'RCP26 scenario'!AB167*'Unit emission'!AB254)*4545454.54545455)/30</f>
        <v>1479702061.8712351</v>
      </c>
      <c r="DK78">
        <f>(('RCP26 scenario'!AC79*'Unit emission'!AC122+'RCP26 scenario'!AC167*'Unit emission'!AC254)*4545454.54545455)/30</f>
        <v>297090567.8312301</v>
      </c>
      <c r="DL78">
        <f>(('RCP26 scenario'!AD79*'Unit emission'!AD122+'RCP26 scenario'!AD167*'Unit emission'!AD254)*4545454.54545455)/30</f>
        <v>306364126.31091434</v>
      </c>
      <c r="DM78">
        <f>(('RCP26 scenario'!AE79*'Unit emission'!AE122+'RCP26 scenario'!AE167*'Unit emission'!AE254)*4545454.54545455)/30</f>
        <v>37055945.210767344</v>
      </c>
      <c r="DN78">
        <f>(('RCP26 scenario'!AF79*'Unit emission'!AF122+'RCP26 scenario'!AF167*'Unit emission'!AF254)*4545454.54545455)/30</f>
        <v>106439247.99169226</v>
      </c>
      <c r="DO78">
        <f>(('RCP26 scenario'!AG79*'Unit emission'!AG122+'RCP26 scenario'!AG167*'Unit emission'!AG254)*4545454.54545455)/30</f>
        <v>41447805.412925288</v>
      </c>
      <c r="DP78">
        <f>(('RCP26 scenario'!AH79*'Unit emission'!AH122+'RCP26 scenario'!AH167*'Unit emission'!AH254)*4545454.54545455)/30</f>
        <v>86409549.830839679</v>
      </c>
      <c r="DQ78">
        <f>(('RCP26 scenario'!AI79*'Unit emission'!AI122+'RCP26 scenario'!AI167*'Unit emission'!AI254)*4545454.54545455)/30</f>
        <v>180932399.74477854</v>
      </c>
      <c r="DR78">
        <f>(('RCP26 scenario'!AJ79*'Unit emission'!AJ122)*4545454.54545455)/30</f>
        <v>0</v>
      </c>
      <c r="DS78">
        <f>(('RCP26 scenario'!AK79*'Unit emission'!T122+'RCP26 scenario'!AK167*'Unit emission'!T254)*4545454.54545455)/30</f>
        <v>-2149642.4558127834</v>
      </c>
      <c r="DT78">
        <f>(('RCP26 scenario'!AL79*'Unit emission'!U122+'RCP26 scenario'!AL167*'Unit emission'!U254)*4545454.54545455)/30</f>
        <v>-13874869.909453502</v>
      </c>
      <c r="DU78">
        <f>(('RCP26 scenario'!AM79*'Unit emission'!V122+'RCP26 scenario'!AM167*'Unit emission'!V254)*4545454.54545455)/30</f>
        <v>0</v>
      </c>
      <c r="DV78">
        <f>(('RCP26 scenario'!AN79*'Unit emission'!W122+'RCP26 scenario'!AN167*'Unit emission'!W254)*4545454.54545455)/30</f>
        <v>-757784.01951512403</v>
      </c>
      <c r="DW78">
        <f>(('RCP26 scenario'!AO79*'Unit emission'!X122+'RCP26 scenario'!AO167*'Unit emission'!X254)*4545454.54545455)/30</f>
        <v>-733606.7622120356</v>
      </c>
      <c r="DX78">
        <f>(('RCP26 scenario'!AP79*'Unit emission'!Y122+'RCP26 scenario'!AP167*'Unit emission'!Y254)*4545454.54545455)/30</f>
        <v>40652257.897731982</v>
      </c>
      <c r="DY78">
        <f>(('RCP26 scenario'!AQ79*'Unit emission'!Z122+'RCP26 scenario'!AQ167*'Unit emission'!Z254)*4545454.54545455)/30</f>
        <v>0</v>
      </c>
      <c r="DZ78">
        <f>(('RCP26 scenario'!AR79*'Unit emission'!AA122+'RCP26 scenario'!AR167*'Unit emission'!AA254)*4545454.54545455)/30</f>
        <v>167624512.66453835</v>
      </c>
      <c r="EA78">
        <f>(('RCP26 scenario'!AS79*'Unit emission'!AB122+'RCP26 scenario'!AS167*'Unit emission'!AB254)*4545454.54545455)/30</f>
        <v>469439628.93218952</v>
      </c>
      <c r="EB78">
        <f>(('RCP26 scenario'!AT79*'Unit emission'!AC122+'RCP26 scenario'!AT167*'Unit emission'!AC254)*4545454.54545455)/30</f>
        <v>134347931.50054461</v>
      </c>
      <c r="EC78">
        <f>(('RCP26 scenario'!AU79*'Unit emission'!AD122+'RCP26 scenario'!AU167*'Unit emission'!AD254)*4545454.54545455)/30</f>
        <v>15889548.815913474</v>
      </c>
      <c r="ED78">
        <f>(('RCP26 scenario'!AV79*'Unit emission'!AE122+'RCP26 scenario'!AV167*'Unit emission'!AE254)*4545454.54545455)/30</f>
        <v>8438221.613540398</v>
      </c>
      <c r="EE78">
        <f>(('RCP26 scenario'!AW79*'Unit emission'!AF122+'RCP26 scenario'!AW167*'Unit emission'!AF254)*4545454.54545455)/30</f>
        <v>0</v>
      </c>
      <c r="EF78">
        <f>(('RCP26 scenario'!AX79*'Unit emission'!AG122+'RCP26 scenario'!AX167*'Unit emission'!AG254)*4545454.54545455)/30</f>
        <v>0</v>
      </c>
      <c r="EG78">
        <f>(('RCP26 scenario'!AY79*'Unit emission'!AH122+'RCP26 scenario'!AY167*'Unit emission'!AH254)*4545454.54545455)/30</f>
        <v>0</v>
      </c>
      <c r="EH78">
        <f>(('RCP26 scenario'!AZ79*'Unit emission'!AI122+'RCP26 scenario'!AZ167*'Unit emission'!AI254)*4545454.54545455)/30</f>
        <v>-37241.412402345617</v>
      </c>
      <c r="EI78">
        <f>(('RCP26 scenario'!BA79*'Unit emission'!AJ122)*4545454.54545455)/30</f>
        <v>0</v>
      </c>
      <c r="EJ78" s="9">
        <f>(('RCP26 scenario'!BB79*'Unit emission'!T122)*4545454.54545455)/30</f>
        <v>0</v>
      </c>
      <c r="EK78" s="9">
        <f>(('RCP26 scenario'!BC79*'Unit emission'!U122)*4545454.54545455)/30</f>
        <v>0</v>
      </c>
      <c r="EL78" s="9">
        <f>(('RCP26 scenario'!BD79*'Unit emission'!V122)*4545454.54545455)/30</f>
        <v>0</v>
      </c>
      <c r="EM78" s="9">
        <f>(('RCP26 scenario'!BE79*'Unit emission'!W122)*4545454.54545455)/30</f>
        <v>0</v>
      </c>
      <c r="EN78" s="9">
        <f>(('RCP26 scenario'!BF79*'Unit emission'!X122)*4545454.54545455)/30</f>
        <v>0</v>
      </c>
      <c r="EO78" s="9">
        <f>(('RCP26 scenario'!BG79*'Unit emission'!Y122)*4545454.54545455)/30</f>
        <v>0</v>
      </c>
      <c r="EP78" s="9">
        <f>(('RCP26 scenario'!BH79*'Unit emission'!Z122)*4545454.54545455)/30</f>
        <v>0</v>
      </c>
      <c r="EQ78" s="9">
        <f>(('RCP26 scenario'!BI79*'Unit emission'!AA122)*4545454.54545455)/30</f>
        <v>0</v>
      </c>
      <c r="ER78" s="9">
        <f>(('RCP26 scenario'!BJ79*'Unit emission'!AB122)*4545454.54545455)/30</f>
        <v>0</v>
      </c>
      <c r="ES78" s="9">
        <f>(('RCP26 scenario'!BK79*'Unit emission'!AC122)*4545454.54545455)/30</f>
        <v>0</v>
      </c>
      <c r="ET78" s="9">
        <f>(('RCP26 scenario'!BL79*'Unit emission'!AD122)*4545454.54545455)/30</f>
        <v>0</v>
      </c>
      <c r="EU78" s="9">
        <f>(('RCP26 scenario'!BM79*'Unit emission'!AE122)*4545454.54545455)/30</f>
        <v>0</v>
      </c>
      <c r="EV78" s="9">
        <f>(('RCP26 scenario'!BN79*'Unit emission'!AF122)*4545454.54545455)/30</f>
        <v>0</v>
      </c>
      <c r="EW78" s="9">
        <f>(('RCP26 scenario'!BO79*'Unit emission'!AG122)*4545454.54545455)/30</f>
        <v>0</v>
      </c>
      <c r="EX78" s="9">
        <f>(('RCP26 scenario'!BP79*'Unit emission'!AH122)*4545454.54545455)/30</f>
        <v>0</v>
      </c>
      <c r="EY78" s="9">
        <f>(('RCP26 scenario'!BQ79*'Unit emission'!AI122)*4545454.54545455)/30</f>
        <v>0</v>
      </c>
      <c r="EZ78" s="9">
        <f>(('RCP26 scenario'!BR79*'Unit emission'!AJ122)*4545454.54545455)/30</f>
        <v>0</v>
      </c>
      <c r="FA78" s="9">
        <f>(('RCP26 scenario'!BS79*'Unit emission'!T122)*4545454.54545455)/30</f>
        <v>0</v>
      </c>
      <c r="FB78" s="9">
        <f>(('RCP26 scenario'!BT79*'Unit emission'!U122)*4545454.54545455)/30</f>
        <v>0</v>
      </c>
      <c r="FC78" s="9">
        <f>(('RCP26 scenario'!BU79*'Unit emission'!V122)*4545454.54545455)/30</f>
        <v>0</v>
      </c>
      <c r="FD78" s="9">
        <f>(('RCP26 scenario'!BV79*'Unit emission'!W122)*4545454.54545455)/30</f>
        <v>0</v>
      </c>
      <c r="FE78" s="9">
        <f>(('RCP26 scenario'!BW79*'Unit emission'!X122)*4545454.54545455)/30</f>
        <v>0</v>
      </c>
      <c r="FF78" s="9">
        <f>(('RCP26 scenario'!BX79*'Unit emission'!Y122)*4545454.54545455)/30</f>
        <v>0</v>
      </c>
      <c r="FG78" s="9">
        <f>(('RCP26 scenario'!BY79*'Unit emission'!Z122)*4545454.54545455)/30</f>
        <v>0</v>
      </c>
      <c r="FH78" s="9">
        <f>(('RCP26 scenario'!BZ79*'Unit emission'!AA122)*4545454.54545455)/30</f>
        <v>0</v>
      </c>
      <c r="FI78" s="9">
        <f>(('RCP26 scenario'!CA79*'Unit emission'!AB122)*4545454.54545455)/30</f>
        <v>0</v>
      </c>
      <c r="FJ78" s="9">
        <f>(('RCP26 scenario'!CB79*'Unit emission'!AC122)*4545454.54545455)/30</f>
        <v>0</v>
      </c>
      <c r="FK78" s="9">
        <f>(('RCP26 scenario'!CC79*'Unit emission'!AD122)*4545454.54545455)/30</f>
        <v>0</v>
      </c>
      <c r="FL78" s="9">
        <f>(('RCP26 scenario'!CD79*'Unit emission'!AE122)*4545454.54545455)/30</f>
        <v>0</v>
      </c>
      <c r="FM78" s="9">
        <f>(('RCP26 scenario'!CE79*'Unit emission'!AF122)*4545454.54545455)/30</f>
        <v>0</v>
      </c>
      <c r="FN78" s="9">
        <f>(('RCP26 scenario'!CF79*'Unit emission'!AG122)*4545454.54545455)/30</f>
        <v>0</v>
      </c>
      <c r="FO78" s="9">
        <f>(('RCP26 scenario'!CG79*'Unit emission'!AH122)*4545454.54545455)/30</f>
        <v>0</v>
      </c>
      <c r="FP78" s="9">
        <f>(('RCP26 scenario'!CH79*'Unit emission'!AI122)*4545454.54545455)/30</f>
        <v>0</v>
      </c>
      <c r="FQ78">
        <v>0</v>
      </c>
      <c r="FR78">
        <v>0</v>
      </c>
      <c r="FS78">
        <v>68.033333333333331</v>
      </c>
      <c r="FT78">
        <f>(('RCP19 scenario'!C79*'Unit emission'!AK122+'RCP19 scenario'!C167*'Unit emission'!AK254)*4545454.54545455)/30</f>
        <v>32529377.740205031</v>
      </c>
      <c r="FU78">
        <f>(('RCP19 scenario'!D79*'Unit emission'!AL122+'RCP19 scenario'!D167*'Unit emission'!AL254)*4545454.54545455)/30</f>
        <v>296339791.29139113</v>
      </c>
      <c r="FV78">
        <f>(('RCP19 scenario'!E79*'Unit emission'!AM122+'RCP19 scenario'!E167*'Unit emission'!AM254)*4545454.54545455)/30</f>
        <v>0</v>
      </c>
      <c r="FW78">
        <f>(('RCP19 scenario'!F79*'Unit emission'!AN122+'RCP19 scenario'!F167*'Unit emission'!AN254)*4545454.54545455)/30</f>
        <v>2057428.5712935231</v>
      </c>
      <c r="FX78">
        <f>(('RCP19 scenario'!G79*'Unit emission'!AO122+'RCP19 scenario'!G167*'Unit emission'!AO254)*4545454.54545455)/30</f>
        <v>344789985.84114063</v>
      </c>
      <c r="FY78">
        <f>(('RCP19 scenario'!H79*'Unit emission'!AP122+'RCP19 scenario'!H167*'Unit emission'!AP254)*4545454.54545455)/30</f>
        <v>95965179.106802985</v>
      </c>
      <c r="FZ78">
        <f>(('RCP19 scenario'!I79*'Unit emission'!AQ122+'RCP19 scenario'!I167*'Unit emission'!AQ254)*4545454.54545455)/30</f>
        <v>123759705.26024042</v>
      </c>
      <c r="GA78">
        <f>(('RCP19 scenario'!J79*'Unit emission'!AR122+'RCP19 scenario'!J167*'Unit emission'!AR254)*4545454.54545455)/30</f>
        <v>400962105.79125053</v>
      </c>
      <c r="GB78">
        <f>(('RCP19 scenario'!K79*'Unit emission'!AS122+'RCP19 scenario'!K167*'Unit emission'!AS254)*4545454.54545455)/30</f>
        <v>1583455092.9588888</v>
      </c>
      <c r="GC78">
        <f>(('RCP19 scenario'!L79*'Unit emission'!AT122+'RCP19 scenario'!L167*'Unit emission'!AT254)*4545454.54545455)/30</f>
        <v>250389617.18888694</v>
      </c>
      <c r="GD78">
        <f>(('RCP19 scenario'!M79*'Unit emission'!AU122+'RCP19 scenario'!M167*'Unit emission'!AU254)*4545454.54545455)/30</f>
        <v>24487688.46211319</v>
      </c>
      <c r="GE78">
        <f>(('RCP19 scenario'!N79*'Unit emission'!AV122+'RCP19 scenario'!N167*'Unit emission'!AV254)*4545454.54545455)/30</f>
        <v>139682062.07326502</v>
      </c>
      <c r="GF78">
        <f>(('RCP19 scenario'!O79*'Unit emission'!AW122+'RCP19 scenario'!O167*'Unit emission'!AW254)*4545454.54545455)/30</f>
        <v>103253362.47221895</v>
      </c>
      <c r="GG78">
        <f>(('RCP19 scenario'!P79*'Unit emission'!AX122+'RCP19 scenario'!P167*'Unit emission'!AX254)*4545454.54545455)/30</f>
        <v>146607645.571693</v>
      </c>
      <c r="GH78">
        <f>(('RCP19 scenario'!Q79*'Unit emission'!AY122+'RCP19 scenario'!Q167*'Unit emission'!AY254)*4545454.54545455)/30</f>
        <v>106258238.81372724</v>
      </c>
      <c r="GI78">
        <f>(('RCP19 scenario'!R79*'Unit emission'!AZ122+'RCP19 scenario'!R167*'Unit emission'!AZ254)*4545454.54545455)/30</f>
        <v>807689752.19760239</v>
      </c>
      <c r="GJ78">
        <f>(('RCP19 scenario'!S79*'Unit emission'!BA122)*4545454.54545455)/30</f>
        <v>0</v>
      </c>
      <c r="GK78">
        <f>(('RCP19 scenario'!T79*'Unit emission'!AK122+'RCP19 scenario'!T167*'Unit emission'!AK254)*4545454.54545455)/30</f>
        <v>-2078157.2798711699</v>
      </c>
      <c r="GL78">
        <f>(('RCP19 scenario'!U79*'Unit emission'!AL122+'RCP19 scenario'!U167*'Unit emission'!AL254)*4545454.54545455)/30</f>
        <v>110447792.33600041</v>
      </c>
      <c r="GM78">
        <f>(('RCP19 scenario'!V79*'Unit emission'!AM122+'RCP19 scenario'!V167*'Unit emission'!AM254)*4545454.54545455)/30</f>
        <v>0</v>
      </c>
      <c r="GN78">
        <f>(('RCP19 scenario'!W79*'Unit emission'!AN122+'RCP19 scenario'!W167*'Unit emission'!AN254)*4545454.54545455)/30</f>
        <v>-724622.32170781656</v>
      </c>
      <c r="GO78">
        <f>(('RCP19 scenario'!X79*'Unit emission'!AO122+'RCP19 scenario'!X167*'Unit emission'!AO254)*4545454.54545455)/30</f>
        <v>122365109.42721416</v>
      </c>
      <c r="GP78">
        <f>(('RCP19 scenario'!Y79*'Unit emission'!AP122+'RCP19 scenario'!Y167*'Unit emission'!AP254)*4545454.54545455)/30</f>
        <v>69219795.551140204</v>
      </c>
      <c r="GQ78">
        <f>(('RCP19 scenario'!Z79*'Unit emission'!AQ122+'RCP19 scenario'!Z167*'Unit emission'!AQ254)*4545454.54545455)/30</f>
        <v>79658826.990303487</v>
      </c>
      <c r="GR78">
        <f>(('RCP19 scenario'!AA79*'Unit emission'!AR122+'RCP19 scenario'!AA167*'Unit emission'!AR254)*4545454.54545455)/30</f>
        <v>201871263.33724806</v>
      </c>
      <c r="GS78">
        <f>(('RCP19 scenario'!AB79*'Unit emission'!AS122+'RCP19 scenario'!AB167*'Unit emission'!AS254)*4545454.54545455)/30</f>
        <v>829516966.62159896</v>
      </c>
      <c r="GT78">
        <f>(('RCP19 scenario'!AC79*'Unit emission'!AT122+'RCP19 scenario'!AC167*'Unit emission'!AT254)*4545454.54545455)/30</f>
        <v>144950567.25157422</v>
      </c>
      <c r="GU78">
        <f>(('RCP19 scenario'!AD79*'Unit emission'!AU122+'RCP19 scenario'!AD167*'Unit emission'!AU254)*4545454.54545455)/30</f>
        <v>-67874.533233765746</v>
      </c>
      <c r="GV78">
        <f>(('RCP19 scenario'!AE79*'Unit emission'!AV122+'RCP19 scenario'!AE167*'Unit emission'!AV254)*4545454.54545455)/30</f>
        <v>97065810.140850797</v>
      </c>
      <c r="GW78">
        <f>(('RCP19 scenario'!AF79*'Unit emission'!AW122+'RCP19 scenario'!AF167*'Unit emission'!AW254)*4545454.54545455)/30</f>
        <v>57987795.027804367</v>
      </c>
      <c r="GX78">
        <f>(('RCP19 scenario'!AG79*'Unit emission'!AX122+'RCP19 scenario'!AG167*'Unit emission'!AX254)*4545454.54545455)/30</f>
        <v>77057742.925618097</v>
      </c>
      <c r="GY78">
        <f>(('RCP19 scenario'!AH79*'Unit emission'!AY122+'RCP19 scenario'!AH167*'Unit emission'!AY254)*4545454.54545455)/30</f>
        <v>55445783.23940672</v>
      </c>
      <c r="GZ78">
        <f>(('RCP19 scenario'!AI79*'Unit emission'!AZ122+'RCP19 scenario'!AI167*'Unit emission'!AZ254)*4545454.54545455)/30</f>
        <v>496244437.42871863</v>
      </c>
      <c r="HA78">
        <f>(('RCP19 scenario'!AJ79*'Unit emission'!BA122)*4545454.54545455)/30</f>
        <v>0</v>
      </c>
      <c r="HB78">
        <f>(('RCP19 scenario'!AK79*'Unit emission'!AK122+'RCP19 scenario'!AK167*'Unit emission'!AK254)*4545454.54545455)/30</f>
        <v>-2078157.2798711699</v>
      </c>
      <c r="HC78">
        <f>(('RCP19 scenario'!AL79*'Unit emission'!AL122+'RCP19 scenario'!AL167*'Unit emission'!AL254)*4545454.54545455)/30</f>
        <v>-760528.58455090714</v>
      </c>
      <c r="HD78">
        <f>(('RCP19 scenario'!AM79*'Unit emission'!AM122+'RCP19 scenario'!AM167*'Unit emission'!AM254)*4545454.54545455)/30</f>
        <v>0</v>
      </c>
      <c r="HE78">
        <f>(('RCP19 scenario'!AN79*'Unit emission'!AN122+'RCP19 scenario'!AN167*'Unit emission'!AN254)*4545454.54545455)/30</f>
        <v>-724622.32170781656</v>
      </c>
      <c r="HF78">
        <f>(('RCP19 scenario'!AO79*'Unit emission'!AO122+'RCP19 scenario'!AO167*'Unit emission'!AO254)*4545454.54545455)/30</f>
        <v>-704935.82736711763</v>
      </c>
      <c r="HG78">
        <f>(('RCP19 scenario'!AP79*'Unit emission'!AP122+'RCP19 scenario'!AP167*'Unit emission'!AP254)*4545454.54545455)/30</f>
        <v>42474411.995477051</v>
      </c>
      <c r="HH78">
        <f>(('RCP19 scenario'!AQ79*'Unit emission'!AQ122+'RCP19 scenario'!AQ167*'Unit emission'!AQ254)*4545454.54545455)/30</f>
        <v>35557948.72036583</v>
      </c>
      <c r="HI78">
        <f>(('RCP19 scenario'!AR79*'Unit emission'!AR122+'RCP19 scenario'!AR167*'Unit emission'!AR254)*4545454.54545455)/30</f>
        <v>2780420.8832470118</v>
      </c>
      <c r="HJ78">
        <f>(('RCP19 scenario'!AS79*'Unit emission'!AS122+'RCP19 scenario'!AS167*'Unit emission'!AS254)*4545454.54545455)/30</f>
        <v>75578840.284300178</v>
      </c>
      <c r="HK78">
        <f>(('RCP19 scenario'!AT79*'Unit emission'!AT122+'RCP19 scenario'!AT167*'Unit emission'!AT254)*4545454.54545455)/30</f>
        <v>39511517.314262293</v>
      </c>
      <c r="HL78">
        <f>(('RCP19 scenario'!AU79*'Unit emission'!AU122+'RCP19 scenario'!AU167*'Unit emission'!AU254)*4545454.54545455)/30</f>
        <v>-67874.533233765746</v>
      </c>
      <c r="HM78">
        <f>(('RCP19 scenario'!AV79*'Unit emission'!AV122+'RCP19 scenario'!AV167*'Unit emission'!AV254)*4545454.54545455)/30</f>
        <v>54449558.208436415</v>
      </c>
      <c r="HN78">
        <f>(('RCP19 scenario'!AW79*'Unit emission'!AW122+'RCP19 scenario'!AW167*'Unit emission'!AW254)*4545454.54545455)/30</f>
        <v>12722227.583389143</v>
      </c>
      <c r="HO78">
        <f>(('RCP19 scenario'!AX79*'Unit emission'!AX122+'RCP19 scenario'!AX167*'Unit emission'!AX254)*4545454.54545455)/30</f>
        <v>5562643.0108696548</v>
      </c>
      <c r="HP78">
        <f>(('RCP19 scenario'!AY79*'Unit emission'!AY122+'RCP19 scenario'!AY167*'Unit emission'!AY254)*4545454.54545455)/30</f>
        <v>4633327.665085203</v>
      </c>
      <c r="HQ78">
        <f>(('RCP19 scenario'!AZ79*'Unit emission'!AZ122+'RCP19 scenario'!AZ167*'Unit emission'!AZ254)*4545454.54545455)/30</f>
        <v>184799122.6598359</v>
      </c>
      <c r="HR78">
        <f>(('RCP19 scenario'!BA79*'Unit emission'!BA122)*4545454.54545455)/30</f>
        <v>0</v>
      </c>
      <c r="HS78" s="9">
        <f>(('RCP19 scenario'!BB79*'Unit emission'!AK122)*4545454.54545455)/30</f>
        <v>0</v>
      </c>
      <c r="HT78" s="9">
        <f>(('RCP19 scenario'!BC79*'Unit emission'!AL122)*4545454.54545455)/30</f>
        <v>0</v>
      </c>
      <c r="HU78" s="9">
        <f>(('RCP19 scenario'!BD79*'Unit emission'!AM122)*4545454.54545455)/30</f>
        <v>0</v>
      </c>
      <c r="HV78" s="9">
        <f>(('RCP19 scenario'!BE79*'Unit emission'!AN122)*4545454.54545455)/30</f>
        <v>0</v>
      </c>
      <c r="HW78" s="9">
        <f>(('RCP19 scenario'!BF79*'Unit emission'!AO122)*4545454.54545455)/30</f>
        <v>0</v>
      </c>
      <c r="HX78" s="9">
        <f>(('RCP19 scenario'!BG79*'Unit emission'!AP122)*4545454.54545455)/30</f>
        <v>0</v>
      </c>
      <c r="HY78" s="9">
        <f>(('RCP19 scenario'!BH79*'Unit emission'!AQ122)*4545454.54545455)/30</f>
        <v>0</v>
      </c>
      <c r="HZ78" s="9">
        <f>(('RCP19 scenario'!BI79*'Unit emission'!AR122)*4545454.54545455)/30</f>
        <v>0</v>
      </c>
      <c r="IA78" s="9">
        <f>(('RCP19 scenario'!BJ79*'Unit emission'!AS122)*4545454.54545455)/30</f>
        <v>0</v>
      </c>
      <c r="IB78" s="9">
        <f>(('RCP19 scenario'!BK79*'Unit emission'!AT122)*4545454.54545455)/30</f>
        <v>0</v>
      </c>
      <c r="IC78" s="9">
        <f>(('RCP19 scenario'!BL79*'Unit emission'!AU122)*4545454.54545455)/30</f>
        <v>0</v>
      </c>
      <c r="ID78" s="9">
        <f>(('RCP19 scenario'!BM79*'Unit emission'!AV122)*4545454.54545455)/30</f>
        <v>0</v>
      </c>
      <c r="IE78" s="9">
        <f>(('RCP19 scenario'!BN79*'Unit emission'!AW122)*4545454.54545455)/30</f>
        <v>0</v>
      </c>
      <c r="IF78" s="9">
        <f>(('RCP19 scenario'!BO79*'Unit emission'!AX122)*4545454.54545455)/30</f>
        <v>0</v>
      </c>
      <c r="IG78" s="9">
        <f>(('RCP19 scenario'!BP79*'Unit emission'!AY122)*4545454.54545455)/30</f>
        <v>0</v>
      </c>
      <c r="IH78" s="9">
        <f>(('RCP19 scenario'!BQ79*'Unit emission'!AZ122)*4545454.54545455)/30</f>
        <v>0</v>
      </c>
      <c r="II78" s="9">
        <f>(('RCP19 scenario'!BR79*'Unit emission'!BA122)*4545454.54545455)/30</f>
        <v>0</v>
      </c>
      <c r="IJ78" s="9">
        <f>(('RCP19 scenario'!BS79*'Unit emission'!AK122)*4545454.54545455)/30</f>
        <v>0</v>
      </c>
      <c r="IK78" s="9">
        <f>(('RCP19 scenario'!BT79*'Unit emission'!AL122)*4545454.54545455)/30</f>
        <v>0</v>
      </c>
      <c r="IL78" s="9">
        <f>(('RCP19 scenario'!BU79*'Unit emission'!AM122)*4545454.54545455)/30</f>
        <v>0</v>
      </c>
      <c r="IM78" s="9">
        <f>(('RCP19 scenario'!BV79*'Unit emission'!AN122)*4545454.54545455)/30</f>
        <v>0</v>
      </c>
      <c r="IN78" s="9">
        <f>(('RCP19 scenario'!BW79*'Unit emission'!AO122)*4545454.54545455)/30</f>
        <v>0</v>
      </c>
      <c r="IO78" s="9">
        <f>(('RCP19 scenario'!BX79*'Unit emission'!AP122)*4545454.54545455)/30</f>
        <v>0</v>
      </c>
      <c r="IP78" s="9">
        <f>(('RCP19 scenario'!BY79*'Unit emission'!AQ122)*4545454.54545455)/30</f>
        <v>0</v>
      </c>
      <c r="IQ78" s="9">
        <f>(('RCP19 scenario'!BZ79*'Unit emission'!AR122)*4545454.54545455)/30</f>
        <v>0</v>
      </c>
      <c r="IR78" s="9">
        <f>(('RCP19 scenario'!CA79*'Unit emission'!AS122)*4545454.54545455)/30</f>
        <v>0</v>
      </c>
      <c r="IS78" s="9">
        <f>(('RCP19 scenario'!CB79*'Unit emission'!AT122)*4545454.54545455)/30</f>
        <v>0</v>
      </c>
      <c r="IT78" s="9">
        <f>(('RCP19 scenario'!CC79*'Unit emission'!AU122)*4545454.54545455)/30</f>
        <v>0</v>
      </c>
      <c r="IU78" s="9">
        <f>(('RCP19 scenario'!CD79*'Unit emission'!AV122)*4545454.54545455)/30</f>
        <v>0</v>
      </c>
      <c r="IV78" s="9">
        <f>(('RCP19 scenario'!CE79*'Unit emission'!AW122)*4545454.54545455)/30</f>
        <v>0</v>
      </c>
      <c r="IW78" s="9">
        <f>(('RCP19 scenario'!CF79*'Unit emission'!AX122)*4545454.54545455)/30</f>
        <v>0</v>
      </c>
      <c r="IX78" s="9">
        <f>(('RCP19 scenario'!CG79*'Unit emission'!AY122)*4545454.54545455)/30</f>
        <v>0</v>
      </c>
      <c r="IY78" s="9">
        <f>(('RCP19 scenario'!CH79*'Unit emission'!AZ122)*4545454.54545455)/30</f>
        <v>0</v>
      </c>
    </row>
    <row r="79" spans="1:259" x14ac:dyDescent="0.25">
      <c r="A79">
        <v>2042</v>
      </c>
      <c r="B79">
        <f>(('Base-scenario'!C80*'Unit emission'!C123+'Base-scenario'!C168*'Unit emission'!C255)*4545454.54545455)/30</f>
        <v>-4617022.7356678424</v>
      </c>
      <c r="C79">
        <f>(('Base-scenario'!D80*'Unit emission'!D123+'Base-scenario'!D168*'Unit emission'!D255)*4545454.54545455)/30</f>
        <v>606665881.13003218</v>
      </c>
      <c r="D79">
        <f>(('Base-scenario'!E80*'Unit emission'!E123+'Base-scenario'!E168*'Unit emission'!E255)*4545454.54545455)/30</f>
        <v>152856742.23177183</v>
      </c>
      <c r="E79">
        <f>(('Base-scenario'!F80*'Unit emission'!F123+'Base-scenario'!F168*'Unit emission'!F255)*4545454.54545455)/30</f>
        <v>36567184.657944933</v>
      </c>
      <c r="F79">
        <f>(('Base-scenario'!G80*'Unit emission'!G123+'Base-scenario'!G168*'Unit emission'!G255)*4545454.54545455)/30</f>
        <v>325599732.25152969</v>
      </c>
      <c r="G79">
        <f>(('Base-scenario'!H80*'Unit emission'!H123+'Base-scenario'!H168*'Unit emission'!H255)*4545454.54545455)/30</f>
        <v>127132834.96788207</v>
      </c>
      <c r="H79">
        <f>(('Base-scenario'!I80*'Unit emission'!I123+'Base-scenario'!I168*'Unit emission'!I255)*4545454.54545455)/30</f>
        <v>169010537.76684806</v>
      </c>
      <c r="I79">
        <f>(('Base-scenario'!J80*'Unit emission'!J123+'Base-scenario'!J168*'Unit emission'!J255)*4545454.54545455)/30</f>
        <v>289416315.25259405</v>
      </c>
      <c r="J79">
        <f>(('Base-scenario'!K80*'Unit emission'!K123+'Base-scenario'!K168*'Unit emission'!K255)*4545454.54545455)/30</f>
        <v>2998996652.838264</v>
      </c>
      <c r="K79">
        <f>(('Base-scenario'!L80*'Unit emission'!L123+'Base-scenario'!L168*'Unit emission'!L255)*4545454.54545455)/30</f>
        <v>366192206.58552241</v>
      </c>
      <c r="L79">
        <f>(('Base-scenario'!M80*'Unit emission'!M123+'Base-scenario'!M168*'Unit emission'!M255)*4545454.54545455)/30</f>
        <v>364816648.89628369</v>
      </c>
      <c r="M79">
        <f>(('Base-scenario'!N80*'Unit emission'!N123+'Base-scenario'!N168*'Unit emission'!N255)*4545454.54545455)/30</f>
        <v>26120382.608060125</v>
      </c>
      <c r="N79">
        <f>(('Base-scenario'!O80*'Unit emission'!O123+'Base-scenario'!O168*'Unit emission'!O255)*4545454.54545455)/30</f>
        <v>232746185.11577272</v>
      </c>
      <c r="O79">
        <f>(('Base-scenario'!P80*'Unit emission'!P123+'Base-scenario'!P168*'Unit emission'!P255)*4545454.54545455)/30</f>
        <v>255055313.76738992</v>
      </c>
      <c r="P79">
        <f>(('Base-scenario'!Q80*'Unit emission'!Q123+'Base-scenario'!Q168*'Unit emission'!Q255)*4545454.54545455)/30</f>
        <v>185119017.62859699</v>
      </c>
      <c r="Q79">
        <f>(('Base-scenario'!R80*'Unit emission'!R123+'Base-scenario'!R168*'Unit emission'!R255)*4545454.54545455)/30</f>
        <v>784235395.48866594</v>
      </c>
      <c r="R79">
        <v>0</v>
      </c>
      <c r="S79">
        <f>(('Base-scenario'!T80*'Unit emission'!C123+'Base-scenario'!T168*'Unit emission'!C255)*4545454.54545455)/30</f>
        <v>-4617022.7356678424</v>
      </c>
      <c r="T79">
        <f>(('Base-scenario'!U80*'Unit emission'!D123+'Base-scenario'!U168*'Unit emission'!D255)*4545454.54545455)/30</f>
        <v>282305444.81952345</v>
      </c>
      <c r="U79">
        <f>(('Base-scenario'!V80*'Unit emission'!E123+'Base-scenario'!V168*'Unit emission'!E255)*4545454.54545455)/30</f>
        <v>-1458707.2766232479</v>
      </c>
      <c r="V79">
        <f>(('Base-scenario'!W80*'Unit emission'!F123+'Base-scenario'!W168*'Unit emission'!F255)*4545454.54545455)/30</f>
        <v>-674571.22011699143</v>
      </c>
      <c r="W79">
        <f>(('Base-scenario'!X80*'Unit emission'!G123+'Base-scenario'!X168*'Unit emission'!G255)*4545454.54545455)/30</f>
        <v>-1215422.2851087204</v>
      </c>
      <c r="X79">
        <f>(('Base-scenario'!Y80*'Unit emission'!H123+'Base-scenario'!Y168*'Unit emission'!H255)*4545454.54545455)/30</f>
        <v>88000339.898932368</v>
      </c>
      <c r="Y79">
        <f>(('Base-scenario'!Z80*'Unit emission'!I123+'Base-scenario'!Z168*'Unit emission'!I255)*4545454.54545455)/30</f>
        <v>117265097.23895894</v>
      </c>
      <c r="Z79">
        <f>(('Base-scenario'!AA80*'Unit emission'!J123+'Base-scenario'!AA168*'Unit emission'!J255)*4545454.54545455)/30</f>
        <v>152500022.63903296</v>
      </c>
      <c r="AA79">
        <f>(('Base-scenario'!AB80*'Unit emission'!K123+'Base-scenario'!AB168*'Unit emission'!K255)*4545454.54545455)/30</f>
        <v>1889160578.9780118</v>
      </c>
      <c r="AB79">
        <f>(('Base-scenario'!AC80*'Unit emission'!L123+'Base-scenario'!AC168*'Unit emission'!L255)*4545454.54545455)/30</f>
        <v>228530546.48503628</v>
      </c>
      <c r="AC79">
        <f>(('Base-scenario'!AD80*'Unit emission'!M123+'Base-scenario'!AD168*'Unit emission'!M255)*4545454.54545455)/30</f>
        <v>209186352.15287086</v>
      </c>
      <c r="AD79">
        <f>(('Base-scenario'!AE80*'Unit emission'!N123+'Base-scenario'!AE168*'Unit emission'!N255)*4545454.54545455)/30</f>
        <v>8754545.7255031019</v>
      </c>
      <c r="AE79">
        <f>(('Base-scenario'!AF80*'Unit emission'!O123+'Base-scenario'!AF168*'Unit emission'!O255)*4545454.54545455)/30</f>
        <v>144132481.43889186</v>
      </c>
      <c r="AF79">
        <f>(('Base-scenario'!AG80*'Unit emission'!P123+'Base-scenario'!AG168*'Unit emission'!P255)*4545454.54545455)/30</f>
        <v>169606822.53743443</v>
      </c>
      <c r="AG79">
        <f>(('Base-scenario'!AH80*'Unit emission'!Q123+'Base-scenario'!AH168*'Unit emission'!Q255)*4545454.54545455)/30</f>
        <v>121302871.32421425</v>
      </c>
      <c r="AH79">
        <f>(('Base-scenario'!AI80*'Unit emission'!R123+'Base-scenario'!AI168*'Unit emission'!R255)*4545454.54545455)/30</f>
        <v>469834196.96236867</v>
      </c>
      <c r="AI79">
        <v>0</v>
      </c>
      <c r="AJ79">
        <f>(('Base-scenario'!AK80*'Unit emission'!C123+'Base-scenario'!AK168*'Unit emission'!C255)*4545454.54545455)/30</f>
        <v>-4617022.7356678424</v>
      </c>
      <c r="AK79">
        <f>(('Base-scenario'!AL80*'Unit emission'!D123+'Base-scenario'!AL168*'Unit emission'!D255)*4545454.54545455)/30</f>
        <v>-17728609.400182612</v>
      </c>
      <c r="AL79">
        <f>(('Base-scenario'!AM80*'Unit emission'!E123+'Base-scenario'!AM168*'Unit emission'!E255)*4545454.54545455)/30</f>
        <v>-1458707.2766232479</v>
      </c>
      <c r="AM79">
        <f>(('Base-scenario'!AN80*'Unit emission'!F123+'Base-scenario'!AN168*'Unit emission'!F255)*4545454.54545455)/30</f>
        <v>-674571.22011699143</v>
      </c>
      <c r="AN79">
        <f>(('Base-scenario'!AO80*'Unit emission'!G123+'Base-scenario'!AO168*'Unit emission'!G255)*4545454.54545455)/30</f>
        <v>-1215422.2851087204</v>
      </c>
      <c r="AO79">
        <f>(('Base-scenario'!AP80*'Unit emission'!H123+'Base-scenario'!AP168*'Unit emission'!H255)*4545454.54545455)/30</f>
        <v>48867844.829982623</v>
      </c>
      <c r="AP79">
        <f>(('Base-scenario'!AQ80*'Unit emission'!I123+'Base-scenario'!AQ168*'Unit emission'!I255)*4545454.54545455)/30</f>
        <v>0</v>
      </c>
      <c r="AQ79">
        <f>(('Base-scenario'!AR80*'Unit emission'!J123+'Base-scenario'!AR168*'Unit emission'!J255)*4545454.54545455)/30</f>
        <v>-510506.46619154641</v>
      </c>
      <c r="AR79">
        <f>(('Base-scenario'!AS80*'Unit emission'!K123+'Base-scenario'!AS168*'Unit emission'!K255)*4545454.54545455)/30</f>
        <v>779324505.11774635</v>
      </c>
      <c r="AS79">
        <f>(('Base-scenario'!AT80*'Unit emission'!L123+'Base-scenario'!AT168*'Unit emission'!L255)*4545454.54545455)/30</f>
        <v>90868886.384548888</v>
      </c>
      <c r="AT79">
        <f>(('Base-scenario'!AU80*'Unit emission'!M123+'Base-scenario'!AU168*'Unit emission'!M255)*4545454.54545455)/30</f>
        <v>53556055.409456335</v>
      </c>
      <c r="AU79">
        <f>(('Base-scenario'!AV80*'Unit emission'!N123+'Base-scenario'!AV168*'Unit emission'!N255)*4545454.54545455)/30</f>
        <v>0</v>
      </c>
      <c r="AV79">
        <f>(('Base-scenario'!AW80*'Unit emission'!O123+'Base-scenario'!AW168*'Unit emission'!O255)*4545454.54545455)/30</f>
        <v>55518777.762010269</v>
      </c>
      <c r="AW79">
        <f>(('Base-scenario'!AX80*'Unit emission'!P123+'Base-scenario'!AX168*'Unit emission'!P255)*4545454.54545455)/30</f>
        <v>84158331.307476521</v>
      </c>
      <c r="AX79">
        <f>(('Base-scenario'!AY80*'Unit emission'!Q123+'Base-scenario'!AY168*'Unit emission'!Q255)*4545454.54545455)/30</f>
        <v>57486725.019830465</v>
      </c>
      <c r="AY79">
        <f>(('Base-scenario'!AZ80*'Unit emission'!R123+'Base-scenario'!AZ168*'Unit emission'!R255)*4545454.54545455)/30</f>
        <v>155432998.43607417</v>
      </c>
      <c r="AZ79">
        <v>0</v>
      </c>
      <c r="BA79" s="9">
        <f>(('Base-scenario'!BB80*'Unit emission'!C123)*4545454.54545455)/30</f>
        <v>0</v>
      </c>
      <c r="BB79" s="9">
        <f>(('Base-scenario'!BC80*'Unit emission'!D123)*4545454.54545455)/30</f>
        <v>0</v>
      </c>
      <c r="BC79" s="9">
        <f>(('Base-scenario'!BD80*'Unit emission'!E123)*4545454.54545455)/30</f>
        <v>0</v>
      </c>
      <c r="BD79" s="9">
        <f>(('Base-scenario'!BE80*'Unit emission'!F123)*4545454.54545455)/30</f>
        <v>0</v>
      </c>
      <c r="BE79" s="9">
        <f>(('Base-scenario'!BF80*'Unit emission'!G123)*4545454.54545455)/30</f>
        <v>0</v>
      </c>
      <c r="BF79" s="9">
        <f>(('Base-scenario'!BG80*'Unit emission'!H123)*4545454.54545455)/30</f>
        <v>0</v>
      </c>
      <c r="BG79" s="9">
        <f>(('Base-scenario'!BH80*'Unit emission'!I123)*4545454.54545455)/30</f>
        <v>0</v>
      </c>
      <c r="BH79" s="9">
        <f>(('Base-scenario'!BI80*'Unit emission'!J123)*4545454.54545455)/30</f>
        <v>0</v>
      </c>
      <c r="BI79" s="9">
        <f>(('Base-scenario'!BJ80*'Unit emission'!K123)*4545454.54545455)/30</f>
        <v>0</v>
      </c>
      <c r="BJ79" s="9">
        <f>(('Base-scenario'!BK80*'Unit emission'!L123)*4545454.54545455)/30</f>
        <v>0</v>
      </c>
      <c r="BK79" s="9">
        <f>(('Base-scenario'!BL80*'Unit emission'!M123)*4545454.54545455)/30</f>
        <v>0</v>
      </c>
      <c r="BL79" s="9">
        <f>(('Base-scenario'!BM80*'Unit emission'!N123)*4545454.54545455)/30</f>
        <v>0</v>
      </c>
      <c r="BM79" s="9">
        <f>(('Base-scenario'!BN80*'Unit emission'!O123)*4545454.54545455)/30</f>
        <v>0</v>
      </c>
      <c r="BN79" s="9">
        <f>(('Base-scenario'!BO80*'Unit emission'!P123)*4545454.54545455)/30</f>
        <v>0</v>
      </c>
      <c r="BO79" s="9">
        <f>(('Base-scenario'!BP80*'Unit emission'!Q123)*4545454.54545455)/30</f>
        <v>0</v>
      </c>
      <c r="BP79" s="9">
        <f>(('Base-scenario'!BQ80*'Unit emission'!R123)*4545454.54545455)/30</f>
        <v>0</v>
      </c>
      <c r="BQ79" s="9">
        <v>0</v>
      </c>
      <c r="BR79" s="9">
        <f>(('Base-scenario'!BS80*'Unit emission'!C123)*4545454.54545455)/30</f>
        <v>0</v>
      </c>
      <c r="BS79" s="9">
        <f>(('Base-scenario'!BT80*'Unit emission'!D123)*4545454.54545455)/30</f>
        <v>0</v>
      </c>
      <c r="BT79" s="9">
        <f>(('Base-scenario'!BU80*'Unit emission'!E123)*4545454.54545455)/30</f>
        <v>0</v>
      </c>
      <c r="BU79" s="9">
        <f>(('Base-scenario'!BV80*'Unit emission'!F123)*4545454.54545455)/30</f>
        <v>0</v>
      </c>
      <c r="BV79" s="9">
        <f>(('Base-scenario'!BW80*'Unit emission'!G123)*4545454.54545455)/30</f>
        <v>0</v>
      </c>
      <c r="BW79" s="9">
        <f>(('Base-scenario'!BX80*'Unit emission'!H123)*4545454.54545455)/30</f>
        <v>0</v>
      </c>
      <c r="BX79" s="9">
        <f>(('Base-scenario'!BY80*'Unit emission'!I123)*4545454.54545455)/30</f>
        <v>0</v>
      </c>
      <c r="BY79" s="9">
        <f>(('Base-scenario'!BZ80*'Unit emission'!J123)*4545454.54545455)/30</f>
        <v>0</v>
      </c>
      <c r="BZ79" s="9">
        <f>(('Base-scenario'!CA80*'Unit emission'!K123)*4545454.54545455)/30</f>
        <v>0</v>
      </c>
      <c r="CA79" s="9">
        <f>(('Base-scenario'!CB80*'Unit emission'!L123)*4545454.54545455)/30</f>
        <v>0</v>
      </c>
      <c r="CB79" s="9">
        <f>(('Base-scenario'!CC80*'Unit emission'!M123)*4545454.54545455)/30</f>
        <v>0</v>
      </c>
      <c r="CC79" s="9">
        <f>(('Base-scenario'!CD80*'Unit emission'!N123)*4545454.54545455)/30</f>
        <v>0</v>
      </c>
      <c r="CD79" s="9">
        <f>(('Base-scenario'!CE80*'Unit emission'!O123)*4545454.54545455)/30</f>
        <v>0</v>
      </c>
      <c r="CE79" s="9">
        <f>(('Base-scenario'!CF80*'Unit emission'!P123)*4545454.54545455)/30</f>
        <v>0</v>
      </c>
      <c r="CF79" s="9">
        <f>(('Base-scenario'!CG80*'Unit emission'!Q123)*4545454.54545455)/30</f>
        <v>0</v>
      </c>
      <c r="CG79" s="9">
        <f>(('Base-scenario'!CH80*'Unit emission'!R123)*4545454.54545455)/30</f>
        <v>0</v>
      </c>
      <c r="CH79">
        <v>0</v>
      </c>
      <c r="CI79">
        <v>0</v>
      </c>
      <c r="CJ79">
        <v>68.066666666666663</v>
      </c>
      <c r="CK79">
        <f>(('RCP26 scenario'!C80*'Unit emission'!T123+'RCP26 scenario'!C168*'Unit emission'!T255)*4545454.54545455)/30</f>
        <v>1424263320.9882915</v>
      </c>
      <c r="CL79">
        <f>(('RCP26 scenario'!D80*'Unit emission'!U123+'RCP26 scenario'!D168*'Unit emission'!U255)*4545454.54545455)/30</f>
        <v>250076500.51252919</v>
      </c>
      <c r="CM79">
        <f>(('RCP26 scenario'!E80*'Unit emission'!V123+'RCP26 scenario'!E168*'Unit emission'!V255)*4545454.54545455)/30</f>
        <v>-1407126.4459959874</v>
      </c>
      <c r="CN79">
        <f>(('RCP26 scenario'!F80*'Unit emission'!W123+'RCP26 scenario'!F168*'Unit emission'!W255)*4545454.54545455)/30</f>
        <v>86886730.365597636</v>
      </c>
      <c r="CO79">
        <f>(('RCP26 scenario'!G80*'Unit emission'!X123+'RCP26 scenario'!G168*'Unit emission'!X255)*4545454.54545455)/30</f>
        <v>709904614.16242063</v>
      </c>
      <c r="CP79">
        <f>(('RCP26 scenario'!H80*'Unit emission'!Y123+'RCP26 scenario'!H168*'Unit emission'!Y255)*4545454.54545455)/30</f>
        <v>161199173.53367695</v>
      </c>
      <c r="CQ79">
        <f>(('RCP26 scenario'!I80*'Unit emission'!Z123+'RCP26 scenario'!I168*'Unit emission'!Z255)*4545454.54545455)/30</f>
        <v>107337711.98825765</v>
      </c>
      <c r="CR79">
        <f>(('RCP26 scenario'!J80*'Unit emission'!AA123+'RCP26 scenario'!J168*'Unit emission'!AA255)*4545454.54545455)/30</f>
        <v>357867229.33295524</v>
      </c>
      <c r="CS79">
        <f>(('RCP26 scenario'!K80*'Unit emission'!AB123+'RCP26 scenario'!K168*'Unit emission'!AB255)*4545454.54545455)/30</f>
        <v>2305314934.2705364</v>
      </c>
      <c r="CT79">
        <f>(('RCP26 scenario'!L80*'Unit emission'!AC123+'RCP26 scenario'!L168*'Unit emission'!AC255)*4545454.54545455)/30</f>
        <v>389317799.19133884</v>
      </c>
      <c r="CU79">
        <f>(('RCP26 scenario'!M80*'Unit emission'!AD123+'RCP26 scenario'!M168*'Unit emission'!AD255)*4545454.54545455)/30</f>
        <v>277909427.29396224</v>
      </c>
      <c r="CV79">
        <f>(('RCP26 scenario'!N80*'Unit emission'!AE123+'RCP26 scenario'!N168*'Unit emission'!AE255)*4545454.54545455)/30</f>
        <v>63449857.934863493</v>
      </c>
      <c r="CW79">
        <f>(('RCP26 scenario'!O80*'Unit emission'!AF123+'RCP26 scenario'!O168*'Unit emission'!AF255)*4545454.54545455)/30</f>
        <v>161596082.19309178</v>
      </c>
      <c r="CX79">
        <f>(('RCP26 scenario'!P80*'Unit emission'!AG123+'RCP26 scenario'!P168*'Unit emission'!AG255)*4545454.54545455)/30</f>
        <v>35664538.758646846</v>
      </c>
      <c r="CY79">
        <f>(('RCP26 scenario'!Q80*'Unit emission'!AH123+'RCP26 scenario'!Q168*'Unit emission'!AH255)*4545454.54545455)/30</f>
        <v>136794493.6429137</v>
      </c>
      <c r="CZ79">
        <f>(('RCP26 scenario'!R80*'Unit emission'!AI123+'RCP26 scenario'!R168*'Unit emission'!AI255)*4545454.54545455)/30</f>
        <v>407094643.97614706</v>
      </c>
      <c r="DA79">
        <f>(('RCP26 scenario'!S80*'Unit emission'!AJ123)*4545454.54545455)/30</f>
        <v>0</v>
      </c>
      <c r="DB79">
        <f>(('RCP26 scenario'!T80*'Unit emission'!T123+'RCP26 scenario'!T168*'Unit emission'!T255)*4545454.54545455)/30</f>
        <v>670045303.80633807</v>
      </c>
      <c r="DC79">
        <f>(('RCP26 scenario'!U80*'Unit emission'!U123+'RCP26 scenario'!U168*'Unit emission'!U255)*4545454.54545455)/30</f>
        <v>-9441312.7282101419</v>
      </c>
      <c r="DD79">
        <f>(('RCP26 scenario'!V80*'Unit emission'!V123+'RCP26 scenario'!V168*'Unit emission'!V255)*4545454.54545455)/30</f>
        <v>-1407126.4459959874</v>
      </c>
      <c r="DE79">
        <f>(('RCP26 scenario'!W80*'Unit emission'!W123+'RCP26 scenario'!W168*'Unit emission'!W255)*4545454.54545455)/30</f>
        <v>42779509.421338223</v>
      </c>
      <c r="DF79">
        <f>(('RCP26 scenario'!X80*'Unit emission'!X123+'RCP26 scenario'!X168*'Unit emission'!X255)*4545454.54545455)/30</f>
        <v>347464521.92738348</v>
      </c>
      <c r="DG79">
        <f>(('RCP26 scenario'!Y80*'Unit emission'!Y123+'RCP26 scenario'!Y168*'Unit emission'!Y255)*4545454.54545455)/30</f>
        <v>111854435.73001793</v>
      </c>
      <c r="DH79">
        <f>(('RCP26 scenario'!Z80*'Unit emission'!Z123+'RCP26 scenario'!Z168*'Unit emission'!Z255)*4545454.54545455)/30</f>
        <v>65554686.357058972</v>
      </c>
      <c r="DI79">
        <f>(('RCP26 scenario'!AA80*'Unit emission'!AA123+'RCP26 scenario'!AA168*'Unit emission'!AA255)*4545454.54545455)/30</f>
        <v>193752397.57634228</v>
      </c>
      <c r="DJ79">
        <f>(('RCP26 scenario'!AB80*'Unit emission'!AB123+'RCP26 scenario'!AB168*'Unit emission'!AB255)*4545454.54545455)/30</f>
        <v>1384449409.3156202</v>
      </c>
      <c r="DK79">
        <f>(('RCP26 scenario'!AC80*'Unit emission'!AC123+'RCP26 scenario'!AC168*'Unit emission'!AC255)*4545454.54545455)/30</f>
        <v>246131101.03188694</v>
      </c>
      <c r="DL79">
        <f>(('RCP26 scenario'!AD80*'Unit emission'!AD123+'RCP26 scenario'!AD168*'Unit emission'!AD255)*4545454.54545455)/30</f>
        <v>97866700.089939341</v>
      </c>
      <c r="DM79">
        <f>(('RCP26 scenario'!AE80*'Unit emission'!AE123+'RCP26 scenario'!AE168*'Unit emission'!AE255)*4545454.54545455)/30</f>
        <v>39008529.588706821</v>
      </c>
      <c r="DN79">
        <f>(('RCP26 scenario'!AF80*'Unit emission'!AF123+'RCP26 scenario'!AF168*'Unit emission'!AF255)*4545454.54545455)/30</f>
        <v>89843599.101096019</v>
      </c>
      <c r="DO79">
        <f>(('RCP26 scenario'!AG80*'Unit emission'!AG123+'RCP26 scenario'!AG168*'Unit emission'!AG255)*4545454.54545455)/30</f>
        <v>0</v>
      </c>
      <c r="DP79">
        <f>(('RCP26 scenario'!AH80*'Unit emission'!AH123+'RCP26 scenario'!AH168*'Unit emission'!AH255)*4545454.54545455)/30</f>
        <v>76374879.623783097</v>
      </c>
      <c r="DQ79">
        <f>(('RCP26 scenario'!AI80*'Unit emission'!AI123+'RCP26 scenario'!AI168*'Unit emission'!AI255)*4545454.54545455)/30</f>
        <v>177675267.89091602</v>
      </c>
      <c r="DR79">
        <f>(('RCP26 scenario'!AJ80*'Unit emission'!AJ123)*4545454.54545455)/30</f>
        <v>0</v>
      </c>
      <c r="DS79">
        <f>(('RCP26 scenario'!AK80*'Unit emission'!T123+'RCP26 scenario'!AK168*'Unit emission'!T255)*4545454.54545455)/30</f>
        <v>-4456490.1361868279</v>
      </c>
      <c r="DT79">
        <f>(('RCP26 scenario'!AL80*'Unit emission'!U123+'RCP26 scenario'!AL168*'Unit emission'!U255)*4545454.54545455)/30</f>
        <v>-16714868.250626173</v>
      </c>
      <c r="DU79">
        <f>(('RCP26 scenario'!AM80*'Unit emission'!V123+'RCP26 scenario'!AM168*'Unit emission'!V255)*4545454.54545455)/30</f>
        <v>-1407126.4459959874</v>
      </c>
      <c r="DV79">
        <f>(('RCP26 scenario'!AN80*'Unit emission'!W123+'RCP26 scenario'!AN168*'Unit emission'!W255)*4545454.54545455)/30</f>
        <v>-643974.32604333467</v>
      </c>
      <c r="DW79">
        <f>(('RCP26 scenario'!AO80*'Unit emission'!X123+'RCP26 scenario'!AO168*'Unit emission'!X255)*4545454.54545455)/30</f>
        <v>-1170270.0608277507</v>
      </c>
      <c r="DX79">
        <f>(('RCP26 scenario'!AP80*'Unit emission'!Y123+'RCP26 scenario'!AP168*'Unit emission'!Y255)*4545454.54545455)/30</f>
        <v>62509697.926359154</v>
      </c>
      <c r="DY79">
        <f>(('RCP26 scenario'!AQ80*'Unit emission'!Z123+'RCP26 scenario'!AQ168*'Unit emission'!Z255)*4545454.54545455)/30</f>
        <v>0</v>
      </c>
      <c r="DZ79">
        <f>(('RCP26 scenario'!AR80*'Unit emission'!AA123+'RCP26 scenario'!AR168*'Unit emission'!AA255)*4545454.54545455)/30</f>
        <v>29637565.819731709</v>
      </c>
      <c r="EA79">
        <f>(('RCP26 scenario'!AS80*'Unit emission'!AB123+'RCP26 scenario'!AS168*'Unit emission'!AB255)*4545454.54545455)/30</f>
        <v>463583884.36071706</v>
      </c>
      <c r="EB79">
        <f>(('RCP26 scenario'!AT80*'Unit emission'!AC123+'RCP26 scenario'!AT168*'Unit emission'!AC255)*4545454.54545455)/30</f>
        <v>102944402.87243614</v>
      </c>
      <c r="EC79">
        <f>(('RCP26 scenario'!AU80*'Unit emission'!AD123+'RCP26 scenario'!AU168*'Unit emission'!AD255)*4545454.54545455)/30</f>
        <v>-109009.44349399905</v>
      </c>
      <c r="ED79">
        <f>(('RCP26 scenario'!AV80*'Unit emission'!AE123+'RCP26 scenario'!AV168*'Unit emission'!AE255)*4545454.54545455)/30</f>
        <v>14567201.242550267</v>
      </c>
      <c r="EE79">
        <f>(('RCP26 scenario'!AW80*'Unit emission'!AF123+'RCP26 scenario'!AW168*'Unit emission'!AF255)*4545454.54545455)/30</f>
        <v>17658250.103858098</v>
      </c>
      <c r="EF79">
        <f>(('RCP26 scenario'!AX80*'Unit emission'!AG123+'RCP26 scenario'!AX168*'Unit emission'!AG255)*4545454.54545455)/30</f>
        <v>0</v>
      </c>
      <c r="EG79">
        <f>(('RCP26 scenario'!AY80*'Unit emission'!AH123+'RCP26 scenario'!AY168*'Unit emission'!AH255)*4545454.54545455)/30</f>
        <v>197748.34524493321</v>
      </c>
      <c r="EH79">
        <f>(('RCP26 scenario'!AZ80*'Unit emission'!AI123+'RCP26 scenario'!AZ168*'Unit emission'!AI255)*4545454.54545455)/30</f>
        <v>-406060.23102040176</v>
      </c>
      <c r="EI79">
        <f>(('RCP26 scenario'!BA80*'Unit emission'!AJ123)*4545454.54545455)/30</f>
        <v>0</v>
      </c>
      <c r="EJ79" s="9">
        <f>(('RCP26 scenario'!BB80*'Unit emission'!T123)*4545454.54545455)/30</f>
        <v>0</v>
      </c>
      <c r="EK79" s="9">
        <f>(('RCP26 scenario'!BC80*'Unit emission'!U123)*4545454.54545455)/30</f>
        <v>0</v>
      </c>
      <c r="EL79" s="9">
        <f>(('RCP26 scenario'!BD80*'Unit emission'!V123)*4545454.54545455)/30</f>
        <v>0</v>
      </c>
      <c r="EM79" s="9">
        <f>(('RCP26 scenario'!BE80*'Unit emission'!W123)*4545454.54545455)/30</f>
        <v>0</v>
      </c>
      <c r="EN79" s="9">
        <f>(('RCP26 scenario'!BF80*'Unit emission'!X123)*4545454.54545455)/30</f>
        <v>0</v>
      </c>
      <c r="EO79" s="9">
        <f>(('RCP26 scenario'!BG80*'Unit emission'!Y123)*4545454.54545455)/30</f>
        <v>0</v>
      </c>
      <c r="EP79" s="9">
        <f>(('RCP26 scenario'!BH80*'Unit emission'!Z123)*4545454.54545455)/30</f>
        <v>0</v>
      </c>
      <c r="EQ79" s="9">
        <f>(('RCP26 scenario'!BI80*'Unit emission'!AA123)*4545454.54545455)/30</f>
        <v>0</v>
      </c>
      <c r="ER79" s="9">
        <f>(('RCP26 scenario'!BJ80*'Unit emission'!AB123)*4545454.54545455)/30</f>
        <v>0</v>
      </c>
      <c r="ES79" s="9">
        <f>(('RCP26 scenario'!BK80*'Unit emission'!AC123)*4545454.54545455)/30</f>
        <v>0</v>
      </c>
      <c r="ET79" s="9">
        <f>(('RCP26 scenario'!BL80*'Unit emission'!AD123)*4545454.54545455)/30</f>
        <v>0</v>
      </c>
      <c r="EU79" s="9">
        <f>(('RCP26 scenario'!BM80*'Unit emission'!AE123)*4545454.54545455)/30</f>
        <v>0</v>
      </c>
      <c r="EV79" s="9">
        <f>(('RCP26 scenario'!BN80*'Unit emission'!AF123)*4545454.54545455)/30</f>
        <v>0</v>
      </c>
      <c r="EW79" s="9">
        <f>(('RCP26 scenario'!BO80*'Unit emission'!AG123)*4545454.54545455)/30</f>
        <v>0</v>
      </c>
      <c r="EX79" s="9">
        <f>(('RCP26 scenario'!BP80*'Unit emission'!AH123)*4545454.54545455)/30</f>
        <v>0</v>
      </c>
      <c r="EY79" s="9">
        <f>(('RCP26 scenario'!BQ80*'Unit emission'!AI123)*4545454.54545455)/30</f>
        <v>0</v>
      </c>
      <c r="EZ79" s="9">
        <f>(('RCP26 scenario'!BR80*'Unit emission'!AJ123)*4545454.54545455)/30</f>
        <v>0</v>
      </c>
      <c r="FA79" s="9">
        <f>(('RCP26 scenario'!BS80*'Unit emission'!T123)*4545454.54545455)/30</f>
        <v>0</v>
      </c>
      <c r="FB79" s="9">
        <f>(('RCP26 scenario'!BT80*'Unit emission'!U123)*4545454.54545455)/30</f>
        <v>0</v>
      </c>
      <c r="FC79" s="9">
        <f>(('RCP26 scenario'!BU80*'Unit emission'!V123)*4545454.54545455)/30</f>
        <v>0</v>
      </c>
      <c r="FD79" s="9">
        <f>(('RCP26 scenario'!BV80*'Unit emission'!W123)*4545454.54545455)/30</f>
        <v>0</v>
      </c>
      <c r="FE79" s="9">
        <f>(('RCP26 scenario'!BW80*'Unit emission'!X123)*4545454.54545455)/30</f>
        <v>0</v>
      </c>
      <c r="FF79" s="9">
        <f>(('RCP26 scenario'!BX80*'Unit emission'!Y123)*4545454.54545455)/30</f>
        <v>0</v>
      </c>
      <c r="FG79" s="9">
        <f>(('RCP26 scenario'!BY80*'Unit emission'!Z123)*4545454.54545455)/30</f>
        <v>0</v>
      </c>
      <c r="FH79" s="9">
        <f>(('RCP26 scenario'!BZ80*'Unit emission'!AA123)*4545454.54545455)/30</f>
        <v>0</v>
      </c>
      <c r="FI79" s="9">
        <f>(('RCP26 scenario'!CA80*'Unit emission'!AB123)*4545454.54545455)/30</f>
        <v>0</v>
      </c>
      <c r="FJ79" s="9">
        <f>(('RCP26 scenario'!CB80*'Unit emission'!AC123)*4545454.54545455)/30</f>
        <v>0</v>
      </c>
      <c r="FK79" s="9">
        <f>(('RCP26 scenario'!CC80*'Unit emission'!AD123)*4545454.54545455)/30</f>
        <v>0</v>
      </c>
      <c r="FL79" s="9">
        <f>(('RCP26 scenario'!CD80*'Unit emission'!AE123)*4545454.54545455)/30</f>
        <v>0</v>
      </c>
      <c r="FM79" s="9">
        <f>(('RCP26 scenario'!CE80*'Unit emission'!AF123)*4545454.54545455)/30</f>
        <v>0</v>
      </c>
      <c r="FN79" s="9">
        <f>(('RCP26 scenario'!CF80*'Unit emission'!AG123)*4545454.54545455)/30</f>
        <v>0</v>
      </c>
      <c r="FO79" s="9">
        <f>(('RCP26 scenario'!CG80*'Unit emission'!AH123)*4545454.54545455)/30</f>
        <v>0</v>
      </c>
      <c r="FP79" s="9">
        <f>(('RCP26 scenario'!CH80*'Unit emission'!AI123)*4545454.54545455)/30</f>
        <v>0</v>
      </c>
      <c r="FQ79">
        <v>0</v>
      </c>
      <c r="FR79">
        <v>0</v>
      </c>
      <c r="FS79">
        <v>68.066666666666663</v>
      </c>
      <c r="FT79">
        <f>(('RCP19 scenario'!C80*'Unit emission'!AK123+'RCP19 scenario'!C168*'Unit emission'!AK255)*4545454.54545455)/30</f>
        <v>365891917.52780682</v>
      </c>
      <c r="FU79">
        <f>(('RCP19 scenario'!D80*'Unit emission'!AL123+'RCP19 scenario'!D168*'Unit emission'!AL255)*4545454.54545455)/30</f>
        <v>292194629.49151742</v>
      </c>
      <c r="FV79">
        <f>(('RCP19 scenario'!E80*'Unit emission'!AM123+'RCP19 scenario'!E168*'Unit emission'!AM255)*4545454.54545455)/30</f>
        <v>-1360343.6617603416</v>
      </c>
      <c r="FW79">
        <f>(('RCP19 scenario'!F80*'Unit emission'!AN123+'RCP19 scenario'!F168*'Unit emission'!AN255)*4545454.54545455)/30</f>
        <v>24140742.647155009</v>
      </c>
      <c r="FX79">
        <f>(('RCP19 scenario'!G80*'Unit emission'!AO123+'RCP19 scenario'!G168*'Unit emission'!AO255)*4545454.54545455)/30</f>
        <v>335957880.40405643</v>
      </c>
      <c r="FY79">
        <f>(('RCP19 scenario'!H80*'Unit emission'!AP123+'RCP19 scenario'!H168*'Unit emission'!AP255)*4545454.54545455)/30</f>
        <v>153668601.85635099</v>
      </c>
      <c r="FZ79">
        <f>(('RCP19 scenario'!I80*'Unit emission'!AQ123+'RCP19 scenario'!I168*'Unit emission'!AQ255)*4545454.54545455)/30</f>
        <v>144973202.05357197</v>
      </c>
      <c r="GA79">
        <f>(('RCP19 scenario'!J80*'Unit emission'!AR123+'RCP19 scenario'!J168*'Unit emission'!AR255)*4545454.54545455)/30</f>
        <v>179638620.86833164</v>
      </c>
      <c r="GB79">
        <f>(('RCP19 scenario'!K80*'Unit emission'!AS123+'RCP19 scenario'!K168*'Unit emission'!AS255)*4545454.54545455)/30</f>
        <v>1268542400.901551</v>
      </c>
      <c r="GC79">
        <f>(('RCP19 scenario'!L80*'Unit emission'!AT123+'RCP19 scenario'!L168*'Unit emission'!AT255)*4545454.54545455)/30</f>
        <v>271889780.72054678</v>
      </c>
      <c r="GD79">
        <f>(('RCP19 scenario'!M80*'Unit emission'!AU123+'RCP19 scenario'!M168*'Unit emission'!AU255)*4545454.54545455)/30</f>
        <v>10983521.659954058</v>
      </c>
      <c r="GE79">
        <f>(('RCP19 scenario'!N80*'Unit emission'!AV123+'RCP19 scenario'!N168*'Unit emission'!AV255)*4545454.54545455)/30</f>
        <v>177804889.00990421</v>
      </c>
      <c r="GF79">
        <f>(('RCP19 scenario'!O80*'Unit emission'!AW123+'RCP19 scenario'!O168*'Unit emission'!AW255)*4545454.54545455)/30</f>
        <v>91000612.369845197</v>
      </c>
      <c r="GG79">
        <f>(('RCP19 scenario'!P80*'Unit emission'!AX123+'RCP19 scenario'!P168*'Unit emission'!AX255)*4545454.54545455)/30</f>
        <v>135348578.00421739</v>
      </c>
      <c r="GH79">
        <f>(('RCP19 scenario'!Q80*'Unit emission'!AY123+'RCP19 scenario'!Q168*'Unit emission'!AY255)*4545454.54545455)/30</f>
        <v>59069810.308014952</v>
      </c>
      <c r="GI79">
        <f>(('RCP19 scenario'!R80*'Unit emission'!AZ123+'RCP19 scenario'!R168*'Unit emission'!AZ255)*4545454.54545455)/30</f>
        <v>903774159.57009423</v>
      </c>
      <c r="GJ79">
        <f>(('RCP19 scenario'!S80*'Unit emission'!BA123)*4545454.54545455)/30</f>
        <v>0</v>
      </c>
      <c r="GK79">
        <f>(('RCP19 scenario'!T80*'Unit emission'!AK123+'RCP19 scenario'!T168*'Unit emission'!AK255)*4545454.54545455)/30</f>
        <v>-4323937.2367508085</v>
      </c>
      <c r="GL79">
        <f>(('RCP19 scenario'!U80*'Unit emission'!AL123+'RCP19 scenario'!U168*'Unit emission'!AL255)*4545454.54545455)/30</f>
        <v>153983725.37048185</v>
      </c>
      <c r="GM79">
        <f>(('RCP19 scenario'!V80*'Unit emission'!AM123+'RCP19 scenario'!V168*'Unit emission'!AM255)*4545454.54545455)/30</f>
        <v>-1360343.6617603416</v>
      </c>
      <c r="GN79">
        <f>(('RCP19 scenario'!W80*'Unit emission'!AN123+'RCP19 scenario'!W168*'Unit emission'!AN255)*4545454.54545455)/30</f>
        <v>-618710.2548433945</v>
      </c>
      <c r="GO79">
        <f>(('RCP19 scenario'!X80*'Unit emission'!AO123+'RCP19 scenario'!X168*'Unit emission'!AO255)*4545454.54545455)/30</f>
        <v>159761239.73219743</v>
      </c>
      <c r="GP79">
        <f>(('RCP19 scenario'!Y80*'Unit emission'!AP123+'RCP19 scenario'!Y168*'Unit emission'!AP255)*4545454.54545455)/30</f>
        <v>113519596.01907592</v>
      </c>
      <c r="GQ79">
        <f>(('RCP19 scenario'!Z80*'Unit emission'!AQ123+'RCP19 scenario'!Z168*'Unit emission'!AQ255)*4545454.54545455)/30</f>
        <v>99214033.215773419</v>
      </c>
      <c r="GR79">
        <f>(('RCP19 scenario'!AA80*'Unit emission'!AR123+'RCP19 scenario'!AA168*'Unit emission'!AR255)*4545454.54545455)/30</f>
        <v>63010706.021521017</v>
      </c>
      <c r="GS79">
        <f>(('RCP19 scenario'!AB80*'Unit emission'!AS123+'RCP19 scenario'!AB168*'Unit emission'!AS255)*4545454.54545455)/30</f>
        <v>700339612.06785524</v>
      </c>
      <c r="GT79">
        <f>(('RCP19 scenario'!AC80*'Unit emission'!AT123+'RCP19 scenario'!AC168*'Unit emission'!AT255)*4545454.54545455)/30</f>
        <v>173732612.80199006</v>
      </c>
      <c r="GU79">
        <f>(('RCP19 scenario'!AD80*'Unit emission'!AU123+'RCP19 scenario'!AD168*'Unit emission'!AU255)*4545454.54545455)/30</f>
        <v>-104534.05691170739</v>
      </c>
      <c r="GV79">
        <f>(('RCP19 scenario'!AE80*'Unit emission'!AV123+'RCP19 scenario'!AE168*'Unit emission'!AV255)*4545454.54545455)/30</f>
        <v>127524107.51887603</v>
      </c>
      <c r="GW79">
        <f>(('RCP19 scenario'!AF80*'Unit emission'!AW123+'RCP19 scenario'!AF168*'Unit emission'!AW255)*4545454.54545455)/30</f>
        <v>54300355.416627266</v>
      </c>
      <c r="GX79">
        <f>(('RCP19 scenario'!AG80*'Unit emission'!AX123+'RCP19 scenario'!AG168*'Unit emission'!AX255)*4545454.54545455)/30</f>
        <v>78543653.568564072</v>
      </c>
      <c r="GY79">
        <f>(('RCP19 scenario'!AH80*'Unit emission'!AY123+'RCP19 scenario'!AH168*'Unit emission'!AY255)*4545454.54545455)/30</f>
        <v>26649180.578427877</v>
      </c>
      <c r="GZ79">
        <f>(('RCP19 scenario'!AI80*'Unit emission'!AZ123+'RCP19 scenario'!AI168*'Unit emission'!AZ255)*4545454.54545455)/30</f>
        <v>600033424.39724457</v>
      </c>
      <c r="HA79">
        <f>(('RCP19 scenario'!AJ80*'Unit emission'!BA123)*4545454.54545455)/30</f>
        <v>0</v>
      </c>
      <c r="HB79">
        <f>(('RCP19 scenario'!AK80*'Unit emission'!AK123+'RCP19 scenario'!AK168*'Unit emission'!AK255)*4545454.54545455)/30</f>
        <v>-4323937.2367508085</v>
      </c>
      <c r="HC79">
        <f>(('RCP19 scenario'!AL80*'Unit emission'!AL123+'RCP19 scenario'!AL168*'Unit emission'!AL255)*4545454.54545455)/30</f>
        <v>-12747952.316254081</v>
      </c>
      <c r="HD79">
        <f>(('RCP19 scenario'!AM80*'Unit emission'!AM123+'RCP19 scenario'!AM168*'Unit emission'!AM255)*4545454.54545455)/30</f>
        <v>-1360343.6617603416</v>
      </c>
      <c r="HE79">
        <f>(('RCP19 scenario'!AN80*'Unit emission'!AN123+'RCP19 scenario'!AN168*'Unit emission'!AN255)*4545454.54545455)/30</f>
        <v>-618710.2548433945</v>
      </c>
      <c r="HF79">
        <f>(('RCP19 scenario'!AO80*'Unit emission'!AO123+'RCP19 scenario'!AO168*'Unit emission'!AO255)*4545454.54545455)/30</f>
        <v>-1129321.534614241</v>
      </c>
      <c r="HG79">
        <f>(('RCP19 scenario'!AP80*'Unit emission'!AP123+'RCP19 scenario'!AP168*'Unit emission'!AP255)*4545454.54545455)/30</f>
        <v>73370590.181801066</v>
      </c>
      <c r="HH79">
        <f>(('RCP19 scenario'!AQ80*'Unit emission'!AQ123+'RCP19 scenario'!AQ168*'Unit emission'!AQ255)*4545454.54545455)/30</f>
        <v>53454864.377974086</v>
      </c>
      <c r="HI79">
        <f>(('RCP19 scenario'!AR80*'Unit emission'!AR123+'RCP19 scenario'!AR168*'Unit emission'!AR255)*4545454.54545455)/30</f>
        <v>-475649.82956894679</v>
      </c>
      <c r="HJ79">
        <f>(('RCP19 scenario'!AS80*'Unit emission'!AS123+'RCP19 scenario'!AS168*'Unit emission'!AS255)*4545454.54545455)/30</f>
        <v>132136823.23415662</v>
      </c>
      <c r="HK79">
        <f>(('RCP19 scenario'!AT80*'Unit emission'!AT123+'RCP19 scenario'!AT168*'Unit emission'!AT255)*4545454.54545455)/30</f>
        <v>75575444.88343437</v>
      </c>
      <c r="HL79">
        <f>(('RCP19 scenario'!AU80*'Unit emission'!AU123+'RCP19 scenario'!AU168*'Unit emission'!AU255)*4545454.54545455)/30</f>
        <v>-104534.05691170739</v>
      </c>
      <c r="HM79">
        <f>(('RCP19 scenario'!AV80*'Unit emission'!AV123+'RCP19 scenario'!AV168*'Unit emission'!AV255)*4545454.54545455)/30</f>
        <v>77243326.027847573</v>
      </c>
      <c r="HN79">
        <f>(('RCP19 scenario'!AW80*'Unit emission'!AW123+'RCP19 scenario'!AW168*'Unit emission'!AW255)*4545454.54545455)/30</f>
        <v>17600098.463409606</v>
      </c>
      <c r="HO79">
        <f>(('RCP19 scenario'!AX80*'Unit emission'!AX123+'RCP19 scenario'!AX168*'Unit emission'!AX255)*4545454.54545455)/30</f>
        <v>21738729.132909492</v>
      </c>
      <c r="HP79">
        <f>(('RCP19 scenario'!AY80*'Unit emission'!AY123+'RCP19 scenario'!AY168*'Unit emission'!AY255)*4545454.54545455)/30</f>
        <v>-6174.2139243848396</v>
      </c>
      <c r="HQ79">
        <f>(('RCP19 scenario'!AZ80*'Unit emission'!AZ123+'RCP19 scenario'!AZ168*'Unit emission'!AZ255)*4545454.54545455)/30</f>
        <v>296292689.22439736</v>
      </c>
      <c r="HR79">
        <f>(('RCP19 scenario'!BA80*'Unit emission'!BA123)*4545454.54545455)/30</f>
        <v>0</v>
      </c>
      <c r="HS79" s="9">
        <f>(('RCP19 scenario'!BB80*'Unit emission'!AK123)*4545454.54545455)/30</f>
        <v>0</v>
      </c>
      <c r="HT79" s="9">
        <f>(('RCP19 scenario'!BC80*'Unit emission'!AL123)*4545454.54545455)/30</f>
        <v>0</v>
      </c>
      <c r="HU79" s="9">
        <f>(('RCP19 scenario'!BD80*'Unit emission'!AM123)*4545454.54545455)/30</f>
        <v>0</v>
      </c>
      <c r="HV79" s="9">
        <f>(('RCP19 scenario'!BE80*'Unit emission'!AN123)*4545454.54545455)/30</f>
        <v>0</v>
      </c>
      <c r="HW79" s="9">
        <f>(('RCP19 scenario'!BF80*'Unit emission'!AO123)*4545454.54545455)/30</f>
        <v>0</v>
      </c>
      <c r="HX79" s="9">
        <f>(('RCP19 scenario'!BG80*'Unit emission'!AP123)*4545454.54545455)/30</f>
        <v>0</v>
      </c>
      <c r="HY79" s="9">
        <f>(('RCP19 scenario'!BH80*'Unit emission'!AQ123)*4545454.54545455)/30</f>
        <v>0</v>
      </c>
      <c r="HZ79" s="9">
        <f>(('RCP19 scenario'!BI80*'Unit emission'!AR123)*4545454.54545455)/30</f>
        <v>0</v>
      </c>
      <c r="IA79" s="9">
        <f>(('RCP19 scenario'!BJ80*'Unit emission'!AS123)*4545454.54545455)/30</f>
        <v>0</v>
      </c>
      <c r="IB79" s="9">
        <f>(('RCP19 scenario'!BK80*'Unit emission'!AT123)*4545454.54545455)/30</f>
        <v>0</v>
      </c>
      <c r="IC79" s="9">
        <f>(('RCP19 scenario'!BL80*'Unit emission'!AU123)*4545454.54545455)/30</f>
        <v>0</v>
      </c>
      <c r="ID79" s="9">
        <f>(('RCP19 scenario'!BM80*'Unit emission'!AV123)*4545454.54545455)/30</f>
        <v>0</v>
      </c>
      <c r="IE79" s="9">
        <f>(('RCP19 scenario'!BN80*'Unit emission'!AW123)*4545454.54545455)/30</f>
        <v>0</v>
      </c>
      <c r="IF79" s="9">
        <f>(('RCP19 scenario'!BO80*'Unit emission'!AX123)*4545454.54545455)/30</f>
        <v>0</v>
      </c>
      <c r="IG79" s="9">
        <f>(('RCP19 scenario'!BP80*'Unit emission'!AY123)*4545454.54545455)/30</f>
        <v>0</v>
      </c>
      <c r="IH79" s="9">
        <f>(('RCP19 scenario'!BQ80*'Unit emission'!AZ123)*4545454.54545455)/30</f>
        <v>0</v>
      </c>
      <c r="II79" s="9">
        <f>(('RCP19 scenario'!BR80*'Unit emission'!BA123)*4545454.54545455)/30</f>
        <v>0</v>
      </c>
      <c r="IJ79" s="9">
        <f>(('RCP19 scenario'!BS80*'Unit emission'!AK123)*4545454.54545455)/30</f>
        <v>0</v>
      </c>
      <c r="IK79" s="9">
        <f>(('RCP19 scenario'!BT80*'Unit emission'!AL123)*4545454.54545455)/30</f>
        <v>0</v>
      </c>
      <c r="IL79" s="9">
        <f>(('RCP19 scenario'!BU80*'Unit emission'!AM123)*4545454.54545455)/30</f>
        <v>0</v>
      </c>
      <c r="IM79" s="9">
        <f>(('RCP19 scenario'!BV80*'Unit emission'!AN123)*4545454.54545455)/30</f>
        <v>0</v>
      </c>
      <c r="IN79" s="9">
        <f>(('RCP19 scenario'!BW80*'Unit emission'!AO123)*4545454.54545455)/30</f>
        <v>0</v>
      </c>
      <c r="IO79" s="9">
        <f>(('RCP19 scenario'!BX80*'Unit emission'!AP123)*4545454.54545455)/30</f>
        <v>0</v>
      </c>
      <c r="IP79" s="9">
        <f>(('RCP19 scenario'!BY80*'Unit emission'!AQ123)*4545454.54545455)/30</f>
        <v>0</v>
      </c>
      <c r="IQ79" s="9">
        <f>(('RCP19 scenario'!BZ80*'Unit emission'!AR123)*4545454.54545455)/30</f>
        <v>0</v>
      </c>
      <c r="IR79" s="9">
        <f>(('RCP19 scenario'!CA80*'Unit emission'!AS123)*4545454.54545455)/30</f>
        <v>0</v>
      </c>
      <c r="IS79" s="9">
        <f>(('RCP19 scenario'!CB80*'Unit emission'!AT123)*4545454.54545455)/30</f>
        <v>0</v>
      </c>
      <c r="IT79" s="9">
        <f>(('RCP19 scenario'!CC80*'Unit emission'!AU123)*4545454.54545455)/30</f>
        <v>0</v>
      </c>
      <c r="IU79" s="9">
        <f>(('RCP19 scenario'!CD80*'Unit emission'!AV123)*4545454.54545455)/30</f>
        <v>0</v>
      </c>
      <c r="IV79" s="9">
        <f>(('RCP19 scenario'!CE80*'Unit emission'!AW123)*4545454.54545455)/30</f>
        <v>0</v>
      </c>
      <c r="IW79" s="9">
        <f>(('RCP19 scenario'!CF80*'Unit emission'!AX123)*4545454.54545455)/30</f>
        <v>0</v>
      </c>
      <c r="IX79" s="9">
        <f>(('RCP19 scenario'!CG80*'Unit emission'!AY123)*4545454.54545455)/30</f>
        <v>0</v>
      </c>
      <c r="IY79" s="9">
        <f>(('RCP19 scenario'!CH80*'Unit emission'!AZ123)*4545454.54545455)/30</f>
        <v>0</v>
      </c>
    </row>
    <row r="80" spans="1:259" x14ac:dyDescent="0.25">
      <c r="A80">
        <v>2043</v>
      </c>
      <c r="B80">
        <f>(('Base-scenario'!C81*'Unit emission'!C124+'Base-scenario'!C169*'Unit emission'!C256)*4545454.54545455)/30</f>
        <v>-11824122.452595817</v>
      </c>
      <c r="C80">
        <f>(('Base-scenario'!D81*'Unit emission'!D124+'Base-scenario'!D169*'Unit emission'!D256)*4545454.54545455)/30</f>
        <v>916918167.27116013</v>
      </c>
      <c r="D80">
        <f>(('Base-scenario'!E81*'Unit emission'!E124+'Base-scenario'!E169*'Unit emission'!E256)*4545454.54545455)/30</f>
        <v>149661465.6575838</v>
      </c>
      <c r="E80">
        <f>(('Base-scenario'!F81*'Unit emission'!F124+'Base-scenario'!F169*'Unit emission'!F256)*4545454.54545455)/30</f>
        <v>49810655.830938593</v>
      </c>
      <c r="F80">
        <f>(('Base-scenario'!G81*'Unit emission'!G124+'Base-scenario'!G169*'Unit emission'!G256)*4545454.54545455)/30</f>
        <v>51278728.15351706</v>
      </c>
      <c r="G80">
        <f>(('Base-scenario'!H81*'Unit emission'!H124+'Base-scenario'!H169*'Unit emission'!H256)*4545454.54545455)/30</f>
        <v>162744343.12094027</v>
      </c>
      <c r="H80">
        <f>(('Base-scenario'!I81*'Unit emission'!I124+'Base-scenario'!I169*'Unit emission'!I256)*4545454.54545455)/30</f>
        <v>209432312.19553441</v>
      </c>
      <c r="I80">
        <f>(('Base-scenario'!J81*'Unit emission'!J124+'Base-scenario'!J169*'Unit emission'!J256)*4545454.54545455)/30</f>
        <v>289389689.94026333</v>
      </c>
      <c r="J80">
        <f>(('Base-scenario'!K81*'Unit emission'!K124+'Base-scenario'!K169*'Unit emission'!K256)*4545454.54545455)/30</f>
        <v>2897801190.7880378</v>
      </c>
      <c r="K80">
        <f>(('Base-scenario'!L81*'Unit emission'!L124+'Base-scenario'!L169*'Unit emission'!L256)*4545454.54545455)/30</f>
        <v>455584005.80396175</v>
      </c>
      <c r="L80">
        <f>(('Base-scenario'!M81*'Unit emission'!M124+'Base-scenario'!M169*'Unit emission'!M256)*4545454.54545455)/30</f>
        <v>347406722.4243229</v>
      </c>
      <c r="M80">
        <f>(('Base-scenario'!N81*'Unit emission'!N124+'Base-scenario'!N169*'Unit emission'!N256)*4545454.54545455)/30</f>
        <v>47859212.582387827</v>
      </c>
      <c r="N80">
        <f>(('Base-scenario'!O81*'Unit emission'!O124+'Base-scenario'!O169*'Unit emission'!O256)*4545454.54545455)/30</f>
        <v>203163367.71840394</v>
      </c>
      <c r="O80">
        <f>(('Base-scenario'!P81*'Unit emission'!P124+'Base-scenario'!P169*'Unit emission'!P256)*4545454.54545455)/30</f>
        <v>243310039.85556278</v>
      </c>
      <c r="P80">
        <f>(('Base-scenario'!Q81*'Unit emission'!Q124+'Base-scenario'!Q169*'Unit emission'!Q256)*4545454.54545455)/30</f>
        <v>217994350.58081812</v>
      </c>
      <c r="Q80">
        <f>(('Base-scenario'!R81*'Unit emission'!R124+'Base-scenario'!R169*'Unit emission'!R256)*4545454.54545455)/30</f>
        <v>780582379.35770261</v>
      </c>
      <c r="R80">
        <v>0</v>
      </c>
      <c r="S80">
        <f>(('Base-scenario'!T81*'Unit emission'!C124+'Base-scenario'!T169*'Unit emission'!C256)*4545454.54545455)/30</f>
        <v>-11824122.452595817</v>
      </c>
      <c r="T80">
        <f>(('Base-scenario'!U81*'Unit emission'!D124+'Base-scenario'!U169*'Unit emission'!D256)*4545454.54545455)/30</f>
        <v>544760348.0165509</v>
      </c>
      <c r="U80">
        <f>(('Base-scenario'!V81*'Unit emission'!E124+'Base-scenario'!V169*'Unit emission'!E256)*4545454.54545455)/30</f>
        <v>18360505.322256718</v>
      </c>
      <c r="V80">
        <f>(('Base-scenario'!W81*'Unit emission'!F124+'Base-scenario'!W169*'Unit emission'!F256)*4545454.54545455)/30</f>
        <v>2617486.9329332816</v>
      </c>
      <c r="W80">
        <f>(('Base-scenario'!X81*'Unit emission'!G124+'Base-scenario'!X169*'Unit emission'!G256)*4545454.54545455)/30</f>
        <v>-1447769.3216065885</v>
      </c>
      <c r="X80">
        <f>(('Base-scenario'!Y81*'Unit emission'!H124+'Base-scenario'!Y169*'Unit emission'!H256)*4545454.54545455)/30</f>
        <v>115810143.59729056</v>
      </c>
      <c r="Y80">
        <f>(('Base-scenario'!Z81*'Unit emission'!I124+'Base-scenario'!Z169*'Unit emission'!I256)*4545454.54545455)/30</f>
        <v>147782321.74257421</v>
      </c>
      <c r="Z80">
        <f>(('Base-scenario'!AA81*'Unit emission'!J124+'Base-scenario'!AA169*'Unit emission'!J256)*4545454.54545455)/30</f>
        <v>151992194.58675173</v>
      </c>
      <c r="AA80">
        <f>(('Base-scenario'!AB81*'Unit emission'!K124+'Base-scenario'!AB169*'Unit emission'!K256)*4545454.54545455)/30</f>
        <v>1769340133.2822404</v>
      </c>
      <c r="AB80">
        <f>(('Base-scenario'!AC81*'Unit emission'!L124+'Base-scenario'!AC169*'Unit emission'!L256)*4545454.54545455)/30</f>
        <v>297081168.62970418</v>
      </c>
      <c r="AC80">
        <f>(('Base-scenario'!AD81*'Unit emission'!M124+'Base-scenario'!AD169*'Unit emission'!M256)*4545454.54545455)/30</f>
        <v>191862124.66159847</v>
      </c>
      <c r="AD80">
        <f>(('Base-scenario'!AE81*'Unit emission'!N124+'Base-scenario'!AE169*'Unit emission'!N256)*4545454.54545455)/30</f>
        <v>27005366.211605623</v>
      </c>
      <c r="AE80">
        <f>(('Base-scenario'!AF81*'Unit emission'!O124+'Base-scenario'!AF169*'Unit emission'!O256)*4545454.54545455)/30</f>
        <v>116743760.19113801</v>
      </c>
      <c r="AF80">
        <f>(('Base-scenario'!AG81*'Unit emission'!P124+'Base-scenario'!AG169*'Unit emission'!P256)*4545454.54545455)/30</f>
        <v>155427150.71380922</v>
      </c>
      <c r="AG80">
        <f>(('Base-scenario'!AH81*'Unit emission'!Q124+'Base-scenario'!AH169*'Unit emission'!Q256)*4545454.54545455)/30</f>
        <v>145313902.33799669</v>
      </c>
      <c r="AH80">
        <f>(('Base-scenario'!AI81*'Unit emission'!R124+'Base-scenario'!AI169*'Unit emission'!R256)*4545454.54545455)/30</f>
        <v>458648267.08060783</v>
      </c>
      <c r="AI80">
        <v>0</v>
      </c>
      <c r="AJ80">
        <f>(('Base-scenario'!AK81*'Unit emission'!C124+'Base-scenario'!AK169*'Unit emission'!C256)*4545454.54545455)/30</f>
        <v>-11824122.452595817</v>
      </c>
      <c r="AK80">
        <f>(('Base-scenario'!AL81*'Unit emission'!D124+'Base-scenario'!AL169*'Unit emission'!D256)*4545454.54545455)/30</f>
        <v>704647.97790385049</v>
      </c>
      <c r="AL80">
        <f>(('Base-scenario'!AM81*'Unit emission'!E124+'Base-scenario'!AM169*'Unit emission'!E256)*4545454.54545455)/30</f>
        <v>-11072621.240555067</v>
      </c>
      <c r="AM80">
        <f>(('Base-scenario'!AN81*'Unit emission'!F124+'Base-scenario'!AN169*'Unit emission'!F256)*4545454.54545455)/30</f>
        <v>-1051120.3100652536</v>
      </c>
      <c r="AN80">
        <f>(('Base-scenario'!AO81*'Unit emission'!G124+'Base-scenario'!AO169*'Unit emission'!G256)*4545454.54545455)/30</f>
        <v>-1447769.3216065885</v>
      </c>
      <c r="AO80">
        <f>(('Base-scenario'!AP81*'Unit emission'!H124+'Base-scenario'!AP169*'Unit emission'!H256)*4545454.54545455)/30</f>
        <v>68875944.07364057</v>
      </c>
      <c r="AP80">
        <f>(('Base-scenario'!AQ81*'Unit emission'!I124+'Base-scenario'!AQ169*'Unit emission'!I256)*4545454.54545455)/30</f>
        <v>74639011.692174733</v>
      </c>
      <c r="AQ80">
        <f>(('Base-scenario'!AR81*'Unit emission'!J124+'Base-scenario'!AR169*'Unit emission'!J256)*4545454.54545455)/30</f>
        <v>-843575.53340921109</v>
      </c>
      <c r="AR80">
        <f>(('Base-scenario'!AS81*'Unit emission'!K124+'Base-scenario'!AS169*'Unit emission'!K256)*4545454.54545455)/30</f>
        <v>640879075.7764225</v>
      </c>
      <c r="AS80">
        <f>(('Base-scenario'!AT81*'Unit emission'!L124+'Base-scenario'!AT169*'Unit emission'!L256)*4545454.54545455)/30</f>
        <v>138578331.45545042</v>
      </c>
      <c r="AT80">
        <f>(('Base-scenario'!AU81*'Unit emission'!M124+'Base-scenario'!AU169*'Unit emission'!M256)*4545454.54545455)/30</f>
        <v>36317526.898874812</v>
      </c>
      <c r="AU80">
        <f>(('Base-scenario'!AV81*'Unit emission'!N124+'Base-scenario'!AV169*'Unit emission'!N256)*4545454.54545455)/30</f>
        <v>0</v>
      </c>
      <c r="AV80">
        <f>(('Base-scenario'!AW81*'Unit emission'!O124+'Base-scenario'!AW169*'Unit emission'!O256)*4545454.54545455)/30</f>
        <v>30324152.66387232</v>
      </c>
      <c r="AW80">
        <f>(('Base-scenario'!AX81*'Unit emission'!P124+'Base-scenario'!AX169*'Unit emission'!P256)*4545454.54545455)/30</f>
        <v>67544261.572055474</v>
      </c>
      <c r="AX80">
        <f>(('Base-scenario'!AY81*'Unit emission'!Q124+'Base-scenario'!AY169*'Unit emission'!Q256)*4545454.54545455)/30</f>
        <v>72633454.095175534</v>
      </c>
      <c r="AY80">
        <f>(('Base-scenario'!AZ81*'Unit emission'!R124+'Base-scenario'!AZ169*'Unit emission'!R256)*4545454.54545455)/30</f>
        <v>136714154.80351472</v>
      </c>
      <c r="AZ80">
        <v>0</v>
      </c>
      <c r="BA80" s="9">
        <f>(('Base-scenario'!BB81*'Unit emission'!C124)*4545454.54545455)/30</f>
        <v>0</v>
      </c>
      <c r="BB80" s="9">
        <f>(('Base-scenario'!BC81*'Unit emission'!D124)*4545454.54545455)/30</f>
        <v>0</v>
      </c>
      <c r="BC80" s="9">
        <f>(('Base-scenario'!BD81*'Unit emission'!E124)*4545454.54545455)/30</f>
        <v>0</v>
      </c>
      <c r="BD80" s="9">
        <f>(('Base-scenario'!BE81*'Unit emission'!F124)*4545454.54545455)/30</f>
        <v>0</v>
      </c>
      <c r="BE80" s="9">
        <f>(('Base-scenario'!BF81*'Unit emission'!G124)*4545454.54545455)/30</f>
        <v>0</v>
      </c>
      <c r="BF80" s="9">
        <f>(('Base-scenario'!BG81*'Unit emission'!H124)*4545454.54545455)/30</f>
        <v>0</v>
      </c>
      <c r="BG80" s="9">
        <f>(('Base-scenario'!BH81*'Unit emission'!I124)*4545454.54545455)/30</f>
        <v>0</v>
      </c>
      <c r="BH80" s="9">
        <f>(('Base-scenario'!BI81*'Unit emission'!J124)*4545454.54545455)/30</f>
        <v>0</v>
      </c>
      <c r="BI80" s="9">
        <f>(('Base-scenario'!BJ81*'Unit emission'!K124)*4545454.54545455)/30</f>
        <v>0</v>
      </c>
      <c r="BJ80" s="9">
        <f>(('Base-scenario'!BK81*'Unit emission'!L124)*4545454.54545455)/30</f>
        <v>0</v>
      </c>
      <c r="BK80" s="9">
        <f>(('Base-scenario'!BL81*'Unit emission'!M124)*4545454.54545455)/30</f>
        <v>0</v>
      </c>
      <c r="BL80" s="9">
        <f>(('Base-scenario'!BM81*'Unit emission'!N124)*4545454.54545455)/30</f>
        <v>0</v>
      </c>
      <c r="BM80" s="9">
        <f>(('Base-scenario'!BN81*'Unit emission'!O124)*4545454.54545455)/30</f>
        <v>0</v>
      </c>
      <c r="BN80" s="9">
        <f>(('Base-scenario'!BO81*'Unit emission'!P124)*4545454.54545455)/30</f>
        <v>0</v>
      </c>
      <c r="BO80" s="9">
        <f>(('Base-scenario'!BP81*'Unit emission'!Q124)*4545454.54545455)/30</f>
        <v>0</v>
      </c>
      <c r="BP80" s="9">
        <f>(('Base-scenario'!BQ81*'Unit emission'!R124)*4545454.54545455)/30</f>
        <v>0</v>
      </c>
      <c r="BQ80" s="9">
        <v>0</v>
      </c>
      <c r="BR80" s="9">
        <f>(('Base-scenario'!BS81*'Unit emission'!C124)*4545454.54545455)/30</f>
        <v>0</v>
      </c>
      <c r="BS80" s="9">
        <f>(('Base-scenario'!BT81*'Unit emission'!D124)*4545454.54545455)/30</f>
        <v>0</v>
      </c>
      <c r="BT80" s="9">
        <f>(('Base-scenario'!BU81*'Unit emission'!E124)*4545454.54545455)/30</f>
        <v>0</v>
      </c>
      <c r="BU80" s="9">
        <f>(('Base-scenario'!BV81*'Unit emission'!F124)*4545454.54545455)/30</f>
        <v>0</v>
      </c>
      <c r="BV80" s="9">
        <f>(('Base-scenario'!BW81*'Unit emission'!G124)*4545454.54545455)/30</f>
        <v>0</v>
      </c>
      <c r="BW80" s="9">
        <f>(('Base-scenario'!BX81*'Unit emission'!H124)*4545454.54545455)/30</f>
        <v>0</v>
      </c>
      <c r="BX80" s="9">
        <f>(('Base-scenario'!BY81*'Unit emission'!I124)*4545454.54545455)/30</f>
        <v>0</v>
      </c>
      <c r="BY80" s="9">
        <f>(('Base-scenario'!BZ81*'Unit emission'!J124)*4545454.54545455)/30</f>
        <v>0</v>
      </c>
      <c r="BZ80" s="9">
        <f>(('Base-scenario'!CA81*'Unit emission'!K124)*4545454.54545455)/30</f>
        <v>0</v>
      </c>
      <c r="CA80" s="9">
        <f>(('Base-scenario'!CB81*'Unit emission'!L124)*4545454.54545455)/30</f>
        <v>0</v>
      </c>
      <c r="CB80" s="9">
        <f>(('Base-scenario'!CC81*'Unit emission'!M124)*4545454.54545455)/30</f>
        <v>0</v>
      </c>
      <c r="CC80" s="9">
        <f>(('Base-scenario'!CD81*'Unit emission'!N124)*4545454.54545455)/30</f>
        <v>0</v>
      </c>
      <c r="CD80" s="9">
        <f>(('Base-scenario'!CE81*'Unit emission'!O124)*4545454.54545455)/30</f>
        <v>0</v>
      </c>
      <c r="CE80" s="9">
        <f>(('Base-scenario'!CF81*'Unit emission'!P124)*4545454.54545455)/30</f>
        <v>0</v>
      </c>
      <c r="CF80" s="9">
        <f>(('Base-scenario'!CG81*'Unit emission'!Q124)*4545454.54545455)/30</f>
        <v>0</v>
      </c>
      <c r="CG80" s="9">
        <f>(('Base-scenario'!CH81*'Unit emission'!R124)*4545454.54545455)/30</f>
        <v>0</v>
      </c>
      <c r="CH80">
        <v>0</v>
      </c>
      <c r="CI80">
        <v>0</v>
      </c>
      <c r="CJ80">
        <v>68.099999999999994</v>
      </c>
      <c r="CK80">
        <f>(('RCP26 scenario'!C81*'Unit emission'!T124+'RCP26 scenario'!C169*'Unit emission'!T256)*4545454.54545455)/30</f>
        <v>1349572571.6226494</v>
      </c>
      <c r="CL80">
        <f>(('RCP26 scenario'!D81*'Unit emission'!U124+'RCP26 scenario'!D169*'Unit emission'!U256)*4545454.54545455)/30</f>
        <v>451749865.88795656</v>
      </c>
      <c r="CM80">
        <f>(('RCP26 scenario'!E81*'Unit emission'!V124+'RCP26 scenario'!E169*'Unit emission'!V256)*4545454.54545455)/30</f>
        <v>-9931394.9810491167</v>
      </c>
      <c r="CN80">
        <f>(('RCP26 scenario'!F81*'Unit emission'!W124+'RCP26 scenario'!F169*'Unit emission'!W256)*4545454.54545455)/30</f>
        <v>110894385.60621807</v>
      </c>
      <c r="CO80">
        <f>(('RCP26 scenario'!G81*'Unit emission'!X124+'RCP26 scenario'!G169*'Unit emission'!X256)*4545454.54545455)/30</f>
        <v>874923081.53747046</v>
      </c>
      <c r="CP80">
        <f>(('RCP26 scenario'!H81*'Unit emission'!Y124+'RCP26 scenario'!H169*'Unit emission'!Y256)*4545454.54545455)/30</f>
        <v>257262652.74022788</v>
      </c>
      <c r="CQ80">
        <f>(('RCP26 scenario'!I81*'Unit emission'!Z124+'RCP26 scenario'!I169*'Unit emission'!Z256)*4545454.54545455)/30</f>
        <v>127107019.89673324</v>
      </c>
      <c r="CR80">
        <f>(('RCP26 scenario'!J81*'Unit emission'!AA124+'RCP26 scenario'!J169*'Unit emission'!AA256)*4545454.54545455)/30</f>
        <v>301033262.65723526</v>
      </c>
      <c r="CS80">
        <f>(('RCP26 scenario'!K81*'Unit emission'!AB124+'RCP26 scenario'!K169*'Unit emission'!AB256)*4545454.54545455)/30</f>
        <v>1912585792.6948831</v>
      </c>
      <c r="CT80">
        <f>(('RCP26 scenario'!L81*'Unit emission'!AC124+'RCP26 scenario'!L169*'Unit emission'!AC256)*4545454.54545455)/30</f>
        <v>385662459.69879895</v>
      </c>
      <c r="CU80">
        <f>(('RCP26 scenario'!M81*'Unit emission'!AD124+'RCP26 scenario'!M169*'Unit emission'!AD256)*4545454.54545455)/30</f>
        <v>118592908.67427</v>
      </c>
      <c r="CV80">
        <f>(('RCP26 scenario'!N81*'Unit emission'!AE124+'RCP26 scenario'!N169*'Unit emission'!AE256)*4545454.54545455)/30</f>
        <v>101476524.18805395</v>
      </c>
      <c r="CW80">
        <f>(('RCP26 scenario'!O81*'Unit emission'!AF124+'RCP26 scenario'!O169*'Unit emission'!AF256)*4545454.54545455)/30</f>
        <v>145677496.79711613</v>
      </c>
      <c r="CX80">
        <f>(('RCP26 scenario'!P81*'Unit emission'!AG124+'RCP26 scenario'!P169*'Unit emission'!AG256)*4545454.54545455)/30</f>
        <v>7552483.6886027753</v>
      </c>
      <c r="CY80">
        <f>(('RCP26 scenario'!Q81*'Unit emission'!AH124+'RCP26 scenario'!Q169*'Unit emission'!AH256)*4545454.54545455)/30</f>
        <v>180516029.12490281</v>
      </c>
      <c r="CZ80">
        <f>(('RCP26 scenario'!R81*'Unit emission'!AI124+'RCP26 scenario'!R169*'Unit emission'!AI256)*4545454.54545455)/30</f>
        <v>128904486.81080778</v>
      </c>
      <c r="DA80">
        <f>(('RCP26 scenario'!S81*'Unit emission'!AJ124)*4545454.54545455)/30</f>
        <v>0</v>
      </c>
      <c r="DB80">
        <f>(('RCP26 scenario'!T81*'Unit emission'!T124+'RCP26 scenario'!T169*'Unit emission'!T256)*4545454.54545455)/30</f>
        <v>726329619.98774445</v>
      </c>
      <c r="DC80">
        <f>(('RCP26 scenario'!U81*'Unit emission'!U124+'RCP26 scenario'!U169*'Unit emission'!U256)*4545454.54545455)/30</f>
        <v>207659180.04424265</v>
      </c>
      <c r="DD80">
        <f>(('RCP26 scenario'!V81*'Unit emission'!V124+'RCP26 scenario'!V169*'Unit emission'!V256)*4545454.54545455)/30</f>
        <v>-10601559.727271676</v>
      </c>
      <c r="DE80">
        <f>(('RCP26 scenario'!W81*'Unit emission'!W124+'RCP26 scenario'!W169*'Unit emission'!W256)*4545454.54545455)/30</f>
        <v>70034223.86749582</v>
      </c>
      <c r="DF80">
        <f>(('RCP26 scenario'!X81*'Unit emission'!X124+'RCP26 scenario'!X169*'Unit emission'!X256)*4545454.54545455)/30</f>
        <v>522851721.80359483</v>
      </c>
      <c r="DG80">
        <f>(('RCP26 scenario'!Y81*'Unit emission'!Y124+'RCP26 scenario'!Y169*'Unit emission'!Y256)*4545454.54545455)/30</f>
        <v>188516239.34502763</v>
      </c>
      <c r="DH80">
        <f>(('RCP26 scenario'!Z81*'Unit emission'!Z124+'RCP26 scenario'!Z169*'Unit emission'!Z256)*4545454.54545455)/30</f>
        <v>84451531.919562384</v>
      </c>
      <c r="DI80">
        <f>(('RCP26 scenario'!AA81*'Unit emission'!AA124+'RCP26 scenario'!AA169*'Unit emission'!AA256)*4545454.54545455)/30</f>
        <v>168215348.70706245</v>
      </c>
      <c r="DJ80">
        <f>(('RCP26 scenario'!AB81*'Unit emission'!AB124+'RCP26 scenario'!AB169*'Unit emission'!AB256)*4545454.54545455)/30</f>
        <v>1150041331.9333036</v>
      </c>
      <c r="DK80">
        <f>(('RCP26 scenario'!AC81*'Unit emission'!AC124+'RCP26 scenario'!AC169*'Unit emission'!AC256)*4545454.54545455)/30</f>
        <v>252693087.02047479</v>
      </c>
      <c r="DL80">
        <f>(('RCP26 scenario'!AD81*'Unit emission'!AD124+'RCP26 scenario'!AD169*'Unit emission'!AD256)*4545454.54545455)/30</f>
        <v>4051505.1111990353</v>
      </c>
      <c r="DM80">
        <f>(('RCP26 scenario'!AE81*'Unit emission'!AE124+'RCP26 scenario'!AE169*'Unit emission'!AE256)*4545454.54545455)/30</f>
        <v>70504498.503580675</v>
      </c>
      <c r="DN80">
        <f>(('RCP26 scenario'!AF81*'Unit emission'!AF124+'RCP26 scenario'!AF169*'Unit emission'!AF256)*4545454.54545455)/30</f>
        <v>85050557.496093616</v>
      </c>
      <c r="DO80">
        <f>(('RCP26 scenario'!AG81*'Unit emission'!AG124+'RCP26 scenario'!AG169*'Unit emission'!AG256)*4545454.54545455)/30</f>
        <v>0</v>
      </c>
      <c r="DP80">
        <f>(('RCP26 scenario'!AH81*'Unit emission'!AH124+'RCP26 scenario'!AH169*'Unit emission'!AH256)*4545454.54545455)/30</f>
        <v>116813188.74547857</v>
      </c>
      <c r="DQ80">
        <f>(('RCP26 scenario'!AI81*'Unit emission'!AI124+'RCP26 scenario'!AI169*'Unit emission'!AI256)*4545454.54545455)/30</f>
        <v>-611701.12826126802</v>
      </c>
      <c r="DR80">
        <f>(('RCP26 scenario'!AJ81*'Unit emission'!AJ124)*4545454.54545455)/30</f>
        <v>0</v>
      </c>
      <c r="DS80">
        <f>(('RCP26 scenario'!AK81*'Unit emission'!T124+'RCP26 scenario'!AK169*'Unit emission'!T256)*4545454.54545455)/30</f>
        <v>-11333800.935555477</v>
      </c>
      <c r="DT80">
        <f>(('RCP26 scenario'!AL81*'Unit emission'!U124+'RCP26 scenario'!AL169*'Unit emission'!U256)*4545454.54545455)/30</f>
        <v>-14507021.647384103</v>
      </c>
      <c r="DU80">
        <f>(('RCP26 scenario'!AM81*'Unit emission'!V124+'RCP26 scenario'!AM169*'Unit emission'!V256)*4545454.54545455)/30</f>
        <v>-10601559.727271676</v>
      </c>
      <c r="DV80">
        <f>(('RCP26 scenario'!AN81*'Unit emission'!W124+'RCP26 scenario'!AN169*'Unit emission'!W256)*4545454.54545455)/30</f>
        <v>-994253.99548220471</v>
      </c>
      <c r="DW80">
        <f>(('RCP26 scenario'!AO81*'Unit emission'!X124+'RCP26 scenario'!AO169*'Unit emission'!X256)*4545454.54545455)/30</f>
        <v>-1382754.6132075922</v>
      </c>
      <c r="DX80">
        <f>(('RCP26 scenario'!AP81*'Unit emission'!Y124+'RCP26 scenario'!AP169*'Unit emission'!Y256)*4545454.54545455)/30</f>
        <v>119769825.94982751</v>
      </c>
      <c r="DY80">
        <f>(('RCP26 scenario'!AQ81*'Unit emission'!Z124+'RCP26 scenario'!AQ169*'Unit emission'!Z256)*4545454.54545455)/30</f>
        <v>-29095.803520371537</v>
      </c>
      <c r="DZ80">
        <f>(('RCP26 scenario'!AR81*'Unit emission'!AA124+'RCP26 scenario'!AR169*'Unit emission'!AA256)*4545454.54545455)/30</f>
        <v>35397434.756888673</v>
      </c>
      <c r="EA80">
        <f>(('RCP26 scenario'!AS81*'Unit emission'!AB124+'RCP26 scenario'!AS169*'Unit emission'!AB256)*4545454.54545455)/30</f>
        <v>387496871.17171782</v>
      </c>
      <c r="EB80">
        <f>(('RCP26 scenario'!AT81*'Unit emission'!AC124+'RCP26 scenario'!AT169*'Unit emission'!AC256)*4545454.54545455)/30</f>
        <v>119723714.34215087</v>
      </c>
      <c r="EC80">
        <f>(('RCP26 scenario'!AU81*'Unit emission'!AD124+'RCP26 scenario'!AU169*'Unit emission'!AD256)*4545454.54545455)/30</f>
        <v>-162836.32139178412</v>
      </c>
      <c r="ED80">
        <f>(('RCP26 scenario'!AV81*'Unit emission'!AE124+'RCP26 scenario'!AV169*'Unit emission'!AE256)*4545454.54545455)/30</f>
        <v>39532472.81910722</v>
      </c>
      <c r="EE80">
        <f>(('RCP26 scenario'!AW81*'Unit emission'!AF124+'RCP26 scenario'!AW169*'Unit emission'!AF256)*4545454.54545455)/30</f>
        <v>24423618.195071459</v>
      </c>
      <c r="EF80">
        <f>(('RCP26 scenario'!AX81*'Unit emission'!AG124+'RCP26 scenario'!AX169*'Unit emission'!AG256)*4545454.54545455)/30</f>
        <v>0</v>
      </c>
      <c r="EG80">
        <f>(('RCP26 scenario'!AY81*'Unit emission'!AH124+'RCP26 scenario'!AY169*'Unit emission'!AH256)*4545454.54545455)/30</f>
        <v>53110348.366053633</v>
      </c>
      <c r="EH80">
        <f>(('RCP26 scenario'!AZ81*'Unit emission'!AI124+'RCP26 scenario'!AZ169*'Unit emission'!AI256)*4545454.54545455)/30</f>
        <v>-611701.12826126802</v>
      </c>
      <c r="EI80">
        <f>(('RCP26 scenario'!BA81*'Unit emission'!AJ124)*4545454.54545455)/30</f>
        <v>0</v>
      </c>
      <c r="EJ80" s="9">
        <f>(('RCP26 scenario'!BB81*'Unit emission'!T124)*4545454.54545455)/30</f>
        <v>0</v>
      </c>
      <c r="EK80" s="9">
        <f>(('RCP26 scenario'!BC81*'Unit emission'!U124)*4545454.54545455)/30</f>
        <v>0</v>
      </c>
      <c r="EL80" s="9">
        <f>(('RCP26 scenario'!BD81*'Unit emission'!V124)*4545454.54545455)/30</f>
        <v>0</v>
      </c>
      <c r="EM80" s="9">
        <f>(('RCP26 scenario'!BE81*'Unit emission'!W124)*4545454.54545455)/30</f>
        <v>0</v>
      </c>
      <c r="EN80" s="9">
        <f>(('RCP26 scenario'!BF81*'Unit emission'!X124)*4545454.54545455)/30</f>
        <v>0</v>
      </c>
      <c r="EO80" s="9">
        <f>(('RCP26 scenario'!BG81*'Unit emission'!Y124)*4545454.54545455)/30</f>
        <v>0</v>
      </c>
      <c r="EP80" s="9">
        <f>(('RCP26 scenario'!BH81*'Unit emission'!Z124)*4545454.54545455)/30</f>
        <v>0</v>
      </c>
      <c r="EQ80" s="9">
        <f>(('RCP26 scenario'!BI81*'Unit emission'!AA124)*4545454.54545455)/30</f>
        <v>0</v>
      </c>
      <c r="ER80" s="9">
        <f>(('RCP26 scenario'!BJ81*'Unit emission'!AB124)*4545454.54545455)/30</f>
        <v>0</v>
      </c>
      <c r="ES80" s="9">
        <f>(('RCP26 scenario'!BK81*'Unit emission'!AC124)*4545454.54545455)/30</f>
        <v>0</v>
      </c>
      <c r="ET80" s="9">
        <f>(('RCP26 scenario'!BL81*'Unit emission'!AD124)*4545454.54545455)/30</f>
        <v>0</v>
      </c>
      <c r="EU80" s="9">
        <f>(('RCP26 scenario'!BM81*'Unit emission'!AE124)*4545454.54545455)/30</f>
        <v>0</v>
      </c>
      <c r="EV80" s="9">
        <f>(('RCP26 scenario'!BN81*'Unit emission'!AF124)*4545454.54545455)/30</f>
        <v>0</v>
      </c>
      <c r="EW80" s="9">
        <f>(('RCP26 scenario'!BO81*'Unit emission'!AG124)*4545454.54545455)/30</f>
        <v>0</v>
      </c>
      <c r="EX80" s="9">
        <f>(('RCP26 scenario'!BP81*'Unit emission'!AH124)*4545454.54545455)/30</f>
        <v>0</v>
      </c>
      <c r="EY80" s="9">
        <f>(('RCP26 scenario'!BQ81*'Unit emission'!AI124)*4545454.54545455)/30</f>
        <v>0</v>
      </c>
      <c r="EZ80" s="9">
        <f>(('RCP26 scenario'!BR81*'Unit emission'!AJ124)*4545454.54545455)/30</f>
        <v>0</v>
      </c>
      <c r="FA80" s="9">
        <f>(('RCP26 scenario'!BS81*'Unit emission'!T124)*4545454.54545455)/30</f>
        <v>0</v>
      </c>
      <c r="FB80" s="9">
        <f>(('RCP26 scenario'!BT81*'Unit emission'!U124)*4545454.54545455)/30</f>
        <v>0</v>
      </c>
      <c r="FC80" s="9">
        <f>(('RCP26 scenario'!BU81*'Unit emission'!V124)*4545454.54545455)/30</f>
        <v>0</v>
      </c>
      <c r="FD80" s="9">
        <f>(('RCP26 scenario'!BV81*'Unit emission'!W124)*4545454.54545455)/30</f>
        <v>0</v>
      </c>
      <c r="FE80" s="9">
        <f>(('RCP26 scenario'!BW81*'Unit emission'!X124)*4545454.54545455)/30</f>
        <v>0</v>
      </c>
      <c r="FF80" s="9">
        <f>(('RCP26 scenario'!BX81*'Unit emission'!Y124)*4545454.54545455)/30</f>
        <v>0</v>
      </c>
      <c r="FG80" s="9">
        <f>(('RCP26 scenario'!BY81*'Unit emission'!Z124)*4545454.54545455)/30</f>
        <v>0</v>
      </c>
      <c r="FH80" s="9">
        <f>(('RCP26 scenario'!BZ81*'Unit emission'!AA124)*4545454.54545455)/30</f>
        <v>0</v>
      </c>
      <c r="FI80" s="9">
        <f>(('RCP26 scenario'!CA81*'Unit emission'!AB124)*4545454.54545455)/30</f>
        <v>0</v>
      </c>
      <c r="FJ80" s="9">
        <f>(('RCP26 scenario'!CB81*'Unit emission'!AC124)*4545454.54545455)/30</f>
        <v>0</v>
      </c>
      <c r="FK80" s="9">
        <f>(('RCP26 scenario'!CC81*'Unit emission'!AD124)*4545454.54545455)/30</f>
        <v>0</v>
      </c>
      <c r="FL80" s="9">
        <f>(('RCP26 scenario'!CD81*'Unit emission'!AE124)*4545454.54545455)/30</f>
        <v>0</v>
      </c>
      <c r="FM80" s="9">
        <f>(('RCP26 scenario'!CE81*'Unit emission'!AF124)*4545454.54545455)/30</f>
        <v>0</v>
      </c>
      <c r="FN80" s="9">
        <f>(('RCP26 scenario'!CF81*'Unit emission'!AG124)*4545454.54545455)/30</f>
        <v>0</v>
      </c>
      <c r="FO80" s="9">
        <f>(('RCP26 scenario'!CG81*'Unit emission'!AH124)*4545454.54545455)/30</f>
        <v>0</v>
      </c>
      <c r="FP80" s="9">
        <f>(('RCP26 scenario'!CH81*'Unit emission'!AI124)*4545454.54545455)/30</f>
        <v>0</v>
      </c>
      <c r="FQ80">
        <v>0</v>
      </c>
      <c r="FR80">
        <v>0</v>
      </c>
      <c r="FS80">
        <v>68.099999999999994</v>
      </c>
      <c r="FT80">
        <f>(('RCP19 scenario'!C81*'Unit emission'!AK124+'RCP19 scenario'!C169*'Unit emission'!AK256)*4545454.54545455)/30</f>
        <v>423531833.51740623</v>
      </c>
      <c r="FU80">
        <f>(('RCP19 scenario'!D81*'Unit emission'!AL124+'RCP19 scenario'!D169*'Unit emission'!AL256)*4545454.54545455)/30</f>
        <v>408006481.09015602</v>
      </c>
      <c r="FV80">
        <f>(('RCP19 scenario'!E81*'Unit emission'!AM124+'RCP19 scenario'!E169*'Unit emission'!AM256)*4545454.54545455)/30</f>
        <v>-10291382.59473954</v>
      </c>
      <c r="FW80">
        <f>(('RCP19 scenario'!F81*'Unit emission'!AN124+'RCP19 scenario'!F169*'Unit emission'!AN256)*4545454.54545455)/30</f>
        <v>68204276.255390555</v>
      </c>
      <c r="FX80">
        <f>(('RCP19 scenario'!G81*'Unit emission'!AO124+'RCP19 scenario'!G169*'Unit emission'!AO256)*4545454.54545455)/30</f>
        <v>454125761.44764173</v>
      </c>
      <c r="FY80">
        <f>(('RCP19 scenario'!H81*'Unit emission'!AP124+'RCP19 scenario'!H169*'Unit emission'!AP256)*4545454.54545455)/30</f>
        <v>211085586.41546038</v>
      </c>
      <c r="FZ80">
        <f>(('RCP19 scenario'!I81*'Unit emission'!AQ124+'RCP19 scenario'!I169*'Unit emission'!AQ256)*4545454.54545455)/30</f>
        <v>155514450.56858364</v>
      </c>
      <c r="GA80">
        <f>(('RCP19 scenario'!J81*'Unit emission'!AR124+'RCP19 scenario'!J169*'Unit emission'!AR256)*4545454.54545455)/30</f>
        <v>134834338.67628592</v>
      </c>
      <c r="GB80">
        <f>(('RCP19 scenario'!K81*'Unit emission'!AS124+'RCP19 scenario'!K169*'Unit emission'!AS256)*4545454.54545455)/30</f>
        <v>736239744.59773839</v>
      </c>
      <c r="GC80">
        <f>(('RCP19 scenario'!L81*'Unit emission'!AT124+'RCP19 scenario'!L169*'Unit emission'!AT256)*4545454.54545455)/30</f>
        <v>299499806.43762302</v>
      </c>
      <c r="GD80">
        <f>(('RCP19 scenario'!M81*'Unit emission'!AU124+'RCP19 scenario'!M169*'Unit emission'!AU256)*4545454.54545455)/30</f>
        <v>-156935.26247977308</v>
      </c>
      <c r="GE80">
        <f>(('RCP19 scenario'!N81*'Unit emission'!AV124+'RCP19 scenario'!N169*'Unit emission'!AV256)*4545454.54545455)/30</f>
        <v>165648082.89721337</v>
      </c>
      <c r="GF80">
        <f>(('RCP19 scenario'!O81*'Unit emission'!AW124+'RCP19 scenario'!O169*'Unit emission'!AW256)*4545454.54545455)/30</f>
        <v>107238669.27464828</v>
      </c>
      <c r="GG80">
        <f>(('RCP19 scenario'!P81*'Unit emission'!AX124+'RCP19 scenario'!P169*'Unit emission'!AX256)*4545454.54545455)/30</f>
        <v>119941029.33566803</v>
      </c>
      <c r="GH80">
        <f>(('RCP19 scenario'!Q81*'Unit emission'!AY124+'RCP19 scenario'!Q169*'Unit emission'!AY256)*4545454.54545455)/30</f>
        <v>81041611.674306452</v>
      </c>
      <c r="GI80">
        <f>(('RCP19 scenario'!R81*'Unit emission'!AZ124+'RCP19 scenario'!R169*'Unit emission'!AZ256)*4545454.54545455)/30</f>
        <v>1060515175.1855283</v>
      </c>
      <c r="GJ80">
        <f>(('RCP19 scenario'!S81*'Unit emission'!BA124)*4545454.54545455)/30</f>
        <v>0</v>
      </c>
      <c r="GK80">
        <f>(('RCP19 scenario'!T81*'Unit emission'!AK124+'RCP19 scenario'!T169*'Unit emission'!AK256)*4545454.54545455)/30</f>
        <v>-11037061.617657008</v>
      </c>
      <c r="GL80">
        <f>(('RCP19 scenario'!U81*'Unit emission'!AL124+'RCP19 scenario'!U169*'Unit emission'!AL256)*4545454.54545455)/30</f>
        <v>270481043.68032944</v>
      </c>
      <c r="GM80">
        <f>(('RCP19 scenario'!V81*'Unit emission'!AM124+'RCP19 scenario'!V169*'Unit emission'!AM256)*4545454.54545455)/30</f>
        <v>-10291382.59473954</v>
      </c>
      <c r="GN80">
        <f>(('RCP19 scenario'!W81*'Unit emission'!AN124+'RCP19 scenario'!W169*'Unit emission'!AN256)*4545454.54545455)/30</f>
        <v>11705671.334654896</v>
      </c>
      <c r="GO80">
        <f>(('RCP19 scenario'!X81*'Unit emission'!AO124+'RCP19 scenario'!X169*'Unit emission'!AO256)*4545454.54545455)/30</f>
        <v>282150330.27412695</v>
      </c>
      <c r="GP80">
        <f>(('RCP19 scenario'!Y81*'Unit emission'!AP124+'RCP19 scenario'!Y169*'Unit emission'!AP256)*4545454.54545455)/30</f>
        <v>157380180.41364989</v>
      </c>
      <c r="GQ80">
        <f>(('RCP19 scenario'!Z81*'Unit emission'!AQ124+'RCP19 scenario'!Z169*'Unit emission'!AQ256)*4545454.54545455)/30</f>
        <v>110190361.73808455</v>
      </c>
      <c r="GR80">
        <f>(('RCP19 scenario'!AA81*'Unit emission'!AR124+'RCP19 scenario'!AA169*'Unit emission'!AR256)*4545454.54545455)/30</f>
        <v>54914835.003026687</v>
      </c>
      <c r="GS80">
        <f>(('RCP19 scenario'!AB81*'Unit emission'!AS124+'RCP19 scenario'!AB169*'Unit emission'!AS256)*4545454.54545455)/30</f>
        <v>385888990.28476018</v>
      </c>
      <c r="GT80">
        <f>(('RCP19 scenario'!AC81*'Unit emission'!AT124+'RCP19 scenario'!AC169*'Unit emission'!AT256)*4545454.54545455)/30</f>
        <v>204231943.26000351</v>
      </c>
      <c r="GU80">
        <f>(('RCP19 scenario'!AD81*'Unit emission'!AU124+'RCP19 scenario'!AD169*'Unit emission'!AU256)*4545454.54545455)/30</f>
        <v>-156935.26247977308</v>
      </c>
      <c r="GV80">
        <f>(('RCP19 scenario'!AE81*'Unit emission'!AV124+'RCP19 scenario'!AE169*'Unit emission'!AV256)*4545454.54545455)/30</f>
        <v>119355138.18078889</v>
      </c>
      <c r="GW80">
        <f>(('RCP19 scenario'!AF81*'Unit emission'!AW124+'RCP19 scenario'!AF169*'Unit emission'!AW256)*4545454.54545455)/30</f>
        <v>71254738.317395285</v>
      </c>
      <c r="GX80">
        <f>(('RCP19 scenario'!AG81*'Unit emission'!AX124+'RCP19 scenario'!AG169*'Unit emission'!AX256)*4545454.54545455)/30</f>
        <v>74655087.189054981</v>
      </c>
      <c r="GY80">
        <f>(('RCP19 scenario'!AH81*'Unit emission'!AY124+'RCP19 scenario'!AH169*'Unit emission'!AY256)*4545454.54545455)/30</f>
        <v>49546932.948216364</v>
      </c>
      <c r="GZ80">
        <f>(('RCP19 scenario'!AI81*'Unit emission'!AZ124+'RCP19 scenario'!AI169*'Unit emission'!AZ256)*4545454.54545455)/30</f>
        <v>742791787.98963332</v>
      </c>
      <c r="HA80">
        <f>(('RCP19 scenario'!AJ81*'Unit emission'!BA124)*4545454.54545455)/30</f>
        <v>0</v>
      </c>
      <c r="HB80">
        <f>(('RCP19 scenario'!AK81*'Unit emission'!AK124+'RCP19 scenario'!AK169*'Unit emission'!AK256)*4545454.54545455)/30</f>
        <v>-11037061.617657008</v>
      </c>
      <c r="HC80">
        <f>(('RCP19 scenario'!AL81*'Unit emission'!AL124+'RCP19 scenario'!AL169*'Unit emission'!AL256)*4545454.54545455)/30</f>
        <v>8784960.9508002959</v>
      </c>
      <c r="HD80">
        <f>(('RCP19 scenario'!AM81*'Unit emission'!AM124+'RCP19 scenario'!AM169*'Unit emission'!AM256)*4545454.54545455)/30</f>
        <v>-10291382.59473954</v>
      </c>
      <c r="HE80">
        <f>(('RCP19 scenario'!AN81*'Unit emission'!AN124+'RCP19 scenario'!AN169*'Unit emission'!AN256)*4545454.54545455)/30</f>
        <v>-959838.88047229976</v>
      </c>
      <c r="HF80">
        <f>(('RCP19 scenario'!AO81*'Unit emission'!AO124+'RCP19 scenario'!AO169*'Unit emission'!AO256)*4545454.54545455)/30</f>
        <v>-1340124.4639011214</v>
      </c>
      <c r="HG80">
        <f>(('RCP19 scenario'!AP81*'Unit emission'!AP124+'RCP19 scenario'!AP169*'Unit emission'!AP256)*4545454.54545455)/30</f>
        <v>103674774.41183852</v>
      </c>
      <c r="HH80">
        <f>(('RCP19 scenario'!AQ81*'Unit emission'!AQ124+'RCP19 scenario'!AQ169*'Unit emission'!AQ256)*4545454.54545455)/30</f>
        <v>64866272.907585002</v>
      </c>
      <c r="HI80">
        <f>(('RCP19 scenario'!AR81*'Unit emission'!AR124+'RCP19 scenario'!AR169*'Unit emission'!AR256)*4545454.54545455)/30</f>
        <v>-783192.4507115169</v>
      </c>
      <c r="HJ80">
        <f>(('RCP19 scenario'!AS81*'Unit emission'!AS124+'RCP19 scenario'!AS169*'Unit emission'!AS256)*4545454.54545455)/30</f>
        <v>35538235.971777886</v>
      </c>
      <c r="HK80">
        <f>(('RCP19 scenario'!AT81*'Unit emission'!AT124+'RCP19 scenario'!AT169*'Unit emission'!AT256)*4545454.54545455)/30</f>
        <v>108964080.08238392</v>
      </c>
      <c r="HL80">
        <f>(('RCP19 scenario'!AU81*'Unit emission'!AU124+'RCP19 scenario'!AU169*'Unit emission'!AU256)*4545454.54545455)/30</f>
        <v>-156935.26247977308</v>
      </c>
      <c r="HM80">
        <f>(('RCP19 scenario'!AV81*'Unit emission'!AV124+'RCP19 scenario'!AV169*'Unit emission'!AV256)*4545454.54545455)/30</f>
        <v>73062193.464364946</v>
      </c>
      <c r="HN80">
        <f>(('RCP19 scenario'!AW81*'Unit emission'!AW124+'RCP19 scenario'!AW169*'Unit emission'!AW256)*4545454.54545455)/30</f>
        <v>35270807.360141985</v>
      </c>
      <c r="HO80">
        <f>(('RCP19 scenario'!AX81*'Unit emission'!AX124+'RCP19 scenario'!AX169*'Unit emission'!AX256)*4545454.54545455)/30</f>
        <v>29369145.042441647</v>
      </c>
      <c r="HP80">
        <f>(('RCP19 scenario'!AY81*'Unit emission'!AY124+'RCP19 scenario'!AY169*'Unit emission'!AY256)*4545454.54545455)/30</f>
        <v>12394656.127051923</v>
      </c>
      <c r="HQ80">
        <f>(('RCP19 scenario'!AZ81*'Unit emission'!AZ124+'RCP19 scenario'!AZ169*'Unit emission'!AZ256)*4545454.54545455)/30</f>
        <v>425068400.79373842</v>
      </c>
      <c r="HR80">
        <f>(('RCP19 scenario'!BA81*'Unit emission'!BA124)*4545454.54545455)/30</f>
        <v>0</v>
      </c>
      <c r="HS80" s="9">
        <f>(('RCP19 scenario'!BB81*'Unit emission'!AK124)*4545454.54545455)/30</f>
        <v>0</v>
      </c>
      <c r="HT80" s="9">
        <f>(('RCP19 scenario'!BC81*'Unit emission'!AL124)*4545454.54545455)/30</f>
        <v>0</v>
      </c>
      <c r="HU80" s="9">
        <f>(('RCP19 scenario'!BD81*'Unit emission'!AM124)*4545454.54545455)/30</f>
        <v>0</v>
      </c>
      <c r="HV80" s="9">
        <f>(('RCP19 scenario'!BE81*'Unit emission'!AN124)*4545454.54545455)/30</f>
        <v>0</v>
      </c>
      <c r="HW80" s="9">
        <f>(('RCP19 scenario'!BF81*'Unit emission'!AO124)*4545454.54545455)/30</f>
        <v>0</v>
      </c>
      <c r="HX80" s="9">
        <f>(('RCP19 scenario'!BG81*'Unit emission'!AP124)*4545454.54545455)/30</f>
        <v>0</v>
      </c>
      <c r="HY80" s="9">
        <f>(('RCP19 scenario'!BH81*'Unit emission'!AQ124)*4545454.54545455)/30</f>
        <v>0</v>
      </c>
      <c r="HZ80" s="9">
        <f>(('RCP19 scenario'!BI81*'Unit emission'!AR124)*4545454.54545455)/30</f>
        <v>0</v>
      </c>
      <c r="IA80" s="9">
        <f>(('RCP19 scenario'!BJ81*'Unit emission'!AS124)*4545454.54545455)/30</f>
        <v>0</v>
      </c>
      <c r="IB80" s="9">
        <f>(('RCP19 scenario'!BK81*'Unit emission'!AT124)*4545454.54545455)/30</f>
        <v>0</v>
      </c>
      <c r="IC80" s="9">
        <f>(('RCP19 scenario'!BL81*'Unit emission'!AU124)*4545454.54545455)/30</f>
        <v>0</v>
      </c>
      <c r="ID80" s="9">
        <f>(('RCP19 scenario'!BM81*'Unit emission'!AV124)*4545454.54545455)/30</f>
        <v>0</v>
      </c>
      <c r="IE80" s="9">
        <f>(('RCP19 scenario'!BN81*'Unit emission'!AW124)*4545454.54545455)/30</f>
        <v>0</v>
      </c>
      <c r="IF80" s="9">
        <f>(('RCP19 scenario'!BO81*'Unit emission'!AX124)*4545454.54545455)/30</f>
        <v>0</v>
      </c>
      <c r="IG80" s="9">
        <f>(('RCP19 scenario'!BP81*'Unit emission'!AY124)*4545454.54545455)/30</f>
        <v>0</v>
      </c>
      <c r="IH80" s="9">
        <f>(('RCP19 scenario'!BQ81*'Unit emission'!AZ124)*4545454.54545455)/30</f>
        <v>0</v>
      </c>
      <c r="II80" s="9">
        <f>(('RCP19 scenario'!BR81*'Unit emission'!BA124)*4545454.54545455)/30</f>
        <v>0</v>
      </c>
      <c r="IJ80" s="9">
        <f>(('RCP19 scenario'!BS81*'Unit emission'!AK124)*4545454.54545455)/30</f>
        <v>0</v>
      </c>
      <c r="IK80" s="9">
        <f>(('RCP19 scenario'!BT81*'Unit emission'!AL124)*4545454.54545455)/30</f>
        <v>0</v>
      </c>
      <c r="IL80" s="9">
        <f>(('RCP19 scenario'!BU81*'Unit emission'!AM124)*4545454.54545455)/30</f>
        <v>0</v>
      </c>
      <c r="IM80" s="9">
        <f>(('RCP19 scenario'!BV81*'Unit emission'!AN124)*4545454.54545455)/30</f>
        <v>0</v>
      </c>
      <c r="IN80" s="9">
        <f>(('RCP19 scenario'!BW81*'Unit emission'!AO124)*4545454.54545455)/30</f>
        <v>0</v>
      </c>
      <c r="IO80" s="9">
        <f>(('RCP19 scenario'!BX81*'Unit emission'!AP124)*4545454.54545455)/30</f>
        <v>0</v>
      </c>
      <c r="IP80" s="9">
        <f>(('RCP19 scenario'!BY81*'Unit emission'!AQ124)*4545454.54545455)/30</f>
        <v>0</v>
      </c>
      <c r="IQ80" s="9">
        <f>(('RCP19 scenario'!BZ81*'Unit emission'!AR124)*4545454.54545455)/30</f>
        <v>0</v>
      </c>
      <c r="IR80" s="9">
        <f>(('RCP19 scenario'!CA81*'Unit emission'!AS124)*4545454.54545455)/30</f>
        <v>0</v>
      </c>
      <c r="IS80" s="9">
        <f>(('RCP19 scenario'!CB81*'Unit emission'!AT124)*4545454.54545455)/30</f>
        <v>0</v>
      </c>
      <c r="IT80" s="9">
        <f>(('RCP19 scenario'!CC81*'Unit emission'!AU124)*4545454.54545455)/30</f>
        <v>0</v>
      </c>
      <c r="IU80" s="9">
        <f>(('RCP19 scenario'!CD81*'Unit emission'!AV124)*4545454.54545455)/30</f>
        <v>0</v>
      </c>
      <c r="IV80" s="9">
        <f>(('RCP19 scenario'!CE81*'Unit emission'!AW124)*4545454.54545455)/30</f>
        <v>0</v>
      </c>
      <c r="IW80" s="9">
        <f>(('RCP19 scenario'!CF81*'Unit emission'!AX124)*4545454.54545455)/30</f>
        <v>0</v>
      </c>
      <c r="IX80" s="9">
        <f>(('RCP19 scenario'!CG81*'Unit emission'!AY124)*4545454.54545455)/30</f>
        <v>0</v>
      </c>
      <c r="IY80" s="9">
        <f>(('RCP19 scenario'!CH81*'Unit emission'!AZ124)*4545454.54545455)/30</f>
        <v>0</v>
      </c>
    </row>
    <row r="81" spans="1:259" x14ac:dyDescent="0.25">
      <c r="A81">
        <v>2044</v>
      </c>
      <c r="B81">
        <f>(('Base-scenario'!C82*'Unit emission'!C125+'Base-scenario'!C170*'Unit emission'!C257)*4545454.54545455)/30</f>
        <v>-21891696.780749962</v>
      </c>
      <c r="C81">
        <f>(('Base-scenario'!D82*'Unit emission'!D125+'Base-scenario'!D170*'Unit emission'!D257)*4545454.54545455)/30</f>
        <v>1961074170.2627709</v>
      </c>
      <c r="D81">
        <f>(('Base-scenario'!E82*'Unit emission'!E125+'Base-scenario'!E170*'Unit emission'!E257)*4545454.54545455)/30</f>
        <v>144481325.26846975</v>
      </c>
      <c r="E81">
        <f>(('Base-scenario'!F82*'Unit emission'!F125+'Base-scenario'!F170*'Unit emission'!F257)*4545454.54545455)/30</f>
        <v>221432859.17246681</v>
      </c>
      <c r="F81">
        <f>(('Base-scenario'!G82*'Unit emission'!G125+'Base-scenario'!G170*'Unit emission'!G257)*4545454.54545455)/30</f>
        <v>-2120812.5976944058</v>
      </c>
      <c r="G81">
        <f>(('Base-scenario'!H82*'Unit emission'!H125+'Base-scenario'!H170*'Unit emission'!H257)*4545454.54545455)/30</f>
        <v>170480855.77724651</v>
      </c>
      <c r="H81">
        <f>(('Base-scenario'!I82*'Unit emission'!I125+'Base-scenario'!I170*'Unit emission'!I257)*4545454.54545455)/30</f>
        <v>194800639.38536099</v>
      </c>
      <c r="I81">
        <f>(('Base-scenario'!J82*'Unit emission'!J125+'Base-scenario'!J170*'Unit emission'!J257)*4545454.54545455)/30</f>
        <v>536946146.27748585</v>
      </c>
      <c r="J81">
        <f>(('Base-scenario'!K82*'Unit emission'!K125+'Base-scenario'!K170*'Unit emission'!K257)*4545454.54545455)/30</f>
        <v>1795932612.3500874</v>
      </c>
      <c r="K81">
        <f>(('Base-scenario'!L82*'Unit emission'!L125+'Base-scenario'!L170*'Unit emission'!L257)*4545454.54545455)/30</f>
        <v>542626753.94408214</v>
      </c>
      <c r="L81">
        <f>(('Base-scenario'!M82*'Unit emission'!M125+'Base-scenario'!M170*'Unit emission'!M257)*4545454.54545455)/30</f>
        <v>340286693.91595608</v>
      </c>
      <c r="M81">
        <f>(('Base-scenario'!N82*'Unit emission'!N125+'Base-scenario'!N170*'Unit emission'!N257)*4545454.54545455)/30</f>
        <v>90023614.920860857</v>
      </c>
      <c r="N81">
        <f>(('Base-scenario'!O82*'Unit emission'!O125+'Base-scenario'!O170*'Unit emission'!O257)*4545454.54545455)/30</f>
        <v>255547306.14240348</v>
      </c>
      <c r="O81">
        <f>(('Base-scenario'!P82*'Unit emission'!P125+'Base-scenario'!P170*'Unit emission'!P257)*4545454.54545455)/30</f>
        <v>222003903.12801224</v>
      </c>
      <c r="P81">
        <f>(('Base-scenario'!Q82*'Unit emission'!Q125+'Base-scenario'!Q170*'Unit emission'!Q257)*4545454.54545455)/30</f>
        <v>296575974.3033728</v>
      </c>
      <c r="Q81">
        <f>(('Base-scenario'!R82*'Unit emission'!R125+'Base-scenario'!R170*'Unit emission'!R257)*4545454.54545455)/30</f>
        <v>555971565.11238503</v>
      </c>
      <c r="R81">
        <v>0</v>
      </c>
      <c r="S81">
        <f>(('Base-scenario'!T82*'Unit emission'!C125+'Base-scenario'!T170*'Unit emission'!C257)*4545454.54545455)/30</f>
        <v>-21891696.780749962</v>
      </c>
      <c r="T81">
        <f>(('Base-scenario'!U82*'Unit emission'!D125+'Base-scenario'!U170*'Unit emission'!D257)*4545454.54545455)/30</f>
        <v>1417649112.6461115</v>
      </c>
      <c r="U81">
        <f>(('Base-scenario'!V82*'Unit emission'!E125+'Base-scenario'!V170*'Unit emission'!E257)*4545454.54545455)/30</f>
        <v>69964449.159519985</v>
      </c>
      <c r="V81">
        <f>(('Base-scenario'!W82*'Unit emission'!F125+'Base-scenario'!W170*'Unit emission'!F257)*4545454.54545455)/30</f>
        <v>150685262.52638194</v>
      </c>
      <c r="W81">
        <f>(('Base-scenario'!X82*'Unit emission'!G125+'Base-scenario'!X170*'Unit emission'!G257)*4545454.54545455)/30</f>
        <v>-2120812.5976944058</v>
      </c>
      <c r="X81">
        <f>(('Base-scenario'!Y82*'Unit emission'!H125+'Base-scenario'!Y170*'Unit emission'!H257)*4545454.54545455)/30</f>
        <v>120575084.28030667</v>
      </c>
      <c r="Y81">
        <f>(('Base-scenario'!Z82*'Unit emission'!I125+'Base-scenario'!Z170*'Unit emission'!I257)*4545454.54545455)/30</f>
        <v>134683838.03110883</v>
      </c>
      <c r="Z81">
        <f>(('Base-scenario'!AA82*'Unit emission'!J125+'Base-scenario'!AA170*'Unit emission'!J257)*4545454.54545455)/30</f>
        <v>354868086.03315192</v>
      </c>
      <c r="AA81">
        <f>(('Base-scenario'!AB82*'Unit emission'!K125+'Base-scenario'!AB170*'Unit emission'!K257)*4545454.54545455)/30</f>
        <v>887092743.37354553</v>
      </c>
      <c r="AB81">
        <f>(('Base-scenario'!AC82*'Unit emission'!L125+'Base-scenario'!AC170*'Unit emission'!L257)*4545454.54545455)/30</f>
        <v>366147070.67190945</v>
      </c>
      <c r="AC81">
        <f>(('Base-scenario'!AD82*'Unit emission'!M125+'Base-scenario'!AD170*'Unit emission'!M257)*4545454.54545455)/30</f>
        <v>188990966.19428161</v>
      </c>
      <c r="AD81">
        <f>(('Base-scenario'!AE82*'Unit emission'!N125+'Base-scenario'!AE170*'Unit emission'!N257)*4545454.54545455)/30</f>
        <v>61296727.980614476</v>
      </c>
      <c r="AE81">
        <f>(('Base-scenario'!AF82*'Unit emission'!O125+'Base-scenario'!AF170*'Unit emission'!O257)*4545454.54545455)/30</f>
        <v>159642743.45783988</v>
      </c>
      <c r="AF81">
        <f>(('Base-scenario'!AG82*'Unit emission'!P125+'Base-scenario'!AG170*'Unit emission'!P257)*4545454.54545455)/30</f>
        <v>136802400.714221</v>
      </c>
      <c r="AG81">
        <f>(('Base-scenario'!AH82*'Unit emission'!Q125+'Base-scenario'!AH170*'Unit emission'!Q257)*4545454.54545455)/30</f>
        <v>206948326.81023988</v>
      </c>
      <c r="AH81">
        <f>(('Base-scenario'!AI82*'Unit emission'!R125+'Base-scenario'!AI170*'Unit emission'!R257)*4545454.54545455)/30</f>
        <v>278805342.57062465</v>
      </c>
      <c r="AI81">
        <v>0</v>
      </c>
      <c r="AJ81">
        <f>(('Base-scenario'!AK82*'Unit emission'!C125+'Base-scenario'!AK170*'Unit emission'!C257)*4545454.54545455)/30</f>
        <v>-21891696.780749962</v>
      </c>
      <c r="AK81">
        <f>(('Base-scenario'!AL82*'Unit emission'!D125+'Base-scenario'!AL170*'Unit emission'!D257)*4545454.54545455)/30</f>
        <v>854420666.97452939</v>
      </c>
      <c r="AL81">
        <f>(('Base-scenario'!AM82*'Unit emission'!E125+'Base-scenario'!AM170*'Unit emission'!E257)*4545454.54545455)/30</f>
        <v>-19189590.757219195</v>
      </c>
      <c r="AM81">
        <f>(('Base-scenario'!AN82*'Unit emission'!F125+'Base-scenario'!AN170*'Unit emission'!F257)*4545454.54545455)/30</f>
        <v>-1259155.2676280285</v>
      </c>
      <c r="AN81">
        <f>(('Base-scenario'!AO82*'Unit emission'!G125+'Base-scenario'!AO170*'Unit emission'!G257)*4545454.54545455)/30</f>
        <v>-2120812.5976944058</v>
      </c>
      <c r="AO81">
        <f>(('Base-scenario'!AP82*'Unit emission'!H125+'Base-scenario'!AP170*'Unit emission'!H257)*4545454.54545455)/30</f>
        <v>70669312.783366397</v>
      </c>
      <c r="AP81">
        <f>(('Base-scenario'!AQ82*'Unit emission'!I125+'Base-scenario'!AQ170*'Unit emission'!I257)*4545454.54545455)/30</f>
        <v>74567036.676856905</v>
      </c>
      <c r="AQ81">
        <f>(('Base-scenario'!AR82*'Unit emission'!J125+'Base-scenario'!AR170*'Unit emission'!J257)*4545454.54545455)/30</f>
        <v>131929842.60181731</v>
      </c>
      <c r="AR81">
        <f>(('Base-scenario'!AS82*'Unit emission'!K125+'Base-scenario'!AS170*'Unit emission'!K257)*4545454.54545455)/30</f>
        <v>-7750303.6001908053</v>
      </c>
      <c r="AS81">
        <f>(('Base-scenario'!AT82*'Unit emission'!L125+'Base-scenario'!AT170*'Unit emission'!L257)*4545454.54545455)/30</f>
        <v>189667387.3997393</v>
      </c>
      <c r="AT81">
        <f>(('Base-scenario'!AU82*'Unit emission'!M125+'Base-scenario'!AU170*'Unit emission'!M257)*4545454.54545455)/30</f>
        <v>37695238.472606458</v>
      </c>
      <c r="AU81">
        <f>(('Base-scenario'!AV82*'Unit emission'!N125+'Base-scenario'!AV170*'Unit emission'!N257)*4545454.54545455)/30</f>
        <v>23609834.182836521</v>
      </c>
      <c r="AV81">
        <f>(('Base-scenario'!AW82*'Unit emission'!O125+'Base-scenario'!AW170*'Unit emission'!O257)*4545454.54545455)/30</f>
        <v>63738180.773274317</v>
      </c>
      <c r="AW81">
        <f>(('Base-scenario'!AX82*'Unit emission'!P125+'Base-scenario'!AX170*'Unit emission'!P257)*4545454.54545455)/30</f>
        <v>51600898.30042772</v>
      </c>
      <c r="AX81">
        <f>(('Base-scenario'!AY82*'Unit emission'!Q125+'Base-scenario'!AY170*'Unit emission'!Q257)*4545454.54545455)/30</f>
        <v>117320679.3171065</v>
      </c>
      <c r="AY81">
        <f>(('Base-scenario'!AZ82*'Unit emission'!R125+'Base-scenario'!AZ170*'Unit emission'!R257)*4545454.54545455)/30</f>
        <v>1639120.0288638358</v>
      </c>
      <c r="AZ81">
        <v>0</v>
      </c>
      <c r="BA81" s="9">
        <f>(('Base-scenario'!BB82*'Unit emission'!C125)*4545454.54545455)/30</f>
        <v>0</v>
      </c>
      <c r="BB81" s="9">
        <f>(('Base-scenario'!BC82*'Unit emission'!D125)*4545454.54545455)/30</f>
        <v>0</v>
      </c>
      <c r="BC81" s="9">
        <f>(('Base-scenario'!BD82*'Unit emission'!E125)*4545454.54545455)/30</f>
        <v>0</v>
      </c>
      <c r="BD81" s="9">
        <f>(('Base-scenario'!BE82*'Unit emission'!F125)*4545454.54545455)/30</f>
        <v>0</v>
      </c>
      <c r="BE81" s="9">
        <f>(('Base-scenario'!BF82*'Unit emission'!G125)*4545454.54545455)/30</f>
        <v>0</v>
      </c>
      <c r="BF81" s="9">
        <f>(('Base-scenario'!BG82*'Unit emission'!H125)*4545454.54545455)/30</f>
        <v>0</v>
      </c>
      <c r="BG81" s="9">
        <f>(('Base-scenario'!BH82*'Unit emission'!I125)*4545454.54545455)/30</f>
        <v>0</v>
      </c>
      <c r="BH81" s="9">
        <f>(('Base-scenario'!BI82*'Unit emission'!J125)*4545454.54545455)/30</f>
        <v>0</v>
      </c>
      <c r="BI81" s="9">
        <f>(('Base-scenario'!BJ82*'Unit emission'!K125)*4545454.54545455)/30</f>
        <v>0</v>
      </c>
      <c r="BJ81" s="9">
        <f>(('Base-scenario'!BK82*'Unit emission'!L125)*4545454.54545455)/30</f>
        <v>0</v>
      </c>
      <c r="BK81" s="9">
        <f>(('Base-scenario'!BL82*'Unit emission'!M125)*4545454.54545455)/30</f>
        <v>0</v>
      </c>
      <c r="BL81" s="9">
        <f>(('Base-scenario'!BM82*'Unit emission'!N125)*4545454.54545455)/30</f>
        <v>0</v>
      </c>
      <c r="BM81" s="9">
        <f>(('Base-scenario'!BN82*'Unit emission'!O125)*4545454.54545455)/30</f>
        <v>0</v>
      </c>
      <c r="BN81" s="9">
        <f>(('Base-scenario'!BO82*'Unit emission'!P125)*4545454.54545455)/30</f>
        <v>0</v>
      </c>
      <c r="BO81" s="9">
        <f>(('Base-scenario'!BP82*'Unit emission'!Q125)*4545454.54545455)/30</f>
        <v>0</v>
      </c>
      <c r="BP81" s="9">
        <f>(('Base-scenario'!BQ82*'Unit emission'!R125)*4545454.54545455)/30</f>
        <v>0</v>
      </c>
      <c r="BQ81" s="9">
        <v>0</v>
      </c>
      <c r="BR81" s="9">
        <f>(('Base-scenario'!BS82*'Unit emission'!C125)*4545454.54545455)/30</f>
        <v>0</v>
      </c>
      <c r="BS81" s="9">
        <f>(('Base-scenario'!BT82*'Unit emission'!D125)*4545454.54545455)/30</f>
        <v>0</v>
      </c>
      <c r="BT81" s="9">
        <f>(('Base-scenario'!BU82*'Unit emission'!E125)*4545454.54545455)/30</f>
        <v>0</v>
      </c>
      <c r="BU81" s="9">
        <f>(('Base-scenario'!BV82*'Unit emission'!F125)*4545454.54545455)/30</f>
        <v>0</v>
      </c>
      <c r="BV81" s="9">
        <f>(('Base-scenario'!BW82*'Unit emission'!G125)*4545454.54545455)/30</f>
        <v>0</v>
      </c>
      <c r="BW81" s="9">
        <f>(('Base-scenario'!BX82*'Unit emission'!H125)*4545454.54545455)/30</f>
        <v>0</v>
      </c>
      <c r="BX81" s="9">
        <f>(('Base-scenario'!BY82*'Unit emission'!I125)*4545454.54545455)/30</f>
        <v>0</v>
      </c>
      <c r="BY81" s="9">
        <f>(('Base-scenario'!BZ82*'Unit emission'!J125)*4545454.54545455)/30</f>
        <v>0</v>
      </c>
      <c r="BZ81" s="9">
        <f>(('Base-scenario'!CA82*'Unit emission'!K125)*4545454.54545455)/30</f>
        <v>0</v>
      </c>
      <c r="CA81" s="9">
        <f>(('Base-scenario'!CB82*'Unit emission'!L125)*4545454.54545455)/30</f>
        <v>0</v>
      </c>
      <c r="CB81" s="9">
        <f>(('Base-scenario'!CC82*'Unit emission'!M125)*4545454.54545455)/30</f>
        <v>0</v>
      </c>
      <c r="CC81" s="9">
        <f>(('Base-scenario'!CD82*'Unit emission'!N125)*4545454.54545455)/30</f>
        <v>0</v>
      </c>
      <c r="CD81" s="9">
        <f>(('Base-scenario'!CE82*'Unit emission'!O125)*4545454.54545455)/30</f>
        <v>0</v>
      </c>
      <c r="CE81" s="9">
        <f>(('Base-scenario'!CF82*'Unit emission'!P125)*4545454.54545455)/30</f>
        <v>0</v>
      </c>
      <c r="CF81" s="9">
        <f>(('Base-scenario'!CG82*'Unit emission'!Q125)*4545454.54545455)/30</f>
        <v>0</v>
      </c>
      <c r="CG81" s="9">
        <f>(('Base-scenario'!CH82*'Unit emission'!R125)*4545454.54545455)/30</f>
        <v>0</v>
      </c>
      <c r="CH81">
        <v>0</v>
      </c>
      <c r="CI81">
        <v>0</v>
      </c>
      <c r="CJ81">
        <v>68.13333333333334</v>
      </c>
      <c r="CK81">
        <f>(('RCP26 scenario'!C82*'Unit emission'!T125+'RCP26 scenario'!C170*'Unit emission'!T257)*4545454.54545455)/30</f>
        <v>1345904891.5727227</v>
      </c>
      <c r="CL81">
        <f>(('RCP26 scenario'!D82*'Unit emission'!U125+'RCP26 scenario'!D170*'Unit emission'!U257)*4545454.54545455)/30</f>
        <v>1078317487.3006358</v>
      </c>
      <c r="CM81">
        <f>(('RCP26 scenario'!E82*'Unit emission'!V125+'RCP26 scenario'!E170*'Unit emission'!V257)*4545454.54545455)/30</f>
        <v>-18235293.509887736</v>
      </c>
      <c r="CN81">
        <f>(('RCP26 scenario'!F82*'Unit emission'!W125+'RCP26 scenario'!F170*'Unit emission'!W257)*4545454.54545455)/30</f>
        <v>168524191.47523671</v>
      </c>
      <c r="CO81">
        <f>(('RCP26 scenario'!G82*'Unit emission'!X125+'RCP26 scenario'!G170*'Unit emission'!X257)*4545454.54545455)/30</f>
        <v>858974838.24973893</v>
      </c>
      <c r="CP81">
        <f>(('RCP26 scenario'!H82*'Unit emission'!Y125+'RCP26 scenario'!H170*'Unit emission'!Y257)*4545454.54545455)/30</f>
        <v>216237347.43778023</v>
      </c>
      <c r="CQ81">
        <f>(('RCP26 scenario'!I82*'Unit emission'!Z125+'RCP26 scenario'!I170*'Unit emission'!Z257)*4545454.54545455)/30</f>
        <v>121729812.07877378</v>
      </c>
      <c r="CR81">
        <f>(('RCP26 scenario'!J82*'Unit emission'!AA125+'RCP26 scenario'!J170*'Unit emission'!AA257)*4545454.54545455)/30</f>
        <v>390060782.22612774</v>
      </c>
      <c r="CS81">
        <f>(('RCP26 scenario'!K82*'Unit emission'!AB125+'RCP26 scenario'!K170*'Unit emission'!AB257)*4545454.54545455)/30</f>
        <v>1020599815.9438556</v>
      </c>
      <c r="CT81">
        <f>(('RCP26 scenario'!L82*'Unit emission'!AC125+'RCP26 scenario'!L170*'Unit emission'!AC257)*4545454.54545455)/30</f>
        <v>384027579.46308577</v>
      </c>
      <c r="CU81">
        <f>(('RCP26 scenario'!M82*'Unit emission'!AD125+'RCP26 scenario'!M170*'Unit emission'!AD257)*4545454.54545455)/30</f>
        <v>103622956.9039045</v>
      </c>
      <c r="CV81">
        <f>(('RCP26 scenario'!N82*'Unit emission'!AE125+'RCP26 scenario'!N170*'Unit emission'!AE257)*4545454.54545455)/30</f>
        <v>135165851.28087679</v>
      </c>
      <c r="CW81">
        <f>(('RCP26 scenario'!O82*'Unit emission'!AF125+'RCP26 scenario'!O170*'Unit emission'!AF257)*4545454.54545455)/30</f>
        <v>195930542.01503843</v>
      </c>
      <c r="CX81">
        <f>(('RCP26 scenario'!P82*'Unit emission'!AG125+'RCP26 scenario'!P170*'Unit emission'!AG257)*4545454.54545455)/30</f>
        <v>13005722.787915576</v>
      </c>
      <c r="CY81">
        <f>(('RCP26 scenario'!Q82*'Unit emission'!AH125+'RCP26 scenario'!Q170*'Unit emission'!AH257)*4545454.54545455)/30</f>
        <v>169409110.59488785</v>
      </c>
      <c r="CZ81">
        <f>(('RCP26 scenario'!R82*'Unit emission'!AI125+'RCP26 scenario'!R170*'Unit emission'!AI257)*4545454.54545455)/30</f>
        <v>218779963.94642061</v>
      </c>
      <c r="DA81">
        <f>(('RCP26 scenario'!S82*'Unit emission'!AJ125)*4545454.54545455)/30</f>
        <v>0</v>
      </c>
      <c r="DB81">
        <f>(('RCP26 scenario'!T82*'Unit emission'!T125+'RCP26 scenario'!T170*'Unit emission'!T257)*4545454.54545455)/30</f>
        <v>824334527.42571759</v>
      </c>
      <c r="DC81">
        <f>(('RCP26 scenario'!U82*'Unit emission'!U125+'RCP26 scenario'!U170*'Unit emission'!U257)*4545454.54545455)/30</f>
        <v>780810262.86473656</v>
      </c>
      <c r="DD81">
        <f>(('RCP26 scenario'!V82*'Unit emission'!V125+'RCP26 scenario'!V170*'Unit emission'!V257)*4545454.54545455)/30</f>
        <v>-18235293.509887736</v>
      </c>
      <c r="DE81">
        <f>(('RCP26 scenario'!W82*'Unit emission'!W125+'RCP26 scenario'!W170*'Unit emission'!W257)*4545454.54545455)/30</f>
        <v>118820877.40023214</v>
      </c>
      <c r="DF81">
        <f>(('RCP26 scenario'!X82*'Unit emission'!X125+'RCP26 scenario'!X170*'Unit emission'!X257)*4545454.54545455)/30</f>
        <v>548231750.65017271</v>
      </c>
      <c r="DG81">
        <f>(('RCP26 scenario'!Y82*'Unit emission'!Y125+'RCP26 scenario'!Y170*'Unit emission'!Y257)*4545454.54545455)/30</f>
        <v>157230207.25860515</v>
      </c>
      <c r="DH81">
        <f>(('RCP26 scenario'!Z82*'Unit emission'!Z125+'RCP26 scenario'!Z170*'Unit emission'!Z257)*4545454.54545455)/30</f>
        <v>83755407.652172238</v>
      </c>
      <c r="DI81">
        <f>(('RCP26 scenario'!AA82*'Unit emission'!AA125+'RCP26 scenario'!AA170*'Unit emission'!AA257)*4545454.54545455)/30</f>
        <v>253610361.08038241</v>
      </c>
      <c r="DJ81">
        <f>(('RCP26 scenario'!AB82*'Unit emission'!AB125+'RCP26 scenario'!AB170*'Unit emission'!AB257)*4545454.54545455)/30</f>
        <v>543104295.69130611</v>
      </c>
      <c r="DK81">
        <f>(('RCP26 scenario'!AC82*'Unit emission'!AC125+'RCP26 scenario'!AC170*'Unit emission'!AC257)*4545454.54545455)/30</f>
        <v>262180974.8732025</v>
      </c>
      <c r="DL81">
        <f>(('RCP26 scenario'!AD82*'Unit emission'!AD125+'RCP26 scenario'!AD170*'Unit emission'!AD257)*4545454.54545455)/30</f>
        <v>20495249.376854248</v>
      </c>
      <c r="DM81">
        <f>(('RCP26 scenario'!AE82*'Unit emission'!AE125+'RCP26 scenario'!AE170*'Unit emission'!AE257)*4545454.54545455)/30</f>
        <v>97568999.464730993</v>
      </c>
      <c r="DN81">
        <f>(('RCP26 scenario'!AF82*'Unit emission'!AF125+'RCP26 scenario'!AF170*'Unit emission'!AF257)*4545454.54545455)/30</f>
        <v>130701870.23582448</v>
      </c>
      <c r="DO81">
        <f>(('RCP26 scenario'!AG82*'Unit emission'!AG125+'RCP26 scenario'!AG170*'Unit emission'!AG257)*4545454.54545455)/30</f>
        <v>0</v>
      </c>
      <c r="DP81">
        <f>(('RCP26 scenario'!AH82*'Unit emission'!AH125+'RCP26 scenario'!AH170*'Unit emission'!AH257)*4545454.54545455)/30</f>
        <v>113206287.89486066</v>
      </c>
      <c r="DQ81">
        <f>(('RCP26 scenario'!AI82*'Unit emission'!AI125+'RCP26 scenario'!AI170*'Unit emission'!AI257)*4545454.54545455)/30</f>
        <v>93118890.377670065</v>
      </c>
      <c r="DR81">
        <f>(('RCP26 scenario'!AJ82*'Unit emission'!AJ125)*4545454.54545455)/30</f>
        <v>0</v>
      </c>
      <c r="DS81">
        <f>(('RCP26 scenario'!AK82*'Unit emission'!T125+'RCP26 scenario'!AK170*'Unit emission'!T257)*4545454.54545455)/30</f>
        <v>-20837165.799733926</v>
      </c>
      <c r="DT81">
        <f>(('RCP26 scenario'!AL82*'Unit emission'!U125+'RCP26 scenario'!AL170*'Unit emission'!U257)*4545454.54545455)/30</f>
        <v>-20549160.675850768</v>
      </c>
      <c r="DU81">
        <f>(('RCP26 scenario'!AM82*'Unit emission'!V125+'RCP26 scenario'!AM170*'Unit emission'!V257)*4545454.54545455)/30</f>
        <v>-18235293.509887736</v>
      </c>
      <c r="DV81">
        <f>(('RCP26 scenario'!AN82*'Unit emission'!W125+'RCP26 scenario'!AN170*'Unit emission'!W257)*4545454.54545455)/30</f>
        <v>-1180015.9735589446</v>
      </c>
      <c r="DW81">
        <f>(('RCP26 scenario'!AO82*'Unit emission'!X125+'RCP26 scenario'!AO170*'Unit emission'!X257)*4545454.54545455)/30</f>
        <v>-2009110.3578696845</v>
      </c>
      <c r="DX81">
        <f>(('RCP26 scenario'!AP82*'Unit emission'!Y125+'RCP26 scenario'!AP170*'Unit emission'!Y257)*4545454.54545455)/30</f>
        <v>98223067.079429656</v>
      </c>
      <c r="DY81">
        <f>(('RCP26 scenario'!AQ82*'Unit emission'!Z125+'RCP26 scenario'!AQ170*'Unit emission'!Z257)*4545454.54545455)/30</f>
        <v>45781003.225570016</v>
      </c>
      <c r="DZ81">
        <f>(('RCP26 scenario'!AR82*'Unit emission'!AA125+'RCP26 scenario'!AR170*'Unit emission'!AA257)*4545454.54545455)/30</f>
        <v>117159939.93463649</v>
      </c>
      <c r="EA81">
        <f>(('RCP26 scenario'!AS82*'Unit emission'!AB125+'RCP26 scenario'!AS170*'Unit emission'!AB257)*4545454.54545455)/30</f>
        <v>65608775.438755624</v>
      </c>
      <c r="EB81">
        <f>(('RCP26 scenario'!AT82*'Unit emission'!AC125+'RCP26 scenario'!AT170*'Unit emission'!AC257)*4545454.54545455)/30</f>
        <v>140334370.28331926</v>
      </c>
      <c r="EC81">
        <f>(('RCP26 scenario'!AU82*'Unit emission'!AD125+'RCP26 scenario'!AU170*'Unit emission'!AD257)*4545454.54545455)/30</f>
        <v>-464199.32674124476</v>
      </c>
      <c r="ED81">
        <f>(('RCP26 scenario'!AV82*'Unit emission'!AE125+'RCP26 scenario'!AV170*'Unit emission'!AE257)*4545454.54545455)/30</f>
        <v>59972147.648585178</v>
      </c>
      <c r="EE81">
        <f>(('RCP26 scenario'!AW82*'Unit emission'!AF125+'RCP26 scenario'!AW170*'Unit emission'!AF257)*4545454.54545455)/30</f>
        <v>65473198.456609756</v>
      </c>
      <c r="EF81">
        <f>(('RCP26 scenario'!AX82*'Unit emission'!AG125+'RCP26 scenario'!AX170*'Unit emission'!AG257)*4545454.54545455)/30</f>
        <v>0</v>
      </c>
      <c r="EG81">
        <f>(('RCP26 scenario'!AY82*'Unit emission'!AH125+'RCP26 scenario'!AY170*'Unit emission'!AH257)*4545454.54545455)/30</f>
        <v>57003465.19483269</v>
      </c>
      <c r="EH81">
        <f>(('RCP26 scenario'!AZ82*'Unit emission'!AI125+'RCP26 scenario'!AZ170*'Unit emission'!AI257)*4545454.54545455)/30</f>
        <v>-750774.90526967112</v>
      </c>
      <c r="EI81">
        <f>(('RCP26 scenario'!BA82*'Unit emission'!AJ125)*4545454.54545455)/30</f>
        <v>0</v>
      </c>
      <c r="EJ81" s="9">
        <f>(('RCP26 scenario'!BB82*'Unit emission'!T125)*4545454.54545455)/30</f>
        <v>0</v>
      </c>
      <c r="EK81" s="9">
        <f>(('RCP26 scenario'!BC82*'Unit emission'!U125)*4545454.54545455)/30</f>
        <v>0</v>
      </c>
      <c r="EL81" s="9">
        <f>(('RCP26 scenario'!BD82*'Unit emission'!V125)*4545454.54545455)/30</f>
        <v>0</v>
      </c>
      <c r="EM81" s="9">
        <f>(('RCP26 scenario'!BE82*'Unit emission'!W125)*4545454.54545455)/30</f>
        <v>0</v>
      </c>
      <c r="EN81" s="9">
        <f>(('RCP26 scenario'!BF82*'Unit emission'!X125)*4545454.54545455)/30</f>
        <v>0</v>
      </c>
      <c r="EO81" s="9">
        <f>(('RCP26 scenario'!BG82*'Unit emission'!Y125)*4545454.54545455)/30</f>
        <v>0</v>
      </c>
      <c r="EP81" s="9">
        <f>(('RCP26 scenario'!BH82*'Unit emission'!Z125)*4545454.54545455)/30</f>
        <v>0</v>
      </c>
      <c r="EQ81" s="9">
        <f>(('RCP26 scenario'!BI82*'Unit emission'!AA125)*4545454.54545455)/30</f>
        <v>0</v>
      </c>
      <c r="ER81" s="9">
        <f>(('RCP26 scenario'!BJ82*'Unit emission'!AB125)*4545454.54545455)/30</f>
        <v>0</v>
      </c>
      <c r="ES81" s="9">
        <f>(('RCP26 scenario'!BK82*'Unit emission'!AC125)*4545454.54545455)/30</f>
        <v>0</v>
      </c>
      <c r="ET81" s="9">
        <f>(('RCP26 scenario'!BL82*'Unit emission'!AD125)*4545454.54545455)/30</f>
        <v>0</v>
      </c>
      <c r="EU81" s="9">
        <f>(('RCP26 scenario'!BM82*'Unit emission'!AE125)*4545454.54545455)/30</f>
        <v>0</v>
      </c>
      <c r="EV81" s="9">
        <f>(('RCP26 scenario'!BN82*'Unit emission'!AF125)*4545454.54545455)/30</f>
        <v>0</v>
      </c>
      <c r="EW81" s="9">
        <f>(('RCP26 scenario'!BO82*'Unit emission'!AG125)*4545454.54545455)/30</f>
        <v>0</v>
      </c>
      <c r="EX81" s="9">
        <f>(('RCP26 scenario'!BP82*'Unit emission'!AH125)*4545454.54545455)/30</f>
        <v>0</v>
      </c>
      <c r="EY81" s="9">
        <f>(('RCP26 scenario'!BQ82*'Unit emission'!AI125)*4545454.54545455)/30</f>
        <v>0</v>
      </c>
      <c r="EZ81" s="9">
        <f>(('RCP26 scenario'!BR82*'Unit emission'!AJ125)*4545454.54545455)/30</f>
        <v>0</v>
      </c>
      <c r="FA81" s="9">
        <f>(('RCP26 scenario'!BS82*'Unit emission'!T125)*4545454.54545455)/30</f>
        <v>0</v>
      </c>
      <c r="FB81" s="9">
        <f>(('RCP26 scenario'!BT82*'Unit emission'!U125)*4545454.54545455)/30</f>
        <v>0</v>
      </c>
      <c r="FC81" s="9">
        <f>(('RCP26 scenario'!BU82*'Unit emission'!V125)*4545454.54545455)/30</f>
        <v>0</v>
      </c>
      <c r="FD81" s="9">
        <f>(('RCP26 scenario'!BV82*'Unit emission'!W125)*4545454.54545455)/30</f>
        <v>0</v>
      </c>
      <c r="FE81" s="9">
        <f>(('RCP26 scenario'!BW82*'Unit emission'!X125)*4545454.54545455)/30</f>
        <v>0</v>
      </c>
      <c r="FF81" s="9">
        <f>(('RCP26 scenario'!BX82*'Unit emission'!Y125)*4545454.54545455)/30</f>
        <v>0</v>
      </c>
      <c r="FG81" s="9">
        <f>(('RCP26 scenario'!BY82*'Unit emission'!Z125)*4545454.54545455)/30</f>
        <v>0</v>
      </c>
      <c r="FH81" s="9">
        <f>(('RCP26 scenario'!BZ82*'Unit emission'!AA125)*4545454.54545455)/30</f>
        <v>0</v>
      </c>
      <c r="FI81" s="9">
        <f>(('RCP26 scenario'!CA82*'Unit emission'!AB125)*4545454.54545455)/30</f>
        <v>0</v>
      </c>
      <c r="FJ81" s="9">
        <f>(('RCP26 scenario'!CB82*'Unit emission'!AC125)*4545454.54545455)/30</f>
        <v>0</v>
      </c>
      <c r="FK81" s="9">
        <f>(('RCP26 scenario'!CC82*'Unit emission'!AD125)*4545454.54545455)/30</f>
        <v>0</v>
      </c>
      <c r="FL81" s="9">
        <f>(('RCP26 scenario'!CD82*'Unit emission'!AE125)*4545454.54545455)/30</f>
        <v>0</v>
      </c>
      <c r="FM81" s="9">
        <f>(('RCP26 scenario'!CE82*'Unit emission'!AF125)*4545454.54545455)/30</f>
        <v>0</v>
      </c>
      <c r="FN81" s="9">
        <f>(('RCP26 scenario'!CF82*'Unit emission'!AG125)*4545454.54545455)/30</f>
        <v>0</v>
      </c>
      <c r="FO81" s="9">
        <f>(('RCP26 scenario'!CG82*'Unit emission'!AH125)*4545454.54545455)/30</f>
        <v>0</v>
      </c>
      <c r="FP81" s="9">
        <f>(('RCP26 scenario'!CH82*'Unit emission'!AI125)*4545454.54545455)/30</f>
        <v>0</v>
      </c>
      <c r="FQ81">
        <v>0</v>
      </c>
      <c r="FR81">
        <v>0</v>
      </c>
      <c r="FS81">
        <v>68.13333333333334</v>
      </c>
      <c r="FT81">
        <f>(('RCP19 scenario'!C82*'Unit emission'!AK125+'RCP19 scenario'!C170*'Unit emission'!AK257)*4545454.54545455)/30</f>
        <v>329400412.15268004</v>
      </c>
      <c r="FU81">
        <f>(('RCP19 scenario'!D82*'Unit emission'!AL125+'RCP19 scenario'!D170*'Unit emission'!AL257)*4545454.54545455)/30</f>
        <v>744079790.02747166</v>
      </c>
      <c r="FV81">
        <f>(('RCP19 scenario'!E82*'Unit emission'!AM125+'RCP19 scenario'!E170*'Unit emission'!AM257)*4545454.54545455)/30</f>
        <v>5685752.8980497895</v>
      </c>
      <c r="FW81">
        <f>(('RCP19 scenario'!F82*'Unit emission'!AN125+'RCP19 scenario'!F170*'Unit emission'!AN257)*4545454.54545455)/30</f>
        <v>119811637.75597517</v>
      </c>
      <c r="FX81">
        <f>(('RCP19 scenario'!G82*'Unit emission'!AO125+'RCP19 scenario'!G170*'Unit emission'!AO257)*4545454.54545455)/30</f>
        <v>573611024.64969563</v>
      </c>
      <c r="FY81">
        <f>(('RCP19 scenario'!H82*'Unit emission'!AP125+'RCP19 scenario'!H170*'Unit emission'!AP257)*4545454.54545455)/30</f>
        <v>200638967.14536723</v>
      </c>
      <c r="FZ81">
        <f>(('RCP19 scenario'!I82*'Unit emission'!AQ125+'RCP19 scenario'!I170*'Unit emission'!AQ257)*4545454.54545455)/30</f>
        <v>156861495.68566</v>
      </c>
      <c r="GA81">
        <f>(('RCP19 scenario'!J82*'Unit emission'!AR125+'RCP19 scenario'!J170*'Unit emission'!AR257)*4545454.54545455)/30</f>
        <v>214724713.39992332</v>
      </c>
      <c r="GB81">
        <f>(('RCP19 scenario'!K82*'Unit emission'!AS125+'RCP19 scenario'!K170*'Unit emission'!AS257)*4545454.54545455)/30</f>
        <v>527374080.40499246</v>
      </c>
      <c r="GC81">
        <f>(('RCP19 scenario'!L82*'Unit emission'!AT125+'RCP19 scenario'!L170*'Unit emission'!AT257)*4545454.54545455)/30</f>
        <v>321468857.60499007</v>
      </c>
      <c r="GD81">
        <f>(('RCP19 scenario'!M82*'Unit emission'!AU125+'RCP19 scenario'!M170*'Unit emission'!AU257)*4545454.54545455)/30</f>
        <v>46176048.149455808</v>
      </c>
      <c r="GE81">
        <f>(('RCP19 scenario'!N82*'Unit emission'!AV125+'RCP19 scenario'!N170*'Unit emission'!AV257)*4545454.54545455)/30</f>
        <v>106605590.30119188</v>
      </c>
      <c r="GF81">
        <f>(('RCP19 scenario'!O82*'Unit emission'!AW125+'RCP19 scenario'!O170*'Unit emission'!AW257)*4545454.54545455)/30</f>
        <v>110535811.02428001</v>
      </c>
      <c r="GG81">
        <f>(('RCP19 scenario'!P82*'Unit emission'!AX125+'RCP19 scenario'!P170*'Unit emission'!AX257)*4545454.54545455)/30</f>
        <v>116284223.99865462</v>
      </c>
      <c r="GH81">
        <f>(('RCP19 scenario'!Q82*'Unit emission'!AY125+'RCP19 scenario'!Q170*'Unit emission'!AY257)*4545454.54545455)/30</f>
        <v>36873558.412611455</v>
      </c>
      <c r="GI81">
        <f>(('RCP19 scenario'!R82*'Unit emission'!AZ125+'RCP19 scenario'!R170*'Unit emission'!AZ257)*4545454.54545455)/30</f>
        <v>796235284.78982854</v>
      </c>
      <c r="GJ81">
        <f>(('RCP19 scenario'!S82*'Unit emission'!BA125)*4545454.54545455)/30</f>
        <v>0</v>
      </c>
      <c r="GK81">
        <f>(('RCP19 scenario'!T82*'Unit emission'!AK125+'RCP19 scenario'!T170*'Unit emission'!AK257)*4545454.54545455)/30</f>
        <v>-20366926.133379396</v>
      </c>
      <c r="GL81">
        <f>(('RCP19 scenario'!U82*'Unit emission'!AL125+'RCP19 scenario'!U170*'Unit emission'!AL257)*4545454.54545455)/30</f>
        <v>552677173.81605494</v>
      </c>
      <c r="GM81">
        <f>(('RCP19 scenario'!V82*'Unit emission'!AM125+'RCP19 scenario'!V170*'Unit emission'!AM257)*4545454.54545455)/30</f>
        <v>-17775666.980721876</v>
      </c>
      <c r="GN81">
        <f>(('RCP19 scenario'!W82*'Unit emission'!AN125+'RCP19 scenario'!W170*'Unit emission'!AN257)*4545454.54545455)/30</f>
        <v>86566865.802927643</v>
      </c>
      <c r="GO81">
        <f>(('RCP19 scenario'!X82*'Unit emission'!AO125+'RCP19 scenario'!X170*'Unit emission'!AO257)*4545454.54545455)/30</f>
        <v>394254271.62248969</v>
      </c>
      <c r="GP81">
        <f>(('RCP19 scenario'!Y82*'Unit emission'!AP125+'RCP19 scenario'!Y170*'Unit emission'!AP257)*4545454.54545455)/30</f>
        <v>149582002.35044011</v>
      </c>
      <c r="GQ81">
        <f>(('RCP19 scenario'!Z82*'Unit emission'!AQ125+'RCP19 scenario'!Z170*'Unit emission'!AQ257)*4545454.54545455)/30</f>
        <v>113888749.77955502</v>
      </c>
      <c r="GR81">
        <f>(('RCP19 scenario'!AA82*'Unit emission'!AR125+'RCP19 scenario'!AA170*'Unit emission'!AR257)*4545454.54545455)/30</f>
        <v>132882738.76189308</v>
      </c>
      <c r="GS81">
        <f>(('RCP19 scenario'!AB82*'Unit emission'!AS125+'RCP19 scenario'!AB170*'Unit emission'!AS257)*4545454.54545455)/30</f>
        <v>297386643.13261223</v>
      </c>
      <c r="GT81">
        <f>(('RCP19 scenario'!AC82*'Unit emission'!AT125+'RCP19 scenario'!AC170*'Unit emission'!AT257)*4545454.54545455)/30</f>
        <v>228490819.39865398</v>
      </c>
      <c r="GU81">
        <f>(('RCP19 scenario'!AD82*'Unit emission'!AU125+'RCP19 scenario'!AD170*'Unit emission'!AU257)*4545454.54545455)/30</f>
        <v>-449658.31808358978</v>
      </c>
      <c r="GV81">
        <f>(('RCP19 scenario'!AE82*'Unit emission'!AV125+'RCP19 scenario'!AE170*'Unit emission'!AV257)*4545454.54545455)/30</f>
        <v>76004238.477313355</v>
      </c>
      <c r="GW81">
        <f>(('RCP19 scenario'!AF82*'Unit emission'!AW125+'RCP19 scenario'!AF170*'Unit emission'!AW257)*4545454.54545455)/30</f>
        <v>76899539.737103388</v>
      </c>
      <c r="GX81">
        <f>(('RCP19 scenario'!AG82*'Unit emission'!AX125+'RCP19 scenario'!AG170*'Unit emission'!AX257)*4545454.54545455)/30</f>
        <v>77441403.78761597</v>
      </c>
      <c r="GY81">
        <f>(('RCP19 scenario'!AH82*'Unit emission'!AY125+'RCP19 scenario'!AH170*'Unit emission'!AY257)*4545454.54545455)/30</f>
        <v>20293754.332746241</v>
      </c>
      <c r="GZ81">
        <f>(('RCP19 scenario'!AI82*'Unit emission'!AZ125+'RCP19 scenario'!AI170*'Unit emission'!AZ257)*4545454.54545455)/30</f>
        <v>559769269.72893107</v>
      </c>
      <c r="HA81">
        <f>(('RCP19 scenario'!AJ82*'Unit emission'!BA125)*4545454.54545455)/30</f>
        <v>0</v>
      </c>
      <c r="HB81">
        <f>(('RCP19 scenario'!AK82*'Unit emission'!AK125+'RCP19 scenario'!AK170*'Unit emission'!AK257)*4545454.54545455)/30</f>
        <v>-20366926.133379396</v>
      </c>
      <c r="HC81">
        <f>(('RCP19 scenario'!AL82*'Unit emission'!AL125+'RCP19 scenario'!AL170*'Unit emission'!AL257)*4545454.54545455)/30</f>
        <v>339867007.38068807</v>
      </c>
      <c r="HD81">
        <f>(('RCP19 scenario'!AM82*'Unit emission'!AM125+'RCP19 scenario'!AM170*'Unit emission'!AM257)*4545454.54545455)/30</f>
        <v>-17775666.980721876</v>
      </c>
      <c r="HE81">
        <f>(('RCP19 scenario'!AN82*'Unit emission'!AN125+'RCP19 scenario'!AN170*'Unit emission'!AN257)*4545454.54545455)/30</f>
        <v>-1144725.9385495211</v>
      </c>
      <c r="HF81">
        <f>(('RCP19 scenario'!AO82*'Unit emission'!AO125+'RCP19 scenario'!AO170*'Unit emission'!AO257)*4545454.54545455)/30</f>
        <v>28201348.205993958</v>
      </c>
      <c r="HG81">
        <f>(('RCP19 scenario'!AP82*'Unit emission'!AP125+'RCP19 scenario'!AP170*'Unit emission'!AP257)*4545454.54545455)/30</f>
        <v>98525037.5555121</v>
      </c>
      <c r="HH81">
        <f>(('RCP19 scenario'!AQ82*'Unit emission'!AQ125+'RCP19 scenario'!AQ170*'Unit emission'!AQ257)*4545454.54545455)/30</f>
        <v>70916003.873449579</v>
      </c>
      <c r="HI81">
        <f>(('RCP19 scenario'!AR82*'Unit emission'!AR125+'RCP19 scenario'!AR170*'Unit emission'!AR257)*4545454.54545455)/30</f>
        <v>-696547.87999371183</v>
      </c>
      <c r="HJ81">
        <f>(('RCP19 scenario'!AS82*'Unit emission'!AS125+'RCP19 scenario'!AS170*'Unit emission'!AS257)*4545454.54545455)/30</f>
        <v>67399205.860230222</v>
      </c>
      <c r="HK81">
        <f>(('RCP19 scenario'!AT82*'Unit emission'!AT125+'RCP19 scenario'!AT170*'Unit emission'!AT257)*4545454.54545455)/30</f>
        <v>135512781.19231698</v>
      </c>
      <c r="HL81">
        <f>(('RCP19 scenario'!AU82*'Unit emission'!AU125+'RCP19 scenario'!AU170*'Unit emission'!AU257)*4545454.54545455)/30</f>
        <v>-449658.31808358978</v>
      </c>
      <c r="HM81">
        <f>(('RCP19 scenario'!AV82*'Unit emission'!AV125+'RCP19 scenario'!AV170*'Unit emission'!AV257)*4545454.54545455)/30</f>
        <v>45402886.65343459</v>
      </c>
      <c r="HN81">
        <f>(('RCP19 scenario'!AW82*'Unit emission'!AW125+'RCP19 scenario'!AW170*'Unit emission'!AW257)*4545454.54545455)/30</f>
        <v>43263268.449926212</v>
      </c>
      <c r="HO81">
        <f>(('RCP19 scenario'!AX82*'Unit emission'!AX125+'RCP19 scenario'!AX170*'Unit emission'!AX257)*4545454.54545455)/30</f>
        <v>38598583.576577224</v>
      </c>
      <c r="HP81">
        <f>(('RCP19 scenario'!AY82*'Unit emission'!AY125+'RCP19 scenario'!AY170*'Unit emission'!AY257)*4545454.54545455)/30</f>
        <v>3713950.2528811623</v>
      </c>
      <c r="HQ81">
        <f>(('RCP19 scenario'!AZ82*'Unit emission'!AZ125+'RCP19 scenario'!AZ170*'Unit emission'!AZ257)*4545454.54545455)/30</f>
        <v>323303254.66803622</v>
      </c>
      <c r="HR81">
        <f>(('RCP19 scenario'!BA82*'Unit emission'!BA125)*4545454.54545455)/30</f>
        <v>0</v>
      </c>
      <c r="HS81" s="9">
        <f>(('RCP19 scenario'!BB82*'Unit emission'!AK125)*4545454.54545455)/30</f>
        <v>0</v>
      </c>
      <c r="HT81" s="9">
        <f>(('RCP19 scenario'!BC82*'Unit emission'!AL125)*4545454.54545455)/30</f>
        <v>0</v>
      </c>
      <c r="HU81" s="9">
        <f>(('RCP19 scenario'!BD82*'Unit emission'!AM125)*4545454.54545455)/30</f>
        <v>0</v>
      </c>
      <c r="HV81" s="9">
        <f>(('RCP19 scenario'!BE82*'Unit emission'!AN125)*4545454.54545455)/30</f>
        <v>0</v>
      </c>
      <c r="HW81" s="9">
        <f>(('RCP19 scenario'!BF82*'Unit emission'!AO125)*4545454.54545455)/30</f>
        <v>0</v>
      </c>
      <c r="HX81" s="9">
        <f>(('RCP19 scenario'!BG82*'Unit emission'!AP125)*4545454.54545455)/30</f>
        <v>0</v>
      </c>
      <c r="HY81" s="9">
        <f>(('RCP19 scenario'!BH82*'Unit emission'!AQ125)*4545454.54545455)/30</f>
        <v>0</v>
      </c>
      <c r="HZ81" s="9">
        <f>(('RCP19 scenario'!BI82*'Unit emission'!AR125)*4545454.54545455)/30</f>
        <v>0</v>
      </c>
      <c r="IA81" s="9">
        <f>(('RCP19 scenario'!BJ82*'Unit emission'!AS125)*4545454.54545455)/30</f>
        <v>0</v>
      </c>
      <c r="IB81" s="9">
        <f>(('RCP19 scenario'!BK82*'Unit emission'!AT125)*4545454.54545455)/30</f>
        <v>0</v>
      </c>
      <c r="IC81" s="9">
        <f>(('RCP19 scenario'!BL82*'Unit emission'!AU125)*4545454.54545455)/30</f>
        <v>0</v>
      </c>
      <c r="ID81" s="9">
        <f>(('RCP19 scenario'!BM82*'Unit emission'!AV125)*4545454.54545455)/30</f>
        <v>0</v>
      </c>
      <c r="IE81" s="9">
        <f>(('RCP19 scenario'!BN82*'Unit emission'!AW125)*4545454.54545455)/30</f>
        <v>0</v>
      </c>
      <c r="IF81" s="9">
        <f>(('RCP19 scenario'!BO82*'Unit emission'!AX125)*4545454.54545455)/30</f>
        <v>0</v>
      </c>
      <c r="IG81" s="9">
        <f>(('RCP19 scenario'!BP82*'Unit emission'!AY125)*4545454.54545455)/30</f>
        <v>0</v>
      </c>
      <c r="IH81" s="9">
        <f>(('RCP19 scenario'!BQ82*'Unit emission'!AZ125)*4545454.54545455)/30</f>
        <v>0</v>
      </c>
      <c r="II81" s="9">
        <f>(('RCP19 scenario'!BR82*'Unit emission'!BA125)*4545454.54545455)/30</f>
        <v>0</v>
      </c>
      <c r="IJ81" s="9">
        <f>(('RCP19 scenario'!BS82*'Unit emission'!AK125)*4545454.54545455)/30</f>
        <v>0</v>
      </c>
      <c r="IK81" s="9">
        <f>(('RCP19 scenario'!BT82*'Unit emission'!AL125)*4545454.54545455)/30</f>
        <v>0</v>
      </c>
      <c r="IL81" s="9">
        <f>(('RCP19 scenario'!BU82*'Unit emission'!AM125)*4545454.54545455)/30</f>
        <v>0</v>
      </c>
      <c r="IM81" s="9">
        <f>(('RCP19 scenario'!BV82*'Unit emission'!AN125)*4545454.54545455)/30</f>
        <v>0</v>
      </c>
      <c r="IN81" s="9">
        <f>(('RCP19 scenario'!BW82*'Unit emission'!AO125)*4545454.54545455)/30</f>
        <v>0</v>
      </c>
      <c r="IO81" s="9">
        <f>(('RCP19 scenario'!BX82*'Unit emission'!AP125)*4545454.54545455)/30</f>
        <v>0</v>
      </c>
      <c r="IP81" s="9">
        <f>(('RCP19 scenario'!BY82*'Unit emission'!AQ125)*4545454.54545455)/30</f>
        <v>0</v>
      </c>
      <c r="IQ81" s="9">
        <f>(('RCP19 scenario'!BZ82*'Unit emission'!AR125)*4545454.54545455)/30</f>
        <v>0</v>
      </c>
      <c r="IR81" s="9">
        <f>(('RCP19 scenario'!CA82*'Unit emission'!AS125)*4545454.54545455)/30</f>
        <v>0</v>
      </c>
      <c r="IS81" s="9">
        <f>(('RCP19 scenario'!CB82*'Unit emission'!AT125)*4545454.54545455)/30</f>
        <v>0</v>
      </c>
      <c r="IT81" s="9">
        <f>(('RCP19 scenario'!CC82*'Unit emission'!AU125)*4545454.54545455)/30</f>
        <v>0</v>
      </c>
      <c r="IU81" s="9">
        <f>(('RCP19 scenario'!CD82*'Unit emission'!AV125)*4545454.54545455)/30</f>
        <v>0</v>
      </c>
      <c r="IV81" s="9">
        <f>(('RCP19 scenario'!CE82*'Unit emission'!AW125)*4545454.54545455)/30</f>
        <v>0</v>
      </c>
      <c r="IW81" s="9">
        <f>(('RCP19 scenario'!CF82*'Unit emission'!AX125)*4545454.54545455)/30</f>
        <v>0</v>
      </c>
      <c r="IX81" s="9">
        <f>(('RCP19 scenario'!CG82*'Unit emission'!AY125)*4545454.54545455)/30</f>
        <v>0</v>
      </c>
      <c r="IY81" s="9">
        <f>(('RCP19 scenario'!CH82*'Unit emission'!AZ125)*4545454.54545455)/30</f>
        <v>0</v>
      </c>
    </row>
    <row r="82" spans="1:259" x14ac:dyDescent="0.25">
      <c r="A82">
        <v>2045</v>
      </c>
      <c r="B82">
        <f>(('Base-scenario'!C83*'Unit emission'!C126+'Base-scenario'!C171*'Unit emission'!C258)*4545454.54545455)/30</f>
        <v>-33057061.924487963</v>
      </c>
      <c r="C82">
        <f>(('Base-scenario'!D83*'Unit emission'!D126+'Base-scenario'!D171*'Unit emission'!D258)*4545454.54545455)/30</f>
        <v>1741761297.5917809</v>
      </c>
      <c r="D82">
        <f>(('Base-scenario'!E83*'Unit emission'!E126+'Base-scenario'!E171*'Unit emission'!E258)*4545454.54545455)/30</f>
        <v>207909458.07915714</v>
      </c>
      <c r="E82">
        <f>(('Base-scenario'!F83*'Unit emission'!F126+'Base-scenario'!F171*'Unit emission'!F258)*4545454.54545455)/30</f>
        <v>218644883.56721231</v>
      </c>
      <c r="F82">
        <f>(('Base-scenario'!G83*'Unit emission'!G126+'Base-scenario'!G171*'Unit emission'!G258)*4545454.54545455)/30</f>
        <v>-1872938.6338489221</v>
      </c>
      <c r="G82">
        <f>(('Base-scenario'!H83*'Unit emission'!H126+'Base-scenario'!H171*'Unit emission'!H258)*4545454.54545455)/30</f>
        <v>161386007.56953713</v>
      </c>
      <c r="H82">
        <f>(('Base-scenario'!I83*'Unit emission'!I126+'Base-scenario'!I171*'Unit emission'!I258)*4545454.54545455)/30</f>
        <v>185456579.46791887</v>
      </c>
      <c r="I82">
        <f>(('Base-scenario'!J83*'Unit emission'!J126+'Base-scenario'!J171*'Unit emission'!J258)*4545454.54545455)/30</f>
        <v>919063296.71083379</v>
      </c>
      <c r="J82">
        <f>(('Base-scenario'!K83*'Unit emission'!K126+'Base-scenario'!K171*'Unit emission'!K258)*4545454.54545455)/30</f>
        <v>1266024587.4215026</v>
      </c>
      <c r="K82">
        <f>(('Base-scenario'!L83*'Unit emission'!L126+'Base-scenario'!L171*'Unit emission'!L258)*4545454.54545455)/30</f>
        <v>602717016.84112048</v>
      </c>
      <c r="L82">
        <f>(('Base-scenario'!M83*'Unit emission'!M126+'Base-scenario'!M171*'Unit emission'!M258)*4545454.54545455)/30</f>
        <v>325222689.6658932</v>
      </c>
      <c r="M82">
        <f>(('Base-scenario'!N83*'Unit emission'!N126+'Base-scenario'!N171*'Unit emission'!N258)*4545454.54545455)/30</f>
        <v>101917287.33529216</v>
      </c>
      <c r="N82">
        <f>(('Base-scenario'!O83*'Unit emission'!O126+'Base-scenario'!O171*'Unit emission'!O258)*4545454.54545455)/30</f>
        <v>213846165.60433197</v>
      </c>
      <c r="O82">
        <f>(('Base-scenario'!P83*'Unit emission'!P126+'Base-scenario'!P171*'Unit emission'!P258)*4545454.54545455)/30</f>
        <v>180172592.30154559</v>
      </c>
      <c r="P82">
        <f>(('Base-scenario'!Q83*'Unit emission'!Q126+'Base-scenario'!Q171*'Unit emission'!Q258)*4545454.54545455)/30</f>
        <v>300264175.88112038</v>
      </c>
      <c r="Q82">
        <f>(('Base-scenario'!R83*'Unit emission'!R126+'Base-scenario'!R171*'Unit emission'!R258)*4545454.54545455)/30</f>
        <v>475867024.70655978</v>
      </c>
      <c r="R82">
        <v>0</v>
      </c>
      <c r="S82">
        <f>(('Base-scenario'!T83*'Unit emission'!C126+'Base-scenario'!T171*'Unit emission'!C258)*4545454.54545455)/30</f>
        <v>-33057061.924487963</v>
      </c>
      <c r="T82">
        <f>(('Base-scenario'!U83*'Unit emission'!D126+'Base-scenario'!U171*'Unit emission'!D258)*4545454.54545455)/30</f>
        <v>1257342963.3216493</v>
      </c>
      <c r="U82">
        <f>(('Base-scenario'!V83*'Unit emission'!E126+'Base-scenario'!V171*'Unit emission'!E258)*4545454.54545455)/30</f>
        <v>141305624.49650934</v>
      </c>
      <c r="V82">
        <f>(('Base-scenario'!W83*'Unit emission'!F126+'Base-scenario'!W171*'Unit emission'!F258)*4545454.54545455)/30</f>
        <v>149591255.41394621</v>
      </c>
      <c r="W82">
        <f>(('Base-scenario'!X83*'Unit emission'!G126+'Base-scenario'!X171*'Unit emission'!G258)*4545454.54545455)/30</f>
        <v>-1872938.6338489221</v>
      </c>
      <c r="X82">
        <f>(('Base-scenario'!Y83*'Unit emission'!H126+'Base-scenario'!Y171*'Unit emission'!H258)*4545454.54545455)/30</f>
        <v>113814295.22676441</v>
      </c>
      <c r="Y82">
        <f>(('Base-scenario'!Z83*'Unit emission'!I126+'Base-scenario'!Z171*'Unit emission'!I258)*4545454.54545455)/30</f>
        <v>128557334.9473962</v>
      </c>
      <c r="Z82">
        <f>(('Base-scenario'!AA83*'Unit emission'!J126+'Base-scenario'!AA171*'Unit emission'!J258)*4545454.54545455)/30</f>
        <v>660956372.68302715</v>
      </c>
      <c r="AA82">
        <f>(('Base-scenario'!AB83*'Unit emission'!K126+'Base-scenario'!AB171*'Unit emission'!K258)*4545454.54545455)/30</f>
        <v>532295287.76208627</v>
      </c>
      <c r="AB82">
        <f>(('Base-scenario'!AC83*'Unit emission'!L126+'Base-scenario'!AC171*'Unit emission'!L258)*4545454.54545455)/30</f>
        <v>413550447.80940193</v>
      </c>
      <c r="AC82">
        <f>(('Base-scenario'!AD83*'Unit emission'!M126+'Base-scenario'!AD171*'Unit emission'!M258)*4545454.54545455)/30</f>
        <v>182519362.99885339</v>
      </c>
      <c r="AD82">
        <f>(('Base-scenario'!AE83*'Unit emission'!N126+'Base-scenario'!AE171*'Unit emission'!N258)*4545454.54545455)/30</f>
        <v>70809209.54609549</v>
      </c>
      <c r="AE82">
        <f>(('Base-scenario'!AF83*'Unit emission'!O126+'Base-scenario'!AF171*'Unit emission'!O258)*4545454.54545455)/30</f>
        <v>127763247.63059898</v>
      </c>
      <c r="AF82">
        <f>(('Base-scenario'!AG83*'Unit emission'!P126+'Base-scenario'!AG171*'Unit emission'!P258)*4545454.54545455)/30</f>
        <v>104828307.09032518</v>
      </c>
      <c r="AG82">
        <f>(('Base-scenario'!AH83*'Unit emission'!Q126+'Base-scenario'!AH171*'Unit emission'!Q258)*4545454.54545455)/30</f>
        <v>207632829.60776111</v>
      </c>
      <c r="AH82">
        <f>(('Base-scenario'!AI83*'Unit emission'!R126+'Base-scenario'!AI171*'Unit emission'!R258)*4545454.54545455)/30</f>
        <v>232443922.25202075</v>
      </c>
      <c r="AI82">
        <v>0</v>
      </c>
      <c r="AJ82">
        <f>(('Base-scenario'!AK83*'Unit emission'!C126+'Base-scenario'!AK171*'Unit emission'!C258)*4545454.54545455)/30</f>
        <v>-33057061.924487963</v>
      </c>
      <c r="AK82">
        <f>(('Base-scenario'!AL83*'Unit emission'!D126+'Base-scenario'!AL171*'Unit emission'!D258)*4545454.54545455)/30</f>
        <v>772924629.05151558</v>
      </c>
      <c r="AL82">
        <f>(('Base-scenario'!AM83*'Unit emission'!E126+'Base-scenario'!AM171*'Unit emission'!E258)*4545454.54545455)/30</f>
        <v>-27818379.619599354</v>
      </c>
      <c r="AM82">
        <f>(('Base-scenario'!AN83*'Unit emission'!F126+'Base-scenario'!AN171*'Unit emission'!F258)*4545454.54545455)/30</f>
        <v>28386407.863789067</v>
      </c>
      <c r="AN82">
        <f>(('Base-scenario'!AO83*'Unit emission'!G126+'Base-scenario'!AO171*'Unit emission'!G258)*4545454.54545455)/30</f>
        <v>-1872938.6338489221</v>
      </c>
      <c r="AO82">
        <f>(('Base-scenario'!AP83*'Unit emission'!H126+'Base-scenario'!AP171*'Unit emission'!H258)*4545454.54545455)/30</f>
        <v>66242582.883991919</v>
      </c>
      <c r="AP82">
        <f>(('Base-scenario'!AQ83*'Unit emission'!I126+'Base-scenario'!AQ171*'Unit emission'!I258)*4545454.54545455)/30</f>
        <v>71658090.42687355</v>
      </c>
      <c r="AQ82">
        <f>(('Base-scenario'!AR83*'Unit emission'!J126+'Base-scenario'!AR171*'Unit emission'!J258)*4545454.54545455)/30</f>
        <v>402849448.65522063</v>
      </c>
      <c r="AR82">
        <f>(('Base-scenario'!AS83*'Unit emission'!K126+'Base-scenario'!AS171*'Unit emission'!K258)*4545454.54545455)/30</f>
        <v>-12406735.961886829</v>
      </c>
      <c r="AS82">
        <f>(('Base-scenario'!AT83*'Unit emission'!L126+'Base-scenario'!AT171*'Unit emission'!L258)*4545454.54545455)/30</f>
        <v>224383878.77768165</v>
      </c>
      <c r="AT82">
        <f>(('Base-scenario'!AU83*'Unit emission'!M126+'Base-scenario'!AU171*'Unit emission'!M258)*4545454.54545455)/30</f>
        <v>39816036.33181262</v>
      </c>
      <c r="AU82">
        <f>(('Base-scenario'!AV83*'Unit emission'!N126+'Base-scenario'!AV171*'Unit emission'!N258)*4545454.54545455)/30</f>
        <v>39701131.756898828</v>
      </c>
      <c r="AV82">
        <f>(('Base-scenario'!AW83*'Unit emission'!O126+'Base-scenario'!AW171*'Unit emission'!O258)*4545454.54545455)/30</f>
        <v>41680329.656866461</v>
      </c>
      <c r="AW82">
        <f>(('Base-scenario'!AX83*'Unit emission'!P126+'Base-scenario'!AX171*'Unit emission'!P258)*4545454.54545455)/30</f>
        <v>29484021.879104998</v>
      </c>
      <c r="AX82">
        <f>(('Base-scenario'!AY83*'Unit emission'!Q126+'Base-scenario'!AY171*'Unit emission'!Q258)*4545454.54545455)/30</f>
        <v>115001483.33440162</v>
      </c>
      <c r="AY82">
        <f>(('Base-scenario'!AZ83*'Unit emission'!R126+'Base-scenario'!AZ171*'Unit emission'!R258)*4545454.54545455)/30</f>
        <v>-2109142.1847432544</v>
      </c>
      <c r="AZ82">
        <v>0</v>
      </c>
      <c r="BA82" s="9">
        <f>(('Base-scenario'!BB83*'Unit emission'!C126)*4545454.54545455)/30</f>
        <v>0</v>
      </c>
      <c r="BB82" s="9">
        <f>(('Base-scenario'!BC83*'Unit emission'!D126)*4545454.54545455)/30</f>
        <v>0</v>
      </c>
      <c r="BC82" s="9">
        <f>(('Base-scenario'!BD83*'Unit emission'!E126)*4545454.54545455)/30</f>
        <v>0</v>
      </c>
      <c r="BD82" s="9">
        <f>(('Base-scenario'!BE83*'Unit emission'!F126)*4545454.54545455)/30</f>
        <v>0</v>
      </c>
      <c r="BE82" s="9">
        <f>(('Base-scenario'!BF83*'Unit emission'!G126)*4545454.54545455)/30</f>
        <v>0</v>
      </c>
      <c r="BF82" s="9">
        <f>(('Base-scenario'!BG83*'Unit emission'!H126)*4545454.54545455)/30</f>
        <v>0</v>
      </c>
      <c r="BG82" s="9">
        <f>(('Base-scenario'!BH83*'Unit emission'!I126)*4545454.54545455)/30</f>
        <v>0</v>
      </c>
      <c r="BH82" s="9">
        <f>(('Base-scenario'!BI83*'Unit emission'!J126)*4545454.54545455)/30</f>
        <v>0</v>
      </c>
      <c r="BI82" s="9">
        <f>(('Base-scenario'!BJ83*'Unit emission'!K126)*4545454.54545455)/30</f>
        <v>0</v>
      </c>
      <c r="BJ82" s="9">
        <f>(('Base-scenario'!BK83*'Unit emission'!L126)*4545454.54545455)/30</f>
        <v>0</v>
      </c>
      <c r="BK82" s="9">
        <f>(('Base-scenario'!BL83*'Unit emission'!M126)*4545454.54545455)/30</f>
        <v>0</v>
      </c>
      <c r="BL82" s="9">
        <f>(('Base-scenario'!BM83*'Unit emission'!N126)*4545454.54545455)/30</f>
        <v>0</v>
      </c>
      <c r="BM82" s="9">
        <f>(('Base-scenario'!BN83*'Unit emission'!O126)*4545454.54545455)/30</f>
        <v>0</v>
      </c>
      <c r="BN82" s="9">
        <f>(('Base-scenario'!BO83*'Unit emission'!P126)*4545454.54545455)/30</f>
        <v>0</v>
      </c>
      <c r="BO82" s="9">
        <f>(('Base-scenario'!BP83*'Unit emission'!Q126)*4545454.54545455)/30</f>
        <v>0</v>
      </c>
      <c r="BP82" s="9">
        <f>(('Base-scenario'!BQ83*'Unit emission'!R126)*4545454.54545455)/30</f>
        <v>0</v>
      </c>
      <c r="BQ82" s="9">
        <v>0</v>
      </c>
      <c r="BR82" s="9">
        <f>(('Base-scenario'!BS83*'Unit emission'!C126)*4545454.54545455)/30</f>
        <v>0</v>
      </c>
      <c r="BS82" s="9">
        <f>(('Base-scenario'!BT83*'Unit emission'!D126)*4545454.54545455)/30</f>
        <v>0</v>
      </c>
      <c r="BT82" s="9">
        <f>(('Base-scenario'!BU83*'Unit emission'!E126)*4545454.54545455)/30</f>
        <v>0</v>
      </c>
      <c r="BU82" s="9">
        <f>(('Base-scenario'!BV83*'Unit emission'!F126)*4545454.54545455)/30</f>
        <v>0</v>
      </c>
      <c r="BV82" s="9">
        <f>(('Base-scenario'!BW83*'Unit emission'!G126)*4545454.54545455)/30</f>
        <v>0</v>
      </c>
      <c r="BW82" s="9">
        <f>(('Base-scenario'!BX83*'Unit emission'!H126)*4545454.54545455)/30</f>
        <v>0</v>
      </c>
      <c r="BX82" s="9">
        <f>(('Base-scenario'!BY83*'Unit emission'!I126)*4545454.54545455)/30</f>
        <v>0</v>
      </c>
      <c r="BY82" s="9">
        <f>(('Base-scenario'!BZ83*'Unit emission'!J126)*4545454.54545455)/30</f>
        <v>0</v>
      </c>
      <c r="BZ82" s="9">
        <f>(('Base-scenario'!CA83*'Unit emission'!K126)*4545454.54545455)/30</f>
        <v>0</v>
      </c>
      <c r="CA82" s="9">
        <f>(('Base-scenario'!CB83*'Unit emission'!L126)*4545454.54545455)/30</f>
        <v>0</v>
      </c>
      <c r="CB82" s="9">
        <f>(('Base-scenario'!CC83*'Unit emission'!M126)*4545454.54545455)/30</f>
        <v>0</v>
      </c>
      <c r="CC82" s="9">
        <f>(('Base-scenario'!CD83*'Unit emission'!N126)*4545454.54545455)/30</f>
        <v>0</v>
      </c>
      <c r="CD82" s="9">
        <f>(('Base-scenario'!CE83*'Unit emission'!O126)*4545454.54545455)/30</f>
        <v>0</v>
      </c>
      <c r="CE82" s="9">
        <f>(('Base-scenario'!CF83*'Unit emission'!P126)*4545454.54545455)/30</f>
        <v>0</v>
      </c>
      <c r="CF82" s="9">
        <f>(('Base-scenario'!CG83*'Unit emission'!Q126)*4545454.54545455)/30</f>
        <v>0</v>
      </c>
      <c r="CG82" s="9">
        <f>(('Base-scenario'!CH83*'Unit emission'!R126)*4545454.54545455)/30</f>
        <v>0</v>
      </c>
      <c r="CH82">
        <v>0</v>
      </c>
      <c r="CI82">
        <v>0</v>
      </c>
      <c r="CJ82">
        <v>68.166666666666671</v>
      </c>
      <c r="CK82">
        <f>(('RCP26 scenario'!C83*'Unit emission'!T126+'RCP26 scenario'!C171*'Unit emission'!T258)*4545454.54545455)/30</f>
        <v>1266412444.8240597</v>
      </c>
      <c r="CL82">
        <f>(('RCP26 scenario'!D83*'Unit emission'!U126+'RCP26 scenario'!D171*'Unit emission'!U258)*4545454.54545455)/30</f>
        <v>851161683.65924811</v>
      </c>
      <c r="CM82">
        <f>(('RCP26 scenario'!E83*'Unit emission'!V126+'RCP26 scenario'!E171*'Unit emission'!V258)*4545454.54545455)/30</f>
        <v>-10808836.308826959</v>
      </c>
      <c r="CN82">
        <f>(('RCP26 scenario'!F83*'Unit emission'!W126+'RCP26 scenario'!F171*'Unit emission'!W258)*4545454.54545455)/30</f>
        <v>180748785.98020533</v>
      </c>
      <c r="CO82">
        <f>(('RCP26 scenario'!G83*'Unit emission'!X126+'RCP26 scenario'!G171*'Unit emission'!X258)*4545454.54545455)/30</f>
        <v>837371157.69899809</v>
      </c>
      <c r="CP82">
        <f>(('RCP26 scenario'!H83*'Unit emission'!Y126+'RCP26 scenario'!H171*'Unit emission'!Y258)*4545454.54545455)/30</f>
        <v>180513410.37697819</v>
      </c>
      <c r="CQ82">
        <f>(('RCP26 scenario'!I83*'Unit emission'!Z126+'RCP26 scenario'!I171*'Unit emission'!Z258)*4545454.54545455)/30</f>
        <v>101560788.57766177</v>
      </c>
      <c r="CR82">
        <f>(('RCP26 scenario'!J83*'Unit emission'!AA126+'RCP26 scenario'!J171*'Unit emission'!AA258)*4545454.54545455)/30</f>
        <v>517469529.48959088</v>
      </c>
      <c r="CS82">
        <f>(('RCP26 scenario'!K83*'Unit emission'!AB126+'RCP26 scenario'!K171*'Unit emission'!AB258)*4545454.54545455)/30</f>
        <v>1203985361.2234881</v>
      </c>
      <c r="CT82">
        <f>(('RCP26 scenario'!L83*'Unit emission'!AC126+'RCP26 scenario'!L171*'Unit emission'!AC258)*4545454.54545455)/30</f>
        <v>330338116.20067233</v>
      </c>
      <c r="CU82">
        <f>(('RCP26 scenario'!M83*'Unit emission'!AD126+'RCP26 scenario'!M171*'Unit emission'!AD258)*4545454.54545455)/30</f>
        <v>66411366.931909293</v>
      </c>
      <c r="CV82">
        <f>(('RCP26 scenario'!N83*'Unit emission'!AE126+'RCP26 scenario'!N171*'Unit emission'!AE258)*4545454.54545455)/30</f>
        <v>122731181.21413198</v>
      </c>
      <c r="CW82">
        <f>(('RCP26 scenario'!O83*'Unit emission'!AF126+'RCP26 scenario'!O171*'Unit emission'!AF258)*4545454.54545455)/30</f>
        <v>187209460.45246464</v>
      </c>
      <c r="CX82">
        <f>(('RCP26 scenario'!P83*'Unit emission'!AG126+'RCP26 scenario'!P171*'Unit emission'!AG258)*4545454.54545455)/30</f>
        <v>21766215.837475557</v>
      </c>
      <c r="CY82">
        <f>(('RCP26 scenario'!Q83*'Unit emission'!AH126+'RCP26 scenario'!Q171*'Unit emission'!AH258)*4545454.54545455)/30</f>
        <v>122523963.93272778</v>
      </c>
      <c r="CZ82">
        <f>(('RCP26 scenario'!R83*'Unit emission'!AI126+'RCP26 scenario'!R171*'Unit emission'!AI258)*4545454.54545455)/30</f>
        <v>115032838.57192777</v>
      </c>
      <c r="DA82">
        <f>(('RCP26 scenario'!S83*'Unit emission'!AJ126)*4545454.54545455)/30</f>
        <v>0</v>
      </c>
      <c r="DB82">
        <f>(('RCP26 scenario'!T83*'Unit emission'!T126+'RCP26 scenario'!T171*'Unit emission'!T258)*4545454.54545455)/30</f>
        <v>842193865.66919982</v>
      </c>
      <c r="DC82">
        <f>(('RCP26 scenario'!U83*'Unit emission'!U126+'RCP26 scenario'!U171*'Unit emission'!U258)*4545454.54545455)/30</f>
        <v>636196296.18205309</v>
      </c>
      <c r="DD82">
        <f>(('RCP26 scenario'!V83*'Unit emission'!V126+'RCP26 scenario'!V171*'Unit emission'!V258)*4545454.54545455)/30</f>
        <v>-26234908.709036887</v>
      </c>
      <c r="DE82">
        <f>(('RCP26 scenario'!W83*'Unit emission'!W126+'RCP26 scenario'!W171*'Unit emission'!W258)*4545454.54545455)/30</f>
        <v>131417085.32380891</v>
      </c>
      <c r="DF82">
        <f>(('RCP26 scenario'!X83*'Unit emission'!X126+'RCP26 scenario'!X171*'Unit emission'!X258)*4545454.54545455)/30</f>
        <v>561050346.04989076</v>
      </c>
      <c r="DG82">
        <f>(('RCP26 scenario'!Y83*'Unit emission'!Y126+'RCP26 scenario'!Y171*'Unit emission'!Y258)*4545454.54545455)/30</f>
        <v>131968429.17157379</v>
      </c>
      <c r="DH82">
        <f>(('RCP26 scenario'!Z83*'Unit emission'!Z126+'RCP26 scenario'!Z171*'Unit emission'!Z258)*4545454.54545455)/30</f>
        <v>71574191.603869706</v>
      </c>
      <c r="DI82">
        <f>(('RCP26 scenario'!AA83*'Unit emission'!AA126+'RCP26 scenario'!AA171*'Unit emission'!AA258)*4545454.54545455)/30</f>
        <v>364477787.03245032</v>
      </c>
      <c r="DJ82">
        <f>(('RCP26 scenario'!AB83*'Unit emission'!AB126+'RCP26 scenario'!AB171*'Unit emission'!AB258)*4545454.54545455)/30</f>
        <v>762798610.884323</v>
      </c>
      <c r="DK82">
        <f>(('RCP26 scenario'!AC83*'Unit emission'!AC126+'RCP26 scenario'!AC171*'Unit emission'!AC258)*4545454.54545455)/30</f>
        <v>229533381.8064259</v>
      </c>
      <c r="DL82">
        <f>(('RCP26 scenario'!AD83*'Unit emission'!AD126+'RCP26 scenario'!AD171*'Unit emission'!AD258)*4545454.54545455)/30</f>
        <v>12089730.554393893</v>
      </c>
      <c r="DM82">
        <f>(('RCP26 scenario'!AE83*'Unit emission'!AE126+'RCP26 scenario'!AE171*'Unit emission'!AE258)*4545454.54545455)/30</f>
        <v>89042926.071617827</v>
      </c>
      <c r="DN82">
        <f>(('RCP26 scenario'!AF83*'Unit emission'!AF126+'RCP26 scenario'!AF171*'Unit emission'!AF258)*4545454.54545455)/30</f>
        <v>128911164.98263934</v>
      </c>
      <c r="DO82">
        <f>(('RCP26 scenario'!AG83*'Unit emission'!AG126+'RCP26 scenario'!AG171*'Unit emission'!AG258)*4545454.54545455)/30</f>
        <v>0</v>
      </c>
      <c r="DP82">
        <f>(('RCP26 scenario'!AH83*'Unit emission'!AH126+'RCP26 scenario'!AH171*'Unit emission'!AH258)*4545454.54545455)/30</f>
        <v>81448065.250063568</v>
      </c>
      <c r="DQ82">
        <f>(('RCP26 scenario'!AI83*'Unit emission'!AI126+'RCP26 scenario'!AI171*'Unit emission'!AI258)*4545454.54545455)/30</f>
        <v>42773915.949003793</v>
      </c>
      <c r="DR82">
        <f>(('RCP26 scenario'!AJ83*'Unit emission'!AJ126)*4545454.54545455)/30</f>
        <v>0</v>
      </c>
      <c r="DS82">
        <f>(('RCP26 scenario'!AK83*'Unit emission'!T126+'RCP26 scenario'!AK171*'Unit emission'!T258)*4545454.54545455)/30</f>
        <v>-31242985.624807302</v>
      </c>
      <c r="DT82">
        <f>(('RCP26 scenario'!AL83*'Unit emission'!U126+'RCP26 scenario'!AL171*'Unit emission'!U258)*4545454.54545455)/30</f>
        <v>10637641.59325671</v>
      </c>
      <c r="DU82">
        <f>(('RCP26 scenario'!AM83*'Unit emission'!V126+'RCP26 scenario'!AM171*'Unit emission'!V258)*4545454.54545455)/30</f>
        <v>-26234908.709036887</v>
      </c>
      <c r="DV82">
        <f>(('RCP26 scenario'!AN83*'Unit emission'!W126+'RCP26 scenario'!AN171*'Unit emission'!W258)*4545454.54545455)/30</f>
        <v>14229222.36689651</v>
      </c>
      <c r="DW82">
        <f>(('RCP26 scenario'!AO83*'Unit emission'!X126+'RCP26 scenario'!AO171*'Unit emission'!X258)*4545454.54545455)/30</f>
        <v>86249479.592976838</v>
      </c>
      <c r="DX82">
        <f>(('RCP26 scenario'!AP83*'Unit emission'!Y126+'RCP26 scenario'!AP171*'Unit emission'!Y258)*4545454.54545455)/30</f>
        <v>83423447.966168448</v>
      </c>
      <c r="DY82">
        <f>(('RCP26 scenario'!AQ83*'Unit emission'!Z126+'RCP26 scenario'!AQ171*'Unit emission'!Z258)*4545454.54545455)/30</f>
        <v>41587594.6300769</v>
      </c>
      <c r="DZ82">
        <f>(('RCP26 scenario'!AR83*'Unit emission'!AA126+'RCP26 scenario'!AR171*'Unit emission'!AA258)*4545454.54545455)/30</f>
        <v>211486044.57530972</v>
      </c>
      <c r="EA82">
        <f>(('RCP26 scenario'!AS83*'Unit emission'!AB126+'RCP26 scenario'!AS171*'Unit emission'!AB258)*4545454.54545455)/30</f>
        <v>321611860.54515535</v>
      </c>
      <c r="EB82">
        <f>(('RCP26 scenario'!AT83*'Unit emission'!AC126+'RCP26 scenario'!AT171*'Unit emission'!AC258)*4545454.54545455)/30</f>
        <v>128728647.41217922</v>
      </c>
      <c r="EC82">
        <f>(('RCP26 scenario'!AU83*'Unit emission'!AD126+'RCP26 scenario'!AU171*'Unit emission'!AD258)*4545454.54545455)/30</f>
        <v>-374684.71821980487</v>
      </c>
      <c r="ED82">
        <f>(('RCP26 scenario'!AV83*'Unit emission'!AE126+'RCP26 scenario'!AV171*'Unit emission'!AE258)*4545454.54545455)/30</f>
        <v>55354670.92910365</v>
      </c>
      <c r="EE82">
        <f>(('RCP26 scenario'!AW83*'Unit emission'!AF126+'RCP26 scenario'!AW171*'Unit emission'!AF258)*4545454.54545455)/30</f>
        <v>70612869.512812957</v>
      </c>
      <c r="EF82">
        <f>(('RCP26 scenario'!AX83*'Unit emission'!AG126+'RCP26 scenario'!AX171*'Unit emission'!AG258)*4545454.54545455)/30</f>
        <v>0</v>
      </c>
      <c r="EG82">
        <f>(('RCP26 scenario'!AY83*'Unit emission'!AH126+'RCP26 scenario'!AY171*'Unit emission'!AH258)*4545454.54545455)/30</f>
        <v>40372166.567399472</v>
      </c>
      <c r="EH82">
        <f>(('RCP26 scenario'!AZ83*'Unit emission'!AI126+'RCP26 scenario'!AZ171*'Unit emission'!AI258)*4545454.54545455)/30</f>
        <v>-1952603.524779381</v>
      </c>
      <c r="EI82">
        <f>(('RCP26 scenario'!BA83*'Unit emission'!AJ126)*4545454.54545455)/30</f>
        <v>0</v>
      </c>
      <c r="EJ82" s="9">
        <f>(('RCP26 scenario'!BB83*'Unit emission'!T126)*4545454.54545455)/30</f>
        <v>0</v>
      </c>
      <c r="EK82" s="9">
        <f>(('RCP26 scenario'!BC83*'Unit emission'!U126)*4545454.54545455)/30</f>
        <v>0</v>
      </c>
      <c r="EL82" s="9">
        <f>(('RCP26 scenario'!BD83*'Unit emission'!V126)*4545454.54545455)/30</f>
        <v>0</v>
      </c>
      <c r="EM82" s="9">
        <f>(('RCP26 scenario'!BE83*'Unit emission'!W126)*4545454.54545455)/30</f>
        <v>0</v>
      </c>
      <c r="EN82" s="9">
        <f>(('RCP26 scenario'!BF83*'Unit emission'!X126)*4545454.54545455)/30</f>
        <v>0</v>
      </c>
      <c r="EO82" s="9">
        <f>(('RCP26 scenario'!BG83*'Unit emission'!Y126)*4545454.54545455)/30</f>
        <v>0</v>
      </c>
      <c r="EP82" s="9">
        <f>(('RCP26 scenario'!BH83*'Unit emission'!Z126)*4545454.54545455)/30</f>
        <v>0</v>
      </c>
      <c r="EQ82" s="9">
        <f>(('RCP26 scenario'!BI83*'Unit emission'!AA126)*4545454.54545455)/30</f>
        <v>0</v>
      </c>
      <c r="ER82" s="9">
        <f>(('RCP26 scenario'!BJ83*'Unit emission'!AB126)*4545454.54545455)/30</f>
        <v>0</v>
      </c>
      <c r="ES82" s="9">
        <f>(('RCP26 scenario'!BK83*'Unit emission'!AC126)*4545454.54545455)/30</f>
        <v>0</v>
      </c>
      <c r="ET82" s="9">
        <f>(('RCP26 scenario'!BL83*'Unit emission'!AD126)*4545454.54545455)/30</f>
        <v>0</v>
      </c>
      <c r="EU82" s="9">
        <f>(('RCP26 scenario'!BM83*'Unit emission'!AE126)*4545454.54545455)/30</f>
        <v>0</v>
      </c>
      <c r="EV82" s="9">
        <f>(('RCP26 scenario'!BN83*'Unit emission'!AF126)*4545454.54545455)/30</f>
        <v>0</v>
      </c>
      <c r="EW82" s="9">
        <f>(('RCP26 scenario'!BO83*'Unit emission'!AG126)*4545454.54545455)/30</f>
        <v>0</v>
      </c>
      <c r="EX82" s="9">
        <f>(('RCP26 scenario'!BP83*'Unit emission'!AH126)*4545454.54545455)/30</f>
        <v>0</v>
      </c>
      <c r="EY82" s="9">
        <f>(('RCP26 scenario'!BQ83*'Unit emission'!AI126)*4545454.54545455)/30</f>
        <v>0</v>
      </c>
      <c r="EZ82" s="9">
        <f>(('RCP26 scenario'!BR83*'Unit emission'!AJ126)*4545454.54545455)/30</f>
        <v>0</v>
      </c>
      <c r="FA82" s="9">
        <f>(('RCP26 scenario'!BS83*'Unit emission'!T126)*4545454.54545455)/30</f>
        <v>0</v>
      </c>
      <c r="FB82" s="9">
        <f>(('RCP26 scenario'!BT83*'Unit emission'!U126)*4545454.54545455)/30</f>
        <v>0</v>
      </c>
      <c r="FC82" s="9">
        <f>(('RCP26 scenario'!BU83*'Unit emission'!V126)*4545454.54545455)/30</f>
        <v>0</v>
      </c>
      <c r="FD82" s="9">
        <f>(('RCP26 scenario'!BV83*'Unit emission'!W126)*4545454.54545455)/30</f>
        <v>0</v>
      </c>
      <c r="FE82" s="9">
        <f>(('RCP26 scenario'!BW83*'Unit emission'!X126)*4545454.54545455)/30</f>
        <v>0</v>
      </c>
      <c r="FF82" s="9">
        <f>(('RCP26 scenario'!BX83*'Unit emission'!Y126)*4545454.54545455)/30</f>
        <v>0</v>
      </c>
      <c r="FG82" s="9">
        <f>(('RCP26 scenario'!BY83*'Unit emission'!Z126)*4545454.54545455)/30</f>
        <v>0</v>
      </c>
      <c r="FH82" s="9">
        <f>(('RCP26 scenario'!BZ83*'Unit emission'!AA126)*4545454.54545455)/30</f>
        <v>0</v>
      </c>
      <c r="FI82" s="9">
        <f>(('RCP26 scenario'!CA83*'Unit emission'!AB126)*4545454.54545455)/30</f>
        <v>0</v>
      </c>
      <c r="FJ82" s="9">
        <f>(('RCP26 scenario'!CB83*'Unit emission'!AC126)*4545454.54545455)/30</f>
        <v>0</v>
      </c>
      <c r="FK82" s="9">
        <f>(('RCP26 scenario'!CC83*'Unit emission'!AD126)*4545454.54545455)/30</f>
        <v>0</v>
      </c>
      <c r="FL82" s="9">
        <f>(('RCP26 scenario'!CD83*'Unit emission'!AE126)*4545454.54545455)/30</f>
        <v>0</v>
      </c>
      <c r="FM82" s="9">
        <f>(('RCP26 scenario'!CE83*'Unit emission'!AF126)*4545454.54545455)/30</f>
        <v>0</v>
      </c>
      <c r="FN82" s="9">
        <f>(('RCP26 scenario'!CF83*'Unit emission'!AG126)*4545454.54545455)/30</f>
        <v>0</v>
      </c>
      <c r="FO82" s="9">
        <f>(('RCP26 scenario'!CG83*'Unit emission'!AH126)*4545454.54545455)/30</f>
        <v>0</v>
      </c>
      <c r="FP82" s="9">
        <f>(('RCP26 scenario'!CH83*'Unit emission'!AI126)*4545454.54545455)/30</f>
        <v>0</v>
      </c>
      <c r="FQ82">
        <v>0</v>
      </c>
      <c r="FR82">
        <v>0</v>
      </c>
      <c r="FS82">
        <v>68.166666666666671</v>
      </c>
      <c r="FT82">
        <f>(('RCP19 scenario'!C83*'Unit emission'!AK126+'RCP19 scenario'!C171*'Unit emission'!AK258)*4545454.54545455)/30</f>
        <v>177331272.47341698</v>
      </c>
      <c r="FU82">
        <f>(('RCP19 scenario'!D83*'Unit emission'!AL126+'RCP19 scenario'!D171*'Unit emission'!AL258)*4545454.54545455)/30</f>
        <v>544082468.46165824</v>
      </c>
      <c r="FV82">
        <f>(('RCP19 scenario'!E83*'Unit emission'!AM126+'RCP19 scenario'!E171*'Unit emission'!AM258)*4545454.54545455)/30</f>
        <v>44873703.072931975</v>
      </c>
      <c r="FW82">
        <f>(('RCP19 scenario'!F83*'Unit emission'!AN126+'RCP19 scenario'!F171*'Unit emission'!AN258)*4545454.54545455)/30</f>
        <v>153873186.2446014</v>
      </c>
      <c r="FX82">
        <f>(('RCP19 scenario'!G83*'Unit emission'!AO126+'RCP19 scenario'!G171*'Unit emission'!AO258)*4545454.54545455)/30</f>
        <v>621034251.36000526</v>
      </c>
      <c r="FY82">
        <f>(('RCP19 scenario'!H83*'Unit emission'!AP126+'RCP19 scenario'!H171*'Unit emission'!AP258)*4545454.54545455)/30</f>
        <v>181517963.99129754</v>
      </c>
      <c r="FZ82">
        <f>(('RCP19 scenario'!I83*'Unit emission'!AQ126+'RCP19 scenario'!I171*'Unit emission'!AQ258)*4545454.54545455)/30</f>
        <v>105350819.08182642</v>
      </c>
      <c r="GA82">
        <f>(('RCP19 scenario'!J83*'Unit emission'!AR126+'RCP19 scenario'!J171*'Unit emission'!AR258)*4545454.54545455)/30</f>
        <v>457505978.37048614</v>
      </c>
      <c r="GB82">
        <f>(('RCP19 scenario'!K83*'Unit emission'!AS126+'RCP19 scenario'!K171*'Unit emission'!AS258)*4545454.54545455)/30</f>
        <v>888738808.68528402</v>
      </c>
      <c r="GC82">
        <f>(('RCP19 scenario'!L83*'Unit emission'!AT126+'RCP19 scenario'!L171*'Unit emission'!AT258)*4545454.54545455)/30</f>
        <v>319885094.50874692</v>
      </c>
      <c r="GD82">
        <f>(('RCP19 scenario'!M83*'Unit emission'!AU126+'RCP19 scenario'!M171*'Unit emission'!AU258)*4545454.54545455)/30</f>
        <v>54399156.420778148</v>
      </c>
      <c r="GE82">
        <f>(('RCP19 scenario'!N83*'Unit emission'!AV126+'RCP19 scenario'!N171*'Unit emission'!AV258)*4545454.54545455)/30</f>
        <v>91311766.365337223</v>
      </c>
      <c r="GF82">
        <f>(('RCP19 scenario'!O83*'Unit emission'!AW126+'RCP19 scenario'!O171*'Unit emission'!AW258)*4545454.54545455)/30</f>
        <v>118235041.21359147</v>
      </c>
      <c r="GG82">
        <f>(('RCP19 scenario'!P83*'Unit emission'!AX126+'RCP19 scenario'!P171*'Unit emission'!AX258)*4545454.54545455)/30</f>
        <v>105938754.92198606</v>
      </c>
      <c r="GH82">
        <f>(('RCP19 scenario'!Q83*'Unit emission'!AY126+'RCP19 scenario'!Q171*'Unit emission'!AY258)*4545454.54545455)/30</f>
        <v>28059707.59424841</v>
      </c>
      <c r="GI82">
        <f>(('RCP19 scenario'!R83*'Unit emission'!AZ126+'RCP19 scenario'!R171*'Unit emission'!AZ258)*4545454.54545455)/30</f>
        <v>668228599.26578796</v>
      </c>
      <c r="GJ82">
        <f>(('RCP19 scenario'!S83*'Unit emission'!BA126)*4545454.54545455)/30</f>
        <v>0</v>
      </c>
      <c r="GK82">
        <f>(('RCP19 scenario'!T83*'Unit emission'!AK126+'RCP19 scenario'!T171*'Unit emission'!AK258)*4545454.54545455)/30</f>
        <v>-30652515.812179934</v>
      </c>
      <c r="GL82">
        <f>(('RCP19 scenario'!U83*'Unit emission'!AL126+'RCP19 scenario'!U171*'Unit emission'!AL258)*4545454.54545455)/30</f>
        <v>421370614.58157855</v>
      </c>
      <c r="GM82">
        <f>(('RCP19 scenario'!V83*'Unit emission'!AM126+'RCP19 scenario'!V171*'Unit emission'!AM258)*4545454.54545455)/30</f>
        <v>-25681655.257865828</v>
      </c>
      <c r="GN82">
        <f>(('RCP19 scenario'!W83*'Unit emission'!AN126+'RCP19 scenario'!W171*'Unit emission'!AN258)*4545454.54545455)/30</f>
        <v>114207590.86152588</v>
      </c>
      <c r="GO82">
        <f>(('RCP19 scenario'!X83*'Unit emission'!AO126+'RCP19 scenario'!X171*'Unit emission'!AO258)*4545454.54545455)/30</f>
        <v>443357265.89944404</v>
      </c>
      <c r="GP82">
        <f>(('RCP19 scenario'!Y83*'Unit emission'!AP126+'RCP19 scenario'!Y171*'Unit emission'!AP258)*4545454.54545455)/30</f>
        <v>136009261.35406187</v>
      </c>
      <c r="GQ82">
        <f>(('RCP19 scenario'!Z83*'Unit emission'!AQ126+'RCP19 scenario'!Z171*'Unit emission'!AQ258)*4545454.54545455)/30</f>
        <v>77294224.320899501</v>
      </c>
      <c r="GR82">
        <f>(('RCP19 scenario'!AA83*'Unit emission'!AR126+'RCP19 scenario'!AA171*'Unit emission'!AR258)*4545454.54545455)/30</f>
        <v>327733721.35927409</v>
      </c>
      <c r="GS82">
        <f>(('RCP19 scenario'!AB83*'Unit emission'!AS126+'RCP19 scenario'!AB171*'Unit emission'!AS258)*4545454.54545455)/30</f>
        <v>618256732.14879167</v>
      </c>
      <c r="GT82">
        <f>(('RCP19 scenario'!AC83*'Unit emission'!AT126+'RCP19 scenario'!AC171*'Unit emission'!AT258)*4545454.54545455)/30</f>
        <v>232297479.23627794</v>
      </c>
      <c r="GU82">
        <f>(('RCP19 scenario'!AD83*'Unit emission'!AU126+'RCP19 scenario'!AD171*'Unit emission'!AU258)*4545454.54545455)/30</f>
        <v>-364827.08509425976</v>
      </c>
      <c r="GV82">
        <f>(('RCP19 scenario'!AE83*'Unit emission'!AV126+'RCP19 scenario'!AE171*'Unit emission'!AV258)*4545454.54545455)/30</f>
        <v>65988393.803164579</v>
      </c>
      <c r="GW82">
        <f>(('RCP19 scenario'!AF83*'Unit emission'!AW126+'RCP19 scenario'!AF171*'Unit emission'!AW258)*4545454.54545455)/30</f>
        <v>84873973.243014961</v>
      </c>
      <c r="GX82">
        <f>(('RCP19 scenario'!AG83*'Unit emission'!AX126+'RCP19 scenario'!AG171*'Unit emission'!AX258)*4545454.54545455)/30</f>
        <v>73308058.556825176</v>
      </c>
      <c r="GY82">
        <f>(('RCP19 scenario'!AH83*'Unit emission'!AY126+'RCP19 scenario'!AH171*'Unit emission'!AY258)*4545454.54545455)/30</f>
        <v>16473940.573585821</v>
      </c>
      <c r="GZ82">
        <f>(('RCP19 scenario'!AI83*'Unit emission'!AZ126+'RCP19 scenario'!AI171*'Unit emission'!AZ258)*4545454.54545455)/30</f>
        <v>477853076.61537945</v>
      </c>
      <c r="HA82">
        <f>(('RCP19 scenario'!AJ83*'Unit emission'!BA126)*4545454.54545455)/30</f>
        <v>0</v>
      </c>
      <c r="HB82">
        <f>(('RCP19 scenario'!AK83*'Unit emission'!AK126+'RCP19 scenario'!AK171*'Unit emission'!AK258)*4545454.54545455)/30</f>
        <v>-30652515.812179934</v>
      </c>
      <c r="HC82">
        <f>(('RCP19 scenario'!AL83*'Unit emission'!AL126+'RCP19 scenario'!AL171*'Unit emission'!AL258)*4545454.54545455)/30</f>
        <v>298658760.70150065</v>
      </c>
      <c r="HD82">
        <f>(('RCP19 scenario'!AM83*'Unit emission'!AM126+'RCP19 scenario'!AM171*'Unit emission'!AM258)*4545454.54545455)/30</f>
        <v>-25681655.257865828</v>
      </c>
      <c r="HE82">
        <f>(('RCP19 scenario'!AN83*'Unit emission'!AN126+'RCP19 scenario'!AN171*'Unit emission'!AN258)*4545454.54545455)/30</f>
        <v>-1639326.44923826</v>
      </c>
      <c r="HF82">
        <f>(('RCP19 scenario'!AO83*'Unit emission'!AO126+'RCP19 scenario'!AO171*'Unit emission'!AO258)*4545454.54545455)/30</f>
        <v>265680280.43888348</v>
      </c>
      <c r="HG82">
        <f>(('RCP19 scenario'!AP83*'Unit emission'!AP126+'RCP19 scenario'!AP171*'Unit emission'!AP258)*4545454.54545455)/30</f>
        <v>90500558.716827124</v>
      </c>
      <c r="HH82">
        <f>(('RCP19 scenario'!AQ83*'Unit emission'!AQ126+'RCP19 scenario'!AQ171*'Unit emission'!AQ258)*4545454.54545455)/30</f>
        <v>49237629.559973106</v>
      </c>
      <c r="HI82">
        <f>(('RCP19 scenario'!AR83*'Unit emission'!AR126+'RCP19 scenario'!AR171*'Unit emission'!AR258)*4545454.54545455)/30</f>
        <v>175450354.72029015</v>
      </c>
      <c r="HJ82">
        <f>(('RCP19 scenario'!AS83*'Unit emission'!AS126+'RCP19 scenario'!AS171*'Unit emission'!AS258)*4545454.54545455)/30</f>
        <v>347774655.61229652</v>
      </c>
      <c r="HK82">
        <f>(('RCP19 scenario'!AT83*'Unit emission'!AT126+'RCP19 scenario'!AT171*'Unit emission'!AT258)*4545454.54545455)/30</f>
        <v>144709863.96380892</v>
      </c>
      <c r="HL82">
        <f>(('RCP19 scenario'!AU83*'Unit emission'!AU126+'RCP19 scenario'!AU171*'Unit emission'!AU258)*4545454.54545455)/30</f>
        <v>-364827.08509425976</v>
      </c>
      <c r="HM82">
        <f>(('RCP19 scenario'!AV83*'Unit emission'!AV126+'RCP19 scenario'!AV171*'Unit emission'!AV258)*4545454.54545455)/30</f>
        <v>40665021.24099119</v>
      </c>
      <c r="HN82">
        <f>(('RCP19 scenario'!AW83*'Unit emission'!AW126+'RCP19 scenario'!AW171*'Unit emission'!AW258)*4545454.54545455)/30</f>
        <v>51512905.272437938</v>
      </c>
      <c r="HO82">
        <f>(('RCP19 scenario'!AX83*'Unit emission'!AX126+'RCP19 scenario'!AX171*'Unit emission'!AX258)*4545454.54545455)/30</f>
        <v>40677362.191664055</v>
      </c>
      <c r="HP82">
        <f>(('RCP19 scenario'!AY83*'Unit emission'!AY126+'RCP19 scenario'!AY171*'Unit emission'!AY258)*4545454.54545455)/30</f>
        <v>4888173.5529239876</v>
      </c>
      <c r="HQ82">
        <f>(('RCP19 scenario'!AZ83*'Unit emission'!AZ126+'RCP19 scenario'!AZ171*'Unit emission'!AZ258)*4545454.54545455)/30</f>
        <v>287477553.96496719</v>
      </c>
      <c r="HR82">
        <f>(('RCP19 scenario'!BA83*'Unit emission'!BA126)*4545454.54545455)/30</f>
        <v>0</v>
      </c>
      <c r="HS82" s="9">
        <f>(('RCP19 scenario'!BB83*'Unit emission'!AK126)*4545454.54545455)/30</f>
        <v>0</v>
      </c>
      <c r="HT82" s="9">
        <f>(('RCP19 scenario'!BC83*'Unit emission'!AL126)*4545454.54545455)/30</f>
        <v>0</v>
      </c>
      <c r="HU82" s="9">
        <f>(('RCP19 scenario'!BD83*'Unit emission'!AM126)*4545454.54545455)/30</f>
        <v>0</v>
      </c>
      <c r="HV82" s="9">
        <f>(('RCP19 scenario'!BE83*'Unit emission'!AN126)*4545454.54545455)/30</f>
        <v>0</v>
      </c>
      <c r="HW82" s="9">
        <f>(('RCP19 scenario'!BF83*'Unit emission'!AO126)*4545454.54545455)/30</f>
        <v>0</v>
      </c>
      <c r="HX82" s="9">
        <f>(('RCP19 scenario'!BG83*'Unit emission'!AP126)*4545454.54545455)/30</f>
        <v>0</v>
      </c>
      <c r="HY82" s="9">
        <f>(('RCP19 scenario'!BH83*'Unit emission'!AQ126)*4545454.54545455)/30</f>
        <v>0</v>
      </c>
      <c r="HZ82" s="9">
        <f>(('RCP19 scenario'!BI83*'Unit emission'!AR126)*4545454.54545455)/30</f>
        <v>0</v>
      </c>
      <c r="IA82" s="9">
        <f>(('RCP19 scenario'!BJ83*'Unit emission'!AS126)*4545454.54545455)/30</f>
        <v>0</v>
      </c>
      <c r="IB82" s="9">
        <f>(('RCP19 scenario'!BK83*'Unit emission'!AT126)*4545454.54545455)/30</f>
        <v>0</v>
      </c>
      <c r="IC82" s="9">
        <f>(('RCP19 scenario'!BL83*'Unit emission'!AU126)*4545454.54545455)/30</f>
        <v>0</v>
      </c>
      <c r="ID82" s="9">
        <f>(('RCP19 scenario'!BM83*'Unit emission'!AV126)*4545454.54545455)/30</f>
        <v>0</v>
      </c>
      <c r="IE82" s="9">
        <f>(('RCP19 scenario'!BN83*'Unit emission'!AW126)*4545454.54545455)/30</f>
        <v>0</v>
      </c>
      <c r="IF82" s="9">
        <f>(('RCP19 scenario'!BO83*'Unit emission'!AX126)*4545454.54545455)/30</f>
        <v>0</v>
      </c>
      <c r="IG82" s="9">
        <f>(('RCP19 scenario'!BP83*'Unit emission'!AY126)*4545454.54545455)/30</f>
        <v>0</v>
      </c>
      <c r="IH82" s="9">
        <f>(('RCP19 scenario'!BQ83*'Unit emission'!AZ126)*4545454.54545455)/30</f>
        <v>0</v>
      </c>
      <c r="II82" s="9">
        <f>(('RCP19 scenario'!BR83*'Unit emission'!BA126)*4545454.54545455)/30</f>
        <v>0</v>
      </c>
      <c r="IJ82" s="9">
        <f>(('RCP19 scenario'!BS83*'Unit emission'!AK126)*4545454.54545455)/30</f>
        <v>0</v>
      </c>
      <c r="IK82" s="9">
        <f>(('RCP19 scenario'!BT83*'Unit emission'!AL126)*4545454.54545455)/30</f>
        <v>0</v>
      </c>
      <c r="IL82" s="9">
        <f>(('RCP19 scenario'!BU83*'Unit emission'!AM126)*4545454.54545455)/30</f>
        <v>0</v>
      </c>
      <c r="IM82" s="9">
        <f>(('RCP19 scenario'!BV83*'Unit emission'!AN126)*4545454.54545455)/30</f>
        <v>0</v>
      </c>
      <c r="IN82" s="9">
        <f>(('RCP19 scenario'!BW83*'Unit emission'!AO126)*4545454.54545455)/30</f>
        <v>0</v>
      </c>
      <c r="IO82" s="9">
        <f>(('RCP19 scenario'!BX83*'Unit emission'!AP126)*4545454.54545455)/30</f>
        <v>0</v>
      </c>
      <c r="IP82" s="9">
        <f>(('RCP19 scenario'!BY83*'Unit emission'!AQ126)*4545454.54545455)/30</f>
        <v>0</v>
      </c>
      <c r="IQ82" s="9">
        <f>(('RCP19 scenario'!BZ83*'Unit emission'!AR126)*4545454.54545455)/30</f>
        <v>0</v>
      </c>
      <c r="IR82" s="9">
        <f>(('RCP19 scenario'!CA83*'Unit emission'!AS126)*4545454.54545455)/30</f>
        <v>0</v>
      </c>
      <c r="IS82" s="9">
        <f>(('RCP19 scenario'!CB83*'Unit emission'!AT126)*4545454.54545455)/30</f>
        <v>0</v>
      </c>
      <c r="IT82" s="9">
        <f>(('RCP19 scenario'!CC83*'Unit emission'!AU126)*4545454.54545455)/30</f>
        <v>0</v>
      </c>
      <c r="IU82" s="9">
        <f>(('RCP19 scenario'!CD83*'Unit emission'!AV126)*4545454.54545455)/30</f>
        <v>0</v>
      </c>
      <c r="IV82" s="9">
        <f>(('RCP19 scenario'!CE83*'Unit emission'!AW126)*4545454.54545455)/30</f>
        <v>0</v>
      </c>
      <c r="IW82" s="9">
        <f>(('RCP19 scenario'!CF83*'Unit emission'!AX126)*4545454.54545455)/30</f>
        <v>0</v>
      </c>
      <c r="IX82" s="9">
        <f>(('RCP19 scenario'!CG83*'Unit emission'!AY126)*4545454.54545455)/30</f>
        <v>0</v>
      </c>
      <c r="IY82" s="9">
        <f>(('RCP19 scenario'!CH83*'Unit emission'!AZ126)*4545454.54545455)/30</f>
        <v>0</v>
      </c>
    </row>
    <row r="83" spans="1:259" x14ac:dyDescent="0.25">
      <c r="A83">
        <v>2046</v>
      </c>
      <c r="B83">
        <f>(('Base-scenario'!C84*'Unit emission'!C127+'Base-scenario'!C172*'Unit emission'!C259)*4545454.54545455)/30</f>
        <v>-68916073.569223151</v>
      </c>
      <c r="C83">
        <f>(('Base-scenario'!D84*'Unit emission'!D127+'Base-scenario'!D172*'Unit emission'!D259)*4545454.54545455)/30</f>
        <v>447271501.57566643</v>
      </c>
      <c r="D83">
        <f>(('Base-scenario'!E84*'Unit emission'!E127+'Base-scenario'!E172*'Unit emission'!E259)*4545454.54545455)/30</f>
        <v>175546735.07574263</v>
      </c>
      <c r="E83">
        <f>(('Base-scenario'!F84*'Unit emission'!F127+'Base-scenario'!F172*'Unit emission'!F259)*4545454.54545455)/30</f>
        <v>106268242.14292172</v>
      </c>
      <c r="F83">
        <f>(('Base-scenario'!G84*'Unit emission'!G127+'Base-scenario'!G172*'Unit emission'!G259)*4545454.54545455)/30</f>
        <v>364108048.66794616</v>
      </c>
      <c r="G83">
        <f>(('Base-scenario'!H84*'Unit emission'!H127+'Base-scenario'!H172*'Unit emission'!H259)*4545454.54545455)/30</f>
        <v>192895177.1682432</v>
      </c>
      <c r="H83">
        <f>(('Base-scenario'!I84*'Unit emission'!I127+'Base-scenario'!I172*'Unit emission'!I259)*4545454.54545455)/30</f>
        <v>261389089.9268133</v>
      </c>
      <c r="I83">
        <f>(('Base-scenario'!J84*'Unit emission'!J127+'Base-scenario'!J172*'Unit emission'!J259)*4545454.54545455)/30</f>
        <v>442766470.02794135</v>
      </c>
      <c r="J83">
        <f>(('Base-scenario'!K84*'Unit emission'!K127+'Base-scenario'!K172*'Unit emission'!K259)*4545454.54545455)/30</f>
        <v>1190284490.1548045</v>
      </c>
      <c r="K83">
        <f>(('Base-scenario'!L84*'Unit emission'!L127+'Base-scenario'!L172*'Unit emission'!L259)*4545454.54545455)/30</f>
        <v>680913264.35932791</v>
      </c>
      <c r="L83">
        <f>(('Base-scenario'!M84*'Unit emission'!M127+'Base-scenario'!M172*'Unit emission'!M259)*4545454.54545455)/30</f>
        <v>483572714.54442632</v>
      </c>
      <c r="M83">
        <f>(('Base-scenario'!N84*'Unit emission'!N127+'Base-scenario'!N172*'Unit emission'!N259)*4545454.54545455)/30</f>
        <v>88447000.514765888</v>
      </c>
      <c r="N83">
        <f>(('Base-scenario'!O84*'Unit emission'!O127+'Base-scenario'!O172*'Unit emission'!O259)*4545454.54545455)/30</f>
        <v>140671108.86641225</v>
      </c>
      <c r="O83">
        <f>(('Base-scenario'!P84*'Unit emission'!P127+'Base-scenario'!P172*'Unit emission'!P259)*4545454.54545455)/30</f>
        <v>169661342.25351813</v>
      </c>
      <c r="P83">
        <f>(('Base-scenario'!Q84*'Unit emission'!Q127+'Base-scenario'!Q172*'Unit emission'!Q259)*4545454.54545455)/30</f>
        <v>227725822.27494612</v>
      </c>
      <c r="Q83">
        <f>(('Base-scenario'!R84*'Unit emission'!R127+'Base-scenario'!R172*'Unit emission'!R259)*4545454.54545455)/30</f>
        <v>608140331.47044146</v>
      </c>
      <c r="R83">
        <v>0</v>
      </c>
      <c r="S83">
        <f>(('Base-scenario'!T84*'Unit emission'!C127+'Base-scenario'!T172*'Unit emission'!C259)*4545454.54545455)/30</f>
        <v>-68916073.569223151</v>
      </c>
      <c r="T83">
        <f>(('Base-scenario'!U84*'Unit emission'!D127+'Base-scenario'!U172*'Unit emission'!D259)*4545454.54545455)/30</f>
        <v>221859697.99875003</v>
      </c>
      <c r="U83">
        <f>(('Base-scenario'!V84*'Unit emission'!E127+'Base-scenario'!V172*'Unit emission'!E259)*4545454.54545455)/30</f>
        <v>126508848.44925827</v>
      </c>
      <c r="V83">
        <f>(('Base-scenario'!W84*'Unit emission'!F127+'Base-scenario'!W172*'Unit emission'!F259)*4545454.54545455)/30</f>
        <v>61342761.386710361</v>
      </c>
      <c r="W83">
        <f>(('Base-scenario'!X84*'Unit emission'!G127+'Base-scenario'!X172*'Unit emission'!G259)*4545454.54545455)/30</f>
        <v>-7073601.4360229839</v>
      </c>
      <c r="X83">
        <f>(('Base-scenario'!Y84*'Unit emission'!H127+'Base-scenario'!Y172*'Unit emission'!H259)*4545454.54545455)/30</f>
        <v>136403721.32695287</v>
      </c>
      <c r="Y83">
        <f>(('Base-scenario'!Z84*'Unit emission'!I127+'Base-scenario'!Z172*'Unit emission'!I259)*4545454.54545455)/30</f>
        <v>188348443.54423288</v>
      </c>
      <c r="Z83">
        <f>(('Base-scenario'!AA84*'Unit emission'!J127+'Base-scenario'!AA172*'Unit emission'!J259)*4545454.54545455)/30</f>
        <v>288761073.73906964</v>
      </c>
      <c r="AA83">
        <f>(('Base-scenario'!AB84*'Unit emission'!K127+'Base-scenario'!AB172*'Unit emission'!K259)*4545454.54545455)/30</f>
        <v>565635855.68083751</v>
      </c>
      <c r="AB83">
        <f>(('Base-scenario'!AC84*'Unit emission'!L127+'Base-scenario'!AC172*'Unit emission'!L259)*4545454.54545455)/30</f>
        <v>478557471.43556285</v>
      </c>
      <c r="AC83">
        <f>(('Base-scenario'!AD84*'Unit emission'!M127+'Base-scenario'!AD172*'Unit emission'!M259)*4545454.54545455)/30</f>
        <v>316234682.4660868</v>
      </c>
      <c r="AD83">
        <f>(('Base-scenario'!AE84*'Unit emission'!N127+'Base-scenario'!AE172*'Unit emission'!N259)*4545454.54545455)/30</f>
        <v>61168834.606968492</v>
      </c>
      <c r="AE83">
        <f>(('Base-scenario'!AF84*'Unit emission'!O127+'Base-scenario'!AF172*'Unit emission'!O259)*4545454.54545455)/30</f>
        <v>74714636.842850953</v>
      </c>
      <c r="AF83">
        <f>(('Base-scenario'!AG84*'Unit emission'!P127+'Base-scenario'!AG172*'Unit emission'!P259)*4545454.54545455)/30</f>
        <v>100391489.37088098</v>
      </c>
      <c r="AG83">
        <f>(('Base-scenario'!AH84*'Unit emission'!Q127+'Base-scenario'!AH172*'Unit emission'!Q259)*4545454.54545455)/30</f>
        <v>151570859.93447003</v>
      </c>
      <c r="AH83">
        <f>(('Base-scenario'!AI84*'Unit emission'!R127+'Base-scenario'!AI172*'Unit emission'!R259)*4545454.54545455)/30</f>
        <v>357268683.56574374</v>
      </c>
      <c r="AI83">
        <v>0</v>
      </c>
      <c r="AJ83">
        <f>(('Base-scenario'!AK84*'Unit emission'!C127+'Base-scenario'!AK172*'Unit emission'!C259)*4545454.54545455)/30</f>
        <v>-68916073.569223151</v>
      </c>
      <c r="AK83">
        <f>(('Base-scenario'!AL84*'Unit emission'!D127+'Base-scenario'!AL172*'Unit emission'!D259)*4545454.54545455)/30</f>
        <v>-3076804.5031200871</v>
      </c>
      <c r="AL83">
        <f>(('Base-scenario'!AM84*'Unit emission'!E127+'Base-scenario'!AM172*'Unit emission'!E259)*4545454.54545455)/30</f>
        <v>-28181880.91804165</v>
      </c>
      <c r="AM83">
        <f>(('Base-scenario'!AN84*'Unit emission'!F127+'Base-scenario'!AN172*'Unit emission'!F259)*4545454.54545455)/30</f>
        <v>16417280.630498357</v>
      </c>
      <c r="AN83">
        <f>(('Base-scenario'!AO84*'Unit emission'!G127+'Base-scenario'!AO172*'Unit emission'!G259)*4545454.54545455)/30</f>
        <v>-7073601.4360229839</v>
      </c>
      <c r="AO83">
        <f>(('Base-scenario'!AP84*'Unit emission'!H127+'Base-scenario'!AP172*'Unit emission'!H259)*4545454.54545455)/30</f>
        <v>79912265.485662073</v>
      </c>
      <c r="AP83">
        <f>(('Base-scenario'!AQ84*'Unit emission'!I127+'Base-scenario'!AQ172*'Unit emission'!I259)*4545454.54545455)/30</f>
        <v>115307797.16165203</v>
      </c>
      <c r="AQ83">
        <f>(('Base-scenario'!AR84*'Unit emission'!J127+'Base-scenario'!AR172*'Unit emission'!J259)*4545454.54545455)/30</f>
        <v>134755677.45019975</v>
      </c>
      <c r="AR83">
        <f>(('Base-scenario'!AS84*'Unit emission'!K127+'Base-scenario'!AS172*'Unit emission'!K259)*4545454.54545455)/30</f>
        <v>-17306373.88095307</v>
      </c>
      <c r="AS83">
        <f>(('Base-scenario'!AT84*'Unit emission'!L127+'Base-scenario'!AT172*'Unit emission'!L259)*4545454.54545455)/30</f>
        <v>276201678.51179755</v>
      </c>
      <c r="AT83">
        <f>(('Base-scenario'!AU84*'Unit emission'!M127+'Base-scenario'!AU172*'Unit emission'!M259)*4545454.54545455)/30</f>
        <v>148896650.38774505</v>
      </c>
      <c r="AU83">
        <f>(('Base-scenario'!AV84*'Unit emission'!N127+'Base-scenario'!AV172*'Unit emission'!N259)*4545454.54545455)/30</f>
        <v>33890668.699170865</v>
      </c>
      <c r="AV83">
        <f>(('Base-scenario'!AW84*'Unit emission'!O127+'Base-scenario'!AW172*'Unit emission'!O259)*4545454.54545455)/30</f>
        <v>8758164.8192896396</v>
      </c>
      <c r="AW83">
        <f>(('Base-scenario'!AX84*'Unit emission'!P127+'Base-scenario'!AX172*'Unit emission'!P259)*4545454.54545455)/30</f>
        <v>31121636.48824358</v>
      </c>
      <c r="AX83">
        <f>(('Base-scenario'!AY84*'Unit emission'!Q127+'Base-scenario'!AY172*'Unit emission'!Q259)*4545454.54545455)/30</f>
        <v>75415897.593994319</v>
      </c>
      <c r="AY83">
        <f>(('Base-scenario'!AZ84*'Unit emission'!R127+'Base-scenario'!AZ172*'Unit emission'!R259)*4545454.54545455)/30</f>
        <v>97690749.429488748</v>
      </c>
      <c r="AZ83">
        <v>0</v>
      </c>
      <c r="BA83" s="9">
        <f>(('Base-scenario'!BB84*'Unit emission'!C127)*4545454.54545455)/30</f>
        <v>0</v>
      </c>
      <c r="BB83" s="9">
        <f>(('Base-scenario'!BC84*'Unit emission'!D127)*4545454.54545455)/30</f>
        <v>0</v>
      </c>
      <c r="BC83" s="9">
        <f>(('Base-scenario'!BD84*'Unit emission'!E127)*4545454.54545455)/30</f>
        <v>0</v>
      </c>
      <c r="BD83" s="9">
        <f>(('Base-scenario'!BE84*'Unit emission'!F127)*4545454.54545455)/30</f>
        <v>0</v>
      </c>
      <c r="BE83" s="9">
        <f>(('Base-scenario'!BF84*'Unit emission'!G127)*4545454.54545455)/30</f>
        <v>0</v>
      </c>
      <c r="BF83" s="9">
        <f>(('Base-scenario'!BG84*'Unit emission'!H127)*4545454.54545455)/30</f>
        <v>0</v>
      </c>
      <c r="BG83" s="9">
        <f>(('Base-scenario'!BH84*'Unit emission'!I127)*4545454.54545455)/30</f>
        <v>0</v>
      </c>
      <c r="BH83" s="9">
        <f>(('Base-scenario'!BI84*'Unit emission'!J127)*4545454.54545455)/30</f>
        <v>0</v>
      </c>
      <c r="BI83" s="9">
        <f>(('Base-scenario'!BJ84*'Unit emission'!K127)*4545454.54545455)/30</f>
        <v>0</v>
      </c>
      <c r="BJ83" s="9">
        <f>(('Base-scenario'!BK84*'Unit emission'!L127)*4545454.54545455)/30</f>
        <v>0</v>
      </c>
      <c r="BK83" s="9">
        <f>(('Base-scenario'!BL84*'Unit emission'!M127)*4545454.54545455)/30</f>
        <v>0</v>
      </c>
      <c r="BL83" s="9">
        <f>(('Base-scenario'!BM84*'Unit emission'!N127)*4545454.54545455)/30</f>
        <v>0</v>
      </c>
      <c r="BM83" s="9">
        <f>(('Base-scenario'!BN84*'Unit emission'!O127)*4545454.54545455)/30</f>
        <v>0</v>
      </c>
      <c r="BN83" s="9">
        <f>(('Base-scenario'!BO84*'Unit emission'!P127)*4545454.54545455)/30</f>
        <v>0</v>
      </c>
      <c r="BO83" s="9">
        <f>(('Base-scenario'!BP84*'Unit emission'!Q127)*4545454.54545455)/30</f>
        <v>0</v>
      </c>
      <c r="BP83" s="9">
        <f>(('Base-scenario'!BQ84*'Unit emission'!R127)*4545454.54545455)/30</f>
        <v>0</v>
      </c>
      <c r="BQ83" s="9">
        <v>0</v>
      </c>
      <c r="BR83" s="9">
        <f>(('Base-scenario'!BS84*'Unit emission'!C127)*4545454.54545455)/30</f>
        <v>0</v>
      </c>
      <c r="BS83" s="9">
        <f>(('Base-scenario'!BT84*'Unit emission'!D127)*4545454.54545455)/30</f>
        <v>0</v>
      </c>
      <c r="BT83" s="9">
        <f>(('Base-scenario'!BU84*'Unit emission'!E127)*4545454.54545455)/30</f>
        <v>0</v>
      </c>
      <c r="BU83" s="9">
        <f>(('Base-scenario'!BV84*'Unit emission'!F127)*4545454.54545455)/30</f>
        <v>0</v>
      </c>
      <c r="BV83" s="9">
        <f>(('Base-scenario'!BW84*'Unit emission'!G127)*4545454.54545455)/30</f>
        <v>0</v>
      </c>
      <c r="BW83" s="9">
        <f>(('Base-scenario'!BX84*'Unit emission'!H127)*4545454.54545455)/30</f>
        <v>0</v>
      </c>
      <c r="BX83" s="9">
        <f>(('Base-scenario'!BY84*'Unit emission'!I127)*4545454.54545455)/30</f>
        <v>0</v>
      </c>
      <c r="BY83" s="9">
        <f>(('Base-scenario'!BZ84*'Unit emission'!J127)*4545454.54545455)/30</f>
        <v>0</v>
      </c>
      <c r="BZ83" s="9">
        <f>(('Base-scenario'!CA84*'Unit emission'!K127)*4545454.54545455)/30</f>
        <v>0</v>
      </c>
      <c r="CA83" s="9">
        <f>(('Base-scenario'!CB84*'Unit emission'!L127)*4545454.54545455)/30</f>
        <v>0</v>
      </c>
      <c r="CB83" s="9">
        <f>(('Base-scenario'!CC84*'Unit emission'!M127)*4545454.54545455)/30</f>
        <v>0</v>
      </c>
      <c r="CC83" s="9">
        <f>(('Base-scenario'!CD84*'Unit emission'!N127)*4545454.54545455)/30</f>
        <v>0</v>
      </c>
      <c r="CD83" s="9">
        <f>(('Base-scenario'!CE84*'Unit emission'!O127)*4545454.54545455)/30</f>
        <v>0</v>
      </c>
      <c r="CE83" s="9">
        <f>(('Base-scenario'!CF84*'Unit emission'!P127)*4545454.54545455)/30</f>
        <v>0</v>
      </c>
      <c r="CF83" s="9">
        <f>(('Base-scenario'!CG84*'Unit emission'!Q127)*4545454.54545455)/30</f>
        <v>0</v>
      </c>
      <c r="CG83" s="9">
        <f>(('Base-scenario'!CH84*'Unit emission'!R127)*4545454.54545455)/30</f>
        <v>0</v>
      </c>
      <c r="CH83">
        <v>0</v>
      </c>
      <c r="CI83">
        <v>0</v>
      </c>
      <c r="CJ83">
        <v>68.2</v>
      </c>
      <c r="CK83">
        <f>(('RCP26 scenario'!C84*'Unit emission'!T127+'RCP26 scenario'!C172*'Unit emission'!T259)*4545454.54545455)/30</f>
        <v>1539404274.9220011</v>
      </c>
      <c r="CL83">
        <f>(('RCP26 scenario'!D84*'Unit emission'!U127+'RCP26 scenario'!D172*'Unit emission'!U259)*4545454.54545455)/30</f>
        <v>104150298.29575518</v>
      </c>
      <c r="CM83">
        <f>(('RCP26 scenario'!E84*'Unit emission'!V127+'RCP26 scenario'!E172*'Unit emission'!V259)*4545454.54545455)/30</f>
        <v>41342223.80621352</v>
      </c>
      <c r="CN83">
        <f>(('RCP26 scenario'!F84*'Unit emission'!W127+'RCP26 scenario'!F172*'Unit emission'!W259)*4545454.54545455)/30</f>
        <v>171157649.82468179</v>
      </c>
      <c r="CO83">
        <f>(('RCP26 scenario'!G84*'Unit emission'!X127+'RCP26 scenario'!G172*'Unit emission'!X259)*4545454.54545455)/30</f>
        <v>1349638671.735502</v>
      </c>
      <c r="CP83">
        <f>(('RCP26 scenario'!H84*'Unit emission'!Y127+'RCP26 scenario'!H172*'Unit emission'!Y259)*4545454.54545455)/30</f>
        <v>162071253.42802593</v>
      </c>
      <c r="CQ83">
        <f>(('RCP26 scenario'!I84*'Unit emission'!Z127+'RCP26 scenario'!I172*'Unit emission'!Z259)*4545454.54545455)/30</f>
        <v>126371256.17040198</v>
      </c>
      <c r="CR83">
        <f>(('RCP26 scenario'!J84*'Unit emission'!AA127+'RCP26 scenario'!J172*'Unit emission'!AA259)*4545454.54545455)/30</f>
        <v>216240406.74625364</v>
      </c>
      <c r="CS83">
        <f>(('RCP26 scenario'!K84*'Unit emission'!AB127+'RCP26 scenario'!K172*'Unit emission'!AB259)*4545454.54545455)/30</f>
        <v>1384704443.2577047</v>
      </c>
      <c r="CT83">
        <f>(('RCP26 scenario'!L84*'Unit emission'!AC127+'RCP26 scenario'!L172*'Unit emission'!AC259)*4545454.54545455)/30</f>
        <v>362098565.16856712</v>
      </c>
      <c r="CU83">
        <f>(('RCP26 scenario'!M84*'Unit emission'!AD127+'RCP26 scenario'!M172*'Unit emission'!AD259)*4545454.54545455)/30</f>
        <v>91608296.81540373</v>
      </c>
      <c r="CV83">
        <f>(('RCP26 scenario'!N84*'Unit emission'!AE127+'RCP26 scenario'!N172*'Unit emission'!AE259)*4545454.54545455)/30</f>
        <v>81536374.340501755</v>
      </c>
      <c r="CW83">
        <f>(('RCP26 scenario'!O84*'Unit emission'!AF127+'RCP26 scenario'!O172*'Unit emission'!AF259)*4545454.54545455)/30</f>
        <v>160229992.5509876</v>
      </c>
      <c r="CX83">
        <f>(('RCP26 scenario'!P84*'Unit emission'!AG127+'RCP26 scenario'!P172*'Unit emission'!AG259)*4545454.54545455)/30</f>
        <v>16273590.445617823</v>
      </c>
      <c r="CY83">
        <f>(('RCP26 scenario'!Q84*'Unit emission'!AH127+'RCP26 scenario'!Q172*'Unit emission'!AH259)*4545454.54545455)/30</f>
        <v>103886112.77200498</v>
      </c>
      <c r="CZ83">
        <f>(('RCP26 scenario'!R84*'Unit emission'!AI127+'RCP26 scenario'!R172*'Unit emission'!AI259)*4545454.54545455)/30</f>
        <v>332857046.08242989</v>
      </c>
      <c r="DA83">
        <f>(('RCP26 scenario'!S84*'Unit emission'!AJ127)*4545454.54545455)/30</f>
        <v>0</v>
      </c>
      <c r="DB83">
        <f>(('RCP26 scenario'!T84*'Unit emission'!T127+'RCP26 scenario'!T172*'Unit emission'!T259)*4545454.54545455)/30</f>
        <v>1128731598.6532407</v>
      </c>
      <c r="DC83">
        <f>(('RCP26 scenario'!U84*'Unit emission'!U127+'RCP26 scenario'!U172*'Unit emission'!U259)*4545454.54545455)/30</f>
        <v>64394652.510390125</v>
      </c>
      <c r="DD83">
        <f>(('RCP26 scenario'!V84*'Unit emission'!V127+'RCP26 scenario'!V172*'Unit emission'!V259)*4545454.54545455)/30</f>
        <v>-26601916.197832983</v>
      </c>
      <c r="DE83">
        <f>(('RCP26 scenario'!W84*'Unit emission'!W127+'RCP26 scenario'!W172*'Unit emission'!W259)*4545454.54545455)/30</f>
        <v>124836553.71982066</v>
      </c>
      <c r="DF83">
        <f>(('RCP26 scenario'!X84*'Unit emission'!X127+'RCP26 scenario'!X172*'Unit emission'!X259)*4545454.54545455)/30</f>
        <v>975262678.97765946</v>
      </c>
      <c r="DG83">
        <f>(('RCP26 scenario'!Y84*'Unit emission'!Y127+'RCP26 scenario'!Y172*'Unit emission'!Y259)*4545454.54545455)/30</f>
        <v>117635304.4878431</v>
      </c>
      <c r="DH83">
        <f>(('RCP26 scenario'!Z84*'Unit emission'!Z127+'RCP26 scenario'!Z172*'Unit emission'!Z259)*4545454.54545455)/30</f>
        <v>91748830.922574267</v>
      </c>
      <c r="DI83">
        <f>(('RCP26 scenario'!AA84*'Unit emission'!AA127+'RCP26 scenario'!AA172*'Unit emission'!AA259)*4545454.54545455)/30</f>
        <v>145606529.39994067</v>
      </c>
      <c r="DJ83">
        <f>(('RCP26 scenario'!AB84*'Unit emission'!AB127+'RCP26 scenario'!AB172*'Unit emission'!AB259)*4545454.54545455)/30</f>
        <v>955473839.91562796</v>
      </c>
      <c r="DK83">
        <f>(('RCP26 scenario'!AC84*'Unit emission'!AC127+'RCP26 scenario'!AC172*'Unit emission'!AC259)*4545454.54545455)/30</f>
        <v>260637626.18293184</v>
      </c>
      <c r="DL83">
        <f>(('RCP26 scenario'!AD84*'Unit emission'!AD127+'RCP26 scenario'!AD172*'Unit emission'!AD259)*4545454.54545455)/30</f>
        <v>44853561.385792889</v>
      </c>
      <c r="DM83">
        <f>(('RCP26 scenario'!AE84*'Unit emission'!AE127+'RCP26 scenario'!AE172*'Unit emission'!AE259)*4545454.54545455)/30</f>
        <v>58939155.685349911</v>
      </c>
      <c r="DN83">
        <f>(('RCP26 scenario'!AF84*'Unit emission'!AF127+'RCP26 scenario'!AF172*'Unit emission'!AF259)*4545454.54545455)/30</f>
        <v>111973358.0838408</v>
      </c>
      <c r="DO83">
        <f>(('RCP26 scenario'!AG84*'Unit emission'!AG127+'RCP26 scenario'!AG172*'Unit emission'!AG259)*4545454.54545455)/30</f>
        <v>-8387.2949390076501</v>
      </c>
      <c r="DP83">
        <f>(('RCP26 scenario'!AH84*'Unit emission'!AH127+'RCP26 scenario'!AH172*'Unit emission'!AH259)*4545454.54545455)/30</f>
        <v>71003331.138432205</v>
      </c>
      <c r="DQ83">
        <f>(('RCP26 scenario'!AI84*'Unit emission'!AI127+'RCP26 scenario'!AI172*'Unit emission'!AI259)*4545454.54545455)/30</f>
        <v>224094200.90672225</v>
      </c>
      <c r="DR83">
        <f>(('RCP26 scenario'!AJ84*'Unit emission'!AJ127)*4545454.54545455)/30</f>
        <v>0</v>
      </c>
      <c r="DS83">
        <f>(('RCP26 scenario'!AK84*'Unit emission'!T127+'RCP26 scenario'!AK172*'Unit emission'!T259)*4545454.54545455)/30</f>
        <v>666059251.12881684</v>
      </c>
      <c r="DT83">
        <f>(('RCP26 scenario'!AL84*'Unit emission'!U127+'RCP26 scenario'!AL172*'Unit emission'!U259)*4545454.54545455)/30</f>
        <v>3843391.2029523272</v>
      </c>
      <c r="DU83">
        <f>(('RCP26 scenario'!AM84*'Unit emission'!V127+'RCP26 scenario'!AM172*'Unit emission'!V259)*4545454.54545455)/30</f>
        <v>-26601916.197832983</v>
      </c>
      <c r="DV83">
        <f>(('RCP26 scenario'!AN84*'Unit emission'!W127+'RCP26 scenario'!AN172*'Unit emission'!W259)*4545454.54545455)/30</f>
        <v>78515457.614958778</v>
      </c>
      <c r="DW83">
        <f>(('RCP26 scenario'!AO84*'Unit emission'!X127+'RCP26 scenario'!AO172*'Unit emission'!X259)*4545454.54545455)/30</f>
        <v>600886686.21980965</v>
      </c>
      <c r="DX83">
        <f>(('RCP26 scenario'!AP84*'Unit emission'!Y127+'RCP26 scenario'!AP172*'Unit emission'!Y259)*4545454.54545455)/30</f>
        <v>73199355.547659904</v>
      </c>
      <c r="DY83">
        <f>(('RCP26 scenario'!AQ84*'Unit emission'!Z127+'RCP26 scenario'!AQ172*'Unit emission'!Z259)*4545454.54545455)/30</f>
        <v>57126405.67474626</v>
      </c>
      <c r="DZ83">
        <f>(('RCP26 scenario'!AR84*'Unit emission'!AA127+'RCP26 scenario'!AR172*'Unit emission'!AA259)*4545454.54545455)/30</f>
        <v>74972652.053627953</v>
      </c>
      <c r="EA83">
        <f>(('RCP26 scenario'!AS84*'Unit emission'!AB127+'RCP26 scenario'!AS172*'Unit emission'!AB259)*4545454.54545455)/30</f>
        <v>526243236.57354224</v>
      </c>
      <c r="EB83">
        <f>(('RCP26 scenario'!AT84*'Unit emission'!AC127+'RCP26 scenario'!AT172*'Unit emission'!AC259)*4545454.54545455)/30</f>
        <v>159176687.19729772</v>
      </c>
      <c r="EC83">
        <f>(('RCP26 scenario'!AU84*'Unit emission'!AD127+'RCP26 scenario'!AU172*'Unit emission'!AD259)*4545454.54545455)/30</f>
        <v>-676117.42134689016</v>
      </c>
      <c r="ED83">
        <f>(('RCP26 scenario'!AV84*'Unit emission'!AE127+'RCP26 scenario'!AV172*'Unit emission'!AE259)*4545454.54545455)/30</f>
        <v>36341937.030198067</v>
      </c>
      <c r="EE83">
        <f>(('RCP26 scenario'!AW84*'Unit emission'!AF127+'RCP26 scenario'!AW172*'Unit emission'!AF259)*4545454.54545455)/30</f>
        <v>63716723.616692729</v>
      </c>
      <c r="EF83">
        <f>(('RCP26 scenario'!AX84*'Unit emission'!AG127+'RCP26 scenario'!AX172*'Unit emission'!AG259)*4545454.54545455)/30</f>
        <v>-8387.2949390076501</v>
      </c>
      <c r="EG83">
        <f>(('RCP26 scenario'!AY84*'Unit emission'!AH127+'RCP26 scenario'!AY172*'Unit emission'!AH259)*4545454.54545455)/30</f>
        <v>38120549.504860051</v>
      </c>
      <c r="EH83">
        <f>(('RCP26 scenario'!AZ84*'Unit emission'!AI127+'RCP26 scenario'!AZ172*'Unit emission'!AI259)*4545454.54545455)/30</f>
        <v>-2169007.3767840713</v>
      </c>
      <c r="EI83">
        <f>(('RCP26 scenario'!BA84*'Unit emission'!AJ127)*4545454.54545455)/30</f>
        <v>0</v>
      </c>
      <c r="EJ83" s="9">
        <f>(('RCP26 scenario'!BB84*'Unit emission'!T127)*4545454.54545455)/30</f>
        <v>0</v>
      </c>
      <c r="EK83" s="9">
        <f>(('RCP26 scenario'!BC84*'Unit emission'!U127)*4545454.54545455)/30</f>
        <v>0</v>
      </c>
      <c r="EL83" s="9">
        <f>(('RCP26 scenario'!BD84*'Unit emission'!V127)*4545454.54545455)/30</f>
        <v>0</v>
      </c>
      <c r="EM83" s="9">
        <f>(('RCP26 scenario'!BE84*'Unit emission'!W127)*4545454.54545455)/30</f>
        <v>0</v>
      </c>
      <c r="EN83" s="9">
        <f>(('RCP26 scenario'!BF84*'Unit emission'!X127)*4545454.54545455)/30</f>
        <v>0</v>
      </c>
      <c r="EO83" s="9">
        <f>(('RCP26 scenario'!BG84*'Unit emission'!Y127)*4545454.54545455)/30</f>
        <v>0</v>
      </c>
      <c r="EP83" s="9">
        <f>(('RCP26 scenario'!BH84*'Unit emission'!Z127)*4545454.54545455)/30</f>
        <v>0</v>
      </c>
      <c r="EQ83" s="9">
        <f>(('RCP26 scenario'!BI84*'Unit emission'!AA127)*4545454.54545455)/30</f>
        <v>0</v>
      </c>
      <c r="ER83" s="9">
        <f>(('RCP26 scenario'!BJ84*'Unit emission'!AB127)*4545454.54545455)/30</f>
        <v>0</v>
      </c>
      <c r="ES83" s="9">
        <f>(('RCP26 scenario'!BK84*'Unit emission'!AC127)*4545454.54545455)/30</f>
        <v>0</v>
      </c>
      <c r="ET83" s="9">
        <f>(('RCP26 scenario'!BL84*'Unit emission'!AD127)*4545454.54545455)/30</f>
        <v>0</v>
      </c>
      <c r="EU83" s="9">
        <f>(('RCP26 scenario'!BM84*'Unit emission'!AE127)*4545454.54545455)/30</f>
        <v>0</v>
      </c>
      <c r="EV83" s="9">
        <f>(('RCP26 scenario'!BN84*'Unit emission'!AF127)*4545454.54545455)/30</f>
        <v>0</v>
      </c>
      <c r="EW83" s="9">
        <f>(('RCP26 scenario'!BO84*'Unit emission'!AG127)*4545454.54545455)/30</f>
        <v>0</v>
      </c>
      <c r="EX83" s="9">
        <f>(('RCP26 scenario'!BP84*'Unit emission'!AH127)*4545454.54545455)/30</f>
        <v>0</v>
      </c>
      <c r="EY83" s="9">
        <f>(('RCP26 scenario'!BQ84*'Unit emission'!AI127)*4545454.54545455)/30</f>
        <v>0</v>
      </c>
      <c r="EZ83" s="9">
        <f>(('RCP26 scenario'!BR84*'Unit emission'!AJ127)*4545454.54545455)/30</f>
        <v>0</v>
      </c>
      <c r="FA83" s="9">
        <f>(('RCP26 scenario'!BS84*'Unit emission'!T127)*4545454.54545455)/30</f>
        <v>0</v>
      </c>
      <c r="FB83" s="9">
        <f>(('RCP26 scenario'!BT84*'Unit emission'!U127)*4545454.54545455)/30</f>
        <v>0</v>
      </c>
      <c r="FC83" s="9">
        <f>(('RCP26 scenario'!BU84*'Unit emission'!V127)*4545454.54545455)/30</f>
        <v>0</v>
      </c>
      <c r="FD83" s="9">
        <f>(('RCP26 scenario'!BV84*'Unit emission'!W127)*4545454.54545455)/30</f>
        <v>0</v>
      </c>
      <c r="FE83" s="9">
        <f>(('RCP26 scenario'!BW84*'Unit emission'!X127)*4545454.54545455)/30</f>
        <v>0</v>
      </c>
      <c r="FF83" s="9">
        <f>(('RCP26 scenario'!BX84*'Unit emission'!Y127)*4545454.54545455)/30</f>
        <v>0</v>
      </c>
      <c r="FG83" s="9">
        <f>(('RCP26 scenario'!BY84*'Unit emission'!Z127)*4545454.54545455)/30</f>
        <v>0</v>
      </c>
      <c r="FH83" s="9">
        <f>(('RCP26 scenario'!BZ84*'Unit emission'!AA127)*4545454.54545455)/30</f>
        <v>0</v>
      </c>
      <c r="FI83" s="9">
        <f>(('RCP26 scenario'!CA84*'Unit emission'!AB127)*4545454.54545455)/30</f>
        <v>0</v>
      </c>
      <c r="FJ83" s="9">
        <f>(('RCP26 scenario'!CB84*'Unit emission'!AC127)*4545454.54545455)/30</f>
        <v>0</v>
      </c>
      <c r="FK83" s="9">
        <f>(('RCP26 scenario'!CC84*'Unit emission'!AD127)*4545454.54545455)/30</f>
        <v>0</v>
      </c>
      <c r="FL83" s="9">
        <f>(('RCP26 scenario'!CD84*'Unit emission'!AE127)*4545454.54545455)/30</f>
        <v>0</v>
      </c>
      <c r="FM83" s="9">
        <f>(('RCP26 scenario'!CE84*'Unit emission'!AF127)*4545454.54545455)/30</f>
        <v>0</v>
      </c>
      <c r="FN83" s="9">
        <f>(('RCP26 scenario'!CF84*'Unit emission'!AG127)*4545454.54545455)/30</f>
        <v>0</v>
      </c>
      <c r="FO83" s="9">
        <f>(('RCP26 scenario'!CG84*'Unit emission'!AH127)*4545454.54545455)/30</f>
        <v>0</v>
      </c>
      <c r="FP83" s="9">
        <f>(('RCP26 scenario'!CH84*'Unit emission'!AI127)*4545454.54545455)/30</f>
        <v>0</v>
      </c>
      <c r="FQ83">
        <v>0</v>
      </c>
      <c r="FR83">
        <v>0</v>
      </c>
      <c r="FS83">
        <v>68.2</v>
      </c>
      <c r="FT83">
        <f>(('RCP19 scenario'!C84*'Unit emission'!AK127+'RCP19 scenario'!C172*'Unit emission'!AK259)*4545454.54545455)/30</f>
        <v>286126031.00720447</v>
      </c>
      <c r="FU83">
        <f>(('RCP19 scenario'!D84*'Unit emission'!AL127+'RCP19 scenario'!D172*'Unit emission'!AL259)*4545454.54545455)/30</f>
        <v>52863090.424906045</v>
      </c>
      <c r="FV83">
        <f>(('RCP19 scenario'!E84*'Unit emission'!AM127+'RCP19 scenario'!E172*'Unit emission'!AM259)*4545454.54545455)/30</f>
        <v>103397238.73830791</v>
      </c>
      <c r="FW83">
        <f>(('RCP19 scenario'!F84*'Unit emission'!AN127+'RCP19 scenario'!F172*'Unit emission'!AN259)*4545454.54545455)/30</f>
        <v>101315934.90168852</v>
      </c>
      <c r="FX83">
        <f>(('RCP19 scenario'!G84*'Unit emission'!AO127+'RCP19 scenario'!G172*'Unit emission'!AO259)*4545454.54545455)/30</f>
        <v>1351918676.8556721</v>
      </c>
      <c r="FY83">
        <f>(('RCP19 scenario'!H84*'Unit emission'!AP127+'RCP19 scenario'!H172*'Unit emission'!AP259)*4545454.54545455)/30</f>
        <v>174318801.64497975</v>
      </c>
      <c r="FZ83">
        <f>(('RCP19 scenario'!I84*'Unit emission'!AQ127+'RCP19 scenario'!I172*'Unit emission'!AQ259)*4545454.54545455)/30</f>
        <v>54928866.933181368</v>
      </c>
      <c r="GA83">
        <f>(('RCP19 scenario'!J84*'Unit emission'!AR127+'RCP19 scenario'!J172*'Unit emission'!AR259)*4545454.54545455)/30</f>
        <v>134944921.51687258</v>
      </c>
      <c r="GB83">
        <f>(('RCP19 scenario'!K84*'Unit emission'!AS127+'RCP19 scenario'!K172*'Unit emission'!AS259)*4545454.54545455)/30</f>
        <v>1019268902.5046668</v>
      </c>
      <c r="GC83">
        <f>(('RCP19 scenario'!L84*'Unit emission'!AT127+'RCP19 scenario'!L172*'Unit emission'!AT259)*4545454.54545455)/30</f>
        <v>381959180.92951149</v>
      </c>
      <c r="GD83">
        <f>(('RCP19 scenario'!M84*'Unit emission'!AU127+'RCP19 scenario'!M172*'Unit emission'!AU259)*4545454.54545455)/30</f>
        <v>110195571.72870621</v>
      </c>
      <c r="GE83">
        <f>(('RCP19 scenario'!N84*'Unit emission'!AV127+'RCP19 scenario'!N172*'Unit emission'!AV259)*4545454.54545455)/30</f>
        <v>71701631.356092677</v>
      </c>
      <c r="GF83">
        <f>(('RCP19 scenario'!O84*'Unit emission'!AW127+'RCP19 scenario'!O172*'Unit emission'!AW259)*4545454.54545455)/30</f>
        <v>88958541.333985433</v>
      </c>
      <c r="GG83">
        <f>(('RCP19 scenario'!P84*'Unit emission'!AX127+'RCP19 scenario'!P172*'Unit emission'!AX259)*4545454.54545455)/30</f>
        <v>41665692.05633764</v>
      </c>
      <c r="GH83">
        <f>(('RCP19 scenario'!Q84*'Unit emission'!AY127+'RCP19 scenario'!Q172*'Unit emission'!AY259)*4545454.54545455)/30</f>
        <v>15111037.055063331</v>
      </c>
      <c r="GI83">
        <f>(('RCP19 scenario'!R84*'Unit emission'!AZ127+'RCP19 scenario'!R172*'Unit emission'!AZ259)*4545454.54545455)/30</f>
        <v>763897642.95670474</v>
      </c>
      <c r="GJ83">
        <f>(('RCP19 scenario'!S84*'Unit emission'!BA127)*4545454.54545455)/30</f>
        <v>0</v>
      </c>
      <c r="GK83">
        <f>(('RCP19 scenario'!T84*'Unit emission'!AK127+'RCP19 scenario'!T172*'Unit emission'!AK259)*4545454.54545455)/30</f>
        <v>34728942.518206514</v>
      </c>
      <c r="GL83">
        <f>(('RCP19 scenario'!U84*'Unit emission'!AL127+'RCP19 scenario'!U172*'Unit emission'!AL259)*4545454.54545455)/30</f>
        <v>35197128.211419441</v>
      </c>
      <c r="GM83">
        <f>(('RCP19 scenario'!V84*'Unit emission'!AM127+'RCP19 scenario'!V172*'Unit emission'!AM259)*4545454.54545455)/30</f>
        <v>87993792.726664528</v>
      </c>
      <c r="GN83">
        <f>(('RCP19 scenario'!W84*'Unit emission'!AN127+'RCP19 scenario'!W172*'Unit emission'!AN259)*4545454.54545455)/30</f>
        <v>74993417.997955695</v>
      </c>
      <c r="GO83">
        <f>(('RCP19 scenario'!X84*'Unit emission'!AO127+'RCP19 scenario'!X172*'Unit emission'!AO259)*4545454.54545455)/30</f>
        <v>1005423566.5391132</v>
      </c>
      <c r="GP83">
        <f>(('RCP19 scenario'!Y84*'Unit emission'!AP127+'RCP19 scenario'!Y172*'Unit emission'!AP259)*4545454.54545455)/30</f>
        <v>129908961.55147353</v>
      </c>
      <c r="GQ83">
        <f>(('RCP19 scenario'!Z84*'Unit emission'!AQ127+'RCP19 scenario'!Z172*'Unit emission'!AQ259)*4545454.54545455)/30</f>
        <v>40242622.186424963</v>
      </c>
      <c r="GR83">
        <f>(('RCP19 scenario'!AA84*'Unit emission'!AR127+'RCP19 scenario'!AA172*'Unit emission'!AR259)*4545454.54545455)/30</f>
        <v>93040961.740142792</v>
      </c>
      <c r="GS83">
        <f>(('RCP19 scenario'!AB84*'Unit emission'!AS127+'RCP19 scenario'!AB172*'Unit emission'!AS259)*4545454.54545455)/30</f>
        <v>747690572.30636859</v>
      </c>
      <c r="GT83">
        <f>(('RCP19 scenario'!AC84*'Unit emission'!AT127+'RCP19 scenario'!AC172*'Unit emission'!AT259)*4545454.54545455)/30</f>
        <v>282835610.80228823</v>
      </c>
      <c r="GU83">
        <f>(('RCP19 scenario'!AD84*'Unit emission'!AU127+'RCP19 scenario'!AD172*'Unit emission'!AU259)*4545454.54545455)/30</f>
        <v>31840392.616083287</v>
      </c>
      <c r="GV83">
        <f>(('RCP19 scenario'!AE84*'Unit emission'!AV127+'RCP19 scenario'!AE172*'Unit emission'!AV259)*4545454.54545455)/30</f>
        <v>52490283.195775315</v>
      </c>
      <c r="GW83">
        <f>(('RCP19 scenario'!AF84*'Unit emission'!AW127+'RCP19 scenario'!AF172*'Unit emission'!AW259)*4545454.54545455)/30</f>
        <v>64336662.909439668</v>
      </c>
      <c r="GX83">
        <f>(('RCP19 scenario'!AG84*'Unit emission'!AX127+'RCP19 scenario'!AG172*'Unit emission'!AX259)*4545454.54545455)/30</f>
        <v>27230956.909499586</v>
      </c>
      <c r="GY83">
        <f>(('RCP19 scenario'!AH84*'Unit emission'!AY127+'RCP19 scenario'!AH172*'Unit emission'!AY259)*4545454.54545455)/30</f>
        <v>8846039.3119490929</v>
      </c>
      <c r="GZ83">
        <f>(('RCP19 scenario'!AI84*'Unit emission'!AZ127+'RCP19 scenario'!AI172*'Unit emission'!AZ259)*4545454.54545455)/30</f>
        <v>559004944.53809583</v>
      </c>
      <c r="HA83">
        <f>(('RCP19 scenario'!AJ84*'Unit emission'!BA127)*4545454.54545455)/30</f>
        <v>0</v>
      </c>
      <c r="HB83">
        <f>(('RCP19 scenario'!AK84*'Unit emission'!AK127+'RCP19 scenario'!AK172*'Unit emission'!AK259)*4545454.54545455)/30</f>
        <v>-64178408.937475719</v>
      </c>
      <c r="HC83">
        <f>(('RCP19 scenario'!AL84*'Unit emission'!AL127+'RCP19 scenario'!AL172*'Unit emission'!AL259)*4545454.54545455)/30</f>
        <v>17531165.997933198</v>
      </c>
      <c r="HD83">
        <f>(('RCP19 scenario'!AM84*'Unit emission'!AM127+'RCP19 scenario'!AM172*'Unit emission'!AM259)*4545454.54545455)/30</f>
        <v>-26131611.066457357</v>
      </c>
      <c r="HE83">
        <f>(('RCP19 scenario'!AN84*'Unit emission'!AN127+'RCP19 scenario'!AN172*'Unit emission'!AN259)*4545454.54545455)/30</f>
        <v>-1052112.7229399488</v>
      </c>
      <c r="HF83">
        <f>(('RCP19 scenario'!AO84*'Unit emission'!AO127+'RCP19 scenario'!AO172*'Unit emission'!AO259)*4545454.54545455)/30</f>
        <v>658928456.22255933</v>
      </c>
      <c r="HG83">
        <f>(('RCP19 scenario'!AP84*'Unit emission'!AP127+'RCP19 scenario'!AP172*'Unit emission'!AP259)*4545454.54545455)/30</f>
        <v>85499121.457967818</v>
      </c>
      <c r="HH83">
        <f>(('RCP19 scenario'!AQ84*'Unit emission'!AQ127+'RCP19 scenario'!AQ172*'Unit emission'!AQ259)*4545454.54545455)/30</f>
        <v>25556377.439668655</v>
      </c>
      <c r="HI83">
        <f>(('RCP19 scenario'!AR84*'Unit emission'!AR127+'RCP19 scenario'!AR172*'Unit emission'!AR259)*4545454.54545455)/30</f>
        <v>51137001.963413276</v>
      </c>
      <c r="HJ83">
        <f>(('RCP19 scenario'!AS84*'Unit emission'!AS127+'RCP19 scenario'!AS172*'Unit emission'!AS259)*4545454.54545455)/30</f>
        <v>476112242.10806692</v>
      </c>
      <c r="HK83">
        <f>(('RCP19 scenario'!AT84*'Unit emission'!AT127+'RCP19 scenario'!AT172*'Unit emission'!AT259)*4545454.54545455)/30</f>
        <v>183712040.67506668</v>
      </c>
      <c r="HL83">
        <f>(('RCP19 scenario'!AU84*'Unit emission'!AU127+'RCP19 scenario'!AU172*'Unit emission'!AU259)*4545454.54545455)/30</f>
        <v>-661181.85539111716</v>
      </c>
      <c r="HM83">
        <f>(('RCP19 scenario'!AV84*'Unit emission'!AV127+'RCP19 scenario'!AV172*'Unit emission'!AV259)*4545454.54545455)/30</f>
        <v>33278935.035458229</v>
      </c>
      <c r="HN83">
        <f>(('RCP19 scenario'!AW84*'Unit emission'!AW127+'RCP19 scenario'!AW172*'Unit emission'!AW259)*4545454.54545455)/30</f>
        <v>39714784.484893285</v>
      </c>
      <c r="HO83">
        <f>(('RCP19 scenario'!AX84*'Unit emission'!AX127+'RCP19 scenario'!AX172*'Unit emission'!AX259)*4545454.54545455)/30</f>
        <v>12796221.762661787</v>
      </c>
      <c r="HP83">
        <f>(('RCP19 scenario'!AY84*'Unit emission'!AY127+'RCP19 scenario'!AY172*'Unit emission'!AY259)*4545454.54545455)/30</f>
        <v>2581041.5688345456</v>
      </c>
      <c r="HQ83">
        <f>(('RCP19 scenario'!AZ84*'Unit emission'!AZ127+'RCP19 scenario'!AZ172*'Unit emission'!AZ259)*4545454.54545455)/30</f>
        <v>354112246.11948353</v>
      </c>
      <c r="HR83">
        <f>(('RCP19 scenario'!BA84*'Unit emission'!BA127)*4545454.54545455)/30</f>
        <v>0</v>
      </c>
      <c r="HS83" s="9">
        <f>(('RCP19 scenario'!BB84*'Unit emission'!AK127)*4545454.54545455)/30</f>
        <v>0</v>
      </c>
      <c r="HT83" s="9">
        <f>(('RCP19 scenario'!BC84*'Unit emission'!AL127)*4545454.54545455)/30</f>
        <v>0</v>
      </c>
      <c r="HU83" s="9">
        <f>(('RCP19 scenario'!BD84*'Unit emission'!AM127)*4545454.54545455)/30</f>
        <v>0</v>
      </c>
      <c r="HV83" s="9">
        <f>(('RCP19 scenario'!BE84*'Unit emission'!AN127)*4545454.54545455)/30</f>
        <v>0</v>
      </c>
      <c r="HW83" s="9">
        <f>(('RCP19 scenario'!BF84*'Unit emission'!AO127)*4545454.54545455)/30</f>
        <v>0</v>
      </c>
      <c r="HX83" s="9">
        <f>(('RCP19 scenario'!BG84*'Unit emission'!AP127)*4545454.54545455)/30</f>
        <v>0</v>
      </c>
      <c r="HY83" s="9">
        <f>(('RCP19 scenario'!BH84*'Unit emission'!AQ127)*4545454.54545455)/30</f>
        <v>0</v>
      </c>
      <c r="HZ83" s="9">
        <f>(('RCP19 scenario'!BI84*'Unit emission'!AR127)*4545454.54545455)/30</f>
        <v>0</v>
      </c>
      <c r="IA83" s="9">
        <f>(('RCP19 scenario'!BJ84*'Unit emission'!AS127)*4545454.54545455)/30</f>
        <v>0</v>
      </c>
      <c r="IB83" s="9">
        <f>(('RCP19 scenario'!BK84*'Unit emission'!AT127)*4545454.54545455)/30</f>
        <v>0</v>
      </c>
      <c r="IC83" s="9">
        <f>(('RCP19 scenario'!BL84*'Unit emission'!AU127)*4545454.54545455)/30</f>
        <v>0</v>
      </c>
      <c r="ID83" s="9">
        <f>(('RCP19 scenario'!BM84*'Unit emission'!AV127)*4545454.54545455)/30</f>
        <v>0</v>
      </c>
      <c r="IE83" s="9">
        <f>(('RCP19 scenario'!BN84*'Unit emission'!AW127)*4545454.54545455)/30</f>
        <v>0</v>
      </c>
      <c r="IF83" s="9">
        <f>(('RCP19 scenario'!BO84*'Unit emission'!AX127)*4545454.54545455)/30</f>
        <v>0</v>
      </c>
      <c r="IG83" s="9">
        <f>(('RCP19 scenario'!BP84*'Unit emission'!AY127)*4545454.54545455)/30</f>
        <v>0</v>
      </c>
      <c r="IH83" s="9">
        <f>(('RCP19 scenario'!BQ84*'Unit emission'!AZ127)*4545454.54545455)/30</f>
        <v>0</v>
      </c>
      <c r="II83" s="9">
        <f>(('RCP19 scenario'!BR84*'Unit emission'!BA127)*4545454.54545455)/30</f>
        <v>0</v>
      </c>
      <c r="IJ83" s="9">
        <f>(('RCP19 scenario'!BS84*'Unit emission'!AK127)*4545454.54545455)/30</f>
        <v>0</v>
      </c>
      <c r="IK83" s="9">
        <f>(('RCP19 scenario'!BT84*'Unit emission'!AL127)*4545454.54545455)/30</f>
        <v>0</v>
      </c>
      <c r="IL83" s="9">
        <f>(('RCP19 scenario'!BU84*'Unit emission'!AM127)*4545454.54545455)/30</f>
        <v>0</v>
      </c>
      <c r="IM83" s="9">
        <f>(('RCP19 scenario'!BV84*'Unit emission'!AN127)*4545454.54545455)/30</f>
        <v>0</v>
      </c>
      <c r="IN83" s="9">
        <f>(('RCP19 scenario'!BW84*'Unit emission'!AO127)*4545454.54545455)/30</f>
        <v>0</v>
      </c>
      <c r="IO83" s="9">
        <f>(('RCP19 scenario'!BX84*'Unit emission'!AP127)*4545454.54545455)/30</f>
        <v>0</v>
      </c>
      <c r="IP83" s="9">
        <f>(('RCP19 scenario'!BY84*'Unit emission'!AQ127)*4545454.54545455)/30</f>
        <v>0</v>
      </c>
      <c r="IQ83" s="9">
        <f>(('RCP19 scenario'!BZ84*'Unit emission'!AR127)*4545454.54545455)/30</f>
        <v>0</v>
      </c>
      <c r="IR83" s="9">
        <f>(('RCP19 scenario'!CA84*'Unit emission'!AS127)*4545454.54545455)/30</f>
        <v>0</v>
      </c>
      <c r="IS83" s="9">
        <f>(('RCP19 scenario'!CB84*'Unit emission'!AT127)*4545454.54545455)/30</f>
        <v>0</v>
      </c>
      <c r="IT83" s="9">
        <f>(('RCP19 scenario'!CC84*'Unit emission'!AU127)*4545454.54545455)/30</f>
        <v>0</v>
      </c>
      <c r="IU83" s="9">
        <f>(('RCP19 scenario'!CD84*'Unit emission'!AV127)*4545454.54545455)/30</f>
        <v>0</v>
      </c>
      <c r="IV83" s="9">
        <f>(('RCP19 scenario'!CE84*'Unit emission'!AW127)*4545454.54545455)/30</f>
        <v>0</v>
      </c>
      <c r="IW83" s="9">
        <f>(('RCP19 scenario'!CF84*'Unit emission'!AX127)*4545454.54545455)/30</f>
        <v>0</v>
      </c>
      <c r="IX83" s="9">
        <f>(('RCP19 scenario'!CG84*'Unit emission'!AY127)*4545454.54545455)/30</f>
        <v>0</v>
      </c>
      <c r="IY83" s="9">
        <f>(('RCP19 scenario'!CH84*'Unit emission'!AZ127)*4545454.54545455)/30</f>
        <v>0</v>
      </c>
    </row>
    <row r="84" spans="1:259" x14ac:dyDescent="0.25">
      <c r="A84">
        <v>2047</v>
      </c>
      <c r="B84">
        <f>(('Base-scenario'!C85*'Unit emission'!C128+'Base-scenario'!C173*'Unit emission'!C260)*4545454.54545455)/30</f>
        <v>264377967.73342332</v>
      </c>
      <c r="C84">
        <f>(('Base-scenario'!D85*'Unit emission'!D128+'Base-scenario'!D173*'Unit emission'!D260)*4545454.54545455)/30</f>
        <v>206951958.18494704</v>
      </c>
      <c r="D84">
        <f>(('Base-scenario'!E85*'Unit emission'!E128+'Base-scenario'!E173*'Unit emission'!E260)*4545454.54545455)/30</f>
        <v>78598685.801060572</v>
      </c>
      <c r="E84">
        <f>(('Base-scenario'!F85*'Unit emission'!F128+'Base-scenario'!F173*'Unit emission'!F260)*4545454.54545455)/30</f>
        <v>78295764.597457036</v>
      </c>
      <c r="F84">
        <f>(('Base-scenario'!G85*'Unit emission'!G128+'Base-scenario'!G173*'Unit emission'!G260)*4545454.54545455)/30</f>
        <v>862716805.20346725</v>
      </c>
      <c r="G84">
        <f>(('Base-scenario'!H85*'Unit emission'!H128+'Base-scenario'!H173*'Unit emission'!H260)*4545454.54545455)/30</f>
        <v>154513591.44532543</v>
      </c>
      <c r="H84">
        <f>(('Base-scenario'!I85*'Unit emission'!I128+'Base-scenario'!I173*'Unit emission'!I260)*4545454.54545455)/30</f>
        <v>309043751.77449644</v>
      </c>
      <c r="I84">
        <f>(('Base-scenario'!J85*'Unit emission'!J128+'Base-scenario'!J173*'Unit emission'!J260)*4545454.54545455)/30</f>
        <v>327186099.36236852</v>
      </c>
      <c r="J84">
        <f>(('Base-scenario'!K85*'Unit emission'!K128+'Base-scenario'!K173*'Unit emission'!K260)*4545454.54545455)/30</f>
        <v>171476274.88314703</v>
      </c>
      <c r="K84">
        <f>(('Base-scenario'!L85*'Unit emission'!L128+'Base-scenario'!L173*'Unit emission'!L260)*4545454.54545455)/30</f>
        <v>640025409.87203026</v>
      </c>
      <c r="L84">
        <f>(('Base-scenario'!M85*'Unit emission'!M128+'Base-scenario'!M173*'Unit emission'!M260)*4545454.54545455)/30</f>
        <v>478302057.91135126</v>
      </c>
      <c r="M84">
        <f>(('Base-scenario'!N85*'Unit emission'!N128+'Base-scenario'!N173*'Unit emission'!N260)*4545454.54545455)/30</f>
        <v>148084205.50364554</v>
      </c>
      <c r="N84">
        <f>(('Base-scenario'!O85*'Unit emission'!O128+'Base-scenario'!O173*'Unit emission'!O260)*4545454.54545455)/30</f>
        <v>77914643.94705306</v>
      </c>
      <c r="O84">
        <f>(('Base-scenario'!P85*'Unit emission'!P128+'Base-scenario'!P173*'Unit emission'!P260)*4545454.54545455)/30</f>
        <v>105142341.18115743</v>
      </c>
      <c r="P84">
        <f>(('Base-scenario'!Q85*'Unit emission'!Q128+'Base-scenario'!Q173*'Unit emission'!Q260)*4545454.54545455)/30</f>
        <v>149169693.2565226</v>
      </c>
      <c r="Q84">
        <f>(('Base-scenario'!R85*'Unit emission'!R128+'Base-scenario'!R173*'Unit emission'!R260)*4545454.54545455)/30</f>
        <v>338227839.08331162</v>
      </c>
      <c r="R84">
        <v>0</v>
      </c>
      <c r="S84">
        <f>(('Base-scenario'!T85*'Unit emission'!C128+'Base-scenario'!T173*'Unit emission'!C260)*4545454.54545455)/30</f>
        <v>-96178999.382346496</v>
      </c>
      <c r="T84">
        <f>(('Base-scenario'!U85*'Unit emission'!D128+'Base-scenario'!U173*'Unit emission'!D260)*4545454.54545455)/30</f>
        <v>41169207.804509677</v>
      </c>
      <c r="U84">
        <f>(('Base-scenario'!V85*'Unit emission'!E128+'Base-scenario'!V173*'Unit emission'!E260)*4545454.54545455)/30</f>
        <v>42021339.117502578</v>
      </c>
      <c r="V84">
        <f>(('Base-scenario'!W85*'Unit emission'!F128+'Base-scenario'!W173*'Unit emission'!F260)*4545454.54545455)/30</f>
        <v>42740017.832780264</v>
      </c>
      <c r="W84">
        <f>(('Base-scenario'!X85*'Unit emission'!G128+'Base-scenario'!X173*'Unit emission'!G260)*4545454.54545455)/30</f>
        <v>-12916423.734128896</v>
      </c>
      <c r="X84">
        <f>(('Base-scenario'!Y85*'Unit emission'!H128+'Base-scenario'!Y173*'Unit emission'!H260)*4545454.54545455)/30</f>
        <v>107093329.72567441</v>
      </c>
      <c r="Y84">
        <f>(('Base-scenario'!Z85*'Unit emission'!I128+'Base-scenario'!Z173*'Unit emission'!I260)*4545454.54545455)/30</f>
        <v>226285226.03606698</v>
      </c>
      <c r="Z84">
        <f>(('Base-scenario'!AA85*'Unit emission'!J128+'Base-scenario'!AA173*'Unit emission'!J260)*4545454.54545455)/30</f>
        <v>199252106.66093725</v>
      </c>
      <c r="AA84">
        <f>(('Base-scenario'!AB85*'Unit emission'!K128+'Base-scenario'!AB173*'Unit emission'!K260)*4545454.54545455)/30</f>
        <v>-11232923.676014531</v>
      </c>
      <c r="AB84">
        <f>(('Base-scenario'!AC85*'Unit emission'!L128+'Base-scenario'!AC173*'Unit emission'!L260)*4545454.54545455)/30</f>
        <v>451900657.80940694</v>
      </c>
      <c r="AC84">
        <f>(('Base-scenario'!AD85*'Unit emission'!M128+'Base-scenario'!AD173*'Unit emission'!M260)*4545454.54545455)/30</f>
        <v>318628982.27322668</v>
      </c>
      <c r="AD84">
        <f>(('Base-scenario'!AE85*'Unit emission'!N128+'Base-scenario'!AE173*'Unit emission'!N260)*4545454.54545455)/30</f>
        <v>113065640.07515296</v>
      </c>
      <c r="AE84">
        <f>(('Base-scenario'!AF85*'Unit emission'!O128+'Base-scenario'!AF173*'Unit emission'!O260)*4545454.54545455)/30</f>
        <v>36549813.75983873</v>
      </c>
      <c r="AF84">
        <f>(('Base-scenario'!AG85*'Unit emission'!P128+'Base-scenario'!AG173*'Unit emission'!P260)*4545454.54545455)/30</f>
        <v>54576539.760744803</v>
      </c>
      <c r="AG84">
        <f>(('Base-scenario'!AH85*'Unit emission'!Q128+'Base-scenario'!AH173*'Unit emission'!Q260)*4545454.54545455)/30</f>
        <v>93188372.655692741</v>
      </c>
      <c r="AH84">
        <f>(('Base-scenario'!AI85*'Unit emission'!R128+'Base-scenario'!AI173*'Unit emission'!R260)*4545454.54545455)/30</f>
        <v>170486243.50462827</v>
      </c>
      <c r="AI84">
        <v>0</v>
      </c>
      <c r="AJ84">
        <f>(('Base-scenario'!AK85*'Unit emission'!C128+'Base-scenario'!AK173*'Unit emission'!C260)*4545454.54545455)/30</f>
        <v>-96178999.382346496</v>
      </c>
      <c r="AK84">
        <f>(('Base-scenario'!AL85*'Unit emission'!D128+'Base-scenario'!AL173*'Unit emission'!D260)*4545454.54545455)/30</f>
        <v>-6719959.6845434858</v>
      </c>
      <c r="AL84">
        <f>(('Base-scenario'!AM85*'Unit emission'!E128+'Base-scenario'!AM173*'Unit emission'!E260)*4545454.54545455)/30</f>
        <v>-13677806.087580008</v>
      </c>
      <c r="AM84">
        <f>(('Base-scenario'!AN85*'Unit emission'!F128+'Base-scenario'!AN173*'Unit emission'!F260)*4545454.54545455)/30</f>
        <v>7184271.0681042438</v>
      </c>
      <c r="AN84">
        <f>(('Base-scenario'!AO85*'Unit emission'!G128+'Base-scenario'!AO173*'Unit emission'!G260)*4545454.54545455)/30</f>
        <v>-12916423.734128896</v>
      </c>
      <c r="AO84">
        <f>(('Base-scenario'!AP85*'Unit emission'!H128+'Base-scenario'!AP173*'Unit emission'!H260)*4545454.54545455)/30</f>
        <v>59673068.006023392</v>
      </c>
      <c r="AP84">
        <f>(('Base-scenario'!AQ85*'Unit emission'!I128+'Base-scenario'!AQ173*'Unit emission'!I260)*4545454.54545455)/30</f>
        <v>143526700.29763874</v>
      </c>
      <c r="AQ84">
        <f>(('Base-scenario'!AR85*'Unit emission'!J128+'Base-scenario'!AR173*'Unit emission'!J260)*4545454.54545455)/30</f>
        <v>71318113.959503844</v>
      </c>
      <c r="AR84">
        <f>(('Base-scenario'!AS85*'Unit emission'!K128+'Base-scenario'!AS173*'Unit emission'!K260)*4545454.54545455)/30</f>
        <v>-11232923.676014531</v>
      </c>
      <c r="AS84">
        <f>(('Base-scenario'!AT85*'Unit emission'!L128+'Base-scenario'!AT173*'Unit emission'!L260)*4545454.54545455)/30</f>
        <v>263775905.74678117</v>
      </c>
      <c r="AT84">
        <f>(('Base-scenario'!AU85*'Unit emission'!M128+'Base-scenario'!AU173*'Unit emission'!M260)*4545454.54545455)/30</f>
        <v>158955906.63510692</v>
      </c>
      <c r="AU84">
        <f>(('Base-scenario'!AV85*'Unit emission'!N128+'Base-scenario'!AV173*'Unit emission'!N260)*4545454.54545455)/30</f>
        <v>78047074.646660626</v>
      </c>
      <c r="AV84">
        <f>(('Base-scenario'!AW85*'Unit emission'!O128+'Base-scenario'!AW173*'Unit emission'!O260)*4545454.54545455)/30</f>
        <v>-1265335.692014406</v>
      </c>
      <c r="AW84">
        <f>(('Base-scenario'!AX85*'Unit emission'!P128+'Base-scenario'!AX173*'Unit emission'!P260)*4545454.54545455)/30</f>
        <v>4010738.3403322231</v>
      </c>
      <c r="AX84">
        <f>(('Base-scenario'!AY85*'Unit emission'!Q128+'Base-scenario'!AY173*'Unit emission'!Q260)*4545454.54545455)/30</f>
        <v>37207052.054862924</v>
      </c>
      <c r="AY84">
        <f>(('Base-scenario'!AZ85*'Unit emission'!R128+'Base-scenario'!AZ173*'Unit emission'!R260)*4545454.54545455)/30</f>
        <v>2744647.9259432657</v>
      </c>
      <c r="AZ84">
        <v>0</v>
      </c>
      <c r="BA84" s="9">
        <f>(('Base-scenario'!BB85*'Unit emission'!C128)*4545454.54545455)/30</f>
        <v>0</v>
      </c>
      <c r="BB84" s="9">
        <f>(('Base-scenario'!BC85*'Unit emission'!D128)*4545454.54545455)/30</f>
        <v>0</v>
      </c>
      <c r="BC84" s="9">
        <f>(('Base-scenario'!BD85*'Unit emission'!E128)*4545454.54545455)/30</f>
        <v>0</v>
      </c>
      <c r="BD84" s="9">
        <f>(('Base-scenario'!BE85*'Unit emission'!F128)*4545454.54545455)/30</f>
        <v>0</v>
      </c>
      <c r="BE84" s="9">
        <f>(('Base-scenario'!BF85*'Unit emission'!G128)*4545454.54545455)/30</f>
        <v>0</v>
      </c>
      <c r="BF84" s="9">
        <f>(('Base-scenario'!BG85*'Unit emission'!H128)*4545454.54545455)/30</f>
        <v>0</v>
      </c>
      <c r="BG84" s="9">
        <f>(('Base-scenario'!BH85*'Unit emission'!I128)*4545454.54545455)/30</f>
        <v>0</v>
      </c>
      <c r="BH84" s="9">
        <f>(('Base-scenario'!BI85*'Unit emission'!J128)*4545454.54545455)/30</f>
        <v>0</v>
      </c>
      <c r="BI84" s="9">
        <f>(('Base-scenario'!BJ85*'Unit emission'!K128)*4545454.54545455)/30</f>
        <v>0</v>
      </c>
      <c r="BJ84" s="9">
        <f>(('Base-scenario'!BK85*'Unit emission'!L128)*4545454.54545455)/30</f>
        <v>0</v>
      </c>
      <c r="BK84" s="9">
        <f>(('Base-scenario'!BL85*'Unit emission'!M128)*4545454.54545455)/30</f>
        <v>0</v>
      </c>
      <c r="BL84" s="9">
        <f>(('Base-scenario'!BM85*'Unit emission'!N128)*4545454.54545455)/30</f>
        <v>0</v>
      </c>
      <c r="BM84" s="9">
        <f>(('Base-scenario'!BN85*'Unit emission'!O128)*4545454.54545455)/30</f>
        <v>0</v>
      </c>
      <c r="BN84" s="9">
        <f>(('Base-scenario'!BO85*'Unit emission'!P128)*4545454.54545455)/30</f>
        <v>0</v>
      </c>
      <c r="BO84" s="9">
        <f>(('Base-scenario'!BP85*'Unit emission'!Q128)*4545454.54545455)/30</f>
        <v>0</v>
      </c>
      <c r="BP84" s="9">
        <f>(('Base-scenario'!BQ85*'Unit emission'!R128)*4545454.54545455)/30</f>
        <v>0</v>
      </c>
      <c r="BQ84" s="9">
        <v>0</v>
      </c>
      <c r="BR84" s="9">
        <f>(('Base-scenario'!BS85*'Unit emission'!C128)*4545454.54545455)/30</f>
        <v>0</v>
      </c>
      <c r="BS84" s="9">
        <f>(('Base-scenario'!BT85*'Unit emission'!D128)*4545454.54545455)/30</f>
        <v>0</v>
      </c>
      <c r="BT84" s="9">
        <f>(('Base-scenario'!BU85*'Unit emission'!E128)*4545454.54545455)/30</f>
        <v>0</v>
      </c>
      <c r="BU84" s="9">
        <f>(('Base-scenario'!BV85*'Unit emission'!F128)*4545454.54545455)/30</f>
        <v>0</v>
      </c>
      <c r="BV84" s="9">
        <f>(('Base-scenario'!BW85*'Unit emission'!G128)*4545454.54545455)/30</f>
        <v>0</v>
      </c>
      <c r="BW84" s="9">
        <f>(('Base-scenario'!BX85*'Unit emission'!H128)*4545454.54545455)/30</f>
        <v>0</v>
      </c>
      <c r="BX84" s="9">
        <f>(('Base-scenario'!BY85*'Unit emission'!I128)*4545454.54545455)/30</f>
        <v>0</v>
      </c>
      <c r="BY84" s="9">
        <f>(('Base-scenario'!BZ85*'Unit emission'!J128)*4545454.54545455)/30</f>
        <v>0</v>
      </c>
      <c r="BZ84" s="9">
        <f>(('Base-scenario'!CA85*'Unit emission'!K128)*4545454.54545455)/30</f>
        <v>0</v>
      </c>
      <c r="CA84" s="9">
        <f>(('Base-scenario'!CB85*'Unit emission'!L128)*4545454.54545455)/30</f>
        <v>0</v>
      </c>
      <c r="CB84" s="9">
        <f>(('Base-scenario'!CC85*'Unit emission'!M128)*4545454.54545455)/30</f>
        <v>0</v>
      </c>
      <c r="CC84" s="9">
        <f>(('Base-scenario'!CD85*'Unit emission'!N128)*4545454.54545455)/30</f>
        <v>0</v>
      </c>
      <c r="CD84" s="9">
        <f>(('Base-scenario'!CE85*'Unit emission'!O128)*4545454.54545455)/30</f>
        <v>0</v>
      </c>
      <c r="CE84" s="9">
        <f>(('Base-scenario'!CF85*'Unit emission'!P128)*4545454.54545455)/30</f>
        <v>0</v>
      </c>
      <c r="CF84" s="9">
        <f>(('Base-scenario'!CG85*'Unit emission'!Q128)*4545454.54545455)/30</f>
        <v>0</v>
      </c>
      <c r="CG84" s="9">
        <f>(('Base-scenario'!CH85*'Unit emission'!R128)*4545454.54545455)/30</f>
        <v>0</v>
      </c>
      <c r="CH84">
        <v>0</v>
      </c>
      <c r="CI84">
        <v>0</v>
      </c>
      <c r="CJ84">
        <v>68.233333333333334</v>
      </c>
      <c r="CK84">
        <f>(('RCP26 scenario'!C85*'Unit emission'!T128+'RCP26 scenario'!C173*'Unit emission'!T260)*4545454.54545455)/30</f>
        <v>1626392808.5244806</v>
      </c>
      <c r="CL84">
        <f>(('RCP26 scenario'!D85*'Unit emission'!U128+'RCP26 scenario'!D173*'Unit emission'!U260)*4545454.54545455)/30</f>
        <v>94615843.288823739</v>
      </c>
      <c r="CM84">
        <f>(('RCP26 scenario'!E85*'Unit emission'!V128+'RCP26 scenario'!E173*'Unit emission'!V260)*4545454.54545455)/30</f>
        <v>37169683.597033426</v>
      </c>
      <c r="CN84">
        <f>(('RCP26 scenario'!F85*'Unit emission'!W128+'RCP26 scenario'!F173*'Unit emission'!W260)*4545454.54545455)/30</f>
        <v>118107789.92299135</v>
      </c>
      <c r="CO84">
        <f>(('RCP26 scenario'!G85*'Unit emission'!X128+'RCP26 scenario'!G173*'Unit emission'!X260)*4545454.54545455)/30</f>
        <v>1527411307.9911623</v>
      </c>
      <c r="CP84">
        <f>(('RCP26 scenario'!H85*'Unit emission'!Y128+'RCP26 scenario'!H173*'Unit emission'!Y260)*4545454.54545455)/30</f>
        <v>132099077.12957294</v>
      </c>
      <c r="CQ84">
        <f>(('RCP26 scenario'!I85*'Unit emission'!Z128+'RCP26 scenario'!I173*'Unit emission'!Z260)*4545454.54545455)/30</f>
        <v>128558415.79119965</v>
      </c>
      <c r="CR84">
        <f>(('RCP26 scenario'!J85*'Unit emission'!AA128+'RCP26 scenario'!J173*'Unit emission'!AA260)*4545454.54545455)/30</f>
        <v>88600825.017027095</v>
      </c>
      <c r="CS84">
        <f>(('RCP26 scenario'!K85*'Unit emission'!AB128+'RCP26 scenario'!K173*'Unit emission'!AB260)*4545454.54545455)/30</f>
        <v>679307993.13425982</v>
      </c>
      <c r="CT84">
        <f>(('RCP26 scenario'!L85*'Unit emission'!AC128+'RCP26 scenario'!L173*'Unit emission'!AC260)*4545454.54545455)/30</f>
        <v>334448043.38654685</v>
      </c>
      <c r="CU84">
        <f>(('RCP26 scenario'!M85*'Unit emission'!AD128+'RCP26 scenario'!M173*'Unit emission'!AD260)*4545454.54545455)/30</f>
        <v>89473919.201520503</v>
      </c>
      <c r="CV84">
        <f>(('RCP26 scenario'!N85*'Unit emission'!AE128+'RCP26 scenario'!N173*'Unit emission'!AE260)*4545454.54545455)/30</f>
        <v>133711940.77789609</v>
      </c>
      <c r="CW84">
        <f>(('RCP26 scenario'!O85*'Unit emission'!AF128+'RCP26 scenario'!O173*'Unit emission'!AF260)*4545454.54545455)/30</f>
        <v>116626550.21559845</v>
      </c>
      <c r="CX84">
        <f>(('RCP26 scenario'!P85*'Unit emission'!AG128+'RCP26 scenario'!P173*'Unit emission'!AG260)*4545454.54545455)/30</f>
        <v>25779576.506807506</v>
      </c>
      <c r="CY84">
        <f>(('RCP26 scenario'!Q85*'Unit emission'!AH128+'RCP26 scenario'!Q173*'Unit emission'!AH260)*4545454.54545455)/30</f>
        <v>74437088.834566653</v>
      </c>
      <c r="CZ84">
        <f>(('RCP26 scenario'!R85*'Unit emission'!AI128+'RCP26 scenario'!R173*'Unit emission'!AI260)*4545454.54545455)/30</f>
        <v>195186370.66863763</v>
      </c>
      <c r="DA84">
        <f>(('RCP26 scenario'!S85*'Unit emission'!AJ128)*4545454.54545455)/30</f>
        <v>0</v>
      </c>
      <c r="DB84">
        <f>(('RCP26 scenario'!T85*'Unit emission'!T128+'RCP26 scenario'!T173*'Unit emission'!T260)*4545454.54545455)/30</f>
        <v>1246415576.9682088</v>
      </c>
      <c r="DC84">
        <f>(('RCP26 scenario'!U85*'Unit emission'!U128+'RCP26 scenario'!U173*'Unit emission'!U260)*4545454.54545455)/30</f>
        <v>55903742.75283923</v>
      </c>
      <c r="DD84">
        <f>(('RCP26 scenario'!V85*'Unit emission'!V128+'RCP26 scenario'!V173*'Unit emission'!V260)*4545454.54545455)/30</f>
        <v>-12922766.05917972</v>
      </c>
      <c r="DE84">
        <f>(('RCP26 scenario'!W85*'Unit emission'!W128+'RCP26 scenario'!W173*'Unit emission'!W260)*4545454.54545455)/30</f>
        <v>85685082.607755184</v>
      </c>
      <c r="DF84">
        <f>(('RCP26 scenario'!X85*'Unit emission'!X128+'RCP26 scenario'!X173*'Unit emission'!X260)*4545454.54545455)/30</f>
        <v>1127099953.6467948</v>
      </c>
      <c r="DG84">
        <f>(('RCP26 scenario'!Y85*'Unit emission'!Y128+'RCP26 scenario'!Y173*'Unit emission'!Y260)*4545454.54545455)/30</f>
        <v>96227064.80623503</v>
      </c>
      <c r="DH84">
        <f>(('RCP26 scenario'!Z85*'Unit emission'!Z128+'RCP26 scenario'!Z173*'Unit emission'!Z260)*4545454.54545455)/30</f>
        <v>94881032.776729524</v>
      </c>
      <c r="DI84">
        <f>(('RCP26 scenario'!AA85*'Unit emission'!AA128+'RCP26 scenario'!AA173*'Unit emission'!AA260)*4545454.54545455)/30</f>
        <v>52125157.26633057</v>
      </c>
      <c r="DJ84">
        <f>(('RCP26 scenario'!AB85*'Unit emission'!AB128+'RCP26 scenario'!AB173*'Unit emission'!AB260)*4545454.54545455)/30</f>
        <v>445479677.5387131</v>
      </c>
      <c r="DK84">
        <f>(('RCP26 scenario'!AC85*'Unit emission'!AC128+'RCP26 scenario'!AC173*'Unit emission'!AC260)*4545454.54545455)/30</f>
        <v>245111148.93032402</v>
      </c>
      <c r="DL84">
        <f>(('RCP26 scenario'!AD85*'Unit emission'!AD128+'RCP26 scenario'!AD173*'Unit emission'!AD260)*4545454.54545455)/30</f>
        <v>52046560.424462415</v>
      </c>
      <c r="DM84">
        <f>(('RCP26 scenario'!AE85*'Unit emission'!AE128+'RCP26 scenario'!AE173*'Unit emission'!AE260)*4545454.54545455)/30</f>
        <v>101796765.44826092</v>
      </c>
      <c r="DN84">
        <f>(('RCP26 scenario'!AF85*'Unit emission'!AF128+'RCP26 scenario'!AF173*'Unit emission'!AF260)*4545454.54545455)/30</f>
        <v>84308981.707970992</v>
      </c>
      <c r="DO84">
        <f>(('RCP26 scenario'!AG85*'Unit emission'!AG128+'RCP26 scenario'!AG173*'Unit emission'!AG260)*4545454.54545455)/30</f>
        <v>-10957.326341309317</v>
      </c>
      <c r="DP84">
        <f>(('RCP26 scenario'!AH85*'Unit emission'!AH128+'RCP26 scenario'!AH173*'Unit emission'!AH260)*4545454.54545455)/30</f>
        <v>51239231.614854433</v>
      </c>
      <c r="DQ84">
        <f>(('RCP26 scenario'!AI85*'Unit emission'!AI128+'RCP26 scenario'!AI173*'Unit emission'!AI260)*4545454.54545455)/30</f>
        <v>131873058.54765365</v>
      </c>
      <c r="DR84">
        <f>(('RCP26 scenario'!AJ85*'Unit emission'!AJ128)*4545454.54545455)/30</f>
        <v>0</v>
      </c>
      <c r="DS84">
        <f>(('RCP26 scenario'!AK85*'Unit emission'!T128+'RCP26 scenario'!AK173*'Unit emission'!T260)*4545454.54545455)/30</f>
        <v>866438345.4119314</v>
      </c>
      <c r="DT84">
        <f>(('RCP26 scenario'!AL85*'Unit emission'!U128+'RCP26 scenario'!AL173*'Unit emission'!U260)*4545454.54545455)/30</f>
        <v>770348.8033578255</v>
      </c>
      <c r="DU84">
        <f>(('RCP26 scenario'!AM85*'Unit emission'!V128+'RCP26 scenario'!AM173*'Unit emission'!V260)*4545454.54545455)/30</f>
        <v>-12922766.05917972</v>
      </c>
      <c r="DV84">
        <f>(('RCP26 scenario'!AN85*'Unit emission'!W128+'RCP26 scenario'!AN173*'Unit emission'!W260)*4545454.54545455)/30</f>
        <v>53262375.292519145</v>
      </c>
      <c r="DW84">
        <f>(('RCP26 scenario'!AO85*'Unit emission'!X128+'RCP26 scenario'!AO173*'Unit emission'!X260)*4545454.54545455)/30</f>
        <v>726788599.30242836</v>
      </c>
      <c r="DX84">
        <f>(('RCP26 scenario'!AP85*'Unit emission'!Y128+'RCP26 scenario'!AP173*'Unit emission'!Y260)*4545454.54545455)/30</f>
        <v>60355052.482896492</v>
      </c>
      <c r="DY84">
        <f>(('RCP26 scenario'!AQ85*'Unit emission'!Z128+'RCP26 scenario'!AQ173*'Unit emission'!Z260)*4545454.54545455)/30</f>
        <v>61203649.762258478</v>
      </c>
      <c r="DZ84">
        <f>(('RCP26 scenario'!AR85*'Unit emission'!AA128+'RCP26 scenario'!AR173*'Unit emission'!AA260)*4545454.54545455)/30</f>
        <v>15649489.515633348</v>
      </c>
      <c r="EA84">
        <f>(('RCP26 scenario'!AS85*'Unit emission'!AB128+'RCP26 scenario'!AS173*'Unit emission'!AB260)*4545454.54545455)/30</f>
        <v>211651361.9431673</v>
      </c>
      <c r="EB84">
        <f>(('RCP26 scenario'!AT85*'Unit emission'!AC128+'RCP26 scenario'!AT173*'Unit emission'!AC260)*4545454.54545455)/30</f>
        <v>155774254.47410116</v>
      </c>
      <c r="EC84">
        <f>(('RCP26 scenario'!AU85*'Unit emission'!AD128+'RCP26 scenario'!AU173*'Unit emission'!AD260)*4545454.54545455)/30</f>
        <v>-720613.42523038446</v>
      </c>
      <c r="ED84">
        <f>(('RCP26 scenario'!AV85*'Unit emission'!AE128+'RCP26 scenario'!AV173*'Unit emission'!AE260)*4545454.54545455)/30</f>
        <v>69881590.118625239</v>
      </c>
      <c r="EE84">
        <f>(('RCP26 scenario'!AW85*'Unit emission'!AF128+'RCP26 scenario'!AW173*'Unit emission'!AF260)*4545454.54545455)/30</f>
        <v>51991413.200344361</v>
      </c>
      <c r="EF84">
        <f>(('RCP26 scenario'!AX85*'Unit emission'!AG128+'RCP26 scenario'!AX173*'Unit emission'!AG260)*4545454.54545455)/30</f>
        <v>-10957.326341309317</v>
      </c>
      <c r="EG84">
        <f>(('RCP26 scenario'!AY85*'Unit emission'!AH128+'RCP26 scenario'!AY173*'Unit emission'!AH260)*4545454.54545455)/30</f>
        <v>28041374.395141829</v>
      </c>
      <c r="EH84">
        <f>(('RCP26 scenario'!AZ85*'Unit emission'!AI128+'RCP26 scenario'!AZ173*'Unit emission'!AI260)*4545454.54545455)/30</f>
        <v>-3971682.910850625</v>
      </c>
      <c r="EI84">
        <f>(('RCP26 scenario'!BA85*'Unit emission'!AJ128)*4545454.54545455)/30</f>
        <v>0</v>
      </c>
      <c r="EJ84" s="9">
        <f>(('RCP26 scenario'!BB85*'Unit emission'!T128)*4545454.54545455)/30</f>
        <v>0</v>
      </c>
      <c r="EK84" s="9">
        <f>(('RCP26 scenario'!BC85*'Unit emission'!U128)*4545454.54545455)/30</f>
        <v>0</v>
      </c>
      <c r="EL84" s="9">
        <f>(('RCP26 scenario'!BD85*'Unit emission'!V128)*4545454.54545455)/30</f>
        <v>0</v>
      </c>
      <c r="EM84" s="9">
        <f>(('RCP26 scenario'!BE85*'Unit emission'!W128)*4545454.54545455)/30</f>
        <v>0</v>
      </c>
      <c r="EN84" s="9">
        <f>(('RCP26 scenario'!BF85*'Unit emission'!X128)*4545454.54545455)/30</f>
        <v>0</v>
      </c>
      <c r="EO84" s="9">
        <f>(('RCP26 scenario'!BG85*'Unit emission'!Y128)*4545454.54545455)/30</f>
        <v>0</v>
      </c>
      <c r="EP84" s="9">
        <f>(('RCP26 scenario'!BH85*'Unit emission'!Z128)*4545454.54545455)/30</f>
        <v>0</v>
      </c>
      <c r="EQ84" s="9">
        <f>(('RCP26 scenario'!BI85*'Unit emission'!AA128)*4545454.54545455)/30</f>
        <v>0</v>
      </c>
      <c r="ER84" s="9">
        <f>(('RCP26 scenario'!BJ85*'Unit emission'!AB128)*4545454.54545455)/30</f>
        <v>0</v>
      </c>
      <c r="ES84" s="9">
        <f>(('RCP26 scenario'!BK85*'Unit emission'!AC128)*4545454.54545455)/30</f>
        <v>0</v>
      </c>
      <c r="ET84" s="9">
        <f>(('RCP26 scenario'!BL85*'Unit emission'!AD128)*4545454.54545455)/30</f>
        <v>0</v>
      </c>
      <c r="EU84" s="9">
        <f>(('RCP26 scenario'!BM85*'Unit emission'!AE128)*4545454.54545455)/30</f>
        <v>0</v>
      </c>
      <c r="EV84" s="9">
        <f>(('RCP26 scenario'!BN85*'Unit emission'!AF128)*4545454.54545455)/30</f>
        <v>0</v>
      </c>
      <c r="EW84" s="9">
        <f>(('RCP26 scenario'!BO85*'Unit emission'!AG128)*4545454.54545455)/30</f>
        <v>0</v>
      </c>
      <c r="EX84" s="9">
        <f>(('RCP26 scenario'!BP85*'Unit emission'!AH128)*4545454.54545455)/30</f>
        <v>0</v>
      </c>
      <c r="EY84" s="9">
        <f>(('RCP26 scenario'!BQ85*'Unit emission'!AI128)*4545454.54545455)/30</f>
        <v>0</v>
      </c>
      <c r="EZ84" s="9">
        <f>(('RCP26 scenario'!BR85*'Unit emission'!AJ128)*4545454.54545455)/30</f>
        <v>0</v>
      </c>
      <c r="FA84" s="9">
        <f>(('RCP26 scenario'!BS85*'Unit emission'!T128)*4545454.54545455)/30</f>
        <v>0</v>
      </c>
      <c r="FB84" s="9">
        <f>(('RCP26 scenario'!BT85*'Unit emission'!U128)*4545454.54545455)/30</f>
        <v>0</v>
      </c>
      <c r="FC84" s="9">
        <f>(('RCP26 scenario'!BU85*'Unit emission'!V128)*4545454.54545455)/30</f>
        <v>0</v>
      </c>
      <c r="FD84" s="9">
        <f>(('RCP26 scenario'!BV85*'Unit emission'!W128)*4545454.54545455)/30</f>
        <v>0</v>
      </c>
      <c r="FE84" s="9">
        <f>(('RCP26 scenario'!BW85*'Unit emission'!X128)*4545454.54545455)/30</f>
        <v>0</v>
      </c>
      <c r="FF84" s="9">
        <f>(('RCP26 scenario'!BX85*'Unit emission'!Y128)*4545454.54545455)/30</f>
        <v>0</v>
      </c>
      <c r="FG84" s="9">
        <f>(('RCP26 scenario'!BY85*'Unit emission'!Z128)*4545454.54545455)/30</f>
        <v>0</v>
      </c>
      <c r="FH84" s="9">
        <f>(('RCP26 scenario'!BZ85*'Unit emission'!AA128)*4545454.54545455)/30</f>
        <v>0</v>
      </c>
      <c r="FI84" s="9">
        <f>(('RCP26 scenario'!CA85*'Unit emission'!AB128)*4545454.54545455)/30</f>
        <v>0</v>
      </c>
      <c r="FJ84" s="9">
        <f>(('RCP26 scenario'!CB85*'Unit emission'!AC128)*4545454.54545455)/30</f>
        <v>0</v>
      </c>
      <c r="FK84" s="9">
        <f>(('RCP26 scenario'!CC85*'Unit emission'!AD128)*4545454.54545455)/30</f>
        <v>0</v>
      </c>
      <c r="FL84" s="9">
        <f>(('RCP26 scenario'!CD85*'Unit emission'!AE128)*4545454.54545455)/30</f>
        <v>0</v>
      </c>
      <c r="FM84" s="9">
        <f>(('RCP26 scenario'!CE85*'Unit emission'!AF128)*4545454.54545455)/30</f>
        <v>0</v>
      </c>
      <c r="FN84" s="9">
        <f>(('RCP26 scenario'!CF85*'Unit emission'!AG128)*4545454.54545455)/30</f>
        <v>0</v>
      </c>
      <c r="FO84" s="9">
        <f>(('RCP26 scenario'!CG85*'Unit emission'!AH128)*4545454.54545455)/30</f>
        <v>0</v>
      </c>
      <c r="FP84" s="9">
        <f>(('RCP26 scenario'!CH85*'Unit emission'!AI128)*4545454.54545455)/30</f>
        <v>0</v>
      </c>
      <c r="FQ84">
        <v>0</v>
      </c>
      <c r="FR84">
        <v>0</v>
      </c>
      <c r="FS84">
        <v>68.233333333333334</v>
      </c>
      <c r="FT84">
        <f>(('RCP19 scenario'!C85*'Unit emission'!AK128+'RCP19 scenario'!C173*'Unit emission'!AK260)*4545454.54545455)/30</f>
        <v>674058699.68542814</v>
      </c>
      <c r="FU84">
        <f>(('RCP19 scenario'!D85*'Unit emission'!AL128+'RCP19 scenario'!D173*'Unit emission'!AL260)*4545454.54545455)/30</f>
        <v>47899536.143656306</v>
      </c>
      <c r="FV84">
        <f>(('RCP19 scenario'!E85*'Unit emission'!AM128+'RCP19 scenario'!E173*'Unit emission'!AM260)*4545454.54545455)/30</f>
        <v>42478616.015639596</v>
      </c>
      <c r="FW84">
        <f>(('RCP19 scenario'!F85*'Unit emission'!AN128+'RCP19 scenario'!F173*'Unit emission'!AN260)*4545454.54545455)/30</f>
        <v>81176548.760236159</v>
      </c>
      <c r="FX84">
        <f>(('RCP19 scenario'!G85*'Unit emission'!AO128+'RCP19 scenario'!G173*'Unit emission'!AO260)*4545454.54545455)/30</f>
        <v>1738696172.7711465</v>
      </c>
      <c r="FY84">
        <f>(('RCP19 scenario'!H85*'Unit emission'!AP128+'RCP19 scenario'!H173*'Unit emission'!AP260)*4545454.54545455)/30</f>
        <v>153113658.13025475</v>
      </c>
      <c r="FZ84">
        <f>(('RCP19 scenario'!I85*'Unit emission'!AQ128+'RCP19 scenario'!I173*'Unit emission'!AQ260)*4545454.54545455)/30</f>
        <v>45434375.76481124</v>
      </c>
      <c r="GA84">
        <f>(('RCP19 scenario'!J85*'Unit emission'!AR128+'RCP19 scenario'!J173*'Unit emission'!AR260)*4545454.54545455)/30</f>
        <v>139646749.97679648</v>
      </c>
      <c r="GB84">
        <f>(('RCP19 scenario'!K85*'Unit emission'!AS128+'RCP19 scenario'!K173*'Unit emission'!AS260)*4545454.54545455)/30</f>
        <v>578796256.22367275</v>
      </c>
      <c r="GC84">
        <f>(('RCP19 scenario'!L85*'Unit emission'!AT128+'RCP19 scenario'!L173*'Unit emission'!AT260)*4545454.54545455)/30</f>
        <v>348854517.91588801</v>
      </c>
      <c r="GD84">
        <f>(('RCP19 scenario'!M85*'Unit emission'!AU128+'RCP19 scenario'!M173*'Unit emission'!AU260)*4545454.54545455)/30</f>
        <v>107824242.18349427</v>
      </c>
      <c r="GE84">
        <f>(('RCP19 scenario'!N85*'Unit emission'!AV128+'RCP19 scenario'!N173*'Unit emission'!AV260)*4545454.54545455)/30</f>
        <v>71860045.111562073</v>
      </c>
      <c r="GF84">
        <f>(('RCP19 scenario'!O85*'Unit emission'!AW128+'RCP19 scenario'!O173*'Unit emission'!AW260)*4545454.54545455)/30</f>
        <v>78245074.23029463</v>
      </c>
      <c r="GG84">
        <f>(('RCP19 scenario'!P85*'Unit emission'!AX128+'RCP19 scenario'!P173*'Unit emission'!AX260)*4545454.54545455)/30</f>
        <v>2955188.7121359026</v>
      </c>
      <c r="GH84">
        <f>(('RCP19 scenario'!Q85*'Unit emission'!AY128+'RCP19 scenario'!Q173*'Unit emission'!AY260)*4545454.54545455)/30</f>
        <v>-166531.58749089387</v>
      </c>
      <c r="GI84">
        <f>(('RCP19 scenario'!R85*'Unit emission'!AZ128+'RCP19 scenario'!R173*'Unit emission'!AZ260)*4545454.54545455)/30</f>
        <v>695140907.03099644</v>
      </c>
      <c r="GJ84">
        <f>(('RCP19 scenario'!S85*'Unit emission'!BA128)*4545454.54545455)/30</f>
        <v>0</v>
      </c>
      <c r="GK84">
        <f>(('RCP19 scenario'!T85*'Unit emission'!AK128+'RCP19 scenario'!T173*'Unit emission'!AK260)*4545454.54545455)/30</f>
        <v>548950059.7141937</v>
      </c>
      <c r="GL84">
        <f>(('RCP19 scenario'!U85*'Unit emission'!AL128+'RCP19 scenario'!U173*'Unit emission'!AL260)*4545454.54545455)/30</f>
        <v>33517100.490567163</v>
      </c>
      <c r="GM84">
        <f>(('RCP19 scenario'!V85*'Unit emission'!AM128+'RCP19 scenario'!V173*'Unit emission'!AM260)*4545454.54545455)/30</f>
        <v>37541860.441571839</v>
      </c>
      <c r="GN84">
        <f>(('RCP19 scenario'!W85*'Unit emission'!AN128+'RCP19 scenario'!W173*'Unit emission'!AN260)*4545454.54545455)/30</f>
        <v>60323860.754437275</v>
      </c>
      <c r="GO84">
        <f>(('RCP19 scenario'!X85*'Unit emission'!AO128+'RCP19 scenario'!X173*'Unit emission'!AO260)*4545454.54545455)/30</f>
        <v>1304766665.1827459</v>
      </c>
      <c r="GP84">
        <f>(('RCP19 scenario'!Y85*'Unit emission'!AP128+'RCP19 scenario'!Y173*'Unit emission'!AP260)*4545454.54545455)/30</f>
        <v>114365662.37313502</v>
      </c>
      <c r="GQ84">
        <f>(('RCP19 scenario'!Z85*'Unit emission'!AQ128+'RCP19 scenario'!Z173*'Unit emission'!AQ260)*4545454.54545455)/30</f>
        <v>34216665.801465966</v>
      </c>
      <c r="GR84">
        <f>(('RCP19 scenario'!AA85*'Unit emission'!AR128+'RCP19 scenario'!AA173*'Unit emission'!AR260)*4545454.54545455)/30</f>
        <v>98287287.170895204</v>
      </c>
      <c r="GS84">
        <f>(('RCP19 scenario'!AB85*'Unit emission'!AS128+'RCP19 scenario'!AB173*'Unit emission'!AS260)*4545454.54545455)/30</f>
        <v>423806311.30429417</v>
      </c>
      <c r="GT84">
        <f>(('RCP19 scenario'!AC85*'Unit emission'!AT128+'RCP19 scenario'!AC173*'Unit emission'!AT260)*4545454.54545455)/30</f>
        <v>260876282.61759982</v>
      </c>
      <c r="GU84">
        <f>(('RCP19 scenario'!AD85*'Unit emission'!AU128+'RCP19 scenario'!AD173*'Unit emission'!AU260)*4545454.54545455)/30</f>
        <v>78006844.073198169</v>
      </c>
      <c r="GV84">
        <f>(('RCP19 scenario'!AE85*'Unit emission'!AV128+'RCP19 scenario'!AE173*'Unit emission'!AV260)*4545454.54545455)/30</f>
        <v>55092144.578666054</v>
      </c>
      <c r="GW84">
        <f>(('RCP19 scenario'!AF85*'Unit emission'!AW128+'RCP19 scenario'!AF173*'Unit emission'!AW260)*4545454.54545455)/30</f>
        <v>59161609.252304807</v>
      </c>
      <c r="GX84">
        <f>(('RCP19 scenario'!AG85*'Unit emission'!AX128+'RCP19 scenario'!AG173*'Unit emission'!AX260)*4545454.54545455)/30</f>
        <v>-10806.964719762786</v>
      </c>
      <c r="GY84">
        <f>(('RCP19 scenario'!AH85*'Unit emission'!AY128+'RCP19 scenario'!AH173*'Unit emission'!AY260)*4545454.54545455)/30</f>
        <v>-166531.58749089387</v>
      </c>
      <c r="GZ84">
        <f>(('RCP19 scenario'!AI85*'Unit emission'!AZ128+'RCP19 scenario'!AI173*'Unit emission'!AZ260)*4545454.54545455)/30</f>
        <v>514956807.1027962</v>
      </c>
      <c r="HA84">
        <f>(('RCP19 scenario'!AJ85*'Unit emission'!BA128)*4545454.54545455)/30</f>
        <v>0</v>
      </c>
      <c r="HB84">
        <f>(('RCP19 scenario'!AK85*'Unit emission'!AK128+'RCP19 scenario'!AK173*'Unit emission'!AK260)*4545454.54545455)/30</f>
        <v>-89952414.660461485</v>
      </c>
      <c r="HC84">
        <f>(('RCP19 scenario'!AL85*'Unit emission'!AL128+'RCP19 scenario'!AL173*'Unit emission'!AL260)*4545454.54545455)/30</f>
        <v>19134664.837477934</v>
      </c>
      <c r="HD84">
        <f>(('RCP19 scenario'!AM85*'Unit emission'!AM128+'RCP19 scenario'!AM173*'Unit emission'!AM260)*4545454.54545455)/30</f>
        <v>-12738411.911064636</v>
      </c>
      <c r="HE84">
        <f>(('RCP19 scenario'!AN85*'Unit emission'!AN128+'RCP19 scenario'!AN173*'Unit emission'!AN260)*4545454.54545455)/30</f>
        <v>-787303.38436923514</v>
      </c>
      <c r="HF84">
        <f>(('RCP19 scenario'!AO85*'Unit emission'!AO128+'RCP19 scenario'!AO173*'Unit emission'!AO260)*4545454.54545455)/30</f>
        <v>870837157.59434521</v>
      </c>
      <c r="HG84">
        <f>(('RCP19 scenario'!AP85*'Unit emission'!AP128+'RCP19 scenario'!AP173*'Unit emission'!AP260)*4545454.54545455)/30</f>
        <v>75617666.616016567</v>
      </c>
      <c r="HH84">
        <f>(('RCP19 scenario'!AQ85*'Unit emission'!AQ128+'RCP19 scenario'!AQ173*'Unit emission'!AQ260)*4545454.54545455)/30</f>
        <v>22998955.838120691</v>
      </c>
      <c r="HI84">
        <f>(('RCP19 scenario'!AR85*'Unit emission'!AR128+'RCP19 scenario'!AR173*'Unit emission'!AR260)*4545454.54545455)/30</f>
        <v>56927824.364992172</v>
      </c>
      <c r="HJ84">
        <f>(('RCP19 scenario'!AS85*'Unit emission'!AS128+'RCP19 scenario'!AS173*'Unit emission'!AS260)*4545454.54545455)/30</f>
        <v>268816366.38491464</v>
      </c>
      <c r="HK84">
        <f>(('RCP19 scenario'!AT85*'Unit emission'!AT128+'RCP19 scenario'!AT173*'Unit emission'!AT260)*4545454.54545455)/30</f>
        <v>172898047.31931153</v>
      </c>
      <c r="HL84">
        <f>(('RCP19 scenario'!AU85*'Unit emission'!AU128+'RCP19 scenario'!AU173*'Unit emission'!AU260)*4545454.54545455)/30</f>
        <v>-707737.64175751433</v>
      </c>
      <c r="HM84">
        <f>(('RCP19 scenario'!AV85*'Unit emission'!AV128+'RCP19 scenario'!AV173*'Unit emission'!AV260)*4545454.54545455)/30</f>
        <v>38324244.045769863</v>
      </c>
      <c r="HN84">
        <f>(('RCP19 scenario'!AW85*'Unit emission'!AW128+'RCP19 scenario'!AW173*'Unit emission'!AW260)*4545454.54545455)/30</f>
        <v>40078144.274314553</v>
      </c>
      <c r="HO84">
        <f>(('RCP19 scenario'!AX85*'Unit emission'!AX128+'RCP19 scenario'!AX173*'Unit emission'!AX260)*4545454.54545455)/30</f>
        <v>-10806.964719762786</v>
      </c>
      <c r="HP84">
        <f>(('RCP19 scenario'!AY85*'Unit emission'!AY128+'RCP19 scenario'!AY173*'Unit emission'!AY260)*4545454.54545455)/30</f>
        <v>-166531.58749089387</v>
      </c>
      <c r="HQ84">
        <f>(('RCP19 scenario'!AZ85*'Unit emission'!AZ128+'RCP19 scenario'!AZ173*'Unit emission'!AZ260)*4545454.54545455)/30</f>
        <v>334772707.17459959</v>
      </c>
      <c r="HR84">
        <f>(('RCP19 scenario'!BA85*'Unit emission'!BA128)*4545454.54545455)/30</f>
        <v>0</v>
      </c>
      <c r="HS84" s="9">
        <f>(('RCP19 scenario'!BB85*'Unit emission'!AK128)*4545454.54545455)/30</f>
        <v>0</v>
      </c>
      <c r="HT84" s="9">
        <f>(('RCP19 scenario'!BC85*'Unit emission'!AL128)*4545454.54545455)/30</f>
        <v>0</v>
      </c>
      <c r="HU84" s="9">
        <f>(('RCP19 scenario'!BD85*'Unit emission'!AM128)*4545454.54545455)/30</f>
        <v>0</v>
      </c>
      <c r="HV84" s="9">
        <f>(('RCP19 scenario'!BE85*'Unit emission'!AN128)*4545454.54545455)/30</f>
        <v>0</v>
      </c>
      <c r="HW84" s="9">
        <f>(('RCP19 scenario'!BF85*'Unit emission'!AO128)*4545454.54545455)/30</f>
        <v>0</v>
      </c>
      <c r="HX84" s="9">
        <f>(('RCP19 scenario'!BG85*'Unit emission'!AP128)*4545454.54545455)/30</f>
        <v>0</v>
      </c>
      <c r="HY84" s="9">
        <f>(('RCP19 scenario'!BH85*'Unit emission'!AQ128)*4545454.54545455)/30</f>
        <v>0</v>
      </c>
      <c r="HZ84" s="9">
        <f>(('RCP19 scenario'!BI85*'Unit emission'!AR128)*4545454.54545455)/30</f>
        <v>0</v>
      </c>
      <c r="IA84" s="9">
        <f>(('RCP19 scenario'!BJ85*'Unit emission'!AS128)*4545454.54545455)/30</f>
        <v>0</v>
      </c>
      <c r="IB84" s="9">
        <f>(('RCP19 scenario'!BK85*'Unit emission'!AT128)*4545454.54545455)/30</f>
        <v>0</v>
      </c>
      <c r="IC84" s="9">
        <f>(('RCP19 scenario'!BL85*'Unit emission'!AU128)*4545454.54545455)/30</f>
        <v>0</v>
      </c>
      <c r="ID84" s="9">
        <f>(('RCP19 scenario'!BM85*'Unit emission'!AV128)*4545454.54545455)/30</f>
        <v>0</v>
      </c>
      <c r="IE84" s="9">
        <f>(('RCP19 scenario'!BN85*'Unit emission'!AW128)*4545454.54545455)/30</f>
        <v>0</v>
      </c>
      <c r="IF84" s="9">
        <f>(('RCP19 scenario'!BO85*'Unit emission'!AX128)*4545454.54545455)/30</f>
        <v>0</v>
      </c>
      <c r="IG84" s="9">
        <f>(('RCP19 scenario'!BP85*'Unit emission'!AY128)*4545454.54545455)/30</f>
        <v>0</v>
      </c>
      <c r="IH84" s="9">
        <f>(('RCP19 scenario'!BQ85*'Unit emission'!AZ128)*4545454.54545455)/30</f>
        <v>0</v>
      </c>
      <c r="II84" s="9">
        <f>(('RCP19 scenario'!BR85*'Unit emission'!BA128)*4545454.54545455)/30</f>
        <v>0</v>
      </c>
      <c r="IJ84" s="9">
        <f>(('RCP19 scenario'!BS85*'Unit emission'!AK128)*4545454.54545455)/30</f>
        <v>0</v>
      </c>
      <c r="IK84" s="9">
        <f>(('RCP19 scenario'!BT85*'Unit emission'!AL128)*4545454.54545455)/30</f>
        <v>0</v>
      </c>
      <c r="IL84" s="9">
        <f>(('RCP19 scenario'!BU85*'Unit emission'!AM128)*4545454.54545455)/30</f>
        <v>0</v>
      </c>
      <c r="IM84" s="9">
        <f>(('RCP19 scenario'!BV85*'Unit emission'!AN128)*4545454.54545455)/30</f>
        <v>0</v>
      </c>
      <c r="IN84" s="9">
        <f>(('RCP19 scenario'!BW85*'Unit emission'!AO128)*4545454.54545455)/30</f>
        <v>0</v>
      </c>
      <c r="IO84" s="9">
        <f>(('RCP19 scenario'!BX85*'Unit emission'!AP128)*4545454.54545455)/30</f>
        <v>0</v>
      </c>
      <c r="IP84" s="9">
        <f>(('RCP19 scenario'!BY85*'Unit emission'!AQ128)*4545454.54545455)/30</f>
        <v>0</v>
      </c>
      <c r="IQ84" s="9">
        <f>(('RCP19 scenario'!BZ85*'Unit emission'!AR128)*4545454.54545455)/30</f>
        <v>0</v>
      </c>
      <c r="IR84" s="9">
        <f>(('RCP19 scenario'!CA85*'Unit emission'!AS128)*4545454.54545455)/30</f>
        <v>0</v>
      </c>
      <c r="IS84" s="9">
        <f>(('RCP19 scenario'!CB85*'Unit emission'!AT128)*4545454.54545455)/30</f>
        <v>0</v>
      </c>
      <c r="IT84" s="9">
        <f>(('RCP19 scenario'!CC85*'Unit emission'!AU128)*4545454.54545455)/30</f>
        <v>0</v>
      </c>
      <c r="IU84" s="9">
        <f>(('RCP19 scenario'!CD85*'Unit emission'!AV128)*4545454.54545455)/30</f>
        <v>0</v>
      </c>
      <c r="IV84" s="9">
        <f>(('RCP19 scenario'!CE85*'Unit emission'!AW128)*4545454.54545455)/30</f>
        <v>0</v>
      </c>
      <c r="IW84" s="9">
        <f>(('RCP19 scenario'!CF85*'Unit emission'!AX128)*4545454.54545455)/30</f>
        <v>0</v>
      </c>
      <c r="IX84" s="9">
        <f>(('RCP19 scenario'!CG85*'Unit emission'!AY128)*4545454.54545455)/30</f>
        <v>0</v>
      </c>
      <c r="IY84" s="9">
        <f>(('RCP19 scenario'!CH85*'Unit emission'!AZ128)*4545454.54545455)/30</f>
        <v>0</v>
      </c>
    </row>
    <row r="85" spans="1:259" x14ac:dyDescent="0.25">
      <c r="A85">
        <v>2048</v>
      </c>
      <c r="B85">
        <f>(('Base-scenario'!C86*'Unit emission'!C129+'Base-scenario'!C174*'Unit emission'!C261)*4545454.54545455)/30</f>
        <v>2314441311.0383658</v>
      </c>
      <c r="C85">
        <f>(('Base-scenario'!D86*'Unit emission'!D129+'Base-scenario'!D174*'Unit emission'!D261)*4545454.54545455)/30</f>
        <v>522377411.30735773</v>
      </c>
      <c r="D85">
        <f>(('Base-scenario'!E86*'Unit emission'!E129+'Base-scenario'!E174*'Unit emission'!E261)*4545454.54545455)/30</f>
        <v>122395193.02340248</v>
      </c>
      <c r="E85">
        <f>(('Base-scenario'!F86*'Unit emission'!F129+'Base-scenario'!F174*'Unit emission'!F261)*4545454.54545455)/30</f>
        <v>48348385.301194549</v>
      </c>
      <c r="F85">
        <f>(('Base-scenario'!G86*'Unit emission'!G129+'Base-scenario'!G174*'Unit emission'!G261)*4545454.54545455)/30</f>
        <v>981829926.66466522</v>
      </c>
      <c r="G85">
        <f>(('Base-scenario'!H86*'Unit emission'!H129+'Base-scenario'!H174*'Unit emission'!H261)*4545454.54545455)/30</f>
        <v>135315560.25355524</v>
      </c>
      <c r="H85">
        <f>(('Base-scenario'!I86*'Unit emission'!I129+'Base-scenario'!I174*'Unit emission'!I261)*4545454.54545455)/30</f>
        <v>217313073.71060556</v>
      </c>
      <c r="I85">
        <f>(('Base-scenario'!J86*'Unit emission'!J129+'Base-scenario'!J174*'Unit emission'!J261)*4545454.54545455)/30</f>
        <v>292615160.83155316</v>
      </c>
      <c r="J85">
        <f>(('Base-scenario'!K86*'Unit emission'!K129+'Base-scenario'!K174*'Unit emission'!K261)*4545454.54545455)/30</f>
        <v>-12491939.775017504</v>
      </c>
      <c r="K85">
        <f>(('Base-scenario'!L86*'Unit emission'!L129+'Base-scenario'!L174*'Unit emission'!L261)*4545454.54545455)/30</f>
        <v>656913612.93008506</v>
      </c>
      <c r="L85">
        <f>(('Base-scenario'!M86*'Unit emission'!M129+'Base-scenario'!M174*'Unit emission'!M261)*4545454.54545455)/30</f>
        <v>586410859.26647222</v>
      </c>
      <c r="M85">
        <f>(('Base-scenario'!N86*'Unit emission'!N129+'Base-scenario'!N174*'Unit emission'!N261)*4545454.54545455)/30</f>
        <v>99237870.196701691</v>
      </c>
      <c r="N85">
        <f>(('Base-scenario'!O86*'Unit emission'!O129+'Base-scenario'!O174*'Unit emission'!O261)*4545454.54545455)/30</f>
        <v>102983153.22551154</v>
      </c>
      <c r="O85">
        <f>(('Base-scenario'!P86*'Unit emission'!P129+'Base-scenario'!P174*'Unit emission'!P261)*4545454.54545455)/30</f>
        <v>81033841.22548452</v>
      </c>
      <c r="P85">
        <f>(('Base-scenario'!Q86*'Unit emission'!Q129+'Base-scenario'!Q174*'Unit emission'!Q261)*4545454.54545455)/30</f>
        <v>123218795.43256569</v>
      </c>
      <c r="Q85">
        <f>(('Base-scenario'!R86*'Unit emission'!R129+'Base-scenario'!R174*'Unit emission'!R261)*4545454.54545455)/30</f>
        <v>356456716.94979131</v>
      </c>
      <c r="R85">
        <v>0</v>
      </c>
      <c r="S85">
        <f>(('Base-scenario'!T86*'Unit emission'!C129+'Base-scenario'!T174*'Unit emission'!C261)*4545454.54545455)/30</f>
        <v>-75175451.648645148</v>
      </c>
      <c r="T85">
        <f>(('Base-scenario'!U86*'Unit emission'!D129+'Base-scenario'!U174*'Unit emission'!D261)*4545454.54545455)/30</f>
        <v>320993532.27485871</v>
      </c>
      <c r="U85">
        <f>(('Base-scenario'!V86*'Unit emission'!E129+'Base-scenario'!V174*'Unit emission'!E261)*4545454.54545455)/30</f>
        <v>101106019.32397451</v>
      </c>
      <c r="V85">
        <f>(('Base-scenario'!W86*'Unit emission'!F129+'Base-scenario'!W174*'Unit emission'!F261)*4545454.54545455)/30</f>
        <v>24755685.750013668</v>
      </c>
      <c r="W85">
        <f>(('Base-scenario'!X86*'Unit emission'!G129+'Base-scenario'!X174*'Unit emission'!G261)*4545454.54545455)/30</f>
        <v>390953682.63191801</v>
      </c>
      <c r="X85">
        <f>(('Base-scenario'!Y86*'Unit emission'!H129+'Base-scenario'!Y174*'Unit emission'!H261)*4545454.54545455)/30</f>
        <v>93086053.681587681</v>
      </c>
      <c r="Y85">
        <f>(('Base-scenario'!Z86*'Unit emission'!I129+'Base-scenario'!Z174*'Unit emission'!I261)*4545454.54545455)/30</f>
        <v>155560325.2919009</v>
      </c>
      <c r="Z85">
        <f>(('Base-scenario'!AA86*'Unit emission'!J129+'Base-scenario'!AA174*'Unit emission'!J261)*4545454.54545455)/30</f>
        <v>182265997.45303944</v>
      </c>
      <c r="AA85">
        <f>(('Base-scenario'!AB86*'Unit emission'!K129+'Base-scenario'!AB174*'Unit emission'!K261)*4545454.54545455)/30</f>
        <v>-12491939.775017504</v>
      </c>
      <c r="AB85">
        <f>(('Base-scenario'!AC86*'Unit emission'!L129+'Base-scenario'!AC174*'Unit emission'!L261)*4545454.54545455)/30</f>
        <v>472921618.18540019</v>
      </c>
      <c r="AC85">
        <f>(('Base-scenario'!AD86*'Unit emission'!M129+'Base-scenario'!AD174*'Unit emission'!M261)*4545454.54545455)/30</f>
        <v>410735862.50759691</v>
      </c>
      <c r="AD85">
        <f>(('Base-scenario'!AE86*'Unit emission'!N129+'Base-scenario'!AE174*'Unit emission'!N261)*4545454.54545455)/30</f>
        <v>72696714.045090184</v>
      </c>
      <c r="AE85">
        <f>(('Base-scenario'!AF86*'Unit emission'!O129+'Base-scenario'!AF174*'Unit emission'!O261)*4545454.54545455)/30</f>
        <v>61436484.647851087</v>
      </c>
      <c r="AF85">
        <f>(('Base-scenario'!AG86*'Unit emission'!P129+'Base-scenario'!AG174*'Unit emission'!P261)*4545454.54545455)/30</f>
        <v>40898447.065697953</v>
      </c>
      <c r="AG85">
        <f>(('Base-scenario'!AH86*'Unit emission'!Q129+'Base-scenario'!AH174*'Unit emission'!Q261)*4545454.54545455)/30</f>
        <v>83842699.60278669</v>
      </c>
      <c r="AH85">
        <f>(('Base-scenario'!AI86*'Unit emission'!R129+'Base-scenario'!AI174*'Unit emission'!R261)*4545454.54545455)/30</f>
        <v>205978215.85285535</v>
      </c>
      <c r="AI85">
        <v>0</v>
      </c>
      <c r="AJ85">
        <f>(('Base-scenario'!AK86*'Unit emission'!C129+'Base-scenario'!AK174*'Unit emission'!C261)*4545454.54545455)/30</f>
        <v>-75175451.648645148</v>
      </c>
      <c r="AK85">
        <f>(('Base-scenario'!AL86*'Unit emission'!D129+'Base-scenario'!AL174*'Unit emission'!D261)*4545454.54545455)/30</f>
        <v>4362183.9120414322</v>
      </c>
      <c r="AL85">
        <f>(('Base-scenario'!AM86*'Unit emission'!E129+'Base-scenario'!AM174*'Unit emission'!E261)*4545454.54545455)/30</f>
        <v>72956292.225314289</v>
      </c>
      <c r="AM85">
        <f>(('Base-scenario'!AN86*'Unit emission'!F129+'Base-scenario'!AN174*'Unit emission'!F261)*4545454.54545455)/30</f>
        <v>1162986.1988332821</v>
      </c>
      <c r="AN85">
        <f>(('Base-scenario'!AO86*'Unit emission'!G129+'Base-scenario'!AO174*'Unit emission'!G261)*4545454.54545455)/30</f>
        <v>-13131898.121918941</v>
      </c>
      <c r="AO85">
        <f>(('Base-scenario'!AP86*'Unit emission'!H129+'Base-scenario'!AP174*'Unit emission'!H261)*4545454.54545455)/30</f>
        <v>50856547.109620124</v>
      </c>
      <c r="AP85">
        <f>(('Base-scenario'!AQ86*'Unit emission'!I129+'Base-scenario'!AQ174*'Unit emission'!I261)*4545454.54545455)/30</f>
        <v>93807576.873195201</v>
      </c>
      <c r="AQ85">
        <f>(('Base-scenario'!AR86*'Unit emission'!J129+'Base-scenario'!AR174*'Unit emission'!J261)*4545454.54545455)/30</f>
        <v>71916834.074524835</v>
      </c>
      <c r="AR85">
        <f>(('Base-scenario'!AS86*'Unit emission'!K129+'Base-scenario'!AS174*'Unit emission'!K261)*4545454.54545455)/30</f>
        <v>-12491939.775017504</v>
      </c>
      <c r="AS85">
        <f>(('Base-scenario'!AT86*'Unit emission'!L129+'Base-scenario'!AT174*'Unit emission'!L261)*4545454.54545455)/30</f>
        <v>288929623.44071519</v>
      </c>
      <c r="AT85">
        <f>(('Base-scenario'!AU86*'Unit emission'!M129+'Base-scenario'!AU174*'Unit emission'!M261)*4545454.54545455)/30</f>
        <v>235060865.74872142</v>
      </c>
      <c r="AU85">
        <f>(('Base-scenario'!AV86*'Unit emission'!N129+'Base-scenario'!AV174*'Unit emission'!N261)*4545454.54545455)/30</f>
        <v>46155557.893478423</v>
      </c>
      <c r="AV85">
        <f>(('Base-scenario'!AW86*'Unit emission'!O129+'Base-scenario'!AW174*'Unit emission'!O261)*4545454.54545455)/30</f>
        <v>16408512.133028096</v>
      </c>
      <c r="AW85">
        <f>(('Base-scenario'!AX86*'Unit emission'!P129+'Base-scenario'!AX174*'Unit emission'!P261)*4545454.54545455)/30</f>
        <v>763052.9059109831</v>
      </c>
      <c r="AX85">
        <f>(('Base-scenario'!AY86*'Unit emission'!Q129+'Base-scenario'!AY174*'Unit emission'!Q261)*4545454.54545455)/30</f>
        <v>44466603.773007438</v>
      </c>
      <c r="AY85">
        <f>(('Base-scenario'!AZ86*'Unit emission'!R129+'Base-scenario'!AZ174*'Unit emission'!R261)*4545454.54545455)/30</f>
        <v>55499714.755918868</v>
      </c>
      <c r="AZ85">
        <v>0</v>
      </c>
      <c r="BA85" s="9">
        <f>(('Base-scenario'!BB86*'Unit emission'!C129)*4545454.54545455)/30</f>
        <v>0</v>
      </c>
      <c r="BB85" s="9">
        <f>(('Base-scenario'!BC86*'Unit emission'!D129)*4545454.54545455)/30</f>
        <v>0</v>
      </c>
      <c r="BC85" s="9">
        <f>(('Base-scenario'!BD86*'Unit emission'!E129)*4545454.54545455)/30</f>
        <v>0</v>
      </c>
      <c r="BD85" s="9">
        <f>(('Base-scenario'!BE86*'Unit emission'!F129)*4545454.54545455)/30</f>
        <v>0</v>
      </c>
      <c r="BE85" s="9">
        <f>(('Base-scenario'!BF86*'Unit emission'!G129)*4545454.54545455)/30</f>
        <v>0</v>
      </c>
      <c r="BF85" s="9">
        <f>(('Base-scenario'!BG86*'Unit emission'!H129)*4545454.54545455)/30</f>
        <v>0</v>
      </c>
      <c r="BG85" s="9">
        <f>(('Base-scenario'!BH86*'Unit emission'!I129)*4545454.54545455)/30</f>
        <v>0</v>
      </c>
      <c r="BH85" s="9">
        <f>(('Base-scenario'!BI86*'Unit emission'!J129)*4545454.54545455)/30</f>
        <v>0</v>
      </c>
      <c r="BI85" s="9">
        <f>(('Base-scenario'!BJ86*'Unit emission'!K129)*4545454.54545455)/30</f>
        <v>0</v>
      </c>
      <c r="BJ85" s="9">
        <f>(('Base-scenario'!BK86*'Unit emission'!L129)*4545454.54545455)/30</f>
        <v>0</v>
      </c>
      <c r="BK85" s="9">
        <f>(('Base-scenario'!BL86*'Unit emission'!M129)*4545454.54545455)/30</f>
        <v>0</v>
      </c>
      <c r="BL85" s="9">
        <f>(('Base-scenario'!BM86*'Unit emission'!N129)*4545454.54545455)/30</f>
        <v>0</v>
      </c>
      <c r="BM85" s="9">
        <f>(('Base-scenario'!BN86*'Unit emission'!O129)*4545454.54545455)/30</f>
        <v>0</v>
      </c>
      <c r="BN85" s="9">
        <f>(('Base-scenario'!BO86*'Unit emission'!P129)*4545454.54545455)/30</f>
        <v>0</v>
      </c>
      <c r="BO85" s="9">
        <f>(('Base-scenario'!BP86*'Unit emission'!Q129)*4545454.54545455)/30</f>
        <v>0</v>
      </c>
      <c r="BP85" s="9">
        <f>(('Base-scenario'!BQ86*'Unit emission'!R129)*4545454.54545455)/30</f>
        <v>0</v>
      </c>
      <c r="BQ85" s="9">
        <v>0</v>
      </c>
      <c r="BR85" s="9">
        <f>(('Base-scenario'!BS86*'Unit emission'!C129)*4545454.54545455)/30</f>
        <v>0</v>
      </c>
      <c r="BS85" s="9">
        <f>(('Base-scenario'!BT86*'Unit emission'!D129)*4545454.54545455)/30</f>
        <v>0</v>
      </c>
      <c r="BT85" s="9">
        <f>(('Base-scenario'!BU86*'Unit emission'!E129)*4545454.54545455)/30</f>
        <v>0</v>
      </c>
      <c r="BU85" s="9">
        <f>(('Base-scenario'!BV86*'Unit emission'!F129)*4545454.54545455)/30</f>
        <v>0</v>
      </c>
      <c r="BV85" s="9">
        <f>(('Base-scenario'!BW86*'Unit emission'!G129)*4545454.54545455)/30</f>
        <v>0</v>
      </c>
      <c r="BW85" s="9">
        <f>(('Base-scenario'!BX86*'Unit emission'!H129)*4545454.54545455)/30</f>
        <v>0</v>
      </c>
      <c r="BX85" s="9">
        <f>(('Base-scenario'!BY86*'Unit emission'!I129)*4545454.54545455)/30</f>
        <v>0</v>
      </c>
      <c r="BY85" s="9">
        <f>(('Base-scenario'!BZ86*'Unit emission'!J129)*4545454.54545455)/30</f>
        <v>0</v>
      </c>
      <c r="BZ85" s="9">
        <f>(('Base-scenario'!CA86*'Unit emission'!K129)*4545454.54545455)/30</f>
        <v>0</v>
      </c>
      <c r="CA85" s="9">
        <f>(('Base-scenario'!CB86*'Unit emission'!L129)*4545454.54545455)/30</f>
        <v>0</v>
      </c>
      <c r="CB85" s="9">
        <f>(('Base-scenario'!CC86*'Unit emission'!M129)*4545454.54545455)/30</f>
        <v>0</v>
      </c>
      <c r="CC85" s="9">
        <f>(('Base-scenario'!CD86*'Unit emission'!N129)*4545454.54545455)/30</f>
        <v>0</v>
      </c>
      <c r="CD85" s="9">
        <f>(('Base-scenario'!CE86*'Unit emission'!O129)*4545454.54545455)/30</f>
        <v>0</v>
      </c>
      <c r="CE85" s="9">
        <f>(('Base-scenario'!CF86*'Unit emission'!P129)*4545454.54545455)/30</f>
        <v>0</v>
      </c>
      <c r="CF85" s="9">
        <f>(('Base-scenario'!CG86*'Unit emission'!Q129)*4545454.54545455)/30</f>
        <v>0</v>
      </c>
      <c r="CG85" s="9">
        <f>(('Base-scenario'!CH86*'Unit emission'!R129)*4545454.54545455)/30</f>
        <v>0</v>
      </c>
      <c r="CH85">
        <v>0</v>
      </c>
      <c r="CI85">
        <v>0</v>
      </c>
      <c r="CJ85">
        <v>68.266666666666666</v>
      </c>
      <c r="CK85">
        <f>(('RCP26 scenario'!C86*'Unit emission'!T129+'RCP26 scenario'!C174*'Unit emission'!T261)*4545454.54545455)/30</f>
        <v>1168736986.5896657</v>
      </c>
      <c r="CL85">
        <f>(('RCP26 scenario'!D86*'Unit emission'!U129+'RCP26 scenario'!D174*'Unit emission'!U261)*4545454.54545455)/30</f>
        <v>381584584.39961046</v>
      </c>
      <c r="CM85">
        <f>(('RCP26 scenario'!E86*'Unit emission'!V129+'RCP26 scenario'!E174*'Unit emission'!V261)*4545454.54545455)/30</f>
        <v>101086408.1414683</v>
      </c>
      <c r="CN85">
        <f>(('RCP26 scenario'!F86*'Unit emission'!W129+'RCP26 scenario'!F174*'Unit emission'!W261)*4545454.54545455)/30</f>
        <v>130315060.04701594</v>
      </c>
      <c r="CO85">
        <f>(('RCP26 scenario'!G86*'Unit emission'!X129+'RCP26 scenario'!G174*'Unit emission'!X261)*4545454.54545455)/30</f>
        <v>1030512034.5362283</v>
      </c>
      <c r="CP85">
        <f>(('RCP26 scenario'!H86*'Unit emission'!Y129+'RCP26 scenario'!H174*'Unit emission'!Y261)*4545454.54545455)/30</f>
        <v>130471621.27582008</v>
      </c>
      <c r="CQ85">
        <f>(('RCP26 scenario'!I86*'Unit emission'!Z129+'RCP26 scenario'!I174*'Unit emission'!Z261)*4545454.54545455)/30</f>
        <v>86341286.590533763</v>
      </c>
      <c r="CR85">
        <f>(('RCP26 scenario'!J86*'Unit emission'!AA129+'RCP26 scenario'!J174*'Unit emission'!AA261)*4545454.54545455)/30</f>
        <v>131532142.65346624</v>
      </c>
      <c r="CS85">
        <f>(('RCP26 scenario'!K86*'Unit emission'!AB129+'RCP26 scenario'!K174*'Unit emission'!AB261)*4545454.54545455)/30</f>
        <v>493428892.84398335</v>
      </c>
      <c r="CT85">
        <f>(('RCP26 scenario'!L86*'Unit emission'!AC129+'RCP26 scenario'!L174*'Unit emission'!AC261)*4545454.54545455)/30</f>
        <v>347908984.47403681</v>
      </c>
      <c r="CU85">
        <f>(('RCP26 scenario'!M86*'Unit emission'!AD129+'RCP26 scenario'!M174*'Unit emission'!AD261)*4545454.54545455)/30</f>
        <v>134838053.06191555</v>
      </c>
      <c r="CV85">
        <f>(('RCP26 scenario'!N86*'Unit emission'!AE129+'RCP26 scenario'!N174*'Unit emission'!AE261)*4545454.54545455)/30</f>
        <v>109036813.70572308</v>
      </c>
      <c r="CW85">
        <f>(('RCP26 scenario'!O86*'Unit emission'!AF129+'RCP26 scenario'!O174*'Unit emission'!AF261)*4545454.54545455)/30</f>
        <v>118753209.51127346</v>
      </c>
      <c r="CX85">
        <f>(('RCP26 scenario'!P86*'Unit emission'!AG129+'RCP26 scenario'!P174*'Unit emission'!AG261)*4545454.54545455)/30</f>
        <v>63326586.019194372</v>
      </c>
      <c r="CY85">
        <f>(('RCP26 scenario'!Q86*'Unit emission'!AH129+'RCP26 scenario'!Q174*'Unit emission'!AH261)*4545454.54545455)/30</f>
        <v>91671638.271672487</v>
      </c>
      <c r="CZ85">
        <f>(('RCP26 scenario'!R86*'Unit emission'!AI129+'RCP26 scenario'!R174*'Unit emission'!AI261)*4545454.54545455)/30</f>
        <v>406717380.70854771</v>
      </c>
      <c r="DA85">
        <f>(('RCP26 scenario'!S86*'Unit emission'!AJ129)*4545454.54545455)/30</f>
        <v>0</v>
      </c>
      <c r="DB85">
        <f>(('RCP26 scenario'!T86*'Unit emission'!T129+'RCP26 scenario'!T174*'Unit emission'!T261)*4545454.54545455)/30</f>
        <v>897902101.37829137</v>
      </c>
      <c r="DC85">
        <f>(('RCP26 scenario'!U86*'Unit emission'!U129+'RCP26 scenario'!U174*'Unit emission'!U261)*4545454.54545455)/30</f>
        <v>284310947.58276433</v>
      </c>
      <c r="DD85">
        <f>(('RCP26 scenario'!V86*'Unit emission'!V129+'RCP26 scenario'!V174*'Unit emission'!V261)*4545454.54545455)/30</f>
        <v>74816874.025929406</v>
      </c>
      <c r="DE85">
        <f>(('RCP26 scenario'!W86*'Unit emission'!W129+'RCP26 scenario'!W174*'Unit emission'!W261)*4545454.54545455)/30</f>
        <v>96710154.809837595</v>
      </c>
      <c r="DF85">
        <f>(('RCP26 scenario'!X86*'Unit emission'!X129+'RCP26 scenario'!X174*'Unit emission'!X261)*4545454.54545455)/30</f>
        <v>760497434.20457089</v>
      </c>
      <c r="DG85">
        <f>(('RCP26 scenario'!Y86*'Unit emission'!Y129+'RCP26 scenario'!Y174*'Unit emission'!Y261)*4545454.54545455)/30</f>
        <v>95750237.541806266</v>
      </c>
      <c r="DH85">
        <f>(('RCP26 scenario'!Z86*'Unit emission'!Z129+'RCP26 scenario'!Z174*'Unit emission'!Z261)*4545454.54545455)/30</f>
        <v>63749859.281739883</v>
      </c>
      <c r="DI85">
        <f>(('RCP26 scenario'!AA86*'Unit emission'!AA129+'RCP26 scenario'!AA174*'Unit emission'!AA261)*4545454.54545455)/30</f>
        <v>90132625.842601359</v>
      </c>
      <c r="DJ85">
        <f>(('RCP26 scenario'!AB86*'Unit emission'!AB129+'RCP26 scenario'!AB174*'Unit emission'!AB261)*4545454.54545455)/30</f>
        <v>334120870.59184164</v>
      </c>
      <c r="DK85">
        <f>(('RCP26 scenario'!AC86*'Unit emission'!AC129+'RCP26 scenario'!AC174*'Unit emission'!AC261)*4545454.54545455)/30</f>
        <v>259835609.41293952</v>
      </c>
      <c r="DL85">
        <f>(('RCP26 scenario'!AD86*'Unit emission'!AD129+'RCP26 scenario'!AD174*'Unit emission'!AD261)*4545454.54545455)/30</f>
        <v>93049075.405102283</v>
      </c>
      <c r="DM85">
        <f>(('RCP26 scenario'!AE86*'Unit emission'!AE129+'RCP26 scenario'!AE174*'Unit emission'!AE261)*4545454.54545455)/30</f>
        <v>81962575.564111978</v>
      </c>
      <c r="DN85">
        <f>(('RCP26 scenario'!AF86*'Unit emission'!AF129+'RCP26 scenario'!AF174*'Unit emission'!AF261)*4545454.54545455)/30</f>
        <v>87562343.785233647</v>
      </c>
      <c r="DO85">
        <f>(('RCP26 scenario'!AG86*'Unit emission'!AG129+'RCP26 scenario'!AG174*'Unit emission'!AG261)*4545454.54545455)/30</f>
        <v>13804438.638782404</v>
      </c>
      <c r="DP85">
        <f>(('RCP26 scenario'!AH86*'Unit emission'!AH129+'RCP26 scenario'!AH174*'Unit emission'!AH261)*4545454.54545455)/30</f>
        <v>69507267.77743046</v>
      </c>
      <c r="DQ85">
        <f>(('RCP26 scenario'!AI86*'Unit emission'!AI129+'RCP26 scenario'!AI174*'Unit emission'!AI261)*4545454.54545455)/30</f>
        <v>298781794.73261446</v>
      </c>
      <c r="DR85">
        <f>(('RCP26 scenario'!AJ86*'Unit emission'!AJ129)*4545454.54545455)/30</f>
        <v>0</v>
      </c>
      <c r="DS85">
        <f>(('RCP26 scenario'!AK86*'Unit emission'!T129+'RCP26 scenario'!AK174*'Unit emission'!T261)*4545454.54545455)/30</f>
        <v>627067216.16690874</v>
      </c>
      <c r="DT85">
        <f>(('RCP26 scenario'!AL86*'Unit emission'!U129+'RCP26 scenario'!AL174*'Unit emission'!U261)*4545454.54545455)/30</f>
        <v>54531861.559431456</v>
      </c>
      <c r="DU85">
        <f>(('RCP26 scenario'!AM86*'Unit emission'!V129+'RCP26 scenario'!AM174*'Unit emission'!V261)*4545454.54545455)/30</f>
        <v>-25189858.287536394</v>
      </c>
      <c r="DV85">
        <f>(('RCP26 scenario'!AN86*'Unit emission'!W129+'RCP26 scenario'!AN174*'Unit emission'!W261)*4545454.54545455)/30</f>
        <v>63105249.572659157</v>
      </c>
      <c r="DW85">
        <f>(('RCP26 scenario'!AO86*'Unit emission'!X129+'RCP26 scenario'!AO174*'Unit emission'!X261)*4545454.54545455)/30</f>
        <v>490482833.87291324</v>
      </c>
      <c r="DX85">
        <f>(('RCP26 scenario'!AP86*'Unit emission'!Y129+'RCP26 scenario'!AP174*'Unit emission'!Y261)*4545454.54545455)/30</f>
        <v>61028853.807792149</v>
      </c>
      <c r="DY85">
        <f>(('RCP26 scenario'!AQ86*'Unit emission'!Z129+'RCP26 scenario'!AQ174*'Unit emission'!Z261)*4545454.54545455)/30</f>
        <v>41158431.9729461</v>
      </c>
      <c r="DZ85">
        <f>(('RCP26 scenario'!AR86*'Unit emission'!AA129+'RCP26 scenario'!AR174*'Unit emission'!AA261)*4545454.54545455)/30</f>
        <v>48733109.031736389</v>
      </c>
      <c r="EA85">
        <f>(('RCP26 scenario'!AS86*'Unit emission'!AB129+'RCP26 scenario'!AS174*'Unit emission'!AB261)*4545454.54545455)/30</f>
        <v>174812848.33970425</v>
      </c>
      <c r="EB85">
        <f>(('RCP26 scenario'!AT86*'Unit emission'!AC129+'RCP26 scenario'!AT174*'Unit emission'!AC261)*4545454.54545455)/30</f>
        <v>171762234.35184002</v>
      </c>
      <c r="EC85">
        <f>(('RCP26 scenario'!AU86*'Unit emission'!AD129+'RCP26 scenario'!AU174*'Unit emission'!AD261)*4545454.54545455)/30</f>
        <v>-1462732.9450398672</v>
      </c>
      <c r="ED85">
        <f>(('RCP26 scenario'!AV86*'Unit emission'!AE129+'RCP26 scenario'!AV174*'Unit emission'!AE261)*4545454.54545455)/30</f>
        <v>54888337.422500998</v>
      </c>
      <c r="EE85">
        <f>(('RCP26 scenario'!AW86*'Unit emission'!AF129+'RCP26 scenario'!AW174*'Unit emission'!AF261)*4545454.54545455)/30</f>
        <v>56371478.059192635</v>
      </c>
      <c r="EF85">
        <f>(('RCP26 scenario'!AX86*'Unit emission'!AG129+'RCP26 scenario'!AX174*'Unit emission'!AG261)*4545454.54545455)/30</f>
        <v>0</v>
      </c>
      <c r="EG85">
        <f>(('RCP26 scenario'!AY86*'Unit emission'!AH129+'RCP26 scenario'!AY174*'Unit emission'!AH261)*4545454.54545455)/30</f>
        <v>47342897.283188619</v>
      </c>
      <c r="EH85">
        <f>(('RCP26 scenario'!AZ86*'Unit emission'!AI129+'RCP26 scenario'!AZ174*'Unit emission'!AI261)*4545454.54545455)/30</f>
        <v>114411940.39333817</v>
      </c>
      <c r="EI85">
        <f>(('RCP26 scenario'!BA86*'Unit emission'!AJ129)*4545454.54545455)/30</f>
        <v>0</v>
      </c>
      <c r="EJ85" s="9">
        <f>(('RCP26 scenario'!BB86*'Unit emission'!T129)*4545454.54545455)/30</f>
        <v>0</v>
      </c>
      <c r="EK85" s="9">
        <f>(('RCP26 scenario'!BC86*'Unit emission'!U129)*4545454.54545455)/30</f>
        <v>0</v>
      </c>
      <c r="EL85" s="9">
        <f>(('RCP26 scenario'!BD86*'Unit emission'!V129)*4545454.54545455)/30</f>
        <v>0</v>
      </c>
      <c r="EM85" s="9">
        <f>(('RCP26 scenario'!BE86*'Unit emission'!W129)*4545454.54545455)/30</f>
        <v>0</v>
      </c>
      <c r="EN85" s="9">
        <f>(('RCP26 scenario'!BF86*'Unit emission'!X129)*4545454.54545455)/30</f>
        <v>0</v>
      </c>
      <c r="EO85" s="9">
        <f>(('RCP26 scenario'!BG86*'Unit emission'!Y129)*4545454.54545455)/30</f>
        <v>0</v>
      </c>
      <c r="EP85" s="9">
        <f>(('RCP26 scenario'!BH86*'Unit emission'!Z129)*4545454.54545455)/30</f>
        <v>0</v>
      </c>
      <c r="EQ85" s="9">
        <f>(('RCP26 scenario'!BI86*'Unit emission'!AA129)*4545454.54545455)/30</f>
        <v>0</v>
      </c>
      <c r="ER85" s="9">
        <f>(('RCP26 scenario'!BJ86*'Unit emission'!AB129)*4545454.54545455)/30</f>
        <v>0</v>
      </c>
      <c r="ES85" s="9">
        <f>(('RCP26 scenario'!BK86*'Unit emission'!AC129)*4545454.54545455)/30</f>
        <v>0</v>
      </c>
      <c r="ET85" s="9">
        <f>(('RCP26 scenario'!BL86*'Unit emission'!AD129)*4545454.54545455)/30</f>
        <v>0</v>
      </c>
      <c r="EU85" s="9">
        <f>(('RCP26 scenario'!BM86*'Unit emission'!AE129)*4545454.54545455)/30</f>
        <v>0</v>
      </c>
      <c r="EV85" s="9">
        <f>(('RCP26 scenario'!BN86*'Unit emission'!AF129)*4545454.54545455)/30</f>
        <v>0</v>
      </c>
      <c r="EW85" s="9">
        <f>(('RCP26 scenario'!BO86*'Unit emission'!AG129)*4545454.54545455)/30</f>
        <v>0</v>
      </c>
      <c r="EX85" s="9">
        <f>(('RCP26 scenario'!BP86*'Unit emission'!AH129)*4545454.54545455)/30</f>
        <v>0</v>
      </c>
      <c r="EY85" s="9">
        <f>(('RCP26 scenario'!BQ86*'Unit emission'!AI129)*4545454.54545455)/30</f>
        <v>0</v>
      </c>
      <c r="EZ85" s="9">
        <f>(('RCP26 scenario'!BR86*'Unit emission'!AJ129)*4545454.54545455)/30</f>
        <v>0</v>
      </c>
      <c r="FA85" s="9">
        <f>(('RCP26 scenario'!BS86*'Unit emission'!T129)*4545454.54545455)/30</f>
        <v>0</v>
      </c>
      <c r="FB85" s="9">
        <f>(('RCP26 scenario'!BT86*'Unit emission'!U129)*4545454.54545455)/30</f>
        <v>0</v>
      </c>
      <c r="FC85" s="9">
        <f>(('RCP26 scenario'!BU86*'Unit emission'!V129)*4545454.54545455)/30</f>
        <v>0</v>
      </c>
      <c r="FD85" s="9">
        <f>(('RCP26 scenario'!BV86*'Unit emission'!W129)*4545454.54545455)/30</f>
        <v>0</v>
      </c>
      <c r="FE85" s="9">
        <f>(('RCP26 scenario'!BW86*'Unit emission'!X129)*4545454.54545455)/30</f>
        <v>0</v>
      </c>
      <c r="FF85" s="9">
        <f>(('RCP26 scenario'!BX86*'Unit emission'!Y129)*4545454.54545455)/30</f>
        <v>0</v>
      </c>
      <c r="FG85" s="9">
        <f>(('RCP26 scenario'!BY86*'Unit emission'!Z129)*4545454.54545455)/30</f>
        <v>0</v>
      </c>
      <c r="FH85" s="9">
        <f>(('RCP26 scenario'!BZ86*'Unit emission'!AA129)*4545454.54545455)/30</f>
        <v>0</v>
      </c>
      <c r="FI85" s="9">
        <f>(('RCP26 scenario'!CA86*'Unit emission'!AB129)*4545454.54545455)/30</f>
        <v>0</v>
      </c>
      <c r="FJ85" s="9">
        <f>(('RCP26 scenario'!CB86*'Unit emission'!AC129)*4545454.54545455)/30</f>
        <v>0</v>
      </c>
      <c r="FK85" s="9">
        <f>(('RCP26 scenario'!CC86*'Unit emission'!AD129)*4545454.54545455)/30</f>
        <v>0</v>
      </c>
      <c r="FL85" s="9">
        <f>(('RCP26 scenario'!CD86*'Unit emission'!AE129)*4545454.54545455)/30</f>
        <v>0</v>
      </c>
      <c r="FM85" s="9">
        <f>(('RCP26 scenario'!CE86*'Unit emission'!AF129)*4545454.54545455)/30</f>
        <v>0</v>
      </c>
      <c r="FN85" s="9">
        <f>(('RCP26 scenario'!CF86*'Unit emission'!AG129)*4545454.54545455)/30</f>
        <v>0</v>
      </c>
      <c r="FO85" s="9">
        <f>(('RCP26 scenario'!CG86*'Unit emission'!AH129)*4545454.54545455)/30</f>
        <v>0</v>
      </c>
      <c r="FP85" s="9">
        <f>(('RCP26 scenario'!CH86*'Unit emission'!AI129)*4545454.54545455)/30</f>
        <v>0</v>
      </c>
      <c r="FQ85">
        <v>0</v>
      </c>
      <c r="FR85">
        <v>0</v>
      </c>
      <c r="FS85">
        <v>68.266666666666666</v>
      </c>
      <c r="FT85">
        <f>(('RCP19 scenario'!C86*'Unit emission'!AK129+'RCP19 scenario'!C174*'Unit emission'!AK261)*4545454.54545455)/30</f>
        <v>685917539.31151092</v>
      </c>
      <c r="FU85">
        <f>(('RCP19 scenario'!D86*'Unit emission'!AL129+'RCP19 scenario'!D174*'Unit emission'!AL261)*4545454.54545455)/30</f>
        <v>59291646.227680922</v>
      </c>
      <c r="FV85">
        <f>(('RCP19 scenario'!E86*'Unit emission'!AM129+'RCP19 scenario'!E174*'Unit emission'!AM261)*4545454.54545455)/30</f>
        <v>132606273.27829608</v>
      </c>
      <c r="FW85">
        <f>(('RCP19 scenario'!F86*'Unit emission'!AN129+'RCP19 scenario'!F174*'Unit emission'!AN261)*4545454.54545455)/30</f>
        <v>94316652.986311823</v>
      </c>
      <c r="FX85">
        <f>(('RCP19 scenario'!G86*'Unit emission'!AO129+'RCP19 scenario'!G174*'Unit emission'!AO261)*4545454.54545455)/30</f>
        <v>1162421778.5275335</v>
      </c>
      <c r="FY85">
        <f>(('RCP19 scenario'!H86*'Unit emission'!AP129+'RCP19 scenario'!H174*'Unit emission'!AP261)*4545454.54545455)/30</f>
        <v>159057822.73594964</v>
      </c>
      <c r="FZ85">
        <f>(('RCP19 scenario'!I86*'Unit emission'!AQ129+'RCP19 scenario'!I174*'Unit emission'!AQ261)*4545454.54545455)/30</f>
        <v>53994006.764762446</v>
      </c>
      <c r="GA85">
        <f>(('RCP19 scenario'!J86*'Unit emission'!AR129+'RCP19 scenario'!J174*'Unit emission'!AR261)*4545454.54545455)/30</f>
        <v>-1149678.2300643777</v>
      </c>
      <c r="GB85">
        <f>(('RCP19 scenario'!K86*'Unit emission'!AS129+'RCP19 scenario'!K174*'Unit emission'!AS261)*4545454.54545455)/30</f>
        <v>916125956.80958414</v>
      </c>
      <c r="GC85">
        <f>(('RCP19 scenario'!L86*'Unit emission'!AT129+'RCP19 scenario'!L174*'Unit emission'!AT261)*4545454.54545455)/30</f>
        <v>454511716.34003806</v>
      </c>
      <c r="GD85">
        <f>(('RCP19 scenario'!M86*'Unit emission'!AU129+'RCP19 scenario'!M174*'Unit emission'!AU261)*4545454.54545455)/30</f>
        <v>199719123.99554512</v>
      </c>
      <c r="GE85">
        <f>(('RCP19 scenario'!N86*'Unit emission'!AV129+'RCP19 scenario'!N174*'Unit emission'!AV261)*4545454.54545455)/30</f>
        <v>51682980.732347324</v>
      </c>
      <c r="GF85">
        <f>(('RCP19 scenario'!O86*'Unit emission'!AW129+'RCP19 scenario'!O174*'Unit emission'!AW261)*4545454.54545455)/30</f>
        <v>92416292.321093068</v>
      </c>
      <c r="GG85">
        <f>(('RCP19 scenario'!P86*'Unit emission'!AX129+'RCP19 scenario'!P174*'Unit emission'!AX261)*4545454.54545455)/30</f>
        <v>9682632.731590284</v>
      </c>
      <c r="GH85">
        <f>(('RCP19 scenario'!Q86*'Unit emission'!AY129+'RCP19 scenario'!Q174*'Unit emission'!AY261)*4545454.54545455)/30</f>
        <v>755179.49390196579</v>
      </c>
      <c r="GI85">
        <f>(('RCP19 scenario'!R86*'Unit emission'!AZ129+'RCP19 scenario'!R174*'Unit emission'!AZ261)*4545454.54545455)/30</f>
        <v>636657801.45532203</v>
      </c>
      <c r="GJ85">
        <f>(('RCP19 scenario'!S86*'Unit emission'!BA129)*4545454.54545455)/30</f>
        <v>0</v>
      </c>
      <c r="GK85">
        <f>(('RCP19 scenario'!T86*'Unit emission'!AK129+'RCP19 scenario'!T174*'Unit emission'!AK261)*4545454.54545455)/30</f>
        <v>551623697.51703799</v>
      </c>
      <c r="GL85">
        <f>(('RCP19 scenario'!U86*'Unit emission'!AL129+'RCP19 scenario'!U174*'Unit emission'!AL261)*4545454.54545455)/30</f>
        <v>42834937.891616039</v>
      </c>
      <c r="GM85">
        <f>(('RCP19 scenario'!V86*'Unit emission'!AM129+'RCP19 scenario'!V174*'Unit emission'!AM261)*4545454.54545455)/30</f>
        <v>114680141.97417358</v>
      </c>
      <c r="GN85">
        <f>(('RCP19 scenario'!W86*'Unit emission'!AN129+'RCP19 scenario'!W174*'Unit emission'!AN261)*4545454.54545455)/30</f>
        <v>71137687.541520983</v>
      </c>
      <c r="GO85">
        <f>(('RCP19 scenario'!X86*'Unit emission'!AO129+'RCP19 scenario'!X174*'Unit emission'!AO261)*4545454.54545455)/30</f>
        <v>875052119.05100095</v>
      </c>
      <c r="GP85">
        <f>(('RCP19 scenario'!Y86*'Unit emission'!AP129+'RCP19 scenario'!Y174*'Unit emission'!AP261)*4545454.54545455)/30</f>
        <v>118900269.24818653</v>
      </c>
      <c r="GQ85">
        <f>(('RCP19 scenario'!Z86*'Unit emission'!AQ129+'RCP19 scenario'!Z174*'Unit emission'!AQ261)*4545454.54545455)/30</f>
        <v>41040437.689268976</v>
      </c>
      <c r="GR85">
        <f>(('RCP19 scenario'!AA86*'Unit emission'!AR129+'RCP19 scenario'!AA174*'Unit emission'!AR261)*4545454.54545455)/30</f>
        <v>-1149678.2300643777</v>
      </c>
      <c r="GS85">
        <f>(('RCP19 scenario'!AB86*'Unit emission'!AS129+'RCP19 scenario'!AB174*'Unit emission'!AS261)*4545454.54545455)/30</f>
        <v>688976161.68366838</v>
      </c>
      <c r="GT85">
        <f>(('RCP19 scenario'!AC86*'Unit emission'!AT129+'RCP19 scenario'!AC174*'Unit emission'!AT261)*4545454.54545455)/30</f>
        <v>342844739.91255814</v>
      </c>
      <c r="GU85">
        <f>(('RCP19 scenario'!AD86*'Unit emission'!AU129+'RCP19 scenario'!AD174*'Unit emission'!AU261)*4545454.54545455)/30</f>
        <v>149160265.90898314</v>
      </c>
      <c r="GV85">
        <f>(('RCP19 scenario'!AE86*'Unit emission'!AV129+'RCP19 scenario'!AE174*'Unit emission'!AV261)*4545454.54545455)/30</f>
        <v>39254118.394161649</v>
      </c>
      <c r="GW85">
        <f>(('RCP19 scenario'!AF86*'Unit emission'!AW129+'RCP19 scenario'!AF174*'Unit emission'!AW261)*4545454.54545455)/30</f>
        <v>70237706.385318786</v>
      </c>
      <c r="GX85">
        <f>(('RCP19 scenario'!AG86*'Unit emission'!AX129+'RCP19 scenario'!AG174*'Unit emission'!AX261)*4545454.54545455)/30</f>
        <v>5471290.8546825051</v>
      </c>
      <c r="GY85">
        <f>(('RCP19 scenario'!AH86*'Unit emission'!AY129+'RCP19 scenario'!AH174*'Unit emission'!AY261)*4545454.54545455)/30</f>
        <v>1445825.0545101012</v>
      </c>
      <c r="GZ85">
        <f>(('RCP19 scenario'!AI86*'Unit emission'!AZ129+'RCP19 scenario'!AI174*'Unit emission'!AZ261)*4545454.54545455)/30</f>
        <v>475379036.56338704</v>
      </c>
      <c r="HA85">
        <f>(('RCP19 scenario'!AJ86*'Unit emission'!BA129)*4545454.54545455)/30</f>
        <v>0</v>
      </c>
      <c r="HB85">
        <f>(('RCP19 scenario'!AK86*'Unit emission'!AK129+'RCP19 scenario'!AK174*'Unit emission'!AK261)*4545454.54545455)/30</f>
        <v>-70610680.201167867</v>
      </c>
      <c r="HC85">
        <f>(('RCP19 scenario'!AL86*'Unit emission'!AL129+'RCP19 scenario'!AL174*'Unit emission'!AL261)*4545454.54545455)/30</f>
        <v>26378229.555550981</v>
      </c>
      <c r="HD85">
        <f>(('RCP19 scenario'!AM86*'Unit emission'!AM129+'RCP19 scenario'!AM174*'Unit emission'!AM261)*4545454.54545455)/30</f>
        <v>-24916602.385388494</v>
      </c>
      <c r="HE85">
        <f>(('RCP19 scenario'!AN86*'Unit emission'!AN129+'RCP19 scenario'!AN174*'Unit emission'!AN261)*4545454.54545455)/30</f>
        <v>45307613.136828847</v>
      </c>
      <c r="HF85">
        <f>(('RCP19 scenario'!AO86*'Unit emission'!AO129+'RCP19 scenario'!AO174*'Unit emission'!AO261)*4545454.54545455)/30</f>
        <v>587682459.57448268</v>
      </c>
      <c r="HG85">
        <f>(('RCP19 scenario'!AP86*'Unit emission'!AP129+'RCP19 scenario'!AP174*'Unit emission'!AP261)*4545454.54545455)/30</f>
        <v>78742715.760423571</v>
      </c>
      <c r="HH85">
        <f>(('RCP19 scenario'!AQ86*'Unit emission'!AQ129+'RCP19 scenario'!AQ174*'Unit emission'!AQ261)*4545454.54545455)/30</f>
        <v>28086868.613775253</v>
      </c>
      <c r="HI85">
        <f>(('RCP19 scenario'!AR86*'Unit emission'!AR129+'RCP19 scenario'!AR174*'Unit emission'!AR261)*4545454.54545455)/30</f>
        <v>-1149678.2300643777</v>
      </c>
      <c r="HJ85">
        <f>(('RCP19 scenario'!AS86*'Unit emission'!AS129+'RCP19 scenario'!AS174*'Unit emission'!AS261)*4545454.54545455)/30</f>
        <v>461826366.55774617</v>
      </c>
      <c r="HK85">
        <f>(('RCP19 scenario'!AT86*'Unit emission'!AT129+'RCP19 scenario'!AT174*'Unit emission'!AT261)*4545454.54545455)/30</f>
        <v>231177763.48507637</v>
      </c>
      <c r="HL85">
        <f>(('RCP19 scenario'!AU86*'Unit emission'!AU129+'RCP19 scenario'!AU174*'Unit emission'!AU261)*4545454.54545455)/30</f>
        <v>-1442778.3722383906</v>
      </c>
      <c r="HM85">
        <f>(('RCP19 scenario'!AV86*'Unit emission'!AV129+'RCP19 scenario'!AV174*'Unit emission'!AV261)*4545454.54545455)/30</f>
        <v>26825256.055975806</v>
      </c>
      <c r="HN85">
        <f>(('RCP19 scenario'!AW86*'Unit emission'!AW129+'RCP19 scenario'!AW174*'Unit emission'!AW261)*4545454.54545455)/30</f>
        <v>48059120.449544176</v>
      </c>
      <c r="HO85">
        <f>(('RCP19 scenario'!AX86*'Unit emission'!AX129+'RCP19 scenario'!AX174*'Unit emission'!AX261)*4545454.54545455)/30</f>
        <v>0</v>
      </c>
      <c r="HP85">
        <f>(('RCP19 scenario'!AY86*'Unit emission'!AY129+'RCP19 scenario'!AY174*'Unit emission'!AY261)*4545454.54545455)/30</f>
        <v>2136470.6151184868</v>
      </c>
      <c r="HQ85">
        <f>(('RCP19 scenario'!AZ86*'Unit emission'!AZ129+'RCP19 scenario'!AZ174*'Unit emission'!AZ261)*4545454.54545455)/30</f>
        <v>314100271.67145383</v>
      </c>
      <c r="HR85">
        <f>(('RCP19 scenario'!BA86*'Unit emission'!BA129)*4545454.54545455)/30</f>
        <v>0</v>
      </c>
      <c r="HS85" s="9">
        <f>(('RCP19 scenario'!BB86*'Unit emission'!AK129)*4545454.54545455)/30</f>
        <v>0</v>
      </c>
      <c r="HT85" s="9">
        <f>(('RCP19 scenario'!BC86*'Unit emission'!AL129)*4545454.54545455)/30</f>
        <v>0</v>
      </c>
      <c r="HU85" s="9">
        <f>(('RCP19 scenario'!BD86*'Unit emission'!AM129)*4545454.54545455)/30</f>
        <v>0</v>
      </c>
      <c r="HV85" s="9">
        <f>(('RCP19 scenario'!BE86*'Unit emission'!AN129)*4545454.54545455)/30</f>
        <v>0</v>
      </c>
      <c r="HW85" s="9">
        <f>(('RCP19 scenario'!BF86*'Unit emission'!AO129)*4545454.54545455)/30</f>
        <v>0</v>
      </c>
      <c r="HX85" s="9">
        <f>(('RCP19 scenario'!BG86*'Unit emission'!AP129)*4545454.54545455)/30</f>
        <v>0</v>
      </c>
      <c r="HY85" s="9">
        <f>(('RCP19 scenario'!BH86*'Unit emission'!AQ129)*4545454.54545455)/30</f>
        <v>0</v>
      </c>
      <c r="HZ85" s="9">
        <f>(('RCP19 scenario'!BI86*'Unit emission'!AR129)*4545454.54545455)/30</f>
        <v>0</v>
      </c>
      <c r="IA85" s="9">
        <f>(('RCP19 scenario'!BJ86*'Unit emission'!AS129)*4545454.54545455)/30</f>
        <v>0</v>
      </c>
      <c r="IB85" s="9">
        <f>(('RCP19 scenario'!BK86*'Unit emission'!AT129)*4545454.54545455)/30</f>
        <v>0</v>
      </c>
      <c r="IC85" s="9">
        <f>(('RCP19 scenario'!BL86*'Unit emission'!AU129)*4545454.54545455)/30</f>
        <v>0</v>
      </c>
      <c r="ID85" s="9">
        <f>(('RCP19 scenario'!BM86*'Unit emission'!AV129)*4545454.54545455)/30</f>
        <v>0</v>
      </c>
      <c r="IE85" s="9">
        <f>(('RCP19 scenario'!BN86*'Unit emission'!AW129)*4545454.54545455)/30</f>
        <v>0</v>
      </c>
      <c r="IF85" s="9">
        <f>(('RCP19 scenario'!BO86*'Unit emission'!AX129)*4545454.54545455)/30</f>
        <v>0</v>
      </c>
      <c r="IG85" s="9">
        <f>(('RCP19 scenario'!BP86*'Unit emission'!AY129)*4545454.54545455)/30</f>
        <v>0</v>
      </c>
      <c r="IH85" s="9">
        <f>(('RCP19 scenario'!BQ86*'Unit emission'!AZ129)*4545454.54545455)/30</f>
        <v>0</v>
      </c>
      <c r="II85" s="9">
        <f>(('RCP19 scenario'!BR86*'Unit emission'!BA129)*4545454.54545455)/30</f>
        <v>0</v>
      </c>
      <c r="IJ85" s="9">
        <f>(('RCP19 scenario'!BS86*'Unit emission'!AK129)*4545454.54545455)/30</f>
        <v>0</v>
      </c>
      <c r="IK85" s="9">
        <f>(('RCP19 scenario'!BT86*'Unit emission'!AL129)*4545454.54545455)/30</f>
        <v>0</v>
      </c>
      <c r="IL85" s="9">
        <f>(('RCP19 scenario'!BU86*'Unit emission'!AM129)*4545454.54545455)/30</f>
        <v>0</v>
      </c>
      <c r="IM85" s="9">
        <f>(('RCP19 scenario'!BV86*'Unit emission'!AN129)*4545454.54545455)/30</f>
        <v>0</v>
      </c>
      <c r="IN85" s="9">
        <f>(('RCP19 scenario'!BW86*'Unit emission'!AO129)*4545454.54545455)/30</f>
        <v>0</v>
      </c>
      <c r="IO85" s="9">
        <f>(('RCP19 scenario'!BX86*'Unit emission'!AP129)*4545454.54545455)/30</f>
        <v>0</v>
      </c>
      <c r="IP85" s="9">
        <f>(('RCP19 scenario'!BY86*'Unit emission'!AQ129)*4545454.54545455)/30</f>
        <v>0</v>
      </c>
      <c r="IQ85" s="9">
        <f>(('RCP19 scenario'!BZ86*'Unit emission'!AR129)*4545454.54545455)/30</f>
        <v>0</v>
      </c>
      <c r="IR85" s="9">
        <f>(('RCP19 scenario'!CA86*'Unit emission'!AS129)*4545454.54545455)/30</f>
        <v>0</v>
      </c>
      <c r="IS85" s="9">
        <f>(('RCP19 scenario'!CB86*'Unit emission'!AT129)*4545454.54545455)/30</f>
        <v>0</v>
      </c>
      <c r="IT85" s="9">
        <f>(('RCP19 scenario'!CC86*'Unit emission'!AU129)*4545454.54545455)/30</f>
        <v>0</v>
      </c>
      <c r="IU85" s="9">
        <f>(('RCP19 scenario'!CD86*'Unit emission'!AV129)*4545454.54545455)/30</f>
        <v>0</v>
      </c>
      <c r="IV85" s="9">
        <f>(('RCP19 scenario'!CE86*'Unit emission'!AW129)*4545454.54545455)/30</f>
        <v>0</v>
      </c>
      <c r="IW85" s="9">
        <f>(('RCP19 scenario'!CF86*'Unit emission'!AX129)*4545454.54545455)/30</f>
        <v>0</v>
      </c>
      <c r="IX85" s="9">
        <f>(('RCP19 scenario'!CG86*'Unit emission'!AY129)*4545454.54545455)/30</f>
        <v>0</v>
      </c>
      <c r="IY85" s="9">
        <f>(('RCP19 scenario'!CH86*'Unit emission'!AZ129)*4545454.54545455)/30</f>
        <v>0</v>
      </c>
    </row>
    <row r="86" spans="1:259" x14ac:dyDescent="0.25">
      <c r="A86">
        <v>2049</v>
      </c>
      <c r="B86">
        <f>(('Base-scenario'!C87*'Unit emission'!C130+'Base-scenario'!C175*'Unit emission'!C262)*4545454.54545455)/30</f>
        <v>1808194150.5296667</v>
      </c>
      <c r="C86">
        <f>(('Base-scenario'!D87*'Unit emission'!D130+'Base-scenario'!D175*'Unit emission'!D262)*4545454.54545455)/30</f>
        <v>1007426885.6813093</v>
      </c>
      <c r="D86">
        <f>(('Base-scenario'!E87*'Unit emission'!E130+'Base-scenario'!E175*'Unit emission'!E262)*4545454.54545455)/30</f>
        <v>112063023.16196896</v>
      </c>
      <c r="E86">
        <f>(('Base-scenario'!F87*'Unit emission'!F130+'Base-scenario'!F175*'Unit emission'!F262)*4545454.54545455)/30</f>
        <v>109026288.21677877</v>
      </c>
      <c r="F86">
        <f>(('Base-scenario'!G87*'Unit emission'!G130+'Base-scenario'!G175*'Unit emission'!G262)*4545454.54545455)/30</f>
        <v>518247817.06116694</v>
      </c>
      <c r="G86">
        <f>(('Base-scenario'!H87*'Unit emission'!H130+'Base-scenario'!H175*'Unit emission'!H262)*4545454.54545455)/30</f>
        <v>130874945.57157545</v>
      </c>
      <c r="H86">
        <f>(('Base-scenario'!I87*'Unit emission'!I130+'Base-scenario'!I175*'Unit emission'!I262)*4545454.54545455)/30</f>
        <v>218108220.2846579</v>
      </c>
      <c r="I86">
        <f>(('Base-scenario'!J87*'Unit emission'!J130+'Base-scenario'!J175*'Unit emission'!J262)*4545454.54545455)/30</f>
        <v>424197778.03674722</v>
      </c>
      <c r="J86">
        <f>(('Base-scenario'!K87*'Unit emission'!K130+'Base-scenario'!K175*'Unit emission'!K262)*4545454.54545455)/30</f>
        <v>-12861592.356516609</v>
      </c>
      <c r="K86">
        <f>(('Base-scenario'!L87*'Unit emission'!L130+'Base-scenario'!L175*'Unit emission'!L262)*4545454.54545455)/30</f>
        <v>689858241.91410398</v>
      </c>
      <c r="L86">
        <f>(('Base-scenario'!M87*'Unit emission'!M130+'Base-scenario'!M175*'Unit emission'!M262)*4545454.54545455)/30</f>
        <v>724783117.34419417</v>
      </c>
      <c r="M86">
        <f>(('Base-scenario'!N87*'Unit emission'!N130+'Base-scenario'!N175*'Unit emission'!N262)*4545454.54545455)/30</f>
        <v>105101766.72105275</v>
      </c>
      <c r="N86">
        <f>(('Base-scenario'!O87*'Unit emission'!O130+'Base-scenario'!O175*'Unit emission'!O262)*4545454.54545455)/30</f>
        <v>119626250.96594873</v>
      </c>
      <c r="O86">
        <f>(('Base-scenario'!P87*'Unit emission'!P130+'Base-scenario'!P175*'Unit emission'!P262)*4545454.54545455)/30</f>
        <v>97587438.100517243</v>
      </c>
      <c r="P86">
        <f>(('Base-scenario'!Q87*'Unit emission'!Q130+'Base-scenario'!Q175*'Unit emission'!Q262)*4545454.54545455)/30</f>
        <v>156627195.94370452</v>
      </c>
      <c r="Q86">
        <f>(('Base-scenario'!R87*'Unit emission'!R130+'Base-scenario'!R175*'Unit emission'!R262)*4545454.54545455)/30</f>
        <v>448695210.4923963</v>
      </c>
      <c r="R86">
        <v>0</v>
      </c>
      <c r="S86">
        <f>(('Base-scenario'!T87*'Unit emission'!C130+'Base-scenario'!T175*'Unit emission'!C262)*4545454.54545455)/30</f>
        <v>283247462.74862736</v>
      </c>
      <c r="T86">
        <f>(('Base-scenario'!U87*'Unit emission'!D130+'Base-scenario'!U175*'Unit emission'!D262)*4545454.54545455)/30</f>
        <v>790491363.4166131</v>
      </c>
      <c r="U86">
        <f>(('Base-scenario'!V87*'Unit emission'!E130+'Base-scenario'!V175*'Unit emission'!E262)*4545454.54545455)/30</f>
        <v>89003951.795191795</v>
      </c>
      <c r="V86">
        <f>(('Base-scenario'!W87*'Unit emission'!F130+'Base-scenario'!W175*'Unit emission'!F262)*4545454.54545455)/30</f>
        <v>86585337.612392113</v>
      </c>
      <c r="W86">
        <f>(('Base-scenario'!X87*'Unit emission'!G130+'Base-scenario'!X175*'Unit emission'!G262)*4545454.54545455)/30</f>
        <v>326809856.70574355</v>
      </c>
      <c r="X86">
        <f>(('Base-scenario'!Y87*'Unit emission'!H130+'Base-scenario'!Y175*'Unit emission'!H262)*4545454.54545455)/30</f>
        <v>92289390.650667325</v>
      </c>
      <c r="Y86">
        <f>(('Base-scenario'!Z87*'Unit emission'!I130+'Base-scenario'!Z175*'Unit emission'!I262)*4545454.54545455)/30</f>
        <v>167015603.44520998</v>
      </c>
      <c r="Z86">
        <f>(('Base-scenario'!AA87*'Unit emission'!J130+'Base-scenario'!AA175*'Unit emission'!J262)*4545454.54545455)/30</f>
        <v>320533412.11027104</v>
      </c>
      <c r="AA86">
        <f>(('Base-scenario'!AB87*'Unit emission'!K130+'Base-scenario'!AB175*'Unit emission'!K262)*4545454.54545455)/30</f>
        <v>-12861592.356516609</v>
      </c>
      <c r="AB86">
        <f>(('Base-scenario'!AC87*'Unit emission'!L130+'Base-scenario'!AC175*'Unit emission'!L262)*4545454.54545455)/30</f>
        <v>498513738.62124461</v>
      </c>
      <c r="AC86">
        <f>(('Base-scenario'!AD87*'Unit emission'!M130+'Base-scenario'!AD175*'Unit emission'!M262)*4545454.54545455)/30</f>
        <v>527545275.01974648</v>
      </c>
      <c r="AD86">
        <f>(('Base-scenario'!AE87*'Unit emission'!N130+'Base-scenario'!AE175*'Unit emission'!N262)*4545454.54545455)/30</f>
        <v>77262089.519487426</v>
      </c>
      <c r="AE86">
        <f>(('Base-scenario'!AF87*'Unit emission'!O130+'Base-scenario'!AF175*'Unit emission'!O262)*4545454.54545455)/30</f>
        <v>84633652.628189862</v>
      </c>
      <c r="AF86">
        <f>(('Base-scenario'!AG87*'Unit emission'!P130+'Base-scenario'!AG175*'Unit emission'!P262)*4545454.54545455)/30</f>
        <v>58067181.447423302</v>
      </c>
      <c r="AG86">
        <f>(('Base-scenario'!AH87*'Unit emission'!Q130+'Base-scenario'!AH175*'Unit emission'!Q262)*4545454.54545455)/30</f>
        <v>113022599.65738545</v>
      </c>
      <c r="AH86">
        <f>(('Base-scenario'!AI87*'Unit emission'!R130+'Base-scenario'!AI175*'Unit emission'!R262)*4545454.54545455)/30</f>
        <v>309587513.09779638</v>
      </c>
      <c r="AI86">
        <v>0</v>
      </c>
      <c r="AJ86">
        <f>(('Base-scenario'!AK87*'Unit emission'!C130+'Base-scenario'!AK175*'Unit emission'!C262)*4545454.54545455)/30</f>
        <v>-69953880.907144547</v>
      </c>
      <c r="AK86">
        <f>(('Base-scenario'!AL87*'Unit emission'!D130+'Base-scenario'!AL175*'Unit emission'!D262)*4545454.54545455)/30</f>
        <v>572474632.50263822</v>
      </c>
      <c r="AL86">
        <f>(('Base-scenario'!AM87*'Unit emission'!E130+'Base-scenario'!AM175*'Unit emission'!E262)*4545454.54545455)/30</f>
        <v>65944880.428415112</v>
      </c>
      <c r="AM86">
        <f>(('Base-scenario'!AN87*'Unit emission'!F130+'Base-scenario'!AN175*'Unit emission'!F262)*4545454.54545455)/30</f>
        <v>64144387.008005455</v>
      </c>
      <c r="AN86">
        <f>(('Base-scenario'!AO87*'Unit emission'!G130+'Base-scenario'!AO175*'Unit emission'!G262)*4545454.54545455)/30</f>
        <v>-13495901.846333927</v>
      </c>
      <c r="AO86">
        <f>(('Base-scenario'!AP87*'Unit emission'!H130+'Base-scenario'!AP175*'Unit emission'!H262)*4545454.54545455)/30</f>
        <v>53703835.729759388</v>
      </c>
      <c r="AP86">
        <f>(('Base-scenario'!AQ87*'Unit emission'!I130+'Base-scenario'!AQ175*'Unit emission'!I262)*4545454.54545455)/30</f>
        <v>115922986.60576159</v>
      </c>
      <c r="AQ86">
        <f>(('Base-scenario'!AR87*'Unit emission'!J130+'Base-scenario'!AR175*'Unit emission'!J262)*4545454.54545455)/30</f>
        <v>216869046.1837948</v>
      </c>
      <c r="AR86">
        <f>(('Base-scenario'!AS87*'Unit emission'!K130+'Base-scenario'!AS175*'Unit emission'!K262)*4545454.54545455)/30</f>
        <v>-12861592.356516609</v>
      </c>
      <c r="AS86">
        <f>(('Base-scenario'!AT87*'Unit emission'!L130+'Base-scenario'!AT175*'Unit emission'!L262)*4545454.54545455)/30</f>
        <v>307169235.32838511</v>
      </c>
      <c r="AT86">
        <f>(('Base-scenario'!AU87*'Unit emission'!M130+'Base-scenario'!AU175*'Unit emission'!M262)*4545454.54545455)/30</f>
        <v>330307432.69529885</v>
      </c>
      <c r="AU86">
        <f>(('Base-scenario'!AV87*'Unit emission'!N130+'Base-scenario'!AV175*'Unit emission'!N262)*4545454.54545455)/30</f>
        <v>49422412.317921877</v>
      </c>
      <c r="AV86">
        <f>(('Base-scenario'!AW87*'Unit emission'!O130+'Base-scenario'!AW175*'Unit emission'!O262)*4545454.54545455)/30</f>
        <v>49641054.290430531</v>
      </c>
      <c r="AW86">
        <f>(('Base-scenario'!AX87*'Unit emission'!P130+'Base-scenario'!AX175*'Unit emission'!P262)*4545454.54545455)/30</f>
        <v>18546924.794330183</v>
      </c>
      <c r="AX86">
        <f>(('Base-scenario'!AY87*'Unit emission'!Q130+'Base-scenario'!AY175*'Unit emission'!Q262)*4545454.54545455)/30</f>
        <v>69418003.371066406</v>
      </c>
      <c r="AY86">
        <f>(('Base-scenario'!AZ87*'Unit emission'!R130+'Base-scenario'!AZ175*'Unit emission'!R262)*4545454.54545455)/30</f>
        <v>170479815.70319974</v>
      </c>
      <c r="AZ86">
        <v>0</v>
      </c>
      <c r="BA86" s="9">
        <f>(('Base-scenario'!BB87*'Unit emission'!C130)*4545454.54545455)/30</f>
        <v>0</v>
      </c>
      <c r="BB86" s="9">
        <f>(('Base-scenario'!BC87*'Unit emission'!D130)*4545454.54545455)/30</f>
        <v>0</v>
      </c>
      <c r="BC86" s="9">
        <f>(('Base-scenario'!BD87*'Unit emission'!E130)*4545454.54545455)/30</f>
        <v>0</v>
      </c>
      <c r="BD86" s="9">
        <f>(('Base-scenario'!BE87*'Unit emission'!F130)*4545454.54545455)/30</f>
        <v>0</v>
      </c>
      <c r="BE86" s="9">
        <f>(('Base-scenario'!BF87*'Unit emission'!G130)*4545454.54545455)/30</f>
        <v>0</v>
      </c>
      <c r="BF86" s="9">
        <f>(('Base-scenario'!BG87*'Unit emission'!H130)*4545454.54545455)/30</f>
        <v>0</v>
      </c>
      <c r="BG86" s="9">
        <f>(('Base-scenario'!BH87*'Unit emission'!I130)*4545454.54545455)/30</f>
        <v>0</v>
      </c>
      <c r="BH86" s="9">
        <f>(('Base-scenario'!BI87*'Unit emission'!J130)*4545454.54545455)/30</f>
        <v>0</v>
      </c>
      <c r="BI86" s="9">
        <f>(('Base-scenario'!BJ87*'Unit emission'!K130)*4545454.54545455)/30</f>
        <v>0</v>
      </c>
      <c r="BJ86" s="9">
        <f>(('Base-scenario'!BK87*'Unit emission'!L130)*4545454.54545455)/30</f>
        <v>0</v>
      </c>
      <c r="BK86" s="9">
        <f>(('Base-scenario'!BL87*'Unit emission'!M130)*4545454.54545455)/30</f>
        <v>0</v>
      </c>
      <c r="BL86" s="9">
        <f>(('Base-scenario'!BM87*'Unit emission'!N130)*4545454.54545455)/30</f>
        <v>0</v>
      </c>
      <c r="BM86" s="9">
        <f>(('Base-scenario'!BN87*'Unit emission'!O130)*4545454.54545455)/30</f>
        <v>0</v>
      </c>
      <c r="BN86" s="9">
        <f>(('Base-scenario'!BO87*'Unit emission'!P130)*4545454.54545455)/30</f>
        <v>0</v>
      </c>
      <c r="BO86" s="9">
        <f>(('Base-scenario'!BP87*'Unit emission'!Q130)*4545454.54545455)/30</f>
        <v>0</v>
      </c>
      <c r="BP86" s="9">
        <f>(('Base-scenario'!BQ87*'Unit emission'!R130)*4545454.54545455)/30</f>
        <v>0</v>
      </c>
      <c r="BQ86" s="9">
        <v>0</v>
      </c>
      <c r="BR86" s="9">
        <f>(('Base-scenario'!BS87*'Unit emission'!C130)*4545454.54545455)/30</f>
        <v>0</v>
      </c>
      <c r="BS86" s="9">
        <f>(('Base-scenario'!BT87*'Unit emission'!D130)*4545454.54545455)/30</f>
        <v>0</v>
      </c>
      <c r="BT86" s="9">
        <f>(('Base-scenario'!BU87*'Unit emission'!E130)*4545454.54545455)/30</f>
        <v>0</v>
      </c>
      <c r="BU86" s="9">
        <f>(('Base-scenario'!BV87*'Unit emission'!F130)*4545454.54545455)/30</f>
        <v>0</v>
      </c>
      <c r="BV86" s="9">
        <f>(('Base-scenario'!BW87*'Unit emission'!G130)*4545454.54545455)/30</f>
        <v>0</v>
      </c>
      <c r="BW86" s="9">
        <f>(('Base-scenario'!BX87*'Unit emission'!H130)*4545454.54545455)/30</f>
        <v>0</v>
      </c>
      <c r="BX86" s="9">
        <f>(('Base-scenario'!BY87*'Unit emission'!I130)*4545454.54545455)/30</f>
        <v>0</v>
      </c>
      <c r="BY86" s="9">
        <f>(('Base-scenario'!BZ87*'Unit emission'!J130)*4545454.54545455)/30</f>
        <v>0</v>
      </c>
      <c r="BZ86" s="9">
        <f>(('Base-scenario'!CA87*'Unit emission'!K130)*4545454.54545455)/30</f>
        <v>0</v>
      </c>
      <c r="CA86" s="9">
        <f>(('Base-scenario'!CB87*'Unit emission'!L130)*4545454.54545455)/30</f>
        <v>0</v>
      </c>
      <c r="CB86" s="9">
        <f>(('Base-scenario'!CC87*'Unit emission'!M130)*4545454.54545455)/30</f>
        <v>0</v>
      </c>
      <c r="CC86" s="9">
        <f>(('Base-scenario'!CD87*'Unit emission'!N130)*4545454.54545455)/30</f>
        <v>0</v>
      </c>
      <c r="CD86" s="9">
        <f>(('Base-scenario'!CE87*'Unit emission'!O130)*4545454.54545455)/30</f>
        <v>0</v>
      </c>
      <c r="CE86" s="9">
        <f>(('Base-scenario'!CF87*'Unit emission'!P130)*4545454.54545455)/30</f>
        <v>0</v>
      </c>
      <c r="CF86" s="9">
        <f>(('Base-scenario'!CG87*'Unit emission'!Q130)*4545454.54545455)/30</f>
        <v>0</v>
      </c>
      <c r="CG86" s="9">
        <f>(('Base-scenario'!CH87*'Unit emission'!R130)*4545454.54545455)/30</f>
        <v>0</v>
      </c>
      <c r="CH86">
        <v>0</v>
      </c>
      <c r="CI86">
        <v>0</v>
      </c>
      <c r="CJ86">
        <v>68.3</v>
      </c>
      <c r="CK86">
        <f>(('RCP26 scenario'!C87*'Unit emission'!T130+'RCP26 scenario'!C175*'Unit emission'!T262)*4545454.54545455)/30</f>
        <v>899326922.07217431</v>
      </c>
      <c r="CL86">
        <f>(('RCP26 scenario'!D87*'Unit emission'!U130+'RCP26 scenario'!D175*'Unit emission'!U262)*4545454.54545455)/30</f>
        <v>728320273.91332614</v>
      </c>
      <c r="CM86">
        <f>(('RCP26 scenario'!E87*'Unit emission'!V130+'RCP26 scenario'!E175*'Unit emission'!V262)*4545454.54545455)/30</f>
        <v>163042877.68006307</v>
      </c>
      <c r="CN86">
        <f>(('RCP26 scenario'!F87*'Unit emission'!W130+'RCP26 scenario'!F175*'Unit emission'!W262)*4545454.54545455)/30</f>
        <v>146357392.60036549</v>
      </c>
      <c r="CO86">
        <f>(('RCP26 scenario'!G87*'Unit emission'!X130+'RCP26 scenario'!G175*'Unit emission'!X262)*4545454.54545455)/30</f>
        <v>922669346.06630969</v>
      </c>
      <c r="CP86">
        <f>(('RCP26 scenario'!H87*'Unit emission'!Y130+'RCP26 scenario'!H175*'Unit emission'!Y262)*4545454.54545455)/30</f>
        <v>122407395.19792578</v>
      </c>
      <c r="CQ86">
        <f>(('RCP26 scenario'!I87*'Unit emission'!Z130+'RCP26 scenario'!I175*'Unit emission'!Z262)*4545454.54545455)/30</f>
        <v>92403291.121881738</v>
      </c>
      <c r="CR86">
        <f>(('RCP26 scenario'!J87*'Unit emission'!AA130+'RCP26 scenario'!J175*'Unit emission'!AA262)*4545454.54545455)/30</f>
        <v>241491483.51840395</v>
      </c>
      <c r="CS86">
        <f>(('RCP26 scenario'!K87*'Unit emission'!AB130+'RCP26 scenario'!K175*'Unit emission'!AB262)*4545454.54545455)/30</f>
        <v>307296117.84711063</v>
      </c>
      <c r="CT86">
        <f>(('RCP26 scenario'!L87*'Unit emission'!AC130+'RCP26 scenario'!L175*'Unit emission'!AC262)*4545454.54545455)/30</f>
        <v>423536661.58635926</v>
      </c>
      <c r="CU86">
        <f>(('RCP26 scenario'!M87*'Unit emission'!AD130+'RCP26 scenario'!M175*'Unit emission'!AD262)*4545454.54545455)/30</f>
        <v>180868017.81945136</v>
      </c>
      <c r="CV86">
        <f>(('RCP26 scenario'!N87*'Unit emission'!AE130+'RCP26 scenario'!N175*'Unit emission'!AE262)*4545454.54545455)/30</f>
        <v>113947744.8349364</v>
      </c>
      <c r="CW86">
        <f>(('RCP26 scenario'!O87*'Unit emission'!AF130+'RCP26 scenario'!O175*'Unit emission'!AF262)*4545454.54545455)/30</f>
        <v>89848028.039205387</v>
      </c>
      <c r="CX86">
        <f>(('RCP26 scenario'!P87*'Unit emission'!AG130+'RCP26 scenario'!P175*'Unit emission'!AG262)*4545454.54545455)/30</f>
        <v>89873373.829571173</v>
      </c>
      <c r="CY86">
        <f>(('RCP26 scenario'!Q87*'Unit emission'!AH130+'RCP26 scenario'!Q175*'Unit emission'!AH262)*4545454.54545455)/30</f>
        <v>97673427.007843211</v>
      </c>
      <c r="CZ86">
        <f>(('RCP26 scenario'!R87*'Unit emission'!AI130+'RCP26 scenario'!R175*'Unit emission'!AI262)*4545454.54545455)/30</f>
        <v>387650062.39484799</v>
      </c>
      <c r="DA86">
        <f>(('RCP26 scenario'!S87*'Unit emission'!AJ130)*4545454.54545455)/30</f>
        <v>0</v>
      </c>
      <c r="DB86">
        <f>(('RCP26 scenario'!T87*'Unit emission'!T130+'RCP26 scenario'!T175*'Unit emission'!T262)*4545454.54545455)/30</f>
        <v>701010051.63805521</v>
      </c>
      <c r="DC86">
        <f>(('RCP26 scenario'!U87*'Unit emission'!U130+'RCP26 scenario'!U175*'Unit emission'!U262)*4545454.54545455)/30</f>
        <v>585038992.8566494</v>
      </c>
      <c r="DD86">
        <f>(('RCP26 scenario'!V87*'Unit emission'!V130+'RCP26 scenario'!V175*'Unit emission'!V262)*4545454.54545455)/30</f>
        <v>131679183.70650958</v>
      </c>
      <c r="DE86">
        <f>(('RCP26 scenario'!W87*'Unit emission'!W130+'RCP26 scenario'!W175*'Unit emission'!W262)*4545454.54545455)/30</f>
        <v>114656750.82916065</v>
      </c>
      <c r="DF86">
        <f>(('RCP26 scenario'!X87*'Unit emission'!X130+'RCP26 scenario'!X175*'Unit emission'!X262)*4545454.54545455)/30</f>
        <v>686864519.56499505</v>
      </c>
      <c r="DG86">
        <f>(('RCP26 scenario'!Y87*'Unit emission'!Y130+'RCP26 scenario'!Y175*'Unit emission'!Y262)*4545454.54545455)/30</f>
        <v>90908720.734553516</v>
      </c>
      <c r="DH86">
        <f>(('RCP26 scenario'!Z87*'Unit emission'!Z130+'RCP26 scenario'!Z175*'Unit emission'!Z262)*4545454.54545455)/30</f>
        <v>72945133.439880535</v>
      </c>
      <c r="DI86">
        <f>(('RCP26 scenario'!AA87*'Unit emission'!AA130+'RCP26 scenario'!AA175*'Unit emission'!AA262)*4545454.54545455)/30</f>
        <v>188636438.29461163</v>
      </c>
      <c r="DJ86">
        <f>(('RCP26 scenario'!AB87*'Unit emission'!AB130+'RCP26 scenario'!AB175*'Unit emission'!AB262)*4545454.54545455)/30</f>
        <v>213240178.31288728</v>
      </c>
      <c r="DK86">
        <f>(('RCP26 scenario'!AC87*'Unit emission'!AC130+'RCP26 scenario'!AC175*'Unit emission'!AC262)*4545454.54545455)/30</f>
        <v>316605876.63037878</v>
      </c>
      <c r="DL86">
        <f>(('RCP26 scenario'!AD87*'Unit emission'!AD130+'RCP26 scenario'!AD175*'Unit emission'!AD262)*4545454.54545455)/30</f>
        <v>133660741.59494178</v>
      </c>
      <c r="DM86">
        <f>(('RCP26 scenario'!AE87*'Unit emission'!AE130+'RCP26 scenario'!AE175*'Unit emission'!AE262)*4545454.54545455)/30</f>
        <v>85628957.479159445</v>
      </c>
      <c r="DN86">
        <f>(('RCP26 scenario'!AF87*'Unit emission'!AF130+'RCP26 scenario'!AF175*'Unit emission'!AF262)*4545454.54545455)/30</f>
        <v>69629206.666931659</v>
      </c>
      <c r="DO86">
        <f>(('RCP26 scenario'!AG87*'Unit emission'!AG130+'RCP26 scenario'!AG175*'Unit emission'!AG262)*4545454.54545455)/30</f>
        <v>64454182.42510967</v>
      </c>
      <c r="DP86">
        <f>(('RCP26 scenario'!AH87*'Unit emission'!AH130+'RCP26 scenario'!AH175*'Unit emission'!AH262)*4545454.54545455)/30</f>
        <v>74882412.794856891</v>
      </c>
      <c r="DQ86">
        <f>(('RCP26 scenario'!AI87*'Unit emission'!AI130+'RCP26 scenario'!AI175*'Unit emission'!AI262)*4545454.54545455)/30</f>
        <v>295360253.91585308</v>
      </c>
      <c r="DR86">
        <f>(('RCP26 scenario'!AJ87*'Unit emission'!AJ130)*4545454.54545455)/30</f>
        <v>0</v>
      </c>
      <c r="DS86">
        <f>(('RCP26 scenario'!AK87*'Unit emission'!T130+'RCP26 scenario'!AK175*'Unit emission'!T262)*4545454.54545455)/30</f>
        <v>502693181.20393711</v>
      </c>
      <c r="DT86">
        <f>(('RCP26 scenario'!AL87*'Unit emission'!U130+'RCP26 scenario'!AL175*'Unit emission'!U262)*4545454.54545455)/30</f>
        <v>441757711.79997367</v>
      </c>
      <c r="DU86">
        <f>(('RCP26 scenario'!AM87*'Unit emission'!V130+'RCP26 scenario'!AM175*'Unit emission'!V262)*4545454.54545455)/30</f>
        <v>-17416420.571100187</v>
      </c>
      <c r="DV86">
        <f>(('RCP26 scenario'!AN87*'Unit emission'!W130+'RCP26 scenario'!AN175*'Unit emission'!W262)*4545454.54545455)/30</f>
        <v>82956109.057955921</v>
      </c>
      <c r="DW86">
        <f>(('RCP26 scenario'!AO87*'Unit emission'!X130+'RCP26 scenario'!AO175*'Unit emission'!X262)*4545454.54545455)/30</f>
        <v>451059693.06368053</v>
      </c>
      <c r="DX86">
        <f>(('RCP26 scenario'!AP87*'Unit emission'!Y130+'RCP26 scenario'!AP175*'Unit emission'!Y262)*4545454.54545455)/30</f>
        <v>59410046.271180578</v>
      </c>
      <c r="DY86">
        <f>(('RCP26 scenario'!AQ87*'Unit emission'!Z130+'RCP26 scenario'!AQ175*'Unit emission'!Z262)*4545454.54545455)/30</f>
        <v>53486975.757879302</v>
      </c>
      <c r="DZ86">
        <f>(('RCP26 scenario'!AR87*'Unit emission'!AA130+'RCP26 scenario'!AR175*'Unit emission'!AA262)*4545454.54545455)/30</f>
        <v>135781393.07082036</v>
      </c>
      <c r="EA86">
        <f>(('RCP26 scenario'!AS87*'Unit emission'!AB130+'RCP26 scenario'!AS175*'Unit emission'!AB262)*4545454.54545455)/30</f>
        <v>119184238.77865975</v>
      </c>
      <c r="EB86">
        <f>(('RCP26 scenario'!AT87*'Unit emission'!AC130+'RCP26 scenario'!AT175*'Unit emission'!AC262)*4545454.54545455)/30</f>
        <v>209675091.6743995</v>
      </c>
      <c r="EC86">
        <f>(('RCP26 scenario'!AU87*'Unit emission'!AD130+'RCP26 scenario'!AU175*'Unit emission'!AD262)*4545454.54545455)/30</f>
        <v>-3384243.181599312</v>
      </c>
      <c r="ED86">
        <f>(('RCP26 scenario'!AV87*'Unit emission'!AE130+'RCP26 scenario'!AV175*'Unit emission'!AE262)*4545454.54545455)/30</f>
        <v>57310170.123382114</v>
      </c>
      <c r="EE86">
        <f>(('RCP26 scenario'!AW87*'Unit emission'!AF130+'RCP26 scenario'!AW175*'Unit emission'!AF262)*4545454.54545455)/30</f>
        <v>49410385.294657908</v>
      </c>
      <c r="EF86">
        <f>(('RCP26 scenario'!AX87*'Unit emission'!AG130+'RCP26 scenario'!AX175*'Unit emission'!AG262)*4545454.54545455)/30</f>
        <v>-48472.806382738214</v>
      </c>
      <c r="EG86">
        <f>(('RCP26 scenario'!AY87*'Unit emission'!AH130+'RCP26 scenario'!AY175*'Unit emission'!AH262)*4545454.54545455)/30</f>
        <v>52091398.581870779</v>
      </c>
      <c r="EH86">
        <f>(('RCP26 scenario'!AZ87*'Unit emission'!AI130+'RCP26 scenario'!AZ175*'Unit emission'!AI262)*4545454.54545455)/30</f>
        <v>203070445.43685907</v>
      </c>
      <c r="EI86">
        <f>(('RCP26 scenario'!BA87*'Unit emission'!AJ130)*4545454.54545455)/30</f>
        <v>0</v>
      </c>
      <c r="EJ86" s="9">
        <f>(('RCP26 scenario'!BB87*'Unit emission'!T130)*4545454.54545455)/30</f>
        <v>0</v>
      </c>
      <c r="EK86" s="9">
        <f>(('RCP26 scenario'!BC87*'Unit emission'!U130)*4545454.54545455)/30</f>
        <v>0</v>
      </c>
      <c r="EL86" s="9">
        <f>(('RCP26 scenario'!BD87*'Unit emission'!V130)*4545454.54545455)/30</f>
        <v>0</v>
      </c>
      <c r="EM86" s="9">
        <f>(('RCP26 scenario'!BE87*'Unit emission'!W130)*4545454.54545455)/30</f>
        <v>0</v>
      </c>
      <c r="EN86" s="9">
        <f>(('RCP26 scenario'!BF87*'Unit emission'!X130)*4545454.54545455)/30</f>
        <v>0</v>
      </c>
      <c r="EO86" s="9">
        <f>(('RCP26 scenario'!BG87*'Unit emission'!Y130)*4545454.54545455)/30</f>
        <v>0</v>
      </c>
      <c r="EP86" s="9">
        <f>(('RCP26 scenario'!BH87*'Unit emission'!Z130)*4545454.54545455)/30</f>
        <v>0</v>
      </c>
      <c r="EQ86" s="9">
        <f>(('RCP26 scenario'!BI87*'Unit emission'!AA130)*4545454.54545455)/30</f>
        <v>0</v>
      </c>
      <c r="ER86" s="9">
        <f>(('RCP26 scenario'!BJ87*'Unit emission'!AB130)*4545454.54545455)/30</f>
        <v>0</v>
      </c>
      <c r="ES86" s="9">
        <f>(('RCP26 scenario'!BK87*'Unit emission'!AC130)*4545454.54545455)/30</f>
        <v>0</v>
      </c>
      <c r="ET86" s="9">
        <f>(('RCP26 scenario'!BL87*'Unit emission'!AD130)*4545454.54545455)/30</f>
        <v>0</v>
      </c>
      <c r="EU86" s="9">
        <f>(('RCP26 scenario'!BM87*'Unit emission'!AE130)*4545454.54545455)/30</f>
        <v>0</v>
      </c>
      <c r="EV86" s="9">
        <f>(('RCP26 scenario'!BN87*'Unit emission'!AF130)*4545454.54545455)/30</f>
        <v>0</v>
      </c>
      <c r="EW86" s="9">
        <f>(('RCP26 scenario'!BO87*'Unit emission'!AG130)*4545454.54545455)/30</f>
        <v>0</v>
      </c>
      <c r="EX86" s="9">
        <f>(('RCP26 scenario'!BP87*'Unit emission'!AH130)*4545454.54545455)/30</f>
        <v>0</v>
      </c>
      <c r="EY86" s="9">
        <f>(('RCP26 scenario'!BQ87*'Unit emission'!AI130)*4545454.54545455)/30</f>
        <v>0</v>
      </c>
      <c r="EZ86" s="9">
        <f>(('RCP26 scenario'!BR87*'Unit emission'!AJ130)*4545454.54545455)/30</f>
        <v>0</v>
      </c>
      <c r="FA86" s="9">
        <f>(('RCP26 scenario'!BS87*'Unit emission'!T130)*4545454.54545455)/30</f>
        <v>0</v>
      </c>
      <c r="FB86" s="9">
        <f>(('RCP26 scenario'!BT87*'Unit emission'!U130)*4545454.54545455)/30</f>
        <v>0</v>
      </c>
      <c r="FC86" s="9">
        <f>(('RCP26 scenario'!BU87*'Unit emission'!V130)*4545454.54545455)/30</f>
        <v>0</v>
      </c>
      <c r="FD86" s="9">
        <f>(('RCP26 scenario'!BV87*'Unit emission'!W130)*4545454.54545455)/30</f>
        <v>0</v>
      </c>
      <c r="FE86" s="9">
        <f>(('RCP26 scenario'!BW87*'Unit emission'!X130)*4545454.54545455)/30</f>
        <v>0</v>
      </c>
      <c r="FF86" s="9">
        <f>(('RCP26 scenario'!BX87*'Unit emission'!Y130)*4545454.54545455)/30</f>
        <v>0</v>
      </c>
      <c r="FG86" s="9">
        <f>(('RCP26 scenario'!BY87*'Unit emission'!Z130)*4545454.54545455)/30</f>
        <v>0</v>
      </c>
      <c r="FH86" s="9">
        <f>(('RCP26 scenario'!BZ87*'Unit emission'!AA130)*4545454.54545455)/30</f>
        <v>0</v>
      </c>
      <c r="FI86" s="9">
        <f>(('RCP26 scenario'!CA87*'Unit emission'!AB130)*4545454.54545455)/30</f>
        <v>0</v>
      </c>
      <c r="FJ86" s="9">
        <f>(('RCP26 scenario'!CB87*'Unit emission'!AC130)*4545454.54545455)/30</f>
        <v>0</v>
      </c>
      <c r="FK86" s="9">
        <f>(('RCP26 scenario'!CC87*'Unit emission'!AD130)*4545454.54545455)/30</f>
        <v>0</v>
      </c>
      <c r="FL86" s="9">
        <f>(('RCP26 scenario'!CD87*'Unit emission'!AE130)*4545454.54545455)/30</f>
        <v>0</v>
      </c>
      <c r="FM86" s="9">
        <f>(('RCP26 scenario'!CE87*'Unit emission'!AF130)*4545454.54545455)/30</f>
        <v>0</v>
      </c>
      <c r="FN86" s="9">
        <f>(('RCP26 scenario'!CF87*'Unit emission'!AG130)*4545454.54545455)/30</f>
        <v>0</v>
      </c>
      <c r="FO86" s="9">
        <f>(('RCP26 scenario'!CG87*'Unit emission'!AH130)*4545454.54545455)/30</f>
        <v>0</v>
      </c>
      <c r="FP86" s="9">
        <f>(('RCP26 scenario'!CH87*'Unit emission'!AI130)*4545454.54545455)/30</f>
        <v>0</v>
      </c>
      <c r="FQ86">
        <v>0</v>
      </c>
      <c r="FR86">
        <v>0</v>
      </c>
      <c r="FS86">
        <v>68.3</v>
      </c>
      <c r="FT86">
        <f>(('RCP19 scenario'!C87*'Unit emission'!AK130+'RCP19 scenario'!C175*'Unit emission'!AK262)*4545454.54545455)/30</f>
        <v>612238735.24763834</v>
      </c>
      <c r="FU86">
        <f>(('RCP19 scenario'!D87*'Unit emission'!AL130+'RCP19 scenario'!D175*'Unit emission'!AL262)*4545454.54545455)/30</f>
        <v>394224121.71125752</v>
      </c>
      <c r="FV86">
        <f>(('RCP19 scenario'!E87*'Unit emission'!AM130+'RCP19 scenario'!E175*'Unit emission'!AM262)*4545454.54545455)/30</f>
        <v>111437082.55098523</v>
      </c>
      <c r="FW86">
        <f>(('RCP19 scenario'!F87*'Unit emission'!AN130+'RCP19 scenario'!F175*'Unit emission'!AN262)*4545454.54545455)/30</f>
        <v>103377283.79098232</v>
      </c>
      <c r="FX86">
        <f>(('RCP19 scenario'!G87*'Unit emission'!AO130+'RCP19 scenario'!G175*'Unit emission'!AO262)*4545454.54545455)/30</f>
        <v>965496259.39122307</v>
      </c>
      <c r="FY86">
        <f>(('RCP19 scenario'!H87*'Unit emission'!AP130+'RCP19 scenario'!H175*'Unit emission'!AP262)*4545454.54545455)/30</f>
        <v>142551539.38797659</v>
      </c>
      <c r="FZ86">
        <f>(('RCP19 scenario'!I87*'Unit emission'!AQ130+'RCP19 scenario'!I175*'Unit emission'!AQ262)*4545454.54545455)/30</f>
        <v>64707130.488300808</v>
      </c>
      <c r="GA86">
        <f>(('RCP19 scenario'!J87*'Unit emission'!AR130+'RCP19 scenario'!J175*'Unit emission'!AR262)*4545454.54545455)/30</f>
        <v>104892497.01387961</v>
      </c>
      <c r="GB86">
        <f>(('RCP19 scenario'!K87*'Unit emission'!AS130+'RCP19 scenario'!K175*'Unit emission'!AS262)*4545454.54545455)/30</f>
        <v>831189709.40118635</v>
      </c>
      <c r="GC86">
        <f>(('RCP19 scenario'!L87*'Unit emission'!AT130+'RCP19 scenario'!L175*'Unit emission'!AT262)*4545454.54545455)/30</f>
        <v>475736858.44375432</v>
      </c>
      <c r="GD86">
        <f>(('RCP19 scenario'!M87*'Unit emission'!AU130+'RCP19 scenario'!M175*'Unit emission'!AU262)*4545454.54545455)/30</f>
        <v>212291358.06403452</v>
      </c>
      <c r="GE86">
        <f>(('RCP19 scenario'!N87*'Unit emission'!AV130+'RCP19 scenario'!N175*'Unit emission'!AV262)*4545454.54545455)/30</f>
        <v>45295793.49794545</v>
      </c>
      <c r="GF86">
        <f>(('RCP19 scenario'!O87*'Unit emission'!AW130+'RCP19 scenario'!O175*'Unit emission'!AW262)*4545454.54545455)/30</f>
        <v>128191454.67111082</v>
      </c>
      <c r="GG86">
        <f>(('RCP19 scenario'!P87*'Unit emission'!AX130+'RCP19 scenario'!P175*'Unit emission'!AX262)*4545454.54545455)/30</f>
        <v>20631483.246162217</v>
      </c>
      <c r="GH86">
        <f>(('RCP19 scenario'!Q87*'Unit emission'!AY130+'RCP19 scenario'!Q175*'Unit emission'!AY262)*4545454.54545455)/30</f>
        <v>14945001.065764777</v>
      </c>
      <c r="GI86">
        <f>(('RCP19 scenario'!R87*'Unit emission'!AZ130+'RCP19 scenario'!R175*'Unit emission'!AZ262)*4545454.54545455)/30</f>
        <v>669182265.27304482</v>
      </c>
      <c r="GJ86">
        <f>(('RCP19 scenario'!S87*'Unit emission'!BA130)*4545454.54545455)/30</f>
        <v>0</v>
      </c>
      <c r="GK86">
        <f>(('RCP19 scenario'!T87*'Unit emission'!AK130+'RCP19 scenario'!T175*'Unit emission'!AK262)*4545454.54545455)/30</f>
        <v>497401757.4867723</v>
      </c>
      <c r="GL86">
        <f>(('RCP19 scenario'!U87*'Unit emission'!AL130+'RCP19 scenario'!U175*'Unit emission'!AL262)*4545454.54545455)/30</f>
        <v>358553112.78645396</v>
      </c>
      <c r="GM86">
        <f>(('RCP19 scenario'!V87*'Unit emission'!AM130+'RCP19 scenario'!V175*'Unit emission'!AM262)*4545454.54545455)/30</f>
        <v>94398653.894407198</v>
      </c>
      <c r="GN86">
        <f>(('RCP19 scenario'!W87*'Unit emission'!AN130+'RCP19 scenario'!W175*'Unit emission'!AN262)*4545454.54545455)/30</f>
        <v>82497710.743153021</v>
      </c>
      <c r="GO86">
        <f>(('RCP19 scenario'!X87*'Unit emission'!AO130+'RCP19 scenario'!X175*'Unit emission'!AO262)*4545454.54545455)/30</f>
        <v>729977767.84615791</v>
      </c>
      <c r="GP86">
        <f>(('RCP19 scenario'!Y87*'Unit emission'!AP130+'RCP19 scenario'!Y175*'Unit emission'!AP262)*4545454.54545455)/30</f>
        <v>107125075.55380107</v>
      </c>
      <c r="GQ86">
        <f>(('RCP19 scenario'!Z87*'Unit emission'!AQ130+'RCP19 scenario'!Z175*'Unit emission'!AQ262)*4545454.54545455)/30</f>
        <v>52696055.042704865</v>
      </c>
      <c r="GR86">
        <f>(('RCP19 scenario'!AA87*'Unit emission'!AR130+'RCP19 scenario'!AA175*'Unit emission'!AR262)*4545454.54545455)/30</f>
        <v>83799351.638653815</v>
      </c>
      <c r="GS86">
        <f>(('RCP19 scenario'!AB87*'Unit emission'!AS130+'RCP19 scenario'!AB175*'Unit emission'!AS262)*4545454.54545455)/30</f>
        <v>631844338.18354058</v>
      </c>
      <c r="GT86">
        <f>(('RCP19 scenario'!AC87*'Unit emission'!AT130+'RCP19 scenario'!AC175*'Unit emission'!AT262)*4545454.54545455)/30</f>
        <v>357993761.10872215</v>
      </c>
      <c r="GU86">
        <f>(('RCP19 scenario'!AD87*'Unit emission'!AU130+'RCP19 scenario'!AD175*'Unit emission'!AU262)*4545454.54545455)/30</f>
        <v>161426479.39715308</v>
      </c>
      <c r="GV86">
        <f>(('RCP19 scenario'!AE87*'Unit emission'!AV130+'RCP19 scenario'!AE175*'Unit emission'!AV262)*4545454.54545455)/30</f>
        <v>34468055.323881879</v>
      </c>
      <c r="GW86">
        <f>(('RCP19 scenario'!AF87*'Unit emission'!AW130+'RCP19 scenario'!AF175*'Unit emission'!AW262)*4545454.54545455)/30</f>
        <v>99683918.713610888</v>
      </c>
      <c r="GX86">
        <f>(('RCP19 scenario'!AG87*'Unit emission'!AX130+'RCP19 scenario'!AG175*'Unit emission'!AX262)*4545454.54545455)/30</f>
        <v>14604145.417088646</v>
      </c>
      <c r="GY86">
        <f>(('RCP19 scenario'!AH87*'Unit emission'!AY130+'RCP19 scenario'!AH175*'Unit emission'!AY262)*4545454.54545455)/30</f>
        <v>13777201.739739327</v>
      </c>
      <c r="GZ86">
        <f>(('RCP19 scenario'!AI87*'Unit emission'!AZ130+'RCP19 scenario'!AI175*'Unit emission'!AZ262)*4545454.54545455)/30</f>
        <v>508368794.51316321</v>
      </c>
      <c r="HA86">
        <f>(('RCP19 scenario'!AJ87*'Unit emission'!BA130)*4545454.54545455)/30</f>
        <v>0</v>
      </c>
      <c r="HB86">
        <f>(('RCP19 scenario'!AK87*'Unit emission'!AK130+'RCP19 scenario'!AK175*'Unit emission'!AK262)*4545454.54545455)/30</f>
        <v>-65988094.588635109</v>
      </c>
      <c r="HC86">
        <f>(('RCP19 scenario'!AL87*'Unit emission'!AL130+'RCP19 scenario'!AL175*'Unit emission'!AL262)*4545454.54545455)/30</f>
        <v>322882103.86164969</v>
      </c>
      <c r="HD86">
        <f>(('RCP19 scenario'!AM87*'Unit emission'!AM130+'RCP19 scenario'!AM175*'Unit emission'!AM262)*4545454.54545455)/30</f>
        <v>26268123.018014491</v>
      </c>
      <c r="HE86">
        <f>(('RCP19 scenario'!AN87*'Unit emission'!AN130+'RCP19 scenario'!AN175*'Unit emission'!AN262)*4545454.54545455)/30</f>
        <v>61618137.695323266</v>
      </c>
      <c r="HF86">
        <f>(('RCP19 scenario'!AO87*'Unit emission'!AO130+'RCP19 scenario'!AO175*'Unit emission'!AO262)*4545454.54545455)/30</f>
        <v>494459276.30109537</v>
      </c>
      <c r="HG86">
        <f>(('RCP19 scenario'!AP87*'Unit emission'!AP130+'RCP19 scenario'!AP175*'Unit emission'!AP262)*4545454.54545455)/30</f>
        <v>71698611.719626665</v>
      </c>
      <c r="HH86">
        <f>(('RCP19 scenario'!AQ87*'Unit emission'!AQ130+'RCP19 scenario'!AQ175*'Unit emission'!AQ262)*4545454.54545455)/30</f>
        <v>40684979.597109012</v>
      </c>
      <c r="HI86">
        <f>(('RCP19 scenario'!AR87*'Unit emission'!AR130+'RCP19 scenario'!AR175*'Unit emission'!AR262)*4545454.54545455)/30</f>
        <v>62706206.263430238</v>
      </c>
      <c r="HJ86">
        <f>(('RCP19 scenario'!AS87*'Unit emission'!AS130+'RCP19 scenario'!AS175*'Unit emission'!AS262)*4545454.54545455)/30</f>
        <v>432498966.96589196</v>
      </c>
      <c r="HK86">
        <f>(('RCP19 scenario'!AT87*'Unit emission'!AT130+'RCP19 scenario'!AT175*'Unit emission'!AT262)*4545454.54545455)/30</f>
        <v>240250663.77369091</v>
      </c>
      <c r="HL86">
        <f>(('RCP19 scenario'!AU87*'Unit emission'!AU130+'RCP19 scenario'!AU175*'Unit emission'!AU262)*4545454.54545455)/30</f>
        <v>-3352388.3130652672</v>
      </c>
      <c r="HM86">
        <f>(('RCP19 scenario'!AV87*'Unit emission'!AV130+'RCP19 scenario'!AV175*'Unit emission'!AV262)*4545454.54545455)/30</f>
        <v>23640317.149818387</v>
      </c>
      <c r="HN86">
        <f>(('RCP19 scenario'!AW87*'Unit emission'!AW130+'RCP19 scenario'!AW175*'Unit emission'!AW262)*4545454.54545455)/30</f>
        <v>71176382.756111771</v>
      </c>
      <c r="HO86">
        <f>(('RCP19 scenario'!AX87*'Unit emission'!AX130+'RCP19 scenario'!AX175*'Unit emission'!AX262)*4545454.54545455)/30</f>
        <v>6887236.2882723622</v>
      </c>
      <c r="HP86">
        <f>(('RCP19 scenario'!AY87*'Unit emission'!AY130+'RCP19 scenario'!AY175*'Unit emission'!AY262)*4545454.54545455)/30</f>
        <v>12609402.413713967</v>
      </c>
      <c r="HQ86">
        <f>(('RCP19 scenario'!AZ87*'Unit emission'!AZ130+'RCP19 scenario'!AZ175*'Unit emission'!AZ262)*4545454.54545455)/30</f>
        <v>347555323.75328058</v>
      </c>
      <c r="HR86">
        <f>(('RCP19 scenario'!BA87*'Unit emission'!BA130)*4545454.54545455)/30</f>
        <v>0</v>
      </c>
      <c r="HS86" s="9">
        <f>(('RCP19 scenario'!BB87*'Unit emission'!AK130)*4545454.54545455)/30</f>
        <v>0</v>
      </c>
      <c r="HT86" s="9">
        <f>(('RCP19 scenario'!BC87*'Unit emission'!AL130)*4545454.54545455)/30</f>
        <v>0</v>
      </c>
      <c r="HU86" s="9">
        <f>(('RCP19 scenario'!BD87*'Unit emission'!AM130)*4545454.54545455)/30</f>
        <v>0</v>
      </c>
      <c r="HV86" s="9">
        <f>(('RCP19 scenario'!BE87*'Unit emission'!AN130)*4545454.54545455)/30</f>
        <v>0</v>
      </c>
      <c r="HW86" s="9">
        <f>(('RCP19 scenario'!BF87*'Unit emission'!AO130)*4545454.54545455)/30</f>
        <v>0</v>
      </c>
      <c r="HX86" s="9">
        <f>(('RCP19 scenario'!BG87*'Unit emission'!AP130)*4545454.54545455)/30</f>
        <v>0</v>
      </c>
      <c r="HY86" s="9">
        <f>(('RCP19 scenario'!BH87*'Unit emission'!AQ130)*4545454.54545455)/30</f>
        <v>0</v>
      </c>
      <c r="HZ86" s="9">
        <f>(('RCP19 scenario'!BI87*'Unit emission'!AR130)*4545454.54545455)/30</f>
        <v>0</v>
      </c>
      <c r="IA86" s="9">
        <f>(('RCP19 scenario'!BJ87*'Unit emission'!AS130)*4545454.54545455)/30</f>
        <v>0</v>
      </c>
      <c r="IB86" s="9">
        <f>(('RCP19 scenario'!BK87*'Unit emission'!AT130)*4545454.54545455)/30</f>
        <v>0</v>
      </c>
      <c r="IC86" s="9">
        <f>(('RCP19 scenario'!BL87*'Unit emission'!AU130)*4545454.54545455)/30</f>
        <v>0</v>
      </c>
      <c r="ID86" s="9">
        <f>(('RCP19 scenario'!BM87*'Unit emission'!AV130)*4545454.54545455)/30</f>
        <v>0</v>
      </c>
      <c r="IE86" s="9">
        <f>(('RCP19 scenario'!BN87*'Unit emission'!AW130)*4545454.54545455)/30</f>
        <v>0</v>
      </c>
      <c r="IF86" s="9">
        <f>(('RCP19 scenario'!BO87*'Unit emission'!AX130)*4545454.54545455)/30</f>
        <v>0</v>
      </c>
      <c r="IG86" s="9">
        <f>(('RCP19 scenario'!BP87*'Unit emission'!AY130)*4545454.54545455)/30</f>
        <v>0</v>
      </c>
      <c r="IH86" s="9">
        <f>(('RCP19 scenario'!BQ87*'Unit emission'!AZ130)*4545454.54545455)/30</f>
        <v>0</v>
      </c>
      <c r="II86" s="9">
        <f>(('RCP19 scenario'!BR87*'Unit emission'!BA130)*4545454.54545455)/30</f>
        <v>0</v>
      </c>
      <c r="IJ86" s="9">
        <f>(('RCP19 scenario'!BS87*'Unit emission'!AK130)*4545454.54545455)/30</f>
        <v>0</v>
      </c>
      <c r="IK86" s="9">
        <f>(('RCP19 scenario'!BT87*'Unit emission'!AL130)*4545454.54545455)/30</f>
        <v>0</v>
      </c>
      <c r="IL86" s="9">
        <f>(('RCP19 scenario'!BU87*'Unit emission'!AM130)*4545454.54545455)/30</f>
        <v>0</v>
      </c>
      <c r="IM86" s="9">
        <f>(('RCP19 scenario'!BV87*'Unit emission'!AN130)*4545454.54545455)/30</f>
        <v>0</v>
      </c>
      <c r="IN86" s="9">
        <f>(('RCP19 scenario'!BW87*'Unit emission'!AO130)*4545454.54545455)/30</f>
        <v>0</v>
      </c>
      <c r="IO86" s="9">
        <f>(('RCP19 scenario'!BX87*'Unit emission'!AP130)*4545454.54545455)/30</f>
        <v>0</v>
      </c>
      <c r="IP86" s="9">
        <f>(('RCP19 scenario'!BY87*'Unit emission'!AQ130)*4545454.54545455)/30</f>
        <v>0</v>
      </c>
      <c r="IQ86" s="9">
        <f>(('RCP19 scenario'!BZ87*'Unit emission'!AR130)*4545454.54545455)/30</f>
        <v>0</v>
      </c>
      <c r="IR86" s="9">
        <f>(('RCP19 scenario'!CA87*'Unit emission'!AS130)*4545454.54545455)/30</f>
        <v>0</v>
      </c>
      <c r="IS86" s="9">
        <f>(('RCP19 scenario'!CB87*'Unit emission'!AT130)*4545454.54545455)/30</f>
        <v>0</v>
      </c>
      <c r="IT86" s="9">
        <f>(('RCP19 scenario'!CC87*'Unit emission'!AU130)*4545454.54545455)/30</f>
        <v>0</v>
      </c>
      <c r="IU86" s="9">
        <f>(('RCP19 scenario'!CD87*'Unit emission'!AV130)*4545454.54545455)/30</f>
        <v>0</v>
      </c>
      <c r="IV86" s="9">
        <f>(('RCP19 scenario'!CE87*'Unit emission'!AW130)*4545454.54545455)/30</f>
        <v>0</v>
      </c>
      <c r="IW86" s="9">
        <f>(('RCP19 scenario'!CF87*'Unit emission'!AX130)*4545454.54545455)/30</f>
        <v>0</v>
      </c>
      <c r="IX86" s="9">
        <f>(('RCP19 scenario'!CG87*'Unit emission'!AY130)*4545454.54545455)/30</f>
        <v>0</v>
      </c>
      <c r="IY86" s="9">
        <f>(('RCP19 scenario'!CH87*'Unit emission'!AZ130)*4545454.54545455)/30</f>
        <v>0</v>
      </c>
    </row>
    <row r="87" spans="1:259" x14ac:dyDescent="0.25">
      <c r="A87">
        <v>2050</v>
      </c>
      <c r="B87">
        <f>(('Base-scenario'!C88*'Unit emission'!C131+'Base-scenario'!C176*'Unit emission'!C263)*4545454.54545455)/30</f>
        <v>1812144115.1435063</v>
      </c>
      <c r="C87">
        <f>(('Base-scenario'!D88*'Unit emission'!D131+'Base-scenario'!D176*'Unit emission'!D263)*4545454.54545455)/30</f>
        <v>956754749.91129494</v>
      </c>
      <c r="D87">
        <f>(('Base-scenario'!E88*'Unit emission'!E131+'Base-scenario'!E176*'Unit emission'!E263)*4545454.54545455)/30</f>
        <v>59695578.430992603</v>
      </c>
      <c r="E87">
        <f>(('Base-scenario'!F88*'Unit emission'!F131+'Base-scenario'!F176*'Unit emission'!F263)*4545454.54545455)/30</f>
        <v>111460183.23237933</v>
      </c>
      <c r="F87">
        <f>(('Base-scenario'!G88*'Unit emission'!G131+'Base-scenario'!G176*'Unit emission'!G263)*4545454.54545455)/30</f>
        <v>407855794.11133766</v>
      </c>
      <c r="G87">
        <f>(('Base-scenario'!H88*'Unit emission'!H131+'Base-scenario'!H176*'Unit emission'!H263)*4545454.54545455)/30</f>
        <v>102128918.45782903</v>
      </c>
      <c r="H87">
        <f>(('Base-scenario'!I88*'Unit emission'!I131+'Base-scenario'!I176*'Unit emission'!I263)*4545454.54545455)/30</f>
        <v>187363628.12137577</v>
      </c>
      <c r="I87">
        <f>(('Base-scenario'!J88*'Unit emission'!J131+'Base-scenario'!J176*'Unit emission'!J263)*4545454.54545455)/30</f>
        <v>558447551.61581862</v>
      </c>
      <c r="J87">
        <f>(('Base-scenario'!K88*'Unit emission'!K131+'Base-scenario'!K176*'Unit emission'!K263)*4545454.54545455)/30</f>
        <v>91114948.850861117</v>
      </c>
      <c r="K87">
        <f>(('Base-scenario'!L88*'Unit emission'!L131+'Base-scenario'!L176*'Unit emission'!L263)*4545454.54545455)/30</f>
        <v>631758400.11086798</v>
      </c>
      <c r="L87">
        <f>(('Base-scenario'!M88*'Unit emission'!M131+'Base-scenario'!M176*'Unit emission'!M263)*4545454.54545455)/30</f>
        <v>604778132.66947746</v>
      </c>
      <c r="M87">
        <f>(('Base-scenario'!N88*'Unit emission'!N131+'Base-scenario'!N176*'Unit emission'!N263)*4545454.54545455)/30</f>
        <v>107398630.96769705</v>
      </c>
      <c r="N87">
        <f>(('Base-scenario'!O88*'Unit emission'!O131+'Base-scenario'!O176*'Unit emission'!O263)*4545454.54545455)/30</f>
        <v>116966622.66502428</v>
      </c>
      <c r="O87">
        <f>(('Base-scenario'!P88*'Unit emission'!P131+'Base-scenario'!P176*'Unit emission'!P263)*4545454.54545455)/30</f>
        <v>74814262.520900056</v>
      </c>
      <c r="P87">
        <f>(('Base-scenario'!Q88*'Unit emission'!Q131+'Base-scenario'!Q176*'Unit emission'!Q263)*4545454.54545455)/30</f>
        <v>92676536.71299091</v>
      </c>
      <c r="Q87">
        <f>(('Base-scenario'!R88*'Unit emission'!R131+'Base-scenario'!R176*'Unit emission'!R263)*4545454.54545455)/30</f>
        <v>363443083.42077202</v>
      </c>
      <c r="R87">
        <v>0</v>
      </c>
      <c r="S87">
        <f>(('Base-scenario'!T88*'Unit emission'!C131+'Base-scenario'!T176*'Unit emission'!C263)*4545454.54545455)/30</f>
        <v>1481683928.043292</v>
      </c>
      <c r="T87">
        <f>(('Base-scenario'!U88*'Unit emission'!D131+'Base-scenario'!U176*'Unit emission'!D263)*4545454.54545455)/30</f>
        <v>751227311.37037039</v>
      </c>
      <c r="U87">
        <f>(('Base-scenario'!V88*'Unit emission'!E131+'Base-scenario'!V176*'Unit emission'!E263)*4545454.54545455)/30</f>
        <v>42983739.666149348</v>
      </c>
      <c r="V87">
        <f>(('Base-scenario'!W88*'Unit emission'!F131+'Base-scenario'!W176*'Unit emission'!F263)*4545454.54545455)/30</f>
        <v>88842824.872397408</v>
      </c>
      <c r="W87">
        <f>(('Base-scenario'!X88*'Unit emission'!G131+'Base-scenario'!X176*'Unit emission'!G263)*4545454.54545455)/30</f>
        <v>249948455.63389379</v>
      </c>
      <c r="X87">
        <f>(('Base-scenario'!Y88*'Unit emission'!H131+'Base-scenario'!Y176*'Unit emission'!H263)*4545454.54545455)/30</f>
        <v>70622491.12986736</v>
      </c>
      <c r="Y87">
        <f>(('Base-scenario'!Z88*'Unit emission'!I131+'Base-scenario'!Z176*'Unit emission'!I263)*4545454.54545455)/30</f>
        <v>147525783.25725782</v>
      </c>
      <c r="Z87">
        <f>(('Base-scenario'!AA88*'Unit emission'!J131+'Base-scenario'!AA176*'Unit emission'!J263)*4545454.54545455)/30</f>
        <v>465525653.38648027</v>
      </c>
      <c r="AA87">
        <f>(('Base-scenario'!AB88*'Unit emission'!K131+'Base-scenario'!AB176*'Unit emission'!K263)*4545454.54545455)/30</f>
        <v>-22080426.343336426</v>
      </c>
      <c r="AB87">
        <f>(('Base-scenario'!AC88*'Unit emission'!L131+'Base-scenario'!AC176*'Unit emission'!L263)*4545454.54545455)/30</f>
        <v>457077856.20916444</v>
      </c>
      <c r="AC87">
        <f>(('Base-scenario'!AD88*'Unit emission'!M131+'Base-scenario'!AD176*'Unit emission'!M263)*4545454.54545455)/30</f>
        <v>433721044.98961568</v>
      </c>
      <c r="AD87">
        <f>(('Base-scenario'!AE88*'Unit emission'!N131+'Base-scenario'!AE176*'Unit emission'!N263)*4545454.54545455)/30</f>
        <v>78978223.746499717</v>
      </c>
      <c r="AE87">
        <f>(('Base-scenario'!AF88*'Unit emission'!O131+'Base-scenario'!AF176*'Unit emission'!O263)*4545454.54545455)/30</f>
        <v>91477000.972616881</v>
      </c>
      <c r="AF87">
        <f>(('Base-scenario'!AG88*'Unit emission'!P131+'Base-scenario'!AG176*'Unit emission'!P263)*4545454.54545455)/30</f>
        <v>44184518.585752152</v>
      </c>
      <c r="AG87">
        <f>(('Base-scenario'!AH88*'Unit emission'!Q131+'Base-scenario'!AH176*'Unit emission'!Q263)*4545454.54545455)/30</f>
        <v>63591768.053721361</v>
      </c>
      <c r="AH87">
        <f>(('Base-scenario'!AI88*'Unit emission'!R131+'Base-scenario'!AI176*'Unit emission'!R263)*4545454.54545455)/30</f>
        <v>245600712.43924445</v>
      </c>
      <c r="AI87">
        <v>0</v>
      </c>
      <c r="AJ87">
        <f>(('Base-scenario'!AK88*'Unit emission'!C131+'Base-scenario'!AK176*'Unit emission'!C263)*4545454.54545455)/30</f>
        <v>-103121990.20647515</v>
      </c>
      <c r="AK87">
        <f>(('Base-scenario'!AL88*'Unit emission'!D131+'Base-scenario'!AL176*'Unit emission'!D263)*4545454.54545455)/30</f>
        <v>545699872.82945001</v>
      </c>
      <c r="AL87">
        <f>(('Base-scenario'!AM88*'Unit emission'!E131+'Base-scenario'!AM176*'Unit emission'!E263)*4545454.54545455)/30</f>
        <v>26271900.90130721</v>
      </c>
      <c r="AM87">
        <f>(('Base-scenario'!AN88*'Unit emission'!F131+'Base-scenario'!AN176*'Unit emission'!F263)*4545454.54545455)/30</f>
        <v>66225466.512415923</v>
      </c>
      <c r="AN87">
        <f>(('Base-scenario'!AO88*'Unit emission'!G131+'Base-scenario'!AO176*'Unit emission'!G263)*4545454.54545455)/30</f>
        <v>-6984712.2707019681</v>
      </c>
      <c r="AO87">
        <f>(('Base-scenario'!AP88*'Unit emission'!H131+'Base-scenario'!AP176*'Unit emission'!H263)*4545454.54545455)/30</f>
        <v>39116063.801905684</v>
      </c>
      <c r="AP87">
        <f>(('Base-scenario'!AQ88*'Unit emission'!I131+'Base-scenario'!AQ176*'Unit emission'!I263)*4545454.54545455)/30</f>
        <v>107687938.39313981</v>
      </c>
      <c r="AQ87">
        <f>(('Base-scenario'!AR88*'Unit emission'!J131+'Base-scenario'!AR176*'Unit emission'!J263)*4545454.54545455)/30</f>
        <v>372603755.15713966</v>
      </c>
      <c r="AR87">
        <f>(('Base-scenario'!AS88*'Unit emission'!K131+'Base-scenario'!AS176*'Unit emission'!K263)*4545454.54545455)/30</f>
        <v>-22080426.343336426</v>
      </c>
      <c r="AS87">
        <f>(('Base-scenario'!AT88*'Unit emission'!L131+'Base-scenario'!AT176*'Unit emission'!L263)*4545454.54545455)/30</f>
        <v>282397312.30745876</v>
      </c>
      <c r="AT87">
        <f>(('Base-scenario'!AU88*'Unit emission'!M131+'Base-scenario'!AU176*'Unit emission'!M263)*4545454.54545455)/30</f>
        <v>262663957.30975616</v>
      </c>
      <c r="AU87">
        <f>(('Base-scenario'!AV88*'Unit emission'!N131+'Base-scenario'!AV176*'Unit emission'!N263)*4545454.54545455)/30</f>
        <v>50557816.525302164</v>
      </c>
      <c r="AV87">
        <f>(('Base-scenario'!AW88*'Unit emission'!O131+'Base-scenario'!AW176*'Unit emission'!O263)*4545454.54545455)/30</f>
        <v>65987379.280210167</v>
      </c>
      <c r="AW87">
        <f>(('Base-scenario'!AX88*'Unit emission'!P131+'Base-scenario'!AX176*'Unit emission'!P263)*4545454.54545455)/30</f>
        <v>13554774.65060382</v>
      </c>
      <c r="AX87">
        <f>(('Base-scenario'!AY88*'Unit emission'!Q131+'Base-scenario'!AY176*'Unit emission'!Q263)*4545454.54545455)/30</f>
        <v>34506999.394451357</v>
      </c>
      <c r="AY87">
        <f>(('Base-scenario'!AZ88*'Unit emission'!R131+'Base-scenario'!AZ176*'Unit emission'!R263)*4545454.54545455)/30</f>
        <v>127758341.45771864</v>
      </c>
      <c r="AZ87">
        <v>0</v>
      </c>
      <c r="BA87" s="9">
        <f>(('Base-scenario'!BB88*'Unit emission'!C131)*4545454.54545455)/30</f>
        <v>0</v>
      </c>
      <c r="BB87" s="9">
        <f>(('Base-scenario'!BC88*'Unit emission'!D131)*4545454.54545455)/30</f>
        <v>0</v>
      </c>
      <c r="BC87" s="9">
        <f>(('Base-scenario'!BD88*'Unit emission'!E131)*4545454.54545455)/30</f>
        <v>0</v>
      </c>
      <c r="BD87" s="9">
        <f>(('Base-scenario'!BE88*'Unit emission'!F131)*4545454.54545455)/30</f>
        <v>0</v>
      </c>
      <c r="BE87" s="9">
        <f>(('Base-scenario'!BF88*'Unit emission'!G131)*4545454.54545455)/30</f>
        <v>0</v>
      </c>
      <c r="BF87" s="9">
        <f>(('Base-scenario'!BG88*'Unit emission'!H131)*4545454.54545455)/30</f>
        <v>0</v>
      </c>
      <c r="BG87" s="9">
        <f>(('Base-scenario'!BH88*'Unit emission'!I131)*4545454.54545455)/30</f>
        <v>0</v>
      </c>
      <c r="BH87" s="9">
        <f>(('Base-scenario'!BI88*'Unit emission'!J131)*4545454.54545455)/30</f>
        <v>0</v>
      </c>
      <c r="BI87" s="9">
        <f>(('Base-scenario'!BJ88*'Unit emission'!K131)*4545454.54545455)/30</f>
        <v>0</v>
      </c>
      <c r="BJ87" s="9">
        <f>(('Base-scenario'!BK88*'Unit emission'!L131)*4545454.54545455)/30</f>
        <v>0</v>
      </c>
      <c r="BK87" s="9">
        <f>(('Base-scenario'!BL88*'Unit emission'!M131)*4545454.54545455)/30</f>
        <v>0</v>
      </c>
      <c r="BL87" s="9">
        <f>(('Base-scenario'!BM88*'Unit emission'!N131)*4545454.54545455)/30</f>
        <v>0</v>
      </c>
      <c r="BM87" s="9">
        <f>(('Base-scenario'!BN88*'Unit emission'!O131)*4545454.54545455)/30</f>
        <v>0</v>
      </c>
      <c r="BN87" s="9">
        <f>(('Base-scenario'!BO88*'Unit emission'!P131)*4545454.54545455)/30</f>
        <v>0</v>
      </c>
      <c r="BO87" s="9">
        <f>(('Base-scenario'!BP88*'Unit emission'!Q131)*4545454.54545455)/30</f>
        <v>0</v>
      </c>
      <c r="BP87" s="9">
        <f>(('Base-scenario'!BQ88*'Unit emission'!R131)*4545454.54545455)/30</f>
        <v>0</v>
      </c>
      <c r="BQ87" s="9">
        <v>0</v>
      </c>
      <c r="BR87" s="9">
        <f>(('Base-scenario'!BS88*'Unit emission'!C131)*4545454.54545455)/30</f>
        <v>0</v>
      </c>
      <c r="BS87" s="9">
        <f>(('Base-scenario'!BT88*'Unit emission'!D131)*4545454.54545455)/30</f>
        <v>0</v>
      </c>
      <c r="BT87" s="9">
        <f>(('Base-scenario'!BU88*'Unit emission'!E131)*4545454.54545455)/30</f>
        <v>0</v>
      </c>
      <c r="BU87" s="9">
        <f>(('Base-scenario'!BV88*'Unit emission'!F131)*4545454.54545455)/30</f>
        <v>0</v>
      </c>
      <c r="BV87" s="9">
        <f>(('Base-scenario'!BW88*'Unit emission'!G131)*4545454.54545455)/30</f>
        <v>0</v>
      </c>
      <c r="BW87" s="9">
        <f>(('Base-scenario'!BX88*'Unit emission'!H131)*4545454.54545455)/30</f>
        <v>0</v>
      </c>
      <c r="BX87" s="9">
        <f>(('Base-scenario'!BY88*'Unit emission'!I131)*4545454.54545455)/30</f>
        <v>0</v>
      </c>
      <c r="BY87" s="9">
        <f>(('Base-scenario'!BZ88*'Unit emission'!J131)*4545454.54545455)/30</f>
        <v>0</v>
      </c>
      <c r="BZ87" s="9">
        <f>(('Base-scenario'!CA88*'Unit emission'!K131)*4545454.54545455)/30</f>
        <v>0</v>
      </c>
      <c r="CA87" s="9">
        <f>(('Base-scenario'!CB88*'Unit emission'!L131)*4545454.54545455)/30</f>
        <v>0</v>
      </c>
      <c r="CB87" s="9">
        <f>(('Base-scenario'!CC88*'Unit emission'!M131)*4545454.54545455)/30</f>
        <v>0</v>
      </c>
      <c r="CC87" s="9">
        <f>(('Base-scenario'!CD88*'Unit emission'!N131)*4545454.54545455)/30</f>
        <v>0</v>
      </c>
      <c r="CD87" s="9">
        <f>(('Base-scenario'!CE88*'Unit emission'!O131)*4545454.54545455)/30</f>
        <v>0</v>
      </c>
      <c r="CE87" s="9">
        <f>(('Base-scenario'!CF88*'Unit emission'!P131)*4545454.54545455)/30</f>
        <v>0</v>
      </c>
      <c r="CF87" s="9">
        <f>(('Base-scenario'!CG88*'Unit emission'!Q131)*4545454.54545455)/30</f>
        <v>0</v>
      </c>
      <c r="CG87" s="9">
        <f>(('Base-scenario'!CH88*'Unit emission'!R131)*4545454.54545455)/30</f>
        <v>0</v>
      </c>
      <c r="CH87">
        <v>0</v>
      </c>
      <c r="CI87">
        <v>0</v>
      </c>
      <c r="CJ87">
        <v>68.333333333333329</v>
      </c>
      <c r="CK87">
        <f>(('RCP26 scenario'!C88*'Unit emission'!T131+'RCP26 scenario'!C176*'Unit emission'!T263)*4545454.54545455)/30</f>
        <v>384804516.3998524</v>
      </c>
      <c r="CL87">
        <f>(('RCP26 scenario'!D88*'Unit emission'!U131+'RCP26 scenario'!D176*'Unit emission'!U263)*4545454.54545455)/30</f>
        <v>681518116.93000162</v>
      </c>
      <c r="CM87">
        <f>(('RCP26 scenario'!E88*'Unit emission'!V131+'RCP26 scenario'!E176*'Unit emission'!V263)*4545454.54545455)/30</f>
        <v>102109876.72671218</v>
      </c>
      <c r="CN87">
        <f>(('RCP26 scenario'!F88*'Unit emission'!W131+'RCP26 scenario'!F176*'Unit emission'!W263)*4545454.54545455)/30</f>
        <v>146792327.17535323</v>
      </c>
      <c r="CO87">
        <f>(('RCP26 scenario'!G88*'Unit emission'!X131+'RCP26 scenario'!G176*'Unit emission'!X263)*4545454.54545455)/30</f>
        <v>719260873.26156497</v>
      </c>
      <c r="CP87">
        <f>(('RCP26 scenario'!H88*'Unit emission'!Y131+'RCP26 scenario'!H176*'Unit emission'!Y263)*4545454.54545455)/30</f>
        <v>90746296.750391379</v>
      </c>
      <c r="CQ87">
        <f>(('RCP26 scenario'!I88*'Unit emission'!Z131+'RCP26 scenario'!I176*'Unit emission'!Z263)*4545454.54545455)/30</f>
        <v>68508913.395920798</v>
      </c>
      <c r="CR87">
        <f>(('RCP26 scenario'!J88*'Unit emission'!AA131+'RCP26 scenario'!J176*'Unit emission'!AA263)*4545454.54545455)/30</f>
        <v>219386746.78503087</v>
      </c>
      <c r="CS87">
        <f>(('RCP26 scenario'!K88*'Unit emission'!AB131+'RCP26 scenario'!K176*'Unit emission'!AB263)*4545454.54545455)/30</f>
        <v>30546735.188043475</v>
      </c>
      <c r="CT87">
        <f>(('RCP26 scenario'!L88*'Unit emission'!AC131+'RCP26 scenario'!L176*'Unit emission'!AC263)*4545454.54545455)/30</f>
        <v>367604515.67317957</v>
      </c>
      <c r="CU87">
        <f>(('RCP26 scenario'!M88*'Unit emission'!AD131+'RCP26 scenario'!M176*'Unit emission'!AD263)*4545454.54545455)/30</f>
        <v>119072423.97235473</v>
      </c>
      <c r="CV87">
        <f>(('RCP26 scenario'!N88*'Unit emission'!AE131+'RCP26 scenario'!N176*'Unit emission'!AE263)*4545454.54545455)/30</f>
        <v>94664056.577722594</v>
      </c>
      <c r="CW87">
        <f>(('RCP26 scenario'!O88*'Unit emission'!AF131+'RCP26 scenario'!O176*'Unit emission'!AF263)*4545454.54545455)/30</f>
        <v>67567459.86135754</v>
      </c>
      <c r="CX87">
        <f>(('RCP26 scenario'!P88*'Unit emission'!AG131+'RCP26 scenario'!P176*'Unit emission'!AG263)*4545454.54545455)/30</f>
        <v>52019832.912247486</v>
      </c>
      <c r="CY87">
        <f>(('RCP26 scenario'!Q88*'Unit emission'!AH131+'RCP26 scenario'!Q176*'Unit emission'!AH263)*4545454.54545455)/30</f>
        <v>51579720.027678423</v>
      </c>
      <c r="CZ87">
        <f>(('RCP26 scenario'!R88*'Unit emission'!AI131+'RCP26 scenario'!R176*'Unit emission'!AI263)*4545454.54545455)/30</f>
        <v>334997567.9057461</v>
      </c>
      <c r="DA87">
        <f>(('RCP26 scenario'!S88*'Unit emission'!AJ131)*4545454.54545455)/30</f>
        <v>0</v>
      </c>
      <c r="DB87">
        <f>(('RCP26 scenario'!T88*'Unit emission'!T131+'RCP26 scenario'!T176*'Unit emission'!T263)*4545454.54545455)/30</f>
        <v>343110084.39732689</v>
      </c>
      <c r="DC87">
        <f>(('RCP26 scenario'!U88*'Unit emission'!U131+'RCP26 scenario'!U176*'Unit emission'!U263)*4545454.54545455)/30</f>
        <v>542883421.69061744</v>
      </c>
      <c r="DD87">
        <f>(('RCP26 scenario'!V88*'Unit emission'!V131+'RCP26 scenario'!V176*'Unit emission'!V263)*4545454.54545455)/30</f>
        <v>81102197.901474729</v>
      </c>
      <c r="DE87">
        <f>(('RCP26 scenario'!W88*'Unit emission'!W131+'RCP26 scenario'!W176*'Unit emission'!W263)*4545454.54545455)/30</f>
        <v>114147993.93126985</v>
      </c>
      <c r="DF87">
        <f>(('RCP26 scenario'!X88*'Unit emission'!X131+'RCP26 scenario'!X176*'Unit emission'!X263)*4545454.54545455)/30</f>
        <v>533368116.06850177</v>
      </c>
      <c r="DG87">
        <f>(('RCP26 scenario'!Y88*'Unit emission'!Y131+'RCP26 scenario'!Y176*'Unit emission'!Y263)*4545454.54545455)/30</f>
        <v>67070195.777302071</v>
      </c>
      <c r="DH87">
        <f>(('RCP26 scenario'!Z88*'Unit emission'!Z131+'RCP26 scenario'!Z176*'Unit emission'!Z263)*4545454.54545455)/30</f>
        <v>56309724.026674531</v>
      </c>
      <c r="DI87">
        <f>(('RCP26 scenario'!AA88*'Unit emission'!AA131+'RCP26 scenario'!AA176*'Unit emission'!AA263)*4545454.54545455)/30</f>
        <v>187140249.58447543</v>
      </c>
      <c r="DJ87">
        <f>(('RCP26 scenario'!AB88*'Unit emission'!AB131+'RCP26 scenario'!AB176*'Unit emission'!AB263)*4545454.54545455)/30</f>
        <v>32396897.563290861</v>
      </c>
      <c r="DK87">
        <f>(('RCP26 scenario'!AC88*'Unit emission'!AC131+'RCP26 scenario'!AC176*'Unit emission'!AC263)*4545454.54545455)/30</f>
        <v>275053611.17647195</v>
      </c>
      <c r="DL87">
        <f>(('RCP26 scenario'!AD88*'Unit emission'!AD131+'RCP26 scenario'!AD176*'Unit emission'!AD263)*4545454.54545455)/30</f>
        <v>86529640.570289373</v>
      </c>
      <c r="DM87">
        <f>(('RCP26 scenario'!AE88*'Unit emission'!AE131+'RCP26 scenario'!AE176*'Unit emission'!AE263)*4545454.54545455)/30</f>
        <v>71032385.401258618</v>
      </c>
      <c r="DN87">
        <f>(('RCP26 scenario'!AF88*'Unit emission'!AF131+'RCP26 scenario'!AF176*'Unit emission'!AF263)*4545454.54545455)/30</f>
        <v>55596737.844294548</v>
      </c>
      <c r="DO87">
        <f>(('RCP26 scenario'!AG88*'Unit emission'!AG131+'RCP26 scenario'!AG176*'Unit emission'!AG263)*4545454.54545455)/30</f>
        <v>36918930.734682016</v>
      </c>
      <c r="DP87">
        <f>(('RCP26 scenario'!AH88*'Unit emission'!AH131+'RCP26 scenario'!AH176*'Unit emission'!AH263)*4545454.54545455)/30</f>
        <v>39195514.21956455</v>
      </c>
      <c r="DQ87">
        <f>(('RCP26 scenario'!AI88*'Unit emission'!AI131+'RCP26 scenario'!AI176*'Unit emission'!AI263)*4545454.54545455)/30</f>
        <v>252709033.34499469</v>
      </c>
      <c r="DR87">
        <f>(('RCP26 scenario'!AJ88*'Unit emission'!AJ131)*4545454.54545455)/30</f>
        <v>0</v>
      </c>
      <c r="DS87">
        <f>(('RCP26 scenario'!AK88*'Unit emission'!T131+'RCP26 scenario'!AK176*'Unit emission'!T263)*4545454.54545455)/30</f>
        <v>301415652.39480323</v>
      </c>
      <c r="DT87">
        <f>(('RCP26 scenario'!AL88*'Unit emission'!U131+'RCP26 scenario'!AL176*'Unit emission'!U263)*4545454.54545455)/30</f>
        <v>404248726.45123214</v>
      </c>
      <c r="DU87">
        <f>(('RCP26 scenario'!AM88*'Unit emission'!V131+'RCP26 scenario'!AM176*'Unit emission'!V263)*4545454.54545455)/30</f>
        <v>-9486247.5303440448</v>
      </c>
      <c r="DV87">
        <f>(('RCP26 scenario'!AN88*'Unit emission'!W131+'RCP26 scenario'!AN176*'Unit emission'!W263)*4545454.54545455)/30</f>
        <v>81503660.687187746</v>
      </c>
      <c r="DW87">
        <f>(('RCP26 scenario'!AO88*'Unit emission'!X131+'RCP26 scenario'!AO176*'Unit emission'!X263)*4545454.54545455)/30</f>
        <v>347475358.87543857</v>
      </c>
      <c r="DX87">
        <f>(('RCP26 scenario'!AP88*'Unit emission'!Y131+'RCP26 scenario'!AP176*'Unit emission'!Y263)*4545454.54545455)/30</f>
        <v>43394094.804213166</v>
      </c>
      <c r="DY87">
        <f>(('RCP26 scenario'!AQ88*'Unit emission'!Z131+'RCP26 scenario'!AQ176*'Unit emission'!Z263)*4545454.54545455)/30</f>
        <v>44110534.657428242</v>
      </c>
      <c r="DZ87">
        <f>(('RCP26 scenario'!AR88*'Unit emission'!AA131+'RCP26 scenario'!AR176*'Unit emission'!AA263)*4545454.54545455)/30</f>
        <v>154893752.38391897</v>
      </c>
      <c r="EA87">
        <f>(('RCP26 scenario'!AS88*'Unit emission'!AB131+'RCP26 scenario'!AS176*'Unit emission'!AB263)*4545454.54545455)/30</f>
        <v>34247059.93854522</v>
      </c>
      <c r="EB87">
        <f>(('RCP26 scenario'!AT88*'Unit emission'!AC131+'RCP26 scenario'!AT176*'Unit emission'!AC263)*4545454.54545455)/30</f>
        <v>182502706.67976335</v>
      </c>
      <c r="EC87">
        <f>(('RCP26 scenario'!AU88*'Unit emission'!AD131+'RCP26 scenario'!AU176*'Unit emission'!AD263)*4545454.54545455)/30</f>
        <v>19047617.751942027</v>
      </c>
      <c r="ED87">
        <f>(('RCP26 scenario'!AV88*'Unit emission'!AE131+'RCP26 scenario'!AV176*'Unit emission'!AE263)*4545454.54545455)/30</f>
        <v>47400714.224794641</v>
      </c>
      <c r="EE87">
        <f>(('RCP26 scenario'!AW88*'Unit emission'!AF131+'RCP26 scenario'!AW176*'Unit emission'!AF263)*4545454.54545455)/30</f>
        <v>43626015.827231959</v>
      </c>
      <c r="EF87">
        <f>(('RCP26 scenario'!AX88*'Unit emission'!AG131+'RCP26 scenario'!AX176*'Unit emission'!AG263)*4545454.54545455)/30</f>
        <v>-37745.913283244779</v>
      </c>
      <c r="EG87">
        <f>(('RCP26 scenario'!AY88*'Unit emission'!AH131+'RCP26 scenario'!AY176*'Unit emission'!AH263)*4545454.54545455)/30</f>
        <v>26811308.411450766</v>
      </c>
      <c r="EH87">
        <f>(('RCP26 scenario'!AZ88*'Unit emission'!AI131+'RCP26 scenario'!AZ176*'Unit emission'!AI263)*4545454.54545455)/30</f>
        <v>170420498.78424236</v>
      </c>
      <c r="EI87">
        <f>(('RCP26 scenario'!BA88*'Unit emission'!AJ131)*4545454.54545455)/30</f>
        <v>0</v>
      </c>
      <c r="EJ87" s="9">
        <f>(('RCP26 scenario'!BB88*'Unit emission'!T131)*4545454.54545455)/30</f>
        <v>0</v>
      </c>
      <c r="EK87" s="9">
        <f>(('RCP26 scenario'!BC88*'Unit emission'!U131)*4545454.54545455)/30</f>
        <v>0</v>
      </c>
      <c r="EL87" s="9">
        <f>(('RCP26 scenario'!BD88*'Unit emission'!V131)*4545454.54545455)/30</f>
        <v>0</v>
      </c>
      <c r="EM87" s="9">
        <f>(('RCP26 scenario'!BE88*'Unit emission'!W131)*4545454.54545455)/30</f>
        <v>0</v>
      </c>
      <c r="EN87" s="9">
        <f>(('RCP26 scenario'!BF88*'Unit emission'!X131)*4545454.54545455)/30</f>
        <v>0</v>
      </c>
      <c r="EO87" s="9">
        <f>(('RCP26 scenario'!BG88*'Unit emission'!Y131)*4545454.54545455)/30</f>
        <v>0</v>
      </c>
      <c r="EP87" s="9">
        <f>(('RCP26 scenario'!BH88*'Unit emission'!Z131)*4545454.54545455)/30</f>
        <v>0</v>
      </c>
      <c r="EQ87" s="9">
        <f>(('RCP26 scenario'!BI88*'Unit emission'!AA131)*4545454.54545455)/30</f>
        <v>0</v>
      </c>
      <c r="ER87" s="9">
        <f>(('RCP26 scenario'!BJ88*'Unit emission'!AB131)*4545454.54545455)/30</f>
        <v>0</v>
      </c>
      <c r="ES87" s="9">
        <f>(('RCP26 scenario'!BK88*'Unit emission'!AC131)*4545454.54545455)/30</f>
        <v>0</v>
      </c>
      <c r="ET87" s="9">
        <f>(('RCP26 scenario'!BL88*'Unit emission'!AD131)*4545454.54545455)/30</f>
        <v>0</v>
      </c>
      <c r="EU87" s="9">
        <f>(('RCP26 scenario'!BM88*'Unit emission'!AE131)*4545454.54545455)/30</f>
        <v>0</v>
      </c>
      <c r="EV87" s="9">
        <f>(('RCP26 scenario'!BN88*'Unit emission'!AF131)*4545454.54545455)/30</f>
        <v>0</v>
      </c>
      <c r="EW87" s="9">
        <f>(('RCP26 scenario'!BO88*'Unit emission'!AG131)*4545454.54545455)/30</f>
        <v>0</v>
      </c>
      <c r="EX87" s="9">
        <f>(('RCP26 scenario'!BP88*'Unit emission'!AH131)*4545454.54545455)/30</f>
        <v>0</v>
      </c>
      <c r="EY87" s="9">
        <f>(('RCP26 scenario'!BQ88*'Unit emission'!AI131)*4545454.54545455)/30</f>
        <v>0</v>
      </c>
      <c r="EZ87" s="9">
        <f>(('RCP26 scenario'!BR88*'Unit emission'!AJ131)*4545454.54545455)/30</f>
        <v>0</v>
      </c>
      <c r="FA87" s="9">
        <f>(('RCP26 scenario'!BS88*'Unit emission'!T131)*4545454.54545455)/30</f>
        <v>0</v>
      </c>
      <c r="FB87" s="9">
        <f>(('RCP26 scenario'!BT88*'Unit emission'!U131)*4545454.54545455)/30</f>
        <v>0</v>
      </c>
      <c r="FC87" s="9">
        <f>(('RCP26 scenario'!BU88*'Unit emission'!V131)*4545454.54545455)/30</f>
        <v>0</v>
      </c>
      <c r="FD87" s="9">
        <f>(('RCP26 scenario'!BV88*'Unit emission'!W131)*4545454.54545455)/30</f>
        <v>0</v>
      </c>
      <c r="FE87" s="9">
        <f>(('RCP26 scenario'!BW88*'Unit emission'!X131)*4545454.54545455)/30</f>
        <v>0</v>
      </c>
      <c r="FF87" s="9">
        <f>(('RCP26 scenario'!BX88*'Unit emission'!Y131)*4545454.54545455)/30</f>
        <v>0</v>
      </c>
      <c r="FG87" s="9">
        <f>(('RCP26 scenario'!BY88*'Unit emission'!Z131)*4545454.54545455)/30</f>
        <v>0</v>
      </c>
      <c r="FH87" s="9">
        <f>(('RCP26 scenario'!BZ88*'Unit emission'!AA131)*4545454.54545455)/30</f>
        <v>0</v>
      </c>
      <c r="FI87" s="9">
        <f>(('RCP26 scenario'!CA88*'Unit emission'!AB131)*4545454.54545455)/30</f>
        <v>0</v>
      </c>
      <c r="FJ87" s="9">
        <f>(('RCP26 scenario'!CB88*'Unit emission'!AC131)*4545454.54545455)/30</f>
        <v>0</v>
      </c>
      <c r="FK87" s="9">
        <f>(('RCP26 scenario'!CC88*'Unit emission'!AD131)*4545454.54545455)/30</f>
        <v>0</v>
      </c>
      <c r="FL87" s="9">
        <f>(('RCP26 scenario'!CD88*'Unit emission'!AE131)*4545454.54545455)/30</f>
        <v>0</v>
      </c>
      <c r="FM87" s="9">
        <f>(('RCP26 scenario'!CE88*'Unit emission'!AF131)*4545454.54545455)/30</f>
        <v>0</v>
      </c>
      <c r="FN87" s="9">
        <f>(('RCP26 scenario'!CF88*'Unit emission'!AG131)*4545454.54545455)/30</f>
        <v>0</v>
      </c>
      <c r="FO87" s="9">
        <f>(('RCP26 scenario'!CG88*'Unit emission'!AH131)*4545454.54545455)/30</f>
        <v>0</v>
      </c>
      <c r="FP87" s="9">
        <f>(('RCP26 scenario'!CH88*'Unit emission'!AI131)*4545454.54545455)/30</f>
        <v>0</v>
      </c>
      <c r="FQ87">
        <v>0</v>
      </c>
      <c r="FR87">
        <v>0</v>
      </c>
      <c r="FS87">
        <v>68.333333333333329</v>
      </c>
      <c r="FT87">
        <f>(('RCP19 scenario'!C88*'Unit emission'!AK131+'RCP19 scenario'!C176*'Unit emission'!AK263)*4545454.54545455)/30</f>
        <v>373409647.63747615</v>
      </c>
      <c r="FU87">
        <f>(('RCP19 scenario'!D88*'Unit emission'!AL131+'RCP19 scenario'!D176*'Unit emission'!AL263)*4545454.54545455)/30</f>
        <v>627859590.20775294</v>
      </c>
      <c r="FV87">
        <f>(('RCP19 scenario'!E88*'Unit emission'!AM131+'RCP19 scenario'!E176*'Unit emission'!AM263)*4545454.54545455)/30</f>
        <v>88643029.57041423</v>
      </c>
      <c r="FW87">
        <f>(('RCP19 scenario'!F88*'Unit emission'!AN131+'RCP19 scenario'!F176*'Unit emission'!AN263)*4545454.54545455)/30</f>
        <v>121670144.88165338</v>
      </c>
      <c r="FX87">
        <f>(('RCP19 scenario'!G88*'Unit emission'!AO131+'RCP19 scenario'!G176*'Unit emission'!AO263)*4545454.54545455)/30</f>
        <v>890618579.29947853</v>
      </c>
      <c r="FY87">
        <f>(('RCP19 scenario'!H88*'Unit emission'!AP131+'RCP19 scenario'!H176*'Unit emission'!AP263)*4545454.54545455)/30</f>
        <v>139886524.27342567</v>
      </c>
      <c r="FZ87">
        <f>(('RCP19 scenario'!I88*'Unit emission'!AQ131+'RCP19 scenario'!I176*'Unit emission'!AQ263)*4545454.54545455)/30</f>
        <v>60821612.136851043</v>
      </c>
      <c r="GA87">
        <f>(('RCP19 scenario'!J88*'Unit emission'!AR131+'RCP19 scenario'!J176*'Unit emission'!AR263)*4545454.54545455)/30</f>
        <v>114046837.79934719</v>
      </c>
      <c r="GB87">
        <f>(('RCP19 scenario'!K88*'Unit emission'!AS131+'RCP19 scenario'!K176*'Unit emission'!AS263)*4545454.54545455)/30</f>
        <v>1031062645.2685046</v>
      </c>
      <c r="GC87">
        <f>(('RCP19 scenario'!L88*'Unit emission'!AT131+'RCP19 scenario'!L176*'Unit emission'!AT263)*4545454.54545455)/30</f>
        <v>510777784.59831101</v>
      </c>
      <c r="GD87">
        <f>(('RCP19 scenario'!M88*'Unit emission'!AU131+'RCP19 scenario'!M176*'Unit emission'!AU263)*4545454.54545455)/30</f>
        <v>293646964.8817488</v>
      </c>
      <c r="GE87">
        <f>(('RCP19 scenario'!N88*'Unit emission'!AV131+'RCP19 scenario'!N176*'Unit emission'!AV263)*4545454.54545455)/30</f>
        <v>43030044.798874944</v>
      </c>
      <c r="GF87">
        <f>(('RCP19 scenario'!O88*'Unit emission'!AW131+'RCP19 scenario'!O176*'Unit emission'!AW263)*4545454.54545455)/30</f>
        <v>145179985.6009078</v>
      </c>
      <c r="GG87">
        <f>(('RCP19 scenario'!P88*'Unit emission'!AX131+'RCP19 scenario'!P176*'Unit emission'!AX263)*4545454.54545455)/30</f>
        <v>-37610.627730240543</v>
      </c>
      <c r="GH87">
        <f>(('RCP19 scenario'!Q88*'Unit emission'!AY131+'RCP19 scenario'!Q176*'Unit emission'!AY263)*4545454.54545455)/30</f>
        <v>27295149.145542663</v>
      </c>
      <c r="GI87">
        <f>(('RCP19 scenario'!R88*'Unit emission'!AZ131+'RCP19 scenario'!R176*'Unit emission'!AZ263)*4545454.54545455)/30</f>
        <v>725475480.47918212</v>
      </c>
      <c r="GJ87">
        <f>(('RCP19 scenario'!S88*'Unit emission'!BA131)*4545454.54545455)/30</f>
        <v>0</v>
      </c>
      <c r="GK87">
        <f>(('RCP19 scenario'!T88*'Unit emission'!AK131+'RCP19 scenario'!T176*'Unit emission'!AK263)*4545454.54545455)/30</f>
        <v>342424625.32384962</v>
      </c>
      <c r="GL87">
        <f>(('RCP19 scenario'!U88*'Unit emission'!AL131+'RCP19 scenario'!U176*'Unit emission'!AL263)*4545454.54545455)/30</f>
        <v>504645380.3742879</v>
      </c>
      <c r="GM87">
        <f>(('RCP19 scenario'!V88*'Unit emission'!AM131+'RCP19 scenario'!V176*'Unit emission'!AM263)*4545454.54545455)/30</f>
        <v>72392300.713621482</v>
      </c>
      <c r="GN87">
        <f>(('RCP19 scenario'!W88*'Unit emission'!AN131+'RCP19 scenario'!W176*'Unit emission'!AN263)*4545454.54545455)/30</f>
        <v>95680468.744866565</v>
      </c>
      <c r="GO87">
        <f>(('RCP19 scenario'!X88*'Unit emission'!AO131+'RCP19 scenario'!X176*'Unit emission'!AO263)*4545454.54545455)/30</f>
        <v>670468632.54036093</v>
      </c>
      <c r="GP87">
        <f>(('RCP19 scenario'!Y88*'Unit emission'!AP131+'RCP19 scenario'!Y176*'Unit emission'!AP263)*4545454.54545455)/30</f>
        <v>104789712.57992139</v>
      </c>
      <c r="GQ87">
        <f>(('RCP19 scenario'!Z88*'Unit emission'!AQ131+'RCP19 scenario'!Z176*'Unit emission'!AQ263)*4545454.54545455)/30</f>
        <v>50775614.84008725</v>
      </c>
      <c r="GR87">
        <f>(('RCP19 scenario'!AA88*'Unit emission'!AR131+'RCP19 scenario'!AA176*'Unit emission'!AR263)*4545454.54545455)/30</f>
        <v>107811360.68581642</v>
      </c>
      <c r="GS87">
        <f>(('RCP19 scenario'!AB88*'Unit emission'!AS131+'RCP19 scenario'!AB176*'Unit emission'!AS263)*4545454.54545455)/30</f>
        <v>798748490.63642991</v>
      </c>
      <c r="GT87">
        <f>(('RCP19 scenario'!AC88*'Unit emission'!AT131+'RCP19 scenario'!AC176*'Unit emission'!AT263)*4545454.54545455)/30</f>
        <v>384284756.94533092</v>
      </c>
      <c r="GU87">
        <f>(('RCP19 scenario'!AD88*'Unit emission'!AU131+'RCP19 scenario'!AD176*'Unit emission'!AU263)*4545454.54545455)/30</f>
        <v>220611708.03222129</v>
      </c>
      <c r="GV87">
        <f>(('RCP19 scenario'!AE88*'Unit emission'!AV131+'RCP19 scenario'!AE176*'Unit emission'!AV263)*4545454.54545455)/30</f>
        <v>32674217.162562069</v>
      </c>
      <c r="GW87">
        <f>(('RCP19 scenario'!AF88*'Unit emission'!AW131+'RCP19 scenario'!AF176*'Unit emission'!AW263)*4545454.54545455)/30</f>
        <v>114642395.16060013</v>
      </c>
      <c r="GX87">
        <f>(('RCP19 scenario'!AG88*'Unit emission'!AX131+'RCP19 scenario'!AG176*'Unit emission'!AX263)*4545454.54545455)/30</f>
        <v>-37610.627730240543</v>
      </c>
      <c r="GY87">
        <f>(('RCP19 scenario'!AH88*'Unit emission'!AY131+'RCP19 scenario'!AH176*'Unit emission'!AY263)*4545454.54545455)/30</f>
        <v>21917189.236074977</v>
      </c>
      <c r="GZ87">
        <f>(('RCP19 scenario'!AI88*'Unit emission'!AZ131+'RCP19 scenario'!AI176*'Unit emission'!AZ263)*4545454.54545455)/30</f>
        <v>547727794.06303334</v>
      </c>
      <c r="HA87">
        <f>(('RCP19 scenario'!AJ88*'Unit emission'!BA131)*4545454.54545455)/30</f>
        <v>0</v>
      </c>
      <c r="HB87">
        <f>(('RCP19 scenario'!AK88*'Unit emission'!AK131+'RCP19 scenario'!AK176*'Unit emission'!AK263)*4545454.54545455)/30</f>
        <v>-97692709.841034427</v>
      </c>
      <c r="HC87">
        <f>(('RCP19 scenario'!AL88*'Unit emission'!AL131+'RCP19 scenario'!AL176*'Unit emission'!AL263)*4545454.54545455)/30</f>
        <v>381431170.54082304</v>
      </c>
      <c r="HD87">
        <f>(('RCP19 scenario'!AM88*'Unit emission'!AM131+'RCP19 scenario'!AM176*'Unit emission'!AM263)*4545454.54545455)/30</f>
        <v>56141571.856828235</v>
      </c>
      <c r="HE87">
        <f>(('RCP19 scenario'!AN88*'Unit emission'!AN131+'RCP19 scenario'!AN176*'Unit emission'!AN263)*4545454.54545455)/30</f>
        <v>69690792.608081058</v>
      </c>
      <c r="HF87">
        <f>(('RCP19 scenario'!AO88*'Unit emission'!AO131+'RCP19 scenario'!AO176*'Unit emission'!AO263)*4545454.54545455)/30</f>
        <v>450318685.78123873</v>
      </c>
      <c r="HG87">
        <f>(('RCP19 scenario'!AP88*'Unit emission'!AP131+'RCP19 scenario'!AP176*'Unit emission'!AP263)*4545454.54545455)/30</f>
        <v>69692900.886417836</v>
      </c>
      <c r="HH87">
        <f>(('RCP19 scenario'!AQ88*'Unit emission'!AQ131+'RCP19 scenario'!AQ176*'Unit emission'!AQ263)*4545454.54545455)/30</f>
        <v>40729617.543323539</v>
      </c>
      <c r="HI87">
        <f>(('RCP19 scenario'!AR88*'Unit emission'!AR131+'RCP19 scenario'!AR176*'Unit emission'!AR263)*4545454.54545455)/30</f>
        <v>101575883.57228562</v>
      </c>
      <c r="HJ87">
        <f>(('RCP19 scenario'!AS88*'Unit emission'!AS131+'RCP19 scenario'!AS176*'Unit emission'!AS263)*4545454.54545455)/30</f>
        <v>566434336.00435519</v>
      </c>
      <c r="HK87">
        <f>(('RCP19 scenario'!AT88*'Unit emission'!AT131+'RCP19 scenario'!AT176*'Unit emission'!AT263)*4545454.54545455)/30</f>
        <v>257791729.29235074</v>
      </c>
      <c r="HL87">
        <f>(('RCP19 scenario'!AU88*'Unit emission'!AU131+'RCP19 scenario'!AU176*'Unit emission'!AU263)*4545454.54545455)/30</f>
        <v>-1130247.5606128732</v>
      </c>
      <c r="HM87">
        <f>(('RCP19 scenario'!AV88*'Unit emission'!AV131+'RCP19 scenario'!AV176*'Unit emission'!AV263)*4545454.54545455)/30</f>
        <v>22318389.526249364</v>
      </c>
      <c r="HN87">
        <f>(('RCP19 scenario'!AW88*'Unit emission'!AW131+'RCP19 scenario'!AW176*'Unit emission'!AW263)*4545454.54545455)/30</f>
        <v>84104804.720292985</v>
      </c>
      <c r="HO87">
        <f>(('RCP19 scenario'!AX88*'Unit emission'!AX131+'RCP19 scenario'!AX176*'Unit emission'!AX263)*4545454.54545455)/30</f>
        <v>-37610.627730240543</v>
      </c>
      <c r="HP87">
        <f>(('RCP19 scenario'!AY88*'Unit emission'!AY131+'RCP19 scenario'!AY176*'Unit emission'!AY263)*4545454.54545455)/30</f>
        <v>16539229.326606838</v>
      </c>
      <c r="HQ87">
        <f>(('RCP19 scenario'!AZ88*'Unit emission'!AZ131+'RCP19 scenario'!AZ176*'Unit emission'!AZ263)*4545454.54545455)/30</f>
        <v>369980107.64688456</v>
      </c>
      <c r="HR87">
        <f>(('RCP19 scenario'!BA88*'Unit emission'!BA131)*4545454.54545455)/30</f>
        <v>0</v>
      </c>
      <c r="HS87" s="9">
        <f>(('RCP19 scenario'!BB88*'Unit emission'!AK131)*4545454.54545455)/30</f>
        <v>0</v>
      </c>
      <c r="HT87" s="9">
        <f>(('RCP19 scenario'!BC88*'Unit emission'!AL131)*4545454.54545455)/30</f>
        <v>0</v>
      </c>
      <c r="HU87" s="9">
        <f>(('RCP19 scenario'!BD88*'Unit emission'!AM131)*4545454.54545455)/30</f>
        <v>0</v>
      </c>
      <c r="HV87" s="9">
        <f>(('RCP19 scenario'!BE88*'Unit emission'!AN131)*4545454.54545455)/30</f>
        <v>0</v>
      </c>
      <c r="HW87" s="9">
        <f>(('RCP19 scenario'!BF88*'Unit emission'!AO131)*4545454.54545455)/30</f>
        <v>0</v>
      </c>
      <c r="HX87" s="9">
        <f>(('RCP19 scenario'!BG88*'Unit emission'!AP131)*4545454.54545455)/30</f>
        <v>0</v>
      </c>
      <c r="HY87" s="9">
        <f>(('RCP19 scenario'!BH88*'Unit emission'!AQ131)*4545454.54545455)/30</f>
        <v>0</v>
      </c>
      <c r="HZ87" s="9">
        <f>(('RCP19 scenario'!BI88*'Unit emission'!AR131)*4545454.54545455)/30</f>
        <v>0</v>
      </c>
      <c r="IA87" s="9">
        <f>(('RCP19 scenario'!BJ88*'Unit emission'!AS131)*4545454.54545455)/30</f>
        <v>0</v>
      </c>
      <c r="IB87" s="9">
        <f>(('RCP19 scenario'!BK88*'Unit emission'!AT131)*4545454.54545455)/30</f>
        <v>0</v>
      </c>
      <c r="IC87" s="9">
        <f>(('RCP19 scenario'!BL88*'Unit emission'!AU131)*4545454.54545455)/30</f>
        <v>0</v>
      </c>
      <c r="ID87" s="9">
        <f>(('RCP19 scenario'!BM88*'Unit emission'!AV131)*4545454.54545455)/30</f>
        <v>0</v>
      </c>
      <c r="IE87" s="9">
        <f>(('RCP19 scenario'!BN88*'Unit emission'!AW131)*4545454.54545455)/30</f>
        <v>0</v>
      </c>
      <c r="IF87" s="9">
        <f>(('RCP19 scenario'!BO88*'Unit emission'!AX131)*4545454.54545455)/30</f>
        <v>0</v>
      </c>
      <c r="IG87" s="9">
        <f>(('RCP19 scenario'!BP88*'Unit emission'!AY131)*4545454.54545455)/30</f>
        <v>0</v>
      </c>
      <c r="IH87" s="9">
        <f>(('RCP19 scenario'!BQ88*'Unit emission'!AZ131)*4545454.54545455)/30</f>
        <v>0</v>
      </c>
      <c r="II87" s="9">
        <f>(('RCP19 scenario'!BR88*'Unit emission'!BA131)*4545454.54545455)/30</f>
        <v>0</v>
      </c>
      <c r="IJ87" s="9">
        <f>(('RCP19 scenario'!BS88*'Unit emission'!AK131)*4545454.54545455)/30</f>
        <v>0</v>
      </c>
      <c r="IK87" s="9">
        <f>(('RCP19 scenario'!BT88*'Unit emission'!AL131)*4545454.54545455)/30</f>
        <v>0</v>
      </c>
      <c r="IL87" s="9">
        <f>(('RCP19 scenario'!BU88*'Unit emission'!AM131)*4545454.54545455)/30</f>
        <v>0</v>
      </c>
      <c r="IM87" s="9">
        <f>(('RCP19 scenario'!BV88*'Unit emission'!AN131)*4545454.54545455)/30</f>
        <v>0</v>
      </c>
      <c r="IN87" s="9">
        <f>(('RCP19 scenario'!BW88*'Unit emission'!AO131)*4545454.54545455)/30</f>
        <v>0</v>
      </c>
      <c r="IO87" s="9">
        <f>(('RCP19 scenario'!BX88*'Unit emission'!AP131)*4545454.54545455)/30</f>
        <v>0</v>
      </c>
      <c r="IP87" s="9">
        <f>(('RCP19 scenario'!BY88*'Unit emission'!AQ131)*4545454.54545455)/30</f>
        <v>0</v>
      </c>
      <c r="IQ87" s="9">
        <f>(('RCP19 scenario'!BZ88*'Unit emission'!AR131)*4545454.54545455)/30</f>
        <v>0</v>
      </c>
      <c r="IR87" s="9">
        <f>(('RCP19 scenario'!CA88*'Unit emission'!AS131)*4545454.54545455)/30</f>
        <v>0</v>
      </c>
      <c r="IS87" s="9">
        <f>(('RCP19 scenario'!CB88*'Unit emission'!AT131)*4545454.54545455)/30</f>
        <v>0</v>
      </c>
      <c r="IT87" s="9">
        <f>(('RCP19 scenario'!CC88*'Unit emission'!AU131)*4545454.54545455)/30</f>
        <v>0</v>
      </c>
      <c r="IU87" s="9">
        <f>(('RCP19 scenario'!CD88*'Unit emission'!AV131)*4545454.54545455)/30</f>
        <v>0</v>
      </c>
      <c r="IV87" s="9">
        <f>(('RCP19 scenario'!CE88*'Unit emission'!AW131)*4545454.54545455)/30</f>
        <v>0</v>
      </c>
      <c r="IW87" s="9">
        <f>(('RCP19 scenario'!CF88*'Unit emission'!AX131)*4545454.54545455)/30</f>
        <v>0</v>
      </c>
      <c r="IX87" s="9">
        <f>(('RCP19 scenario'!CG88*'Unit emission'!AY131)*4545454.54545455)/30</f>
        <v>0</v>
      </c>
      <c r="IY87" s="9">
        <f>(('RCP19 scenario'!CH88*'Unit emission'!AZ131)*4545454.54545455)/30</f>
        <v>0</v>
      </c>
    </row>
    <row r="90" spans="1:259" x14ac:dyDescent="0.25">
      <c r="B90" t="s">
        <v>25</v>
      </c>
    </row>
    <row r="91" spans="1:259" x14ac:dyDescent="0.25">
      <c r="A91">
        <v>2010</v>
      </c>
      <c r="B91">
        <f>('Base-scenario'!C4*'Unit emission'!C47)*3412969.28327645/Lifetime!$C2</f>
        <v>0</v>
      </c>
      <c r="C91">
        <f>('Base-scenario'!D4*'Unit emission'!D47)*3412969.28327645/Lifetime!$C2</f>
        <v>0</v>
      </c>
      <c r="D91">
        <f>('Base-scenario'!E4*'Unit emission'!E47)*3412969.28327645/Lifetime!$C2</f>
        <v>0</v>
      </c>
      <c r="E91">
        <f>('Base-scenario'!F4*'Unit emission'!F47)*3412969.28327645/Lifetime!$C2</f>
        <v>0</v>
      </c>
      <c r="F91">
        <f>('Base-scenario'!G4*'Unit emission'!G47)*3412969.28327645/Lifetime!$C2</f>
        <v>0</v>
      </c>
      <c r="G91">
        <f>('Base-scenario'!H4*'Unit emission'!H47)*3412969.28327645/Lifetime!$C2</f>
        <v>0</v>
      </c>
      <c r="H91">
        <f>('Base-scenario'!I4*'Unit emission'!I47)*3412969.28327645/Lifetime!$C2</f>
        <v>0</v>
      </c>
      <c r="I91">
        <f>('Base-scenario'!J4*'Unit emission'!J47)*3412969.28327645/Lifetime!$C2</f>
        <v>0</v>
      </c>
      <c r="J91">
        <f>('Base-scenario'!K4*'Unit emission'!K47)*3412969.28327645/Lifetime!$C2</f>
        <v>0</v>
      </c>
      <c r="K91">
        <f>('Base-scenario'!L4*'Unit emission'!L47)*3412969.28327645/Lifetime!$C2</f>
        <v>0</v>
      </c>
      <c r="L91">
        <f>('Base-scenario'!M4*'Unit emission'!M47)*3412969.28327645/Lifetime!$C2</f>
        <v>0</v>
      </c>
      <c r="M91">
        <f>('Base-scenario'!N4*'Unit emission'!N47)*3412969.28327645/Lifetime!$C2</f>
        <v>0</v>
      </c>
      <c r="N91">
        <f>('Base-scenario'!O4*'Unit emission'!O47)*3412969.28327645/Lifetime!$C2</f>
        <v>0</v>
      </c>
      <c r="O91">
        <f>('Base-scenario'!P4*'Unit emission'!P47)*3412969.28327645/Lifetime!$C2</f>
        <v>0</v>
      </c>
      <c r="P91">
        <f>('Base-scenario'!Q4*'Unit emission'!Q47)*3412969.28327645/Lifetime!$C2</f>
        <v>0</v>
      </c>
      <c r="Q91">
        <f>('Base-scenario'!R4*'Unit emission'!R47)*3412969.28327645/Lifetime!$C2</f>
        <v>0</v>
      </c>
      <c r="R91">
        <v>0</v>
      </c>
      <c r="S91">
        <f>('Base-scenario'!T4*'Unit emission'!C47)*3412969.28327645/Lifetime!$C2</f>
        <v>0</v>
      </c>
      <c r="T91">
        <f>('Base-scenario'!U4*'Unit emission'!D47)*3412969.28327645/Lifetime!$C2</f>
        <v>0</v>
      </c>
      <c r="U91">
        <f>('Base-scenario'!V4*'Unit emission'!E47)*3412969.28327645/Lifetime!$C2</f>
        <v>0</v>
      </c>
      <c r="V91">
        <f>('Base-scenario'!W4*'Unit emission'!F47)*3412969.28327645/Lifetime!$C2</f>
        <v>0</v>
      </c>
      <c r="W91">
        <f>('Base-scenario'!X4*'Unit emission'!G47)*3412969.28327645/Lifetime!$C2</f>
        <v>0</v>
      </c>
      <c r="X91">
        <f>('Base-scenario'!Y4*'Unit emission'!H47)*3412969.28327645/Lifetime!$C2</f>
        <v>0</v>
      </c>
      <c r="Y91">
        <f>('Base-scenario'!Z4*'Unit emission'!I47)*3412969.28327645/Lifetime!$C2</f>
        <v>0</v>
      </c>
      <c r="Z91">
        <f>('Base-scenario'!AA4*'Unit emission'!J47)*3412969.28327645/Lifetime!$C2</f>
        <v>0</v>
      </c>
      <c r="AA91">
        <f>('Base-scenario'!AB4*'Unit emission'!K47)*3412969.28327645/Lifetime!$C2</f>
        <v>0</v>
      </c>
      <c r="AB91">
        <f>('Base-scenario'!AC4*'Unit emission'!L47)*3412969.28327645/Lifetime!$C2</f>
        <v>0</v>
      </c>
      <c r="AC91">
        <f>('Base-scenario'!AD4*'Unit emission'!M47)*3412969.28327645/Lifetime!$C2</f>
        <v>0</v>
      </c>
      <c r="AD91">
        <f>('Base-scenario'!AE4*'Unit emission'!N47)*3412969.28327645/Lifetime!$C2</f>
        <v>0</v>
      </c>
      <c r="AE91">
        <f>('Base-scenario'!AF4*'Unit emission'!O47)*3412969.28327645/Lifetime!$C2</f>
        <v>0</v>
      </c>
      <c r="AF91">
        <f>('Base-scenario'!AG4*'Unit emission'!P47)*3412969.28327645/Lifetime!$C2</f>
        <v>0</v>
      </c>
      <c r="AG91">
        <f>('Base-scenario'!AH4*'Unit emission'!Q47)*3412969.28327645/Lifetime!$C2</f>
        <v>0</v>
      </c>
      <c r="AH91">
        <f>('Base-scenario'!AI4*'Unit emission'!R47)*3412969.28327645/Lifetime!$C2</f>
        <v>0</v>
      </c>
      <c r="AI91">
        <v>0</v>
      </c>
      <c r="AJ91">
        <f>('Base-scenario'!AK4*'Unit emission'!C47)*3412969.28327645/Lifetime!$C2</f>
        <v>0</v>
      </c>
      <c r="AK91">
        <f>('Base-scenario'!AL4*'Unit emission'!D47)*3412969.28327645/Lifetime!$C2</f>
        <v>0</v>
      </c>
      <c r="AL91">
        <f>('Base-scenario'!AM4*'Unit emission'!E47)*3412969.28327645/Lifetime!$C2</f>
        <v>0</v>
      </c>
      <c r="AM91">
        <f>('Base-scenario'!AN4*'Unit emission'!F47)*3412969.28327645/Lifetime!$C2</f>
        <v>0</v>
      </c>
      <c r="AN91">
        <f>('Base-scenario'!AO4*'Unit emission'!G47)*3412969.28327645/Lifetime!$C2</f>
        <v>0</v>
      </c>
      <c r="AO91">
        <f>('Base-scenario'!AP4*'Unit emission'!H47)*3412969.28327645/Lifetime!$C2</f>
        <v>0</v>
      </c>
      <c r="AP91">
        <f>('Base-scenario'!AQ4*'Unit emission'!I47)*3412969.28327645/Lifetime!$C2</f>
        <v>0</v>
      </c>
      <c r="AQ91">
        <f>('Base-scenario'!AR4*'Unit emission'!J47)*3412969.28327645/Lifetime!$C2</f>
        <v>0</v>
      </c>
      <c r="AR91">
        <f>('Base-scenario'!AS4*'Unit emission'!K47)*3412969.28327645/Lifetime!$C2</f>
        <v>0</v>
      </c>
      <c r="AS91">
        <f>('Base-scenario'!AT4*'Unit emission'!L47)*3412969.28327645/Lifetime!$C2</f>
        <v>0</v>
      </c>
      <c r="AT91">
        <f>('Base-scenario'!AU4*'Unit emission'!M47)*3412969.28327645/Lifetime!$C2</f>
        <v>0</v>
      </c>
      <c r="AU91">
        <f>('Base-scenario'!AV4*'Unit emission'!N47)*3412969.28327645/Lifetime!$C2</f>
        <v>0</v>
      </c>
      <c r="AV91">
        <f>('Base-scenario'!AW4*'Unit emission'!O47)*3412969.28327645/Lifetime!$C2</f>
        <v>0</v>
      </c>
      <c r="AW91">
        <f>('Base-scenario'!AX4*'Unit emission'!P47)*3412969.28327645/Lifetime!$C2</f>
        <v>0</v>
      </c>
      <c r="AX91">
        <f>('Base-scenario'!AY4*'Unit emission'!Q47)*3412969.28327645/Lifetime!$C2</f>
        <v>0</v>
      </c>
      <c r="AY91">
        <f>('Base-scenario'!AZ4*'Unit emission'!R47)*3412969.28327645/Lifetime!$C2</f>
        <v>0</v>
      </c>
      <c r="AZ91">
        <v>0</v>
      </c>
      <c r="BA91" s="9">
        <f>('Base-scenario'!BB4*'Unit emission'!C47)*3412969.28327645/Lifetime!$C2</f>
        <v>0</v>
      </c>
      <c r="BB91" s="9">
        <f>('Base-scenario'!BC4*'Unit emission'!D47)*3412969.28327645/Lifetime!$C2</f>
        <v>0</v>
      </c>
      <c r="BC91" s="9">
        <f>('Base-scenario'!BD4*'Unit emission'!E47)*3412969.28327645/Lifetime!$C2</f>
        <v>0</v>
      </c>
      <c r="BD91" s="9">
        <f>('Base-scenario'!BE4*'Unit emission'!F47)*3412969.28327645/Lifetime!$C2</f>
        <v>0</v>
      </c>
      <c r="BE91" s="9">
        <f>('Base-scenario'!BF4*'Unit emission'!G47)*3412969.28327645/Lifetime!$C2</f>
        <v>0</v>
      </c>
      <c r="BF91" s="9">
        <f>('Base-scenario'!BG4*'Unit emission'!H47)*3412969.28327645/Lifetime!$C2</f>
        <v>0</v>
      </c>
      <c r="BG91" s="9">
        <f>('Base-scenario'!BH4*'Unit emission'!I47)*3412969.28327645/Lifetime!$C2</f>
        <v>0</v>
      </c>
      <c r="BH91" s="9">
        <f>('Base-scenario'!BI4*'Unit emission'!J47)*3412969.28327645/Lifetime!$C2</f>
        <v>0</v>
      </c>
      <c r="BI91" s="9">
        <f>('Base-scenario'!BJ4*'Unit emission'!K47)*3412969.28327645/Lifetime!$C2</f>
        <v>0</v>
      </c>
      <c r="BJ91" s="9">
        <f>('Base-scenario'!BK4*'Unit emission'!L47)*3412969.28327645/Lifetime!$C2</f>
        <v>0</v>
      </c>
      <c r="BK91" s="9">
        <f>('Base-scenario'!BL4*'Unit emission'!M47)*3412969.28327645/Lifetime!$C2</f>
        <v>0</v>
      </c>
      <c r="BL91" s="9">
        <f>('Base-scenario'!BM4*'Unit emission'!N47)*3412969.28327645/Lifetime!$C2</f>
        <v>0</v>
      </c>
      <c r="BM91" s="9">
        <f>('Base-scenario'!BN4*'Unit emission'!O47)*3412969.28327645/Lifetime!$C2</f>
        <v>0</v>
      </c>
      <c r="BN91" s="9">
        <f>('Base-scenario'!BO4*'Unit emission'!P47)*3412969.28327645/Lifetime!$C2</f>
        <v>0</v>
      </c>
      <c r="BO91" s="9">
        <f>('Base-scenario'!BP4*'Unit emission'!Q47)*3412969.28327645/Lifetime!$C2</f>
        <v>0</v>
      </c>
      <c r="BP91" s="9">
        <f>('Base-scenario'!BQ4*'Unit emission'!R47)*3412969.28327645/Lifetime!$C2</f>
        <v>0</v>
      </c>
      <c r="BQ91" s="9">
        <v>0</v>
      </c>
      <c r="BR91" s="9">
        <f>('Base-scenario'!BS4*'Unit emission'!C47)*3412969.28327645/Lifetime!$C2</f>
        <v>0</v>
      </c>
      <c r="BS91" s="9">
        <f>('Base-scenario'!BT4*'Unit emission'!D47)*3412969.28327645/Lifetime!$C2</f>
        <v>0</v>
      </c>
      <c r="BT91" s="9">
        <f>('Base-scenario'!BU4*'Unit emission'!E47)*3412969.28327645/Lifetime!$C2</f>
        <v>0</v>
      </c>
      <c r="BU91" s="9">
        <f>('Base-scenario'!BV4*'Unit emission'!F47)*3412969.28327645/Lifetime!$C2</f>
        <v>0</v>
      </c>
      <c r="BV91" s="9">
        <f>('Base-scenario'!BW4*'Unit emission'!G47)*3412969.28327645/Lifetime!$C2</f>
        <v>0</v>
      </c>
      <c r="BW91" s="9">
        <f>('Base-scenario'!BX4*'Unit emission'!H47)*3412969.28327645/Lifetime!$C2</f>
        <v>0</v>
      </c>
      <c r="BX91" s="9">
        <f>('Base-scenario'!BY4*'Unit emission'!I47)*3412969.28327645/Lifetime!$C2</f>
        <v>0</v>
      </c>
      <c r="BY91" s="9">
        <f>('Base-scenario'!BZ4*'Unit emission'!J47)*3412969.28327645/Lifetime!$C2</f>
        <v>0</v>
      </c>
      <c r="BZ91" s="9">
        <f>('Base-scenario'!CA4*'Unit emission'!K47)*3412969.28327645/Lifetime!$C2</f>
        <v>0</v>
      </c>
      <c r="CA91" s="9">
        <f>('Base-scenario'!CB4*'Unit emission'!L47)*3412969.28327645/Lifetime!$C2</f>
        <v>0</v>
      </c>
      <c r="CB91" s="9">
        <f>('Base-scenario'!CC4*'Unit emission'!M47)*3412969.28327645/Lifetime!$C2</f>
        <v>0</v>
      </c>
      <c r="CC91" s="9">
        <f>('Base-scenario'!CD4*'Unit emission'!N47)*3412969.28327645/Lifetime!$C2</f>
        <v>0</v>
      </c>
      <c r="CD91" s="9">
        <f>('Base-scenario'!CE4*'Unit emission'!O47)*3412969.28327645/Lifetime!$C2</f>
        <v>0</v>
      </c>
      <c r="CE91" s="9">
        <f>('Base-scenario'!CF4*'Unit emission'!P47)*3412969.28327645/Lifetime!$C2</f>
        <v>0</v>
      </c>
      <c r="CF91" s="9">
        <f>('Base-scenario'!CG4*'Unit emission'!Q47)*3412969.28327645/Lifetime!$C2</f>
        <v>0</v>
      </c>
      <c r="CG91" s="9">
        <f>('Base-scenario'!CH4*'Unit emission'!R47)*3412969.28327645/Lifetime!$C2</f>
        <v>0</v>
      </c>
      <c r="CJ91">
        <v>2010</v>
      </c>
      <c r="CK91">
        <f>('RCP26 scenario'!C4*'Unit emission'!T47)*3412969.28327645/Lifetime!$C2</f>
        <v>0</v>
      </c>
      <c r="CL91">
        <f>('RCP26 scenario'!D4*'Unit emission'!U47)*3412969.28327645/Lifetime!$C2</f>
        <v>0</v>
      </c>
      <c r="CM91">
        <f>('RCP26 scenario'!E4*'Unit emission'!V47)*3412969.28327645/Lifetime!$C2</f>
        <v>0</v>
      </c>
      <c r="CN91">
        <f>('RCP26 scenario'!F4*'Unit emission'!W47)*3412969.28327645/Lifetime!$C2</f>
        <v>0</v>
      </c>
      <c r="CO91">
        <f>('RCP26 scenario'!G4*'Unit emission'!X47)*3412969.28327645/Lifetime!$C2</f>
        <v>0</v>
      </c>
      <c r="CP91">
        <f>('RCP26 scenario'!H4*'Unit emission'!Y47)*3412969.28327645/Lifetime!$C2</f>
        <v>0</v>
      </c>
      <c r="CQ91">
        <f>('RCP26 scenario'!I4*'Unit emission'!Z47)*3412969.28327645/Lifetime!$C2</f>
        <v>0</v>
      </c>
      <c r="CR91">
        <f>('RCP26 scenario'!J4*'Unit emission'!AA47)*3412969.28327645/Lifetime!$C2</f>
        <v>0</v>
      </c>
      <c r="CS91">
        <f>('RCP26 scenario'!K4*'Unit emission'!AB47)*3412969.28327645/Lifetime!$C2</f>
        <v>0</v>
      </c>
      <c r="CT91">
        <f>('RCP26 scenario'!L4*'Unit emission'!AC47)*3412969.28327645/Lifetime!$C2</f>
        <v>0</v>
      </c>
      <c r="CU91">
        <f>('RCP26 scenario'!M4*'Unit emission'!AD47)*3412969.28327645/Lifetime!$C2</f>
        <v>0</v>
      </c>
      <c r="CV91">
        <f>('RCP26 scenario'!N4*'Unit emission'!AE47)*3412969.28327645/Lifetime!$C2</f>
        <v>0</v>
      </c>
      <c r="CW91">
        <f>('RCP26 scenario'!O4*'Unit emission'!AF47)*3412969.28327645/Lifetime!$C2</f>
        <v>0</v>
      </c>
      <c r="CX91">
        <f>('RCP26 scenario'!P4*'Unit emission'!AG47)*3412969.28327645/Lifetime!$C2</f>
        <v>0</v>
      </c>
      <c r="CY91">
        <f>('RCP26 scenario'!Q4*'Unit emission'!AH47)*3412969.28327645/Lifetime!$C2</f>
        <v>0</v>
      </c>
      <c r="CZ91">
        <f>('RCP26 scenario'!R4*'Unit emission'!AI47)*3412969.28327645/Lifetime!$C2</f>
        <v>0</v>
      </c>
      <c r="DA91">
        <f>('RCP26 scenario'!S4*'Unit emission'!AJ47)*3412969.28327645</f>
        <v>0</v>
      </c>
      <c r="DB91">
        <f>('RCP26 scenario'!T4*'Unit emission'!T47)*3412969.28327645/Lifetime!$C2</f>
        <v>0</v>
      </c>
      <c r="DC91">
        <f>('RCP26 scenario'!U4*'Unit emission'!U47)*3412969.28327645/Lifetime!$C2</f>
        <v>0</v>
      </c>
      <c r="DD91">
        <f>('RCP26 scenario'!V4*'Unit emission'!V47)*3412969.28327645/Lifetime!$C2</f>
        <v>0</v>
      </c>
      <c r="DE91">
        <f>('RCP26 scenario'!W4*'Unit emission'!W47)*3412969.28327645/Lifetime!$C2</f>
        <v>0</v>
      </c>
      <c r="DF91">
        <f>('RCP26 scenario'!X4*'Unit emission'!X47)*3412969.28327645/Lifetime!$C2</f>
        <v>0</v>
      </c>
      <c r="DG91">
        <f>('RCP26 scenario'!Y4*'Unit emission'!Y47)*3412969.28327645/Lifetime!$C2</f>
        <v>0</v>
      </c>
      <c r="DH91">
        <f>('RCP26 scenario'!Z4*'Unit emission'!Z47)*3412969.28327645/Lifetime!$C2</f>
        <v>0</v>
      </c>
      <c r="DI91">
        <f>('RCP26 scenario'!AA4*'Unit emission'!AA47)*3412969.28327645/Lifetime!$C2</f>
        <v>0</v>
      </c>
      <c r="DJ91">
        <f>('RCP26 scenario'!AB4*'Unit emission'!AB47)*3412969.28327645/Lifetime!$C2</f>
        <v>0</v>
      </c>
      <c r="DK91">
        <f>('RCP26 scenario'!AC4*'Unit emission'!AC47)*3412969.28327645/Lifetime!$C2</f>
        <v>0</v>
      </c>
      <c r="DL91">
        <f>('RCP26 scenario'!AD4*'Unit emission'!AD47)*3412969.28327645/Lifetime!$C2</f>
        <v>0</v>
      </c>
      <c r="DM91">
        <f>('RCP26 scenario'!AE4*'Unit emission'!AE47)*3412969.28327645/Lifetime!$C2</f>
        <v>0</v>
      </c>
      <c r="DN91">
        <f>('RCP26 scenario'!AF4*'Unit emission'!AF47)*3412969.28327645/Lifetime!$C2</f>
        <v>0</v>
      </c>
      <c r="DO91">
        <f>('RCP26 scenario'!AG4*'Unit emission'!AG47)*3412969.28327645/Lifetime!$C2</f>
        <v>0</v>
      </c>
      <c r="DP91">
        <f>('RCP26 scenario'!AH4*'Unit emission'!AH47)*3412969.28327645/Lifetime!$C2</f>
        <v>0</v>
      </c>
      <c r="DQ91">
        <f>('RCP26 scenario'!AI4*'Unit emission'!AI47)*3412969.28327645/Lifetime!$C2</f>
        <v>0</v>
      </c>
      <c r="DR91">
        <f>('RCP26 scenario'!AJ4*'Unit emission'!AJ47)*3412969.28327645</f>
        <v>0</v>
      </c>
      <c r="DS91">
        <f>('RCP26 scenario'!AK4*'Unit emission'!T47)*3412969.28327645/Lifetime!$C2</f>
        <v>0</v>
      </c>
      <c r="DT91">
        <f>('RCP26 scenario'!AL4*'Unit emission'!U47)*3412969.28327645/Lifetime!$C2</f>
        <v>0</v>
      </c>
      <c r="DU91">
        <f>('RCP26 scenario'!AM4*'Unit emission'!V47)*3412969.28327645/Lifetime!$C2</f>
        <v>0</v>
      </c>
      <c r="DV91">
        <f>('RCP26 scenario'!AN4*'Unit emission'!W47)*3412969.28327645/Lifetime!$C2</f>
        <v>0</v>
      </c>
      <c r="DW91">
        <f>('RCP26 scenario'!AO4*'Unit emission'!X47)*3412969.28327645/Lifetime!$C2</f>
        <v>0</v>
      </c>
      <c r="DX91">
        <f>('RCP26 scenario'!AP4*'Unit emission'!Y47)*3412969.28327645/Lifetime!$C2</f>
        <v>0</v>
      </c>
      <c r="DY91">
        <f>('RCP26 scenario'!AQ4*'Unit emission'!Z47)*3412969.28327645/Lifetime!$C2</f>
        <v>0</v>
      </c>
      <c r="DZ91">
        <f>('RCP26 scenario'!AR4*'Unit emission'!AA47)*3412969.28327645/Lifetime!$C2</f>
        <v>0</v>
      </c>
      <c r="EA91">
        <f>('RCP26 scenario'!AS4*'Unit emission'!AB47)*3412969.28327645/Lifetime!$C2</f>
        <v>0</v>
      </c>
      <c r="EB91">
        <f>('RCP26 scenario'!AT4*'Unit emission'!AC47)*3412969.28327645/Lifetime!$C2</f>
        <v>0</v>
      </c>
      <c r="EC91">
        <f>('RCP26 scenario'!AU4*'Unit emission'!AD47)*3412969.28327645/Lifetime!$C2</f>
        <v>0</v>
      </c>
      <c r="ED91">
        <f>('RCP26 scenario'!AV4*'Unit emission'!AE47)*3412969.28327645/Lifetime!$C2</f>
        <v>0</v>
      </c>
      <c r="EE91">
        <f>('RCP26 scenario'!AW4*'Unit emission'!AF47)*3412969.28327645/Lifetime!$C2</f>
        <v>0</v>
      </c>
      <c r="EF91">
        <f>('RCP26 scenario'!AX4*'Unit emission'!AG47)*3412969.28327645/Lifetime!$C2</f>
        <v>0</v>
      </c>
      <c r="EG91">
        <f>('RCP26 scenario'!AY4*'Unit emission'!AH47)*3412969.28327645/Lifetime!$C2</f>
        <v>0</v>
      </c>
      <c r="EH91">
        <f>('RCP26 scenario'!AZ4*'Unit emission'!AI47)*3412969.28327645/Lifetime!$C2</f>
        <v>0</v>
      </c>
      <c r="EI91">
        <f>('RCP26 scenario'!BA4*'Unit emission'!AJ47)*3412969.28327645</f>
        <v>0</v>
      </c>
      <c r="EJ91" s="9">
        <f>('RCP26 scenario'!BB4*'Unit emission'!T47)*3412969.28327645/Lifetime!$C2</f>
        <v>0</v>
      </c>
      <c r="EK91" s="9">
        <f>('RCP26 scenario'!BC4*'Unit emission'!U47)*3412969.28327645/Lifetime!$C2</f>
        <v>0</v>
      </c>
      <c r="EL91" s="9">
        <f>('RCP26 scenario'!BD4*'Unit emission'!V47)*3412969.28327645/Lifetime!$C2</f>
        <v>0</v>
      </c>
      <c r="EM91" s="9">
        <f>('RCP26 scenario'!BE4*'Unit emission'!W47)*3412969.28327645/Lifetime!$C2</f>
        <v>0</v>
      </c>
      <c r="EN91" s="9">
        <f>('RCP26 scenario'!BF4*'Unit emission'!X47)*3412969.28327645/Lifetime!$C2</f>
        <v>0</v>
      </c>
      <c r="EO91" s="9">
        <f>('RCP26 scenario'!BG4*'Unit emission'!Y47)*3412969.28327645/Lifetime!$C2</f>
        <v>0</v>
      </c>
      <c r="EP91" s="9">
        <f>('RCP26 scenario'!BH4*'Unit emission'!Z47)*3412969.28327645/Lifetime!$C2</f>
        <v>0</v>
      </c>
      <c r="EQ91" s="9">
        <f>('RCP26 scenario'!BI4*'Unit emission'!AA47)*3412969.28327645/Lifetime!$C2</f>
        <v>0</v>
      </c>
      <c r="ER91" s="9">
        <f>('RCP26 scenario'!BJ4*'Unit emission'!AB47)*3412969.28327645/Lifetime!$C2</f>
        <v>0</v>
      </c>
      <c r="ES91" s="9">
        <f>('RCP26 scenario'!BK4*'Unit emission'!AC47)*3412969.28327645/Lifetime!$C2</f>
        <v>0</v>
      </c>
      <c r="ET91" s="9">
        <f>('RCP26 scenario'!BL4*'Unit emission'!AD47)*3412969.28327645/Lifetime!$C2</f>
        <v>0</v>
      </c>
      <c r="EU91" s="9">
        <f>('RCP26 scenario'!BM4*'Unit emission'!AE47)*3412969.28327645/Lifetime!$C2</f>
        <v>0</v>
      </c>
      <c r="EV91" s="9">
        <f>('RCP26 scenario'!BN4*'Unit emission'!AF47)*3412969.28327645/Lifetime!$C2</f>
        <v>0</v>
      </c>
      <c r="EW91" s="9">
        <f>('RCP26 scenario'!BO4*'Unit emission'!AG47)*3412969.28327645/Lifetime!$C2</f>
        <v>0</v>
      </c>
      <c r="EX91" s="9">
        <f>('RCP26 scenario'!BP4*'Unit emission'!AH47)*3412969.28327645/Lifetime!$C2</f>
        <v>0</v>
      </c>
      <c r="EY91" s="9">
        <f>('RCP26 scenario'!BQ4*'Unit emission'!AI47)*3412969.28327645/Lifetime!$C2</f>
        <v>0</v>
      </c>
      <c r="EZ91" s="9">
        <f>('RCP26 scenario'!BR4*'Unit emission'!AJ47)*3412969.28327645</f>
        <v>0</v>
      </c>
      <c r="FA91" s="9">
        <f>('RCP26 scenario'!BS4*'Unit emission'!T47)*3412969.28327645/Lifetime!$C2</f>
        <v>0</v>
      </c>
      <c r="FB91" s="9">
        <f>('RCP26 scenario'!BT4*'Unit emission'!U47)*3412969.28327645/Lifetime!$C2</f>
        <v>0</v>
      </c>
      <c r="FC91" s="9">
        <f>('RCP26 scenario'!BU4*'Unit emission'!V47)*3412969.28327645/Lifetime!$C2</f>
        <v>0</v>
      </c>
      <c r="FD91" s="9">
        <f>('RCP26 scenario'!BV4*'Unit emission'!W47)*3412969.28327645/Lifetime!$C2</f>
        <v>0</v>
      </c>
      <c r="FE91" s="9">
        <f>('RCP26 scenario'!BW4*'Unit emission'!X47)*3412969.28327645/Lifetime!$C2</f>
        <v>0</v>
      </c>
      <c r="FF91" s="9">
        <f>('RCP26 scenario'!BX4*'Unit emission'!Y47)*3412969.28327645/Lifetime!$C2</f>
        <v>0</v>
      </c>
      <c r="FG91" s="9">
        <f>('RCP26 scenario'!BY4*'Unit emission'!Z47)*3412969.28327645/Lifetime!$C2</f>
        <v>0</v>
      </c>
      <c r="FH91" s="9">
        <f>('RCP26 scenario'!BZ4*'Unit emission'!AA47)*3412969.28327645/Lifetime!$C2</f>
        <v>0</v>
      </c>
      <c r="FI91" s="9">
        <f>('RCP26 scenario'!CA4*'Unit emission'!AB47)*3412969.28327645/Lifetime!$C2</f>
        <v>0</v>
      </c>
      <c r="FJ91" s="9">
        <f>('RCP26 scenario'!CB4*'Unit emission'!AC47)*3412969.28327645/Lifetime!$C2</f>
        <v>0</v>
      </c>
      <c r="FK91" s="9">
        <f>('RCP26 scenario'!CC4*'Unit emission'!AD47)*3412969.28327645/Lifetime!$C2</f>
        <v>0</v>
      </c>
      <c r="FL91" s="9">
        <f>('RCP26 scenario'!CD4*'Unit emission'!AE47)*3412969.28327645/Lifetime!$C2</f>
        <v>0</v>
      </c>
      <c r="FM91" s="9">
        <f>('RCP26 scenario'!CE4*'Unit emission'!AF47)*3412969.28327645/Lifetime!$C2</f>
        <v>0</v>
      </c>
      <c r="FN91" s="9">
        <f>('RCP26 scenario'!CF4*'Unit emission'!AG47)*3412969.28327645/Lifetime!$C2</f>
        <v>0</v>
      </c>
      <c r="FO91" s="9">
        <f>('RCP26 scenario'!CG4*'Unit emission'!AH47)*3412969.28327645/Lifetime!$C2</f>
        <v>0</v>
      </c>
      <c r="FP91" s="9">
        <f>('RCP26 scenario'!CH4*'Unit emission'!AI47)*3412969.28327645/Lifetime!$C2</f>
        <v>0</v>
      </c>
      <c r="FS91">
        <v>2010</v>
      </c>
      <c r="FT91">
        <f>('RCP19 scenario'!C4*'Unit emission'!AK47)*3412969.28327645/Lifetime!$C2</f>
        <v>0</v>
      </c>
      <c r="FU91">
        <f>('RCP19 scenario'!D4*'Unit emission'!AL47)*3412969.28327645/Lifetime!$C2</f>
        <v>0</v>
      </c>
      <c r="FV91">
        <f>('RCP19 scenario'!E4*'Unit emission'!AM47)*3412969.28327645/Lifetime!$C2</f>
        <v>0</v>
      </c>
      <c r="FW91">
        <f>('RCP19 scenario'!F4*'Unit emission'!AN47)*3412969.28327645/Lifetime!$C2</f>
        <v>0</v>
      </c>
      <c r="FX91">
        <f>('RCP19 scenario'!G4*'Unit emission'!AO47)*3412969.28327645/Lifetime!$C2</f>
        <v>0</v>
      </c>
      <c r="FY91">
        <f>('RCP19 scenario'!H4*'Unit emission'!AP47)*3412969.28327645/Lifetime!$C2</f>
        <v>0</v>
      </c>
      <c r="FZ91">
        <f>('RCP19 scenario'!I4*'Unit emission'!AQ47)*3412969.28327645/Lifetime!$C2</f>
        <v>0</v>
      </c>
      <c r="GA91">
        <f>('RCP19 scenario'!J4*'Unit emission'!AR47)*3412969.28327645/Lifetime!$C2</f>
        <v>0</v>
      </c>
      <c r="GB91">
        <f>('RCP19 scenario'!K4*'Unit emission'!AS47)*3412969.28327645/Lifetime!$C2</f>
        <v>0</v>
      </c>
      <c r="GC91">
        <f>('RCP19 scenario'!L4*'Unit emission'!AT47)*3412969.28327645/Lifetime!$C2</f>
        <v>0</v>
      </c>
      <c r="GD91">
        <f>('RCP19 scenario'!M4*'Unit emission'!AU47)*3412969.28327645/Lifetime!$C2</f>
        <v>0</v>
      </c>
      <c r="GE91">
        <f>('RCP19 scenario'!N4*'Unit emission'!AV47)*3412969.28327645/Lifetime!$C2</f>
        <v>0</v>
      </c>
      <c r="GF91">
        <f>('RCP19 scenario'!O4*'Unit emission'!AW47)*3412969.28327645/Lifetime!$C2</f>
        <v>0</v>
      </c>
      <c r="GG91">
        <f>('RCP19 scenario'!P4*'Unit emission'!AX47)*3412969.28327645/Lifetime!$C2</f>
        <v>0</v>
      </c>
      <c r="GH91">
        <f>('RCP19 scenario'!Q4*'Unit emission'!AY47)*3412969.28327645/Lifetime!$C2</f>
        <v>0</v>
      </c>
      <c r="GI91">
        <f>('RCP19 scenario'!R4*'Unit emission'!AZ47)*3412969.28327645/Lifetime!$C2</f>
        <v>0</v>
      </c>
      <c r="GJ91">
        <f>('RCP19 scenario'!S4*'Unit emission'!BA47)*3412969.28327645</f>
        <v>0</v>
      </c>
      <c r="GK91">
        <f>('RCP19 scenario'!T4*'Unit emission'!AK47)*3412969.28327645/Lifetime!$C2</f>
        <v>0</v>
      </c>
      <c r="GL91">
        <f>('RCP19 scenario'!U4*'Unit emission'!AL47)*3412969.28327645/Lifetime!$C2</f>
        <v>0</v>
      </c>
      <c r="GM91">
        <f>('RCP19 scenario'!V4*'Unit emission'!AM47)*3412969.28327645/Lifetime!$C2</f>
        <v>0</v>
      </c>
      <c r="GN91">
        <f>('RCP19 scenario'!W4*'Unit emission'!AN47)*3412969.28327645/Lifetime!$C2</f>
        <v>0</v>
      </c>
      <c r="GO91">
        <f>('RCP19 scenario'!X4*'Unit emission'!AO47)*3412969.28327645/Lifetime!$C2</f>
        <v>0</v>
      </c>
      <c r="GP91">
        <f>('RCP19 scenario'!Y4*'Unit emission'!AP47)*3412969.28327645/Lifetime!$C2</f>
        <v>0</v>
      </c>
      <c r="GQ91">
        <f>('RCP19 scenario'!Z4*'Unit emission'!AQ47)*3412969.28327645/Lifetime!$C2</f>
        <v>0</v>
      </c>
      <c r="GR91">
        <f>('RCP19 scenario'!AA4*'Unit emission'!AR47)*3412969.28327645/Lifetime!$C2</f>
        <v>0</v>
      </c>
      <c r="GS91">
        <f>('RCP19 scenario'!AB4*'Unit emission'!AS47)*3412969.28327645/Lifetime!$C2</f>
        <v>0</v>
      </c>
      <c r="GT91">
        <f>('RCP19 scenario'!AC4*'Unit emission'!AT47)*3412969.28327645/Lifetime!$C2</f>
        <v>0</v>
      </c>
      <c r="GU91">
        <f>('RCP19 scenario'!AD4*'Unit emission'!AU47)*3412969.28327645/Lifetime!$C2</f>
        <v>0</v>
      </c>
      <c r="GV91">
        <f>('RCP19 scenario'!AE4*'Unit emission'!AV47)*3412969.28327645/Lifetime!$C2</f>
        <v>0</v>
      </c>
      <c r="GW91">
        <f>('RCP19 scenario'!AF4*'Unit emission'!AW47)*3412969.28327645/Lifetime!$C2</f>
        <v>0</v>
      </c>
      <c r="GX91">
        <f>('RCP19 scenario'!AG4*'Unit emission'!AX47)*3412969.28327645/Lifetime!$C2</f>
        <v>0</v>
      </c>
      <c r="GY91">
        <f>('RCP19 scenario'!AH4*'Unit emission'!AY47)*3412969.28327645/Lifetime!$C2</f>
        <v>0</v>
      </c>
      <c r="GZ91">
        <f>('RCP19 scenario'!AI4*'Unit emission'!AZ47)*3412969.28327645/Lifetime!$C2</f>
        <v>0</v>
      </c>
      <c r="HA91">
        <f>('RCP19 scenario'!AJ4*'Unit emission'!BA47)*3412969.28327645</f>
        <v>0</v>
      </c>
      <c r="HB91">
        <f>('RCP19 scenario'!AK4*'Unit emission'!AK47)*3412969.28327645/Lifetime!$C2</f>
        <v>0</v>
      </c>
      <c r="HC91">
        <f>('RCP19 scenario'!AL4*'Unit emission'!AL47)*3412969.28327645/Lifetime!$C2</f>
        <v>0</v>
      </c>
      <c r="HD91">
        <f>('RCP19 scenario'!AM4*'Unit emission'!AM47)*3412969.28327645/Lifetime!$C2</f>
        <v>0</v>
      </c>
      <c r="HE91">
        <f>('RCP19 scenario'!AN4*'Unit emission'!AN47)*3412969.28327645/Lifetime!$C2</f>
        <v>0</v>
      </c>
      <c r="HF91">
        <f>('RCP19 scenario'!AO4*'Unit emission'!AO47)*3412969.28327645/Lifetime!$C2</f>
        <v>0</v>
      </c>
      <c r="HG91">
        <f>('RCP19 scenario'!AP4*'Unit emission'!AP47)*3412969.28327645/Lifetime!$C2</f>
        <v>0</v>
      </c>
      <c r="HH91">
        <f>('RCP19 scenario'!AQ4*'Unit emission'!AQ47)*3412969.28327645/Lifetime!$C2</f>
        <v>0</v>
      </c>
      <c r="HI91">
        <f>('RCP19 scenario'!AR4*'Unit emission'!AR47)*3412969.28327645/Lifetime!$C2</f>
        <v>0</v>
      </c>
      <c r="HJ91">
        <f>('RCP19 scenario'!AS4*'Unit emission'!AS47)*3412969.28327645/Lifetime!$C2</f>
        <v>0</v>
      </c>
      <c r="HK91">
        <f>('RCP19 scenario'!AT4*'Unit emission'!AT47)*3412969.28327645/Lifetime!$C2</f>
        <v>0</v>
      </c>
      <c r="HL91">
        <f>('RCP19 scenario'!AU4*'Unit emission'!AU47)*3412969.28327645/Lifetime!$C2</f>
        <v>0</v>
      </c>
      <c r="HM91">
        <f>('RCP19 scenario'!AV4*'Unit emission'!AV47)*3412969.28327645/Lifetime!$C2</f>
        <v>0</v>
      </c>
      <c r="HN91">
        <f>('RCP19 scenario'!AW4*'Unit emission'!AW47)*3412969.28327645/Lifetime!$C2</f>
        <v>0</v>
      </c>
      <c r="HO91">
        <f>('RCP19 scenario'!AX4*'Unit emission'!AX47)*3412969.28327645/Lifetime!$C2</f>
        <v>0</v>
      </c>
      <c r="HP91">
        <f>('RCP19 scenario'!AY4*'Unit emission'!AY47)*3412969.28327645/Lifetime!$C2</f>
        <v>0</v>
      </c>
      <c r="HQ91">
        <f>('RCP19 scenario'!AZ4*'Unit emission'!AZ47)*3412969.28327645/Lifetime!$C2</f>
        <v>0</v>
      </c>
      <c r="HR91">
        <f>('RCP19 scenario'!BA4*'Unit emission'!BA47)*3412969.28327645</f>
        <v>0</v>
      </c>
      <c r="HS91" s="9">
        <f>('RCP19 scenario'!BB4*'Unit emission'!AK47)*3412969.28327645/Lifetime!$C2</f>
        <v>0</v>
      </c>
      <c r="HT91" s="9">
        <f>('RCP19 scenario'!BC4*'Unit emission'!AL47)*3412969.28327645/Lifetime!$C2</f>
        <v>0</v>
      </c>
      <c r="HU91" s="9">
        <f>('RCP19 scenario'!BD4*'Unit emission'!AM47)*3412969.28327645/Lifetime!$C2</f>
        <v>0</v>
      </c>
      <c r="HV91" s="9">
        <f>('RCP19 scenario'!BE4*'Unit emission'!AN47)*3412969.28327645/Lifetime!$C2</f>
        <v>0</v>
      </c>
      <c r="HW91" s="9">
        <f>('RCP19 scenario'!BF4*'Unit emission'!AO47)*3412969.28327645/Lifetime!$C2</f>
        <v>0</v>
      </c>
      <c r="HX91" s="9">
        <f>('RCP19 scenario'!BG4*'Unit emission'!AP47)*3412969.28327645/Lifetime!$C2</f>
        <v>0</v>
      </c>
      <c r="HY91" s="9">
        <f>('RCP19 scenario'!BH4*'Unit emission'!AQ47)*3412969.28327645/Lifetime!$C2</f>
        <v>0</v>
      </c>
      <c r="HZ91" s="9">
        <f>('RCP19 scenario'!BI4*'Unit emission'!AR47)*3412969.28327645/Lifetime!$C2</f>
        <v>0</v>
      </c>
      <c r="IA91" s="9">
        <f>('RCP19 scenario'!BJ4*'Unit emission'!AS47)*3412969.28327645/Lifetime!$C2</f>
        <v>0</v>
      </c>
      <c r="IB91" s="9">
        <f>('RCP19 scenario'!BK4*'Unit emission'!AT47)*3412969.28327645/Lifetime!$C2</f>
        <v>0</v>
      </c>
      <c r="IC91" s="9">
        <f>('RCP19 scenario'!BL4*'Unit emission'!AU47)*3412969.28327645/Lifetime!$C2</f>
        <v>0</v>
      </c>
      <c r="ID91" s="9">
        <f>('RCP19 scenario'!BM4*'Unit emission'!AV47)*3412969.28327645/Lifetime!$C2</f>
        <v>0</v>
      </c>
      <c r="IE91" s="9">
        <f>('RCP19 scenario'!BN4*'Unit emission'!AW47)*3412969.28327645/Lifetime!$C2</f>
        <v>0</v>
      </c>
      <c r="IF91" s="9">
        <f>('RCP19 scenario'!BO4*'Unit emission'!AX47)*3412969.28327645/Lifetime!$C2</f>
        <v>0</v>
      </c>
      <c r="IG91" s="9">
        <f>('RCP19 scenario'!BP4*'Unit emission'!AY47)*3412969.28327645/Lifetime!$C2</f>
        <v>0</v>
      </c>
      <c r="IH91" s="9">
        <f>('RCP19 scenario'!BQ4*'Unit emission'!AZ47)*3412969.28327645/Lifetime!$C2</f>
        <v>0</v>
      </c>
      <c r="II91" s="9">
        <f>('RCP19 scenario'!BR4*'Unit emission'!BA47)*3412969.28327645</f>
        <v>0</v>
      </c>
      <c r="IJ91" s="9">
        <f>('RCP19 scenario'!BS4*'Unit emission'!AK47)*3412969.28327645/Lifetime!$C2</f>
        <v>0</v>
      </c>
      <c r="IK91" s="9">
        <f>('RCP19 scenario'!BT4*'Unit emission'!AL47)*3412969.28327645/Lifetime!$C2</f>
        <v>0</v>
      </c>
      <c r="IL91" s="9">
        <f>('RCP19 scenario'!BU4*'Unit emission'!AM47)*3412969.28327645/Lifetime!$C2</f>
        <v>0</v>
      </c>
      <c r="IM91" s="9">
        <f>('RCP19 scenario'!BV4*'Unit emission'!AN47)*3412969.28327645/Lifetime!$C2</f>
        <v>0</v>
      </c>
      <c r="IN91" s="9">
        <f>('RCP19 scenario'!BW4*'Unit emission'!AO47)*3412969.28327645/Lifetime!$C2</f>
        <v>0</v>
      </c>
      <c r="IO91" s="9">
        <f>('RCP19 scenario'!BX4*'Unit emission'!AP47)*3412969.28327645/Lifetime!$C2</f>
        <v>0</v>
      </c>
      <c r="IP91" s="9">
        <f>('RCP19 scenario'!BY4*'Unit emission'!AQ47)*3412969.28327645/Lifetime!$C2</f>
        <v>0</v>
      </c>
      <c r="IQ91" s="9">
        <f>('RCP19 scenario'!BZ4*'Unit emission'!AR47)*3412969.28327645/Lifetime!$C2</f>
        <v>0</v>
      </c>
      <c r="IR91" s="9">
        <f>('RCP19 scenario'!CA4*'Unit emission'!AS47)*3412969.28327645/Lifetime!$C2</f>
        <v>0</v>
      </c>
      <c r="IS91" s="9">
        <f>('RCP19 scenario'!CB4*'Unit emission'!AT47)*3412969.28327645/Lifetime!$C2</f>
        <v>0</v>
      </c>
      <c r="IT91" s="9">
        <f>('RCP19 scenario'!CC4*'Unit emission'!AU47)*3412969.28327645/Lifetime!$C2</f>
        <v>0</v>
      </c>
      <c r="IU91" s="9">
        <f>('RCP19 scenario'!CD4*'Unit emission'!AV47)*3412969.28327645/Lifetime!$C2</f>
        <v>0</v>
      </c>
      <c r="IV91" s="9">
        <f>('RCP19 scenario'!CE4*'Unit emission'!AW47)*3412969.28327645/Lifetime!$C2</f>
        <v>0</v>
      </c>
      <c r="IW91" s="9">
        <f>('RCP19 scenario'!CF4*'Unit emission'!AX47)*3412969.28327645/Lifetime!$C2</f>
        <v>0</v>
      </c>
      <c r="IX91" s="9">
        <f>('RCP19 scenario'!CG4*'Unit emission'!AY47)*3412969.28327645/Lifetime!$C2</f>
        <v>0</v>
      </c>
      <c r="IY91" s="9">
        <f>('RCP19 scenario'!CH4*'Unit emission'!AZ47)*3412969.28327645/Lifetime!$C2</f>
        <v>0</v>
      </c>
    </row>
    <row r="92" spans="1:259" x14ac:dyDescent="0.25">
      <c r="A92">
        <v>2011</v>
      </c>
      <c r="B92">
        <f>('Base-scenario'!C5*'Unit emission'!C48)*3412969.28327645/Lifetime!$C3</f>
        <v>0</v>
      </c>
      <c r="C92">
        <f>('Base-scenario'!D5*'Unit emission'!D48)*3412969.28327645/Lifetime!$C3</f>
        <v>0</v>
      </c>
      <c r="D92">
        <f>('Base-scenario'!E5*'Unit emission'!E48)*3412969.28327645/Lifetime!$C3</f>
        <v>0</v>
      </c>
      <c r="E92">
        <f>('Base-scenario'!F5*'Unit emission'!F48)*3412969.28327645/Lifetime!$C3</f>
        <v>0</v>
      </c>
      <c r="F92">
        <f>('Base-scenario'!G5*'Unit emission'!G48)*3412969.28327645/Lifetime!$C3</f>
        <v>0</v>
      </c>
      <c r="G92">
        <f>('Base-scenario'!H5*'Unit emission'!H48)*3412969.28327645/Lifetime!$C3</f>
        <v>0</v>
      </c>
      <c r="H92">
        <f>('Base-scenario'!I5*'Unit emission'!I48)*3412969.28327645/Lifetime!$C3</f>
        <v>0</v>
      </c>
      <c r="I92">
        <f>('Base-scenario'!J5*'Unit emission'!J48)*3412969.28327645/Lifetime!$C3</f>
        <v>0</v>
      </c>
      <c r="J92">
        <f>('Base-scenario'!K5*'Unit emission'!K48)*3412969.28327645/Lifetime!$C3</f>
        <v>0</v>
      </c>
      <c r="K92">
        <f>('Base-scenario'!L5*'Unit emission'!L48)*3412969.28327645/Lifetime!$C3</f>
        <v>0</v>
      </c>
      <c r="L92">
        <f>('Base-scenario'!M5*'Unit emission'!M48)*3412969.28327645/Lifetime!$C3</f>
        <v>0</v>
      </c>
      <c r="M92">
        <f>('Base-scenario'!N5*'Unit emission'!N48)*3412969.28327645/Lifetime!$C3</f>
        <v>0</v>
      </c>
      <c r="N92">
        <f>('Base-scenario'!O5*'Unit emission'!O48)*3412969.28327645/Lifetime!$C3</f>
        <v>0</v>
      </c>
      <c r="O92">
        <f>('Base-scenario'!P5*'Unit emission'!P48)*3412969.28327645/Lifetime!$C3</f>
        <v>0</v>
      </c>
      <c r="P92">
        <f>('Base-scenario'!Q5*'Unit emission'!Q48)*3412969.28327645/Lifetime!$C3</f>
        <v>0</v>
      </c>
      <c r="Q92">
        <f>('Base-scenario'!R5*'Unit emission'!R48)*3412969.28327645/Lifetime!$C3</f>
        <v>0</v>
      </c>
      <c r="R92">
        <v>1</v>
      </c>
      <c r="S92">
        <f>('Base-scenario'!T5*'Unit emission'!C48)*3412969.28327645/Lifetime!$C3</f>
        <v>0</v>
      </c>
      <c r="T92">
        <f>('Base-scenario'!U5*'Unit emission'!D48)*3412969.28327645/Lifetime!$C3</f>
        <v>0</v>
      </c>
      <c r="U92">
        <f>('Base-scenario'!V5*'Unit emission'!E48)*3412969.28327645/Lifetime!$C3</f>
        <v>0</v>
      </c>
      <c r="V92">
        <f>('Base-scenario'!W5*'Unit emission'!F48)*3412969.28327645/Lifetime!$C3</f>
        <v>0</v>
      </c>
      <c r="W92">
        <f>('Base-scenario'!X5*'Unit emission'!G48)*3412969.28327645/Lifetime!$C3</f>
        <v>0</v>
      </c>
      <c r="X92">
        <f>('Base-scenario'!Y5*'Unit emission'!H48)*3412969.28327645/Lifetime!$C3</f>
        <v>0</v>
      </c>
      <c r="Y92">
        <f>('Base-scenario'!Z5*'Unit emission'!I48)*3412969.28327645/Lifetime!$C3</f>
        <v>0</v>
      </c>
      <c r="Z92">
        <f>('Base-scenario'!AA5*'Unit emission'!J48)*3412969.28327645/Lifetime!$C3</f>
        <v>0</v>
      </c>
      <c r="AA92">
        <f>('Base-scenario'!AB5*'Unit emission'!K48)*3412969.28327645/Lifetime!$C3</f>
        <v>0</v>
      </c>
      <c r="AB92">
        <f>('Base-scenario'!AC5*'Unit emission'!L48)*3412969.28327645/Lifetime!$C3</f>
        <v>0</v>
      </c>
      <c r="AC92">
        <f>('Base-scenario'!AD5*'Unit emission'!M48)*3412969.28327645/Lifetime!$C3</f>
        <v>0</v>
      </c>
      <c r="AD92">
        <f>('Base-scenario'!AE5*'Unit emission'!N48)*3412969.28327645/Lifetime!$C3</f>
        <v>0</v>
      </c>
      <c r="AE92">
        <f>('Base-scenario'!AF5*'Unit emission'!O48)*3412969.28327645/Lifetime!$C3</f>
        <v>0</v>
      </c>
      <c r="AF92">
        <f>('Base-scenario'!AG5*'Unit emission'!P48)*3412969.28327645/Lifetime!$C3</f>
        <v>0</v>
      </c>
      <c r="AG92">
        <f>('Base-scenario'!AH5*'Unit emission'!Q48)*3412969.28327645/Lifetime!$C3</f>
        <v>0</v>
      </c>
      <c r="AH92">
        <f>('Base-scenario'!AI5*'Unit emission'!R48)*3412969.28327645/Lifetime!$C3</f>
        <v>0</v>
      </c>
      <c r="AI92">
        <v>1</v>
      </c>
      <c r="AJ92">
        <f>('Base-scenario'!AK5*'Unit emission'!C48)*3412969.28327645/Lifetime!$C3</f>
        <v>0</v>
      </c>
      <c r="AK92">
        <f>('Base-scenario'!AL5*'Unit emission'!D48)*3412969.28327645/Lifetime!$C3</f>
        <v>0</v>
      </c>
      <c r="AL92">
        <f>('Base-scenario'!AM5*'Unit emission'!E48)*3412969.28327645/Lifetime!$C3</f>
        <v>0</v>
      </c>
      <c r="AM92">
        <f>('Base-scenario'!AN5*'Unit emission'!F48)*3412969.28327645/Lifetime!$C3</f>
        <v>0</v>
      </c>
      <c r="AN92">
        <f>('Base-scenario'!AO5*'Unit emission'!G48)*3412969.28327645/Lifetime!$C3</f>
        <v>0</v>
      </c>
      <c r="AO92">
        <f>('Base-scenario'!AP5*'Unit emission'!H48)*3412969.28327645/Lifetime!$C3</f>
        <v>0</v>
      </c>
      <c r="AP92">
        <f>('Base-scenario'!AQ5*'Unit emission'!I48)*3412969.28327645/Lifetime!$C3</f>
        <v>0</v>
      </c>
      <c r="AQ92">
        <f>('Base-scenario'!AR5*'Unit emission'!J48)*3412969.28327645/Lifetime!$C3</f>
        <v>0</v>
      </c>
      <c r="AR92">
        <f>('Base-scenario'!AS5*'Unit emission'!K48)*3412969.28327645/Lifetime!$C3</f>
        <v>0</v>
      </c>
      <c r="AS92">
        <f>('Base-scenario'!AT5*'Unit emission'!L48)*3412969.28327645/Lifetime!$C3</f>
        <v>0</v>
      </c>
      <c r="AT92">
        <f>('Base-scenario'!AU5*'Unit emission'!M48)*3412969.28327645/Lifetime!$C3</f>
        <v>0</v>
      </c>
      <c r="AU92">
        <f>('Base-scenario'!AV5*'Unit emission'!N48)*3412969.28327645/Lifetime!$C3</f>
        <v>0</v>
      </c>
      <c r="AV92">
        <f>('Base-scenario'!AW5*'Unit emission'!O48)*3412969.28327645/Lifetime!$C3</f>
        <v>0</v>
      </c>
      <c r="AW92">
        <f>('Base-scenario'!AX5*'Unit emission'!P48)*3412969.28327645/Lifetime!$C3</f>
        <v>0</v>
      </c>
      <c r="AX92">
        <f>('Base-scenario'!AY5*'Unit emission'!Q48)*3412969.28327645/Lifetime!$C3</f>
        <v>0</v>
      </c>
      <c r="AY92">
        <f>('Base-scenario'!AZ5*'Unit emission'!R48)*3412969.28327645/Lifetime!$C3</f>
        <v>0</v>
      </c>
      <c r="AZ92">
        <v>1</v>
      </c>
      <c r="BA92" s="9">
        <f>('Base-scenario'!BB5*'Unit emission'!C48)*3412969.28327645/Lifetime!$C3</f>
        <v>0</v>
      </c>
      <c r="BB92" s="9">
        <f>('Base-scenario'!BC5*'Unit emission'!D48)*3412969.28327645/Lifetime!$C3</f>
        <v>0</v>
      </c>
      <c r="BC92" s="9">
        <f>('Base-scenario'!BD5*'Unit emission'!E48)*3412969.28327645/Lifetime!$C3</f>
        <v>0</v>
      </c>
      <c r="BD92" s="9">
        <f>('Base-scenario'!BE5*'Unit emission'!F48)*3412969.28327645/Lifetime!$C3</f>
        <v>0</v>
      </c>
      <c r="BE92" s="9">
        <f>('Base-scenario'!BF5*'Unit emission'!G48)*3412969.28327645/Lifetime!$C3</f>
        <v>0</v>
      </c>
      <c r="BF92" s="9">
        <f>('Base-scenario'!BG5*'Unit emission'!H48)*3412969.28327645/Lifetime!$C3</f>
        <v>0</v>
      </c>
      <c r="BG92" s="9">
        <f>('Base-scenario'!BH5*'Unit emission'!I48)*3412969.28327645/Lifetime!$C3</f>
        <v>0</v>
      </c>
      <c r="BH92" s="9">
        <f>('Base-scenario'!BI5*'Unit emission'!J48)*3412969.28327645/Lifetime!$C3</f>
        <v>0</v>
      </c>
      <c r="BI92" s="9">
        <f>('Base-scenario'!BJ5*'Unit emission'!K48)*3412969.28327645/Lifetime!$C3</f>
        <v>0</v>
      </c>
      <c r="BJ92" s="9">
        <f>('Base-scenario'!BK5*'Unit emission'!L48)*3412969.28327645/Lifetime!$C3</f>
        <v>0</v>
      </c>
      <c r="BK92" s="9">
        <f>('Base-scenario'!BL5*'Unit emission'!M48)*3412969.28327645/Lifetime!$C3</f>
        <v>0</v>
      </c>
      <c r="BL92" s="9">
        <f>('Base-scenario'!BM5*'Unit emission'!N48)*3412969.28327645/Lifetime!$C3</f>
        <v>0</v>
      </c>
      <c r="BM92" s="9">
        <f>('Base-scenario'!BN5*'Unit emission'!O48)*3412969.28327645/Lifetime!$C3</f>
        <v>0</v>
      </c>
      <c r="BN92" s="9">
        <f>('Base-scenario'!BO5*'Unit emission'!P48)*3412969.28327645/Lifetime!$C3</f>
        <v>0</v>
      </c>
      <c r="BO92" s="9">
        <f>('Base-scenario'!BP5*'Unit emission'!Q48)*3412969.28327645/Lifetime!$C3</f>
        <v>0</v>
      </c>
      <c r="BP92" s="9">
        <f>('Base-scenario'!BQ5*'Unit emission'!R48)*3412969.28327645/Lifetime!$C3</f>
        <v>0</v>
      </c>
      <c r="BQ92" s="9">
        <v>1</v>
      </c>
      <c r="BR92" s="9">
        <f>('Base-scenario'!BS5*'Unit emission'!C48)*3412969.28327645/Lifetime!$C3</f>
        <v>0</v>
      </c>
      <c r="BS92" s="9">
        <f>('Base-scenario'!BT5*'Unit emission'!D48)*3412969.28327645/Lifetime!$C3</f>
        <v>0</v>
      </c>
      <c r="BT92" s="9">
        <f>('Base-scenario'!BU5*'Unit emission'!E48)*3412969.28327645/Lifetime!$C3</f>
        <v>0</v>
      </c>
      <c r="BU92" s="9">
        <f>('Base-scenario'!BV5*'Unit emission'!F48)*3412969.28327645/Lifetime!$C3</f>
        <v>0</v>
      </c>
      <c r="BV92" s="9">
        <f>('Base-scenario'!BW5*'Unit emission'!G48)*3412969.28327645/Lifetime!$C3</f>
        <v>0</v>
      </c>
      <c r="BW92" s="9">
        <f>('Base-scenario'!BX5*'Unit emission'!H48)*3412969.28327645/Lifetime!$C3</f>
        <v>0</v>
      </c>
      <c r="BX92" s="9">
        <f>('Base-scenario'!BY5*'Unit emission'!I48)*3412969.28327645/Lifetime!$C3</f>
        <v>0</v>
      </c>
      <c r="BY92" s="9">
        <f>('Base-scenario'!BZ5*'Unit emission'!J48)*3412969.28327645/Lifetime!$C3</f>
        <v>0</v>
      </c>
      <c r="BZ92" s="9">
        <f>('Base-scenario'!CA5*'Unit emission'!K48)*3412969.28327645/Lifetime!$C3</f>
        <v>0</v>
      </c>
      <c r="CA92" s="9">
        <f>('Base-scenario'!CB5*'Unit emission'!L48)*3412969.28327645/Lifetime!$C3</f>
        <v>0</v>
      </c>
      <c r="CB92" s="9">
        <f>('Base-scenario'!CC5*'Unit emission'!M48)*3412969.28327645/Lifetime!$C3</f>
        <v>0</v>
      </c>
      <c r="CC92" s="9">
        <f>('Base-scenario'!CD5*'Unit emission'!N48)*3412969.28327645/Lifetime!$C3</f>
        <v>0</v>
      </c>
      <c r="CD92" s="9">
        <f>('Base-scenario'!CE5*'Unit emission'!O48)*3412969.28327645/Lifetime!$C3</f>
        <v>0</v>
      </c>
      <c r="CE92" s="9">
        <f>('Base-scenario'!CF5*'Unit emission'!P48)*3412969.28327645/Lifetime!$C3</f>
        <v>0</v>
      </c>
      <c r="CF92" s="9">
        <f>('Base-scenario'!CG5*'Unit emission'!Q48)*3412969.28327645/Lifetime!$C3</f>
        <v>0</v>
      </c>
      <c r="CG92" s="9">
        <f>('Base-scenario'!CH5*'Unit emission'!R48)*3412969.28327645/Lifetime!$C3</f>
        <v>0</v>
      </c>
      <c r="CJ92">
        <v>2011</v>
      </c>
      <c r="CK92">
        <f>('RCP26 scenario'!C5*'Unit emission'!T48)*3412969.28327645/Lifetime!$C3</f>
        <v>0</v>
      </c>
      <c r="CL92">
        <f>('RCP26 scenario'!D5*'Unit emission'!U48)*3412969.28327645/Lifetime!$C3</f>
        <v>0</v>
      </c>
      <c r="CM92">
        <f>('RCP26 scenario'!E5*'Unit emission'!V48)*3412969.28327645/Lifetime!$C3</f>
        <v>0</v>
      </c>
      <c r="CN92">
        <f>('RCP26 scenario'!F5*'Unit emission'!W48)*3412969.28327645/Lifetime!$C3</f>
        <v>0</v>
      </c>
      <c r="CO92">
        <f>('RCP26 scenario'!G5*'Unit emission'!X48)*3412969.28327645/Lifetime!$C3</f>
        <v>0</v>
      </c>
      <c r="CP92">
        <f>('RCP26 scenario'!H5*'Unit emission'!Y48)*3412969.28327645/Lifetime!$C3</f>
        <v>0</v>
      </c>
      <c r="CQ92">
        <f>('RCP26 scenario'!I5*'Unit emission'!Z48)*3412969.28327645/Lifetime!$C3</f>
        <v>0</v>
      </c>
      <c r="CR92">
        <f>('RCP26 scenario'!J5*'Unit emission'!AA48)*3412969.28327645/Lifetime!$C3</f>
        <v>0</v>
      </c>
      <c r="CS92">
        <f>('RCP26 scenario'!K5*'Unit emission'!AB48)*3412969.28327645/Lifetime!$C3</f>
        <v>0</v>
      </c>
      <c r="CT92">
        <f>('RCP26 scenario'!L5*'Unit emission'!AC48)*3412969.28327645/Lifetime!$C3</f>
        <v>0</v>
      </c>
      <c r="CU92">
        <f>('RCP26 scenario'!M5*'Unit emission'!AD48)*3412969.28327645/Lifetime!$C3</f>
        <v>0</v>
      </c>
      <c r="CV92">
        <f>('RCP26 scenario'!N5*'Unit emission'!AE48)*3412969.28327645/Lifetime!$C3</f>
        <v>0</v>
      </c>
      <c r="CW92">
        <f>('RCP26 scenario'!O5*'Unit emission'!AF48)*3412969.28327645/Lifetime!$C3</f>
        <v>0</v>
      </c>
      <c r="CX92">
        <f>('RCP26 scenario'!P5*'Unit emission'!AG48)*3412969.28327645/Lifetime!$C3</f>
        <v>0</v>
      </c>
      <c r="CY92">
        <f>('RCP26 scenario'!Q5*'Unit emission'!AH48)*3412969.28327645/Lifetime!$C3</f>
        <v>0</v>
      </c>
      <c r="CZ92">
        <f>('RCP26 scenario'!R5*'Unit emission'!AI48)*3412969.28327645/Lifetime!$C3</f>
        <v>0</v>
      </c>
      <c r="DA92">
        <f>('RCP26 scenario'!S5*'Unit emission'!AJ48)*3412969.28327645</f>
        <v>0</v>
      </c>
      <c r="DB92">
        <f>('RCP26 scenario'!T5*'Unit emission'!T48)*3412969.28327645/Lifetime!$C3</f>
        <v>0</v>
      </c>
      <c r="DC92">
        <f>('RCP26 scenario'!U5*'Unit emission'!U48)*3412969.28327645/Lifetime!$C3</f>
        <v>0</v>
      </c>
      <c r="DD92">
        <f>('RCP26 scenario'!V5*'Unit emission'!V48)*3412969.28327645/Lifetime!$C3</f>
        <v>0</v>
      </c>
      <c r="DE92">
        <f>('RCP26 scenario'!W5*'Unit emission'!W48)*3412969.28327645/Lifetime!$C3</f>
        <v>0</v>
      </c>
      <c r="DF92">
        <f>('RCP26 scenario'!X5*'Unit emission'!X48)*3412969.28327645/Lifetime!$C3</f>
        <v>0</v>
      </c>
      <c r="DG92">
        <f>('RCP26 scenario'!Y5*'Unit emission'!Y48)*3412969.28327645/Lifetime!$C3</f>
        <v>0</v>
      </c>
      <c r="DH92">
        <f>('RCP26 scenario'!Z5*'Unit emission'!Z48)*3412969.28327645/Lifetime!$C3</f>
        <v>0</v>
      </c>
      <c r="DI92">
        <f>('RCP26 scenario'!AA5*'Unit emission'!AA48)*3412969.28327645/Lifetime!$C3</f>
        <v>0</v>
      </c>
      <c r="DJ92">
        <f>('RCP26 scenario'!AB5*'Unit emission'!AB48)*3412969.28327645/Lifetime!$C3</f>
        <v>0</v>
      </c>
      <c r="DK92">
        <f>('RCP26 scenario'!AC5*'Unit emission'!AC48)*3412969.28327645/Lifetime!$C3</f>
        <v>0</v>
      </c>
      <c r="DL92">
        <f>('RCP26 scenario'!AD5*'Unit emission'!AD48)*3412969.28327645/Lifetime!$C3</f>
        <v>0</v>
      </c>
      <c r="DM92">
        <f>('RCP26 scenario'!AE5*'Unit emission'!AE48)*3412969.28327645/Lifetime!$C3</f>
        <v>0</v>
      </c>
      <c r="DN92">
        <f>('RCP26 scenario'!AF5*'Unit emission'!AF48)*3412969.28327645/Lifetime!$C3</f>
        <v>0</v>
      </c>
      <c r="DO92">
        <f>('RCP26 scenario'!AG5*'Unit emission'!AG48)*3412969.28327645/Lifetime!$C3</f>
        <v>0</v>
      </c>
      <c r="DP92">
        <f>('RCP26 scenario'!AH5*'Unit emission'!AH48)*3412969.28327645/Lifetime!$C3</f>
        <v>0</v>
      </c>
      <c r="DQ92">
        <f>('RCP26 scenario'!AI5*'Unit emission'!AI48)*3412969.28327645/Lifetime!$C3</f>
        <v>0</v>
      </c>
      <c r="DR92">
        <f>('RCP26 scenario'!AJ5*'Unit emission'!AJ48)*3412969.28327645</f>
        <v>0</v>
      </c>
      <c r="DS92">
        <f>('RCP26 scenario'!AK5*'Unit emission'!T48)*3412969.28327645/Lifetime!$C3</f>
        <v>0</v>
      </c>
      <c r="DT92">
        <f>('RCP26 scenario'!AL5*'Unit emission'!U48)*3412969.28327645/Lifetime!$C3</f>
        <v>0</v>
      </c>
      <c r="DU92">
        <f>('RCP26 scenario'!AM5*'Unit emission'!V48)*3412969.28327645/Lifetime!$C3</f>
        <v>0</v>
      </c>
      <c r="DV92">
        <f>('RCP26 scenario'!AN5*'Unit emission'!W48)*3412969.28327645/Lifetime!$C3</f>
        <v>0</v>
      </c>
      <c r="DW92">
        <f>('RCP26 scenario'!AO5*'Unit emission'!X48)*3412969.28327645/Lifetime!$C3</f>
        <v>0</v>
      </c>
      <c r="DX92">
        <f>('RCP26 scenario'!AP5*'Unit emission'!Y48)*3412969.28327645/Lifetime!$C3</f>
        <v>0</v>
      </c>
      <c r="DY92">
        <f>('RCP26 scenario'!AQ5*'Unit emission'!Z48)*3412969.28327645/Lifetime!$C3</f>
        <v>0</v>
      </c>
      <c r="DZ92">
        <f>('RCP26 scenario'!AR5*'Unit emission'!AA48)*3412969.28327645/Lifetime!$C3</f>
        <v>0</v>
      </c>
      <c r="EA92">
        <f>('RCP26 scenario'!AS5*'Unit emission'!AB48)*3412969.28327645/Lifetime!$C3</f>
        <v>0</v>
      </c>
      <c r="EB92">
        <f>('RCP26 scenario'!AT5*'Unit emission'!AC48)*3412969.28327645/Lifetime!$C3</f>
        <v>0</v>
      </c>
      <c r="EC92">
        <f>('RCP26 scenario'!AU5*'Unit emission'!AD48)*3412969.28327645/Lifetime!$C3</f>
        <v>0</v>
      </c>
      <c r="ED92">
        <f>('RCP26 scenario'!AV5*'Unit emission'!AE48)*3412969.28327645/Lifetime!$C3</f>
        <v>0</v>
      </c>
      <c r="EE92">
        <f>('RCP26 scenario'!AW5*'Unit emission'!AF48)*3412969.28327645/Lifetime!$C3</f>
        <v>0</v>
      </c>
      <c r="EF92">
        <f>('RCP26 scenario'!AX5*'Unit emission'!AG48)*3412969.28327645/Lifetime!$C3</f>
        <v>0</v>
      </c>
      <c r="EG92">
        <f>('RCP26 scenario'!AY5*'Unit emission'!AH48)*3412969.28327645/Lifetime!$C3</f>
        <v>0</v>
      </c>
      <c r="EH92">
        <f>('RCP26 scenario'!AZ5*'Unit emission'!AI48)*3412969.28327645/Lifetime!$C3</f>
        <v>0</v>
      </c>
      <c r="EI92">
        <f>('RCP26 scenario'!BA5*'Unit emission'!AJ48)*3412969.28327645</f>
        <v>0</v>
      </c>
      <c r="EJ92" s="9">
        <f>('RCP26 scenario'!BB5*'Unit emission'!T48)*3412969.28327645/Lifetime!$C3</f>
        <v>0</v>
      </c>
      <c r="EK92" s="9">
        <f>('RCP26 scenario'!BC5*'Unit emission'!U48)*3412969.28327645/Lifetime!$C3</f>
        <v>0</v>
      </c>
      <c r="EL92" s="9">
        <f>('RCP26 scenario'!BD5*'Unit emission'!V48)*3412969.28327645/Lifetime!$C3</f>
        <v>0</v>
      </c>
      <c r="EM92" s="9">
        <f>('RCP26 scenario'!BE5*'Unit emission'!W48)*3412969.28327645/Lifetime!$C3</f>
        <v>0</v>
      </c>
      <c r="EN92" s="9">
        <f>('RCP26 scenario'!BF5*'Unit emission'!X48)*3412969.28327645/Lifetime!$C3</f>
        <v>0</v>
      </c>
      <c r="EO92" s="9">
        <f>('RCP26 scenario'!BG5*'Unit emission'!Y48)*3412969.28327645/Lifetime!$C3</f>
        <v>0</v>
      </c>
      <c r="EP92" s="9">
        <f>('RCP26 scenario'!BH5*'Unit emission'!Z48)*3412969.28327645/Lifetime!$C3</f>
        <v>0</v>
      </c>
      <c r="EQ92" s="9">
        <f>('RCP26 scenario'!BI5*'Unit emission'!AA48)*3412969.28327645/Lifetime!$C3</f>
        <v>0</v>
      </c>
      <c r="ER92" s="9">
        <f>('RCP26 scenario'!BJ5*'Unit emission'!AB48)*3412969.28327645/Lifetime!$C3</f>
        <v>0</v>
      </c>
      <c r="ES92" s="9">
        <f>('RCP26 scenario'!BK5*'Unit emission'!AC48)*3412969.28327645/Lifetime!$C3</f>
        <v>0</v>
      </c>
      <c r="ET92" s="9">
        <f>('RCP26 scenario'!BL5*'Unit emission'!AD48)*3412969.28327645/Lifetime!$C3</f>
        <v>0</v>
      </c>
      <c r="EU92" s="9">
        <f>('RCP26 scenario'!BM5*'Unit emission'!AE48)*3412969.28327645/Lifetime!$C3</f>
        <v>0</v>
      </c>
      <c r="EV92" s="9">
        <f>('RCP26 scenario'!BN5*'Unit emission'!AF48)*3412969.28327645/Lifetime!$C3</f>
        <v>0</v>
      </c>
      <c r="EW92" s="9">
        <f>('RCP26 scenario'!BO5*'Unit emission'!AG48)*3412969.28327645/Lifetime!$C3</f>
        <v>0</v>
      </c>
      <c r="EX92" s="9">
        <f>('RCP26 scenario'!BP5*'Unit emission'!AH48)*3412969.28327645/Lifetime!$C3</f>
        <v>0</v>
      </c>
      <c r="EY92" s="9">
        <f>('RCP26 scenario'!BQ5*'Unit emission'!AI48)*3412969.28327645/Lifetime!$C3</f>
        <v>0</v>
      </c>
      <c r="EZ92" s="9">
        <f>('RCP26 scenario'!BR5*'Unit emission'!AJ48)*3412969.28327645</f>
        <v>0</v>
      </c>
      <c r="FA92" s="9">
        <f>('RCP26 scenario'!BS5*'Unit emission'!T48)*3412969.28327645/Lifetime!$C3</f>
        <v>0</v>
      </c>
      <c r="FB92" s="9">
        <f>('RCP26 scenario'!BT5*'Unit emission'!U48)*3412969.28327645/Lifetime!$C3</f>
        <v>0</v>
      </c>
      <c r="FC92" s="9">
        <f>('RCP26 scenario'!BU5*'Unit emission'!V48)*3412969.28327645/Lifetime!$C3</f>
        <v>0</v>
      </c>
      <c r="FD92" s="9">
        <f>('RCP26 scenario'!BV5*'Unit emission'!W48)*3412969.28327645/Lifetime!$C3</f>
        <v>0</v>
      </c>
      <c r="FE92" s="9">
        <f>('RCP26 scenario'!BW5*'Unit emission'!X48)*3412969.28327645/Lifetime!$C3</f>
        <v>0</v>
      </c>
      <c r="FF92" s="9">
        <f>('RCP26 scenario'!BX5*'Unit emission'!Y48)*3412969.28327645/Lifetime!$C3</f>
        <v>0</v>
      </c>
      <c r="FG92" s="9">
        <f>('RCP26 scenario'!BY5*'Unit emission'!Z48)*3412969.28327645/Lifetime!$C3</f>
        <v>0</v>
      </c>
      <c r="FH92" s="9">
        <f>('RCP26 scenario'!BZ5*'Unit emission'!AA48)*3412969.28327645/Lifetime!$C3</f>
        <v>0</v>
      </c>
      <c r="FI92" s="9">
        <f>('RCP26 scenario'!CA5*'Unit emission'!AB48)*3412969.28327645/Lifetime!$C3</f>
        <v>0</v>
      </c>
      <c r="FJ92" s="9">
        <f>('RCP26 scenario'!CB5*'Unit emission'!AC48)*3412969.28327645/Lifetime!$C3</f>
        <v>0</v>
      </c>
      <c r="FK92" s="9">
        <f>('RCP26 scenario'!CC5*'Unit emission'!AD48)*3412969.28327645/Lifetime!$C3</f>
        <v>0</v>
      </c>
      <c r="FL92" s="9">
        <f>('RCP26 scenario'!CD5*'Unit emission'!AE48)*3412969.28327645/Lifetime!$C3</f>
        <v>0</v>
      </c>
      <c r="FM92" s="9">
        <f>('RCP26 scenario'!CE5*'Unit emission'!AF48)*3412969.28327645/Lifetime!$C3</f>
        <v>0</v>
      </c>
      <c r="FN92" s="9">
        <f>('RCP26 scenario'!CF5*'Unit emission'!AG48)*3412969.28327645/Lifetime!$C3</f>
        <v>0</v>
      </c>
      <c r="FO92" s="9">
        <f>('RCP26 scenario'!CG5*'Unit emission'!AH48)*3412969.28327645/Lifetime!$C3</f>
        <v>0</v>
      </c>
      <c r="FP92" s="9">
        <f>('RCP26 scenario'!CH5*'Unit emission'!AI48)*3412969.28327645/Lifetime!$C3</f>
        <v>0</v>
      </c>
      <c r="FS92">
        <v>2011</v>
      </c>
      <c r="FT92">
        <f>('RCP19 scenario'!C5*'Unit emission'!AK48)*3412969.28327645/Lifetime!$C3</f>
        <v>0</v>
      </c>
      <c r="FU92">
        <f>('RCP19 scenario'!D5*'Unit emission'!AL48)*3412969.28327645/Lifetime!$C3</f>
        <v>0</v>
      </c>
      <c r="FV92">
        <f>('RCP19 scenario'!E5*'Unit emission'!AM48)*3412969.28327645/Lifetime!$C3</f>
        <v>0</v>
      </c>
      <c r="FW92">
        <f>('RCP19 scenario'!F5*'Unit emission'!AN48)*3412969.28327645/Lifetime!$C3</f>
        <v>0</v>
      </c>
      <c r="FX92">
        <f>('RCP19 scenario'!G5*'Unit emission'!AO48)*3412969.28327645/Lifetime!$C3</f>
        <v>0</v>
      </c>
      <c r="FY92">
        <f>('RCP19 scenario'!H5*'Unit emission'!AP48)*3412969.28327645/Lifetime!$C3</f>
        <v>0</v>
      </c>
      <c r="FZ92">
        <f>('RCP19 scenario'!I5*'Unit emission'!AQ48)*3412969.28327645/Lifetime!$C3</f>
        <v>0</v>
      </c>
      <c r="GA92">
        <f>('RCP19 scenario'!J5*'Unit emission'!AR48)*3412969.28327645/Lifetime!$C3</f>
        <v>0</v>
      </c>
      <c r="GB92">
        <f>('RCP19 scenario'!K5*'Unit emission'!AS48)*3412969.28327645/Lifetime!$C3</f>
        <v>0</v>
      </c>
      <c r="GC92">
        <f>('RCP19 scenario'!L5*'Unit emission'!AT48)*3412969.28327645/Lifetime!$C3</f>
        <v>0</v>
      </c>
      <c r="GD92">
        <f>('RCP19 scenario'!M5*'Unit emission'!AU48)*3412969.28327645/Lifetime!$C3</f>
        <v>0</v>
      </c>
      <c r="GE92">
        <f>('RCP19 scenario'!N5*'Unit emission'!AV48)*3412969.28327645/Lifetime!$C3</f>
        <v>0</v>
      </c>
      <c r="GF92">
        <f>('RCP19 scenario'!O5*'Unit emission'!AW48)*3412969.28327645/Lifetime!$C3</f>
        <v>0</v>
      </c>
      <c r="GG92">
        <f>('RCP19 scenario'!P5*'Unit emission'!AX48)*3412969.28327645/Lifetime!$C3</f>
        <v>0</v>
      </c>
      <c r="GH92">
        <f>('RCP19 scenario'!Q5*'Unit emission'!AY48)*3412969.28327645/Lifetime!$C3</f>
        <v>0</v>
      </c>
      <c r="GI92">
        <f>('RCP19 scenario'!R5*'Unit emission'!AZ48)*3412969.28327645/Lifetime!$C3</f>
        <v>0</v>
      </c>
      <c r="GJ92">
        <f>('RCP19 scenario'!S5*'Unit emission'!BA48)*3412969.28327645</f>
        <v>0</v>
      </c>
      <c r="GK92">
        <f>('RCP19 scenario'!T5*'Unit emission'!AK48)*3412969.28327645/Lifetime!$C3</f>
        <v>0</v>
      </c>
      <c r="GL92">
        <f>('RCP19 scenario'!U5*'Unit emission'!AL48)*3412969.28327645/Lifetime!$C3</f>
        <v>0</v>
      </c>
      <c r="GM92">
        <f>('RCP19 scenario'!V5*'Unit emission'!AM48)*3412969.28327645/Lifetime!$C3</f>
        <v>0</v>
      </c>
      <c r="GN92">
        <f>('RCP19 scenario'!W5*'Unit emission'!AN48)*3412969.28327645/Lifetime!$C3</f>
        <v>0</v>
      </c>
      <c r="GO92">
        <f>('RCP19 scenario'!X5*'Unit emission'!AO48)*3412969.28327645/Lifetime!$C3</f>
        <v>0</v>
      </c>
      <c r="GP92">
        <f>('RCP19 scenario'!Y5*'Unit emission'!AP48)*3412969.28327645/Lifetime!$C3</f>
        <v>0</v>
      </c>
      <c r="GQ92">
        <f>('RCP19 scenario'!Z5*'Unit emission'!AQ48)*3412969.28327645/Lifetime!$C3</f>
        <v>0</v>
      </c>
      <c r="GR92">
        <f>('RCP19 scenario'!AA5*'Unit emission'!AR48)*3412969.28327645/Lifetime!$C3</f>
        <v>0</v>
      </c>
      <c r="GS92">
        <f>('RCP19 scenario'!AB5*'Unit emission'!AS48)*3412969.28327645/Lifetime!$C3</f>
        <v>0</v>
      </c>
      <c r="GT92">
        <f>('RCP19 scenario'!AC5*'Unit emission'!AT48)*3412969.28327645/Lifetime!$C3</f>
        <v>0</v>
      </c>
      <c r="GU92">
        <f>('RCP19 scenario'!AD5*'Unit emission'!AU48)*3412969.28327645/Lifetime!$C3</f>
        <v>0</v>
      </c>
      <c r="GV92">
        <f>('RCP19 scenario'!AE5*'Unit emission'!AV48)*3412969.28327645/Lifetime!$C3</f>
        <v>0</v>
      </c>
      <c r="GW92">
        <f>('RCP19 scenario'!AF5*'Unit emission'!AW48)*3412969.28327645/Lifetime!$C3</f>
        <v>0</v>
      </c>
      <c r="GX92">
        <f>('RCP19 scenario'!AG5*'Unit emission'!AX48)*3412969.28327645/Lifetime!$C3</f>
        <v>0</v>
      </c>
      <c r="GY92">
        <f>('RCP19 scenario'!AH5*'Unit emission'!AY48)*3412969.28327645/Lifetime!$C3</f>
        <v>0</v>
      </c>
      <c r="GZ92">
        <f>('RCP19 scenario'!AI5*'Unit emission'!AZ48)*3412969.28327645/Lifetime!$C3</f>
        <v>0</v>
      </c>
      <c r="HA92">
        <f>('RCP19 scenario'!AJ5*'Unit emission'!BA48)*3412969.28327645</f>
        <v>0</v>
      </c>
      <c r="HB92">
        <f>('RCP19 scenario'!AK5*'Unit emission'!AK48)*3412969.28327645/Lifetime!$C3</f>
        <v>0</v>
      </c>
      <c r="HC92">
        <f>('RCP19 scenario'!AL5*'Unit emission'!AL48)*3412969.28327645/Lifetime!$C3</f>
        <v>0</v>
      </c>
      <c r="HD92">
        <f>('RCP19 scenario'!AM5*'Unit emission'!AM48)*3412969.28327645/Lifetime!$C3</f>
        <v>0</v>
      </c>
      <c r="HE92">
        <f>('RCP19 scenario'!AN5*'Unit emission'!AN48)*3412969.28327645/Lifetime!$C3</f>
        <v>0</v>
      </c>
      <c r="HF92">
        <f>('RCP19 scenario'!AO5*'Unit emission'!AO48)*3412969.28327645/Lifetime!$C3</f>
        <v>0</v>
      </c>
      <c r="HG92">
        <f>('RCP19 scenario'!AP5*'Unit emission'!AP48)*3412969.28327645/Lifetime!$C3</f>
        <v>0</v>
      </c>
      <c r="HH92">
        <f>('RCP19 scenario'!AQ5*'Unit emission'!AQ48)*3412969.28327645/Lifetime!$C3</f>
        <v>0</v>
      </c>
      <c r="HI92">
        <f>('RCP19 scenario'!AR5*'Unit emission'!AR48)*3412969.28327645/Lifetime!$C3</f>
        <v>0</v>
      </c>
      <c r="HJ92">
        <f>('RCP19 scenario'!AS5*'Unit emission'!AS48)*3412969.28327645/Lifetime!$C3</f>
        <v>0</v>
      </c>
      <c r="HK92">
        <f>('RCP19 scenario'!AT5*'Unit emission'!AT48)*3412969.28327645/Lifetime!$C3</f>
        <v>0</v>
      </c>
      <c r="HL92">
        <f>('RCP19 scenario'!AU5*'Unit emission'!AU48)*3412969.28327645/Lifetime!$C3</f>
        <v>0</v>
      </c>
      <c r="HM92">
        <f>('RCP19 scenario'!AV5*'Unit emission'!AV48)*3412969.28327645/Lifetime!$C3</f>
        <v>0</v>
      </c>
      <c r="HN92">
        <f>('RCP19 scenario'!AW5*'Unit emission'!AW48)*3412969.28327645/Lifetime!$C3</f>
        <v>0</v>
      </c>
      <c r="HO92">
        <f>('RCP19 scenario'!AX5*'Unit emission'!AX48)*3412969.28327645/Lifetime!$C3</f>
        <v>0</v>
      </c>
      <c r="HP92">
        <f>('RCP19 scenario'!AY5*'Unit emission'!AY48)*3412969.28327645/Lifetime!$C3</f>
        <v>0</v>
      </c>
      <c r="HQ92">
        <f>('RCP19 scenario'!AZ5*'Unit emission'!AZ48)*3412969.28327645/Lifetime!$C3</f>
        <v>0</v>
      </c>
      <c r="HR92">
        <f>('RCP19 scenario'!BA5*'Unit emission'!BA48)*3412969.28327645</f>
        <v>0</v>
      </c>
      <c r="HS92" s="9">
        <f>('RCP19 scenario'!BB5*'Unit emission'!AK48)*3412969.28327645/Lifetime!$C3</f>
        <v>0</v>
      </c>
      <c r="HT92" s="9">
        <f>('RCP19 scenario'!BC5*'Unit emission'!AL48)*3412969.28327645/Lifetime!$C3</f>
        <v>0</v>
      </c>
      <c r="HU92" s="9">
        <f>('RCP19 scenario'!BD5*'Unit emission'!AM48)*3412969.28327645/Lifetime!$C3</f>
        <v>0</v>
      </c>
      <c r="HV92" s="9">
        <f>('RCP19 scenario'!BE5*'Unit emission'!AN48)*3412969.28327645/Lifetime!$C3</f>
        <v>0</v>
      </c>
      <c r="HW92" s="9">
        <f>('RCP19 scenario'!BF5*'Unit emission'!AO48)*3412969.28327645/Lifetime!$C3</f>
        <v>0</v>
      </c>
      <c r="HX92" s="9">
        <f>('RCP19 scenario'!BG5*'Unit emission'!AP48)*3412969.28327645/Lifetime!$C3</f>
        <v>0</v>
      </c>
      <c r="HY92" s="9">
        <f>('RCP19 scenario'!BH5*'Unit emission'!AQ48)*3412969.28327645/Lifetime!$C3</f>
        <v>0</v>
      </c>
      <c r="HZ92" s="9">
        <f>('RCP19 scenario'!BI5*'Unit emission'!AR48)*3412969.28327645/Lifetime!$C3</f>
        <v>0</v>
      </c>
      <c r="IA92" s="9">
        <f>('RCP19 scenario'!BJ5*'Unit emission'!AS48)*3412969.28327645/Lifetime!$C3</f>
        <v>0</v>
      </c>
      <c r="IB92" s="9">
        <f>('RCP19 scenario'!BK5*'Unit emission'!AT48)*3412969.28327645/Lifetime!$C3</f>
        <v>0</v>
      </c>
      <c r="IC92" s="9">
        <f>('RCP19 scenario'!BL5*'Unit emission'!AU48)*3412969.28327645/Lifetime!$C3</f>
        <v>0</v>
      </c>
      <c r="ID92" s="9">
        <f>('RCP19 scenario'!BM5*'Unit emission'!AV48)*3412969.28327645/Lifetime!$C3</f>
        <v>0</v>
      </c>
      <c r="IE92" s="9">
        <f>('RCP19 scenario'!BN5*'Unit emission'!AW48)*3412969.28327645/Lifetime!$C3</f>
        <v>0</v>
      </c>
      <c r="IF92" s="9">
        <f>('RCP19 scenario'!BO5*'Unit emission'!AX48)*3412969.28327645/Lifetime!$C3</f>
        <v>0</v>
      </c>
      <c r="IG92" s="9">
        <f>('RCP19 scenario'!BP5*'Unit emission'!AY48)*3412969.28327645/Lifetime!$C3</f>
        <v>0</v>
      </c>
      <c r="IH92" s="9">
        <f>('RCP19 scenario'!BQ5*'Unit emission'!AZ48)*3412969.28327645/Lifetime!$C3</f>
        <v>0</v>
      </c>
      <c r="II92" s="9">
        <f>('RCP19 scenario'!BR5*'Unit emission'!BA48)*3412969.28327645</f>
        <v>0</v>
      </c>
      <c r="IJ92" s="9">
        <f>('RCP19 scenario'!BS5*'Unit emission'!AK48)*3412969.28327645/Lifetime!$C3</f>
        <v>0</v>
      </c>
      <c r="IK92" s="9">
        <f>('RCP19 scenario'!BT5*'Unit emission'!AL48)*3412969.28327645/Lifetime!$C3</f>
        <v>0</v>
      </c>
      <c r="IL92" s="9">
        <f>('RCP19 scenario'!BU5*'Unit emission'!AM48)*3412969.28327645/Lifetime!$C3</f>
        <v>0</v>
      </c>
      <c r="IM92" s="9">
        <f>('RCP19 scenario'!BV5*'Unit emission'!AN48)*3412969.28327645/Lifetime!$C3</f>
        <v>0</v>
      </c>
      <c r="IN92" s="9">
        <f>('RCP19 scenario'!BW5*'Unit emission'!AO48)*3412969.28327645/Lifetime!$C3</f>
        <v>0</v>
      </c>
      <c r="IO92" s="9">
        <f>('RCP19 scenario'!BX5*'Unit emission'!AP48)*3412969.28327645/Lifetime!$C3</f>
        <v>0</v>
      </c>
      <c r="IP92" s="9">
        <f>('RCP19 scenario'!BY5*'Unit emission'!AQ48)*3412969.28327645/Lifetime!$C3</f>
        <v>0</v>
      </c>
      <c r="IQ92" s="9">
        <f>('RCP19 scenario'!BZ5*'Unit emission'!AR48)*3412969.28327645/Lifetime!$C3</f>
        <v>0</v>
      </c>
      <c r="IR92" s="9">
        <f>('RCP19 scenario'!CA5*'Unit emission'!AS48)*3412969.28327645/Lifetime!$C3</f>
        <v>0</v>
      </c>
      <c r="IS92" s="9">
        <f>('RCP19 scenario'!CB5*'Unit emission'!AT48)*3412969.28327645/Lifetime!$C3</f>
        <v>0</v>
      </c>
      <c r="IT92" s="9">
        <f>('RCP19 scenario'!CC5*'Unit emission'!AU48)*3412969.28327645/Lifetime!$C3</f>
        <v>0</v>
      </c>
      <c r="IU92" s="9">
        <f>('RCP19 scenario'!CD5*'Unit emission'!AV48)*3412969.28327645/Lifetime!$C3</f>
        <v>0</v>
      </c>
      <c r="IV92" s="9">
        <f>('RCP19 scenario'!CE5*'Unit emission'!AW48)*3412969.28327645/Lifetime!$C3</f>
        <v>0</v>
      </c>
      <c r="IW92" s="9">
        <f>('RCP19 scenario'!CF5*'Unit emission'!AX48)*3412969.28327645/Lifetime!$C3</f>
        <v>0</v>
      </c>
      <c r="IX92" s="9">
        <f>('RCP19 scenario'!CG5*'Unit emission'!AY48)*3412969.28327645/Lifetime!$C3</f>
        <v>0</v>
      </c>
      <c r="IY92" s="9">
        <f>('RCP19 scenario'!CH5*'Unit emission'!AZ48)*3412969.28327645/Lifetime!$C3</f>
        <v>0</v>
      </c>
    </row>
    <row r="93" spans="1:259" x14ac:dyDescent="0.25">
      <c r="A93">
        <v>2012</v>
      </c>
      <c r="B93">
        <f>('Base-scenario'!C6*'Unit emission'!C49)*3412969.28327645/Lifetime!$C4</f>
        <v>0</v>
      </c>
      <c r="C93">
        <f>('Base-scenario'!D6*'Unit emission'!D49)*3412969.28327645/Lifetime!$C4</f>
        <v>0</v>
      </c>
      <c r="D93">
        <f>('Base-scenario'!E6*'Unit emission'!E49)*3412969.28327645/Lifetime!$C4</f>
        <v>0</v>
      </c>
      <c r="E93">
        <f>('Base-scenario'!F6*'Unit emission'!F49)*3412969.28327645/Lifetime!$C4</f>
        <v>0</v>
      </c>
      <c r="F93">
        <f>('Base-scenario'!G6*'Unit emission'!G49)*3412969.28327645/Lifetime!$C4</f>
        <v>0</v>
      </c>
      <c r="G93">
        <f>('Base-scenario'!H6*'Unit emission'!H49)*3412969.28327645/Lifetime!$C4</f>
        <v>0</v>
      </c>
      <c r="H93">
        <f>('Base-scenario'!I6*'Unit emission'!I49)*3412969.28327645/Lifetime!$C4</f>
        <v>0</v>
      </c>
      <c r="I93">
        <f>('Base-scenario'!J6*'Unit emission'!J49)*3412969.28327645/Lifetime!$C4</f>
        <v>0</v>
      </c>
      <c r="J93">
        <f>('Base-scenario'!K6*'Unit emission'!K49)*3412969.28327645/Lifetime!$C4</f>
        <v>0</v>
      </c>
      <c r="K93">
        <f>('Base-scenario'!L6*'Unit emission'!L49)*3412969.28327645/Lifetime!$C4</f>
        <v>0</v>
      </c>
      <c r="L93">
        <f>('Base-scenario'!M6*'Unit emission'!M49)*3412969.28327645/Lifetime!$C4</f>
        <v>0</v>
      </c>
      <c r="M93">
        <f>('Base-scenario'!N6*'Unit emission'!N49)*3412969.28327645/Lifetime!$C4</f>
        <v>0</v>
      </c>
      <c r="N93">
        <f>('Base-scenario'!O6*'Unit emission'!O49)*3412969.28327645/Lifetime!$C4</f>
        <v>0</v>
      </c>
      <c r="O93">
        <f>('Base-scenario'!P6*'Unit emission'!P49)*3412969.28327645/Lifetime!$C4</f>
        <v>0</v>
      </c>
      <c r="P93">
        <f>('Base-scenario'!Q6*'Unit emission'!Q49)*3412969.28327645/Lifetime!$C4</f>
        <v>0</v>
      </c>
      <c r="Q93">
        <f>('Base-scenario'!R6*'Unit emission'!R49)*3412969.28327645/Lifetime!$C4</f>
        <v>0</v>
      </c>
      <c r="R93">
        <v>2</v>
      </c>
      <c r="S93">
        <f>('Base-scenario'!T6*'Unit emission'!C49)*3412969.28327645/Lifetime!$C4</f>
        <v>0</v>
      </c>
      <c r="T93">
        <f>('Base-scenario'!U6*'Unit emission'!D49)*3412969.28327645/Lifetime!$C4</f>
        <v>0</v>
      </c>
      <c r="U93">
        <f>('Base-scenario'!V6*'Unit emission'!E49)*3412969.28327645/Lifetime!$C4</f>
        <v>0</v>
      </c>
      <c r="V93">
        <f>('Base-scenario'!W6*'Unit emission'!F49)*3412969.28327645/Lifetime!$C4</f>
        <v>0</v>
      </c>
      <c r="W93">
        <f>('Base-scenario'!X6*'Unit emission'!G49)*3412969.28327645/Lifetime!$C4</f>
        <v>0</v>
      </c>
      <c r="X93">
        <f>('Base-scenario'!Y6*'Unit emission'!H49)*3412969.28327645/Lifetime!$C4</f>
        <v>0</v>
      </c>
      <c r="Y93">
        <f>('Base-scenario'!Z6*'Unit emission'!I49)*3412969.28327645/Lifetime!$C4</f>
        <v>0</v>
      </c>
      <c r="Z93">
        <f>('Base-scenario'!AA6*'Unit emission'!J49)*3412969.28327645/Lifetime!$C4</f>
        <v>0</v>
      </c>
      <c r="AA93">
        <f>('Base-scenario'!AB6*'Unit emission'!K49)*3412969.28327645/Lifetime!$C4</f>
        <v>0</v>
      </c>
      <c r="AB93">
        <f>('Base-scenario'!AC6*'Unit emission'!L49)*3412969.28327645/Lifetime!$C4</f>
        <v>0</v>
      </c>
      <c r="AC93">
        <f>('Base-scenario'!AD6*'Unit emission'!M49)*3412969.28327645/Lifetime!$C4</f>
        <v>0</v>
      </c>
      <c r="AD93">
        <f>('Base-scenario'!AE6*'Unit emission'!N49)*3412969.28327645/Lifetime!$C4</f>
        <v>0</v>
      </c>
      <c r="AE93">
        <f>('Base-scenario'!AF6*'Unit emission'!O49)*3412969.28327645/Lifetime!$C4</f>
        <v>0</v>
      </c>
      <c r="AF93">
        <f>('Base-scenario'!AG6*'Unit emission'!P49)*3412969.28327645/Lifetime!$C4</f>
        <v>0</v>
      </c>
      <c r="AG93">
        <f>('Base-scenario'!AH6*'Unit emission'!Q49)*3412969.28327645/Lifetime!$C4</f>
        <v>0</v>
      </c>
      <c r="AH93">
        <f>('Base-scenario'!AI6*'Unit emission'!R49)*3412969.28327645/Lifetime!$C4</f>
        <v>0</v>
      </c>
      <c r="AI93">
        <v>2</v>
      </c>
      <c r="AJ93">
        <f>('Base-scenario'!AK6*'Unit emission'!C49)*3412969.28327645/Lifetime!$C4</f>
        <v>0</v>
      </c>
      <c r="AK93">
        <f>('Base-scenario'!AL6*'Unit emission'!D49)*3412969.28327645/Lifetime!$C4</f>
        <v>0</v>
      </c>
      <c r="AL93">
        <f>('Base-scenario'!AM6*'Unit emission'!E49)*3412969.28327645/Lifetime!$C4</f>
        <v>0</v>
      </c>
      <c r="AM93">
        <f>('Base-scenario'!AN6*'Unit emission'!F49)*3412969.28327645/Lifetime!$C4</f>
        <v>0</v>
      </c>
      <c r="AN93">
        <f>('Base-scenario'!AO6*'Unit emission'!G49)*3412969.28327645/Lifetime!$C4</f>
        <v>0</v>
      </c>
      <c r="AO93">
        <f>('Base-scenario'!AP6*'Unit emission'!H49)*3412969.28327645/Lifetime!$C4</f>
        <v>0</v>
      </c>
      <c r="AP93">
        <f>('Base-scenario'!AQ6*'Unit emission'!I49)*3412969.28327645/Lifetime!$C4</f>
        <v>0</v>
      </c>
      <c r="AQ93">
        <f>('Base-scenario'!AR6*'Unit emission'!J49)*3412969.28327645/Lifetime!$C4</f>
        <v>0</v>
      </c>
      <c r="AR93">
        <f>('Base-scenario'!AS6*'Unit emission'!K49)*3412969.28327645/Lifetime!$C4</f>
        <v>0</v>
      </c>
      <c r="AS93">
        <f>('Base-scenario'!AT6*'Unit emission'!L49)*3412969.28327645/Lifetime!$C4</f>
        <v>0</v>
      </c>
      <c r="AT93">
        <f>('Base-scenario'!AU6*'Unit emission'!M49)*3412969.28327645/Lifetime!$C4</f>
        <v>0</v>
      </c>
      <c r="AU93">
        <f>('Base-scenario'!AV6*'Unit emission'!N49)*3412969.28327645/Lifetime!$C4</f>
        <v>0</v>
      </c>
      <c r="AV93">
        <f>('Base-scenario'!AW6*'Unit emission'!O49)*3412969.28327645/Lifetime!$C4</f>
        <v>0</v>
      </c>
      <c r="AW93">
        <f>('Base-scenario'!AX6*'Unit emission'!P49)*3412969.28327645/Lifetime!$C4</f>
        <v>0</v>
      </c>
      <c r="AX93">
        <f>('Base-scenario'!AY6*'Unit emission'!Q49)*3412969.28327645/Lifetime!$C4</f>
        <v>0</v>
      </c>
      <c r="AY93">
        <f>('Base-scenario'!AZ6*'Unit emission'!R49)*3412969.28327645/Lifetime!$C4</f>
        <v>0</v>
      </c>
      <c r="AZ93">
        <v>2</v>
      </c>
      <c r="BA93" s="9">
        <f>('Base-scenario'!BB6*'Unit emission'!C49)*3412969.28327645/Lifetime!$C4</f>
        <v>0</v>
      </c>
      <c r="BB93" s="9">
        <f>('Base-scenario'!BC6*'Unit emission'!D49)*3412969.28327645/Lifetime!$C4</f>
        <v>0</v>
      </c>
      <c r="BC93" s="9">
        <f>('Base-scenario'!BD6*'Unit emission'!E49)*3412969.28327645/Lifetime!$C4</f>
        <v>0</v>
      </c>
      <c r="BD93" s="9">
        <f>('Base-scenario'!BE6*'Unit emission'!F49)*3412969.28327645/Lifetime!$C4</f>
        <v>0</v>
      </c>
      <c r="BE93" s="9">
        <f>('Base-scenario'!BF6*'Unit emission'!G49)*3412969.28327645/Lifetime!$C4</f>
        <v>0</v>
      </c>
      <c r="BF93" s="9">
        <f>('Base-scenario'!BG6*'Unit emission'!H49)*3412969.28327645/Lifetime!$C4</f>
        <v>0</v>
      </c>
      <c r="BG93" s="9">
        <f>('Base-scenario'!BH6*'Unit emission'!I49)*3412969.28327645/Lifetime!$C4</f>
        <v>0</v>
      </c>
      <c r="BH93" s="9">
        <f>('Base-scenario'!BI6*'Unit emission'!J49)*3412969.28327645/Lifetime!$C4</f>
        <v>0</v>
      </c>
      <c r="BI93" s="9">
        <f>('Base-scenario'!BJ6*'Unit emission'!K49)*3412969.28327645/Lifetime!$C4</f>
        <v>0</v>
      </c>
      <c r="BJ93" s="9">
        <f>('Base-scenario'!BK6*'Unit emission'!L49)*3412969.28327645/Lifetime!$C4</f>
        <v>0</v>
      </c>
      <c r="BK93" s="9">
        <f>('Base-scenario'!BL6*'Unit emission'!M49)*3412969.28327645/Lifetime!$C4</f>
        <v>0</v>
      </c>
      <c r="BL93" s="9">
        <f>('Base-scenario'!BM6*'Unit emission'!N49)*3412969.28327645/Lifetime!$C4</f>
        <v>0</v>
      </c>
      <c r="BM93" s="9">
        <f>('Base-scenario'!BN6*'Unit emission'!O49)*3412969.28327645/Lifetime!$C4</f>
        <v>0</v>
      </c>
      <c r="BN93" s="9">
        <f>('Base-scenario'!BO6*'Unit emission'!P49)*3412969.28327645/Lifetime!$C4</f>
        <v>0</v>
      </c>
      <c r="BO93" s="9">
        <f>('Base-scenario'!BP6*'Unit emission'!Q49)*3412969.28327645/Lifetime!$C4</f>
        <v>0</v>
      </c>
      <c r="BP93" s="9">
        <f>('Base-scenario'!BQ6*'Unit emission'!R49)*3412969.28327645/Lifetime!$C4</f>
        <v>0</v>
      </c>
      <c r="BQ93" s="9">
        <v>2</v>
      </c>
      <c r="BR93" s="9">
        <f>('Base-scenario'!BS6*'Unit emission'!C49)*3412969.28327645/Lifetime!$C4</f>
        <v>0</v>
      </c>
      <c r="BS93" s="9">
        <f>('Base-scenario'!BT6*'Unit emission'!D49)*3412969.28327645/Lifetime!$C4</f>
        <v>0</v>
      </c>
      <c r="BT93" s="9">
        <f>('Base-scenario'!BU6*'Unit emission'!E49)*3412969.28327645/Lifetime!$C4</f>
        <v>0</v>
      </c>
      <c r="BU93" s="9">
        <f>('Base-scenario'!BV6*'Unit emission'!F49)*3412969.28327645/Lifetime!$C4</f>
        <v>0</v>
      </c>
      <c r="BV93" s="9">
        <f>('Base-scenario'!BW6*'Unit emission'!G49)*3412969.28327645/Lifetime!$C4</f>
        <v>0</v>
      </c>
      <c r="BW93" s="9">
        <f>('Base-scenario'!BX6*'Unit emission'!H49)*3412969.28327645/Lifetime!$C4</f>
        <v>0</v>
      </c>
      <c r="BX93" s="9">
        <f>('Base-scenario'!BY6*'Unit emission'!I49)*3412969.28327645/Lifetime!$C4</f>
        <v>0</v>
      </c>
      <c r="BY93" s="9">
        <f>('Base-scenario'!BZ6*'Unit emission'!J49)*3412969.28327645/Lifetime!$C4</f>
        <v>0</v>
      </c>
      <c r="BZ93" s="9">
        <f>('Base-scenario'!CA6*'Unit emission'!K49)*3412969.28327645/Lifetime!$C4</f>
        <v>0</v>
      </c>
      <c r="CA93" s="9">
        <f>('Base-scenario'!CB6*'Unit emission'!L49)*3412969.28327645/Lifetime!$C4</f>
        <v>0</v>
      </c>
      <c r="CB93" s="9">
        <f>('Base-scenario'!CC6*'Unit emission'!M49)*3412969.28327645/Lifetime!$C4</f>
        <v>0</v>
      </c>
      <c r="CC93" s="9">
        <f>('Base-scenario'!CD6*'Unit emission'!N49)*3412969.28327645/Lifetime!$C4</f>
        <v>0</v>
      </c>
      <c r="CD93" s="9">
        <f>('Base-scenario'!CE6*'Unit emission'!O49)*3412969.28327645/Lifetime!$C4</f>
        <v>0</v>
      </c>
      <c r="CE93" s="9">
        <f>('Base-scenario'!CF6*'Unit emission'!P49)*3412969.28327645/Lifetime!$C4</f>
        <v>0</v>
      </c>
      <c r="CF93" s="9">
        <f>('Base-scenario'!CG6*'Unit emission'!Q49)*3412969.28327645/Lifetime!$C4</f>
        <v>0</v>
      </c>
      <c r="CG93" s="9">
        <f>('Base-scenario'!CH6*'Unit emission'!R49)*3412969.28327645/Lifetime!$C4</f>
        <v>0</v>
      </c>
      <c r="CJ93">
        <v>2012</v>
      </c>
      <c r="CK93">
        <f>('RCP26 scenario'!C6*'Unit emission'!T49)*3412969.28327645/Lifetime!$C4</f>
        <v>0</v>
      </c>
      <c r="CL93">
        <f>('RCP26 scenario'!D6*'Unit emission'!U49)*3412969.28327645/Lifetime!$C4</f>
        <v>0</v>
      </c>
      <c r="CM93">
        <f>('RCP26 scenario'!E6*'Unit emission'!V49)*3412969.28327645/Lifetime!$C4</f>
        <v>0</v>
      </c>
      <c r="CN93">
        <f>('RCP26 scenario'!F6*'Unit emission'!W49)*3412969.28327645/Lifetime!$C4</f>
        <v>0</v>
      </c>
      <c r="CO93">
        <f>('RCP26 scenario'!G6*'Unit emission'!X49)*3412969.28327645/Lifetime!$C4</f>
        <v>0</v>
      </c>
      <c r="CP93">
        <f>('RCP26 scenario'!H6*'Unit emission'!Y49)*3412969.28327645/Lifetime!$C4</f>
        <v>0</v>
      </c>
      <c r="CQ93">
        <f>('RCP26 scenario'!I6*'Unit emission'!Z49)*3412969.28327645/Lifetime!$C4</f>
        <v>0</v>
      </c>
      <c r="CR93">
        <f>('RCP26 scenario'!J6*'Unit emission'!AA49)*3412969.28327645/Lifetime!$C4</f>
        <v>0</v>
      </c>
      <c r="CS93">
        <f>('RCP26 scenario'!K6*'Unit emission'!AB49)*3412969.28327645/Lifetime!$C4</f>
        <v>0</v>
      </c>
      <c r="CT93">
        <f>('RCP26 scenario'!L6*'Unit emission'!AC49)*3412969.28327645/Lifetime!$C4</f>
        <v>0</v>
      </c>
      <c r="CU93">
        <f>('RCP26 scenario'!M6*'Unit emission'!AD49)*3412969.28327645/Lifetime!$C4</f>
        <v>0</v>
      </c>
      <c r="CV93">
        <f>('RCP26 scenario'!N6*'Unit emission'!AE49)*3412969.28327645/Lifetime!$C4</f>
        <v>0</v>
      </c>
      <c r="CW93">
        <f>('RCP26 scenario'!O6*'Unit emission'!AF49)*3412969.28327645/Lifetime!$C4</f>
        <v>0</v>
      </c>
      <c r="CX93">
        <f>('RCP26 scenario'!P6*'Unit emission'!AG49)*3412969.28327645/Lifetime!$C4</f>
        <v>0</v>
      </c>
      <c r="CY93">
        <f>('RCP26 scenario'!Q6*'Unit emission'!AH49)*3412969.28327645/Lifetime!$C4</f>
        <v>0</v>
      </c>
      <c r="CZ93">
        <f>('RCP26 scenario'!R6*'Unit emission'!AI49)*3412969.28327645/Lifetime!$C4</f>
        <v>0</v>
      </c>
      <c r="DA93">
        <f>('RCP26 scenario'!S6*'Unit emission'!AJ49)*3412969.28327645</f>
        <v>0</v>
      </c>
      <c r="DB93">
        <f>('RCP26 scenario'!T6*'Unit emission'!T49)*3412969.28327645/Lifetime!$C4</f>
        <v>0</v>
      </c>
      <c r="DC93">
        <f>('RCP26 scenario'!U6*'Unit emission'!U49)*3412969.28327645/Lifetime!$C4</f>
        <v>0</v>
      </c>
      <c r="DD93">
        <f>('RCP26 scenario'!V6*'Unit emission'!V49)*3412969.28327645/Lifetime!$C4</f>
        <v>0</v>
      </c>
      <c r="DE93">
        <f>('RCP26 scenario'!W6*'Unit emission'!W49)*3412969.28327645/Lifetime!$C4</f>
        <v>0</v>
      </c>
      <c r="DF93">
        <f>('RCP26 scenario'!X6*'Unit emission'!X49)*3412969.28327645/Lifetime!$C4</f>
        <v>0</v>
      </c>
      <c r="DG93">
        <f>('RCP26 scenario'!Y6*'Unit emission'!Y49)*3412969.28327645/Lifetime!$C4</f>
        <v>0</v>
      </c>
      <c r="DH93">
        <f>('RCP26 scenario'!Z6*'Unit emission'!Z49)*3412969.28327645/Lifetime!$C4</f>
        <v>0</v>
      </c>
      <c r="DI93">
        <f>('RCP26 scenario'!AA6*'Unit emission'!AA49)*3412969.28327645/Lifetime!$C4</f>
        <v>0</v>
      </c>
      <c r="DJ93">
        <f>('RCP26 scenario'!AB6*'Unit emission'!AB49)*3412969.28327645/Lifetime!$C4</f>
        <v>0</v>
      </c>
      <c r="DK93">
        <f>('RCP26 scenario'!AC6*'Unit emission'!AC49)*3412969.28327645/Lifetime!$C4</f>
        <v>0</v>
      </c>
      <c r="DL93">
        <f>('RCP26 scenario'!AD6*'Unit emission'!AD49)*3412969.28327645/Lifetime!$C4</f>
        <v>0</v>
      </c>
      <c r="DM93">
        <f>('RCP26 scenario'!AE6*'Unit emission'!AE49)*3412969.28327645/Lifetime!$C4</f>
        <v>0</v>
      </c>
      <c r="DN93">
        <f>('RCP26 scenario'!AF6*'Unit emission'!AF49)*3412969.28327645/Lifetime!$C4</f>
        <v>0</v>
      </c>
      <c r="DO93">
        <f>('RCP26 scenario'!AG6*'Unit emission'!AG49)*3412969.28327645/Lifetime!$C4</f>
        <v>0</v>
      </c>
      <c r="DP93">
        <f>('RCP26 scenario'!AH6*'Unit emission'!AH49)*3412969.28327645/Lifetime!$C4</f>
        <v>0</v>
      </c>
      <c r="DQ93">
        <f>('RCP26 scenario'!AI6*'Unit emission'!AI49)*3412969.28327645/Lifetime!$C4</f>
        <v>0</v>
      </c>
      <c r="DR93">
        <f>('RCP26 scenario'!AJ6*'Unit emission'!AJ49)*3412969.28327645</f>
        <v>0</v>
      </c>
      <c r="DS93">
        <f>('RCP26 scenario'!AK6*'Unit emission'!T49)*3412969.28327645/Lifetime!$C4</f>
        <v>0</v>
      </c>
      <c r="DT93">
        <f>('RCP26 scenario'!AL6*'Unit emission'!U49)*3412969.28327645/Lifetime!$C4</f>
        <v>0</v>
      </c>
      <c r="DU93">
        <f>('RCP26 scenario'!AM6*'Unit emission'!V49)*3412969.28327645/Lifetime!$C4</f>
        <v>0</v>
      </c>
      <c r="DV93">
        <f>('RCP26 scenario'!AN6*'Unit emission'!W49)*3412969.28327645/Lifetime!$C4</f>
        <v>0</v>
      </c>
      <c r="DW93">
        <f>('RCP26 scenario'!AO6*'Unit emission'!X49)*3412969.28327645/Lifetime!$C4</f>
        <v>0</v>
      </c>
      <c r="DX93">
        <f>('RCP26 scenario'!AP6*'Unit emission'!Y49)*3412969.28327645/Lifetime!$C4</f>
        <v>0</v>
      </c>
      <c r="DY93">
        <f>('RCP26 scenario'!AQ6*'Unit emission'!Z49)*3412969.28327645/Lifetime!$C4</f>
        <v>0</v>
      </c>
      <c r="DZ93">
        <f>('RCP26 scenario'!AR6*'Unit emission'!AA49)*3412969.28327645/Lifetime!$C4</f>
        <v>0</v>
      </c>
      <c r="EA93">
        <f>('RCP26 scenario'!AS6*'Unit emission'!AB49)*3412969.28327645/Lifetime!$C4</f>
        <v>0</v>
      </c>
      <c r="EB93">
        <f>('RCP26 scenario'!AT6*'Unit emission'!AC49)*3412969.28327645/Lifetime!$C4</f>
        <v>0</v>
      </c>
      <c r="EC93">
        <f>('RCP26 scenario'!AU6*'Unit emission'!AD49)*3412969.28327645/Lifetime!$C4</f>
        <v>0</v>
      </c>
      <c r="ED93">
        <f>('RCP26 scenario'!AV6*'Unit emission'!AE49)*3412969.28327645/Lifetime!$C4</f>
        <v>0</v>
      </c>
      <c r="EE93">
        <f>('RCP26 scenario'!AW6*'Unit emission'!AF49)*3412969.28327645/Lifetime!$C4</f>
        <v>0</v>
      </c>
      <c r="EF93">
        <f>('RCP26 scenario'!AX6*'Unit emission'!AG49)*3412969.28327645/Lifetime!$C4</f>
        <v>0</v>
      </c>
      <c r="EG93">
        <f>('RCP26 scenario'!AY6*'Unit emission'!AH49)*3412969.28327645/Lifetime!$C4</f>
        <v>0</v>
      </c>
      <c r="EH93">
        <f>('RCP26 scenario'!AZ6*'Unit emission'!AI49)*3412969.28327645/Lifetime!$C4</f>
        <v>0</v>
      </c>
      <c r="EI93">
        <f>('RCP26 scenario'!BA6*'Unit emission'!AJ49)*3412969.28327645</f>
        <v>0</v>
      </c>
      <c r="EJ93" s="9">
        <f>('RCP26 scenario'!BB6*'Unit emission'!T49)*3412969.28327645/Lifetime!$C4</f>
        <v>0</v>
      </c>
      <c r="EK93" s="9">
        <f>('RCP26 scenario'!BC6*'Unit emission'!U49)*3412969.28327645/Lifetime!$C4</f>
        <v>0</v>
      </c>
      <c r="EL93" s="9">
        <f>('RCP26 scenario'!BD6*'Unit emission'!V49)*3412969.28327645/Lifetime!$C4</f>
        <v>0</v>
      </c>
      <c r="EM93" s="9">
        <f>('RCP26 scenario'!BE6*'Unit emission'!W49)*3412969.28327645/Lifetime!$C4</f>
        <v>0</v>
      </c>
      <c r="EN93" s="9">
        <f>('RCP26 scenario'!BF6*'Unit emission'!X49)*3412969.28327645/Lifetime!$C4</f>
        <v>0</v>
      </c>
      <c r="EO93" s="9">
        <f>('RCP26 scenario'!BG6*'Unit emission'!Y49)*3412969.28327645/Lifetime!$C4</f>
        <v>0</v>
      </c>
      <c r="EP93" s="9">
        <f>('RCP26 scenario'!BH6*'Unit emission'!Z49)*3412969.28327645/Lifetime!$C4</f>
        <v>0</v>
      </c>
      <c r="EQ93" s="9">
        <f>('RCP26 scenario'!BI6*'Unit emission'!AA49)*3412969.28327645/Lifetime!$C4</f>
        <v>0</v>
      </c>
      <c r="ER93" s="9">
        <f>('RCP26 scenario'!BJ6*'Unit emission'!AB49)*3412969.28327645/Lifetime!$C4</f>
        <v>0</v>
      </c>
      <c r="ES93" s="9">
        <f>('RCP26 scenario'!BK6*'Unit emission'!AC49)*3412969.28327645/Lifetime!$C4</f>
        <v>0</v>
      </c>
      <c r="ET93" s="9">
        <f>('RCP26 scenario'!BL6*'Unit emission'!AD49)*3412969.28327645/Lifetime!$C4</f>
        <v>0</v>
      </c>
      <c r="EU93" s="9">
        <f>('RCP26 scenario'!BM6*'Unit emission'!AE49)*3412969.28327645/Lifetime!$C4</f>
        <v>0</v>
      </c>
      <c r="EV93" s="9">
        <f>('RCP26 scenario'!BN6*'Unit emission'!AF49)*3412969.28327645/Lifetime!$C4</f>
        <v>0</v>
      </c>
      <c r="EW93" s="9">
        <f>('RCP26 scenario'!BO6*'Unit emission'!AG49)*3412969.28327645/Lifetime!$C4</f>
        <v>0</v>
      </c>
      <c r="EX93" s="9">
        <f>('RCP26 scenario'!BP6*'Unit emission'!AH49)*3412969.28327645/Lifetime!$C4</f>
        <v>0</v>
      </c>
      <c r="EY93" s="9">
        <f>('RCP26 scenario'!BQ6*'Unit emission'!AI49)*3412969.28327645/Lifetime!$C4</f>
        <v>0</v>
      </c>
      <c r="EZ93" s="9">
        <f>('RCP26 scenario'!BR6*'Unit emission'!AJ49)*3412969.28327645</f>
        <v>0</v>
      </c>
      <c r="FA93" s="9">
        <f>('RCP26 scenario'!BS6*'Unit emission'!T49)*3412969.28327645/Lifetime!$C4</f>
        <v>0</v>
      </c>
      <c r="FB93" s="9">
        <f>('RCP26 scenario'!BT6*'Unit emission'!U49)*3412969.28327645/Lifetime!$C4</f>
        <v>0</v>
      </c>
      <c r="FC93" s="9">
        <f>('RCP26 scenario'!BU6*'Unit emission'!V49)*3412969.28327645/Lifetime!$C4</f>
        <v>0</v>
      </c>
      <c r="FD93" s="9">
        <f>('RCP26 scenario'!BV6*'Unit emission'!W49)*3412969.28327645/Lifetime!$C4</f>
        <v>0</v>
      </c>
      <c r="FE93" s="9">
        <f>('RCP26 scenario'!BW6*'Unit emission'!X49)*3412969.28327645/Lifetime!$C4</f>
        <v>0</v>
      </c>
      <c r="FF93" s="9">
        <f>('RCP26 scenario'!BX6*'Unit emission'!Y49)*3412969.28327645/Lifetime!$C4</f>
        <v>0</v>
      </c>
      <c r="FG93" s="9">
        <f>('RCP26 scenario'!BY6*'Unit emission'!Z49)*3412969.28327645/Lifetime!$C4</f>
        <v>0</v>
      </c>
      <c r="FH93" s="9">
        <f>('RCP26 scenario'!BZ6*'Unit emission'!AA49)*3412969.28327645/Lifetime!$C4</f>
        <v>0</v>
      </c>
      <c r="FI93" s="9">
        <f>('RCP26 scenario'!CA6*'Unit emission'!AB49)*3412969.28327645/Lifetime!$C4</f>
        <v>0</v>
      </c>
      <c r="FJ93" s="9">
        <f>('RCP26 scenario'!CB6*'Unit emission'!AC49)*3412969.28327645/Lifetime!$C4</f>
        <v>0</v>
      </c>
      <c r="FK93" s="9">
        <f>('RCP26 scenario'!CC6*'Unit emission'!AD49)*3412969.28327645/Lifetime!$C4</f>
        <v>0</v>
      </c>
      <c r="FL93" s="9">
        <f>('RCP26 scenario'!CD6*'Unit emission'!AE49)*3412969.28327645/Lifetime!$C4</f>
        <v>0</v>
      </c>
      <c r="FM93" s="9">
        <f>('RCP26 scenario'!CE6*'Unit emission'!AF49)*3412969.28327645/Lifetime!$C4</f>
        <v>0</v>
      </c>
      <c r="FN93" s="9">
        <f>('RCP26 scenario'!CF6*'Unit emission'!AG49)*3412969.28327645/Lifetime!$C4</f>
        <v>0</v>
      </c>
      <c r="FO93" s="9">
        <f>('RCP26 scenario'!CG6*'Unit emission'!AH49)*3412969.28327645/Lifetime!$C4</f>
        <v>0</v>
      </c>
      <c r="FP93" s="9">
        <f>('RCP26 scenario'!CH6*'Unit emission'!AI49)*3412969.28327645/Lifetime!$C4</f>
        <v>0</v>
      </c>
      <c r="FS93">
        <v>2012</v>
      </c>
      <c r="FT93">
        <f>('RCP19 scenario'!C6*'Unit emission'!AK49)*3412969.28327645/Lifetime!$C4</f>
        <v>0</v>
      </c>
      <c r="FU93">
        <f>('RCP19 scenario'!D6*'Unit emission'!AL49)*3412969.28327645/Lifetime!$C4</f>
        <v>0</v>
      </c>
      <c r="FV93">
        <f>('RCP19 scenario'!E6*'Unit emission'!AM49)*3412969.28327645/Lifetime!$C4</f>
        <v>0</v>
      </c>
      <c r="FW93">
        <f>('RCP19 scenario'!F6*'Unit emission'!AN49)*3412969.28327645/Lifetime!$C4</f>
        <v>0</v>
      </c>
      <c r="FX93">
        <f>('RCP19 scenario'!G6*'Unit emission'!AO49)*3412969.28327645/Lifetime!$C4</f>
        <v>0</v>
      </c>
      <c r="FY93">
        <f>('RCP19 scenario'!H6*'Unit emission'!AP49)*3412969.28327645/Lifetime!$C4</f>
        <v>0</v>
      </c>
      <c r="FZ93">
        <f>('RCP19 scenario'!I6*'Unit emission'!AQ49)*3412969.28327645/Lifetime!$C4</f>
        <v>0</v>
      </c>
      <c r="GA93">
        <f>('RCP19 scenario'!J6*'Unit emission'!AR49)*3412969.28327645/Lifetime!$C4</f>
        <v>0</v>
      </c>
      <c r="GB93">
        <f>('RCP19 scenario'!K6*'Unit emission'!AS49)*3412969.28327645/Lifetime!$C4</f>
        <v>0</v>
      </c>
      <c r="GC93">
        <f>('RCP19 scenario'!L6*'Unit emission'!AT49)*3412969.28327645/Lifetime!$C4</f>
        <v>0</v>
      </c>
      <c r="GD93">
        <f>('RCP19 scenario'!M6*'Unit emission'!AU49)*3412969.28327645/Lifetime!$C4</f>
        <v>0</v>
      </c>
      <c r="GE93">
        <f>('RCP19 scenario'!N6*'Unit emission'!AV49)*3412969.28327645/Lifetime!$C4</f>
        <v>0</v>
      </c>
      <c r="GF93">
        <f>('RCP19 scenario'!O6*'Unit emission'!AW49)*3412969.28327645/Lifetime!$C4</f>
        <v>0</v>
      </c>
      <c r="GG93">
        <f>('RCP19 scenario'!P6*'Unit emission'!AX49)*3412969.28327645/Lifetime!$C4</f>
        <v>0</v>
      </c>
      <c r="GH93">
        <f>('RCP19 scenario'!Q6*'Unit emission'!AY49)*3412969.28327645/Lifetime!$C4</f>
        <v>0</v>
      </c>
      <c r="GI93">
        <f>('RCP19 scenario'!R6*'Unit emission'!AZ49)*3412969.28327645/Lifetime!$C4</f>
        <v>0</v>
      </c>
      <c r="GJ93">
        <f>('RCP19 scenario'!S6*'Unit emission'!BA49)*3412969.28327645</f>
        <v>0</v>
      </c>
      <c r="GK93">
        <f>('RCP19 scenario'!T6*'Unit emission'!AK49)*3412969.28327645/Lifetime!$C4</f>
        <v>0</v>
      </c>
      <c r="GL93">
        <f>('RCP19 scenario'!U6*'Unit emission'!AL49)*3412969.28327645/Lifetime!$C4</f>
        <v>0</v>
      </c>
      <c r="GM93">
        <f>('RCP19 scenario'!V6*'Unit emission'!AM49)*3412969.28327645/Lifetime!$C4</f>
        <v>0</v>
      </c>
      <c r="GN93">
        <f>('RCP19 scenario'!W6*'Unit emission'!AN49)*3412969.28327645/Lifetime!$C4</f>
        <v>0</v>
      </c>
      <c r="GO93">
        <f>('RCP19 scenario'!X6*'Unit emission'!AO49)*3412969.28327645/Lifetime!$C4</f>
        <v>0</v>
      </c>
      <c r="GP93">
        <f>('RCP19 scenario'!Y6*'Unit emission'!AP49)*3412969.28327645/Lifetime!$C4</f>
        <v>0</v>
      </c>
      <c r="GQ93">
        <f>('RCP19 scenario'!Z6*'Unit emission'!AQ49)*3412969.28327645/Lifetime!$C4</f>
        <v>0</v>
      </c>
      <c r="GR93">
        <f>('RCP19 scenario'!AA6*'Unit emission'!AR49)*3412969.28327645/Lifetime!$C4</f>
        <v>0</v>
      </c>
      <c r="GS93">
        <f>('RCP19 scenario'!AB6*'Unit emission'!AS49)*3412969.28327645/Lifetime!$C4</f>
        <v>0</v>
      </c>
      <c r="GT93">
        <f>('RCP19 scenario'!AC6*'Unit emission'!AT49)*3412969.28327645/Lifetime!$C4</f>
        <v>0</v>
      </c>
      <c r="GU93">
        <f>('RCP19 scenario'!AD6*'Unit emission'!AU49)*3412969.28327645/Lifetime!$C4</f>
        <v>0</v>
      </c>
      <c r="GV93">
        <f>('RCP19 scenario'!AE6*'Unit emission'!AV49)*3412969.28327645/Lifetime!$C4</f>
        <v>0</v>
      </c>
      <c r="GW93">
        <f>('RCP19 scenario'!AF6*'Unit emission'!AW49)*3412969.28327645/Lifetime!$C4</f>
        <v>0</v>
      </c>
      <c r="GX93">
        <f>('RCP19 scenario'!AG6*'Unit emission'!AX49)*3412969.28327645/Lifetime!$C4</f>
        <v>0</v>
      </c>
      <c r="GY93">
        <f>('RCP19 scenario'!AH6*'Unit emission'!AY49)*3412969.28327645/Lifetime!$C4</f>
        <v>0</v>
      </c>
      <c r="GZ93">
        <f>('RCP19 scenario'!AI6*'Unit emission'!AZ49)*3412969.28327645/Lifetime!$C4</f>
        <v>0</v>
      </c>
      <c r="HA93">
        <f>('RCP19 scenario'!AJ6*'Unit emission'!BA49)*3412969.28327645</f>
        <v>0</v>
      </c>
      <c r="HB93">
        <f>('RCP19 scenario'!AK6*'Unit emission'!AK49)*3412969.28327645/Lifetime!$C4</f>
        <v>0</v>
      </c>
      <c r="HC93">
        <f>('RCP19 scenario'!AL6*'Unit emission'!AL49)*3412969.28327645/Lifetime!$C4</f>
        <v>0</v>
      </c>
      <c r="HD93">
        <f>('RCP19 scenario'!AM6*'Unit emission'!AM49)*3412969.28327645/Lifetime!$C4</f>
        <v>0</v>
      </c>
      <c r="HE93">
        <f>('RCP19 scenario'!AN6*'Unit emission'!AN49)*3412969.28327645/Lifetime!$C4</f>
        <v>0</v>
      </c>
      <c r="HF93">
        <f>('RCP19 scenario'!AO6*'Unit emission'!AO49)*3412969.28327645/Lifetime!$C4</f>
        <v>0</v>
      </c>
      <c r="HG93">
        <f>('RCP19 scenario'!AP6*'Unit emission'!AP49)*3412969.28327645/Lifetime!$C4</f>
        <v>0</v>
      </c>
      <c r="HH93">
        <f>('RCP19 scenario'!AQ6*'Unit emission'!AQ49)*3412969.28327645/Lifetime!$C4</f>
        <v>0</v>
      </c>
      <c r="HI93">
        <f>('RCP19 scenario'!AR6*'Unit emission'!AR49)*3412969.28327645/Lifetime!$C4</f>
        <v>0</v>
      </c>
      <c r="HJ93">
        <f>('RCP19 scenario'!AS6*'Unit emission'!AS49)*3412969.28327645/Lifetime!$C4</f>
        <v>0</v>
      </c>
      <c r="HK93">
        <f>('RCP19 scenario'!AT6*'Unit emission'!AT49)*3412969.28327645/Lifetime!$C4</f>
        <v>0</v>
      </c>
      <c r="HL93">
        <f>('RCP19 scenario'!AU6*'Unit emission'!AU49)*3412969.28327645/Lifetime!$C4</f>
        <v>0</v>
      </c>
      <c r="HM93">
        <f>('RCP19 scenario'!AV6*'Unit emission'!AV49)*3412969.28327645/Lifetime!$C4</f>
        <v>0</v>
      </c>
      <c r="HN93">
        <f>('RCP19 scenario'!AW6*'Unit emission'!AW49)*3412969.28327645/Lifetime!$C4</f>
        <v>0</v>
      </c>
      <c r="HO93">
        <f>('RCP19 scenario'!AX6*'Unit emission'!AX49)*3412969.28327645/Lifetime!$C4</f>
        <v>0</v>
      </c>
      <c r="HP93">
        <f>('RCP19 scenario'!AY6*'Unit emission'!AY49)*3412969.28327645/Lifetime!$C4</f>
        <v>0</v>
      </c>
      <c r="HQ93">
        <f>('RCP19 scenario'!AZ6*'Unit emission'!AZ49)*3412969.28327645/Lifetime!$C4</f>
        <v>0</v>
      </c>
      <c r="HR93">
        <f>('RCP19 scenario'!BA6*'Unit emission'!BA49)*3412969.28327645</f>
        <v>0</v>
      </c>
      <c r="HS93" s="9">
        <f>('RCP19 scenario'!BB6*'Unit emission'!AK49)*3412969.28327645/Lifetime!$C4</f>
        <v>0</v>
      </c>
      <c r="HT93" s="9">
        <f>('RCP19 scenario'!BC6*'Unit emission'!AL49)*3412969.28327645/Lifetime!$C4</f>
        <v>0</v>
      </c>
      <c r="HU93" s="9">
        <f>('RCP19 scenario'!BD6*'Unit emission'!AM49)*3412969.28327645/Lifetime!$C4</f>
        <v>0</v>
      </c>
      <c r="HV93" s="9">
        <f>('RCP19 scenario'!BE6*'Unit emission'!AN49)*3412969.28327645/Lifetime!$C4</f>
        <v>0</v>
      </c>
      <c r="HW93" s="9">
        <f>('RCP19 scenario'!BF6*'Unit emission'!AO49)*3412969.28327645/Lifetime!$C4</f>
        <v>0</v>
      </c>
      <c r="HX93" s="9">
        <f>('RCP19 scenario'!BG6*'Unit emission'!AP49)*3412969.28327645/Lifetime!$C4</f>
        <v>0</v>
      </c>
      <c r="HY93" s="9">
        <f>('RCP19 scenario'!BH6*'Unit emission'!AQ49)*3412969.28327645/Lifetime!$C4</f>
        <v>0</v>
      </c>
      <c r="HZ93" s="9">
        <f>('RCP19 scenario'!BI6*'Unit emission'!AR49)*3412969.28327645/Lifetime!$C4</f>
        <v>0</v>
      </c>
      <c r="IA93" s="9">
        <f>('RCP19 scenario'!BJ6*'Unit emission'!AS49)*3412969.28327645/Lifetime!$C4</f>
        <v>0</v>
      </c>
      <c r="IB93" s="9">
        <f>('RCP19 scenario'!BK6*'Unit emission'!AT49)*3412969.28327645/Lifetime!$C4</f>
        <v>0</v>
      </c>
      <c r="IC93" s="9">
        <f>('RCP19 scenario'!BL6*'Unit emission'!AU49)*3412969.28327645/Lifetime!$C4</f>
        <v>0</v>
      </c>
      <c r="ID93" s="9">
        <f>('RCP19 scenario'!BM6*'Unit emission'!AV49)*3412969.28327645/Lifetime!$C4</f>
        <v>0</v>
      </c>
      <c r="IE93" s="9">
        <f>('RCP19 scenario'!BN6*'Unit emission'!AW49)*3412969.28327645/Lifetime!$C4</f>
        <v>0</v>
      </c>
      <c r="IF93" s="9">
        <f>('RCP19 scenario'!BO6*'Unit emission'!AX49)*3412969.28327645/Lifetime!$C4</f>
        <v>0</v>
      </c>
      <c r="IG93" s="9">
        <f>('RCP19 scenario'!BP6*'Unit emission'!AY49)*3412969.28327645/Lifetime!$C4</f>
        <v>0</v>
      </c>
      <c r="IH93" s="9">
        <f>('RCP19 scenario'!BQ6*'Unit emission'!AZ49)*3412969.28327645/Lifetime!$C4</f>
        <v>0</v>
      </c>
      <c r="II93" s="9">
        <f>('RCP19 scenario'!BR6*'Unit emission'!BA49)*3412969.28327645</f>
        <v>0</v>
      </c>
      <c r="IJ93" s="9">
        <f>('RCP19 scenario'!BS6*'Unit emission'!AK49)*3412969.28327645/Lifetime!$C4</f>
        <v>0</v>
      </c>
      <c r="IK93" s="9">
        <f>('RCP19 scenario'!BT6*'Unit emission'!AL49)*3412969.28327645/Lifetime!$C4</f>
        <v>0</v>
      </c>
      <c r="IL93" s="9">
        <f>('RCP19 scenario'!BU6*'Unit emission'!AM49)*3412969.28327645/Lifetime!$C4</f>
        <v>0</v>
      </c>
      <c r="IM93" s="9">
        <f>('RCP19 scenario'!BV6*'Unit emission'!AN49)*3412969.28327645/Lifetime!$C4</f>
        <v>0</v>
      </c>
      <c r="IN93" s="9">
        <f>('RCP19 scenario'!BW6*'Unit emission'!AO49)*3412969.28327645/Lifetime!$C4</f>
        <v>0</v>
      </c>
      <c r="IO93" s="9">
        <f>('RCP19 scenario'!BX6*'Unit emission'!AP49)*3412969.28327645/Lifetime!$C4</f>
        <v>0</v>
      </c>
      <c r="IP93" s="9">
        <f>('RCP19 scenario'!BY6*'Unit emission'!AQ49)*3412969.28327645/Lifetime!$C4</f>
        <v>0</v>
      </c>
      <c r="IQ93" s="9">
        <f>('RCP19 scenario'!BZ6*'Unit emission'!AR49)*3412969.28327645/Lifetime!$C4</f>
        <v>0</v>
      </c>
      <c r="IR93" s="9">
        <f>('RCP19 scenario'!CA6*'Unit emission'!AS49)*3412969.28327645/Lifetime!$C4</f>
        <v>0</v>
      </c>
      <c r="IS93" s="9">
        <f>('RCP19 scenario'!CB6*'Unit emission'!AT49)*3412969.28327645/Lifetime!$C4</f>
        <v>0</v>
      </c>
      <c r="IT93" s="9">
        <f>('RCP19 scenario'!CC6*'Unit emission'!AU49)*3412969.28327645/Lifetime!$C4</f>
        <v>0</v>
      </c>
      <c r="IU93" s="9">
        <f>('RCP19 scenario'!CD6*'Unit emission'!AV49)*3412969.28327645/Lifetime!$C4</f>
        <v>0</v>
      </c>
      <c r="IV93" s="9">
        <f>('RCP19 scenario'!CE6*'Unit emission'!AW49)*3412969.28327645/Lifetime!$C4</f>
        <v>0</v>
      </c>
      <c r="IW93" s="9">
        <f>('RCP19 scenario'!CF6*'Unit emission'!AX49)*3412969.28327645/Lifetime!$C4</f>
        <v>0</v>
      </c>
      <c r="IX93" s="9">
        <f>('RCP19 scenario'!CG6*'Unit emission'!AY49)*3412969.28327645/Lifetime!$C4</f>
        <v>0</v>
      </c>
      <c r="IY93" s="9">
        <f>('RCP19 scenario'!CH6*'Unit emission'!AZ49)*3412969.28327645/Lifetime!$C4</f>
        <v>0</v>
      </c>
    </row>
    <row r="94" spans="1:259" x14ac:dyDescent="0.25">
      <c r="A94">
        <v>2013</v>
      </c>
      <c r="B94">
        <f>('Base-scenario'!C7*'Unit emission'!C50)*3412969.28327645/Lifetime!$C5</f>
        <v>0</v>
      </c>
      <c r="C94">
        <f>('Base-scenario'!D7*'Unit emission'!D50)*3412969.28327645/Lifetime!$C5</f>
        <v>0</v>
      </c>
      <c r="D94">
        <f>('Base-scenario'!E7*'Unit emission'!E50)*3412969.28327645/Lifetime!$C5</f>
        <v>0</v>
      </c>
      <c r="E94">
        <f>('Base-scenario'!F7*'Unit emission'!F50)*3412969.28327645/Lifetime!$C5</f>
        <v>0</v>
      </c>
      <c r="F94">
        <f>('Base-scenario'!G7*'Unit emission'!G50)*3412969.28327645/Lifetime!$C5</f>
        <v>0</v>
      </c>
      <c r="G94">
        <f>('Base-scenario'!H7*'Unit emission'!H50)*3412969.28327645/Lifetime!$C5</f>
        <v>0</v>
      </c>
      <c r="H94">
        <f>('Base-scenario'!I7*'Unit emission'!I50)*3412969.28327645/Lifetime!$C5</f>
        <v>0</v>
      </c>
      <c r="I94">
        <f>('Base-scenario'!J7*'Unit emission'!J50)*3412969.28327645/Lifetime!$C5</f>
        <v>0</v>
      </c>
      <c r="J94">
        <f>('Base-scenario'!K7*'Unit emission'!K50)*3412969.28327645/Lifetime!$C5</f>
        <v>0</v>
      </c>
      <c r="K94">
        <f>('Base-scenario'!L7*'Unit emission'!L50)*3412969.28327645/Lifetime!$C5</f>
        <v>0</v>
      </c>
      <c r="L94">
        <f>('Base-scenario'!M7*'Unit emission'!M50)*3412969.28327645/Lifetime!$C5</f>
        <v>0</v>
      </c>
      <c r="M94">
        <f>('Base-scenario'!N7*'Unit emission'!N50)*3412969.28327645/Lifetime!$C5</f>
        <v>0</v>
      </c>
      <c r="N94">
        <f>('Base-scenario'!O7*'Unit emission'!O50)*3412969.28327645/Lifetime!$C5</f>
        <v>0</v>
      </c>
      <c r="O94">
        <f>('Base-scenario'!P7*'Unit emission'!P50)*3412969.28327645/Lifetime!$C5</f>
        <v>0</v>
      </c>
      <c r="P94">
        <f>('Base-scenario'!Q7*'Unit emission'!Q50)*3412969.28327645/Lifetime!$C5</f>
        <v>0</v>
      </c>
      <c r="Q94">
        <f>('Base-scenario'!R7*'Unit emission'!R50)*3412969.28327645/Lifetime!$C5</f>
        <v>0</v>
      </c>
      <c r="R94">
        <v>3</v>
      </c>
      <c r="S94">
        <f>('Base-scenario'!T7*'Unit emission'!C50)*3412969.28327645/Lifetime!$C5</f>
        <v>0</v>
      </c>
      <c r="T94">
        <f>('Base-scenario'!U7*'Unit emission'!D50)*3412969.28327645/Lifetime!$C5</f>
        <v>0</v>
      </c>
      <c r="U94">
        <f>('Base-scenario'!V7*'Unit emission'!E50)*3412969.28327645/Lifetime!$C5</f>
        <v>0</v>
      </c>
      <c r="V94">
        <f>('Base-scenario'!W7*'Unit emission'!F50)*3412969.28327645/Lifetime!$C5</f>
        <v>0</v>
      </c>
      <c r="W94">
        <f>('Base-scenario'!X7*'Unit emission'!G50)*3412969.28327645/Lifetime!$C5</f>
        <v>0</v>
      </c>
      <c r="X94">
        <f>('Base-scenario'!Y7*'Unit emission'!H50)*3412969.28327645/Lifetime!$C5</f>
        <v>0</v>
      </c>
      <c r="Y94">
        <f>('Base-scenario'!Z7*'Unit emission'!I50)*3412969.28327645/Lifetime!$C5</f>
        <v>0</v>
      </c>
      <c r="Z94">
        <f>('Base-scenario'!AA7*'Unit emission'!J50)*3412969.28327645/Lifetime!$C5</f>
        <v>0</v>
      </c>
      <c r="AA94">
        <f>('Base-scenario'!AB7*'Unit emission'!K50)*3412969.28327645/Lifetime!$C5</f>
        <v>0</v>
      </c>
      <c r="AB94">
        <f>('Base-scenario'!AC7*'Unit emission'!L50)*3412969.28327645/Lifetime!$C5</f>
        <v>0</v>
      </c>
      <c r="AC94">
        <f>('Base-scenario'!AD7*'Unit emission'!M50)*3412969.28327645/Lifetime!$C5</f>
        <v>0</v>
      </c>
      <c r="AD94">
        <f>('Base-scenario'!AE7*'Unit emission'!N50)*3412969.28327645/Lifetime!$C5</f>
        <v>0</v>
      </c>
      <c r="AE94">
        <f>('Base-scenario'!AF7*'Unit emission'!O50)*3412969.28327645/Lifetime!$C5</f>
        <v>0</v>
      </c>
      <c r="AF94">
        <f>('Base-scenario'!AG7*'Unit emission'!P50)*3412969.28327645/Lifetime!$C5</f>
        <v>0</v>
      </c>
      <c r="AG94">
        <f>('Base-scenario'!AH7*'Unit emission'!Q50)*3412969.28327645/Lifetime!$C5</f>
        <v>0</v>
      </c>
      <c r="AH94">
        <f>('Base-scenario'!AI7*'Unit emission'!R50)*3412969.28327645/Lifetime!$C5</f>
        <v>0</v>
      </c>
      <c r="AI94">
        <v>3</v>
      </c>
      <c r="AJ94">
        <f>('Base-scenario'!AK7*'Unit emission'!C50)*3412969.28327645/Lifetime!$C5</f>
        <v>0</v>
      </c>
      <c r="AK94">
        <f>('Base-scenario'!AL7*'Unit emission'!D50)*3412969.28327645/Lifetime!$C5</f>
        <v>0</v>
      </c>
      <c r="AL94">
        <f>('Base-scenario'!AM7*'Unit emission'!E50)*3412969.28327645/Lifetime!$C5</f>
        <v>0</v>
      </c>
      <c r="AM94">
        <f>('Base-scenario'!AN7*'Unit emission'!F50)*3412969.28327645/Lifetime!$C5</f>
        <v>0</v>
      </c>
      <c r="AN94">
        <f>('Base-scenario'!AO7*'Unit emission'!G50)*3412969.28327645/Lifetime!$C5</f>
        <v>0</v>
      </c>
      <c r="AO94">
        <f>('Base-scenario'!AP7*'Unit emission'!H50)*3412969.28327645/Lifetime!$C5</f>
        <v>0</v>
      </c>
      <c r="AP94">
        <f>('Base-scenario'!AQ7*'Unit emission'!I50)*3412969.28327645/Lifetime!$C5</f>
        <v>0</v>
      </c>
      <c r="AQ94">
        <f>('Base-scenario'!AR7*'Unit emission'!J50)*3412969.28327645/Lifetime!$C5</f>
        <v>0</v>
      </c>
      <c r="AR94">
        <f>('Base-scenario'!AS7*'Unit emission'!K50)*3412969.28327645/Lifetime!$C5</f>
        <v>0</v>
      </c>
      <c r="AS94">
        <f>('Base-scenario'!AT7*'Unit emission'!L50)*3412969.28327645/Lifetime!$C5</f>
        <v>0</v>
      </c>
      <c r="AT94">
        <f>('Base-scenario'!AU7*'Unit emission'!M50)*3412969.28327645/Lifetime!$C5</f>
        <v>0</v>
      </c>
      <c r="AU94">
        <f>('Base-scenario'!AV7*'Unit emission'!N50)*3412969.28327645/Lifetime!$C5</f>
        <v>0</v>
      </c>
      <c r="AV94">
        <f>('Base-scenario'!AW7*'Unit emission'!O50)*3412969.28327645/Lifetime!$C5</f>
        <v>0</v>
      </c>
      <c r="AW94">
        <f>('Base-scenario'!AX7*'Unit emission'!P50)*3412969.28327645/Lifetime!$C5</f>
        <v>0</v>
      </c>
      <c r="AX94">
        <f>('Base-scenario'!AY7*'Unit emission'!Q50)*3412969.28327645/Lifetime!$C5</f>
        <v>0</v>
      </c>
      <c r="AY94">
        <f>('Base-scenario'!AZ7*'Unit emission'!R50)*3412969.28327645/Lifetime!$C5</f>
        <v>0</v>
      </c>
      <c r="AZ94">
        <v>3</v>
      </c>
      <c r="BA94" s="9">
        <f>('Base-scenario'!BB7*'Unit emission'!C50)*3412969.28327645/Lifetime!$C5</f>
        <v>0</v>
      </c>
      <c r="BB94" s="9">
        <f>('Base-scenario'!BC7*'Unit emission'!D50)*3412969.28327645/Lifetime!$C5</f>
        <v>0</v>
      </c>
      <c r="BC94" s="9">
        <f>('Base-scenario'!BD7*'Unit emission'!E50)*3412969.28327645/Lifetime!$C5</f>
        <v>0</v>
      </c>
      <c r="BD94" s="9">
        <f>('Base-scenario'!BE7*'Unit emission'!F50)*3412969.28327645/Lifetime!$C5</f>
        <v>0</v>
      </c>
      <c r="BE94" s="9">
        <f>('Base-scenario'!BF7*'Unit emission'!G50)*3412969.28327645/Lifetime!$C5</f>
        <v>0</v>
      </c>
      <c r="BF94" s="9">
        <f>('Base-scenario'!BG7*'Unit emission'!H50)*3412969.28327645/Lifetime!$C5</f>
        <v>0</v>
      </c>
      <c r="BG94" s="9">
        <f>('Base-scenario'!BH7*'Unit emission'!I50)*3412969.28327645/Lifetime!$C5</f>
        <v>0</v>
      </c>
      <c r="BH94" s="9">
        <f>('Base-scenario'!BI7*'Unit emission'!J50)*3412969.28327645/Lifetime!$C5</f>
        <v>0</v>
      </c>
      <c r="BI94" s="9">
        <f>('Base-scenario'!BJ7*'Unit emission'!K50)*3412969.28327645/Lifetime!$C5</f>
        <v>0</v>
      </c>
      <c r="BJ94" s="9">
        <f>('Base-scenario'!BK7*'Unit emission'!L50)*3412969.28327645/Lifetime!$C5</f>
        <v>0</v>
      </c>
      <c r="BK94" s="9">
        <f>('Base-scenario'!BL7*'Unit emission'!M50)*3412969.28327645/Lifetime!$C5</f>
        <v>0</v>
      </c>
      <c r="BL94" s="9">
        <f>('Base-scenario'!BM7*'Unit emission'!N50)*3412969.28327645/Lifetime!$C5</f>
        <v>0</v>
      </c>
      <c r="BM94" s="9">
        <f>('Base-scenario'!BN7*'Unit emission'!O50)*3412969.28327645/Lifetime!$C5</f>
        <v>0</v>
      </c>
      <c r="BN94" s="9">
        <f>('Base-scenario'!BO7*'Unit emission'!P50)*3412969.28327645/Lifetime!$C5</f>
        <v>0</v>
      </c>
      <c r="BO94" s="9">
        <f>('Base-scenario'!BP7*'Unit emission'!Q50)*3412969.28327645/Lifetime!$C5</f>
        <v>0</v>
      </c>
      <c r="BP94" s="9">
        <f>('Base-scenario'!BQ7*'Unit emission'!R50)*3412969.28327645/Lifetime!$C5</f>
        <v>0</v>
      </c>
      <c r="BQ94" s="9">
        <v>3</v>
      </c>
      <c r="BR94" s="9">
        <f>('Base-scenario'!BS7*'Unit emission'!C50)*3412969.28327645/Lifetime!$C5</f>
        <v>0</v>
      </c>
      <c r="BS94" s="9">
        <f>('Base-scenario'!BT7*'Unit emission'!D50)*3412969.28327645/Lifetime!$C5</f>
        <v>0</v>
      </c>
      <c r="BT94" s="9">
        <f>('Base-scenario'!BU7*'Unit emission'!E50)*3412969.28327645/Lifetime!$C5</f>
        <v>0</v>
      </c>
      <c r="BU94" s="9">
        <f>('Base-scenario'!BV7*'Unit emission'!F50)*3412969.28327645/Lifetime!$C5</f>
        <v>0</v>
      </c>
      <c r="BV94" s="9">
        <f>('Base-scenario'!BW7*'Unit emission'!G50)*3412969.28327645/Lifetime!$C5</f>
        <v>0</v>
      </c>
      <c r="BW94" s="9">
        <f>('Base-scenario'!BX7*'Unit emission'!H50)*3412969.28327645/Lifetime!$C5</f>
        <v>0</v>
      </c>
      <c r="BX94" s="9">
        <f>('Base-scenario'!BY7*'Unit emission'!I50)*3412969.28327645/Lifetime!$C5</f>
        <v>0</v>
      </c>
      <c r="BY94" s="9">
        <f>('Base-scenario'!BZ7*'Unit emission'!J50)*3412969.28327645/Lifetime!$C5</f>
        <v>0</v>
      </c>
      <c r="BZ94" s="9">
        <f>('Base-scenario'!CA7*'Unit emission'!K50)*3412969.28327645/Lifetime!$C5</f>
        <v>0</v>
      </c>
      <c r="CA94" s="9">
        <f>('Base-scenario'!CB7*'Unit emission'!L50)*3412969.28327645/Lifetime!$C5</f>
        <v>0</v>
      </c>
      <c r="CB94" s="9">
        <f>('Base-scenario'!CC7*'Unit emission'!M50)*3412969.28327645/Lifetime!$C5</f>
        <v>0</v>
      </c>
      <c r="CC94" s="9">
        <f>('Base-scenario'!CD7*'Unit emission'!N50)*3412969.28327645/Lifetime!$C5</f>
        <v>0</v>
      </c>
      <c r="CD94" s="9">
        <f>('Base-scenario'!CE7*'Unit emission'!O50)*3412969.28327645/Lifetime!$C5</f>
        <v>0</v>
      </c>
      <c r="CE94" s="9">
        <f>('Base-scenario'!CF7*'Unit emission'!P50)*3412969.28327645/Lifetime!$C5</f>
        <v>0</v>
      </c>
      <c r="CF94" s="9">
        <f>('Base-scenario'!CG7*'Unit emission'!Q50)*3412969.28327645/Lifetime!$C5</f>
        <v>0</v>
      </c>
      <c r="CG94" s="9">
        <f>('Base-scenario'!CH7*'Unit emission'!R50)*3412969.28327645/Lifetime!$C5</f>
        <v>0</v>
      </c>
      <c r="CJ94">
        <v>2013</v>
      </c>
      <c r="CK94">
        <f>('RCP26 scenario'!C7*'Unit emission'!T50)*3412969.28327645/Lifetime!$C5</f>
        <v>0</v>
      </c>
      <c r="CL94">
        <f>('RCP26 scenario'!D7*'Unit emission'!U50)*3412969.28327645/Lifetime!$C5</f>
        <v>0</v>
      </c>
      <c r="CM94">
        <f>('RCP26 scenario'!E7*'Unit emission'!V50)*3412969.28327645/Lifetime!$C5</f>
        <v>0</v>
      </c>
      <c r="CN94">
        <f>('RCP26 scenario'!F7*'Unit emission'!W50)*3412969.28327645/Lifetime!$C5</f>
        <v>0</v>
      </c>
      <c r="CO94">
        <f>('RCP26 scenario'!G7*'Unit emission'!X50)*3412969.28327645/Lifetime!$C5</f>
        <v>0</v>
      </c>
      <c r="CP94">
        <f>('RCP26 scenario'!H7*'Unit emission'!Y50)*3412969.28327645/Lifetime!$C5</f>
        <v>0</v>
      </c>
      <c r="CQ94">
        <f>('RCP26 scenario'!I7*'Unit emission'!Z50)*3412969.28327645/Lifetime!$C5</f>
        <v>0</v>
      </c>
      <c r="CR94">
        <f>('RCP26 scenario'!J7*'Unit emission'!AA50)*3412969.28327645/Lifetime!$C5</f>
        <v>0</v>
      </c>
      <c r="CS94">
        <f>('RCP26 scenario'!K7*'Unit emission'!AB50)*3412969.28327645/Lifetime!$C5</f>
        <v>0</v>
      </c>
      <c r="CT94">
        <f>('RCP26 scenario'!L7*'Unit emission'!AC50)*3412969.28327645/Lifetime!$C5</f>
        <v>0</v>
      </c>
      <c r="CU94">
        <f>('RCP26 scenario'!M7*'Unit emission'!AD50)*3412969.28327645/Lifetime!$C5</f>
        <v>0</v>
      </c>
      <c r="CV94">
        <f>('RCP26 scenario'!N7*'Unit emission'!AE50)*3412969.28327645/Lifetime!$C5</f>
        <v>0</v>
      </c>
      <c r="CW94">
        <f>('RCP26 scenario'!O7*'Unit emission'!AF50)*3412969.28327645/Lifetime!$C5</f>
        <v>0</v>
      </c>
      <c r="CX94">
        <f>('RCP26 scenario'!P7*'Unit emission'!AG50)*3412969.28327645/Lifetime!$C5</f>
        <v>0</v>
      </c>
      <c r="CY94">
        <f>('RCP26 scenario'!Q7*'Unit emission'!AH50)*3412969.28327645/Lifetime!$C5</f>
        <v>0</v>
      </c>
      <c r="CZ94">
        <f>('RCP26 scenario'!R7*'Unit emission'!AI50)*3412969.28327645/Lifetime!$C5</f>
        <v>0</v>
      </c>
      <c r="DA94">
        <f>('RCP26 scenario'!S7*'Unit emission'!AJ50)*3412969.28327645</f>
        <v>0</v>
      </c>
      <c r="DB94">
        <f>('RCP26 scenario'!T7*'Unit emission'!T50)*3412969.28327645/Lifetime!$C5</f>
        <v>0</v>
      </c>
      <c r="DC94">
        <f>('RCP26 scenario'!U7*'Unit emission'!U50)*3412969.28327645/Lifetime!$C5</f>
        <v>0</v>
      </c>
      <c r="DD94">
        <f>('RCP26 scenario'!V7*'Unit emission'!V50)*3412969.28327645/Lifetime!$C5</f>
        <v>0</v>
      </c>
      <c r="DE94">
        <f>('RCP26 scenario'!W7*'Unit emission'!W50)*3412969.28327645/Lifetime!$C5</f>
        <v>0</v>
      </c>
      <c r="DF94">
        <f>('RCP26 scenario'!X7*'Unit emission'!X50)*3412969.28327645/Lifetime!$C5</f>
        <v>0</v>
      </c>
      <c r="DG94">
        <f>('RCP26 scenario'!Y7*'Unit emission'!Y50)*3412969.28327645/Lifetime!$C5</f>
        <v>0</v>
      </c>
      <c r="DH94">
        <f>('RCP26 scenario'!Z7*'Unit emission'!Z50)*3412969.28327645/Lifetime!$C5</f>
        <v>0</v>
      </c>
      <c r="DI94">
        <f>('RCP26 scenario'!AA7*'Unit emission'!AA50)*3412969.28327645/Lifetime!$C5</f>
        <v>0</v>
      </c>
      <c r="DJ94">
        <f>('RCP26 scenario'!AB7*'Unit emission'!AB50)*3412969.28327645/Lifetime!$C5</f>
        <v>0</v>
      </c>
      <c r="DK94">
        <f>('RCP26 scenario'!AC7*'Unit emission'!AC50)*3412969.28327645/Lifetime!$C5</f>
        <v>0</v>
      </c>
      <c r="DL94">
        <f>('RCP26 scenario'!AD7*'Unit emission'!AD50)*3412969.28327645/Lifetime!$C5</f>
        <v>0</v>
      </c>
      <c r="DM94">
        <f>('RCP26 scenario'!AE7*'Unit emission'!AE50)*3412969.28327645/Lifetime!$C5</f>
        <v>0</v>
      </c>
      <c r="DN94">
        <f>('RCP26 scenario'!AF7*'Unit emission'!AF50)*3412969.28327645/Lifetime!$C5</f>
        <v>0</v>
      </c>
      <c r="DO94">
        <f>('RCP26 scenario'!AG7*'Unit emission'!AG50)*3412969.28327645/Lifetime!$C5</f>
        <v>0</v>
      </c>
      <c r="DP94">
        <f>('RCP26 scenario'!AH7*'Unit emission'!AH50)*3412969.28327645/Lifetime!$C5</f>
        <v>0</v>
      </c>
      <c r="DQ94">
        <f>('RCP26 scenario'!AI7*'Unit emission'!AI50)*3412969.28327645/Lifetime!$C5</f>
        <v>0</v>
      </c>
      <c r="DR94">
        <f>('RCP26 scenario'!AJ7*'Unit emission'!AJ50)*3412969.28327645</f>
        <v>0</v>
      </c>
      <c r="DS94">
        <f>('RCP26 scenario'!AK7*'Unit emission'!T50)*3412969.28327645/Lifetime!$C5</f>
        <v>0</v>
      </c>
      <c r="DT94">
        <f>('RCP26 scenario'!AL7*'Unit emission'!U50)*3412969.28327645/Lifetime!$C5</f>
        <v>0</v>
      </c>
      <c r="DU94">
        <f>('RCP26 scenario'!AM7*'Unit emission'!V50)*3412969.28327645/Lifetime!$C5</f>
        <v>0</v>
      </c>
      <c r="DV94">
        <f>('RCP26 scenario'!AN7*'Unit emission'!W50)*3412969.28327645/Lifetime!$C5</f>
        <v>0</v>
      </c>
      <c r="DW94">
        <f>('RCP26 scenario'!AO7*'Unit emission'!X50)*3412969.28327645/Lifetime!$C5</f>
        <v>0</v>
      </c>
      <c r="DX94">
        <f>('RCP26 scenario'!AP7*'Unit emission'!Y50)*3412969.28327645/Lifetime!$C5</f>
        <v>0</v>
      </c>
      <c r="DY94">
        <f>('RCP26 scenario'!AQ7*'Unit emission'!Z50)*3412969.28327645/Lifetime!$C5</f>
        <v>0</v>
      </c>
      <c r="DZ94">
        <f>('RCP26 scenario'!AR7*'Unit emission'!AA50)*3412969.28327645/Lifetime!$C5</f>
        <v>0</v>
      </c>
      <c r="EA94">
        <f>('RCP26 scenario'!AS7*'Unit emission'!AB50)*3412969.28327645/Lifetime!$C5</f>
        <v>0</v>
      </c>
      <c r="EB94">
        <f>('RCP26 scenario'!AT7*'Unit emission'!AC50)*3412969.28327645/Lifetime!$C5</f>
        <v>0</v>
      </c>
      <c r="EC94">
        <f>('RCP26 scenario'!AU7*'Unit emission'!AD50)*3412969.28327645/Lifetime!$C5</f>
        <v>0</v>
      </c>
      <c r="ED94">
        <f>('RCP26 scenario'!AV7*'Unit emission'!AE50)*3412969.28327645/Lifetime!$C5</f>
        <v>0</v>
      </c>
      <c r="EE94">
        <f>('RCP26 scenario'!AW7*'Unit emission'!AF50)*3412969.28327645/Lifetime!$C5</f>
        <v>0</v>
      </c>
      <c r="EF94">
        <f>('RCP26 scenario'!AX7*'Unit emission'!AG50)*3412969.28327645/Lifetime!$C5</f>
        <v>0</v>
      </c>
      <c r="EG94">
        <f>('RCP26 scenario'!AY7*'Unit emission'!AH50)*3412969.28327645/Lifetime!$C5</f>
        <v>0</v>
      </c>
      <c r="EH94">
        <f>('RCP26 scenario'!AZ7*'Unit emission'!AI50)*3412969.28327645/Lifetime!$C5</f>
        <v>0</v>
      </c>
      <c r="EI94">
        <f>('RCP26 scenario'!BA7*'Unit emission'!AJ50)*3412969.28327645</f>
        <v>0</v>
      </c>
      <c r="EJ94" s="9">
        <f>('RCP26 scenario'!BB7*'Unit emission'!T50)*3412969.28327645/Lifetime!$C5</f>
        <v>0</v>
      </c>
      <c r="EK94" s="9">
        <f>('RCP26 scenario'!BC7*'Unit emission'!U50)*3412969.28327645/Lifetime!$C5</f>
        <v>0</v>
      </c>
      <c r="EL94" s="9">
        <f>('RCP26 scenario'!BD7*'Unit emission'!V50)*3412969.28327645/Lifetime!$C5</f>
        <v>0</v>
      </c>
      <c r="EM94" s="9">
        <f>('RCP26 scenario'!BE7*'Unit emission'!W50)*3412969.28327645/Lifetime!$C5</f>
        <v>0</v>
      </c>
      <c r="EN94" s="9">
        <f>('RCP26 scenario'!BF7*'Unit emission'!X50)*3412969.28327645/Lifetime!$C5</f>
        <v>0</v>
      </c>
      <c r="EO94" s="9">
        <f>('RCP26 scenario'!BG7*'Unit emission'!Y50)*3412969.28327645/Lifetime!$C5</f>
        <v>0</v>
      </c>
      <c r="EP94" s="9">
        <f>('RCP26 scenario'!BH7*'Unit emission'!Z50)*3412969.28327645/Lifetime!$C5</f>
        <v>0</v>
      </c>
      <c r="EQ94" s="9">
        <f>('RCP26 scenario'!BI7*'Unit emission'!AA50)*3412969.28327645/Lifetime!$C5</f>
        <v>0</v>
      </c>
      <c r="ER94" s="9">
        <f>('RCP26 scenario'!BJ7*'Unit emission'!AB50)*3412969.28327645/Lifetime!$C5</f>
        <v>0</v>
      </c>
      <c r="ES94" s="9">
        <f>('RCP26 scenario'!BK7*'Unit emission'!AC50)*3412969.28327645/Lifetime!$C5</f>
        <v>0</v>
      </c>
      <c r="ET94" s="9">
        <f>('RCP26 scenario'!BL7*'Unit emission'!AD50)*3412969.28327645/Lifetime!$C5</f>
        <v>0</v>
      </c>
      <c r="EU94" s="9">
        <f>('RCP26 scenario'!BM7*'Unit emission'!AE50)*3412969.28327645/Lifetime!$C5</f>
        <v>0</v>
      </c>
      <c r="EV94" s="9">
        <f>('RCP26 scenario'!BN7*'Unit emission'!AF50)*3412969.28327645/Lifetime!$C5</f>
        <v>0</v>
      </c>
      <c r="EW94" s="9">
        <f>('RCP26 scenario'!BO7*'Unit emission'!AG50)*3412969.28327645/Lifetime!$C5</f>
        <v>0</v>
      </c>
      <c r="EX94" s="9">
        <f>('RCP26 scenario'!BP7*'Unit emission'!AH50)*3412969.28327645/Lifetime!$C5</f>
        <v>0</v>
      </c>
      <c r="EY94" s="9">
        <f>('RCP26 scenario'!BQ7*'Unit emission'!AI50)*3412969.28327645/Lifetime!$C5</f>
        <v>0</v>
      </c>
      <c r="EZ94" s="9">
        <f>('RCP26 scenario'!BR7*'Unit emission'!AJ50)*3412969.28327645</f>
        <v>0</v>
      </c>
      <c r="FA94" s="9">
        <f>('RCP26 scenario'!BS7*'Unit emission'!T50)*3412969.28327645/Lifetime!$C5</f>
        <v>0</v>
      </c>
      <c r="FB94" s="9">
        <f>('RCP26 scenario'!BT7*'Unit emission'!U50)*3412969.28327645/Lifetime!$C5</f>
        <v>0</v>
      </c>
      <c r="FC94" s="9">
        <f>('RCP26 scenario'!BU7*'Unit emission'!V50)*3412969.28327645/Lifetime!$C5</f>
        <v>0</v>
      </c>
      <c r="FD94" s="9">
        <f>('RCP26 scenario'!BV7*'Unit emission'!W50)*3412969.28327645/Lifetime!$C5</f>
        <v>0</v>
      </c>
      <c r="FE94" s="9">
        <f>('RCP26 scenario'!BW7*'Unit emission'!X50)*3412969.28327645/Lifetime!$C5</f>
        <v>0</v>
      </c>
      <c r="FF94" s="9">
        <f>('RCP26 scenario'!BX7*'Unit emission'!Y50)*3412969.28327645/Lifetime!$C5</f>
        <v>0</v>
      </c>
      <c r="FG94" s="9">
        <f>('RCP26 scenario'!BY7*'Unit emission'!Z50)*3412969.28327645/Lifetime!$C5</f>
        <v>0</v>
      </c>
      <c r="FH94" s="9">
        <f>('RCP26 scenario'!BZ7*'Unit emission'!AA50)*3412969.28327645/Lifetime!$C5</f>
        <v>0</v>
      </c>
      <c r="FI94" s="9">
        <f>('RCP26 scenario'!CA7*'Unit emission'!AB50)*3412969.28327645/Lifetime!$C5</f>
        <v>0</v>
      </c>
      <c r="FJ94" s="9">
        <f>('RCP26 scenario'!CB7*'Unit emission'!AC50)*3412969.28327645/Lifetime!$C5</f>
        <v>0</v>
      </c>
      <c r="FK94" s="9">
        <f>('RCP26 scenario'!CC7*'Unit emission'!AD50)*3412969.28327645/Lifetime!$C5</f>
        <v>0</v>
      </c>
      <c r="FL94" s="9">
        <f>('RCP26 scenario'!CD7*'Unit emission'!AE50)*3412969.28327645/Lifetime!$C5</f>
        <v>0</v>
      </c>
      <c r="FM94" s="9">
        <f>('RCP26 scenario'!CE7*'Unit emission'!AF50)*3412969.28327645/Lifetime!$C5</f>
        <v>0</v>
      </c>
      <c r="FN94" s="9">
        <f>('RCP26 scenario'!CF7*'Unit emission'!AG50)*3412969.28327645/Lifetime!$C5</f>
        <v>0</v>
      </c>
      <c r="FO94" s="9">
        <f>('RCP26 scenario'!CG7*'Unit emission'!AH50)*3412969.28327645/Lifetime!$C5</f>
        <v>0</v>
      </c>
      <c r="FP94" s="9">
        <f>('RCP26 scenario'!CH7*'Unit emission'!AI50)*3412969.28327645/Lifetime!$C5</f>
        <v>0</v>
      </c>
      <c r="FS94">
        <v>2013</v>
      </c>
      <c r="FT94">
        <f>('RCP19 scenario'!C7*'Unit emission'!AK50)*3412969.28327645/Lifetime!$C5</f>
        <v>0</v>
      </c>
      <c r="FU94">
        <f>('RCP19 scenario'!D7*'Unit emission'!AL50)*3412969.28327645/Lifetime!$C5</f>
        <v>0</v>
      </c>
      <c r="FV94">
        <f>('RCP19 scenario'!E7*'Unit emission'!AM50)*3412969.28327645/Lifetime!$C5</f>
        <v>0</v>
      </c>
      <c r="FW94">
        <f>('RCP19 scenario'!F7*'Unit emission'!AN50)*3412969.28327645/Lifetime!$C5</f>
        <v>0</v>
      </c>
      <c r="FX94">
        <f>('RCP19 scenario'!G7*'Unit emission'!AO50)*3412969.28327645/Lifetime!$C5</f>
        <v>0</v>
      </c>
      <c r="FY94">
        <f>('RCP19 scenario'!H7*'Unit emission'!AP50)*3412969.28327645/Lifetime!$C5</f>
        <v>0</v>
      </c>
      <c r="FZ94">
        <f>('RCP19 scenario'!I7*'Unit emission'!AQ50)*3412969.28327645/Lifetime!$C5</f>
        <v>0</v>
      </c>
      <c r="GA94">
        <f>('RCP19 scenario'!J7*'Unit emission'!AR50)*3412969.28327645/Lifetime!$C5</f>
        <v>0</v>
      </c>
      <c r="GB94">
        <f>('RCP19 scenario'!K7*'Unit emission'!AS50)*3412969.28327645/Lifetime!$C5</f>
        <v>0</v>
      </c>
      <c r="GC94">
        <f>('RCP19 scenario'!L7*'Unit emission'!AT50)*3412969.28327645/Lifetime!$C5</f>
        <v>0</v>
      </c>
      <c r="GD94">
        <f>('RCP19 scenario'!M7*'Unit emission'!AU50)*3412969.28327645/Lifetime!$C5</f>
        <v>0</v>
      </c>
      <c r="GE94">
        <f>('RCP19 scenario'!N7*'Unit emission'!AV50)*3412969.28327645/Lifetime!$C5</f>
        <v>0</v>
      </c>
      <c r="GF94">
        <f>('RCP19 scenario'!O7*'Unit emission'!AW50)*3412969.28327645/Lifetime!$C5</f>
        <v>0</v>
      </c>
      <c r="GG94">
        <f>('RCP19 scenario'!P7*'Unit emission'!AX50)*3412969.28327645/Lifetime!$C5</f>
        <v>0</v>
      </c>
      <c r="GH94">
        <f>('RCP19 scenario'!Q7*'Unit emission'!AY50)*3412969.28327645/Lifetime!$C5</f>
        <v>0</v>
      </c>
      <c r="GI94">
        <f>('RCP19 scenario'!R7*'Unit emission'!AZ50)*3412969.28327645/Lifetime!$C5</f>
        <v>0</v>
      </c>
      <c r="GJ94">
        <f>('RCP19 scenario'!S7*'Unit emission'!BA50)*3412969.28327645</f>
        <v>0</v>
      </c>
      <c r="GK94">
        <f>('RCP19 scenario'!T7*'Unit emission'!AK50)*3412969.28327645/Lifetime!$C5</f>
        <v>0</v>
      </c>
      <c r="GL94">
        <f>('RCP19 scenario'!U7*'Unit emission'!AL50)*3412969.28327645/Lifetime!$C5</f>
        <v>0</v>
      </c>
      <c r="GM94">
        <f>('RCP19 scenario'!V7*'Unit emission'!AM50)*3412969.28327645/Lifetime!$C5</f>
        <v>0</v>
      </c>
      <c r="GN94">
        <f>('RCP19 scenario'!W7*'Unit emission'!AN50)*3412969.28327645/Lifetime!$C5</f>
        <v>0</v>
      </c>
      <c r="GO94">
        <f>('RCP19 scenario'!X7*'Unit emission'!AO50)*3412969.28327645/Lifetime!$C5</f>
        <v>0</v>
      </c>
      <c r="GP94">
        <f>('RCP19 scenario'!Y7*'Unit emission'!AP50)*3412969.28327645/Lifetime!$C5</f>
        <v>0</v>
      </c>
      <c r="GQ94">
        <f>('RCP19 scenario'!Z7*'Unit emission'!AQ50)*3412969.28327645/Lifetime!$C5</f>
        <v>0</v>
      </c>
      <c r="GR94">
        <f>('RCP19 scenario'!AA7*'Unit emission'!AR50)*3412969.28327645/Lifetime!$C5</f>
        <v>0</v>
      </c>
      <c r="GS94">
        <f>('RCP19 scenario'!AB7*'Unit emission'!AS50)*3412969.28327645/Lifetime!$C5</f>
        <v>0</v>
      </c>
      <c r="GT94">
        <f>('RCP19 scenario'!AC7*'Unit emission'!AT50)*3412969.28327645/Lifetime!$C5</f>
        <v>0</v>
      </c>
      <c r="GU94">
        <f>('RCP19 scenario'!AD7*'Unit emission'!AU50)*3412969.28327645/Lifetime!$C5</f>
        <v>0</v>
      </c>
      <c r="GV94">
        <f>('RCP19 scenario'!AE7*'Unit emission'!AV50)*3412969.28327645/Lifetime!$C5</f>
        <v>0</v>
      </c>
      <c r="GW94">
        <f>('RCP19 scenario'!AF7*'Unit emission'!AW50)*3412969.28327645/Lifetime!$C5</f>
        <v>0</v>
      </c>
      <c r="GX94">
        <f>('RCP19 scenario'!AG7*'Unit emission'!AX50)*3412969.28327645/Lifetime!$C5</f>
        <v>0</v>
      </c>
      <c r="GY94">
        <f>('RCP19 scenario'!AH7*'Unit emission'!AY50)*3412969.28327645/Lifetime!$C5</f>
        <v>0</v>
      </c>
      <c r="GZ94">
        <f>('RCP19 scenario'!AI7*'Unit emission'!AZ50)*3412969.28327645/Lifetime!$C5</f>
        <v>0</v>
      </c>
      <c r="HA94">
        <f>('RCP19 scenario'!AJ7*'Unit emission'!BA50)*3412969.28327645</f>
        <v>0</v>
      </c>
      <c r="HB94">
        <f>('RCP19 scenario'!AK7*'Unit emission'!AK50)*3412969.28327645/Lifetime!$C5</f>
        <v>0</v>
      </c>
      <c r="HC94">
        <f>('RCP19 scenario'!AL7*'Unit emission'!AL50)*3412969.28327645/Lifetime!$C5</f>
        <v>0</v>
      </c>
      <c r="HD94">
        <f>('RCP19 scenario'!AM7*'Unit emission'!AM50)*3412969.28327645/Lifetime!$C5</f>
        <v>0</v>
      </c>
      <c r="HE94">
        <f>('RCP19 scenario'!AN7*'Unit emission'!AN50)*3412969.28327645/Lifetime!$C5</f>
        <v>0</v>
      </c>
      <c r="HF94">
        <f>('RCP19 scenario'!AO7*'Unit emission'!AO50)*3412969.28327645/Lifetime!$C5</f>
        <v>0</v>
      </c>
      <c r="HG94">
        <f>('RCP19 scenario'!AP7*'Unit emission'!AP50)*3412969.28327645/Lifetime!$C5</f>
        <v>0</v>
      </c>
      <c r="HH94">
        <f>('RCP19 scenario'!AQ7*'Unit emission'!AQ50)*3412969.28327645/Lifetime!$C5</f>
        <v>0</v>
      </c>
      <c r="HI94">
        <f>('RCP19 scenario'!AR7*'Unit emission'!AR50)*3412969.28327645/Lifetime!$C5</f>
        <v>0</v>
      </c>
      <c r="HJ94">
        <f>('RCP19 scenario'!AS7*'Unit emission'!AS50)*3412969.28327645/Lifetime!$C5</f>
        <v>0</v>
      </c>
      <c r="HK94">
        <f>('RCP19 scenario'!AT7*'Unit emission'!AT50)*3412969.28327645/Lifetime!$C5</f>
        <v>0</v>
      </c>
      <c r="HL94">
        <f>('RCP19 scenario'!AU7*'Unit emission'!AU50)*3412969.28327645/Lifetime!$C5</f>
        <v>0</v>
      </c>
      <c r="HM94">
        <f>('RCP19 scenario'!AV7*'Unit emission'!AV50)*3412969.28327645/Lifetime!$C5</f>
        <v>0</v>
      </c>
      <c r="HN94">
        <f>('RCP19 scenario'!AW7*'Unit emission'!AW50)*3412969.28327645/Lifetime!$C5</f>
        <v>0</v>
      </c>
      <c r="HO94">
        <f>('RCP19 scenario'!AX7*'Unit emission'!AX50)*3412969.28327645/Lifetime!$C5</f>
        <v>0</v>
      </c>
      <c r="HP94">
        <f>('RCP19 scenario'!AY7*'Unit emission'!AY50)*3412969.28327645/Lifetime!$C5</f>
        <v>0</v>
      </c>
      <c r="HQ94">
        <f>('RCP19 scenario'!AZ7*'Unit emission'!AZ50)*3412969.28327645/Lifetime!$C5</f>
        <v>0</v>
      </c>
      <c r="HR94">
        <f>('RCP19 scenario'!BA7*'Unit emission'!BA50)*3412969.28327645</f>
        <v>0</v>
      </c>
      <c r="HS94" s="9">
        <f>('RCP19 scenario'!BB7*'Unit emission'!AK50)*3412969.28327645/Lifetime!$C5</f>
        <v>0</v>
      </c>
      <c r="HT94" s="9">
        <f>('RCP19 scenario'!BC7*'Unit emission'!AL50)*3412969.28327645/Lifetime!$C5</f>
        <v>0</v>
      </c>
      <c r="HU94" s="9">
        <f>('RCP19 scenario'!BD7*'Unit emission'!AM50)*3412969.28327645/Lifetime!$C5</f>
        <v>0</v>
      </c>
      <c r="HV94" s="9">
        <f>('RCP19 scenario'!BE7*'Unit emission'!AN50)*3412969.28327645/Lifetime!$C5</f>
        <v>0</v>
      </c>
      <c r="HW94" s="9">
        <f>('RCP19 scenario'!BF7*'Unit emission'!AO50)*3412969.28327645/Lifetime!$C5</f>
        <v>0</v>
      </c>
      <c r="HX94" s="9">
        <f>('RCP19 scenario'!BG7*'Unit emission'!AP50)*3412969.28327645/Lifetime!$C5</f>
        <v>0</v>
      </c>
      <c r="HY94" s="9">
        <f>('RCP19 scenario'!BH7*'Unit emission'!AQ50)*3412969.28327645/Lifetime!$C5</f>
        <v>0</v>
      </c>
      <c r="HZ94" s="9">
        <f>('RCP19 scenario'!BI7*'Unit emission'!AR50)*3412969.28327645/Lifetime!$C5</f>
        <v>0</v>
      </c>
      <c r="IA94" s="9">
        <f>('RCP19 scenario'!BJ7*'Unit emission'!AS50)*3412969.28327645/Lifetime!$C5</f>
        <v>0</v>
      </c>
      <c r="IB94" s="9">
        <f>('RCP19 scenario'!BK7*'Unit emission'!AT50)*3412969.28327645/Lifetime!$C5</f>
        <v>0</v>
      </c>
      <c r="IC94" s="9">
        <f>('RCP19 scenario'!BL7*'Unit emission'!AU50)*3412969.28327645/Lifetime!$C5</f>
        <v>0</v>
      </c>
      <c r="ID94" s="9">
        <f>('RCP19 scenario'!BM7*'Unit emission'!AV50)*3412969.28327645/Lifetime!$C5</f>
        <v>0</v>
      </c>
      <c r="IE94" s="9">
        <f>('RCP19 scenario'!BN7*'Unit emission'!AW50)*3412969.28327645/Lifetime!$C5</f>
        <v>0</v>
      </c>
      <c r="IF94" s="9">
        <f>('RCP19 scenario'!BO7*'Unit emission'!AX50)*3412969.28327645/Lifetime!$C5</f>
        <v>0</v>
      </c>
      <c r="IG94" s="9">
        <f>('RCP19 scenario'!BP7*'Unit emission'!AY50)*3412969.28327645/Lifetime!$C5</f>
        <v>0</v>
      </c>
      <c r="IH94" s="9">
        <f>('RCP19 scenario'!BQ7*'Unit emission'!AZ50)*3412969.28327645/Lifetime!$C5</f>
        <v>0</v>
      </c>
      <c r="II94" s="9">
        <f>('RCP19 scenario'!BR7*'Unit emission'!BA50)*3412969.28327645</f>
        <v>0</v>
      </c>
      <c r="IJ94" s="9">
        <f>('RCP19 scenario'!BS7*'Unit emission'!AK50)*3412969.28327645/Lifetime!$C5</f>
        <v>0</v>
      </c>
      <c r="IK94" s="9">
        <f>('RCP19 scenario'!BT7*'Unit emission'!AL50)*3412969.28327645/Lifetime!$C5</f>
        <v>0</v>
      </c>
      <c r="IL94" s="9">
        <f>('RCP19 scenario'!BU7*'Unit emission'!AM50)*3412969.28327645/Lifetime!$C5</f>
        <v>0</v>
      </c>
      <c r="IM94" s="9">
        <f>('RCP19 scenario'!BV7*'Unit emission'!AN50)*3412969.28327645/Lifetime!$C5</f>
        <v>0</v>
      </c>
      <c r="IN94" s="9">
        <f>('RCP19 scenario'!BW7*'Unit emission'!AO50)*3412969.28327645/Lifetime!$C5</f>
        <v>0</v>
      </c>
      <c r="IO94" s="9">
        <f>('RCP19 scenario'!BX7*'Unit emission'!AP50)*3412969.28327645/Lifetime!$C5</f>
        <v>0</v>
      </c>
      <c r="IP94" s="9">
        <f>('RCP19 scenario'!BY7*'Unit emission'!AQ50)*3412969.28327645/Lifetime!$C5</f>
        <v>0</v>
      </c>
      <c r="IQ94" s="9">
        <f>('RCP19 scenario'!BZ7*'Unit emission'!AR50)*3412969.28327645/Lifetime!$C5</f>
        <v>0</v>
      </c>
      <c r="IR94" s="9">
        <f>('RCP19 scenario'!CA7*'Unit emission'!AS50)*3412969.28327645/Lifetime!$C5</f>
        <v>0</v>
      </c>
      <c r="IS94" s="9">
        <f>('RCP19 scenario'!CB7*'Unit emission'!AT50)*3412969.28327645/Lifetime!$C5</f>
        <v>0</v>
      </c>
      <c r="IT94" s="9">
        <f>('RCP19 scenario'!CC7*'Unit emission'!AU50)*3412969.28327645/Lifetime!$C5</f>
        <v>0</v>
      </c>
      <c r="IU94" s="9">
        <f>('RCP19 scenario'!CD7*'Unit emission'!AV50)*3412969.28327645/Lifetime!$C5</f>
        <v>0</v>
      </c>
      <c r="IV94" s="9">
        <f>('RCP19 scenario'!CE7*'Unit emission'!AW50)*3412969.28327645/Lifetime!$C5</f>
        <v>0</v>
      </c>
      <c r="IW94" s="9">
        <f>('RCP19 scenario'!CF7*'Unit emission'!AX50)*3412969.28327645/Lifetime!$C5</f>
        <v>0</v>
      </c>
      <c r="IX94" s="9">
        <f>('RCP19 scenario'!CG7*'Unit emission'!AY50)*3412969.28327645/Lifetime!$C5</f>
        <v>0</v>
      </c>
      <c r="IY94" s="9">
        <f>('RCP19 scenario'!CH7*'Unit emission'!AZ50)*3412969.28327645/Lifetime!$C5</f>
        <v>0</v>
      </c>
    </row>
    <row r="95" spans="1:259" x14ac:dyDescent="0.25">
      <c r="A95">
        <v>2014</v>
      </c>
      <c r="B95">
        <f>('Base-scenario'!C8*'Unit emission'!C51)*3412969.28327645/Lifetime!$C6</f>
        <v>0</v>
      </c>
      <c r="C95">
        <f>('Base-scenario'!D8*'Unit emission'!D51)*3412969.28327645/Lifetime!$C6</f>
        <v>0</v>
      </c>
      <c r="D95">
        <f>('Base-scenario'!E8*'Unit emission'!E51)*3412969.28327645/Lifetime!$C6</f>
        <v>0</v>
      </c>
      <c r="E95">
        <f>('Base-scenario'!F8*'Unit emission'!F51)*3412969.28327645/Lifetime!$C6</f>
        <v>0</v>
      </c>
      <c r="F95">
        <f>('Base-scenario'!G8*'Unit emission'!G51)*3412969.28327645/Lifetime!$C6</f>
        <v>0</v>
      </c>
      <c r="G95">
        <f>('Base-scenario'!H8*'Unit emission'!H51)*3412969.28327645/Lifetime!$C6</f>
        <v>0</v>
      </c>
      <c r="H95">
        <f>('Base-scenario'!I8*'Unit emission'!I51)*3412969.28327645/Lifetime!$C6</f>
        <v>0</v>
      </c>
      <c r="I95">
        <f>('Base-scenario'!J8*'Unit emission'!J51)*3412969.28327645/Lifetime!$C6</f>
        <v>0</v>
      </c>
      <c r="J95">
        <f>('Base-scenario'!K8*'Unit emission'!K51)*3412969.28327645/Lifetime!$C6</f>
        <v>0</v>
      </c>
      <c r="K95">
        <f>('Base-scenario'!L8*'Unit emission'!L51)*3412969.28327645/Lifetime!$C6</f>
        <v>0</v>
      </c>
      <c r="L95">
        <f>('Base-scenario'!M8*'Unit emission'!M51)*3412969.28327645/Lifetime!$C6</f>
        <v>0</v>
      </c>
      <c r="M95">
        <f>('Base-scenario'!N8*'Unit emission'!N51)*3412969.28327645/Lifetime!$C6</f>
        <v>0</v>
      </c>
      <c r="N95">
        <f>('Base-scenario'!O8*'Unit emission'!O51)*3412969.28327645/Lifetime!$C6</f>
        <v>0</v>
      </c>
      <c r="O95">
        <f>('Base-scenario'!P8*'Unit emission'!P51)*3412969.28327645/Lifetime!$C6</f>
        <v>0</v>
      </c>
      <c r="P95">
        <f>('Base-scenario'!Q8*'Unit emission'!Q51)*3412969.28327645/Lifetime!$C6</f>
        <v>0</v>
      </c>
      <c r="Q95">
        <f>('Base-scenario'!R8*'Unit emission'!R51)*3412969.28327645/Lifetime!$C6</f>
        <v>0</v>
      </c>
      <c r="R95">
        <v>4</v>
      </c>
      <c r="S95">
        <f>('Base-scenario'!T8*'Unit emission'!C51)*3412969.28327645/Lifetime!$C6</f>
        <v>0</v>
      </c>
      <c r="T95">
        <f>('Base-scenario'!U8*'Unit emission'!D51)*3412969.28327645/Lifetime!$C6</f>
        <v>0</v>
      </c>
      <c r="U95">
        <f>('Base-scenario'!V8*'Unit emission'!E51)*3412969.28327645/Lifetime!$C6</f>
        <v>0</v>
      </c>
      <c r="V95">
        <f>('Base-scenario'!W8*'Unit emission'!F51)*3412969.28327645/Lifetime!$C6</f>
        <v>0</v>
      </c>
      <c r="W95">
        <f>('Base-scenario'!X8*'Unit emission'!G51)*3412969.28327645/Lifetime!$C6</f>
        <v>0</v>
      </c>
      <c r="X95">
        <f>('Base-scenario'!Y8*'Unit emission'!H51)*3412969.28327645/Lifetime!$C6</f>
        <v>0</v>
      </c>
      <c r="Y95">
        <f>('Base-scenario'!Z8*'Unit emission'!I51)*3412969.28327645/Lifetime!$C6</f>
        <v>0</v>
      </c>
      <c r="Z95">
        <f>('Base-scenario'!AA8*'Unit emission'!J51)*3412969.28327645/Lifetime!$C6</f>
        <v>0</v>
      </c>
      <c r="AA95">
        <f>('Base-scenario'!AB8*'Unit emission'!K51)*3412969.28327645/Lifetime!$C6</f>
        <v>0</v>
      </c>
      <c r="AB95">
        <f>('Base-scenario'!AC8*'Unit emission'!L51)*3412969.28327645/Lifetime!$C6</f>
        <v>0</v>
      </c>
      <c r="AC95">
        <f>('Base-scenario'!AD8*'Unit emission'!M51)*3412969.28327645/Lifetime!$C6</f>
        <v>0</v>
      </c>
      <c r="AD95">
        <f>('Base-scenario'!AE8*'Unit emission'!N51)*3412969.28327645/Lifetime!$C6</f>
        <v>0</v>
      </c>
      <c r="AE95">
        <f>('Base-scenario'!AF8*'Unit emission'!O51)*3412969.28327645/Lifetime!$C6</f>
        <v>0</v>
      </c>
      <c r="AF95">
        <f>('Base-scenario'!AG8*'Unit emission'!P51)*3412969.28327645/Lifetime!$C6</f>
        <v>0</v>
      </c>
      <c r="AG95">
        <f>('Base-scenario'!AH8*'Unit emission'!Q51)*3412969.28327645/Lifetime!$C6</f>
        <v>0</v>
      </c>
      <c r="AH95">
        <f>('Base-scenario'!AI8*'Unit emission'!R51)*3412969.28327645/Lifetime!$C6</f>
        <v>0</v>
      </c>
      <c r="AI95">
        <v>4</v>
      </c>
      <c r="AJ95">
        <f>('Base-scenario'!AK8*'Unit emission'!C51)*3412969.28327645/Lifetime!$C6</f>
        <v>0</v>
      </c>
      <c r="AK95">
        <f>('Base-scenario'!AL8*'Unit emission'!D51)*3412969.28327645/Lifetime!$C6</f>
        <v>0</v>
      </c>
      <c r="AL95">
        <f>('Base-scenario'!AM8*'Unit emission'!E51)*3412969.28327645/Lifetime!$C6</f>
        <v>0</v>
      </c>
      <c r="AM95">
        <f>('Base-scenario'!AN8*'Unit emission'!F51)*3412969.28327645/Lifetime!$C6</f>
        <v>0</v>
      </c>
      <c r="AN95">
        <f>('Base-scenario'!AO8*'Unit emission'!G51)*3412969.28327645/Lifetime!$C6</f>
        <v>0</v>
      </c>
      <c r="AO95">
        <f>('Base-scenario'!AP8*'Unit emission'!H51)*3412969.28327645/Lifetime!$C6</f>
        <v>0</v>
      </c>
      <c r="AP95">
        <f>('Base-scenario'!AQ8*'Unit emission'!I51)*3412969.28327645/Lifetime!$C6</f>
        <v>0</v>
      </c>
      <c r="AQ95">
        <f>('Base-scenario'!AR8*'Unit emission'!J51)*3412969.28327645/Lifetime!$C6</f>
        <v>0</v>
      </c>
      <c r="AR95">
        <f>('Base-scenario'!AS8*'Unit emission'!K51)*3412969.28327645/Lifetime!$C6</f>
        <v>0</v>
      </c>
      <c r="AS95">
        <f>('Base-scenario'!AT8*'Unit emission'!L51)*3412969.28327645/Lifetime!$C6</f>
        <v>0</v>
      </c>
      <c r="AT95">
        <f>('Base-scenario'!AU8*'Unit emission'!M51)*3412969.28327645/Lifetime!$C6</f>
        <v>0</v>
      </c>
      <c r="AU95">
        <f>('Base-scenario'!AV8*'Unit emission'!N51)*3412969.28327645/Lifetime!$C6</f>
        <v>0</v>
      </c>
      <c r="AV95">
        <f>('Base-scenario'!AW8*'Unit emission'!O51)*3412969.28327645/Lifetime!$C6</f>
        <v>0</v>
      </c>
      <c r="AW95">
        <f>('Base-scenario'!AX8*'Unit emission'!P51)*3412969.28327645/Lifetime!$C6</f>
        <v>0</v>
      </c>
      <c r="AX95">
        <f>('Base-scenario'!AY8*'Unit emission'!Q51)*3412969.28327645/Lifetime!$C6</f>
        <v>0</v>
      </c>
      <c r="AY95">
        <f>('Base-scenario'!AZ8*'Unit emission'!R51)*3412969.28327645/Lifetime!$C6</f>
        <v>0</v>
      </c>
      <c r="AZ95">
        <v>4</v>
      </c>
      <c r="BA95" s="9">
        <f>('Base-scenario'!BB8*'Unit emission'!C51)*3412969.28327645/Lifetime!$C6</f>
        <v>0</v>
      </c>
      <c r="BB95" s="9">
        <f>('Base-scenario'!BC8*'Unit emission'!D51)*3412969.28327645/Lifetime!$C6</f>
        <v>0</v>
      </c>
      <c r="BC95" s="9">
        <f>('Base-scenario'!BD8*'Unit emission'!E51)*3412969.28327645/Lifetime!$C6</f>
        <v>0</v>
      </c>
      <c r="BD95" s="9">
        <f>('Base-scenario'!BE8*'Unit emission'!F51)*3412969.28327645/Lifetime!$C6</f>
        <v>0</v>
      </c>
      <c r="BE95" s="9">
        <f>('Base-scenario'!BF8*'Unit emission'!G51)*3412969.28327645/Lifetime!$C6</f>
        <v>0</v>
      </c>
      <c r="BF95" s="9">
        <f>('Base-scenario'!BG8*'Unit emission'!H51)*3412969.28327645/Lifetime!$C6</f>
        <v>0</v>
      </c>
      <c r="BG95" s="9">
        <f>('Base-scenario'!BH8*'Unit emission'!I51)*3412969.28327645/Lifetime!$C6</f>
        <v>0</v>
      </c>
      <c r="BH95" s="9">
        <f>('Base-scenario'!BI8*'Unit emission'!J51)*3412969.28327645/Lifetime!$C6</f>
        <v>0</v>
      </c>
      <c r="BI95" s="9">
        <f>('Base-scenario'!BJ8*'Unit emission'!K51)*3412969.28327645/Lifetime!$C6</f>
        <v>0</v>
      </c>
      <c r="BJ95" s="9">
        <f>('Base-scenario'!BK8*'Unit emission'!L51)*3412969.28327645/Lifetime!$C6</f>
        <v>0</v>
      </c>
      <c r="BK95" s="9">
        <f>('Base-scenario'!BL8*'Unit emission'!M51)*3412969.28327645/Lifetime!$C6</f>
        <v>0</v>
      </c>
      <c r="BL95" s="9">
        <f>('Base-scenario'!BM8*'Unit emission'!N51)*3412969.28327645/Lifetime!$C6</f>
        <v>0</v>
      </c>
      <c r="BM95" s="9">
        <f>('Base-scenario'!BN8*'Unit emission'!O51)*3412969.28327645/Lifetime!$C6</f>
        <v>0</v>
      </c>
      <c r="BN95" s="9">
        <f>('Base-scenario'!BO8*'Unit emission'!P51)*3412969.28327645/Lifetime!$C6</f>
        <v>0</v>
      </c>
      <c r="BO95" s="9">
        <f>('Base-scenario'!BP8*'Unit emission'!Q51)*3412969.28327645/Lifetime!$C6</f>
        <v>0</v>
      </c>
      <c r="BP95" s="9">
        <f>('Base-scenario'!BQ8*'Unit emission'!R51)*3412969.28327645/Lifetime!$C6</f>
        <v>0</v>
      </c>
      <c r="BQ95" s="9">
        <v>4</v>
      </c>
      <c r="BR95" s="9">
        <f>('Base-scenario'!BS8*'Unit emission'!C51)*3412969.28327645/Lifetime!$C6</f>
        <v>0</v>
      </c>
      <c r="BS95" s="9">
        <f>('Base-scenario'!BT8*'Unit emission'!D51)*3412969.28327645/Lifetime!$C6</f>
        <v>0</v>
      </c>
      <c r="BT95" s="9">
        <f>('Base-scenario'!BU8*'Unit emission'!E51)*3412969.28327645/Lifetime!$C6</f>
        <v>0</v>
      </c>
      <c r="BU95" s="9">
        <f>('Base-scenario'!BV8*'Unit emission'!F51)*3412969.28327645/Lifetime!$C6</f>
        <v>0</v>
      </c>
      <c r="BV95" s="9">
        <f>('Base-scenario'!BW8*'Unit emission'!G51)*3412969.28327645/Lifetime!$C6</f>
        <v>0</v>
      </c>
      <c r="BW95" s="9">
        <f>('Base-scenario'!BX8*'Unit emission'!H51)*3412969.28327645/Lifetime!$C6</f>
        <v>0</v>
      </c>
      <c r="BX95" s="9">
        <f>('Base-scenario'!BY8*'Unit emission'!I51)*3412969.28327645/Lifetime!$C6</f>
        <v>0</v>
      </c>
      <c r="BY95" s="9">
        <f>('Base-scenario'!BZ8*'Unit emission'!J51)*3412969.28327645/Lifetime!$C6</f>
        <v>0</v>
      </c>
      <c r="BZ95" s="9">
        <f>('Base-scenario'!CA8*'Unit emission'!K51)*3412969.28327645/Lifetime!$C6</f>
        <v>0</v>
      </c>
      <c r="CA95" s="9">
        <f>('Base-scenario'!CB8*'Unit emission'!L51)*3412969.28327645/Lifetime!$C6</f>
        <v>0</v>
      </c>
      <c r="CB95" s="9">
        <f>('Base-scenario'!CC8*'Unit emission'!M51)*3412969.28327645/Lifetime!$C6</f>
        <v>0</v>
      </c>
      <c r="CC95" s="9">
        <f>('Base-scenario'!CD8*'Unit emission'!N51)*3412969.28327645/Lifetime!$C6</f>
        <v>0</v>
      </c>
      <c r="CD95" s="9">
        <f>('Base-scenario'!CE8*'Unit emission'!O51)*3412969.28327645/Lifetime!$C6</f>
        <v>0</v>
      </c>
      <c r="CE95" s="9">
        <f>('Base-scenario'!CF8*'Unit emission'!P51)*3412969.28327645/Lifetime!$C6</f>
        <v>0</v>
      </c>
      <c r="CF95" s="9">
        <f>('Base-scenario'!CG8*'Unit emission'!Q51)*3412969.28327645/Lifetime!$C6</f>
        <v>0</v>
      </c>
      <c r="CG95" s="9">
        <f>('Base-scenario'!CH8*'Unit emission'!R51)*3412969.28327645/Lifetime!$C6</f>
        <v>0</v>
      </c>
      <c r="CJ95">
        <v>2014</v>
      </c>
      <c r="CK95">
        <f>('RCP26 scenario'!C8*'Unit emission'!T51)*3412969.28327645/Lifetime!$C6</f>
        <v>0</v>
      </c>
      <c r="CL95">
        <f>('RCP26 scenario'!D8*'Unit emission'!U51)*3412969.28327645/Lifetime!$C6</f>
        <v>0</v>
      </c>
      <c r="CM95">
        <f>('RCP26 scenario'!E8*'Unit emission'!V51)*3412969.28327645/Lifetime!$C6</f>
        <v>0</v>
      </c>
      <c r="CN95">
        <f>('RCP26 scenario'!F8*'Unit emission'!W51)*3412969.28327645/Lifetime!$C6</f>
        <v>0</v>
      </c>
      <c r="CO95">
        <f>('RCP26 scenario'!G8*'Unit emission'!X51)*3412969.28327645/Lifetime!$C6</f>
        <v>0</v>
      </c>
      <c r="CP95">
        <f>('RCP26 scenario'!H8*'Unit emission'!Y51)*3412969.28327645/Lifetime!$C6</f>
        <v>0</v>
      </c>
      <c r="CQ95">
        <f>('RCP26 scenario'!I8*'Unit emission'!Z51)*3412969.28327645/Lifetime!$C6</f>
        <v>0</v>
      </c>
      <c r="CR95">
        <f>('RCP26 scenario'!J8*'Unit emission'!AA51)*3412969.28327645/Lifetime!$C6</f>
        <v>0</v>
      </c>
      <c r="CS95">
        <f>('RCP26 scenario'!K8*'Unit emission'!AB51)*3412969.28327645/Lifetime!$C6</f>
        <v>0</v>
      </c>
      <c r="CT95">
        <f>('RCP26 scenario'!L8*'Unit emission'!AC51)*3412969.28327645/Lifetime!$C6</f>
        <v>0</v>
      </c>
      <c r="CU95">
        <f>('RCP26 scenario'!M8*'Unit emission'!AD51)*3412969.28327645/Lifetime!$C6</f>
        <v>0</v>
      </c>
      <c r="CV95">
        <f>('RCP26 scenario'!N8*'Unit emission'!AE51)*3412969.28327645/Lifetime!$C6</f>
        <v>0</v>
      </c>
      <c r="CW95">
        <f>('RCP26 scenario'!O8*'Unit emission'!AF51)*3412969.28327645/Lifetime!$C6</f>
        <v>0</v>
      </c>
      <c r="CX95">
        <f>('RCP26 scenario'!P8*'Unit emission'!AG51)*3412969.28327645/Lifetime!$C6</f>
        <v>0</v>
      </c>
      <c r="CY95">
        <f>('RCP26 scenario'!Q8*'Unit emission'!AH51)*3412969.28327645/Lifetime!$C6</f>
        <v>0</v>
      </c>
      <c r="CZ95">
        <f>('RCP26 scenario'!R8*'Unit emission'!AI51)*3412969.28327645/Lifetime!$C6</f>
        <v>0</v>
      </c>
      <c r="DA95">
        <f>('RCP26 scenario'!S8*'Unit emission'!AJ51)*3412969.28327645</f>
        <v>0</v>
      </c>
      <c r="DB95">
        <f>('RCP26 scenario'!T8*'Unit emission'!T51)*3412969.28327645/Lifetime!$C6</f>
        <v>0</v>
      </c>
      <c r="DC95">
        <f>('RCP26 scenario'!U8*'Unit emission'!U51)*3412969.28327645/Lifetime!$C6</f>
        <v>0</v>
      </c>
      <c r="DD95">
        <f>('RCP26 scenario'!V8*'Unit emission'!V51)*3412969.28327645/Lifetime!$C6</f>
        <v>0</v>
      </c>
      <c r="DE95">
        <f>('RCP26 scenario'!W8*'Unit emission'!W51)*3412969.28327645/Lifetime!$C6</f>
        <v>0</v>
      </c>
      <c r="DF95">
        <f>('RCP26 scenario'!X8*'Unit emission'!X51)*3412969.28327645/Lifetime!$C6</f>
        <v>0</v>
      </c>
      <c r="DG95">
        <f>('RCP26 scenario'!Y8*'Unit emission'!Y51)*3412969.28327645/Lifetime!$C6</f>
        <v>0</v>
      </c>
      <c r="DH95">
        <f>('RCP26 scenario'!Z8*'Unit emission'!Z51)*3412969.28327645/Lifetime!$C6</f>
        <v>0</v>
      </c>
      <c r="DI95">
        <f>('RCP26 scenario'!AA8*'Unit emission'!AA51)*3412969.28327645/Lifetime!$C6</f>
        <v>0</v>
      </c>
      <c r="DJ95">
        <f>('RCP26 scenario'!AB8*'Unit emission'!AB51)*3412969.28327645/Lifetime!$C6</f>
        <v>0</v>
      </c>
      <c r="DK95">
        <f>('RCP26 scenario'!AC8*'Unit emission'!AC51)*3412969.28327645/Lifetime!$C6</f>
        <v>0</v>
      </c>
      <c r="DL95">
        <f>('RCP26 scenario'!AD8*'Unit emission'!AD51)*3412969.28327645/Lifetime!$C6</f>
        <v>0</v>
      </c>
      <c r="DM95">
        <f>('RCP26 scenario'!AE8*'Unit emission'!AE51)*3412969.28327645/Lifetime!$C6</f>
        <v>0</v>
      </c>
      <c r="DN95">
        <f>('RCP26 scenario'!AF8*'Unit emission'!AF51)*3412969.28327645/Lifetime!$C6</f>
        <v>0</v>
      </c>
      <c r="DO95">
        <f>('RCP26 scenario'!AG8*'Unit emission'!AG51)*3412969.28327645/Lifetime!$C6</f>
        <v>0</v>
      </c>
      <c r="DP95">
        <f>('RCP26 scenario'!AH8*'Unit emission'!AH51)*3412969.28327645/Lifetime!$C6</f>
        <v>0</v>
      </c>
      <c r="DQ95">
        <f>('RCP26 scenario'!AI8*'Unit emission'!AI51)*3412969.28327645/Lifetime!$C6</f>
        <v>0</v>
      </c>
      <c r="DR95">
        <f>('RCP26 scenario'!AJ8*'Unit emission'!AJ51)*3412969.28327645</f>
        <v>0</v>
      </c>
      <c r="DS95">
        <f>('RCP26 scenario'!AK8*'Unit emission'!T51)*3412969.28327645/Lifetime!$C6</f>
        <v>0</v>
      </c>
      <c r="DT95">
        <f>('RCP26 scenario'!AL8*'Unit emission'!U51)*3412969.28327645/Lifetime!$C6</f>
        <v>0</v>
      </c>
      <c r="DU95">
        <f>('RCP26 scenario'!AM8*'Unit emission'!V51)*3412969.28327645/Lifetime!$C6</f>
        <v>0</v>
      </c>
      <c r="DV95">
        <f>('RCP26 scenario'!AN8*'Unit emission'!W51)*3412969.28327645/Lifetime!$C6</f>
        <v>0</v>
      </c>
      <c r="DW95">
        <f>('RCP26 scenario'!AO8*'Unit emission'!X51)*3412969.28327645/Lifetime!$C6</f>
        <v>0</v>
      </c>
      <c r="DX95">
        <f>('RCP26 scenario'!AP8*'Unit emission'!Y51)*3412969.28327645/Lifetime!$C6</f>
        <v>0</v>
      </c>
      <c r="DY95">
        <f>('RCP26 scenario'!AQ8*'Unit emission'!Z51)*3412969.28327645/Lifetime!$C6</f>
        <v>0</v>
      </c>
      <c r="DZ95">
        <f>('RCP26 scenario'!AR8*'Unit emission'!AA51)*3412969.28327645/Lifetime!$C6</f>
        <v>0</v>
      </c>
      <c r="EA95">
        <f>('RCP26 scenario'!AS8*'Unit emission'!AB51)*3412969.28327645/Lifetime!$C6</f>
        <v>0</v>
      </c>
      <c r="EB95">
        <f>('RCP26 scenario'!AT8*'Unit emission'!AC51)*3412969.28327645/Lifetime!$C6</f>
        <v>0</v>
      </c>
      <c r="EC95">
        <f>('RCP26 scenario'!AU8*'Unit emission'!AD51)*3412969.28327645/Lifetime!$C6</f>
        <v>0</v>
      </c>
      <c r="ED95">
        <f>('RCP26 scenario'!AV8*'Unit emission'!AE51)*3412969.28327645/Lifetime!$C6</f>
        <v>0</v>
      </c>
      <c r="EE95">
        <f>('RCP26 scenario'!AW8*'Unit emission'!AF51)*3412969.28327645/Lifetime!$C6</f>
        <v>0</v>
      </c>
      <c r="EF95">
        <f>('RCP26 scenario'!AX8*'Unit emission'!AG51)*3412969.28327645/Lifetime!$C6</f>
        <v>0</v>
      </c>
      <c r="EG95">
        <f>('RCP26 scenario'!AY8*'Unit emission'!AH51)*3412969.28327645/Lifetime!$C6</f>
        <v>0</v>
      </c>
      <c r="EH95">
        <f>('RCP26 scenario'!AZ8*'Unit emission'!AI51)*3412969.28327645/Lifetime!$C6</f>
        <v>0</v>
      </c>
      <c r="EI95">
        <f>('RCP26 scenario'!BA8*'Unit emission'!AJ51)*3412969.28327645</f>
        <v>0</v>
      </c>
      <c r="EJ95" s="9">
        <f>('RCP26 scenario'!BB8*'Unit emission'!T51)*3412969.28327645/Lifetime!$C6</f>
        <v>0</v>
      </c>
      <c r="EK95" s="9">
        <f>('RCP26 scenario'!BC8*'Unit emission'!U51)*3412969.28327645/Lifetime!$C6</f>
        <v>0</v>
      </c>
      <c r="EL95" s="9">
        <f>('RCP26 scenario'!BD8*'Unit emission'!V51)*3412969.28327645/Lifetime!$C6</f>
        <v>0</v>
      </c>
      <c r="EM95" s="9">
        <f>('RCP26 scenario'!BE8*'Unit emission'!W51)*3412969.28327645/Lifetime!$C6</f>
        <v>0</v>
      </c>
      <c r="EN95" s="9">
        <f>('RCP26 scenario'!BF8*'Unit emission'!X51)*3412969.28327645/Lifetime!$C6</f>
        <v>0</v>
      </c>
      <c r="EO95" s="9">
        <f>('RCP26 scenario'!BG8*'Unit emission'!Y51)*3412969.28327645/Lifetime!$C6</f>
        <v>0</v>
      </c>
      <c r="EP95" s="9">
        <f>('RCP26 scenario'!BH8*'Unit emission'!Z51)*3412969.28327645/Lifetime!$C6</f>
        <v>0</v>
      </c>
      <c r="EQ95" s="9">
        <f>('RCP26 scenario'!BI8*'Unit emission'!AA51)*3412969.28327645/Lifetime!$C6</f>
        <v>0</v>
      </c>
      <c r="ER95" s="9">
        <f>('RCP26 scenario'!BJ8*'Unit emission'!AB51)*3412969.28327645/Lifetime!$C6</f>
        <v>0</v>
      </c>
      <c r="ES95" s="9">
        <f>('RCP26 scenario'!BK8*'Unit emission'!AC51)*3412969.28327645/Lifetime!$C6</f>
        <v>0</v>
      </c>
      <c r="ET95" s="9">
        <f>('RCP26 scenario'!BL8*'Unit emission'!AD51)*3412969.28327645/Lifetime!$C6</f>
        <v>0</v>
      </c>
      <c r="EU95" s="9">
        <f>('RCP26 scenario'!BM8*'Unit emission'!AE51)*3412969.28327645/Lifetime!$C6</f>
        <v>0</v>
      </c>
      <c r="EV95" s="9">
        <f>('RCP26 scenario'!BN8*'Unit emission'!AF51)*3412969.28327645/Lifetime!$C6</f>
        <v>0</v>
      </c>
      <c r="EW95" s="9">
        <f>('RCP26 scenario'!BO8*'Unit emission'!AG51)*3412969.28327645/Lifetime!$C6</f>
        <v>0</v>
      </c>
      <c r="EX95" s="9">
        <f>('RCP26 scenario'!BP8*'Unit emission'!AH51)*3412969.28327645/Lifetime!$C6</f>
        <v>0</v>
      </c>
      <c r="EY95" s="9">
        <f>('RCP26 scenario'!BQ8*'Unit emission'!AI51)*3412969.28327645/Lifetime!$C6</f>
        <v>0</v>
      </c>
      <c r="EZ95" s="9">
        <f>('RCP26 scenario'!BR8*'Unit emission'!AJ51)*3412969.28327645</f>
        <v>0</v>
      </c>
      <c r="FA95" s="9">
        <f>('RCP26 scenario'!BS8*'Unit emission'!T51)*3412969.28327645/Lifetime!$C6</f>
        <v>0</v>
      </c>
      <c r="FB95" s="9">
        <f>('RCP26 scenario'!BT8*'Unit emission'!U51)*3412969.28327645/Lifetime!$C6</f>
        <v>0</v>
      </c>
      <c r="FC95" s="9">
        <f>('RCP26 scenario'!BU8*'Unit emission'!V51)*3412969.28327645/Lifetime!$C6</f>
        <v>0</v>
      </c>
      <c r="FD95" s="9">
        <f>('RCP26 scenario'!BV8*'Unit emission'!W51)*3412969.28327645/Lifetime!$C6</f>
        <v>0</v>
      </c>
      <c r="FE95" s="9">
        <f>('RCP26 scenario'!BW8*'Unit emission'!X51)*3412969.28327645/Lifetime!$C6</f>
        <v>0</v>
      </c>
      <c r="FF95" s="9">
        <f>('RCP26 scenario'!BX8*'Unit emission'!Y51)*3412969.28327645/Lifetime!$C6</f>
        <v>0</v>
      </c>
      <c r="FG95" s="9">
        <f>('RCP26 scenario'!BY8*'Unit emission'!Z51)*3412969.28327645/Lifetime!$C6</f>
        <v>0</v>
      </c>
      <c r="FH95" s="9">
        <f>('RCP26 scenario'!BZ8*'Unit emission'!AA51)*3412969.28327645/Lifetime!$C6</f>
        <v>0</v>
      </c>
      <c r="FI95" s="9">
        <f>('RCP26 scenario'!CA8*'Unit emission'!AB51)*3412969.28327645/Lifetime!$C6</f>
        <v>0</v>
      </c>
      <c r="FJ95" s="9">
        <f>('RCP26 scenario'!CB8*'Unit emission'!AC51)*3412969.28327645/Lifetime!$C6</f>
        <v>0</v>
      </c>
      <c r="FK95" s="9">
        <f>('RCP26 scenario'!CC8*'Unit emission'!AD51)*3412969.28327645/Lifetime!$C6</f>
        <v>0</v>
      </c>
      <c r="FL95" s="9">
        <f>('RCP26 scenario'!CD8*'Unit emission'!AE51)*3412969.28327645/Lifetime!$C6</f>
        <v>0</v>
      </c>
      <c r="FM95" s="9">
        <f>('RCP26 scenario'!CE8*'Unit emission'!AF51)*3412969.28327645/Lifetime!$C6</f>
        <v>0</v>
      </c>
      <c r="FN95" s="9">
        <f>('RCP26 scenario'!CF8*'Unit emission'!AG51)*3412969.28327645/Lifetime!$C6</f>
        <v>0</v>
      </c>
      <c r="FO95" s="9">
        <f>('RCP26 scenario'!CG8*'Unit emission'!AH51)*3412969.28327645/Lifetime!$C6</f>
        <v>0</v>
      </c>
      <c r="FP95" s="9">
        <f>('RCP26 scenario'!CH8*'Unit emission'!AI51)*3412969.28327645/Lifetime!$C6</f>
        <v>0</v>
      </c>
      <c r="FS95">
        <v>2014</v>
      </c>
      <c r="FT95">
        <f>('RCP19 scenario'!C8*'Unit emission'!AK51)*3412969.28327645/Lifetime!$C6</f>
        <v>0</v>
      </c>
      <c r="FU95">
        <f>('RCP19 scenario'!D8*'Unit emission'!AL51)*3412969.28327645/Lifetime!$C6</f>
        <v>0</v>
      </c>
      <c r="FV95">
        <f>('RCP19 scenario'!E8*'Unit emission'!AM51)*3412969.28327645/Lifetime!$C6</f>
        <v>0</v>
      </c>
      <c r="FW95">
        <f>('RCP19 scenario'!F8*'Unit emission'!AN51)*3412969.28327645/Lifetime!$C6</f>
        <v>0</v>
      </c>
      <c r="FX95">
        <f>('RCP19 scenario'!G8*'Unit emission'!AO51)*3412969.28327645/Lifetime!$C6</f>
        <v>0</v>
      </c>
      <c r="FY95">
        <f>('RCP19 scenario'!H8*'Unit emission'!AP51)*3412969.28327645/Lifetime!$C6</f>
        <v>0</v>
      </c>
      <c r="FZ95">
        <f>('RCP19 scenario'!I8*'Unit emission'!AQ51)*3412969.28327645/Lifetime!$C6</f>
        <v>0</v>
      </c>
      <c r="GA95">
        <f>('RCP19 scenario'!J8*'Unit emission'!AR51)*3412969.28327645/Lifetime!$C6</f>
        <v>0</v>
      </c>
      <c r="GB95">
        <f>('RCP19 scenario'!K8*'Unit emission'!AS51)*3412969.28327645/Lifetime!$C6</f>
        <v>0</v>
      </c>
      <c r="GC95">
        <f>('RCP19 scenario'!L8*'Unit emission'!AT51)*3412969.28327645/Lifetime!$C6</f>
        <v>0</v>
      </c>
      <c r="GD95">
        <f>('RCP19 scenario'!M8*'Unit emission'!AU51)*3412969.28327645/Lifetime!$C6</f>
        <v>0</v>
      </c>
      <c r="GE95">
        <f>('RCP19 scenario'!N8*'Unit emission'!AV51)*3412969.28327645/Lifetime!$C6</f>
        <v>0</v>
      </c>
      <c r="GF95">
        <f>('RCP19 scenario'!O8*'Unit emission'!AW51)*3412969.28327645/Lifetime!$C6</f>
        <v>0</v>
      </c>
      <c r="GG95">
        <f>('RCP19 scenario'!P8*'Unit emission'!AX51)*3412969.28327645/Lifetime!$C6</f>
        <v>0</v>
      </c>
      <c r="GH95">
        <f>('RCP19 scenario'!Q8*'Unit emission'!AY51)*3412969.28327645/Lifetime!$C6</f>
        <v>0</v>
      </c>
      <c r="GI95">
        <f>('RCP19 scenario'!R8*'Unit emission'!AZ51)*3412969.28327645/Lifetime!$C6</f>
        <v>0</v>
      </c>
      <c r="GJ95">
        <f>('RCP19 scenario'!S8*'Unit emission'!BA51)*3412969.28327645</f>
        <v>0</v>
      </c>
      <c r="GK95">
        <f>('RCP19 scenario'!T8*'Unit emission'!AK51)*3412969.28327645/Lifetime!$C6</f>
        <v>0</v>
      </c>
      <c r="GL95">
        <f>('RCP19 scenario'!U8*'Unit emission'!AL51)*3412969.28327645/Lifetime!$C6</f>
        <v>0</v>
      </c>
      <c r="GM95">
        <f>('RCP19 scenario'!V8*'Unit emission'!AM51)*3412969.28327645/Lifetime!$C6</f>
        <v>0</v>
      </c>
      <c r="GN95">
        <f>('RCP19 scenario'!W8*'Unit emission'!AN51)*3412969.28327645/Lifetime!$C6</f>
        <v>0</v>
      </c>
      <c r="GO95">
        <f>('RCP19 scenario'!X8*'Unit emission'!AO51)*3412969.28327645/Lifetime!$C6</f>
        <v>0</v>
      </c>
      <c r="GP95">
        <f>('RCP19 scenario'!Y8*'Unit emission'!AP51)*3412969.28327645/Lifetime!$C6</f>
        <v>0</v>
      </c>
      <c r="GQ95">
        <f>('RCP19 scenario'!Z8*'Unit emission'!AQ51)*3412969.28327645/Lifetime!$C6</f>
        <v>0</v>
      </c>
      <c r="GR95">
        <f>('RCP19 scenario'!AA8*'Unit emission'!AR51)*3412969.28327645/Lifetime!$C6</f>
        <v>0</v>
      </c>
      <c r="GS95">
        <f>('RCP19 scenario'!AB8*'Unit emission'!AS51)*3412969.28327645/Lifetime!$C6</f>
        <v>0</v>
      </c>
      <c r="GT95">
        <f>('RCP19 scenario'!AC8*'Unit emission'!AT51)*3412969.28327645/Lifetime!$C6</f>
        <v>0</v>
      </c>
      <c r="GU95">
        <f>('RCP19 scenario'!AD8*'Unit emission'!AU51)*3412969.28327645/Lifetime!$C6</f>
        <v>0</v>
      </c>
      <c r="GV95">
        <f>('RCP19 scenario'!AE8*'Unit emission'!AV51)*3412969.28327645/Lifetime!$C6</f>
        <v>0</v>
      </c>
      <c r="GW95">
        <f>('RCP19 scenario'!AF8*'Unit emission'!AW51)*3412969.28327645/Lifetime!$C6</f>
        <v>0</v>
      </c>
      <c r="GX95">
        <f>('RCP19 scenario'!AG8*'Unit emission'!AX51)*3412969.28327645/Lifetime!$C6</f>
        <v>0</v>
      </c>
      <c r="GY95">
        <f>('RCP19 scenario'!AH8*'Unit emission'!AY51)*3412969.28327645/Lifetime!$C6</f>
        <v>0</v>
      </c>
      <c r="GZ95">
        <f>('RCP19 scenario'!AI8*'Unit emission'!AZ51)*3412969.28327645/Lifetime!$C6</f>
        <v>0</v>
      </c>
      <c r="HA95">
        <f>('RCP19 scenario'!AJ8*'Unit emission'!BA51)*3412969.28327645</f>
        <v>0</v>
      </c>
      <c r="HB95">
        <f>('RCP19 scenario'!AK8*'Unit emission'!AK51)*3412969.28327645/Lifetime!$C6</f>
        <v>0</v>
      </c>
      <c r="HC95">
        <f>('RCP19 scenario'!AL8*'Unit emission'!AL51)*3412969.28327645/Lifetime!$C6</f>
        <v>0</v>
      </c>
      <c r="HD95">
        <f>('RCP19 scenario'!AM8*'Unit emission'!AM51)*3412969.28327645/Lifetime!$C6</f>
        <v>0</v>
      </c>
      <c r="HE95">
        <f>('RCP19 scenario'!AN8*'Unit emission'!AN51)*3412969.28327645/Lifetime!$C6</f>
        <v>0</v>
      </c>
      <c r="HF95">
        <f>('RCP19 scenario'!AO8*'Unit emission'!AO51)*3412969.28327645/Lifetime!$C6</f>
        <v>0</v>
      </c>
      <c r="HG95">
        <f>('RCP19 scenario'!AP8*'Unit emission'!AP51)*3412969.28327645/Lifetime!$C6</f>
        <v>0</v>
      </c>
      <c r="HH95">
        <f>('RCP19 scenario'!AQ8*'Unit emission'!AQ51)*3412969.28327645/Lifetime!$C6</f>
        <v>0</v>
      </c>
      <c r="HI95">
        <f>('RCP19 scenario'!AR8*'Unit emission'!AR51)*3412969.28327645/Lifetime!$C6</f>
        <v>0</v>
      </c>
      <c r="HJ95">
        <f>('RCP19 scenario'!AS8*'Unit emission'!AS51)*3412969.28327645/Lifetime!$C6</f>
        <v>0</v>
      </c>
      <c r="HK95">
        <f>('RCP19 scenario'!AT8*'Unit emission'!AT51)*3412969.28327645/Lifetime!$C6</f>
        <v>0</v>
      </c>
      <c r="HL95">
        <f>('RCP19 scenario'!AU8*'Unit emission'!AU51)*3412969.28327645/Lifetime!$C6</f>
        <v>0</v>
      </c>
      <c r="HM95">
        <f>('RCP19 scenario'!AV8*'Unit emission'!AV51)*3412969.28327645/Lifetime!$C6</f>
        <v>0</v>
      </c>
      <c r="HN95">
        <f>('RCP19 scenario'!AW8*'Unit emission'!AW51)*3412969.28327645/Lifetime!$C6</f>
        <v>0</v>
      </c>
      <c r="HO95">
        <f>('RCP19 scenario'!AX8*'Unit emission'!AX51)*3412969.28327645/Lifetime!$C6</f>
        <v>0</v>
      </c>
      <c r="HP95">
        <f>('RCP19 scenario'!AY8*'Unit emission'!AY51)*3412969.28327645/Lifetime!$C6</f>
        <v>0</v>
      </c>
      <c r="HQ95">
        <f>('RCP19 scenario'!AZ8*'Unit emission'!AZ51)*3412969.28327645/Lifetime!$C6</f>
        <v>0</v>
      </c>
      <c r="HR95">
        <f>('RCP19 scenario'!BA8*'Unit emission'!BA51)*3412969.28327645</f>
        <v>0</v>
      </c>
      <c r="HS95" s="9">
        <f>('RCP19 scenario'!BB8*'Unit emission'!AK51)*3412969.28327645/Lifetime!$C6</f>
        <v>0</v>
      </c>
      <c r="HT95" s="9">
        <f>('RCP19 scenario'!BC8*'Unit emission'!AL51)*3412969.28327645/Lifetime!$C6</f>
        <v>0</v>
      </c>
      <c r="HU95" s="9">
        <f>('RCP19 scenario'!BD8*'Unit emission'!AM51)*3412969.28327645/Lifetime!$C6</f>
        <v>0</v>
      </c>
      <c r="HV95" s="9">
        <f>('RCP19 scenario'!BE8*'Unit emission'!AN51)*3412969.28327645/Lifetime!$C6</f>
        <v>0</v>
      </c>
      <c r="HW95" s="9">
        <f>('RCP19 scenario'!BF8*'Unit emission'!AO51)*3412969.28327645/Lifetime!$C6</f>
        <v>0</v>
      </c>
      <c r="HX95" s="9">
        <f>('RCP19 scenario'!BG8*'Unit emission'!AP51)*3412969.28327645/Lifetime!$C6</f>
        <v>0</v>
      </c>
      <c r="HY95" s="9">
        <f>('RCP19 scenario'!BH8*'Unit emission'!AQ51)*3412969.28327645/Lifetime!$C6</f>
        <v>0</v>
      </c>
      <c r="HZ95" s="9">
        <f>('RCP19 scenario'!BI8*'Unit emission'!AR51)*3412969.28327645/Lifetime!$C6</f>
        <v>0</v>
      </c>
      <c r="IA95" s="9">
        <f>('RCP19 scenario'!BJ8*'Unit emission'!AS51)*3412969.28327645/Lifetime!$C6</f>
        <v>0</v>
      </c>
      <c r="IB95" s="9">
        <f>('RCP19 scenario'!BK8*'Unit emission'!AT51)*3412969.28327645/Lifetime!$C6</f>
        <v>0</v>
      </c>
      <c r="IC95" s="9">
        <f>('RCP19 scenario'!BL8*'Unit emission'!AU51)*3412969.28327645/Lifetime!$C6</f>
        <v>0</v>
      </c>
      <c r="ID95" s="9">
        <f>('RCP19 scenario'!BM8*'Unit emission'!AV51)*3412969.28327645/Lifetime!$C6</f>
        <v>0</v>
      </c>
      <c r="IE95" s="9">
        <f>('RCP19 scenario'!BN8*'Unit emission'!AW51)*3412969.28327645/Lifetime!$C6</f>
        <v>0</v>
      </c>
      <c r="IF95" s="9">
        <f>('RCP19 scenario'!BO8*'Unit emission'!AX51)*3412969.28327645/Lifetime!$C6</f>
        <v>0</v>
      </c>
      <c r="IG95" s="9">
        <f>('RCP19 scenario'!BP8*'Unit emission'!AY51)*3412969.28327645/Lifetime!$C6</f>
        <v>0</v>
      </c>
      <c r="IH95" s="9">
        <f>('RCP19 scenario'!BQ8*'Unit emission'!AZ51)*3412969.28327645/Lifetime!$C6</f>
        <v>0</v>
      </c>
      <c r="II95" s="9">
        <f>('RCP19 scenario'!BR8*'Unit emission'!BA51)*3412969.28327645</f>
        <v>0</v>
      </c>
      <c r="IJ95" s="9">
        <f>('RCP19 scenario'!BS8*'Unit emission'!AK51)*3412969.28327645/Lifetime!$C6</f>
        <v>0</v>
      </c>
      <c r="IK95" s="9">
        <f>('RCP19 scenario'!BT8*'Unit emission'!AL51)*3412969.28327645/Lifetime!$C6</f>
        <v>0</v>
      </c>
      <c r="IL95" s="9">
        <f>('RCP19 scenario'!BU8*'Unit emission'!AM51)*3412969.28327645/Lifetime!$C6</f>
        <v>0</v>
      </c>
      <c r="IM95" s="9">
        <f>('RCP19 scenario'!BV8*'Unit emission'!AN51)*3412969.28327645/Lifetime!$C6</f>
        <v>0</v>
      </c>
      <c r="IN95" s="9">
        <f>('RCP19 scenario'!BW8*'Unit emission'!AO51)*3412969.28327645/Lifetime!$C6</f>
        <v>0</v>
      </c>
      <c r="IO95" s="9">
        <f>('RCP19 scenario'!BX8*'Unit emission'!AP51)*3412969.28327645/Lifetime!$C6</f>
        <v>0</v>
      </c>
      <c r="IP95" s="9">
        <f>('RCP19 scenario'!BY8*'Unit emission'!AQ51)*3412969.28327645/Lifetime!$C6</f>
        <v>0</v>
      </c>
      <c r="IQ95" s="9">
        <f>('RCP19 scenario'!BZ8*'Unit emission'!AR51)*3412969.28327645/Lifetime!$C6</f>
        <v>0</v>
      </c>
      <c r="IR95" s="9">
        <f>('RCP19 scenario'!CA8*'Unit emission'!AS51)*3412969.28327645/Lifetime!$C6</f>
        <v>0</v>
      </c>
      <c r="IS95" s="9">
        <f>('RCP19 scenario'!CB8*'Unit emission'!AT51)*3412969.28327645/Lifetime!$C6</f>
        <v>0</v>
      </c>
      <c r="IT95" s="9">
        <f>('RCP19 scenario'!CC8*'Unit emission'!AU51)*3412969.28327645/Lifetime!$C6</f>
        <v>0</v>
      </c>
      <c r="IU95" s="9">
        <f>('RCP19 scenario'!CD8*'Unit emission'!AV51)*3412969.28327645/Lifetime!$C6</f>
        <v>0</v>
      </c>
      <c r="IV95" s="9">
        <f>('RCP19 scenario'!CE8*'Unit emission'!AW51)*3412969.28327645/Lifetime!$C6</f>
        <v>0</v>
      </c>
      <c r="IW95" s="9">
        <f>('RCP19 scenario'!CF8*'Unit emission'!AX51)*3412969.28327645/Lifetime!$C6</f>
        <v>0</v>
      </c>
      <c r="IX95" s="9">
        <f>('RCP19 scenario'!CG8*'Unit emission'!AY51)*3412969.28327645/Lifetime!$C6</f>
        <v>0</v>
      </c>
      <c r="IY95" s="9">
        <f>('RCP19 scenario'!CH8*'Unit emission'!AZ51)*3412969.28327645/Lifetime!$C6</f>
        <v>0</v>
      </c>
    </row>
    <row r="96" spans="1:259" x14ac:dyDescent="0.25">
      <c r="A96">
        <v>2015</v>
      </c>
      <c r="B96">
        <f>('Base-scenario'!C9*'Unit emission'!C52)*3412969.28327645/Lifetime!$C7</f>
        <v>0</v>
      </c>
      <c r="C96">
        <f>('Base-scenario'!D9*'Unit emission'!D52)*3412969.28327645/Lifetime!$C7</f>
        <v>0</v>
      </c>
      <c r="D96">
        <f>('Base-scenario'!E9*'Unit emission'!E52)*3412969.28327645/Lifetime!$C7</f>
        <v>0</v>
      </c>
      <c r="E96">
        <f>('Base-scenario'!F9*'Unit emission'!F52)*3412969.28327645/Lifetime!$C7</f>
        <v>0</v>
      </c>
      <c r="F96">
        <f>('Base-scenario'!G9*'Unit emission'!G52)*3412969.28327645/Lifetime!$C7</f>
        <v>0</v>
      </c>
      <c r="G96">
        <f>('Base-scenario'!H9*'Unit emission'!H52)*3412969.28327645/Lifetime!$C7</f>
        <v>0</v>
      </c>
      <c r="H96">
        <f>('Base-scenario'!I9*'Unit emission'!I52)*3412969.28327645/Lifetime!$C7</f>
        <v>0</v>
      </c>
      <c r="I96">
        <f>('Base-scenario'!J9*'Unit emission'!J52)*3412969.28327645/Lifetime!$C7</f>
        <v>0</v>
      </c>
      <c r="J96">
        <f>('Base-scenario'!K9*'Unit emission'!K52)*3412969.28327645/Lifetime!$C7</f>
        <v>0</v>
      </c>
      <c r="K96">
        <f>('Base-scenario'!L9*'Unit emission'!L52)*3412969.28327645/Lifetime!$C7</f>
        <v>0</v>
      </c>
      <c r="L96">
        <f>('Base-scenario'!M9*'Unit emission'!M52)*3412969.28327645/Lifetime!$C7</f>
        <v>0</v>
      </c>
      <c r="M96">
        <f>('Base-scenario'!N9*'Unit emission'!N52)*3412969.28327645/Lifetime!$C7</f>
        <v>0</v>
      </c>
      <c r="N96">
        <f>('Base-scenario'!O9*'Unit emission'!O52)*3412969.28327645/Lifetime!$C7</f>
        <v>0</v>
      </c>
      <c r="O96">
        <f>('Base-scenario'!P9*'Unit emission'!P52)*3412969.28327645/Lifetime!$C7</f>
        <v>0</v>
      </c>
      <c r="P96">
        <f>('Base-scenario'!Q9*'Unit emission'!Q52)*3412969.28327645/Lifetime!$C7</f>
        <v>0</v>
      </c>
      <c r="Q96">
        <f>('Base-scenario'!R9*'Unit emission'!R52)*3412969.28327645/Lifetime!$C7</f>
        <v>0</v>
      </c>
      <c r="R96">
        <v>5</v>
      </c>
      <c r="S96">
        <f>('Base-scenario'!T9*'Unit emission'!C52)*3412969.28327645/Lifetime!$C7</f>
        <v>0</v>
      </c>
      <c r="T96">
        <f>('Base-scenario'!U9*'Unit emission'!D52)*3412969.28327645/Lifetime!$C7</f>
        <v>0</v>
      </c>
      <c r="U96">
        <f>('Base-scenario'!V9*'Unit emission'!E52)*3412969.28327645/Lifetime!$C7</f>
        <v>0</v>
      </c>
      <c r="V96">
        <f>('Base-scenario'!W9*'Unit emission'!F52)*3412969.28327645/Lifetime!$C7</f>
        <v>0</v>
      </c>
      <c r="W96">
        <f>('Base-scenario'!X9*'Unit emission'!G52)*3412969.28327645/Lifetime!$C7</f>
        <v>0</v>
      </c>
      <c r="X96">
        <f>('Base-scenario'!Y9*'Unit emission'!H52)*3412969.28327645/Lifetime!$C7</f>
        <v>0</v>
      </c>
      <c r="Y96">
        <f>('Base-scenario'!Z9*'Unit emission'!I52)*3412969.28327645/Lifetime!$C7</f>
        <v>0</v>
      </c>
      <c r="Z96">
        <f>('Base-scenario'!AA9*'Unit emission'!J52)*3412969.28327645/Lifetime!$C7</f>
        <v>0</v>
      </c>
      <c r="AA96">
        <f>('Base-scenario'!AB9*'Unit emission'!K52)*3412969.28327645/Lifetime!$C7</f>
        <v>0</v>
      </c>
      <c r="AB96">
        <f>('Base-scenario'!AC9*'Unit emission'!L52)*3412969.28327645/Lifetime!$C7</f>
        <v>0</v>
      </c>
      <c r="AC96">
        <f>('Base-scenario'!AD9*'Unit emission'!M52)*3412969.28327645/Lifetime!$C7</f>
        <v>0</v>
      </c>
      <c r="AD96">
        <f>('Base-scenario'!AE9*'Unit emission'!N52)*3412969.28327645/Lifetime!$C7</f>
        <v>0</v>
      </c>
      <c r="AE96">
        <f>('Base-scenario'!AF9*'Unit emission'!O52)*3412969.28327645/Lifetime!$C7</f>
        <v>0</v>
      </c>
      <c r="AF96">
        <f>('Base-scenario'!AG9*'Unit emission'!P52)*3412969.28327645/Lifetime!$C7</f>
        <v>0</v>
      </c>
      <c r="AG96">
        <f>('Base-scenario'!AH9*'Unit emission'!Q52)*3412969.28327645/Lifetime!$C7</f>
        <v>0</v>
      </c>
      <c r="AH96">
        <f>('Base-scenario'!AI9*'Unit emission'!R52)*3412969.28327645/Lifetime!$C7</f>
        <v>0</v>
      </c>
      <c r="AI96">
        <v>5</v>
      </c>
      <c r="AJ96">
        <f>('Base-scenario'!AK9*'Unit emission'!C52)*3412969.28327645/Lifetime!$C7</f>
        <v>0</v>
      </c>
      <c r="AK96">
        <f>('Base-scenario'!AL9*'Unit emission'!D52)*3412969.28327645/Lifetime!$C7</f>
        <v>0</v>
      </c>
      <c r="AL96">
        <f>('Base-scenario'!AM9*'Unit emission'!E52)*3412969.28327645/Lifetime!$C7</f>
        <v>0</v>
      </c>
      <c r="AM96">
        <f>('Base-scenario'!AN9*'Unit emission'!F52)*3412969.28327645/Lifetime!$C7</f>
        <v>0</v>
      </c>
      <c r="AN96">
        <f>('Base-scenario'!AO9*'Unit emission'!G52)*3412969.28327645/Lifetime!$C7</f>
        <v>0</v>
      </c>
      <c r="AO96">
        <f>('Base-scenario'!AP9*'Unit emission'!H52)*3412969.28327645/Lifetime!$C7</f>
        <v>0</v>
      </c>
      <c r="AP96">
        <f>('Base-scenario'!AQ9*'Unit emission'!I52)*3412969.28327645/Lifetime!$C7</f>
        <v>0</v>
      </c>
      <c r="AQ96">
        <f>('Base-scenario'!AR9*'Unit emission'!J52)*3412969.28327645/Lifetime!$C7</f>
        <v>0</v>
      </c>
      <c r="AR96">
        <f>('Base-scenario'!AS9*'Unit emission'!K52)*3412969.28327645/Lifetime!$C7</f>
        <v>0</v>
      </c>
      <c r="AS96">
        <f>('Base-scenario'!AT9*'Unit emission'!L52)*3412969.28327645/Lifetime!$C7</f>
        <v>0</v>
      </c>
      <c r="AT96">
        <f>('Base-scenario'!AU9*'Unit emission'!M52)*3412969.28327645/Lifetime!$C7</f>
        <v>0</v>
      </c>
      <c r="AU96">
        <f>('Base-scenario'!AV9*'Unit emission'!N52)*3412969.28327645/Lifetime!$C7</f>
        <v>0</v>
      </c>
      <c r="AV96">
        <f>('Base-scenario'!AW9*'Unit emission'!O52)*3412969.28327645/Lifetime!$C7</f>
        <v>0</v>
      </c>
      <c r="AW96">
        <f>('Base-scenario'!AX9*'Unit emission'!P52)*3412969.28327645/Lifetime!$C7</f>
        <v>0</v>
      </c>
      <c r="AX96">
        <f>('Base-scenario'!AY9*'Unit emission'!Q52)*3412969.28327645/Lifetime!$C7</f>
        <v>0</v>
      </c>
      <c r="AY96">
        <f>('Base-scenario'!AZ9*'Unit emission'!R52)*3412969.28327645/Lifetime!$C7</f>
        <v>0</v>
      </c>
      <c r="AZ96">
        <v>5</v>
      </c>
      <c r="BA96" s="9">
        <f>('Base-scenario'!BB9*'Unit emission'!C52)*3412969.28327645/Lifetime!$C7</f>
        <v>0</v>
      </c>
      <c r="BB96" s="9">
        <f>('Base-scenario'!BC9*'Unit emission'!D52)*3412969.28327645/Lifetime!$C7</f>
        <v>0</v>
      </c>
      <c r="BC96" s="9">
        <f>('Base-scenario'!BD9*'Unit emission'!E52)*3412969.28327645/Lifetime!$C7</f>
        <v>0</v>
      </c>
      <c r="BD96" s="9">
        <f>('Base-scenario'!BE9*'Unit emission'!F52)*3412969.28327645/Lifetime!$C7</f>
        <v>0</v>
      </c>
      <c r="BE96" s="9">
        <f>('Base-scenario'!BF9*'Unit emission'!G52)*3412969.28327645/Lifetime!$C7</f>
        <v>0</v>
      </c>
      <c r="BF96" s="9">
        <f>('Base-scenario'!BG9*'Unit emission'!H52)*3412969.28327645/Lifetime!$C7</f>
        <v>0</v>
      </c>
      <c r="BG96" s="9">
        <f>('Base-scenario'!BH9*'Unit emission'!I52)*3412969.28327645/Lifetime!$C7</f>
        <v>0</v>
      </c>
      <c r="BH96" s="9">
        <f>('Base-scenario'!BI9*'Unit emission'!J52)*3412969.28327645/Lifetime!$C7</f>
        <v>0</v>
      </c>
      <c r="BI96" s="9">
        <f>('Base-scenario'!BJ9*'Unit emission'!K52)*3412969.28327645/Lifetime!$C7</f>
        <v>0</v>
      </c>
      <c r="BJ96" s="9">
        <f>('Base-scenario'!BK9*'Unit emission'!L52)*3412969.28327645/Lifetime!$C7</f>
        <v>0</v>
      </c>
      <c r="BK96" s="9">
        <f>('Base-scenario'!BL9*'Unit emission'!M52)*3412969.28327645/Lifetime!$C7</f>
        <v>0</v>
      </c>
      <c r="BL96" s="9">
        <f>('Base-scenario'!BM9*'Unit emission'!N52)*3412969.28327645/Lifetime!$C7</f>
        <v>0</v>
      </c>
      <c r="BM96" s="9">
        <f>('Base-scenario'!BN9*'Unit emission'!O52)*3412969.28327645/Lifetime!$C7</f>
        <v>0</v>
      </c>
      <c r="BN96" s="9">
        <f>('Base-scenario'!BO9*'Unit emission'!P52)*3412969.28327645/Lifetime!$C7</f>
        <v>0</v>
      </c>
      <c r="BO96" s="9">
        <f>('Base-scenario'!BP9*'Unit emission'!Q52)*3412969.28327645/Lifetime!$C7</f>
        <v>0</v>
      </c>
      <c r="BP96" s="9">
        <f>('Base-scenario'!BQ9*'Unit emission'!R52)*3412969.28327645/Lifetime!$C7</f>
        <v>0</v>
      </c>
      <c r="BQ96" s="9">
        <v>5</v>
      </c>
      <c r="BR96" s="9">
        <f>('Base-scenario'!BS9*'Unit emission'!C52)*3412969.28327645/Lifetime!$C7</f>
        <v>0</v>
      </c>
      <c r="BS96" s="9">
        <f>('Base-scenario'!BT9*'Unit emission'!D52)*3412969.28327645/Lifetime!$C7</f>
        <v>0</v>
      </c>
      <c r="BT96" s="9">
        <f>('Base-scenario'!BU9*'Unit emission'!E52)*3412969.28327645/Lifetime!$C7</f>
        <v>0</v>
      </c>
      <c r="BU96" s="9">
        <f>('Base-scenario'!BV9*'Unit emission'!F52)*3412969.28327645/Lifetime!$C7</f>
        <v>0</v>
      </c>
      <c r="BV96" s="9">
        <f>('Base-scenario'!BW9*'Unit emission'!G52)*3412969.28327645/Lifetime!$C7</f>
        <v>0</v>
      </c>
      <c r="BW96" s="9">
        <f>('Base-scenario'!BX9*'Unit emission'!H52)*3412969.28327645/Lifetime!$C7</f>
        <v>0</v>
      </c>
      <c r="BX96" s="9">
        <f>('Base-scenario'!BY9*'Unit emission'!I52)*3412969.28327645/Lifetime!$C7</f>
        <v>0</v>
      </c>
      <c r="BY96" s="9">
        <f>('Base-scenario'!BZ9*'Unit emission'!J52)*3412969.28327645/Lifetime!$C7</f>
        <v>0</v>
      </c>
      <c r="BZ96" s="9">
        <f>('Base-scenario'!CA9*'Unit emission'!K52)*3412969.28327645/Lifetime!$C7</f>
        <v>0</v>
      </c>
      <c r="CA96" s="9">
        <f>('Base-scenario'!CB9*'Unit emission'!L52)*3412969.28327645/Lifetime!$C7</f>
        <v>0</v>
      </c>
      <c r="CB96" s="9">
        <f>('Base-scenario'!CC9*'Unit emission'!M52)*3412969.28327645/Lifetime!$C7</f>
        <v>0</v>
      </c>
      <c r="CC96" s="9">
        <f>('Base-scenario'!CD9*'Unit emission'!N52)*3412969.28327645/Lifetime!$C7</f>
        <v>0</v>
      </c>
      <c r="CD96" s="9">
        <f>('Base-scenario'!CE9*'Unit emission'!O52)*3412969.28327645/Lifetime!$C7</f>
        <v>0</v>
      </c>
      <c r="CE96" s="9">
        <f>('Base-scenario'!CF9*'Unit emission'!P52)*3412969.28327645/Lifetime!$C7</f>
        <v>0</v>
      </c>
      <c r="CF96" s="9">
        <f>('Base-scenario'!CG9*'Unit emission'!Q52)*3412969.28327645/Lifetime!$C7</f>
        <v>0</v>
      </c>
      <c r="CG96" s="9">
        <f>('Base-scenario'!CH9*'Unit emission'!R52)*3412969.28327645/Lifetime!$C7</f>
        <v>0</v>
      </c>
      <c r="CJ96">
        <v>2015</v>
      </c>
      <c r="CK96">
        <f>('RCP26 scenario'!C9*'Unit emission'!T52)*3412969.28327645/Lifetime!$C7</f>
        <v>0</v>
      </c>
      <c r="CL96">
        <f>('RCP26 scenario'!D9*'Unit emission'!U52)*3412969.28327645/Lifetime!$C7</f>
        <v>0</v>
      </c>
      <c r="CM96">
        <f>('RCP26 scenario'!E9*'Unit emission'!V52)*3412969.28327645/Lifetime!$C7</f>
        <v>0</v>
      </c>
      <c r="CN96">
        <f>('RCP26 scenario'!F9*'Unit emission'!W52)*3412969.28327645/Lifetime!$C7</f>
        <v>0</v>
      </c>
      <c r="CO96">
        <f>('RCP26 scenario'!G9*'Unit emission'!X52)*3412969.28327645/Lifetime!$C7</f>
        <v>0</v>
      </c>
      <c r="CP96">
        <f>('RCP26 scenario'!H9*'Unit emission'!Y52)*3412969.28327645/Lifetime!$C7</f>
        <v>0</v>
      </c>
      <c r="CQ96">
        <f>('RCP26 scenario'!I9*'Unit emission'!Z52)*3412969.28327645/Lifetime!$C7</f>
        <v>0</v>
      </c>
      <c r="CR96">
        <f>('RCP26 scenario'!J9*'Unit emission'!AA52)*3412969.28327645/Lifetime!$C7</f>
        <v>0</v>
      </c>
      <c r="CS96">
        <f>('RCP26 scenario'!K9*'Unit emission'!AB52)*3412969.28327645/Lifetime!$C7</f>
        <v>0</v>
      </c>
      <c r="CT96">
        <f>('RCP26 scenario'!L9*'Unit emission'!AC52)*3412969.28327645/Lifetime!$C7</f>
        <v>0</v>
      </c>
      <c r="CU96">
        <f>('RCP26 scenario'!M9*'Unit emission'!AD52)*3412969.28327645/Lifetime!$C7</f>
        <v>0</v>
      </c>
      <c r="CV96">
        <f>('RCP26 scenario'!N9*'Unit emission'!AE52)*3412969.28327645/Lifetime!$C7</f>
        <v>0</v>
      </c>
      <c r="CW96">
        <f>('RCP26 scenario'!O9*'Unit emission'!AF52)*3412969.28327645/Lifetime!$C7</f>
        <v>0</v>
      </c>
      <c r="CX96">
        <f>('RCP26 scenario'!P9*'Unit emission'!AG52)*3412969.28327645/Lifetime!$C7</f>
        <v>0</v>
      </c>
      <c r="CY96">
        <f>('RCP26 scenario'!Q9*'Unit emission'!AH52)*3412969.28327645/Lifetime!$C7</f>
        <v>0</v>
      </c>
      <c r="CZ96">
        <f>('RCP26 scenario'!R9*'Unit emission'!AI52)*3412969.28327645/Lifetime!$C7</f>
        <v>0</v>
      </c>
      <c r="DA96">
        <f>('RCP26 scenario'!S9*'Unit emission'!AJ52)*3412969.28327645</f>
        <v>0</v>
      </c>
      <c r="DB96">
        <f>('RCP26 scenario'!T9*'Unit emission'!T52)*3412969.28327645/Lifetime!$C7</f>
        <v>0</v>
      </c>
      <c r="DC96">
        <f>('RCP26 scenario'!U9*'Unit emission'!U52)*3412969.28327645/Lifetime!$C7</f>
        <v>0</v>
      </c>
      <c r="DD96">
        <f>('RCP26 scenario'!V9*'Unit emission'!V52)*3412969.28327645/Lifetime!$C7</f>
        <v>0</v>
      </c>
      <c r="DE96">
        <f>('RCP26 scenario'!W9*'Unit emission'!W52)*3412969.28327645/Lifetime!$C7</f>
        <v>0</v>
      </c>
      <c r="DF96">
        <f>('RCP26 scenario'!X9*'Unit emission'!X52)*3412969.28327645/Lifetime!$C7</f>
        <v>0</v>
      </c>
      <c r="DG96">
        <f>('RCP26 scenario'!Y9*'Unit emission'!Y52)*3412969.28327645/Lifetime!$C7</f>
        <v>0</v>
      </c>
      <c r="DH96">
        <f>('RCP26 scenario'!Z9*'Unit emission'!Z52)*3412969.28327645/Lifetime!$C7</f>
        <v>0</v>
      </c>
      <c r="DI96">
        <f>('RCP26 scenario'!AA9*'Unit emission'!AA52)*3412969.28327645/Lifetime!$C7</f>
        <v>0</v>
      </c>
      <c r="DJ96">
        <f>('RCP26 scenario'!AB9*'Unit emission'!AB52)*3412969.28327645/Lifetime!$C7</f>
        <v>0</v>
      </c>
      <c r="DK96">
        <f>('RCP26 scenario'!AC9*'Unit emission'!AC52)*3412969.28327645/Lifetime!$C7</f>
        <v>0</v>
      </c>
      <c r="DL96">
        <f>('RCP26 scenario'!AD9*'Unit emission'!AD52)*3412969.28327645/Lifetime!$C7</f>
        <v>0</v>
      </c>
      <c r="DM96">
        <f>('RCP26 scenario'!AE9*'Unit emission'!AE52)*3412969.28327645/Lifetime!$C7</f>
        <v>0</v>
      </c>
      <c r="DN96">
        <f>('RCP26 scenario'!AF9*'Unit emission'!AF52)*3412969.28327645/Lifetime!$C7</f>
        <v>0</v>
      </c>
      <c r="DO96">
        <f>('RCP26 scenario'!AG9*'Unit emission'!AG52)*3412969.28327645/Lifetime!$C7</f>
        <v>0</v>
      </c>
      <c r="DP96">
        <f>('RCP26 scenario'!AH9*'Unit emission'!AH52)*3412969.28327645/Lifetime!$C7</f>
        <v>0</v>
      </c>
      <c r="DQ96">
        <f>('RCP26 scenario'!AI9*'Unit emission'!AI52)*3412969.28327645/Lifetime!$C7</f>
        <v>0</v>
      </c>
      <c r="DR96">
        <f>('RCP26 scenario'!AJ9*'Unit emission'!AJ52)*3412969.28327645</f>
        <v>0</v>
      </c>
      <c r="DS96">
        <f>('RCP26 scenario'!AK9*'Unit emission'!T52)*3412969.28327645/Lifetime!$C7</f>
        <v>0</v>
      </c>
      <c r="DT96">
        <f>('RCP26 scenario'!AL9*'Unit emission'!U52)*3412969.28327645/Lifetime!$C7</f>
        <v>0</v>
      </c>
      <c r="DU96">
        <f>('RCP26 scenario'!AM9*'Unit emission'!V52)*3412969.28327645/Lifetime!$C7</f>
        <v>0</v>
      </c>
      <c r="DV96">
        <f>('RCP26 scenario'!AN9*'Unit emission'!W52)*3412969.28327645/Lifetime!$C7</f>
        <v>0</v>
      </c>
      <c r="DW96">
        <f>('RCP26 scenario'!AO9*'Unit emission'!X52)*3412969.28327645/Lifetime!$C7</f>
        <v>0</v>
      </c>
      <c r="DX96">
        <f>('RCP26 scenario'!AP9*'Unit emission'!Y52)*3412969.28327645/Lifetime!$C7</f>
        <v>0</v>
      </c>
      <c r="DY96">
        <f>('RCP26 scenario'!AQ9*'Unit emission'!Z52)*3412969.28327645/Lifetime!$C7</f>
        <v>0</v>
      </c>
      <c r="DZ96">
        <f>('RCP26 scenario'!AR9*'Unit emission'!AA52)*3412969.28327645/Lifetime!$C7</f>
        <v>0</v>
      </c>
      <c r="EA96">
        <f>('RCP26 scenario'!AS9*'Unit emission'!AB52)*3412969.28327645/Lifetime!$C7</f>
        <v>0</v>
      </c>
      <c r="EB96">
        <f>('RCP26 scenario'!AT9*'Unit emission'!AC52)*3412969.28327645/Lifetime!$C7</f>
        <v>0</v>
      </c>
      <c r="EC96">
        <f>('RCP26 scenario'!AU9*'Unit emission'!AD52)*3412969.28327645/Lifetime!$C7</f>
        <v>0</v>
      </c>
      <c r="ED96">
        <f>('RCP26 scenario'!AV9*'Unit emission'!AE52)*3412969.28327645/Lifetime!$C7</f>
        <v>0</v>
      </c>
      <c r="EE96">
        <f>('RCP26 scenario'!AW9*'Unit emission'!AF52)*3412969.28327645/Lifetime!$C7</f>
        <v>0</v>
      </c>
      <c r="EF96">
        <f>('RCP26 scenario'!AX9*'Unit emission'!AG52)*3412969.28327645/Lifetime!$C7</f>
        <v>0</v>
      </c>
      <c r="EG96">
        <f>('RCP26 scenario'!AY9*'Unit emission'!AH52)*3412969.28327645/Lifetime!$C7</f>
        <v>0</v>
      </c>
      <c r="EH96">
        <f>('RCP26 scenario'!AZ9*'Unit emission'!AI52)*3412969.28327645/Lifetime!$C7</f>
        <v>0</v>
      </c>
      <c r="EI96">
        <f>('RCP26 scenario'!BA9*'Unit emission'!AJ52)*3412969.28327645</f>
        <v>0</v>
      </c>
      <c r="EJ96" s="9">
        <f>('RCP26 scenario'!BB9*'Unit emission'!T52)*3412969.28327645/Lifetime!$C7</f>
        <v>0</v>
      </c>
      <c r="EK96" s="9">
        <f>('RCP26 scenario'!BC9*'Unit emission'!U52)*3412969.28327645/Lifetime!$C7</f>
        <v>0</v>
      </c>
      <c r="EL96" s="9">
        <f>('RCP26 scenario'!BD9*'Unit emission'!V52)*3412969.28327645/Lifetime!$C7</f>
        <v>0</v>
      </c>
      <c r="EM96" s="9">
        <f>('RCP26 scenario'!BE9*'Unit emission'!W52)*3412969.28327645/Lifetime!$C7</f>
        <v>0</v>
      </c>
      <c r="EN96" s="9">
        <f>('RCP26 scenario'!BF9*'Unit emission'!X52)*3412969.28327645/Lifetime!$C7</f>
        <v>0</v>
      </c>
      <c r="EO96" s="9">
        <f>('RCP26 scenario'!BG9*'Unit emission'!Y52)*3412969.28327645/Lifetime!$C7</f>
        <v>0</v>
      </c>
      <c r="EP96" s="9">
        <f>('RCP26 scenario'!BH9*'Unit emission'!Z52)*3412969.28327645/Lifetime!$C7</f>
        <v>0</v>
      </c>
      <c r="EQ96" s="9">
        <f>('RCP26 scenario'!BI9*'Unit emission'!AA52)*3412969.28327645/Lifetime!$C7</f>
        <v>0</v>
      </c>
      <c r="ER96" s="9">
        <f>('RCP26 scenario'!BJ9*'Unit emission'!AB52)*3412969.28327645/Lifetime!$C7</f>
        <v>0</v>
      </c>
      <c r="ES96" s="9">
        <f>('RCP26 scenario'!BK9*'Unit emission'!AC52)*3412969.28327645/Lifetime!$C7</f>
        <v>0</v>
      </c>
      <c r="ET96" s="9">
        <f>('RCP26 scenario'!BL9*'Unit emission'!AD52)*3412969.28327645/Lifetime!$C7</f>
        <v>0</v>
      </c>
      <c r="EU96" s="9">
        <f>('RCP26 scenario'!BM9*'Unit emission'!AE52)*3412969.28327645/Lifetime!$C7</f>
        <v>0</v>
      </c>
      <c r="EV96" s="9">
        <f>('RCP26 scenario'!BN9*'Unit emission'!AF52)*3412969.28327645/Lifetime!$C7</f>
        <v>0</v>
      </c>
      <c r="EW96" s="9">
        <f>('RCP26 scenario'!BO9*'Unit emission'!AG52)*3412969.28327645/Lifetime!$C7</f>
        <v>0</v>
      </c>
      <c r="EX96" s="9">
        <f>('RCP26 scenario'!BP9*'Unit emission'!AH52)*3412969.28327645/Lifetime!$C7</f>
        <v>0</v>
      </c>
      <c r="EY96" s="9">
        <f>('RCP26 scenario'!BQ9*'Unit emission'!AI52)*3412969.28327645/Lifetime!$C7</f>
        <v>0</v>
      </c>
      <c r="EZ96" s="9">
        <f>('RCP26 scenario'!BR9*'Unit emission'!AJ52)*3412969.28327645</f>
        <v>0</v>
      </c>
      <c r="FA96" s="9">
        <f>('RCP26 scenario'!BS9*'Unit emission'!T52)*3412969.28327645/Lifetime!$C7</f>
        <v>0</v>
      </c>
      <c r="FB96" s="9">
        <f>('RCP26 scenario'!BT9*'Unit emission'!U52)*3412969.28327645/Lifetime!$C7</f>
        <v>0</v>
      </c>
      <c r="FC96" s="9">
        <f>('RCP26 scenario'!BU9*'Unit emission'!V52)*3412969.28327645/Lifetime!$C7</f>
        <v>0</v>
      </c>
      <c r="FD96" s="9">
        <f>('RCP26 scenario'!BV9*'Unit emission'!W52)*3412969.28327645/Lifetime!$C7</f>
        <v>0</v>
      </c>
      <c r="FE96" s="9">
        <f>('RCP26 scenario'!BW9*'Unit emission'!X52)*3412969.28327645/Lifetime!$C7</f>
        <v>0</v>
      </c>
      <c r="FF96" s="9">
        <f>('RCP26 scenario'!BX9*'Unit emission'!Y52)*3412969.28327645/Lifetime!$C7</f>
        <v>0</v>
      </c>
      <c r="FG96" s="9">
        <f>('RCP26 scenario'!BY9*'Unit emission'!Z52)*3412969.28327645/Lifetime!$C7</f>
        <v>0</v>
      </c>
      <c r="FH96" s="9">
        <f>('RCP26 scenario'!BZ9*'Unit emission'!AA52)*3412969.28327645/Lifetime!$C7</f>
        <v>0</v>
      </c>
      <c r="FI96" s="9">
        <f>('RCP26 scenario'!CA9*'Unit emission'!AB52)*3412969.28327645/Lifetime!$C7</f>
        <v>0</v>
      </c>
      <c r="FJ96" s="9">
        <f>('RCP26 scenario'!CB9*'Unit emission'!AC52)*3412969.28327645/Lifetime!$C7</f>
        <v>0</v>
      </c>
      <c r="FK96" s="9">
        <f>('RCP26 scenario'!CC9*'Unit emission'!AD52)*3412969.28327645/Lifetime!$C7</f>
        <v>0</v>
      </c>
      <c r="FL96" s="9">
        <f>('RCP26 scenario'!CD9*'Unit emission'!AE52)*3412969.28327645/Lifetime!$C7</f>
        <v>0</v>
      </c>
      <c r="FM96" s="9">
        <f>('RCP26 scenario'!CE9*'Unit emission'!AF52)*3412969.28327645/Lifetime!$C7</f>
        <v>0</v>
      </c>
      <c r="FN96" s="9">
        <f>('RCP26 scenario'!CF9*'Unit emission'!AG52)*3412969.28327645/Lifetime!$C7</f>
        <v>0</v>
      </c>
      <c r="FO96" s="9">
        <f>('RCP26 scenario'!CG9*'Unit emission'!AH52)*3412969.28327645/Lifetime!$C7</f>
        <v>0</v>
      </c>
      <c r="FP96" s="9">
        <f>('RCP26 scenario'!CH9*'Unit emission'!AI52)*3412969.28327645/Lifetime!$C7</f>
        <v>0</v>
      </c>
      <c r="FS96">
        <v>2015</v>
      </c>
      <c r="FT96">
        <f>('RCP19 scenario'!C9*'Unit emission'!AK52)*3412969.28327645/Lifetime!$C7</f>
        <v>0</v>
      </c>
      <c r="FU96">
        <f>('RCP19 scenario'!D9*'Unit emission'!AL52)*3412969.28327645/Lifetime!$C7</f>
        <v>0</v>
      </c>
      <c r="FV96">
        <f>('RCP19 scenario'!E9*'Unit emission'!AM52)*3412969.28327645/Lifetime!$C7</f>
        <v>0</v>
      </c>
      <c r="FW96">
        <f>('RCP19 scenario'!F9*'Unit emission'!AN52)*3412969.28327645/Lifetime!$C7</f>
        <v>0</v>
      </c>
      <c r="FX96">
        <f>('RCP19 scenario'!G9*'Unit emission'!AO52)*3412969.28327645/Lifetime!$C7</f>
        <v>0</v>
      </c>
      <c r="FY96">
        <f>('RCP19 scenario'!H9*'Unit emission'!AP52)*3412969.28327645/Lifetime!$C7</f>
        <v>0</v>
      </c>
      <c r="FZ96">
        <f>('RCP19 scenario'!I9*'Unit emission'!AQ52)*3412969.28327645/Lifetime!$C7</f>
        <v>0</v>
      </c>
      <c r="GA96">
        <f>('RCP19 scenario'!J9*'Unit emission'!AR52)*3412969.28327645/Lifetime!$C7</f>
        <v>0</v>
      </c>
      <c r="GB96">
        <f>('RCP19 scenario'!K9*'Unit emission'!AS52)*3412969.28327645/Lifetime!$C7</f>
        <v>0</v>
      </c>
      <c r="GC96">
        <f>('RCP19 scenario'!L9*'Unit emission'!AT52)*3412969.28327645/Lifetime!$C7</f>
        <v>0</v>
      </c>
      <c r="GD96">
        <f>('RCP19 scenario'!M9*'Unit emission'!AU52)*3412969.28327645/Lifetime!$C7</f>
        <v>0</v>
      </c>
      <c r="GE96">
        <f>('RCP19 scenario'!N9*'Unit emission'!AV52)*3412969.28327645/Lifetime!$C7</f>
        <v>0</v>
      </c>
      <c r="GF96">
        <f>('RCP19 scenario'!O9*'Unit emission'!AW52)*3412969.28327645/Lifetime!$C7</f>
        <v>0</v>
      </c>
      <c r="GG96">
        <f>('RCP19 scenario'!P9*'Unit emission'!AX52)*3412969.28327645/Lifetime!$C7</f>
        <v>0</v>
      </c>
      <c r="GH96">
        <f>('RCP19 scenario'!Q9*'Unit emission'!AY52)*3412969.28327645/Lifetime!$C7</f>
        <v>0</v>
      </c>
      <c r="GI96">
        <f>('RCP19 scenario'!R9*'Unit emission'!AZ52)*3412969.28327645/Lifetime!$C7</f>
        <v>0</v>
      </c>
      <c r="GJ96">
        <f>('RCP19 scenario'!S9*'Unit emission'!BA52)*3412969.28327645</f>
        <v>0</v>
      </c>
      <c r="GK96">
        <f>('RCP19 scenario'!T9*'Unit emission'!AK52)*3412969.28327645/Lifetime!$C7</f>
        <v>0</v>
      </c>
      <c r="GL96">
        <f>('RCP19 scenario'!U9*'Unit emission'!AL52)*3412969.28327645/Lifetime!$C7</f>
        <v>0</v>
      </c>
      <c r="GM96">
        <f>('RCP19 scenario'!V9*'Unit emission'!AM52)*3412969.28327645/Lifetime!$C7</f>
        <v>0</v>
      </c>
      <c r="GN96">
        <f>('RCP19 scenario'!W9*'Unit emission'!AN52)*3412969.28327645/Lifetime!$C7</f>
        <v>0</v>
      </c>
      <c r="GO96">
        <f>('RCP19 scenario'!X9*'Unit emission'!AO52)*3412969.28327645/Lifetime!$C7</f>
        <v>0</v>
      </c>
      <c r="GP96">
        <f>('RCP19 scenario'!Y9*'Unit emission'!AP52)*3412969.28327645/Lifetime!$C7</f>
        <v>0</v>
      </c>
      <c r="GQ96">
        <f>('RCP19 scenario'!Z9*'Unit emission'!AQ52)*3412969.28327645/Lifetime!$C7</f>
        <v>0</v>
      </c>
      <c r="GR96">
        <f>('RCP19 scenario'!AA9*'Unit emission'!AR52)*3412969.28327645/Lifetime!$C7</f>
        <v>0</v>
      </c>
      <c r="GS96">
        <f>('RCP19 scenario'!AB9*'Unit emission'!AS52)*3412969.28327645/Lifetime!$C7</f>
        <v>0</v>
      </c>
      <c r="GT96">
        <f>('RCP19 scenario'!AC9*'Unit emission'!AT52)*3412969.28327645/Lifetime!$C7</f>
        <v>0</v>
      </c>
      <c r="GU96">
        <f>('RCP19 scenario'!AD9*'Unit emission'!AU52)*3412969.28327645/Lifetime!$C7</f>
        <v>0</v>
      </c>
      <c r="GV96">
        <f>('RCP19 scenario'!AE9*'Unit emission'!AV52)*3412969.28327645/Lifetime!$C7</f>
        <v>0</v>
      </c>
      <c r="GW96">
        <f>('RCP19 scenario'!AF9*'Unit emission'!AW52)*3412969.28327645/Lifetime!$C7</f>
        <v>0</v>
      </c>
      <c r="GX96">
        <f>('RCP19 scenario'!AG9*'Unit emission'!AX52)*3412969.28327645/Lifetime!$C7</f>
        <v>0</v>
      </c>
      <c r="GY96">
        <f>('RCP19 scenario'!AH9*'Unit emission'!AY52)*3412969.28327645/Lifetime!$C7</f>
        <v>0</v>
      </c>
      <c r="GZ96">
        <f>('RCP19 scenario'!AI9*'Unit emission'!AZ52)*3412969.28327645/Lifetime!$C7</f>
        <v>0</v>
      </c>
      <c r="HA96">
        <f>('RCP19 scenario'!AJ9*'Unit emission'!BA52)*3412969.28327645</f>
        <v>0</v>
      </c>
      <c r="HB96">
        <f>('RCP19 scenario'!AK9*'Unit emission'!AK52)*3412969.28327645/Lifetime!$C7</f>
        <v>0</v>
      </c>
      <c r="HC96">
        <f>('RCP19 scenario'!AL9*'Unit emission'!AL52)*3412969.28327645/Lifetime!$C7</f>
        <v>0</v>
      </c>
      <c r="HD96">
        <f>('RCP19 scenario'!AM9*'Unit emission'!AM52)*3412969.28327645/Lifetime!$C7</f>
        <v>0</v>
      </c>
      <c r="HE96">
        <f>('RCP19 scenario'!AN9*'Unit emission'!AN52)*3412969.28327645/Lifetime!$C7</f>
        <v>0</v>
      </c>
      <c r="HF96">
        <f>('RCP19 scenario'!AO9*'Unit emission'!AO52)*3412969.28327645/Lifetime!$C7</f>
        <v>0</v>
      </c>
      <c r="HG96">
        <f>('RCP19 scenario'!AP9*'Unit emission'!AP52)*3412969.28327645/Lifetime!$C7</f>
        <v>0</v>
      </c>
      <c r="HH96">
        <f>('RCP19 scenario'!AQ9*'Unit emission'!AQ52)*3412969.28327645/Lifetime!$C7</f>
        <v>0</v>
      </c>
      <c r="HI96">
        <f>('RCP19 scenario'!AR9*'Unit emission'!AR52)*3412969.28327645/Lifetime!$C7</f>
        <v>0</v>
      </c>
      <c r="HJ96">
        <f>('RCP19 scenario'!AS9*'Unit emission'!AS52)*3412969.28327645/Lifetime!$C7</f>
        <v>0</v>
      </c>
      <c r="HK96">
        <f>('RCP19 scenario'!AT9*'Unit emission'!AT52)*3412969.28327645/Lifetime!$C7</f>
        <v>0</v>
      </c>
      <c r="HL96">
        <f>('RCP19 scenario'!AU9*'Unit emission'!AU52)*3412969.28327645/Lifetime!$C7</f>
        <v>0</v>
      </c>
      <c r="HM96">
        <f>('RCP19 scenario'!AV9*'Unit emission'!AV52)*3412969.28327645/Lifetime!$C7</f>
        <v>0</v>
      </c>
      <c r="HN96">
        <f>('RCP19 scenario'!AW9*'Unit emission'!AW52)*3412969.28327645/Lifetime!$C7</f>
        <v>0</v>
      </c>
      <c r="HO96">
        <f>('RCP19 scenario'!AX9*'Unit emission'!AX52)*3412969.28327645/Lifetime!$C7</f>
        <v>0</v>
      </c>
      <c r="HP96">
        <f>('RCP19 scenario'!AY9*'Unit emission'!AY52)*3412969.28327645/Lifetime!$C7</f>
        <v>0</v>
      </c>
      <c r="HQ96">
        <f>('RCP19 scenario'!AZ9*'Unit emission'!AZ52)*3412969.28327645/Lifetime!$C7</f>
        <v>0</v>
      </c>
      <c r="HR96">
        <f>('RCP19 scenario'!BA9*'Unit emission'!BA52)*3412969.28327645</f>
        <v>0</v>
      </c>
      <c r="HS96" s="9">
        <f>('RCP19 scenario'!BB9*'Unit emission'!AK52)*3412969.28327645/Lifetime!$C7</f>
        <v>0</v>
      </c>
      <c r="HT96" s="9">
        <f>('RCP19 scenario'!BC9*'Unit emission'!AL52)*3412969.28327645/Lifetime!$C7</f>
        <v>0</v>
      </c>
      <c r="HU96" s="9">
        <f>('RCP19 scenario'!BD9*'Unit emission'!AM52)*3412969.28327645/Lifetime!$C7</f>
        <v>0</v>
      </c>
      <c r="HV96" s="9">
        <f>('RCP19 scenario'!BE9*'Unit emission'!AN52)*3412969.28327645/Lifetime!$C7</f>
        <v>0</v>
      </c>
      <c r="HW96" s="9">
        <f>('RCP19 scenario'!BF9*'Unit emission'!AO52)*3412969.28327645/Lifetime!$C7</f>
        <v>0</v>
      </c>
      <c r="HX96" s="9">
        <f>('RCP19 scenario'!BG9*'Unit emission'!AP52)*3412969.28327645/Lifetime!$C7</f>
        <v>0</v>
      </c>
      <c r="HY96" s="9">
        <f>('RCP19 scenario'!BH9*'Unit emission'!AQ52)*3412969.28327645/Lifetime!$C7</f>
        <v>0</v>
      </c>
      <c r="HZ96" s="9">
        <f>('RCP19 scenario'!BI9*'Unit emission'!AR52)*3412969.28327645/Lifetime!$C7</f>
        <v>0</v>
      </c>
      <c r="IA96" s="9">
        <f>('RCP19 scenario'!BJ9*'Unit emission'!AS52)*3412969.28327645/Lifetime!$C7</f>
        <v>0</v>
      </c>
      <c r="IB96" s="9">
        <f>('RCP19 scenario'!BK9*'Unit emission'!AT52)*3412969.28327645/Lifetime!$C7</f>
        <v>0</v>
      </c>
      <c r="IC96" s="9">
        <f>('RCP19 scenario'!BL9*'Unit emission'!AU52)*3412969.28327645/Lifetime!$C7</f>
        <v>0</v>
      </c>
      <c r="ID96" s="9">
        <f>('RCP19 scenario'!BM9*'Unit emission'!AV52)*3412969.28327645/Lifetime!$C7</f>
        <v>0</v>
      </c>
      <c r="IE96" s="9">
        <f>('RCP19 scenario'!BN9*'Unit emission'!AW52)*3412969.28327645/Lifetime!$C7</f>
        <v>0</v>
      </c>
      <c r="IF96" s="9">
        <f>('RCP19 scenario'!BO9*'Unit emission'!AX52)*3412969.28327645/Lifetime!$C7</f>
        <v>0</v>
      </c>
      <c r="IG96" s="9">
        <f>('RCP19 scenario'!BP9*'Unit emission'!AY52)*3412969.28327645/Lifetime!$C7</f>
        <v>0</v>
      </c>
      <c r="IH96" s="9">
        <f>('RCP19 scenario'!BQ9*'Unit emission'!AZ52)*3412969.28327645/Lifetime!$C7</f>
        <v>0</v>
      </c>
      <c r="II96" s="9">
        <f>('RCP19 scenario'!BR9*'Unit emission'!BA52)*3412969.28327645</f>
        <v>0</v>
      </c>
      <c r="IJ96" s="9">
        <f>('RCP19 scenario'!BS9*'Unit emission'!AK52)*3412969.28327645/Lifetime!$C7</f>
        <v>0</v>
      </c>
      <c r="IK96" s="9">
        <f>('RCP19 scenario'!BT9*'Unit emission'!AL52)*3412969.28327645/Lifetime!$C7</f>
        <v>0</v>
      </c>
      <c r="IL96" s="9">
        <f>('RCP19 scenario'!BU9*'Unit emission'!AM52)*3412969.28327645/Lifetime!$C7</f>
        <v>0</v>
      </c>
      <c r="IM96" s="9">
        <f>('RCP19 scenario'!BV9*'Unit emission'!AN52)*3412969.28327645/Lifetime!$C7</f>
        <v>0</v>
      </c>
      <c r="IN96" s="9">
        <f>('RCP19 scenario'!BW9*'Unit emission'!AO52)*3412969.28327645/Lifetime!$C7</f>
        <v>0</v>
      </c>
      <c r="IO96" s="9">
        <f>('RCP19 scenario'!BX9*'Unit emission'!AP52)*3412969.28327645/Lifetime!$C7</f>
        <v>0</v>
      </c>
      <c r="IP96" s="9">
        <f>('RCP19 scenario'!BY9*'Unit emission'!AQ52)*3412969.28327645/Lifetime!$C7</f>
        <v>0</v>
      </c>
      <c r="IQ96" s="9">
        <f>('RCP19 scenario'!BZ9*'Unit emission'!AR52)*3412969.28327645/Lifetime!$C7</f>
        <v>0</v>
      </c>
      <c r="IR96" s="9">
        <f>('RCP19 scenario'!CA9*'Unit emission'!AS52)*3412969.28327645/Lifetime!$C7</f>
        <v>0</v>
      </c>
      <c r="IS96" s="9">
        <f>('RCP19 scenario'!CB9*'Unit emission'!AT52)*3412969.28327645/Lifetime!$C7</f>
        <v>0</v>
      </c>
      <c r="IT96" s="9">
        <f>('RCP19 scenario'!CC9*'Unit emission'!AU52)*3412969.28327645/Lifetime!$C7</f>
        <v>0</v>
      </c>
      <c r="IU96" s="9">
        <f>('RCP19 scenario'!CD9*'Unit emission'!AV52)*3412969.28327645/Lifetime!$C7</f>
        <v>0</v>
      </c>
      <c r="IV96" s="9">
        <f>('RCP19 scenario'!CE9*'Unit emission'!AW52)*3412969.28327645/Lifetime!$C7</f>
        <v>0</v>
      </c>
      <c r="IW96" s="9">
        <f>('RCP19 scenario'!CF9*'Unit emission'!AX52)*3412969.28327645/Lifetime!$C7</f>
        <v>0</v>
      </c>
      <c r="IX96" s="9">
        <f>('RCP19 scenario'!CG9*'Unit emission'!AY52)*3412969.28327645/Lifetime!$C7</f>
        <v>0</v>
      </c>
      <c r="IY96" s="9">
        <f>('RCP19 scenario'!CH9*'Unit emission'!AZ52)*3412969.28327645/Lifetime!$C7</f>
        <v>0</v>
      </c>
    </row>
    <row r="97" spans="1:259" x14ac:dyDescent="0.25">
      <c r="A97">
        <v>2016</v>
      </c>
      <c r="B97">
        <f>('Base-scenario'!C10*'Unit emission'!C53)*3412969.28327645/Lifetime!$C8</f>
        <v>0</v>
      </c>
      <c r="C97">
        <f>('Base-scenario'!D10*'Unit emission'!D53)*3412969.28327645/Lifetime!$C8</f>
        <v>0</v>
      </c>
      <c r="D97">
        <f>('Base-scenario'!E10*'Unit emission'!E53)*3412969.28327645/Lifetime!$C8</f>
        <v>0</v>
      </c>
      <c r="E97">
        <f>('Base-scenario'!F10*'Unit emission'!F53)*3412969.28327645/Lifetime!$C8</f>
        <v>0</v>
      </c>
      <c r="F97">
        <f>('Base-scenario'!G10*'Unit emission'!G53)*3412969.28327645/Lifetime!$C8</f>
        <v>0</v>
      </c>
      <c r="G97">
        <f>('Base-scenario'!H10*'Unit emission'!H53)*3412969.28327645/Lifetime!$C8</f>
        <v>0</v>
      </c>
      <c r="H97">
        <f>('Base-scenario'!I10*'Unit emission'!I53)*3412969.28327645/Lifetime!$C8</f>
        <v>0</v>
      </c>
      <c r="I97">
        <f>('Base-scenario'!J10*'Unit emission'!J53)*3412969.28327645/Lifetime!$C8</f>
        <v>0</v>
      </c>
      <c r="J97">
        <f>('Base-scenario'!K10*'Unit emission'!K53)*3412969.28327645/Lifetime!$C8</f>
        <v>0</v>
      </c>
      <c r="K97">
        <f>('Base-scenario'!L10*'Unit emission'!L53)*3412969.28327645/Lifetime!$C8</f>
        <v>0</v>
      </c>
      <c r="L97">
        <f>('Base-scenario'!M10*'Unit emission'!M53)*3412969.28327645/Lifetime!$C8</f>
        <v>0</v>
      </c>
      <c r="M97">
        <f>('Base-scenario'!N10*'Unit emission'!N53)*3412969.28327645/Lifetime!$C8</f>
        <v>0</v>
      </c>
      <c r="N97">
        <f>('Base-scenario'!O10*'Unit emission'!O53)*3412969.28327645/Lifetime!$C8</f>
        <v>0</v>
      </c>
      <c r="O97">
        <f>('Base-scenario'!P10*'Unit emission'!P53)*3412969.28327645/Lifetime!$C8</f>
        <v>0</v>
      </c>
      <c r="P97">
        <f>('Base-scenario'!Q10*'Unit emission'!Q53)*3412969.28327645/Lifetime!$C8</f>
        <v>0</v>
      </c>
      <c r="Q97">
        <f>('Base-scenario'!R10*'Unit emission'!R53)*3412969.28327645/Lifetime!$C8</f>
        <v>0</v>
      </c>
      <c r="R97">
        <v>6</v>
      </c>
      <c r="S97">
        <f>('Base-scenario'!T10*'Unit emission'!C53)*3412969.28327645/Lifetime!$C8</f>
        <v>0</v>
      </c>
      <c r="T97">
        <f>('Base-scenario'!U10*'Unit emission'!D53)*3412969.28327645/Lifetime!$C8</f>
        <v>0</v>
      </c>
      <c r="U97">
        <f>('Base-scenario'!V10*'Unit emission'!E53)*3412969.28327645/Lifetime!$C8</f>
        <v>0</v>
      </c>
      <c r="V97">
        <f>('Base-scenario'!W10*'Unit emission'!F53)*3412969.28327645/Lifetime!$C8</f>
        <v>0</v>
      </c>
      <c r="W97">
        <f>('Base-scenario'!X10*'Unit emission'!G53)*3412969.28327645/Lifetime!$C8</f>
        <v>0</v>
      </c>
      <c r="X97">
        <f>('Base-scenario'!Y10*'Unit emission'!H53)*3412969.28327645/Lifetime!$C8</f>
        <v>0</v>
      </c>
      <c r="Y97">
        <f>('Base-scenario'!Z10*'Unit emission'!I53)*3412969.28327645/Lifetime!$C8</f>
        <v>0</v>
      </c>
      <c r="Z97">
        <f>('Base-scenario'!AA10*'Unit emission'!J53)*3412969.28327645/Lifetime!$C8</f>
        <v>0</v>
      </c>
      <c r="AA97">
        <f>('Base-scenario'!AB10*'Unit emission'!K53)*3412969.28327645/Lifetime!$C8</f>
        <v>0</v>
      </c>
      <c r="AB97">
        <f>('Base-scenario'!AC10*'Unit emission'!L53)*3412969.28327645/Lifetime!$C8</f>
        <v>0</v>
      </c>
      <c r="AC97">
        <f>('Base-scenario'!AD10*'Unit emission'!M53)*3412969.28327645/Lifetime!$C8</f>
        <v>0</v>
      </c>
      <c r="AD97">
        <f>('Base-scenario'!AE10*'Unit emission'!N53)*3412969.28327645/Lifetime!$C8</f>
        <v>0</v>
      </c>
      <c r="AE97">
        <f>('Base-scenario'!AF10*'Unit emission'!O53)*3412969.28327645/Lifetime!$C8</f>
        <v>0</v>
      </c>
      <c r="AF97">
        <f>('Base-scenario'!AG10*'Unit emission'!P53)*3412969.28327645/Lifetime!$C8</f>
        <v>0</v>
      </c>
      <c r="AG97">
        <f>('Base-scenario'!AH10*'Unit emission'!Q53)*3412969.28327645/Lifetime!$C8</f>
        <v>0</v>
      </c>
      <c r="AH97">
        <f>('Base-scenario'!AI10*'Unit emission'!R53)*3412969.28327645/Lifetime!$C8</f>
        <v>0</v>
      </c>
      <c r="AI97">
        <v>6</v>
      </c>
      <c r="AJ97">
        <f>('Base-scenario'!AK10*'Unit emission'!C53)*3412969.28327645/Lifetime!$C8</f>
        <v>0</v>
      </c>
      <c r="AK97">
        <f>('Base-scenario'!AL10*'Unit emission'!D53)*3412969.28327645/Lifetime!$C8</f>
        <v>0</v>
      </c>
      <c r="AL97">
        <f>('Base-scenario'!AM10*'Unit emission'!E53)*3412969.28327645/Lifetime!$C8</f>
        <v>0</v>
      </c>
      <c r="AM97">
        <f>('Base-scenario'!AN10*'Unit emission'!F53)*3412969.28327645/Lifetime!$C8</f>
        <v>0</v>
      </c>
      <c r="AN97">
        <f>('Base-scenario'!AO10*'Unit emission'!G53)*3412969.28327645/Lifetime!$C8</f>
        <v>0</v>
      </c>
      <c r="AO97">
        <f>('Base-scenario'!AP10*'Unit emission'!H53)*3412969.28327645/Lifetime!$C8</f>
        <v>0</v>
      </c>
      <c r="AP97">
        <f>('Base-scenario'!AQ10*'Unit emission'!I53)*3412969.28327645/Lifetime!$C8</f>
        <v>0</v>
      </c>
      <c r="AQ97">
        <f>('Base-scenario'!AR10*'Unit emission'!J53)*3412969.28327645/Lifetime!$C8</f>
        <v>0</v>
      </c>
      <c r="AR97">
        <f>('Base-scenario'!AS10*'Unit emission'!K53)*3412969.28327645/Lifetime!$C8</f>
        <v>0</v>
      </c>
      <c r="AS97">
        <f>('Base-scenario'!AT10*'Unit emission'!L53)*3412969.28327645/Lifetime!$C8</f>
        <v>0</v>
      </c>
      <c r="AT97">
        <f>('Base-scenario'!AU10*'Unit emission'!M53)*3412969.28327645/Lifetime!$C8</f>
        <v>0</v>
      </c>
      <c r="AU97">
        <f>('Base-scenario'!AV10*'Unit emission'!N53)*3412969.28327645/Lifetime!$C8</f>
        <v>0</v>
      </c>
      <c r="AV97">
        <f>('Base-scenario'!AW10*'Unit emission'!O53)*3412969.28327645/Lifetime!$C8</f>
        <v>0</v>
      </c>
      <c r="AW97">
        <f>('Base-scenario'!AX10*'Unit emission'!P53)*3412969.28327645/Lifetime!$C8</f>
        <v>0</v>
      </c>
      <c r="AX97">
        <f>('Base-scenario'!AY10*'Unit emission'!Q53)*3412969.28327645/Lifetime!$C8</f>
        <v>0</v>
      </c>
      <c r="AY97">
        <f>('Base-scenario'!AZ10*'Unit emission'!R53)*3412969.28327645/Lifetime!$C8</f>
        <v>0</v>
      </c>
      <c r="AZ97">
        <v>6</v>
      </c>
      <c r="BA97" s="9">
        <f>('Base-scenario'!BB10*'Unit emission'!C53)*3412969.28327645/Lifetime!$C8</f>
        <v>0</v>
      </c>
      <c r="BB97" s="9">
        <f>('Base-scenario'!BC10*'Unit emission'!D53)*3412969.28327645/Lifetime!$C8</f>
        <v>0</v>
      </c>
      <c r="BC97" s="9">
        <f>('Base-scenario'!BD10*'Unit emission'!E53)*3412969.28327645/Lifetime!$C8</f>
        <v>0</v>
      </c>
      <c r="BD97" s="9">
        <f>('Base-scenario'!BE10*'Unit emission'!F53)*3412969.28327645/Lifetime!$C8</f>
        <v>0</v>
      </c>
      <c r="BE97" s="9">
        <f>('Base-scenario'!BF10*'Unit emission'!G53)*3412969.28327645/Lifetime!$C8</f>
        <v>0</v>
      </c>
      <c r="BF97" s="9">
        <f>('Base-scenario'!BG10*'Unit emission'!H53)*3412969.28327645/Lifetime!$C8</f>
        <v>0</v>
      </c>
      <c r="BG97" s="9">
        <f>('Base-scenario'!BH10*'Unit emission'!I53)*3412969.28327645/Lifetime!$C8</f>
        <v>0</v>
      </c>
      <c r="BH97" s="9">
        <f>('Base-scenario'!BI10*'Unit emission'!J53)*3412969.28327645/Lifetime!$C8</f>
        <v>0</v>
      </c>
      <c r="BI97" s="9">
        <f>('Base-scenario'!BJ10*'Unit emission'!K53)*3412969.28327645/Lifetime!$C8</f>
        <v>0</v>
      </c>
      <c r="BJ97" s="9">
        <f>('Base-scenario'!BK10*'Unit emission'!L53)*3412969.28327645/Lifetime!$C8</f>
        <v>0</v>
      </c>
      <c r="BK97" s="9">
        <f>('Base-scenario'!BL10*'Unit emission'!M53)*3412969.28327645/Lifetime!$C8</f>
        <v>0</v>
      </c>
      <c r="BL97" s="9">
        <f>('Base-scenario'!BM10*'Unit emission'!N53)*3412969.28327645/Lifetime!$C8</f>
        <v>0</v>
      </c>
      <c r="BM97" s="9">
        <f>('Base-scenario'!BN10*'Unit emission'!O53)*3412969.28327645/Lifetime!$C8</f>
        <v>0</v>
      </c>
      <c r="BN97" s="9">
        <f>('Base-scenario'!BO10*'Unit emission'!P53)*3412969.28327645/Lifetime!$C8</f>
        <v>0</v>
      </c>
      <c r="BO97" s="9">
        <f>('Base-scenario'!BP10*'Unit emission'!Q53)*3412969.28327645/Lifetime!$C8</f>
        <v>0</v>
      </c>
      <c r="BP97" s="9">
        <f>('Base-scenario'!BQ10*'Unit emission'!R53)*3412969.28327645/Lifetime!$C8</f>
        <v>0</v>
      </c>
      <c r="BQ97" s="9">
        <v>6</v>
      </c>
      <c r="BR97" s="9">
        <f>('Base-scenario'!BS10*'Unit emission'!C53)*3412969.28327645/Lifetime!$C8</f>
        <v>0</v>
      </c>
      <c r="BS97" s="9">
        <f>('Base-scenario'!BT10*'Unit emission'!D53)*3412969.28327645/Lifetime!$C8</f>
        <v>0</v>
      </c>
      <c r="BT97" s="9">
        <f>('Base-scenario'!BU10*'Unit emission'!E53)*3412969.28327645/Lifetime!$C8</f>
        <v>0</v>
      </c>
      <c r="BU97" s="9">
        <f>('Base-scenario'!BV10*'Unit emission'!F53)*3412969.28327645/Lifetime!$C8</f>
        <v>0</v>
      </c>
      <c r="BV97" s="9">
        <f>('Base-scenario'!BW10*'Unit emission'!G53)*3412969.28327645/Lifetime!$C8</f>
        <v>0</v>
      </c>
      <c r="BW97" s="9">
        <f>('Base-scenario'!BX10*'Unit emission'!H53)*3412969.28327645/Lifetime!$C8</f>
        <v>0</v>
      </c>
      <c r="BX97" s="9">
        <f>('Base-scenario'!BY10*'Unit emission'!I53)*3412969.28327645/Lifetime!$C8</f>
        <v>0</v>
      </c>
      <c r="BY97" s="9">
        <f>('Base-scenario'!BZ10*'Unit emission'!J53)*3412969.28327645/Lifetime!$C8</f>
        <v>0</v>
      </c>
      <c r="BZ97" s="9">
        <f>('Base-scenario'!CA10*'Unit emission'!K53)*3412969.28327645/Lifetime!$C8</f>
        <v>0</v>
      </c>
      <c r="CA97" s="9">
        <f>('Base-scenario'!CB10*'Unit emission'!L53)*3412969.28327645/Lifetime!$C8</f>
        <v>0</v>
      </c>
      <c r="CB97" s="9">
        <f>('Base-scenario'!CC10*'Unit emission'!M53)*3412969.28327645/Lifetime!$C8</f>
        <v>0</v>
      </c>
      <c r="CC97" s="9">
        <f>('Base-scenario'!CD10*'Unit emission'!N53)*3412969.28327645/Lifetime!$C8</f>
        <v>0</v>
      </c>
      <c r="CD97" s="9">
        <f>('Base-scenario'!CE10*'Unit emission'!O53)*3412969.28327645/Lifetime!$C8</f>
        <v>0</v>
      </c>
      <c r="CE97" s="9">
        <f>('Base-scenario'!CF10*'Unit emission'!P53)*3412969.28327645/Lifetime!$C8</f>
        <v>0</v>
      </c>
      <c r="CF97" s="9">
        <f>('Base-scenario'!CG10*'Unit emission'!Q53)*3412969.28327645/Lifetime!$C8</f>
        <v>0</v>
      </c>
      <c r="CG97" s="9">
        <f>('Base-scenario'!CH10*'Unit emission'!R53)*3412969.28327645/Lifetime!$C8</f>
        <v>0</v>
      </c>
      <c r="CJ97">
        <v>2016</v>
      </c>
      <c r="CK97">
        <f>('RCP26 scenario'!C10*'Unit emission'!T53)*3412969.28327645/Lifetime!$C8</f>
        <v>0</v>
      </c>
      <c r="CL97">
        <f>('RCP26 scenario'!D10*'Unit emission'!U53)*3412969.28327645/Lifetime!$C8</f>
        <v>0</v>
      </c>
      <c r="CM97">
        <f>('RCP26 scenario'!E10*'Unit emission'!V53)*3412969.28327645/Lifetime!$C8</f>
        <v>0</v>
      </c>
      <c r="CN97">
        <f>('RCP26 scenario'!F10*'Unit emission'!W53)*3412969.28327645/Lifetime!$C8</f>
        <v>0</v>
      </c>
      <c r="CO97">
        <f>('RCP26 scenario'!G10*'Unit emission'!X53)*3412969.28327645/Lifetime!$C8</f>
        <v>0</v>
      </c>
      <c r="CP97">
        <f>('RCP26 scenario'!H10*'Unit emission'!Y53)*3412969.28327645/Lifetime!$C8</f>
        <v>0</v>
      </c>
      <c r="CQ97">
        <f>('RCP26 scenario'!I10*'Unit emission'!Z53)*3412969.28327645/Lifetime!$C8</f>
        <v>0</v>
      </c>
      <c r="CR97">
        <f>('RCP26 scenario'!J10*'Unit emission'!AA53)*3412969.28327645/Lifetime!$C8</f>
        <v>0</v>
      </c>
      <c r="CS97">
        <f>('RCP26 scenario'!K10*'Unit emission'!AB53)*3412969.28327645/Lifetime!$C8</f>
        <v>0</v>
      </c>
      <c r="CT97">
        <f>('RCP26 scenario'!L10*'Unit emission'!AC53)*3412969.28327645/Lifetime!$C8</f>
        <v>0</v>
      </c>
      <c r="CU97">
        <f>('RCP26 scenario'!M10*'Unit emission'!AD53)*3412969.28327645/Lifetime!$C8</f>
        <v>0</v>
      </c>
      <c r="CV97">
        <f>('RCP26 scenario'!N10*'Unit emission'!AE53)*3412969.28327645/Lifetime!$C8</f>
        <v>0</v>
      </c>
      <c r="CW97">
        <f>('RCP26 scenario'!O10*'Unit emission'!AF53)*3412969.28327645/Lifetime!$C8</f>
        <v>0</v>
      </c>
      <c r="CX97">
        <f>('RCP26 scenario'!P10*'Unit emission'!AG53)*3412969.28327645/Lifetime!$C8</f>
        <v>0</v>
      </c>
      <c r="CY97">
        <f>('RCP26 scenario'!Q10*'Unit emission'!AH53)*3412969.28327645/Lifetime!$C8</f>
        <v>0</v>
      </c>
      <c r="CZ97">
        <f>('RCP26 scenario'!R10*'Unit emission'!AI53)*3412969.28327645/Lifetime!$C8</f>
        <v>0</v>
      </c>
      <c r="DA97">
        <f>('RCP26 scenario'!S10*'Unit emission'!AJ53)*3412969.28327645</f>
        <v>0</v>
      </c>
      <c r="DB97">
        <f>('RCP26 scenario'!T10*'Unit emission'!T53)*3412969.28327645/Lifetime!$C8</f>
        <v>0</v>
      </c>
      <c r="DC97">
        <f>('RCP26 scenario'!U10*'Unit emission'!U53)*3412969.28327645/Lifetime!$C8</f>
        <v>0</v>
      </c>
      <c r="DD97">
        <f>('RCP26 scenario'!V10*'Unit emission'!V53)*3412969.28327645/Lifetime!$C8</f>
        <v>0</v>
      </c>
      <c r="DE97">
        <f>('RCP26 scenario'!W10*'Unit emission'!W53)*3412969.28327645/Lifetime!$C8</f>
        <v>0</v>
      </c>
      <c r="DF97">
        <f>('RCP26 scenario'!X10*'Unit emission'!X53)*3412969.28327645/Lifetime!$C8</f>
        <v>0</v>
      </c>
      <c r="DG97">
        <f>('RCP26 scenario'!Y10*'Unit emission'!Y53)*3412969.28327645/Lifetime!$C8</f>
        <v>0</v>
      </c>
      <c r="DH97">
        <f>('RCP26 scenario'!Z10*'Unit emission'!Z53)*3412969.28327645/Lifetime!$C8</f>
        <v>0</v>
      </c>
      <c r="DI97">
        <f>('RCP26 scenario'!AA10*'Unit emission'!AA53)*3412969.28327645/Lifetime!$C8</f>
        <v>0</v>
      </c>
      <c r="DJ97">
        <f>('RCP26 scenario'!AB10*'Unit emission'!AB53)*3412969.28327645/Lifetime!$C8</f>
        <v>0</v>
      </c>
      <c r="DK97">
        <f>('RCP26 scenario'!AC10*'Unit emission'!AC53)*3412969.28327645/Lifetime!$C8</f>
        <v>0</v>
      </c>
      <c r="DL97">
        <f>('RCP26 scenario'!AD10*'Unit emission'!AD53)*3412969.28327645/Lifetime!$C8</f>
        <v>0</v>
      </c>
      <c r="DM97">
        <f>('RCP26 scenario'!AE10*'Unit emission'!AE53)*3412969.28327645/Lifetime!$C8</f>
        <v>0</v>
      </c>
      <c r="DN97">
        <f>('RCP26 scenario'!AF10*'Unit emission'!AF53)*3412969.28327645/Lifetime!$C8</f>
        <v>0</v>
      </c>
      <c r="DO97">
        <f>('RCP26 scenario'!AG10*'Unit emission'!AG53)*3412969.28327645/Lifetime!$C8</f>
        <v>0</v>
      </c>
      <c r="DP97">
        <f>('RCP26 scenario'!AH10*'Unit emission'!AH53)*3412969.28327645/Lifetime!$C8</f>
        <v>0</v>
      </c>
      <c r="DQ97">
        <f>('RCP26 scenario'!AI10*'Unit emission'!AI53)*3412969.28327645/Lifetime!$C8</f>
        <v>0</v>
      </c>
      <c r="DR97">
        <f>('RCP26 scenario'!AJ10*'Unit emission'!AJ53)*3412969.28327645</f>
        <v>0</v>
      </c>
      <c r="DS97">
        <f>('RCP26 scenario'!AK10*'Unit emission'!T53)*3412969.28327645/Lifetime!$C8</f>
        <v>0</v>
      </c>
      <c r="DT97">
        <f>('RCP26 scenario'!AL10*'Unit emission'!U53)*3412969.28327645/Lifetime!$C8</f>
        <v>0</v>
      </c>
      <c r="DU97">
        <f>('RCP26 scenario'!AM10*'Unit emission'!V53)*3412969.28327645/Lifetime!$C8</f>
        <v>0</v>
      </c>
      <c r="DV97">
        <f>('RCP26 scenario'!AN10*'Unit emission'!W53)*3412969.28327645/Lifetime!$C8</f>
        <v>0</v>
      </c>
      <c r="DW97">
        <f>('RCP26 scenario'!AO10*'Unit emission'!X53)*3412969.28327645/Lifetime!$C8</f>
        <v>0</v>
      </c>
      <c r="DX97">
        <f>('RCP26 scenario'!AP10*'Unit emission'!Y53)*3412969.28327645/Lifetime!$C8</f>
        <v>0</v>
      </c>
      <c r="DY97">
        <f>('RCP26 scenario'!AQ10*'Unit emission'!Z53)*3412969.28327645/Lifetime!$C8</f>
        <v>0</v>
      </c>
      <c r="DZ97">
        <f>('RCP26 scenario'!AR10*'Unit emission'!AA53)*3412969.28327645/Lifetime!$C8</f>
        <v>0</v>
      </c>
      <c r="EA97">
        <f>('RCP26 scenario'!AS10*'Unit emission'!AB53)*3412969.28327645/Lifetime!$C8</f>
        <v>0</v>
      </c>
      <c r="EB97">
        <f>('RCP26 scenario'!AT10*'Unit emission'!AC53)*3412969.28327645/Lifetime!$C8</f>
        <v>0</v>
      </c>
      <c r="EC97">
        <f>('RCP26 scenario'!AU10*'Unit emission'!AD53)*3412969.28327645/Lifetime!$C8</f>
        <v>0</v>
      </c>
      <c r="ED97">
        <f>('RCP26 scenario'!AV10*'Unit emission'!AE53)*3412969.28327645/Lifetime!$C8</f>
        <v>0</v>
      </c>
      <c r="EE97">
        <f>('RCP26 scenario'!AW10*'Unit emission'!AF53)*3412969.28327645/Lifetime!$C8</f>
        <v>0</v>
      </c>
      <c r="EF97">
        <f>('RCP26 scenario'!AX10*'Unit emission'!AG53)*3412969.28327645/Lifetime!$C8</f>
        <v>0</v>
      </c>
      <c r="EG97">
        <f>('RCP26 scenario'!AY10*'Unit emission'!AH53)*3412969.28327645/Lifetime!$C8</f>
        <v>0</v>
      </c>
      <c r="EH97">
        <f>('RCP26 scenario'!AZ10*'Unit emission'!AI53)*3412969.28327645/Lifetime!$C8</f>
        <v>0</v>
      </c>
      <c r="EI97">
        <f>('RCP26 scenario'!BA10*'Unit emission'!AJ53)*3412969.28327645</f>
        <v>0</v>
      </c>
      <c r="EJ97" s="9">
        <f>('RCP26 scenario'!BB10*'Unit emission'!T53)*3412969.28327645/Lifetime!$C8</f>
        <v>0</v>
      </c>
      <c r="EK97" s="9">
        <f>('RCP26 scenario'!BC10*'Unit emission'!U53)*3412969.28327645/Lifetime!$C8</f>
        <v>0</v>
      </c>
      <c r="EL97" s="9">
        <f>('RCP26 scenario'!BD10*'Unit emission'!V53)*3412969.28327645/Lifetime!$C8</f>
        <v>0</v>
      </c>
      <c r="EM97" s="9">
        <f>('RCP26 scenario'!BE10*'Unit emission'!W53)*3412969.28327645/Lifetime!$C8</f>
        <v>0</v>
      </c>
      <c r="EN97" s="9">
        <f>('RCP26 scenario'!BF10*'Unit emission'!X53)*3412969.28327645/Lifetime!$C8</f>
        <v>0</v>
      </c>
      <c r="EO97" s="9">
        <f>('RCP26 scenario'!BG10*'Unit emission'!Y53)*3412969.28327645/Lifetime!$C8</f>
        <v>0</v>
      </c>
      <c r="EP97" s="9">
        <f>('RCP26 scenario'!BH10*'Unit emission'!Z53)*3412969.28327645/Lifetime!$C8</f>
        <v>0</v>
      </c>
      <c r="EQ97" s="9">
        <f>('RCP26 scenario'!BI10*'Unit emission'!AA53)*3412969.28327645/Lifetime!$C8</f>
        <v>0</v>
      </c>
      <c r="ER97" s="9">
        <f>('RCP26 scenario'!BJ10*'Unit emission'!AB53)*3412969.28327645/Lifetime!$C8</f>
        <v>0</v>
      </c>
      <c r="ES97" s="9">
        <f>('RCP26 scenario'!BK10*'Unit emission'!AC53)*3412969.28327645/Lifetime!$C8</f>
        <v>0</v>
      </c>
      <c r="ET97" s="9">
        <f>('RCP26 scenario'!BL10*'Unit emission'!AD53)*3412969.28327645/Lifetime!$C8</f>
        <v>0</v>
      </c>
      <c r="EU97" s="9">
        <f>('RCP26 scenario'!BM10*'Unit emission'!AE53)*3412969.28327645/Lifetime!$C8</f>
        <v>0</v>
      </c>
      <c r="EV97" s="9">
        <f>('RCP26 scenario'!BN10*'Unit emission'!AF53)*3412969.28327645/Lifetime!$C8</f>
        <v>0</v>
      </c>
      <c r="EW97" s="9">
        <f>('RCP26 scenario'!BO10*'Unit emission'!AG53)*3412969.28327645/Lifetime!$C8</f>
        <v>0</v>
      </c>
      <c r="EX97" s="9">
        <f>('RCP26 scenario'!BP10*'Unit emission'!AH53)*3412969.28327645/Lifetime!$C8</f>
        <v>0</v>
      </c>
      <c r="EY97" s="9">
        <f>('RCP26 scenario'!BQ10*'Unit emission'!AI53)*3412969.28327645/Lifetime!$C8</f>
        <v>0</v>
      </c>
      <c r="EZ97" s="9">
        <f>('RCP26 scenario'!BR10*'Unit emission'!AJ53)*3412969.28327645</f>
        <v>0</v>
      </c>
      <c r="FA97" s="9">
        <f>('RCP26 scenario'!BS10*'Unit emission'!T53)*3412969.28327645/Lifetime!$C8</f>
        <v>0</v>
      </c>
      <c r="FB97" s="9">
        <f>('RCP26 scenario'!BT10*'Unit emission'!U53)*3412969.28327645/Lifetime!$C8</f>
        <v>0</v>
      </c>
      <c r="FC97" s="9">
        <f>('RCP26 scenario'!BU10*'Unit emission'!V53)*3412969.28327645/Lifetime!$C8</f>
        <v>0</v>
      </c>
      <c r="FD97" s="9">
        <f>('RCP26 scenario'!BV10*'Unit emission'!W53)*3412969.28327645/Lifetime!$C8</f>
        <v>0</v>
      </c>
      <c r="FE97" s="9">
        <f>('RCP26 scenario'!BW10*'Unit emission'!X53)*3412969.28327645/Lifetime!$C8</f>
        <v>0</v>
      </c>
      <c r="FF97" s="9">
        <f>('RCP26 scenario'!BX10*'Unit emission'!Y53)*3412969.28327645/Lifetime!$C8</f>
        <v>0</v>
      </c>
      <c r="FG97" s="9">
        <f>('RCP26 scenario'!BY10*'Unit emission'!Z53)*3412969.28327645/Lifetime!$C8</f>
        <v>0</v>
      </c>
      <c r="FH97" s="9">
        <f>('RCP26 scenario'!BZ10*'Unit emission'!AA53)*3412969.28327645/Lifetime!$C8</f>
        <v>0</v>
      </c>
      <c r="FI97" s="9">
        <f>('RCP26 scenario'!CA10*'Unit emission'!AB53)*3412969.28327645/Lifetime!$C8</f>
        <v>0</v>
      </c>
      <c r="FJ97" s="9">
        <f>('RCP26 scenario'!CB10*'Unit emission'!AC53)*3412969.28327645/Lifetime!$C8</f>
        <v>0</v>
      </c>
      <c r="FK97" s="9">
        <f>('RCP26 scenario'!CC10*'Unit emission'!AD53)*3412969.28327645/Lifetime!$C8</f>
        <v>0</v>
      </c>
      <c r="FL97" s="9">
        <f>('RCP26 scenario'!CD10*'Unit emission'!AE53)*3412969.28327645/Lifetime!$C8</f>
        <v>0</v>
      </c>
      <c r="FM97" s="9">
        <f>('RCP26 scenario'!CE10*'Unit emission'!AF53)*3412969.28327645/Lifetime!$C8</f>
        <v>0</v>
      </c>
      <c r="FN97" s="9">
        <f>('RCP26 scenario'!CF10*'Unit emission'!AG53)*3412969.28327645/Lifetime!$C8</f>
        <v>0</v>
      </c>
      <c r="FO97" s="9">
        <f>('RCP26 scenario'!CG10*'Unit emission'!AH53)*3412969.28327645/Lifetime!$C8</f>
        <v>0</v>
      </c>
      <c r="FP97" s="9">
        <f>('RCP26 scenario'!CH10*'Unit emission'!AI53)*3412969.28327645/Lifetime!$C8</f>
        <v>0</v>
      </c>
      <c r="FS97">
        <v>2016</v>
      </c>
      <c r="FT97">
        <f>('RCP19 scenario'!C10*'Unit emission'!AK53)*3412969.28327645/Lifetime!$C8</f>
        <v>0</v>
      </c>
      <c r="FU97">
        <f>('RCP19 scenario'!D10*'Unit emission'!AL53)*3412969.28327645/Lifetime!$C8</f>
        <v>0</v>
      </c>
      <c r="FV97">
        <f>('RCP19 scenario'!E10*'Unit emission'!AM53)*3412969.28327645/Lifetime!$C8</f>
        <v>0</v>
      </c>
      <c r="FW97">
        <f>('RCP19 scenario'!F10*'Unit emission'!AN53)*3412969.28327645/Lifetime!$C8</f>
        <v>0</v>
      </c>
      <c r="FX97">
        <f>('RCP19 scenario'!G10*'Unit emission'!AO53)*3412969.28327645/Lifetime!$C8</f>
        <v>0</v>
      </c>
      <c r="FY97">
        <f>('RCP19 scenario'!H10*'Unit emission'!AP53)*3412969.28327645/Lifetime!$C8</f>
        <v>0</v>
      </c>
      <c r="FZ97">
        <f>('RCP19 scenario'!I10*'Unit emission'!AQ53)*3412969.28327645/Lifetime!$C8</f>
        <v>0</v>
      </c>
      <c r="GA97">
        <f>('RCP19 scenario'!J10*'Unit emission'!AR53)*3412969.28327645/Lifetime!$C8</f>
        <v>0</v>
      </c>
      <c r="GB97">
        <f>('RCP19 scenario'!K10*'Unit emission'!AS53)*3412969.28327645/Lifetime!$C8</f>
        <v>0</v>
      </c>
      <c r="GC97">
        <f>('RCP19 scenario'!L10*'Unit emission'!AT53)*3412969.28327645/Lifetime!$C8</f>
        <v>0</v>
      </c>
      <c r="GD97">
        <f>('RCP19 scenario'!M10*'Unit emission'!AU53)*3412969.28327645/Lifetime!$C8</f>
        <v>0</v>
      </c>
      <c r="GE97">
        <f>('RCP19 scenario'!N10*'Unit emission'!AV53)*3412969.28327645/Lifetime!$C8</f>
        <v>0</v>
      </c>
      <c r="GF97">
        <f>('RCP19 scenario'!O10*'Unit emission'!AW53)*3412969.28327645/Lifetime!$C8</f>
        <v>0</v>
      </c>
      <c r="GG97">
        <f>('RCP19 scenario'!P10*'Unit emission'!AX53)*3412969.28327645/Lifetime!$C8</f>
        <v>0</v>
      </c>
      <c r="GH97">
        <f>('RCP19 scenario'!Q10*'Unit emission'!AY53)*3412969.28327645/Lifetime!$C8</f>
        <v>0</v>
      </c>
      <c r="GI97">
        <f>('RCP19 scenario'!R10*'Unit emission'!AZ53)*3412969.28327645/Lifetime!$C8</f>
        <v>0</v>
      </c>
      <c r="GJ97">
        <f>('RCP19 scenario'!S10*'Unit emission'!BA53)*3412969.28327645</f>
        <v>0</v>
      </c>
      <c r="GK97">
        <f>('RCP19 scenario'!T10*'Unit emission'!AK53)*3412969.28327645/Lifetime!$C8</f>
        <v>0</v>
      </c>
      <c r="GL97">
        <f>('RCP19 scenario'!U10*'Unit emission'!AL53)*3412969.28327645/Lifetime!$C8</f>
        <v>0</v>
      </c>
      <c r="GM97">
        <f>('RCP19 scenario'!V10*'Unit emission'!AM53)*3412969.28327645/Lifetime!$C8</f>
        <v>0</v>
      </c>
      <c r="GN97">
        <f>('RCP19 scenario'!W10*'Unit emission'!AN53)*3412969.28327645/Lifetime!$C8</f>
        <v>0</v>
      </c>
      <c r="GO97">
        <f>('RCP19 scenario'!X10*'Unit emission'!AO53)*3412969.28327645/Lifetime!$C8</f>
        <v>0</v>
      </c>
      <c r="GP97">
        <f>('RCP19 scenario'!Y10*'Unit emission'!AP53)*3412969.28327645/Lifetime!$C8</f>
        <v>0</v>
      </c>
      <c r="GQ97">
        <f>('RCP19 scenario'!Z10*'Unit emission'!AQ53)*3412969.28327645/Lifetime!$C8</f>
        <v>0</v>
      </c>
      <c r="GR97">
        <f>('RCP19 scenario'!AA10*'Unit emission'!AR53)*3412969.28327645/Lifetime!$C8</f>
        <v>0</v>
      </c>
      <c r="GS97">
        <f>('RCP19 scenario'!AB10*'Unit emission'!AS53)*3412969.28327645/Lifetime!$C8</f>
        <v>0</v>
      </c>
      <c r="GT97">
        <f>('RCP19 scenario'!AC10*'Unit emission'!AT53)*3412969.28327645/Lifetime!$C8</f>
        <v>0</v>
      </c>
      <c r="GU97">
        <f>('RCP19 scenario'!AD10*'Unit emission'!AU53)*3412969.28327645/Lifetime!$C8</f>
        <v>0</v>
      </c>
      <c r="GV97">
        <f>('RCP19 scenario'!AE10*'Unit emission'!AV53)*3412969.28327645/Lifetime!$C8</f>
        <v>0</v>
      </c>
      <c r="GW97">
        <f>('RCP19 scenario'!AF10*'Unit emission'!AW53)*3412969.28327645/Lifetime!$C8</f>
        <v>0</v>
      </c>
      <c r="GX97">
        <f>('RCP19 scenario'!AG10*'Unit emission'!AX53)*3412969.28327645/Lifetime!$C8</f>
        <v>0</v>
      </c>
      <c r="GY97">
        <f>('RCP19 scenario'!AH10*'Unit emission'!AY53)*3412969.28327645/Lifetime!$C8</f>
        <v>0</v>
      </c>
      <c r="GZ97">
        <f>('RCP19 scenario'!AI10*'Unit emission'!AZ53)*3412969.28327645/Lifetime!$C8</f>
        <v>0</v>
      </c>
      <c r="HA97">
        <f>('RCP19 scenario'!AJ10*'Unit emission'!BA53)*3412969.28327645</f>
        <v>0</v>
      </c>
      <c r="HB97">
        <f>('RCP19 scenario'!AK10*'Unit emission'!AK53)*3412969.28327645/Lifetime!$C8</f>
        <v>0</v>
      </c>
      <c r="HC97">
        <f>('RCP19 scenario'!AL10*'Unit emission'!AL53)*3412969.28327645/Lifetime!$C8</f>
        <v>0</v>
      </c>
      <c r="HD97">
        <f>('RCP19 scenario'!AM10*'Unit emission'!AM53)*3412969.28327645/Lifetime!$C8</f>
        <v>0</v>
      </c>
      <c r="HE97">
        <f>('RCP19 scenario'!AN10*'Unit emission'!AN53)*3412969.28327645/Lifetime!$C8</f>
        <v>0</v>
      </c>
      <c r="HF97">
        <f>('RCP19 scenario'!AO10*'Unit emission'!AO53)*3412969.28327645/Lifetime!$C8</f>
        <v>0</v>
      </c>
      <c r="HG97">
        <f>('RCP19 scenario'!AP10*'Unit emission'!AP53)*3412969.28327645/Lifetime!$C8</f>
        <v>0</v>
      </c>
      <c r="HH97">
        <f>('RCP19 scenario'!AQ10*'Unit emission'!AQ53)*3412969.28327645/Lifetime!$C8</f>
        <v>0</v>
      </c>
      <c r="HI97">
        <f>('RCP19 scenario'!AR10*'Unit emission'!AR53)*3412969.28327645/Lifetime!$C8</f>
        <v>0</v>
      </c>
      <c r="HJ97">
        <f>('RCP19 scenario'!AS10*'Unit emission'!AS53)*3412969.28327645/Lifetime!$C8</f>
        <v>0</v>
      </c>
      <c r="HK97">
        <f>('RCP19 scenario'!AT10*'Unit emission'!AT53)*3412969.28327645/Lifetime!$C8</f>
        <v>0</v>
      </c>
      <c r="HL97">
        <f>('RCP19 scenario'!AU10*'Unit emission'!AU53)*3412969.28327645/Lifetime!$C8</f>
        <v>0</v>
      </c>
      <c r="HM97">
        <f>('RCP19 scenario'!AV10*'Unit emission'!AV53)*3412969.28327645/Lifetime!$C8</f>
        <v>0</v>
      </c>
      <c r="HN97">
        <f>('RCP19 scenario'!AW10*'Unit emission'!AW53)*3412969.28327645/Lifetime!$C8</f>
        <v>0</v>
      </c>
      <c r="HO97">
        <f>('RCP19 scenario'!AX10*'Unit emission'!AX53)*3412969.28327645/Lifetime!$C8</f>
        <v>0</v>
      </c>
      <c r="HP97">
        <f>('RCP19 scenario'!AY10*'Unit emission'!AY53)*3412969.28327645/Lifetime!$C8</f>
        <v>0</v>
      </c>
      <c r="HQ97">
        <f>('RCP19 scenario'!AZ10*'Unit emission'!AZ53)*3412969.28327645/Lifetime!$C8</f>
        <v>0</v>
      </c>
      <c r="HR97">
        <f>('RCP19 scenario'!BA10*'Unit emission'!BA53)*3412969.28327645</f>
        <v>0</v>
      </c>
      <c r="HS97" s="9">
        <f>('RCP19 scenario'!BB10*'Unit emission'!AK53)*3412969.28327645/Lifetime!$C8</f>
        <v>0</v>
      </c>
      <c r="HT97" s="9">
        <f>('RCP19 scenario'!BC10*'Unit emission'!AL53)*3412969.28327645/Lifetime!$C8</f>
        <v>0</v>
      </c>
      <c r="HU97" s="9">
        <f>('RCP19 scenario'!BD10*'Unit emission'!AM53)*3412969.28327645/Lifetime!$C8</f>
        <v>0</v>
      </c>
      <c r="HV97" s="9">
        <f>('RCP19 scenario'!BE10*'Unit emission'!AN53)*3412969.28327645/Lifetime!$C8</f>
        <v>0</v>
      </c>
      <c r="HW97" s="9">
        <f>('RCP19 scenario'!BF10*'Unit emission'!AO53)*3412969.28327645/Lifetime!$C8</f>
        <v>0</v>
      </c>
      <c r="HX97" s="9">
        <f>('RCP19 scenario'!BG10*'Unit emission'!AP53)*3412969.28327645/Lifetime!$C8</f>
        <v>0</v>
      </c>
      <c r="HY97" s="9">
        <f>('RCP19 scenario'!BH10*'Unit emission'!AQ53)*3412969.28327645/Lifetime!$C8</f>
        <v>0</v>
      </c>
      <c r="HZ97" s="9">
        <f>('RCP19 scenario'!BI10*'Unit emission'!AR53)*3412969.28327645/Lifetime!$C8</f>
        <v>0</v>
      </c>
      <c r="IA97" s="9">
        <f>('RCP19 scenario'!BJ10*'Unit emission'!AS53)*3412969.28327645/Lifetime!$C8</f>
        <v>0</v>
      </c>
      <c r="IB97" s="9">
        <f>('RCP19 scenario'!BK10*'Unit emission'!AT53)*3412969.28327645/Lifetime!$C8</f>
        <v>0</v>
      </c>
      <c r="IC97" s="9">
        <f>('RCP19 scenario'!BL10*'Unit emission'!AU53)*3412969.28327645/Lifetime!$C8</f>
        <v>0</v>
      </c>
      <c r="ID97" s="9">
        <f>('RCP19 scenario'!BM10*'Unit emission'!AV53)*3412969.28327645/Lifetime!$C8</f>
        <v>0</v>
      </c>
      <c r="IE97" s="9">
        <f>('RCP19 scenario'!BN10*'Unit emission'!AW53)*3412969.28327645/Lifetime!$C8</f>
        <v>0</v>
      </c>
      <c r="IF97" s="9">
        <f>('RCP19 scenario'!BO10*'Unit emission'!AX53)*3412969.28327645/Lifetime!$C8</f>
        <v>0</v>
      </c>
      <c r="IG97" s="9">
        <f>('RCP19 scenario'!BP10*'Unit emission'!AY53)*3412969.28327645/Lifetime!$C8</f>
        <v>0</v>
      </c>
      <c r="IH97" s="9">
        <f>('RCP19 scenario'!BQ10*'Unit emission'!AZ53)*3412969.28327645/Lifetime!$C8</f>
        <v>0</v>
      </c>
      <c r="II97" s="9">
        <f>('RCP19 scenario'!BR10*'Unit emission'!BA53)*3412969.28327645</f>
        <v>0</v>
      </c>
      <c r="IJ97" s="9">
        <f>('RCP19 scenario'!BS10*'Unit emission'!AK53)*3412969.28327645/Lifetime!$C8</f>
        <v>0</v>
      </c>
      <c r="IK97" s="9">
        <f>('RCP19 scenario'!BT10*'Unit emission'!AL53)*3412969.28327645/Lifetime!$C8</f>
        <v>0</v>
      </c>
      <c r="IL97" s="9">
        <f>('RCP19 scenario'!BU10*'Unit emission'!AM53)*3412969.28327645/Lifetime!$C8</f>
        <v>0</v>
      </c>
      <c r="IM97" s="9">
        <f>('RCP19 scenario'!BV10*'Unit emission'!AN53)*3412969.28327645/Lifetime!$C8</f>
        <v>0</v>
      </c>
      <c r="IN97" s="9">
        <f>('RCP19 scenario'!BW10*'Unit emission'!AO53)*3412969.28327645/Lifetime!$C8</f>
        <v>0</v>
      </c>
      <c r="IO97" s="9">
        <f>('RCP19 scenario'!BX10*'Unit emission'!AP53)*3412969.28327645/Lifetime!$C8</f>
        <v>0</v>
      </c>
      <c r="IP97" s="9">
        <f>('RCP19 scenario'!BY10*'Unit emission'!AQ53)*3412969.28327645/Lifetime!$C8</f>
        <v>0</v>
      </c>
      <c r="IQ97" s="9">
        <f>('RCP19 scenario'!BZ10*'Unit emission'!AR53)*3412969.28327645/Lifetime!$C8</f>
        <v>0</v>
      </c>
      <c r="IR97" s="9">
        <f>('RCP19 scenario'!CA10*'Unit emission'!AS53)*3412969.28327645/Lifetime!$C8</f>
        <v>0</v>
      </c>
      <c r="IS97" s="9">
        <f>('RCP19 scenario'!CB10*'Unit emission'!AT53)*3412969.28327645/Lifetime!$C8</f>
        <v>0</v>
      </c>
      <c r="IT97" s="9">
        <f>('RCP19 scenario'!CC10*'Unit emission'!AU53)*3412969.28327645/Lifetime!$C8</f>
        <v>0</v>
      </c>
      <c r="IU97" s="9">
        <f>('RCP19 scenario'!CD10*'Unit emission'!AV53)*3412969.28327645/Lifetime!$C8</f>
        <v>0</v>
      </c>
      <c r="IV97" s="9">
        <f>('RCP19 scenario'!CE10*'Unit emission'!AW53)*3412969.28327645/Lifetime!$C8</f>
        <v>0</v>
      </c>
      <c r="IW97" s="9">
        <f>('RCP19 scenario'!CF10*'Unit emission'!AX53)*3412969.28327645/Lifetime!$C8</f>
        <v>0</v>
      </c>
      <c r="IX97" s="9">
        <f>('RCP19 scenario'!CG10*'Unit emission'!AY53)*3412969.28327645/Lifetime!$C8</f>
        <v>0</v>
      </c>
      <c r="IY97" s="9">
        <f>('RCP19 scenario'!CH10*'Unit emission'!AZ53)*3412969.28327645/Lifetime!$C8</f>
        <v>0</v>
      </c>
    </row>
    <row r="98" spans="1:259" x14ac:dyDescent="0.25">
      <c r="A98">
        <v>2017</v>
      </c>
      <c r="B98">
        <f>('Base-scenario'!C11*'Unit emission'!C54)*3412969.28327645/Lifetime!$C9</f>
        <v>0</v>
      </c>
      <c r="C98">
        <f>('Base-scenario'!D11*'Unit emission'!D54)*3412969.28327645/Lifetime!$C9</f>
        <v>0</v>
      </c>
      <c r="D98">
        <f>('Base-scenario'!E11*'Unit emission'!E54)*3412969.28327645/Lifetime!$C9</f>
        <v>0</v>
      </c>
      <c r="E98">
        <f>('Base-scenario'!F11*'Unit emission'!F54)*3412969.28327645/Lifetime!$C9</f>
        <v>0</v>
      </c>
      <c r="F98">
        <f>('Base-scenario'!G11*'Unit emission'!G54)*3412969.28327645/Lifetime!$C9</f>
        <v>0</v>
      </c>
      <c r="G98">
        <f>('Base-scenario'!H11*'Unit emission'!H54)*3412969.28327645/Lifetime!$C9</f>
        <v>0</v>
      </c>
      <c r="H98">
        <f>('Base-scenario'!I11*'Unit emission'!I54)*3412969.28327645/Lifetime!$C9</f>
        <v>0</v>
      </c>
      <c r="I98">
        <f>('Base-scenario'!J11*'Unit emission'!J54)*3412969.28327645/Lifetime!$C9</f>
        <v>0</v>
      </c>
      <c r="J98">
        <f>('Base-scenario'!K11*'Unit emission'!K54)*3412969.28327645/Lifetime!$C9</f>
        <v>0</v>
      </c>
      <c r="K98">
        <f>('Base-scenario'!L11*'Unit emission'!L54)*3412969.28327645/Lifetime!$C9</f>
        <v>0</v>
      </c>
      <c r="L98">
        <f>('Base-scenario'!M11*'Unit emission'!M54)*3412969.28327645/Lifetime!$C9</f>
        <v>0</v>
      </c>
      <c r="M98">
        <f>('Base-scenario'!N11*'Unit emission'!N54)*3412969.28327645/Lifetime!$C9</f>
        <v>0</v>
      </c>
      <c r="N98">
        <f>('Base-scenario'!O11*'Unit emission'!O54)*3412969.28327645/Lifetime!$C9</f>
        <v>0</v>
      </c>
      <c r="O98">
        <f>('Base-scenario'!P11*'Unit emission'!P54)*3412969.28327645/Lifetime!$C9</f>
        <v>0</v>
      </c>
      <c r="P98">
        <f>('Base-scenario'!Q11*'Unit emission'!Q54)*3412969.28327645/Lifetime!$C9</f>
        <v>0</v>
      </c>
      <c r="Q98">
        <f>('Base-scenario'!R11*'Unit emission'!R54)*3412969.28327645/Lifetime!$C9</f>
        <v>0</v>
      </c>
      <c r="R98">
        <v>7</v>
      </c>
      <c r="S98">
        <f>('Base-scenario'!T11*'Unit emission'!C54)*3412969.28327645/Lifetime!$C9</f>
        <v>0</v>
      </c>
      <c r="T98">
        <f>('Base-scenario'!U11*'Unit emission'!D54)*3412969.28327645/Lifetime!$C9</f>
        <v>0</v>
      </c>
      <c r="U98">
        <f>('Base-scenario'!V11*'Unit emission'!E54)*3412969.28327645/Lifetime!$C9</f>
        <v>0</v>
      </c>
      <c r="V98">
        <f>('Base-scenario'!W11*'Unit emission'!F54)*3412969.28327645/Lifetime!$C9</f>
        <v>0</v>
      </c>
      <c r="W98">
        <f>('Base-scenario'!X11*'Unit emission'!G54)*3412969.28327645/Lifetime!$C9</f>
        <v>0</v>
      </c>
      <c r="X98">
        <f>('Base-scenario'!Y11*'Unit emission'!H54)*3412969.28327645/Lifetime!$C9</f>
        <v>0</v>
      </c>
      <c r="Y98">
        <f>('Base-scenario'!Z11*'Unit emission'!I54)*3412969.28327645/Lifetime!$C9</f>
        <v>0</v>
      </c>
      <c r="Z98">
        <f>('Base-scenario'!AA11*'Unit emission'!J54)*3412969.28327645/Lifetime!$C9</f>
        <v>0</v>
      </c>
      <c r="AA98">
        <f>('Base-scenario'!AB11*'Unit emission'!K54)*3412969.28327645/Lifetime!$C9</f>
        <v>0</v>
      </c>
      <c r="AB98">
        <f>('Base-scenario'!AC11*'Unit emission'!L54)*3412969.28327645/Lifetime!$C9</f>
        <v>0</v>
      </c>
      <c r="AC98">
        <f>('Base-scenario'!AD11*'Unit emission'!M54)*3412969.28327645/Lifetime!$C9</f>
        <v>0</v>
      </c>
      <c r="AD98">
        <f>('Base-scenario'!AE11*'Unit emission'!N54)*3412969.28327645/Lifetime!$C9</f>
        <v>0</v>
      </c>
      <c r="AE98">
        <f>('Base-scenario'!AF11*'Unit emission'!O54)*3412969.28327645/Lifetime!$C9</f>
        <v>0</v>
      </c>
      <c r="AF98">
        <f>('Base-scenario'!AG11*'Unit emission'!P54)*3412969.28327645/Lifetime!$C9</f>
        <v>0</v>
      </c>
      <c r="AG98">
        <f>('Base-scenario'!AH11*'Unit emission'!Q54)*3412969.28327645/Lifetime!$C9</f>
        <v>0</v>
      </c>
      <c r="AH98">
        <f>('Base-scenario'!AI11*'Unit emission'!R54)*3412969.28327645/Lifetime!$C9</f>
        <v>0</v>
      </c>
      <c r="AI98">
        <v>7</v>
      </c>
      <c r="AJ98">
        <f>('Base-scenario'!AK11*'Unit emission'!C54)*3412969.28327645/Lifetime!$C9</f>
        <v>0</v>
      </c>
      <c r="AK98">
        <f>('Base-scenario'!AL11*'Unit emission'!D54)*3412969.28327645/Lifetime!$C9</f>
        <v>0</v>
      </c>
      <c r="AL98">
        <f>('Base-scenario'!AM11*'Unit emission'!E54)*3412969.28327645/Lifetime!$C9</f>
        <v>0</v>
      </c>
      <c r="AM98">
        <f>('Base-scenario'!AN11*'Unit emission'!F54)*3412969.28327645/Lifetime!$C9</f>
        <v>0</v>
      </c>
      <c r="AN98">
        <f>('Base-scenario'!AO11*'Unit emission'!G54)*3412969.28327645/Lifetime!$C9</f>
        <v>0</v>
      </c>
      <c r="AO98">
        <f>('Base-scenario'!AP11*'Unit emission'!H54)*3412969.28327645/Lifetime!$C9</f>
        <v>0</v>
      </c>
      <c r="AP98">
        <f>('Base-scenario'!AQ11*'Unit emission'!I54)*3412969.28327645/Lifetime!$C9</f>
        <v>0</v>
      </c>
      <c r="AQ98">
        <f>('Base-scenario'!AR11*'Unit emission'!J54)*3412969.28327645/Lifetime!$C9</f>
        <v>0</v>
      </c>
      <c r="AR98">
        <f>('Base-scenario'!AS11*'Unit emission'!K54)*3412969.28327645/Lifetime!$C9</f>
        <v>0</v>
      </c>
      <c r="AS98">
        <f>('Base-scenario'!AT11*'Unit emission'!L54)*3412969.28327645/Lifetime!$C9</f>
        <v>0</v>
      </c>
      <c r="AT98">
        <f>('Base-scenario'!AU11*'Unit emission'!M54)*3412969.28327645/Lifetime!$C9</f>
        <v>0</v>
      </c>
      <c r="AU98">
        <f>('Base-scenario'!AV11*'Unit emission'!N54)*3412969.28327645/Lifetime!$C9</f>
        <v>0</v>
      </c>
      <c r="AV98">
        <f>('Base-scenario'!AW11*'Unit emission'!O54)*3412969.28327645/Lifetime!$C9</f>
        <v>0</v>
      </c>
      <c r="AW98">
        <f>('Base-scenario'!AX11*'Unit emission'!P54)*3412969.28327645/Lifetime!$C9</f>
        <v>0</v>
      </c>
      <c r="AX98">
        <f>('Base-scenario'!AY11*'Unit emission'!Q54)*3412969.28327645/Lifetime!$C9</f>
        <v>0</v>
      </c>
      <c r="AY98">
        <f>('Base-scenario'!AZ11*'Unit emission'!R54)*3412969.28327645/Lifetime!$C9</f>
        <v>0</v>
      </c>
      <c r="AZ98">
        <v>7</v>
      </c>
      <c r="BA98" s="9">
        <f>('Base-scenario'!BB11*'Unit emission'!C54)*3412969.28327645/Lifetime!$C9</f>
        <v>0</v>
      </c>
      <c r="BB98" s="9">
        <f>('Base-scenario'!BC11*'Unit emission'!D54)*3412969.28327645/Lifetime!$C9</f>
        <v>0</v>
      </c>
      <c r="BC98" s="9">
        <f>('Base-scenario'!BD11*'Unit emission'!E54)*3412969.28327645/Lifetime!$C9</f>
        <v>0</v>
      </c>
      <c r="BD98" s="9">
        <f>('Base-scenario'!BE11*'Unit emission'!F54)*3412969.28327645/Lifetime!$C9</f>
        <v>0</v>
      </c>
      <c r="BE98" s="9">
        <f>('Base-scenario'!BF11*'Unit emission'!G54)*3412969.28327645/Lifetime!$C9</f>
        <v>0</v>
      </c>
      <c r="BF98" s="9">
        <f>('Base-scenario'!BG11*'Unit emission'!H54)*3412969.28327645/Lifetime!$C9</f>
        <v>0</v>
      </c>
      <c r="BG98" s="9">
        <f>('Base-scenario'!BH11*'Unit emission'!I54)*3412969.28327645/Lifetime!$C9</f>
        <v>0</v>
      </c>
      <c r="BH98" s="9">
        <f>('Base-scenario'!BI11*'Unit emission'!J54)*3412969.28327645/Lifetime!$C9</f>
        <v>0</v>
      </c>
      <c r="BI98" s="9">
        <f>('Base-scenario'!BJ11*'Unit emission'!K54)*3412969.28327645/Lifetime!$C9</f>
        <v>0</v>
      </c>
      <c r="BJ98" s="9">
        <f>('Base-scenario'!BK11*'Unit emission'!L54)*3412969.28327645/Lifetime!$C9</f>
        <v>0</v>
      </c>
      <c r="BK98" s="9">
        <f>('Base-scenario'!BL11*'Unit emission'!M54)*3412969.28327645/Lifetime!$C9</f>
        <v>0</v>
      </c>
      <c r="BL98" s="9">
        <f>('Base-scenario'!BM11*'Unit emission'!N54)*3412969.28327645/Lifetime!$C9</f>
        <v>0</v>
      </c>
      <c r="BM98" s="9">
        <f>('Base-scenario'!BN11*'Unit emission'!O54)*3412969.28327645/Lifetime!$C9</f>
        <v>0</v>
      </c>
      <c r="BN98" s="9">
        <f>('Base-scenario'!BO11*'Unit emission'!P54)*3412969.28327645/Lifetime!$C9</f>
        <v>0</v>
      </c>
      <c r="BO98" s="9">
        <f>('Base-scenario'!BP11*'Unit emission'!Q54)*3412969.28327645/Lifetime!$C9</f>
        <v>0</v>
      </c>
      <c r="BP98" s="9">
        <f>('Base-scenario'!BQ11*'Unit emission'!R54)*3412969.28327645/Lifetime!$C9</f>
        <v>0</v>
      </c>
      <c r="BQ98" s="9">
        <v>7</v>
      </c>
      <c r="BR98" s="9">
        <f>('Base-scenario'!BS11*'Unit emission'!C54)*3412969.28327645/Lifetime!$C9</f>
        <v>0</v>
      </c>
      <c r="BS98" s="9">
        <f>('Base-scenario'!BT11*'Unit emission'!D54)*3412969.28327645/Lifetime!$C9</f>
        <v>0</v>
      </c>
      <c r="BT98" s="9">
        <f>('Base-scenario'!BU11*'Unit emission'!E54)*3412969.28327645/Lifetime!$C9</f>
        <v>0</v>
      </c>
      <c r="BU98" s="9">
        <f>('Base-scenario'!BV11*'Unit emission'!F54)*3412969.28327645/Lifetime!$C9</f>
        <v>0</v>
      </c>
      <c r="BV98" s="9">
        <f>('Base-scenario'!BW11*'Unit emission'!G54)*3412969.28327645/Lifetime!$C9</f>
        <v>0</v>
      </c>
      <c r="BW98" s="9">
        <f>('Base-scenario'!BX11*'Unit emission'!H54)*3412969.28327645/Lifetime!$C9</f>
        <v>0</v>
      </c>
      <c r="BX98" s="9">
        <f>('Base-scenario'!BY11*'Unit emission'!I54)*3412969.28327645/Lifetime!$C9</f>
        <v>0</v>
      </c>
      <c r="BY98" s="9">
        <f>('Base-scenario'!BZ11*'Unit emission'!J54)*3412969.28327645/Lifetime!$C9</f>
        <v>0</v>
      </c>
      <c r="BZ98" s="9">
        <f>('Base-scenario'!CA11*'Unit emission'!K54)*3412969.28327645/Lifetime!$C9</f>
        <v>0</v>
      </c>
      <c r="CA98" s="9">
        <f>('Base-scenario'!CB11*'Unit emission'!L54)*3412969.28327645/Lifetime!$C9</f>
        <v>0</v>
      </c>
      <c r="CB98" s="9">
        <f>('Base-scenario'!CC11*'Unit emission'!M54)*3412969.28327645/Lifetime!$C9</f>
        <v>0</v>
      </c>
      <c r="CC98" s="9">
        <f>('Base-scenario'!CD11*'Unit emission'!N54)*3412969.28327645/Lifetime!$C9</f>
        <v>0</v>
      </c>
      <c r="CD98" s="9">
        <f>('Base-scenario'!CE11*'Unit emission'!O54)*3412969.28327645/Lifetime!$C9</f>
        <v>0</v>
      </c>
      <c r="CE98" s="9">
        <f>('Base-scenario'!CF11*'Unit emission'!P54)*3412969.28327645/Lifetime!$C9</f>
        <v>0</v>
      </c>
      <c r="CF98" s="9">
        <f>('Base-scenario'!CG11*'Unit emission'!Q54)*3412969.28327645/Lifetime!$C9</f>
        <v>0</v>
      </c>
      <c r="CG98" s="9">
        <f>('Base-scenario'!CH11*'Unit emission'!R54)*3412969.28327645/Lifetime!$C9</f>
        <v>0</v>
      </c>
      <c r="CJ98">
        <v>2017</v>
      </c>
      <c r="CK98">
        <f>('RCP26 scenario'!C11*'Unit emission'!T54)*3412969.28327645/Lifetime!$C9</f>
        <v>0</v>
      </c>
      <c r="CL98">
        <f>('RCP26 scenario'!D11*'Unit emission'!U54)*3412969.28327645/Lifetime!$C9</f>
        <v>0</v>
      </c>
      <c r="CM98">
        <f>('RCP26 scenario'!E11*'Unit emission'!V54)*3412969.28327645/Lifetime!$C9</f>
        <v>0</v>
      </c>
      <c r="CN98">
        <f>('RCP26 scenario'!F11*'Unit emission'!W54)*3412969.28327645/Lifetime!$C9</f>
        <v>0</v>
      </c>
      <c r="CO98">
        <f>('RCP26 scenario'!G11*'Unit emission'!X54)*3412969.28327645/Lifetime!$C9</f>
        <v>0</v>
      </c>
      <c r="CP98">
        <f>('RCP26 scenario'!H11*'Unit emission'!Y54)*3412969.28327645/Lifetime!$C9</f>
        <v>0</v>
      </c>
      <c r="CQ98">
        <f>('RCP26 scenario'!I11*'Unit emission'!Z54)*3412969.28327645/Lifetime!$C9</f>
        <v>0</v>
      </c>
      <c r="CR98">
        <f>('RCP26 scenario'!J11*'Unit emission'!AA54)*3412969.28327645/Lifetime!$C9</f>
        <v>0</v>
      </c>
      <c r="CS98">
        <f>('RCP26 scenario'!K11*'Unit emission'!AB54)*3412969.28327645/Lifetime!$C9</f>
        <v>0</v>
      </c>
      <c r="CT98">
        <f>('RCP26 scenario'!L11*'Unit emission'!AC54)*3412969.28327645/Lifetime!$C9</f>
        <v>0</v>
      </c>
      <c r="CU98">
        <f>('RCP26 scenario'!M11*'Unit emission'!AD54)*3412969.28327645/Lifetime!$C9</f>
        <v>0</v>
      </c>
      <c r="CV98">
        <f>('RCP26 scenario'!N11*'Unit emission'!AE54)*3412969.28327645/Lifetime!$C9</f>
        <v>0</v>
      </c>
      <c r="CW98">
        <f>('RCP26 scenario'!O11*'Unit emission'!AF54)*3412969.28327645/Lifetime!$C9</f>
        <v>0</v>
      </c>
      <c r="CX98">
        <f>('RCP26 scenario'!P11*'Unit emission'!AG54)*3412969.28327645/Lifetime!$C9</f>
        <v>0</v>
      </c>
      <c r="CY98">
        <f>('RCP26 scenario'!Q11*'Unit emission'!AH54)*3412969.28327645/Lifetime!$C9</f>
        <v>0</v>
      </c>
      <c r="CZ98">
        <f>('RCP26 scenario'!R11*'Unit emission'!AI54)*3412969.28327645/Lifetime!$C9</f>
        <v>0</v>
      </c>
      <c r="DA98">
        <f>('RCP26 scenario'!S11*'Unit emission'!AJ54)*3412969.28327645</f>
        <v>0</v>
      </c>
      <c r="DB98">
        <f>('RCP26 scenario'!T11*'Unit emission'!T54)*3412969.28327645/Lifetime!$C9</f>
        <v>0</v>
      </c>
      <c r="DC98">
        <f>('RCP26 scenario'!U11*'Unit emission'!U54)*3412969.28327645/Lifetime!$C9</f>
        <v>0</v>
      </c>
      <c r="DD98">
        <f>('RCP26 scenario'!V11*'Unit emission'!V54)*3412969.28327645/Lifetime!$C9</f>
        <v>0</v>
      </c>
      <c r="DE98">
        <f>('RCP26 scenario'!W11*'Unit emission'!W54)*3412969.28327645/Lifetime!$C9</f>
        <v>0</v>
      </c>
      <c r="DF98">
        <f>('RCP26 scenario'!X11*'Unit emission'!X54)*3412969.28327645/Lifetime!$C9</f>
        <v>0</v>
      </c>
      <c r="DG98">
        <f>('RCP26 scenario'!Y11*'Unit emission'!Y54)*3412969.28327645/Lifetime!$C9</f>
        <v>0</v>
      </c>
      <c r="DH98">
        <f>('RCP26 scenario'!Z11*'Unit emission'!Z54)*3412969.28327645/Lifetime!$C9</f>
        <v>0</v>
      </c>
      <c r="DI98">
        <f>('RCP26 scenario'!AA11*'Unit emission'!AA54)*3412969.28327645/Lifetime!$C9</f>
        <v>0</v>
      </c>
      <c r="DJ98">
        <f>('RCP26 scenario'!AB11*'Unit emission'!AB54)*3412969.28327645/Lifetime!$C9</f>
        <v>0</v>
      </c>
      <c r="DK98">
        <f>('RCP26 scenario'!AC11*'Unit emission'!AC54)*3412969.28327645/Lifetime!$C9</f>
        <v>0</v>
      </c>
      <c r="DL98">
        <f>('RCP26 scenario'!AD11*'Unit emission'!AD54)*3412969.28327645/Lifetime!$C9</f>
        <v>0</v>
      </c>
      <c r="DM98">
        <f>('RCP26 scenario'!AE11*'Unit emission'!AE54)*3412969.28327645/Lifetime!$C9</f>
        <v>0</v>
      </c>
      <c r="DN98">
        <f>('RCP26 scenario'!AF11*'Unit emission'!AF54)*3412969.28327645/Lifetime!$C9</f>
        <v>0</v>
      </c>
      <c r="DO98">
        <f>('RCP26 scenario'!AG11*'Unit emission'!AG54)*3412969.28327645/Lifetime!$C9</f>
        <v>0</v>
      </c>
      <c r="DP98">
        <f>('RCP26 scenario'!AH11*'Unit emission'!AH54)*3412969.28327645/Lifetime!$C9</f>
        <v>0</v>
      </c>
      <c r="DQ98">
        <f>('RCP26 scenario'!AI11*'Unit emission'!AI54)*3412969.28327645/Lifetime!$C9</f>
        <v>0</v>
      </c>
      <c r="DR98">
        <f>('RCP26 scenario'!AJ11*'Unit emission'!AJ54)*3412969.28327645</f>
        <v>0</v>
      </c>
      <c r="DS98">
        <f>('RCP26 scenario'!AK11*'Unit emission'!T54)*3412969.28327645/Lifetime!$C9</f>
        <v>0</v>
      </c>
      <c r="DT98">
        <f>('RCP26 scenario'!AL11*'Unit emission'!U54)*3412969.28327645/Lifetime!$C9</f>
        <v>0</v>
      </c>
      <c r="DU98">
        <f>('RCP26 scenario'!AM11*'Unit emission'!V54)*3412969.28327645/Lifetime!$C9</f>
        <v>0</v>
      </c>
      <c r="DV98">
        <f>('RCP26 scenario'!AN11*'Unit emission'!W54)*3412969.28327645/Lifetime!$C9</f>
        <v>0</v>
      </c>
      <c r="DW98">
        <f>('RCP26 scenario'!AO11*'Unit emission'!X54)*3412969.28327645/Lifetime!$C9</f>
        <v>0</v>
      </c>
      <c r="DX98">
        <f>('RCP26 scenario'!AP11*'Unit emission'!Y54)*3412969.28327645/Lifetime!$C9</f>
        <v>0</v>
      </c>
      <c r="DY98">
        <f>('RCP26 scenario'!AQ11*'Unit emission'!Z54)*3412969.28327645/Lifetime!$C9</f>
        <v>0</v>
      </c>
      <c r="DZ98">
        <f>('RCP26 scenario'!AR11*'Unit emission'!AA54)*3412969.28327645/Lifetime!$C9</f>
        <v>0</v>
      </c>
      <c r="EA98">
        <f>('RCP26 scenario'!AS11*'Unit emission'!AB54)*3412969.28327645/Lifetime!$C9</f>
        <v>0</v>
      </c>
      <c r="EB98">
        <f>('RCP26 scenario'!AT11*'Unit emission'!AC54)*3412969.28327645/Lifetime!$C9</f>
        <v>0</v>
      </c>
      <c r="EC98">
        <f>('RCP26 scenario'!AU11*'Unit emission'!AD54)*3412969.28327645/Lifetime!$C9</f>
        <v>0</v>
      </c>
      <c r="ED98">
        <f>('RCP26 scenario'!AV11*'Unit emission'!AE54)*3412969.28327645/Lifetime!$C9</f>
        <v>0</v>
      </c>
      <c r="EE98">
        <f>('RCP26 scenario'!AW11*'Unit emission'!AF54)*3412969.28327645/Lifetime!$C9</f>
        <v>0</v>
      </c>
      <c r="EF98">
        <f>('RCP26 scenario'!AX11*'Unit emission'!AG54)*3412969.28327645/Lifetime!$C9</f>
        <v>0</v>
      </c>
      <c r="EG98">
        <f>('RCP26 scenario'!AY11*'Unit emission'!AH54)*3412969.28327645/Lifetime!$C9</f>
        <v>0</v>
      </c>
      <c r="EH98">
        <f>('RCP26 scenario'!AZ11*'Unit emission'!AI54)*3412969.28327645/Lifetime!$C9</f>
        <v>0</v>
      </c>
      <c r="EI98">
        <f>('RCP26 scenario'!BA11*'Unit emission'!AJ54)*3412969.28327645</f>
        <v>0</v>
      </c>
      <c r="EJ98" s="9">
        <f>('RCP26 scenario'!BB11*'Unit emission'!T54)*3412969.28327645/Lifetime!$C9</f>
        <v>0</v>
      </c>
      <c r="EK98" s="9">
        <f>('RCP26 scenario'!BC11*'Unit emission'!U54)*3412969.28327645/Lifetime!$C9</f>
        <v>0</v>
      </c>
      <c r="EL98" s="9">
        <f>('RCP26 scenario'!BD11*'Unit emission'!V54)*3412969.28327645/Lifetime!$C9</f>
        <v>0</v>
      </c>
      <c r="EM98" s="9">
        <f>('RCP26 scenario'!BE11*'Unit emission'!W54)*3412969.28327645/Lifetime!$C9</f>
        <v>0</v>
      </c>
      <c r="EN98" s="9">
        <f>('RCP26 scenario'!BF11*'Unit emission'!X54)*3412969.28327645/Lifetime!$C9</f>
        <v>0</v>
      </c>
      <c r="EO98" s="9">
        <f>('RCP26 scenario'!BG11*'Unit emission'!Y54)*3412969.28327645/Lifetime!$C9</f>
        <v>0</v>
      </c>
      <c r="EP98" s="9">
        <f>('RCP26 scenario'!BH11*'Unit emission'!Z54)*3412969.28327645/Lifetime!$C9</f>
        <v>0</v>
      </c>
      <c r="EQ98" s="9">
        <f>('RCP26 scenario'!BI11*'Unit emission'!AA54)*3412969.28327645/Lifetime!$C9</f>
        <v>0</v>
      </c>
      <c r="ER98" s="9">
        <f>('RCP26 scenario'!BJ11*'Unit emission'!AB54)*3412969.28327645/Lifetime!$C9</f>
        <v>0</v>
      </c>
      <c r="ES98" s="9">
        <f>('RCP26 scenario'!BK11*'Unit emission'!AC54)*3412969.28327645/Lifetime!$C9</f>
        <v>0</v>
      </c>
      <c r="ET98" s="9">
        <f>('RCP26 scenario'!BL11*'Unit emission'!AD54)*3412969.28327645/Lifetime!$C9</f>
        <v>0</v>
      </c>
      <c r="EU98" s="9">
        <f>('RCP26 scenario'!BM11*'Unit emission'!AE54)*3412969.28327645/Lifetime!$C9</f>
        <v>0</v>
      </c>
      <c r="EV98" s="9">
        <f>('RCP26 scenario'!BN11*'Unit emission'!AF54)*3412969.28327645/Lifetime!$C9</f>
        <v>0</v>
      </c>
      <c r="EW98" s="9">
        <f>('RCP26 scenario'!BO11*'Unit emission'!AG54)*3412969.28327645/Lifetime!$C9</f>
        <v>0</v>
      </c>
      <c r="EX98" s="9">
        <f>('RCP26 scenario'!BP11*'Unit emission'!AH54)*3412969.28327645/Lifetime!$C9</f>
        <v>0</v>
      </c>
      <c r="EY98" s="9">
        <f>('RCP26 scenario'!BQ11*'Unit emission'!AI54)*3412969.28327645/Lifetime!$C9</f>
        <v>0</v>
      </c>
      <c r="EZ98" s="9">
        <f>('RCP26 scenario'!BR11*'Unit emission'!AJ54)*3412969.28327645</f>
        <v>0</v>
      </c>
      <c r="FA98" s="9">
        <f>('RCP26 scenario'!BS11*'Unit emission'!T54)*3412969.28327645/Lifetime!$C9</f>
        <v>0</v>
      </c>
      <c r="FB98" s="9">
        <f>('RCP26 scenario'!BT11*'Unit emission'!U54)*3412969.28327645/Lifetime!$C9</f>
        <v>0</v>
      </c>
      <c r="FC98" s="9">
        <f>('RCP26 scenario'!BU11*'Unit emission'!V54)*3412969.28327645/Lifetime!$C9</f>
        <v>0</v>
      </c>
      <c r="FD98" s="9">
        <f>('RCP26 scenario'!BV11*'Unit emission'!W54)*3412969.28327645/Lifetime!$C9</f>
        <v>0</v>
      </c>
      <c r="FE98" s="9">
        <f>('RCP26 scenario'!BW11*'Unit emission'!X54)*3412969.28327645/Lifetime!$C9</f>
        <v>0</v>
      </c>
      <c r="FF98" s="9">
        <f>('RCP26 scenario'!BX11*'Unit emission'!Y54)*3412969.28327645/Lifetime!$C9</f>
        <v>0</v>
      </c>
      <c r="FG98" s="9">
        <f>('RCP26 scenario'!BY11*'Unit emission'!Z54)*3412969.28327645/Lifetime!$C9</f>
        <v>0</v>
      </c>
      <c r="FH98" s="9">
        <f>('RCP26 scenario'!BZ11*'Unit emission'!AA54)*3412969.28327645/Lifetime!$C9</f>
        <v>0</v>
      </c>
      <c r="FI98" s="9">
        <f>('RCP26 scenario'!CA11*'Unit emission'!AB54)*3412969.28327645/Lifetime!$C9</f>
        <v>0</v>
      </c>
      <c r="FJ98" s="9">
        <f>('RCP26 scenario'!CB11*'Unit emission'!AC54)*3412969.28327645/Lifetime!$C9</f>
        <v>0</v>
      </c>
      <c r="FK98" s="9">
        <f>('RCP26 scenario'!CC11*'Unit emission'!AD54)*3412969.28327645/Lifetime!$C9</f>
        <v>0</v>
      </c>
      <c r="FL98" s="9">
        <f>('RCP26 scenario'!CD11*'Unit emission'!AE54)*3412969.28327645/Lifetime!$C9</f>
        <v>0</v>
      </c>
      <c r="FM98" s="9">
        <f>('RCP26 scenario'!CE11*'Unit emission'!AF54)*3412969.28327645/Lifetime!$C9</f>
        <v>0</v>
      </c>
      <c r="FN98" s="9">
        <f>('RCP26 scenario'!CF11*'Unit emission'!AG54)*3412969.28327645/Lifetime!$C9</f>
        <v>0</v>
      </c>
      <c r="FO98" s="9">
        <f>('RCP26 scenario'!CG11*'Unit emission'!AH54)*3412969.28327645/Lifetime!$C9</f>
        <v>0</v>
      </c>
      <c r="FP98" s="9">
        <f>('RCP26 scenario'!CH11*'Unit emission'!AI54)*3412969.28327645/Lifetime!$C9</f>
        <v>0</v>
      </c>
      <c r="FS98">
        <v>2017</v>
      </c>
      <c r="FT98">
        <f>('RCP19 scenario'!C11*'Unit emission'!AK54)*3412969.28327645/Lifetime!$C9</f>
        <v>0</v>
      </c>
      <c r="FU98">
        <f>('RCP19 scenario'!D11*'Unit emission'!AL54)*3412969.28327645/Lifetime!$C9</f>
        <v>0</v>
      </c>
      <c r="FV98">
        <f>('RCP19 scenario'!E11*'Unit emission'!AM54)*3412969.28327645/Lifetime!$C9</f>
        <v>0</v>
      </c>
      <c r="FW98">
        <f>('RCP19 scenario'!F11*'Unit emission'!AN54)*3412969.28327645/Lifetime!$C9</f>
        <v>0</v>
      </c>
      <c r="FX98">
        <f>('RCP19 scenario'!G11*'Unit emission'!AO54)*3412969.28327645/Lifetime!$C9</f>
        <v>0</v>
      </c>
      <c r="FY98">
        <f>('RCP19 scenario'!H11*'Unit emission'!AP54)*3412969.28327645/Lifetime!$C9</f>
        <v>0</v>
      </c>
      <c r="FZ98">
        <f>('RCP19 scenario'!I11*'Unit emission'!AQ54)*3412969.28327645/Lifetime!$C9</f>
        <v>0</v>
      </c>
      <c r="GA98">
        <f>('RCP19 scenario'!J11*'Unit emission'!AR54)*3412969.28327645/Lifetime!$C9</f>
        <v>0</v>
      </c>
      <c r="GB98">
        <f>('RCP19 scenario'!K11*'Unit emission'!AS54)*3412969.28327645/Lifetime!$C9</f>
        <v>0</v>
      </c>
      <c r="GC98">
        <f>('RCP19 scenario'!L11*'Unit emission'!AT54)*3412969.28327645/Lifetime!$C9</f>
        <v>0</v>
      </c>
      <c r="GD98">
        <f>('RCP19 scenario'!M11*'Unit emission'!AU54)*3412969.28327645/Lifetime!$C9</f>
        <v>0</v>
      </c>
      <c r="GE98">
        <f>('RCP19 scenario'!N11*'Unit emission'!AV54)*3412969.28327645/Lifetime!$C9</f>
        <v>0</v>
      </c>
      <c r="GF98">
        <f>('RCP19 scenario'!O11*'Unit emission'!AW54)*3412969.28327645/Lifetime!$C9</f>
        <v>0</v>
      </c>
      <c r="GG98">
        <f>('RCP19 scenario'!P11*'Unit emission'!AX54)*3412969.28327645/Lifetime!$C9</f>
        <v>0</v>
      </c>
      <c r="GH98">
        <f>('RCP19 scenario'!Q11*'Unit emission'!AY54)*3412969.28327645/Lifetime!$C9</f>
        <v>0</v>
      </c>
      <c r="GI98">
        <f>('RCP19 scenario'!R11*'Unit emission'!AZ54)*3412969.28327645/Lifetime!$C9</f>
        <v>0</v>
      </c>
      <c r="GJ98">
        <f>('RCP19 scenario'!S11*'Unit emission'!BA54)*3412969.28327645</f>
        <v>0</v>
      </c>
      <c r="GK98">
        <f>('RCP19 scenario'!T11*'Unit emission'!AK54)*3412969.28327645/Lifetime!$C9</f>
        <v>0</v>
      </c>
      <c r="GL98">
        <f>('RCP19 scenario'!U11*'Unit emission'!AL54)*3412969.28327645/Lifetime!$C9</f>
        <v>0</v>
      </c>
      <c r="GM98">
        <f>('RCP19 scenario'!V11*'Unit emission'!AM54)*3412969.28327645/Lifetime!$C9</f>
        <v>0</v>
      </c>
      <c r="GN98">
        <f>('RCP19 scenario'!W11*'Unit emission'!AN54)*3412969.28327645/Lifetime!$C9</f>
        <v>0</v>
      </c>
      <c r="GO98">
        <f>('RCP19 scenario'!X11*'Unit emission'!AO54)*3412969.28327645/Lifetime!$C9</f>
        <v>0</v>
      </c>
      <c r="GP98">
        <f>('RCP19 scenario'!Y11*'Unit emission'!AP54)*3412969.28327645/Lifetime!$C9</f>
        <v>0</v>
      </c>
      <c r="GQ98">
        <f>('RCP19 scenario'!Z11*'Unit emission'!AQ54)*3412969.28327645/Lifetime!$C9</f>
        <v>0</v>
      </c>
      <c r="GR98">
        <f>('RCP19 scenario'!AA11*'Unit emission'!AR54)*3412969.28327645/Lifetime!$C9</f>
        <v>0</v>
      </c>
      <c r="GS98">
        <f>('RCP19 scenario'!AB11*'Unit emission'!AS54)*3412969.28327645/Lifetime!$C9</f>
        <v>0</v>
      </c>
      <c r="GT98">
        <f>('RCP19 scenario'!AC11*'Unit emission'!AT54)*3412969.28327645/Lifetime!$C9</f>
        <v>0</v>
      </c>
      <c r="GU98">
        <f>('RCP19 scenario'!AD11*'Unit emission'!AU54)*3412969.28327645/Lifetime!$C9</f>
        <v>0</v>
      </c>
      <c r="GV98">
        <f>('RCP19 scenario'!AE11*'Unit emission'!AV54)*3412969.28327645/Lifetime!$C9</f>
        <v>0</v>
      </c>
      <c r="GW98">
        <f>('RCP19 scenario'!AF11*'Unit emission'!AW54)*3412969.28327645/Lifetime!$C9</f>
        <v>0</v>
      </c>
      <c r="GX98">
        <f>('RCP19 scenario'!AG11*'Unit emission'!AX54)*3412969.28327645/Lifetime!$C9</f>
        <v>0</v>
      </c>
      <c r="GY98">
        <f>('RCP19 scenario'!AH11*'Unit emission'!AY54)*3412969.28327645/Lifetime!$C9</f>
        <v>0</v>
      </c>
      <c r="GZ98">
        <f>('RCP19 scenario'!AI11*'Unit emission'!AZ54)*3412969.28327645/Lifetime!$C9</f>
        <v>0</v>
      </c>
      <c r="HA98">
        <f>('RCP19 scenario'!AJ11*'Unit emission'!BA54)*3412969.28327645</f>
        <v>0</v>
      </c>
      <c r="HB98">
        <f>('RCP19 scenario'!AK11*'Unit emission'!AK54)*3412969.28327645/Lifetime!$C9</f>
        <v>0</v>
      </c>
      <c r="HC98">
        <f>('RCP19 scenario'!AL11*'Unit emission'!AL54)*3412969.28327645/Lifetime!$C9</f>
        <v>0</v>
      </c>
      <c r="HD98">
        <f>('RCP19 scenario'!AM11*'Unit emission'!AM54)*3412969.28327645/Lifetime!$C9</f>
        <v>0</v>
      </c>
      <c r="HE98">
        <f>('RCP19 scenario'!AN11*'Unit emission'!AN54)*3412969.28327645/Lifetime!$C9</f>
        <v>0</v>
      </c>
      <c r="HF98">
        <f>('RCP19 scenario'!AO11*'Unit emission'!AO54)*3412969.28327645/Lifetime!$C9</f>
        <v>0</v>
      </c>
      <c r="HG98">
        <f>('RCP19 scenario'!AP11*'Unit emission'!AP54)*3412969.28327645/Lifetime!$C9</f>
        <v>0</v>
      </c>
      <c r="HH98">
        <f>('RCP19 scenario'!AQ11*'Unit emission'!AQ54)*3412969.28327645/Lifetime!$C9</f>
        <v>0</v>
      </c>
      <c r="HI98">
        <f>('RCP19 scenario'!AR11*'Unit emission'!AR54)*3412969.28327645/Lifetime!$C9</f>
        <v>0</v>
      </c>
      <c r="HJ98">
        <f>('RCP19 scenario'!AS11*'Unit emission'!AS54)*3412969.28327645/Lifetime!$C9</f>
        <v>0</v>
      </c>
      <c r="HK98">
        <f>('RCP19 scenario'!AT11*'Unit emission'!AT54)*3412969.28327645/Lifetime!$C9</f>
        <v>0</v>
      </c>
      <c r="HL98">
        <f>('RCP19 scenario'!AU11*'Unit emission'!AU54)*3412969.28327645/Lifetime!$C9</f>
        <v>0</v>
      </c>
      <c r="HM98">
        <f>('RCP19 scenario'!AV11*'Unit emission'!AV54)*3412969.28327645/Lifetime!$C9</f>
        <v>0</v>
      </c>
      <c r="HN98">
        <f>('RCP19 scenario'!AW11*'Unit emission'!AW54)*3412969.28327645/Lifetime!$C9</f>
        <v>0</v>
      </c>
      <c r="HO98">
        <f>('RCP19 scenario'!AX11*'Unit emission'!AX54)*3412969.28327645/Lifetime!$C9</f>
        <v>0</v>
      </c>
      <c r="HP98">
        <f>('RCP19 scenario'!AY11*'Unit emission'!AY54)*3412969.28327645/Lifetime!$C9</f>
        <v>0</v>
      </c>
      <c r="HQ98">
        <f>('RCP19 scenario'!AZ11*'Unit emission'!AZ54)*3412969.28327645/Lifetime!$C9</f>
        <v>0</v>
      </c>
      <c r="HR98">
        <f>('RCP19 scenario'!BA11*'Unit emission'!BA54)*3412969.28327645</f>
        <v>0</v>
      </c>
      <c r="HS98" s="9">
        <f>('RCP19 scenario'!BB11*'Unit emission'!AK54)*3412969.28327645/Lifetime!$C9</f>
        <v>0</v>
      </c>
      <c r="HT98" s="9">
        <f>('RCP19 scenario'!BC11*'Unit emission'!AL54)*3412969.28327645/Lifetime!$C9</f>
        <v>0</v>
      </c>
      <c r="HU98" s="9">
        <f>('RCP19 scenario'!BD11*'Unit emission'!AM54)*3412969.28327645/Lifetime!$C9</f>
        <v>0</v>
      </c>
      <c r="HV98" s="9">
        <f>('RCP19 scenario'!BE11*'Unit emission'!AN54)*3412969.28327645/Lifetime!$C9</f>
        <v>0</v>
      </c>
      <c r="HW98" s="9">
        <f>('RCP19 scenario'!BF11*'Unit emission'!AO54)*3412969.28327645/Lifetime!$C9</f>
        <v>0</v>
      </c>
      <c r="HX98" s="9">
        <f>('RCP19 scenario'!BG11*'Unit emission'!AP54)*3412969.28327645/Lifetime!$C9</f>
        <v>0</v>
      </c>
      <c r="HY98" s="9">
        <f>('RCP19 scenario'!BH11*'Unit emission'!AQ54)*3412969.28327645/Lifetime!$C9</f>
        <v>0</v>
      </c>
      <c r="HZ98" s="9">
        <f>('RCP19 scenario'!BI11*'Unit emission'!AR54)*3412969.28327645/Lifetime!$C9</f>
        <v>0</v>
      </c>
      <c r="IA98" s="9">
        <f>('RCP19 scenario'!BJ11*'Unit emission'!AS54)*3412969.28327645/Lifetime!$C9</f>
        <v>0</v>
      </c>
      <c r="IB98" s="9">
        <f>('RCP19 scenario'!BK11*'Unit emission'!AT54)*3412969.28327645/Lifetime!$C9</f>
        <v>0</v>
      </c>
      <c r="IC98" s="9">
        <f>('RCP19 scenario'!BL11*'Unit emission'!AU54)*3412969.28327645/Lifetime!$C9</f>
        <v>0</v>
      </c>
      <c r="ID98" s="9">
        <f>('RCP19 scenario'!BM11*'Unit emission'!AV54)*3412969.28327645/Lifetime!$C9</f>
        <v>0</v>
      </c>
      <c r="IE98" s="9">
        <f>('RCP19 scenario'!BN11*'Unit emission'!AW54)*3412969.28327645/Lifetime!$C9</f>
        <v>0</v>
      </c>
      <c r="IF98" s="9">
        <f>('RCP19 scenario'!BO11*'Unit emission'!AX54)*3412969.28327645/Lifetime!$C9</f>
        <v>0</v>
      </c>
      <c r="IG98" s="9">
        <f>('RCP19 scenario'!BP11*'Unit emission'!AY54)*3412969.28327645/Lifetime!$C9</f>
        <v>0</v>
      </c>
      <c r="IH98" s="9">
        <f>('RCP19 scenario'!BQ11*'Unit emission'!AZ54)*3412969.28327645/Lifetime!$C9</f>
        <v>0</v>
      </c>
      <c r="II98" s="9">
        <f>('RCP19 scenario'!BR11*'Unit emission'!BA54)*3412969.28327645</f>
        <v>0</v>
      </c>
      <c r="IJ98" s="9">
        <f>('RCP19 scenario'!BS11*'Unit emission'!AK54)*3412969.28327645/Lifetime!$C9</f>
        <v>0</v>
      </c>
      <c r="IK98" s="9">
        <f>('RCP19 scenario'!BT11*'Unit emission'!AL54)*3412969.28327645/Lifetime!$C9</f>
        <v>0</v>
      </c>
      <c r="IL98" s="9">
        <f>('RCP19 scenario'!BU11*'Unit emission'!AM54)*3412969.28327645/Lifetime!$C9</f>
        <v>0</v>
      </c>
      <c r="IM98" s="9">
        <f>('RCP19 scenario'!BV11*'Unit emission'!AN54)*3412969.28327645/Lifetime!$C9</f>
        <v>0</v>
      </c>
      <c r="IN98" s="9">
        <f>('RCP19 scenario'!BW11*'Unit emission'!AO54)*3412969.28327645/Lifetime!$C9</f>
        <v>0</v>
      </c>
      <c r="IO98" s="9">
        <f>('RCP19 scenario'!BX11*'Unit emission'!AP54)*3412969.28327645/Lifetime!$C9</f>
        <v>0</v>
      </c>
      <c r="IP98" s="9">
        <f>('RCP19 scenario'!BY11*'Unit emission'!AQ54)*3412969.28327645/Lifetime!$C9</f>
        <v>0</v>
      </c>
      <c r="IQ98" s="9">
        <f>('RCP19 scenario'!BZ11*'Unit emission'!AR54)*3412969.28327645/Lifetime!$C9</f>
        <v>0</v>
      </c>
      <c r="IR98" s="9">
        <f>('RCP19 scenario'!CA11*'Unit emission'!AS54)*3412969.28327645/Lifetime!$C9</f>
        <v>0</v>
      </c>
      <c r="IS98" s="9">
        <f>('RCP19 scenario'!CB11*'Unit emission'!AT54)*3412969.28327645/Lifetime!$C9</f>
        <v>0</v>
      </c>
      <c r="IT98" s="9">
        <f>('RCP19 scenario'!CC11*'Unit emission'!AU54)*3412969.28327645/Lifetime!$C9</f>
        <v>0</v>
      </c>
      <c r="IU98" s="9">
        <f>('RCP19 scenario'!CD11*'Unit emission'!AV54)*3412969.28327645/Lifetime!$C9</f>
        <v>0</v>
      </c>
      <c r="IV98" s="9">
        <f>('RCP19 scenario'!CE11*'Unit emission'!AW54)*3412969.28327645/Lifetime!$C9</f>
        <v>0</v>
      </c>
      <c r="IW98" s="9">
        <f>('RCP19 scenario'!CF11*'Unit emission'!AX54)*3412969.28327645/Lifetime!$C9</f>
        <v>0</v>
      </c>
      <c r="IX98" s="9">
        <f>('RCP19 scenario'!CG11*'Unit emission'!AY54)*3412969.28327645/Lifetime!$C9</f>
        <v>0</v>
      </c>
      <c r="IY98" s="9">
        <f>('RCP19 scenario'!CH11*'Unit emission'!AZ54)*3412969.28327645/Lifetime!$C9</f>
        <v>0</v>
      </c>
    </row>
    <row r="99" spans="1:259" x14ac:dyDescent="0.25">
      <c r="A99">
        <v>2018</v>
      </c>
      <c r="B99">
        <f>('Base-scenario'!C12*'Unit emission'!C55)*3412969.28327645/Lifetime!$C10</f>
        <v>0</v>
      </c>
      <c r="C99">
        <f>('Base-scenario'!D12*'Unit emission'!D55)*3412969.28327645/Lifetime!$C10</f>
        <v>0</v>
      </c>
      <c r="D99">
        <f>('Base-scenario'!E12*'Unit emission'!E55)*3412969.28327645/Lifetime!$C10</f>
        <v>0</v>
      </c>
      <c r="E99">
        <f>('Base-scenario'!F12*'Unit emission'!F55)*3412969.28327645/Lifetime!$C10</f>
        <v>0</v>
      </c>
      <c r="F99">
        <f>('Base-scenario'!G12*'Unit emission'!G55)*3412969.28327645/Lifetime!$C10</f>
        <v>0</v>
      </c>
      <c r="G99">
        <f>('Base-scenario'!H12*'Unit emission'!H55)*3412969.28327645/Lifetime!$C10</f>
        <v>0</v>
      </c>
      <c r="H99">
        <f>('Base-scenario'!I12*'Unit emission'!I55)*3412969.28327645/Lifetime!$C10</f>
        <v>0</v>
      </c>
      <c r="I99">
        <f>('Base-scenario'!J12*'Unit emission'!J55)*3412969.28327645/Lifetime!$C10</f>
        <v>0</v>
      </c>
      <c r="J99">
        <f>('Base-scenario'!K12*'Unit emission'!K55)*3412969.28327645/Lifetime!$C10</f>
        <v>0</v>
      </c>
      <c r="K99">
        <f>('Base-scenario'!L12*'Unit emission'!L55)*3412969.28327645/Lifetime!$C10</f>
        <v>0</v>
      </c>
      <c r="L99">
        <f>('Base-scenario'!M12*'Unit emission'!M55)*3412969.28327645/Lifetime!$C10</f>
        <v>0</v>
      </c>
      <c r="M99">
        <f>('Base-scenario'!N12*'Unit emission'!N55)*3412969.28327645/Lifetime!$C10</f>
        <v>0</v>
      </c>
      <c r="N99">
        <f>('Base-scenario'!O12*'Unit emission'!O55)*3412969.28327645/Lifetime!$C10</f>
        <v>0</v>
      </c>
      <c r="O99">
        <f>('Base-scenario'!P12*'Unit emission'!P55)*3412969.28327645/Lifetime!$C10</f>
        <v>0</v>
      </c>
      <c r="P99">
        <f>('Base-scenario'!Q12*'Unit emission'!Q55)*3412969.28327645/Lifetime!$C10</f>
        <v>0</v>
      </c>
      <c r="Q99">
        <f>('Base-scenario'!R12*'Unit emission'!R55)*3412969.28327645/Lifetime!$C10</f>
        <v>0</v>
      </c>
      <c r="R99">
        <v>8</v>
      </c>
      <c r="S99">
        <f>('Base-scenario'!T12*'Unit emission'!C55)*3412969.28327645/Lifetime!$C10</f>
        <v>0</v>
      </c>
      <c r="T99">
        <f>('Base-scenario'!U12*'Unit emission'!D55)*3412969.28327645/Lifetime!$C10</f>
        <v>0</v>
      </c>
      <c r="U99">
        <f>('Base-scenario'!V12*'Unit emission'!E55)*3412969.28327645/Lifetime!$C10</f>
        <v>0</v>
      </c>
      <c r="V99">
        <f>('Base-scenario'!W12*'Unit emission'!F55)*3412969.28327645/Lifetime!$C10</f>
        <v>0</v>
      </c>
      <c r="W99">
        <f>('Base-scenario'!X12*'Unit emission'!G55)*3412969.28327645/Lifetime!$C10</f>
        <v>0</v>
      </c>
      <c r="X99">
        <f>('Base-scenario'!Y12*'Unit emission'!H55)*3412969.28327645/Lifetime!$C10</f>
        <v>0</v>
      </c>
      <c r="Y99">
        <f>('Base-scenario'!Z12*'Unit emission'!I55)*3412969.28327645/Lifetime!$C10</f>
        <v>0</v>
      </c>
      <c r="Z99">
        <f>('Base-scenario'!AA12*'Unit emission'!J55)*3412969.28327645/Lifetime!$C10</f>
        <v>0</v>
      </c>
      <c r="AA99">
        <f>('Base-scenario'!AB12*'Unit emission'!K55)*3412969.28327645/Lifetime!$C10</f>
        <v>0</v>
      </c>
      <c r="AB99">
        <f>('Base-scenario'!AC12*'Unit emission'!L55)*3412969.28327645/Lifetime!$C10</f>
        <v>0</v>
      </c>
      <c r="AC99">
        <f>('Base-scenario'!AD12*'Unit emission'!M55)*3412969.28327645/Lifetime!$C10</f>
        <v>0</v>
      </c>
      <c r="AD99">
        <f>('Base-scenario'!AE12*'Unit emission'!N55)*3412969.28327645/Lifetime!$C10</f>
        <v>0</v>
      </c>
      <c r="AE99">
        <f>('Base-scenario'!AF12*'Unit emission'!O55)*3412969.28327645/Lifetime!$C10</f>
        <v>0</v>
      </c>
      <c r="AF99">
        <f>('Base-scenario'!AG12*'Unit emission'!P55)*3412969.28327645/Lifetime!$C10</f>
        <v>0</v>
      </c>
      <c r="AG99">
        <f>('Base-scenario'!AH12*'Unit emission'!Q55)*3412969.28327645/Lifetime!$C10</f>
        <v>0</v>
      </c>
      <c r="AH99">
        <f>('Base-scenario'!AI12*'Unit emission'!R55)*3412969.28327645/Lifetime!$C10</f>
        <v>0</v>
      </c>
      <c r="AI99">
        <v>8</v>
      </c>
      <c r="AJ99">
        <f>('Base-scenario'!AK12*'Unit emission'!C55)*3412969.28327645/Lifetime!$C10</f>
        <v>0</v>
      </c>
      <c r="AK99">
        <f>('Base-scenario'!AL12*'Unit emission'!D55)*3412969.28327645/Lifetime!$C10</f>
        <v>0</v>
      </c>
      <c r="AL99">
        <f>('Base-scenario'!AM12*'Unit emission'!E55)*3412969.28327645/Lifetime!$C10</f>
        <v>0</v>
      </c>
      <c r="AM99">
        <f>('Base-scenario'!AN12*'Unit emission'!F55)*3412969.28327645/Lifetime!$C10</f>
        <v>0</v>
      </c>
      <c r="AN99">
        <f>('Base-scenario'!AO12*'Unit emission'!G55)*3412969.28327645/Lifetime!$C10</f>
        <v>0</v>
      </c>
      <c r="AO99">
        <f>('Base-scenario'!AP12*'Unit emission'!H55)*3412969.28327645/Lifetime!$C10</f>
        <v>0</v>
      </c>
      <c r="AP99">
        <f>('Base-scenario'!AQ12*'Unit emission'!I55)*3412969.28327645/Lifetime!$C10</f>
        <v>0</v>
      </c>
      <c r="AQ99">
        <f>('Base-scenario'!AR12*'Unit emission'!J55)*3412969.28327645/Lifetime!$C10</f>
        <v>0</v>
      </c>
      <c r="AR99">
        <f>('Base-scenario'!AS12*'Unit emission'!K55)*3412969.28327645/Lifetime!$C10</f>
        <v>0</v>
      </c>
      <c r="AS99">
        <f>('Base-scenario'!AT12*'Unit emission'!L55)*3412969.28327645/Lifetime!$C10</f>
        <v>0</v>
      </c>
      <c r="AT99">
        <f>('Base-scenario'!AU12*'Unit emission'!M55)*3412969.28327645/Lifetime!$C10</f>
        <v>0</v>
      </c>
      <c r="AU99">
        <f>('Base-scenario'!AV12*'Unit emission'!N55)*3412969.28327645/Lifetime!$C10</f>
        <v>0</v>
      </c>
      <c r="AV99">
        <f>('Base-scenario'!AW12*'Unit emission'!O55)*3412969.28327645/Lifetime!$C10</f>
        <v>0</v>
      </c>
      <c r="AW99">
        <f>('Base-scenario'!AX12*'Unit emission'!P55)*3412969.28327645/Lifetime!$C10</f>
        <v>0</v>
      </c>
      <c r="AX99">
        <f>('Base-scenario'!AY12*'Unit emission'!Q55)*3412969.28327645/Lifetime!$C10</f>
        <v>0</v>
      </c>
      <c r="AY99">
        <f>('Base-scenario'!AZ12*'Unit emission'!R55)*3412969.28327645/Lifetime!$C10</f>
        <v>0</v>
      </c>
      <c r="AZ99">
        <v>8</v>
      </c>
      <c r="BA99" s="9">
        <f>('Base-scenario'!BB12*'Unit emission'!C55)*3412969.28327645/Lifetime!$C10</f>
        <v>0</v>
      </c>
      <c r="BB99" s="9">
        <f>('Base-scenario'!BC12*'Unit emission'!D55)*3412969.28327645/Lifetime!$C10</f>
        <v>0</v>
      </c>
      <c r="BC99" s="9">
        <f>('Base-scenario'!BD12*'Unit emission'!E55)*3412969.28327645/Lifetime!$C10</f>
        <v>0</v>
      </c>
      <c r="BD99" s="9">
        <f>('Base-scenario'!BE12*'Unit emission'!F55)*3412969.28327645/Lifetime!$C10</f>
        <v>0</v>
      </c>
      <c r="BE99" s="9">
        <f>('Base-scenario'!BF12*'Unit emission'!G55)*3412969.28327645/Lifetime!$C10</f>
        <v>0</v>
      </c>
      <c r="BF99" s="9">
        <f>('Base-scenario'!BG12*'Unit emission'!H55)*3412969.28327645/Lifetime!$C10</f>
        <v>0</v>
      </c>
      <c r="BG99" s="9">
        <f>('Base-scenario'!BH12*'Unit emission'!I55)*3412969.28327645/Lifetime!$C10</f>
        <v>0</v>
      </c>
      <c r="BH99" s="9">
        <f>('Base-scenario'!BI12*'Unit emission'!J55)*3412969.28327645/Lifetime!$C10</f>
        <v>0</v>
      </c>
      <c r="BI99" s="9">
        <f>('Base-scenario'!BJ12*'Unit emission'!K55)*3412969.28327645/Lifetime!$C10</f>
        <v>0</v>
      </c>
      <c r="BJ99" s="9">
        <f>('Base-scenario'!BK12*'Unit emission'!L55)*3412969.28327645/Lifetime!$C10</f>
        <v>0</v>
      </c>
      <c r="BK99" s="9">
        <f>('Base-scenario'!BL12*'Unit emission'!M55)*3412969.28327645/Lifetime!$C10</f>
        <v>0</v>
      </c>
      <c r="BL99" s="9">
        <f>('Base-scenario'!BM12*'Unit emission'!N55)*3412969.28327645/Lifetime!$C10</f>
        <v>0</v>
      </c>
      <c r="BM99" s="9">
        <f>('Base-scenario'!BN12*'Unit emission'!O55)*3412969.28327645/Lifetime!$C10</f>
        <v>0</v>
      </c>
      <c r="BN99" s="9">
        <f>('Base-scenario'!BO12*'Unit emission'!P55)*3412969.28327645/Lifetime!$C10</f>
        <v>0</v>
      </c>
      <c r="BO99" s="9">
        <f>('Base-scenario'!BP12*'Unit emission'!Q55)*3412969.28327645/Lifetime!$C10</f>
        <v>0</v>
      </c>
      <c r="BP99" s="9">
        <f>('Base-scenario'!BQ12*'Unit emission'!R55)*3412969.28327645/Lifetime!$C10</f>
        <v>0</v>
      </c>
      <c r="BQ99" s="9">
        <v>8</v>
      </c>
      <c r="BR99" s="9">
        <f>('Base-scenario'!BS12*'Unit emission'!C55)*3412969.28327645/Lifetime!$C10</f>
        <v>0</v>
      </c>
      <c r="BS99" s="9">
        <f>('Base-scenario'!BT12*'Unit emission'!D55)*3412969.28327645/Lifetime!$C10</f>
        <v>0</v>
      </c>
      <c r="BT99" s="9">
        <f>('Base-scenario'!BU12*'Unit emission'!E55)*3412969.28327645/Lifetime!$C10</f>
        <v>0</v>
      </c>
      <c r="BU99" s="9">
        <f>('Base-scenario'!BV12*'Unit emission'!F55)*3412969.28327645/Lifetime!$C10</f>
        <v>0</v>
      </c>
      <c r="BV99" s="9">
        <f>('Base-scenario'!BW12*'Unit emission'!G55)*3412969.28327645/Lifetime!$C10</f>
        <v>0</v>
      </c>
      <c r="BW99" s="9">
        <f>('Base-scenario'!BX12*'Unit emission'!H55)*3412969.28327645/Lifetime!$C10</f>
        <v>0</v>
      </c>
      <c r="BX99" s="9">
        <f>('Base-scenario'!BY12*'Unit emission'!I55)*3412969.28327645/Lifetime!$C10</f>
        <v>0</v>
      </c>
      <c r="BY99" s="9">
        <f>('Base-scenario'!BZ12*'Unit emission'!J55)*3412969.28327645/Lifetime!$C10</f>
        <v>0</v>
      </c>
      <c r="BZ99" s="9">
        <f>('Base-scenario'!CA12*'Unit emission'!K55)*3412969.28327645/Lifetime!$C10</f>
        <v>0</v>
      </c>
      <c r="CA99" s="9">
        <f>('Base-scenario'!CB12*'Unit emission'!L55)*3412969.28327645/Lifetime!$C10</f>
        <v>0</v>
      </c>
      <c r="CB99" s="9">
        <f>('Base-scenario'!CC12*'Unit emission'!M55)*3412969.28327645/Lifetime!$C10</f>
        <v>0</v>
      </c>
      <c r="CC99" s="9">
        <f>('Base-scenario'!CD12*'Unit emission'!N55)*3412969.28327645/Lifetime!$C10</f>
        <v>0</v>
      </c>
      <c r="CD99" s="9">
        <f>('Base-scenario'!CE12*'Unit emission'!O55)*3412969.28327645/Lifetime!$C10</f>
        <v>0</v>
      </c>
      <c r="CE99" s="9">
        <f>('Base-scenario'!CF12*'Unit emission'!P55)*3412969.28327645/Lifetime!$C10</f>
        <v>0</v>
      </c>
      <c r="CF99" s="9">
        <f>('Base-scenario'!CG12*'Unit emission'!Q55)*3412969.28327645/Lifetime!$C10</f>
        <v>0</v>
      </c>
      <c r="CG99" s="9">
        <f>('Base-scenario'!CH12*'Unit emission'!R55)*3412969.28327645/Lifetime!$C10</f>
        <v>0</v>
      </c>
      <c r="CJ99">
        <v>2018</v>
      </c>
      <c r="CK99">
        <f>('RCP26 scenario'!C12*'Unit emission'!T55)*3412969.28327645/Lifetime!$C10</f>
        <v>0</v>
      </c>
      <c r="CL99">
        <f>('RCP26 scenario'!D12*'Unit emission'!U55)*3412969.28327645/Lifetime!$C10</f>
        <v>0</v>
      </c>
      <c r="CM99">
        <f>('RCP26 scenario'!E12*'Unit emission'!V55)*3412969.28327645/Lifetime!$C10</f>
        <v>0</v>
      </c>
      <c r="CN99">
        <f>('RCP26 scenario'!F12*'Unit emission'!W55)*3412969.28327645/Lifetime!$C10</f>
        <v>0</v>
      </c>
      <c r="CO99">
        <f>('RCP26 scenario'!G12*'Unit emission'!X55)*3412969.28327645/Lifetime!$C10</f>
        <v>0</v>
      </c>
      <c r="CP99">
        <f>('RCP26 scenario'!H12*'Unit emission'!Y55)*3412969.28327645/Lifetime!$C10</f>
        <v>0</v>
      </c>
      <c r="CQ99">
        <f>('RCP26 scenario'!I12*'Unit emission'!Z55)*3412969.28327645/Lifetime!$C10</f>
        <v>0</v>
      </c>
      <c r="CR99">
        <f>('RCP26 scenario'!J12*'Unit emission'!AA55)*3412969.28327645/Lifetime!$C10</f>
        <v>0</v>
      </c>
      <c r="CS99">
        <f>('RCP26 scenario'!K12*'Unit emission'!AB55)*3412969.28327645/Lifetime!$C10</f>
        <v>0</v>
      </c>
      <c r="CT99">
        <f>('RCP26 scenario'!L12*'Unit emission'!AC55)*3412969.28327645/Lifetime!$C10</f>
        <v>0</v>
      </c>
      <c r="CU99">
        <f>('RCP26 scenario'!M12*'Unit emission'!AD55)*3412969.28327645/Lifetime!$C10</f>
        <v>0</v>
      </c>
      <c r="CV99">
        <f>('RCP26 scenario'!N12*'Unit emission'!AE55)*3412969.28327645/Lifetime!$C10</f>
        <v>0</v>
      </c>
      <c r="CW99">
        <f>('RCP26 scenario'!O12*'Unit emission'!AF55)*3412969.28327645/Lifetime!$C10</f>
        <v>0</v>
      </c>
      <c r="CX99">
        <f>('RCP26 scenario'!P12*'Unit emission'!AG55)*3412969.28327645/Lifetime!$C10</f>
        <v>0</v>
      </c>
      <c r="CY99">
        <f>('RCP26 scenario'!Q12*'Unit emission'!AH55)*3412969.28327645/Lifetime!$C10</f>
        <v>0</v>
      </c>
      <c r="CZ99">
        <f>('RCP26 scenario'!R12*'Unit emission'!AI55)*3412969.28327645/Lifetime!$C10</f>
        <v>0</v>
      </c>
      <c r="DA99">
        <f>('RCP26 scenario'!S12*'Unit emission'!AJ55)*3412969.28327645</f>
        <v>0</v>
      </c>
      <c r="DB99">
        <f>('RCP26 scenario'!T12*'Unit emission'!T55)*3412969.28327645/Lifetime!$C10</f>
        <v>0</v>
      </c>
      <c r="DC99">
        <f>('RCP26 scenario'!U12*'Unit emission'!U55)*3412969.28327645/Lifetime!$C10</f>
        <v>0</v>
      </c>
      <c r="DD99">
        <f>('RCP26 scenario'!V12*'Unit emission'!V55)*3412969.28327645/Lifetime!$C10</f>
        <v>0</v>
      </c>
      <c r="DE99">
        <f>('RCP26 scenario'!W12*'Unit emission'!W55)*3412969.28327645/Lifetime!$C10</f>
        <v>0</v>
      </c>
      <c r="DF99">
        <f>('RCP26 scenario'!X12*'Unit emission'!X55)*3412969.28327645/Lifetime!$C10</f>
        <v>0</v>
      </c>
      <c r="DG99">
        <f>('RCP26 scenario'!Y12*'Unit emission'!Y55)*3412969.28327645/Lifetime!$C10</f>
        <v>0</v>
      </c>
      <c r="DH99">
        <f>('RCP26 scenario'!Z12*'Unit emission'!Z55)*3412969.28327645/Lifetime!$C10</f>
        <v>0</v>
      </c>
      <c r="DI99">
        <f>('RCP26 scenario'!AA12*'Unit emission'!AA55)*3412969.28327645/Lifetime!$C10</f>
        <v>0</v>
      </c>
      <c r="DJ99">
        <f>('RCP26 scenario'!AB12*'Unit emission'!AB55)*3412969.28327645/Lifetime!$C10</f>
        <v>0</v>
      </c>
      <c r="DK99">
        <f>('RCP26 scenario'!AC12*'Unit emission'!AC55)*3412969.28327645/Lifetime!$C10</f>
        <v>0</v>
      </c>
      <c r="DL99">
        <f>('RCP26 scenario'!AD12*'Unit emission'!AD55)*3412969.28327645/Lifetime!$C10</f>
        <v>0</v>
      </c>
      <c r="DM99">
        <f>('RCP26 scenario'!AE12*'Unit emission'!AE55)*3412969.28327645/Lifetime!$C10</f>
        <v>0</v>
      </c>
      <c r="DN99">
        <f>('RCP26 scenario'!AF12*'Unit emission'!AF55)*3412969.28327645/Lifetime!$C10</f>
        <v>0</v>
      </c>
      <c r="DO99">
        <f>('RCP26 scenario'!AG12*'Unit emission'!AG55)*3412969.28327645/Lifetime!$C10</f>
        <v>0</v>
      </c>
      <c r="DP99">
        <f>('RCP26 scenario'!AH12*'Unit emission'!AH55)*3412969.28327645/Lifetime!$C10</f>
        <v>0</v>
      </c>
      <c r="DQ99">
        <f>('RCP26 scenario'!AI12*'Unit emission'!AI55)*3412969.28327645/Lifetime!$C10</f>
        <v>0</v>
      </c>
      <c r="DR99">
        <f>('RCP26 scenario'!AJ12*'Unit emission'!AJ55)*3412969.28327645</f>
        <v>0</v>
      </c>
      <c r="DS99">
        <f>('RCP26 scenario'!AK12*'Unit emission'!T55)*3412969.28327645/Lifetime!$C10</f>
        <v>0</v>
      </c>
      <c r="DT99">
        <f>('RCP26 scenario'!AL12*'Unit emission'!U55)*3412969.28327645/Lifetime!$C10</f>
        <v>0</v>
      </c>
      <c r="DU99">
        <f>('RCP26 scenario'!AM12*'Unit emission'!V55)*3412969.28327645/Lifetime!$C10</f>
        <v>0</v>
      </c>
      <c r="DV99">
        <f>('RCP26 scenario'!AN12*'Unit emission'!W55)*3412969.28327645/Lifetime!$C10</f>
        <v>0</v>
      </c>
      <c r="DW99">
        <f>('RCP26 scenario'!AO12*'Unit emission'!X55)*3412969.28327645/Lifetime!$C10</f>
        <v>0</v>
      </c>
      <c r="DX99">
        <f>('RCP26 scenario'!AP12*'Unit emission'!Y55)*3412969.28327645/Lifetime!$C10</f>
        <v>0</v>
      </c>
      <c r="DY99">
        <f>('RCP26 scenario'!AQ12*'Unit emission'!Z55)*3412969.28327645/Lifetime!$C10</f>
        <v>0</v>
      </c>
      <c r="DZ99">
        <f>('RCP26 scenario'!AR12*'Unit emission'!AA55)*3412969.28327645/Lifetime!$C10</f>
        <v>0</v>
      </c>
      <c r="EA99">
        <f>('RCP26 scenario'!AS12*'Unit emission'!AB55)*3412969.28327645/Lifetime!$C10</f>
        <v>0</v>
      </c>
      <c r="EB99">
        <f>('RCP26 scenario'!AT12*'Unit emission'!AC55)*3412969.28327645/Lifetime!$C10</f>
        <v>0</v>
      </c>
      <c r="EC99">
        <f>('RCP26 scenario'!AU12*'Unit emission'!AD55)*3412969.28327645/Lifetime!$C10</f>
        <v>0</v>
      </c>
      <c r="ED99">
        <f>('RCP26 scenario'!AV12*'Unit emission'!AE55)*3412969.28327645/Lifetime!$C10</f>
        <v>0</v>
      </c>
      <c r="EE99">
        <f>('RCP26 scenario'!AW12*'Unit emission'!AF55)*3412969.28327645/Lifetime!$C10</f>
        <v>0</v>
      </c>
      <c r="EF99">
        <f>('RCP26 scenario'!AX12*'Unit emission'!AG55)*3412969.28327645/Lifetime!$C10</f>
        <v>0</v>
      </c>
      <c r="EG99">
        <f>('RCP26 scenario'!AY12*'Unit emission'!AH55)*3412969.28327645/Lifetime!$C10</f>
        <v>0</v>
      </c>
      <c r="EH99">
        <f>('RCP26 scenario'!AZ12*'Unit emission'!AI55)*3412969.28327645/Lifetime!$C10</f>
        <v>0</v>
      </c>
      <c r="EI99">
        <f>('RCP26 scenario'!BA12*'Unit emission'!AJ55)*3412969.28327645</f>
        <v>0</v>
      </c>
      <c r="EJ99" s="9">
        <f>('RCP26 scenario'!BB12*'Unit emission'!T55)*3412969.28327645/Lifetime!$C10</f>
        <v>0</v>
      </c>
      <c r="EK99" s="9">
        <f>('RCP26 scenario'!BC12*'Unit emission'!U55)*3412969.28327645/Lifetime!$C10</f>
        <v>0</v>
      </c>
      <c r="EL99" s="9">
        <f>('RCP26 scenario'!BD12*'Unit emission'!V55)*3412969.28327645/Lifetime!$C10</f>
        <v>0</v>
      </c>
      <c r="EM99" s="9">
        <f>('RCP26 scenario'!BE12*'Unit emission'!W55)*3412969.28327645/Lifetime!$C10</f>
        <v>0</v>
      </c>
      <c r="EN99" s="9">
        <f>('RCP26 scenario'!BF12*'Unit emission'!X55)*3412969.28327645/Lifetime!$C10</f>
        <v>0</v>
      </c>
      <c r="EO99" s="9">
        <f>('RCP26 scenario'!BG12*'Unit emission'!Y55)*3412969.28327645/Lifetime!$C10</f>
        <v>0</v>
      </c>
      <c r="EP99" s="9">
        <f>('RCP26 scenario'!BH12*'Unit emission'!Z55)*3412969.28327645/Lifetime!$C10</f>
        <v>0</v>
      </c>
      <c r="EQ99" s="9">
        <f>('RCP26 scenario'!BI12*'Unit emission'!AA55)*3412969.28327645/Lifetime!$C10</f>
        <v>0</v>
      </c>
      <c r="ER99" s="9">
        <f>('RCP26 scenario'!BJ12*'Unit emission'!AB55)*3412969.28327645/Lifetime!$C10</f>
        <v>0</v>
      </c>
      <c r="ES99" s="9">
        <f>('RCP26 scenario'!BK12*'Unit emission'!AC55)*3412969.28327645/Lifetime!$C10</f>
        <v>0</v>
      </c>
      <c r="ET99" s="9">
        <f>('RCP26 scenario'!BL12*'Unit emission'!AD55)*3412969.28327645/Lifetime!$C10</f>
        <v>0</v>
      </c>
      <c r="EU99" s="9">
        <f>('RCP26 scenario'!BM12*'Unit emission'!AE55)*3412969.28327645/Lifetime!$C10</f>
        <v>0</v>
      </c>
      <c r="EV99" s="9">
        <f>('RCP26 scenario'!BN12*'Unit emission'!AF55)*3412969.28327645/Lifetime!$C10</f>
        <v>0</v>
      </c>
      <c r="EW99" s="9">
        <f>('RCP26 scenario'!BO12*'Unit emission'!AG55)*3412969.28327645/Lifetime!$C10</f>
        <v>0</v>
      </c>
      <c r="EX99" s="9">
        <f>('RCP26 scenario'!BP12*'Unit emission'!AH55)*3412969.28327645/Lifetime!$C10</f>
        <v>0</v>
      </c>
      <c r="EY99" s="9">
        <f>('RCP26 scenario'!BQ12*'Unit emission'!AI55)*3412969.28327645/Lifetime!$C10</f>
        <v>0</v>
      </c>
      <c r="EZ99" s="9">
        <f>('RCP26 scenario'!BR12*'Unit emission'!AJ55)*3412969.28327645</f>
        <v>0</v>
      </c>
      <c r="FA99" s="9">
        <f>('RCP26 scenario'!BS12*'Unit emission'!T55)*3412969.28327645/Lifetime!$C10</f>
        <v>0</v>
      </c>
      <c r="FB99" s="9">
        <f>('RCP26 scenario'!BT12*'Unit emission'!U55)*3412969.28327645/Lifetime!$C10</f>
        <v>0</v>
      </c>
      <c r="FC99" s="9">
        <f>('RCP26 scenario'!BU12*'Unit emission'!V55)*3412969.28327645/Lifetime!$C10</f>
        <v>0</v>
      </c>
      <c r="FD99" s="9">
        <f>('RCP26 scenario'!BV12*'Unit emission'!W55)*3412969.28327645/Lifetime!$C10</f>
        <v>0</v>
      </c>
      <c r="FE99" s="9">
        <f>('RCP26 scenario'!BW12*'Unit emission'!X55)*3412969.28327645/Lifetime!$C10</f>
        <v>0</v>
      </c>
      <c r="FF99" s="9">
        <f>('RCP26 scenario'!BX12*'Unit emission'!Y55)*3412969.28327645/Lifetime!$C10</f>
        <v>0</v>
      </c>
      <c r="FG99" s="9">
        <f>('RCP26 scenario'!BY12*'Unit emission'!Z55)*3412969.28327645/Lifetime!$C10</f>
        <v>0</v>
      </c>
      <c r="FH99" s="9">
        <f>('RCP26 scenario'!BZ12*'Unit emission'!AA55)*3412969.28327645/Lifetime!$C10</f>
        <v>0</v>
      </c>
      <c r="FI99" s="9">
        <f>('RCP26 scenario'!CA12*'Unit emission'!AB55)*3412969.28327645/Lifetime!$C10</f>
        <v>0</v>
      </c>
      <c r="FJ99" s="9">
        <f>('RCP26 scenario'!CB12*'Unit emission'!AC55)*3412969.28327645/Lifetime!$C10</f>
        <v>0</v>
      </c>
      <c r="FK99" s="9">
        <f>('RCP26 scenario'!CC12*'Unit emission'!AD55)*3412969.28327645/Lifetime!$C10</f>
        <v>0</v>
      </c>
      <c r="FL99" s="9">
        <f>('RCP26 scenario'!CD12*'Unit emission'!AE55)*3412969.28327645/Lifetime!$C10</f>
        <v>0</v>
      </c>
      <c r="FM99" s="9">
        <f>('RCP26 scenario'!CE12*'Unit emission'!AF55)*3412969.28327645/Lifetime!$C10</f>
        <v>0</v>
      </c>
      <c r="FN99" s="9">
        <f>('RCP26 scenario'!CF12*'Unit emission'!AG55)*3412969.28327645/Lifetime!$C10</f>
        <v>0</v>
      </c>
      <c r="FO99" s="9">
        <f>('RCP26 scenario'!CG12*'Unit emission'!AH55)*3412969.28327645/Lifetime!$C10</f>
        <v>0</v>
      </c>
      <c r="FP99" s="9">
        <f>('RCP26 scenario'!CH12*'Unit emission'!AI55)*3412969.28327645/Lifetime!$C10</f>
        <v>0</v>
      </c>
      <c r="FS99">
        <v>2018</v>
      </c>
      <c r="FT99">
        <f>('RCP19 scenario'!C12*'Unit emission'!AK55)*3412969.28327645/Lifetime!$C10</f>
        <v>0</v>
      </c>
      <c r="FU99">
        <f>('RCP19 scenario'!D12*'Unit emission'!AL55)*3412969.28327645/Lifetime!$C10</f>
        <v>0</v>
      </c>
      <c r="FV99">
        <f>('RCP19 scenario'!E12*'Unit emission'!AM55)*3412969.28327645/Lifetime!$C10</f>
        <v>0</v>
      </c>
      <c r="FW99">
        <f>('RCP19 scenario'!F12*'Unit emission'!AN55)*3412969.28327645/Lifetime!$C10</f>
        <v>0</v>
      </c>
      <c r="FX99">
        <f>('RCP19 scenario'!G12*'Unit emission'!AO55)*3412969.28327645/Lifetime!$C10</f>
        <v>0</v>
      </c>
      <c r="FY99">
        <f>('RCP19 scenario'!H12*'Unit emission'!AP55)*3412969.28327645/Lifetime!$C10</f>
        <v>0</v>
      </c>
      <c r="FZ99">
        <f>('RCP19 scenario'!I12*'Unit emission'!AQ55)*3412969.28327645/Lifetime!$C10</f>
        <v>0</v>
      </c>
      <c r="GA99">
        <f>('RCP19 scenario'!J12*'Unit emission'!AR55)*3412969.28327645/Lifetime!$C10</f>
        <v>0</v>
      </c>
      <c r="GB99">
        <f>('RCP19 scenario'!K12*'Unit emission'!AS55)*3412969.28327645/Lifetime!$C10</f>
        <v>0</v>
      </c>
      <c r="GC99">
        <f>('RCP19 scenario'!L12*'Unit emission'!AT55)*3412969.28327645/Lifetime!$C10</f>
        <v>0</v>
      </c>
      <c r="GD99">
        <f>('RCP19 scenario'!M12*'Unit emission'!AU55)*3412969.28327645/Lifetime!$C10</f>
        <v>0</v>
      </c>
      <c r="GE99">
        <f>('RCP19 scenario'!N12*'Unit emission'!AV55)*3412969.28327645/Lifetime!$C10</f>
        <v>0</v>
      </c>
      <c r="GF99">
        <f>('RCP19 scenario'!O12*'Unit emission'!AW55)*3412969.28327645/Lifetime!$C10</f>
        <v>0</v>
      </c>
      <c r="GG99">
        <f>('RCP19 scenario'!P12*'Unit emission'!AX55)*3412969.28327645/Lifetime!$C10</f>
        <v>0</v>
      </c>
      <c r="GH99">
        <f>('RCP19 scenario'!Q12*'Unit emission'!AY55)*3412969.28327645/Lifetime!$C10</f>
        <v>0</v>
      </c>
      <c r="GI99">
        <f>('RCP19 scenario'!R12*'Unit emission'!AZ55)*3412969.28327645/Lifetime!$C10</f>
        <v>0</v>
      </c>
      <c r="GJ99">
        <f>('RCP19 scenario'!S12*'Unit emission'!BA55)*3412969.28327645</f>
        <v>0</v>
      </c>
      <c r="GK99">
        <f>('RCP19 scenario'!T12*'Unit emission'!AK55)*3412969.28327645/Lifetime!$C10</f>
        <v>0</v>
      </c>
      <c r="GL99">
        <f>('RCP19 scenario'!U12*'Unit emission'!AL55)*3412969.28327645/Lifetime!$C10</f>
        <v>0</v>
      </c>
      <c r="GM99">
        <f>('RCP19 scenario'!V12*'Unit emission'!AM55)*3412969.28327645/Lifetime!$C10</f>
        <v>0</v>
      </c>
      <c r="GN99">
        <f>('RCP19 scenario'!W12*'Unit emission'!AN55)*3412969.28327645/Lifetime!$C10</f>
        <v>0</v>
      </c>
      <c r="GO99">
        <f>('RCP19 scenario'!X12*'Unit emission'!AO55)*3412969.28327645/Lifetime!$C10</f>
        <v>0</v>
      </c>
      <c r="GP99">
        <f>('RCP19 scenario'!Y12*'Unit emission'!AP55)*3412969.28327645/Lifetime!$C10</f>
        <v>0</v>
      </c>
      <c r="GQ99">
        <f>('RCP19 scenario'!Z12*'Unit emission'!AQ55)*3412969.28327645/Lifetime!$C10</f>
        <v>0</v>
      </c>
      <c r="GR99">
        <f>('RCP19 scenario'!AA12*'Unit emission'!AR55)*3412969.28327645/Lifetime!$C10</f>
        <v>0</v>
      </c>
      <c r="GS99">
        <f>('RCP19 scenario'!AB12*'Unit emission'!AS55)*3412969.28327645/Lifetime!$C10</f>
        <v>0</v>
      </c>
      <c r="GT99">
        <f>('RCP19 scenario'!AC12*'Unit emission'!AT55)*3412969.28327645/Lifetime!$C10</f>
        <v>0</v>
      </c>
      <c r="GU99">
        <f>('RCP19 scenario'!AD12*'Unit emission'!AU55)*3412969.28327645/Lifetime!$C10</f>
        <v>0</v>
      </c>
      <c r="GV99">
        <f>('RCP19 scenario'!AE12*'Unit emission'!AV55)*3412969.28327645/Lifetime!$C10</f>
        <v>0</v>
      </c>
      <c r="GW99">
        <f>('RCP19 scenario'!AF12*'Unit emission'!AW55)*3412969.28327645/Lifetime!$C10</f>
        <v>0</v>
      </c>
      <c r="GX99">
        <f>('RCP19 scenario'!AG12*'Unit emission'!AX55)*3412969.28327645/Lifetime!$C10</f>
        <v>0</v>
      </c>
      <c r="GY99">
        <f>('RCP19 scenario'!AH12*'Unit emission'!AY55)*3412969.28327645/Lifetime!$C10</f>
        <v>0</v>
      </c>
      <c r="GZ99">
        <f>('RCP19 scenario'!AI12*'Unit emission'!AZ55)*3412969.28327645/Lifetime!$C10</f>
        <v>0</v>
      </c>
      <c r="HA99">
        <f>('RCP19 scenario'!AJ12*'Unit emission'!BA55)*3412969.28327645</f>
        <v>0</v>
      </c>
      <c r="HB99">
        <f>('RCP19 scenario'!AK12*'Unit emission'!AK55)*3412969.28327645/Lifetime!$C10</f>
        <v>0</v>
      </c>
      <c r="HC99">
        <f>('RCP19 scenario'!AL12*'Unit emission'!AL55)*3412969.28327645/Lifetime!$C10</f>
        <v>0</v>
      </c>
      <c r="HD99">
        <f>('RCP19 scenario'!AM12*'Unit emission'!AM55)*3412969.28327645/Lifetime!$C10</f>
        <v>0</v>
      </c>
      <c r="HE99">
        <f>('RCP19 scenario'!AN12*'Unit emission'!AN55)*3412969.28327645/Lifetime!$C10</f>
        <v>0</v>
      </c>
      <c r="HF99">
        <f>('RCP19 scenario'!AO12*'Unit emission'!AO55)*3412969.28327645/Lifetime!$C10</f>
        <v>0</v>
      </c>
      <c r="HG99">
        <f>('RCP19 scenario'!AP12*'Unit emission'!AP55)*3412969.28327645/Lifetime!$C10</f>
        <v>0</v>
      </c>
      <c r="HH99">
        <f>('RCP19 scenario'!AQ12*'Unit emission'!AQ55)*3412969.28327645/Lifetime!$C10</f>
        <v>0</v>
      </c>
      <c r="HI99">
        <f>('RCP19 scenario'!AR12*'Unit emission'!AR55)*3412969.28327645/Lifetime!$C10</f>
        <v>0</v>
      </c>
      <c r="HJ99">
        <f>('RCP19 scenario'!AS12*'Unit emission'!AS55)*3412969.28327645/Lifetime!$C10</f>
        <v>0</v>
      </c>
      <c r="HK99">
        <f>('RCP19 scenario'!AT12*'Unit emission'!AT55)*3412969.28327645/Lifetime!$C10</f>
        <v>0</v>
      </c>
      <c r="HL99">
        <f>('RCP19 scenario'!AU12*'Unit emission'!AU55)*3412969.28327645/Lifetime!$C10</f>
        <v>0</v>
      </c>
      <c r="HM99">
        <f>('RCP19 scenario'!AV12*'Unit emission'!AV55)*3412969.28327645/Lifetime!$C10</f>
        <v>0</v>
      </c>
      <c r="HN99">
        <f>('RCP19 scenario'!AW12*'Unit emission'!AW55)*3412969.28327645/Lifetime!$C10</f>
        <v>0</v>
      </c>
      <c r="HO99">
        <f>('RCP19 scenario'!AX12*'Unit emission'!AX55)*3412969.28327645/Lifetime!$C10</f>
        <v>0</v>
      </c>
      <c r="HP99">
        <f>('RCP19 scenario'!AY12*'Unit emission'!AY55)*3412969.28327645/Lifetime!$C10</f>
        <v>0</v>
      </c>
      <c r="HQ99">
        <f>('RCP19 scenario'!AZ12*'Unit emission'!AZ55)*3412969.28327645/Lifetime!$C10</f>
        <v>0</v>
      </c>
      <c r="HR99">
        <f>('RCP19 scenario'!BA12*'Unit emission'!BA55)*3412969.28327645</f>
        <v>0</v>
      </c>
      <c r="HS99" s="9">
        <f>('RCP19 scenario'!BB12*'Unit emission'!AK55)*3412969.28327645/Lifetime!$C10</f>
        <v>0</v>
      </c>
      <c r="HT99" s="9">
        <f>('RCP19 scenario'!BC12*'Unit emission'!AL55)*3412969.28327645/Lifetime!$C10</f>
        <v>0</v>
      </c>
      <c r="HU99" s="9">
        <f>('RCP19 scenario'!BD12*'Unit emission'!AM55)*3412969.28327645/Lifetime!$C10</f>
        <v>0</v>
      </c>
      <c r="HV99" s="9">
        <f>('RCP19 scenario'!BE12*'Unit emission'!AN55)*3412969.28327645/Lifetime!$C10</f>
        <v>0</v>
      </c>
      <c r="HW99" s="9">
        <f>('RCP19 scenario'!BF12*'Unit emission'!AO55)*3412969.28327645/Lifetime!$C10</f>
        <v>0</v>
      </c>
      <c r="HX99" s="9">
        <f>('RCP19 scenario'!BG12*'Unit emission'!AP55)*3412969.28327645/Lifetime!$C10</f>
        <v>0</v>
      </c>
      <c r="HY99" s="9">
        <f>('RCP19 scenario'!BH12*'Unit emission'!AQ55)*3412969.28327645/Lifetime!$C10</f>
        <v>0</v>
      </c>
      <c r="HZ99" s="9">
        <f>('RCP19 scenario'!BI12*'Unit emission'!AR55)*3412969.28327645/Lifetime!$C10</f>
        <v>0</v>
      </c>
      <c r="IA99" s="9">
        <f>('RCP19 scenario'!BJ12*'Unit emission'!AS55)*3412969.28327645/Lifetime!$C10</f>
        <v>0</v>
      </c>
      <c r="IB99" s="9">
        <f>('RCP19 scenario'!BK12*'Unit emission'!AT55)*3412969.28327645/Lifetime!$C10</f>
        <v>0</v>
      </c>
      <c r="IC99" s="9">
        <f>('RCP19 scenario'!BL12*'Unit emission'!AU55)*3412969.28327645/Lifetime!$C10</f>
        <v>0</v>
      </c>
      <c r="ID99" s="9">
        <f>('RCP19 scenario'!BM12*'Unit emission'!AV55)*3412969.28327645/Lifetime!$C10</f>
        <v>0</v>
      </c>
      <c r="IE99" s="9">
        <f>('RCP19 scenario'!BN12*'Unit emission'!AW55)*3412969.28327645/Lifetime!$C10</f>
        <v>0</v>
      </c>
      <c r="IF99" s="9">
        <f>('RCP19 scenario'!BO12*'Unit emission'!AX55)*3412969.28327645/Lifetime!$C10</f>
        <v>0</v>
      </c>
      <c r="IG99" s="9">
        <f>('RCP19 scenario'!BP12*'Unit emission'!AY55)*3412969.28327645/Lifetime!$C10</f>
        <v>0</v>
      </c>
      <c r="IH99" s="9">
        <f>('RCP19 scenario'!BQ12*'Unit emission'!AZ55)*3412969.28327645/Lifetime!$C10</f>
        <v>0</v>
      </c>
      <c r="II99" s="9">
        <f>('RCP19 scenario'!BR12*'Unit emission'!BA55)*3412969.28327645</f>
        <v>0</v>
      </c>
      <c r="IJ99" s="9">
        <f>('RCP19 scenario'!BS12*'Unit emission'!AK55)*3412969.28327645/Lifetime!$C10</f>
        <v>0</v>
      </c>
      <c r="IK99" s="9">
        <f>('RCP19 scenario'!BT12*'Unit emission'!AL55)*3412969.28327645/Lifetime!$C10</f>
        <v>0</v>
      </c>
      <c r="IL99" s="9">
        <f>('RCP19 scenario'!BU12*'Unit emission'!AM55)*3412969.28327645/Lifetime!$C10</f>
        <v>0</v>
      </c>
      <c r="IM99" s="9">
        <f>('RCP19 scenario'!BV12*'Unit emission'!AN55)*3412969.28327645/Lifetime!$C10</f>
        <v>0</v>
      </c>
      <c r="IN99" s="9">
        <f>('RCP19 scenario'!BW12*'Unit emission'!AO55)*3412969.28327645/Lifetime!$C10</f>
        <v>0</v>
      </c>
      <c r="IO99" s="9">
        <f>('RCP19 scenario'!BX12*'Unit emission'!AP55)*3412969.28327645/Lifetime!$C10</f>
        <v>0</v>
      </c>
      <c r="IP99" s="9">
        <f>('RCP19 scenario'!BY12*'Unit emission'!AQ55)*3412969.28327645/Lifetime!$C10</f>
        <v>0</v>
      </c>
      <c r="IQ99" s="9">
        <f>('RCP19 scenario'!BZ12*'Unit emission'!AR55)*3412969.28327645/Lifetime!$C10</f>
        <v>0</v>
      </c>
      <c r="IR99" s="9">
        <f>('RCP19 scenario'!CA12*'Unit emission'!AS55)*3412969.28327645/Lifetime!$C10</f>
        <v>0</v>
      </c>
      <c r="IS99" s="9">
        <f>('RCP19 scenario'!CB12*'Unit emission'!AT55)*3412969.28327645/Lifetime!$C10</f>
        <v>0</v>
      </c>
      <c r="IT99" s="9">
        <f>('RCP19 scenario'!CC12*'Unit emission'!AU55)*3412969.28327645/Lifetime!$C10</f>
        <v>0</v>
      </c>
      <c r="IU99" s="9">
        <f>('RCP19 scenario'!CD12*'Unit emission'!AV55)*3412969.28327645/Lifetime!$C10</f>
        <v>0</v>
      </c>
      <c r="IV99" s="9">
        <f>('RCP19 scenario'!CE12*'Unit emission'!AW55)*3412969.28327645/Lifetime!$C10</f>
        <v>0</v>
      </c>
      <c r="IW99" s="9">
        <f>('RCP19 scenario'!CF12*'Unit emission'!AX55)*3412969.28327645/Lifetime!$C10</f>
        <v>0</v>
      </c>
      <c r="IX99" s="9">
        <f>('RCP19 scenario'!CG12*'Unit emission'!AY55)*3412969.28327645/Lifetime!$C10</f>
        <v>0</v>
      </c>
      <c r="IY99" s="9">
        <f>('RCP19 scenario'!CH12*'Unit emission'!AZ55)*3412969.28327645/Lifetime!$C10</f>
        <v>0</v>
      </c>
    </row>
    <row r="100" spans="1:259" x14ac:dyDescent="0.25">
      <c r="A100">
        <v>2019</v>
      </c>
      <c r="B100">
        <f>('Base-scenario'!C13*'Unit emission'!C56)*3412969.28327645/Lifetime!$C11</f>
        <v>0</v>
      </c>
      <c r="C100">
        <f>('Base-scenario'!D13*'Unit emission'!D56)*3412969.28327645/Lifetime!$C11</f>
        <v>0</v>
      </c>
      <c r="D100">
        <f>('Base-scenario'!E13*'Unit emission'!E56)*3412969.28327645/Lifetime!$C11</f>
        <v>0</v>
      </c>
      <c r="E100">
        <f>('Base-scenario'!F13*'Unit emission'!F56)*3412969.28327645/Lifetime!$C11</f>
        <v>0</v>
      </c>
      <c r="F100">
        <f>('Base-scenario'!G13*'Unit emission'!G56)*3412969.28327645/Lifetime!$C11</f>
        <v>0</v>
      </c>
      <c r="G100">
        <f>('Base-scenario'!H13*'Unit emission'!H56)*3412969.28327645/Lifetime!$C11</f>
        <v>0</v>
      </c>
      <c r="H100">
        <f>('Base-scenario'!I13*'Unit emission'!I56)*3412969.28327645/Lifetime!$C11</f>
        <v>0</v>
      </c>
      <c r="I100">
        <f>('Base-scenario'!J13*'Unit emission'!J56)*3412969.28327645/Lifetime!$C11</f>
        <v>0</v>
      </c>
      <c r="J100">
        <f>('Base-scenario'!K13*'Unit emission'!K56)*3412969.28327645/Lifetime!$C11</f>
        <v>0</v>
      </c>
      <c r="K100">
        <f>('Base-scenario'!L13*'Unit emission'!L56)*3412969.28327645/Lifetime!$C11</f>
        <v>0</v>
      </c>
      <c r="L100">
        <f>('Base-scenario'!M13*'Unit emission'!M56)*3412969.28327645/Lifetime!$C11</f>
        <v>0</v>
      </c>
      <c r="M100">
        <f>('Base-scenario'!N13*'Unit emission'!N56)*3412969.28327645/Lifetime!$C11</f>
        <v>0</v>
      </c>
      <c r="N100">
        <f>('Base-scenario'!O13*'Unit emission'!O56)*3412969.28327645/Lifetime!$C11</f>
        <v>0</v>
      </c>
      <c r="O100">
        <f>('Base-scenario'!P13*'Unit emission'!P56)*3412969.28327645/Lifetime!$C11</f>
        <v>0</v>
      </c>
      <c r="P100">
        <f>('Base-scenario'!Q13*'Unit emission'!Q56)*3412969.28327645/Lifetime!$C11</f>
        <v>0</v>
      </c>
      <c r="Q100">
        <f>('Base-scenario'!R13*'Unit emission'!R56)*3412969.28327645/Lifetime!$C11</f>
        <v>0</v>
      </c>
      <c r="R100">
        <v>9</v>
      </c>
      <c r="S100">
        <f>('Base-scenario'!T13*'Unit emission'!C56)*3412969.28327645/Lifetime!$C11</f>
        <v>0</v>
      </c>
      <c r="T100">
        <f>('Base-scenario'!U13*'Unit emission'!D56)*3412969.28327645/Lifetime!$C11</f>
        <v>0</v>
      </c>
      <c r="U100">
        <f>('Base-scenario'!V13*'Unit emission'!E56)*3412969.28327645/Lifetime!$C11</f>
        <v>0</v>
      </c>
      <c r="V100">
        <f>('Base-scenario'!W13*'Unit emission'!F56)*3412969.28327645/Lifetime!$C11</f>
        <v>0</v>
      </c>
      <c r="W100">
        <f>('Base-scenario'!X13*'Unit emission'!G56)*3412969.28327645/Lifetime!$C11</f>
        <v>0</v>
      </c>
      <c r="X100">
        <f>('Base-scenario'!Y13*'Unit emission'!H56)*3412969.28327645/Lifetime!$C11</f>
        <v>0</v>
      </c>
      <c r="Y100">
        <f>('Base-scenario'!Z13*'Unit emission'!I56)*3412969.28327645/Lifetime!$C11</f>
        <v>0</v>
      </c>
      <c r="Z100">
        <f>('Base-scenario'!AA13*'Unit emission'!J56)*3412969.28327645/Lifetime!$C11</f>
        <v>0</v>
      </c>
      <c r="AA100">
        <f>('Base-scenario'!AB13*'Unit emission'!K56)*3412969.28327645/Lifetime!$C11</f>
        <v>0</v>
      </c>
      <c r="AB100">
        <f>('Base-scenario'!AC13*'Unit emission'!L56)*3412969.28327645/Lifetime!$C11</f>
        <v>0</v>
      </c>
      <c r="AC100">
        <f>('Base-scenario'!AD13*'Unit emission'!M56)*3412969.28327645/Lifetime!$C11</f>
        <v>0</v>
      </c>
      <c r="AD100">
        <f>('Base-scenario'!AE13*'Unit emission'!N56)*3412969.28327645/Lifetime!$C11</f>
        <v>0</v>
      </c>
      <c r="AE100">
        <f>('Base-scenario'!AF13*'Unit emission'!O56)*3412969.28327645/Lifetime!$C11</f>
        <v>0</v>
      </c>
      <c r="AF100">
        <f>('Base-scenario'!AG13*'Unit emission'!P56)*3412969.28327645/Lifetime!$C11</f>
        <v>0</v>
      </c>
      <c r="AG100">
        <f>('Base-scenario'!AH13*'Unit emission'!Q56)*3412969.28327645/Lifetime!$C11</f>
        <v>0</v>
      </c>
      <c r="AH100">
        <f>('Base-scenario'!AI13*'Unit emission'!R56)*3412969.28327645/Lifetime!$C11</f>
        <v>0</v>
      </c>
      <c r="AI100">
        <v>9</v>
      </c>
      <c r="AJ100">
        <f>('Base-scenario'!AK13*'Unit emission'!C56)*3412969.28327645/Lifetime!$C11</f>
        <v>0</v>
      </c>
      <c r="AK100">
        <f>('Base-scenario'!AL13*'Unit emission'!D56)*3412969.28327645/Lifetime!$C11</f>
        <v>0</v>
      </c>
      <c r="AL100">
        <f>('Base-scenario'!AM13*'Unit emission'!E56)*3412969.28327645/Lifetime!$C11</f>
        <v>0</v>
      </c>
      <c r="AM100">
        <f>('Base-scenario'!AN13*'Unit emission'!F56)*3412969.28327645/Lifetime!$C11</f>
        <v>0</v>
      </c>
      <c r="AN100">
        <f>('Base-scenario'!AO13*'Unit emission'!G56)*3412969.28327645/Lifetime!$C11</f>
        <v>0</v>
      </c>
      <c r="AO100">
        <f>('Base-scenario'!AP13*'Unit emission'!H56)*3412969.28327645/Lifetime!$C11</f>
        <v>0</v>
      </c>
      <c r="AP100">
        <f>('Base-scenario'!AQ13*'Unit emission'!I56)*3412969.28327645/Lifetime!$C11</f>
        <v>0</v>
      </c>
      <c r="AQ100">
        <f>('Base-scenario'!AR13*'Unit emission'!J56)*3412969.28327645/Lifetime!$C11</f>
        <v>0</v>
      </c>
      <c r="AR100">
        <f>('Base-scenario'!AS13*'Unit emission'!K56)*3412969.28327645/Lifetime!$C11</f>
        <v>0</v>
      </c>
      <c r="AS100">
        <f>('Base-scenario'!AT13*'Unit emission'!L56)*3412969.28327645/Lifetime!$C11</f>
        <v>0</v>
      </c>
      <c r="AT100">
        <f>('Base-scenario'!AU13*'Unit emission'!M56)*3412969.28327645/Lifetime!$C11</f>
        <v>0</v>
      </c>
      <c r="AU100">
        <f>('Base-scenario'!AV13*'Unit emission'!N56)*3412969.28327645/Lifetime!$C11</f>
        <v>0</v>
      </c>
      <c r="AV100">
        <f>('Base-scenario'!AW13*'Unit emission'!O56)*3412969.28327645/Lifetime!$C11</f>
        <v>0</v>
      </c>
      <c r="AW100">
        <f>('Base-scenario'!AX13*'Unit emission'!P56)*3412969.28327645/Lifetime!$C11</f>
        <v>0</v>
      </c>
      <c r="AX100">
        <f>('Base-scenario'!AY13*'Unit emission'!Q56)*3412969.28327645/Lifetime!$C11</f>
        <v>0</v>
      </c>
      <c r="AY100">
        <f>('Base-scenario'!AZ13*'Unit emission'!R56)*3412969.28327645/Lifetime!$C11</f>
        <v>0</v>
      </c>
      <c r="AZ100">
        <v>9</v>
      </c>
      <c r="BA100" s="9">
        <f>('Base-scenario'!BB13*'Unit emission'!C56)*3412969.28327645/Lifetime!$C11</f>
        <v>0</v>
      </c>
      <c r="BB100" s="9">
        <f>('Base-scenario'!BC13*'Unit emission'!D56)*3412969.28327645/Lifetime!$C11</f>
        <v>0</v>
      </c>
      <c r="BC100" s="9">
        <f>('Base-scenario'!BD13*'Unit emission'!E56)*3412969.28327645/Lifetime!$C11</f>
        <v>0</v>
      </c>
      <c r="BD100" s="9">
        <f>('Base-scenario'!BE13*'Unit emission'!F56)*3412969.28327645/Lifetime!$C11</f>
        <v>0</v>
      </c>
      <c r="BE100" s="9">
        <f>('Base-scenario'!BF13*'Unit emission'!G56)*3412969.28327645/Lifetime!$C11</f>
        <v>0</v>
      </c>
      <c r="BF100" s="9">
        <f>('Base-scenario'!BG13*'Unit emission'!H56)*3412969.28327645/Lifetime!$C11</f>
        <v>0</v>
      </c>
      <c r="BG100" s="9">
        <f>('Base-scenario'!BH13*'Unit emission'!I56)*3412969.28327645/Lifetime!$C11</f>
        <v>0</v>
      </c>
      <c r="BH100" s="9">
        <f>('Base-scenario'!BI13*'Unit emission'!J56)*3412969.28327645/Lifetime!$C11</f>
        <v>0</v>
      </c>
      <c r="BI100" s="9">
        <f>('Base-scenario'!BJ13*'Unit emission'!K56)*3412969.28327645/Lifetime!$C11</f>
        <v>0</v>
      </c>
      <c r="BJ100" s="9">
        <f>('Base-scenario'!BK13*'Unit emission'!L56)*3412969.28327645/Lifetime!$C11</f>
        <v>0</v>
      </c>
      <c r="BK100" s="9">
        <f>('Base-scenario'!BL13*'Unit emission'!M56)*3412969.28327645/Lifetime!$C11</f>
        <v>0</v>
      </c>
      <c r="BL100" s="9">
        <f>('Base-scenario'!BM13*'Unit emission'!N56)*3412969.28327645/Lifetime!$C11</f>
        <v>0</v>
      </c>
      <c r="BM100" s="9">
        <f>('Base-scenario'!BN13*'Unit emission'!O56)*3412969.28327645/Lifetime!$C11</f>
        <v>0</v>
      </c>
      <c r="BN100" s="9">
        <f>('Base-scenario'!BO13*'Unit emission'!P56)*3412969.28327645/Lifetime!$C11</f>
        <v>0</v>
      </c>
      <c r="BO100" s="9">
        <f>('Base-scenario'!BP13*'Unit emission'!Q56)*3412969.28327645/Lifetime!$C11</f>
        <v>0</v>
      </c>
      <c r="BP100" s="9">
        <f>('Base-scenario'!BQ13*'Unit emission'!R56)*3412969.28327645/Lifetime!$C11</f>
        <v>0</v>
      </c>
      <c r="BQ100" s="9">
        <v>9</v>
      </c>
      <c r="BR100" s="9">
        <f>('Base-scenario'!BS13*'Unit emission'!C56)*3412969.28327645/Lifetime!$C11</f>
        <v>0</v>
      </c>
      <c r="BS100" s="9">
        <f>('Base-scenario'!BT13*'Unit emission'!D56)*3412969.28327645/Lifetime!$C11</f>
        <v>0</v>
      </c>
      <c r="BT100" s="9">
        <f>('Base-scenario'!BU13*'Unit emission'!E56)*3412969.28327645/Lifetime!$C11</f>
        <v>0</v>
      </c>
      <c r="BU100" s="9">
        <f>('Base-scenario'!BV13*'Unit emission'!F56)*3412969.28327645/Lifetime!$C11</f>
        <v>0</v>
      </c>
      <c r="BV100" s="9">
        <f>('Base-scenario'!BW13*'Unit emission'!G56)*3412969.28327645/Lifetime!$C11</f>
        <v>0</v>
      </c>
      <c r="BW100" s="9">
        <f>('Base-scenario'!BX13*'Unit emission'!H56)*3412969.28327645/Lifetime!$C11</f>
        <v>0</v>
      </c>
      <c r="BX100" s="9">
        <f>('Base-scenario'!BY13*'Unit emission'!I56)*3412969.28327645/Lifetime!$C11</f>
        <v>0</v>
      </c>
      <c r="BY100" s="9">
        <f>('Base-scenario'!BZ13*'Unit emission'!J56)*3412969.28327645/Lifetime!$C11</f>
        <v>0</v>
      </c>
      <c r="BZ100" s="9">
        <f>('Base-scenario'!CA13*'Unit emission'!K56)*3412969.28327645/Lifetime!$C11</f>
        <v>0</v>
      </c>
      <c r="CA100" s="9">
        <f>('Base-scenario'!CB13*'Unit emission'!L56)*3412969.28327645/Lifetime!$C11</f>
        <v>0</v>
      </c>
      <c r="CB100" s="9">
        <f>('Base-scenario'!CC13*'Unit emission'!M56)*3412969.28327645/Lifetime!$C11</f>
        <v>0</v>
      </c>
      <c r="CC100" s="9">
        <f>('Base-scenario'!CD13*'Unit emission'!N56)*3412969.28327645/Lifetime!$C11</f>
        <v>0</v>
      </c>
      <c r="CD100" s="9">
        <f>('Base-scenario'!CE13*'Unit emission'!O56)*3412969.28327645/Lifetime!$C11</f>
        <v>0</v>
      </c>
      <c r="CE100" s="9">
        <f>('Base-scenario'!CF13*'Unit emission'!P56)*3412969.28327645/Lifetime!$C11</f>
        <v>0</v>
      </c>
      <c r="CF100" s="9">
        <f>('Base-scenario'!CG13*'Unit emission'!Q56)*3412969.28327645/Lifetime!$C11</f>
        <v>0</v>
      </c>
      <c r="CG100" s="9">
        <f>('Base-scenario'!CH13*'Unit emission'!R56)*3412969.28327645/Lifetime!$C11</f>
        <v>0</v>
      </c>
      <c r="CJ100">
        <v>2019</v>
      </c>
      <c r="CK100">
        <f>('RCP26 scenario'!C13*'Unit emission'!T56)*3412969.28327645/Lifetime!$C11</f>
        <v>0</v>
      </c>
      <c r="CL100">
        <f>('RCP26 scenario'!D13*'Unit emission'!U56)*3412969.28327645/Lifetime!$C11</f>
        <v>0</v>
      </c>
      <c r="CM100">
        <f>('RCP26 scenario'!E13*'Unit emission'!V56)*3412969.28327645/Lifetime!$C11</f>
        <v>0</v>
      </c>
      <c r="CN100">
        <f>('RCP26 scenario'!F13*'Unit emission'!W56)*3412969.28327645/Lifetime!$C11</f>
        <v>0</v>
      </c>
      <c r="CO100">
        <f>('RCP26 scenario'!G13*'Unit emission'!X56)*3412969.28327645/Lifetime!$C11</f>
        <v>0</v>
      </c>
      <c r="CP100">
        <f>('RCP26 scenario'!H13*'Unit emission'!Y56)*3412969.28327645/Lifetime!$C11</f>
        <v>0</v>
      </c>
      <c r="CQ100">
        <f>('RCP26 scenario'!I13*'Unit emission'!Z56)*3412969.28327645/Lifetime!$C11</f>
        <v>0</v>
      </c>
      <c r="CR100">
        <f>('RCP26 scenario'!J13*'Unit emission'!AA56)*3412969.28327645/Lifetime!$C11</f>
        <v>0</v>
      </c>
      <c r="CS100">
        <f>('RCP26 scenario'!K13*'Unit emission'!AB56)*3412969.28327645/Lifetime!$C11</f>
        <v>0</v>
      </c>
      <c r="CT100">
        <f>('RCP26 scenario'!L13*'Unit emission'!AC56)*3412969.28327645/Lifetime!$C11</f>
        <v>0</v>
      </c>
      <c r="CU100">
        <f>('RCP26 scenario'!M13*'Unit emission'!AD56)*3412969.28327645/Lifetime!$C11</f>
        <v>0</v>
      </c>
      <c r="CV100">
        <f>('RCP26 scenario'!N13*'Unit emission'!AE56)*3412969.28327645/Lifetime!$C11</f>
        <v>0</v>
      </c>
      <c r="CW100">
        <f>('RCP26 scenario'!O13*'Unit emission'!AF56)*3412969.28327645/Lifetime!$C11</f>
        <v>0</v>
      </c>
      <c r="CX100">
        <f>('RCP26 scenario'!P13*'Unit emission'!AG56)*3412969.28327645/Lifetime!$C11</f>
        <v>0</v>
      </c>
      <c r="CY100">
        <f>('RCP26 scenario'!Q13*'Unit emission'!AH56)*3412969.28327645/Lifetime!$C11</f>
        <v>0</v>
      </c>
      <c r="CZ100">
        <f>('RCP26 scenario'!R13*'Unit emission'!AI56)*3412969.28327645/Lifetime!$C11</f>
        <v>0</v>
      </c>
      <c r="DA100">
        <f>('RCP26 scenario'!S13*'Unit emission'!AJ56)*3412969.28327645</f>
        <v>0</v>
      </c>
      <c r="DB100">
        <f>('RCP26 scenario'!T13*'Unit emission'!T56)*3412969.28327645/Lifetime!$C11</f>
        <v>0</v>
      </c>
      <c r="DC100">
        <f>('RCP26 scenario'!U13*'Unit emission'!U56)*3412969.28327645/Lifetime!$C11</f>
        <v>0</v>
      </c>
      <c r="DD100">
        <f>('RCP26 scenario'!V13*'Unit emission'!V56)*3412969.28327645/Lifetime!$C11</f>
        <v>0</v>
      </c>
      <c r="DE100">
        <f>('RCP26 scenario'!W13*'Unit emission'!W56)*3412969.28327645/Lifetime!$C11</f>
        <v>0</v>
      </c>
      <c r="DF100">
        <f>('RCP26 scenario'!X13*'Unit emission'!X56)*3412969.28327645/Lifetime!$C11</f>
        <v>0</v>
      </c>
      <c r="DG100">
        <f>('RCP26 scenario'!Y13*'Unit emission'!Y56)*3412969.28327645/Lifetime!$C11</f>
        <v>0</v>
      </c>
      <c r="DH100">
        <f>('RCP26 scenario'!Z13*'Unit emission'!Z56)*3412969.28327645/Lifetime!$C11</f>
        <v>0</v>
      </c>
      <c r="DI100">
        <f>('RCP26 scenario'!AA13*'Unit emission'!AA56)*3412969.28327645/Lifetime!$C11</f>
        <v>0</v>
      </c>
      <c r="DJ100">
        <f>('RCP26 scenario'!AB13*'Unit emission'!AB56)*3412969.28327645/Lifetime!$C11</f>
        <v>0</v>
      </c>
      <c r="DK100">
        <f>('RCP26 scenario'!AC13*'Unit emission'!AC56)*3412969.28327645/Lifetime!$C11</f>
        <v>0</v>
      </c>
      <c r="DL100">
        <f>('RCP26 scenario'!AD13*'Unit emission'!AD56)*3412969.28327645/Lifetime!$C11</f>
        <v>0</v>
      </c>
      <c r="DM100">
        <f>('RCP26 scenario'!AE13*'Unit emission'!AE56)*3412969.28327645/Lifetime!$C11</f>
        <v>0</v>
      </c>
      <c r="DN100">
        <f>('RCP26 scenario'!AF13*'Unit emission'!AF56)*3412969.28327645/Lifetime!$C11</f>
        <v>0</v>
      </c>
      <c r="DO100">
        <f>('RCP26 scenario'!AG13*'Unit emission'!AG56)*3412969.28327645/Lifetime!$C11</f>
        <v>0</v>
      </c>
      <c r="DP100">
        <f>('RCP26 scenario'!AH13*'Unit emission'!AH56)*3412969.28327645/Lifetime!$C11</f>
        <v>0</v>
      </c>
      <c r="DQ100">
        <f>('RCP26 scenario'!AI13*'Unit emission'!AI56)*3412969.28327645/Lifetime!$C11</f>
        <v>0</v>
      </c>
      <c r="DR100">
        <f>('RCP26 scenario'!AJ13*'Unit emission'!AJ56)*3412969.28327645</f>
        <v>0</v>
      </c>
      <c r="DS100">
        <f>('RCP26 scenario'!AK13*'Unit emission'!T56)*3412969.28327645/Lifetime!$C11</f>
        <v>0</v>
      </c>
      <c r="DT100">
        <f>('RCP26 scenario'!AL13*'Unit emission'!U56)*3412969.28327645/Lifetime!$C11</f>
        <v>0</v>
      </c>
      <c r="DU100">
        <f>('RCP26 scenario'!AM13*'Unit emission'!V56)*3412969.28327645/Lifetime!$C11</f>
        <v>0</v>
      </c>
      <c r="DV100">
        <f>('RCP26 scenario'!AN13*'Unit emission'!W56)*3412969.28327645/Lifetime!$C11</f>
        <v>0</v>
      </c>
      <c r="DW100">
        <f>('RCP26 scenario'!AO13*'Unit emission'!X56)*3412969.28327645/Lifetime!$C11</f>
        <v>0</v>
      </c>
      <c r="DX100">
        <f>('RCP26 scenario'!AP13*'Unit emission'!Y56)*3412969.28327645/Lifetime!$C11</f>
        <v>0</v>
      </c>
      <c r="DY100">
        <f>('RCP26 scenario'!AQ13*'Unit emission'!Z56)*3412969.28327645/Lifetime!$C11</f>
        <v>0</v>
      </c>
      <c r="DZ100">
        <f>('RCP26 scenario'!AR13*'Unit emission'!AA56)*3412969.28327645/Lifetime!$C11</f>
        <v>0</v>
      </c>
      <c r="EA100">
        <f>('RCP26 scenario'!AS13*'Unit emission'!AB56)*3412969.28327645/Lifetime!$C11</f>
        <v>0</v>
      </c>
      <c r="EB100">
        <f>('RCP26 scenario'!AT13*'Unit emission'!AC56)*3412969.28327645/Lifetime!$C11</f>
        <v>0</v>
      </c>
      <c r="EC100">
        <f>('RCP26 scenario'!AU13*'Unit emission'!AD56)*3412969.28327645/Lifetime!$C11</f>
        <v>0</v>
      </c>
      <c r="ED100">
        <f>('RCP26 scenario'!AV13*'Unit emission'!AE56)*3412969.28327645/Lifetime!$C11</f>
        <v>0</v>
      </c>
      <c r="EE100">
        <f>('RCP26 scenario'!AW13*'Unit emission'!AF56)*3412969.28327645/Lifetime!$C11</f>
        <v>0</v>
      </c>
      <c r="EF100">
        <f>('RCP26 scenario'!AX13*'Unit emission'!AG56)*3412969.28327645/Lifetime!$C11</f>
        <v>0</v>
      </c>
      <c r="EG100">
        <f>('RCP26 scenario'!AY13*'Unit emission'!AH56)*3412969.28327645/Lifetime!$C11</f>
        <v>0</v>
      </c>
      <c r="EH100">
        <f>('RCP26 scenario'!AZ13*'Unit emission'!AI56)*3412969.28327645/Lifetime!$C11</f>
        <v>0</v>
      </c>
      <c r="EI100">
        <f>('RCP26 scenario'!BA13*'Unit emission'!AJ56)*3412969.28327645</f>
        <v>0</v>
      </c>
      <c r="EJ100" s="9">
        <f>('RCP26 scenario'!BB13*'Unit emission'!T56)*3412969.28327645/Lifetime!$C11</f>
        <v>0</v>
      </c>
      <c r="EK100" s="9">
        <f>('RCP26 scenario'!BC13*'Unit emission'!U56)*3412969.28327645/Lifetime!$C11</f>
        <v>0</v>
      </c>
      <c r="EL100" s="9">
        <f>('RCP26 scenario'!BD13*'Unit emission'!V56)*3412969.28327645/Lifetime!$C11</f>
        <v>0</v>
      </c>
      <c r="EM100" s="9">
        <f>('RCP26 scenario'!BE13*'Unit emission'!W56)*3412969.28327645/Lifetime!$C11</f>
        <v>0</v>
      </c>
      <c r="EN100" s="9">
        <f>('RCP26 scenario'!BF13*'Unit emission'!X56)*3412969.28327645/Lifetime!$C11</f>
        <v>0</v>
      </c>
      <c r="EO100" s="9">
        <f>('RCP26 scenario'!BG13*'Unit emission'!Y56)*3412969.28327645/Lifetime!$C11</f>
        <v>0</v>
      </c>
      <c r="EP100" s="9">
        <f>('RCP26 scenario'!BH13*'Unit emission'!Z56)*3412969.28327645/Lifetime!$C11</f>
        <v>0</v>
      </c>
      <c r="EQ100" s="9">
        <f>('RCP26 scenario'!BI13*'Unit emission'!AA56)*3412969.28327645/Lifetime!$C11</f>
        <v>0</v>
      </c>
      <c r="ER100" s="9">
        <f>('RCP26 scenario'!BJ13*'Unit emission'!AB56)*3412969.28327645/Lifetime!$C11</f>
        <v>0</v>
      </c>
      <c r="ES100" s="9">
        <f>('RCP26 scenario'!BK13*'Unit emission'!AC56)*3412969.28327645/Lifetime!$C11</f>
        <v>0</v>
      </c>
      <c r="ET100" s="9">
        <f>('RCP26 scenario'!BL13*'Unit emission'!AD56)*3412969.28327645/Lifetime!$C11</f>
        <v>0</v>
      </c>
      <c r="EU100" s="9">
        <f>('RCP26 scenario'!BM13*'Unit emission'!AE56)*3412969.28327645/Lifetime!$C11</f>
        <v>0</v>
      </c>
      <c r="EV100" s="9">
        <f>('RCP26 scenario'!BN13*'Unit emission'!AF56)*3412969.28327645/Lifetime!$C11</f>
        <v>0</v>
      </c>
      <c r="EW100" s="9">
        <f>('RCP26 scenario'!BO13*'Unit emission'!AG56)*3412969.28327645/Lifetime!$C11</f>
        <v>0</v>
      </c>
      <c r="EX100" s="9">
        <f>('RCP26 scenario'!BP13*'Unit emission'!AH56)*3412969.28327645/Lifetime!$C11</f>
        <v>0</v>
      </c>
      <c r="EY100" s="9">
        <f>('RCP26 scenario'!BQ13*'Unit emission'!AI56)*3412969.28327645/Lifetime!$C11</f>
        <v>0</v>
      </c>
      <c r="EZ100" s="9">
        <f>('RCP26 scenario'!BR13*'Unit emission'!AJ56)*3412969.28327645</f>
        <v>0</v>
      </c>
      <c r="FA100" s="9">
        <f>('RCP26 scenario'!BS13*'Unit emission'!T56)*3412969.28327645/Lifetime!$C11</f>
        <v>0</v>
      </c>
      <c r="FB100" s="9">
        <f>('RCP26 scenario'!BT13*'Unit emission'!U56)*3412969.28327645/Lifetime!$C11</f>
        <v>0</v>
      </c>
      <c r="FC100" s="9">
        <f>('RCP26 scenario'!BU13*'Unit emission'!V56)*3412969.28327645/Lifetime!$C11</f>
        <v>0</v>
      </c>
      <c r="FD100" s="9">
        <f>('RCP26 scenario'!BV13*'Unit emission'!W56)*3412969.28327645/Lifetime!$C11</f>
        <v>0</v>
      </c>
      <c r="FE100" s="9">
        <f>('RCP26 scenario'!BW13*'Unit emission'!X56)*3412969.28327645/Lifetime!$C11</f>
        <v>0</v>
      </c>
      <c r="FF100" s="9">
        <f>('RCP26 scenario'!BX13*'Unit emission'!Y56)*3412969.28327645/Lifetime!$C11</f>
        <v>0</v>
      </c>
      <c r="FG100" s="9">
        <f>('RCP26 scenario'!BY13*'Unit emission'!Z56)*3412969.28327645/Lifetime!$C11</f>
        <v>0</v>
      </c>
      <c r="FH100" s="9">
        <f>('RCP26 scenario'!BZ13*'Unit emission'!AA56)*3412969.28327645/Lifetime!$C11</f>
        <v>0</v>
      </c>
      <c r="FI100" s="9">
        <f>('RCP26 scenario'!CA13*'Unit emission'!AB56)*3412969.28327645/Lifetime!$C11</f>
        <v>0</v>
      </c>
      <c r="FJ100" s="9">
        <f>('RCP26 scenario'!CB13*'Unit emission'!AC56)*3412969.28327645/Lifetime!$C11</f>
        <v>0</v>
      </c>
      <c r="FK100" s="9">
        <f>('RCP26 scenario'!CC13*'Unit emission'!AD56)*3412969.28327645/Lifetime!$C11</f>
        <v>0</v>
      </c>
      <c r="FL100" s="9">
        <f>('RCP26 scenario'!CD13*'Unit emission'!AE56)*3412969.28327645/Lifetime!$C11</f>
        <v>0</v>
      </c>
      <c r="FM100" s="9">
        <f>('RCP26 scenario'!CE13*'Unit emission'!AF56)*3412969.28327645/Lifetime!$C11</f>
        <v>0</v>
      </c>
      <c r="FN100" s="9">
        <f>('RCP26 scenario'!CF13*'Unit emission'!AG56)*3412969.28327645/Lifetime!$C11</f>
        <v>0</v>
      </c>
      <c r="FO100" s="9">
        <f>('RCP26 scenario'!CG13*'Unit emission'!AH56)*3412969.28327645/Lifetime!$C11</f>
        <v>0</v>
      </c>
      <c r="FP100" s="9">
        <f>('RCP26 scenario'!CH13*'Unit emission'!AI56)*3412969.28327645/Lifetime!$C11</f>
        <v>0</v>
      </c>
      <c r="FS100">
        <v>2019</v>
      </c>
      <c r="FT100">
        <f>('RCP19 scenario'!C13*'Unit emission'!AK56)*3412969.28327645/Lifetime!$C11</f>
        <v>0</v>
      </c>
      <c r="FU100">
        <f>('RCP19 scenario'!D13*'Unit emission'!AL56)*3412969.28327645/Lifetime!$C11</f>
        <v>0</v>
      </c>
      <c r="FV100">
        <f>('RCP19 scenario'!E13*'Unit emission'!AM56)*3412969.28327645/Lifetime!$C11</f>
        <v>0</v>
      </c>
      <c r="FW100">
        <f>('RCP19 scenario'!F13*'Unit emission'!AN56)*3412969.28327645/Lifetime!$C11</f>
        <v>0</v>
      </c>
      <c r="FX100">
        <f>('RCP19 scenario'!G13*'Unit emission'!AO56)*3412969.28327645/Lifetime!$C11</f>
        <v>0</v>
      </c>
      <c r="FY100">
        <f>('RCP19 scenario'!H13*'Unit emission'!AP56)*3412969.28327645/Lifetime!$C11</f>
        <v>0</v>
      </c>
      <c r="FZ100">
        <f>('RCP19 scenario'!I13*'Unit emission'!AQ56)*3412969.28327645/Lifetime!$C11</f>
        <v>0</v>
      </c>
      <c r="GA100">
        <f>('RCP19 scenario'!J13*'Unit emission'!AR56)*3412969.28327645/Lifetime!$C11</f>
        <v>0</v>
      </c>
      <c r="GB100">
        <f>('RCP19 scenario'!K13*'Unit emission'!AS56)*3412969.28327645/Lifetime!$C11</f>
        <v>0</v>
      </c>
      <c r="GC100">
        <f>('RCP19 scenario'!L13*'Unit emission'!AT56)*3412969.28327645/Lifetime!$C11</f>
        <v>0</v>
      </c>
      <c r="GD100">
        <f>('RCP19 scenario'!M13*'Unit emission'!AU56)*3412969.28327645/Lifetime!$C11</f>
        <v>0</v>
      </c>
      <c r="GE100">
        <f>('RCP19 scenario'!N13*'Unit emission'!AV56)*3412969.28327645/Lifetime!$C11</f>
        <v>0</v>
      </c>
      <c r="GF100">
        <f>('RCP19 scenario'!O13*'Unit emission'!AW56)*3412969.28327645/Lifetime!$C11</f>
        <v>0</v>
      </c>
      <c r="GG100">
        <f>('RCP19 scenario'!P13*'Unit emission'!AX56)*3412969.28327645/Lifetime!$C11</f>
        <v>0</v>
      </c>
      <c r="GH100">
        <f>('RCP19 scenario'!Q13*'Unit emission'!AY56)*3412969.28327645/Lifetime!$C11</f>
        <v>0</v>
      </c>
      <c r="GI100">
        <f>('RCP19 scenario'!R13*'Unit emission'!AZ56)*3412969.28327645/Lifetime!$C11</f>
        <v>0</v>
      </c>
      <c r="GJ100">
        <f>('RCP19 scenario'!S13*'Unit emission'!BA56)*3412969.28327645</f>
        <v>0</v>
      </c>
      <c r="GK100">
        <f>('RCP19 scenario'!T13*'Unit emission'!AK56)*3412969.28327645/Lifetime!$C11</f>
        <v>0</v>
      </c>
      <c r="GL100">
        <f>('RCP19 scenario'!U13*'Unit emission'!AL56)*3412969.28327645/Lifetime!$C11</f>
        <v>0</v>
      </c>
      <c r="GM100">
        <f>('RCP19 scenario'!V13*'Unit emission'!AM56)*3412969.28327645/Lifetime!$C11</f>
        <v>0</v>
      </c>
      <c r="GN100">
        <f>('RCP19 scenario'!W13*'Unit emission'!AN56)*3412969.28327645/Lifetime!$C11</f>
        <v>0</v>
      </c>
      <c r="GO100">
        <f>('RCP19 scenario'!X13*'Unit emission'!AO56)*3412969.28327645/Lifetime!$C11</f>
        <v>0</v>
      </c>
      <c r="GP100">
        <f>('RCP19 scenario'!Y13*'Unit emission'!AP56)*3412969.28327645/Lifetime!$C11</f>
        <v>0</v>
      </c>
      <c r="GQ100">
        <f>('RCP19 scenario'!Z13*'Unit emission'!AQ56)*3412969.28327645/Lifetime!$C11</f>
        <v>0</v>
      </c>
      <c r="GR100">
        <f>('RCP19 scenario'!AA13*'Unit emission'!AR56)*3412969.28327645/Lifetime!$C11</f>
        <v>0</v>
      </c>
      <c r="GS100">
        <f>('RCP19 scenario'!AB13*'Unit emission'!AS56)*3412969.28327645/Lifetime!$C11</f>
        <v>0</v>
      </c>
      <c r="GT100">
        <f>('RCP19 scenario'!AC13*'Unit emission'!AT56)*3412969.28327645/Lifetime!$C11</f>
        <v>0</v>
      </c>
      <c r="GU100">
        <f>('RCP19 scenario'!AD13*'Unit emission'!AU56)*3412969.28327645/Lifetime!$C11</f>
        <v>0</v>
      </c>
      <c r="GV100">
        <f>('RCP19 scenario'!AE13*'Unit emission'!AV56)*3412969.28327645/Lifetime!$C11</f>
        <v>0</v>
      </c>
      <c r="GW100">
        <f>('RCP19 scenario'!AF13*'Unit emission'!AW56)*3412969.28327645/Lifetime!$C11</f>
        <v>0</v>
      </c>
      <c r="GX100">
        <f>('RCP19 scenario'!AG13*'Unit emission'!AX56)*3412969.28327645/Lifetime!$C11</f>
        <v>0</v>
      </c>
      <c r="GY100">
        <f>('RCP19 scenario'!AH13*'Unit emission'!AY56)*3412969.28327645/Lifetime!$C11</f>
        <v>0</v>
      </c>
      <c r="GZ100">
        <f>('RCP19 scenario'!AI13*'Unit emission'!AZ56)*3412969.28327645/Lifetime!$C11</f>
        <v>0</v>
      </c>
      <c r="HA100">
        <f>('RCP19 scenario'!AJ13*'Unit emission'!BA56)*3412969.28327645</f>
        <v>0</v>
      </c>
      <c r="HB100">
        <f>('RCP19 scenario'!AK13*'Unit emission'!AK56)*3412969.28327645/Lifetime!$C11</f>
        <v>0</v>
      </c>
      <c r="HC100">
        <f>('RCP19 scenario'!AL13*'Unit emission'!AL56)*3412969.28327645/Lifetime!$C11</f>
        <v>0</v>
      </c>
      <c r="HD100">
        <f>('RCP19 scenario'!AM13*'Unit emission'!AM56)*3412969.28327645/Lifetime!$C11</f>
        <v>0</v>
      </c>
      <c r="HE100">
        <f>('RCP19 scenario'!AN13*'Unit emission'!AN56)*3412969.28327645/Lifetime!$C11</f>
        <v>0</v>
      </c>
      <c r="HF100">
        <f>('RCP19 scenario'!AO13*'Unit emission'!AO56)*3412969.28327645/Lifetime!$C11</f>
        <v>0</v>
      </c>
      <c r="HG100">
        <f>('RCP19 scenario'!AP13*'Unit emission'!AP56)*3412969.28327645/Lifetime!$C11</f>
        <v>0</v>
      </c>
      <c r="HH100">
        <f>('RCP19 scenario'!AQ13*'Unit emission'!AQ56)*3412969.28327645/Lifetime!$C11</f>
        <v>0</v>
      </c>
      <c r="HI100">
        <f>('RCP19 scenario'!AR13*'Unit emission'!AR56)*3412969.28327645/Lifetime!$C11</f>
        <v>0</v>
      </c>
      <c r="HJ100">
        <f>('RCP19 scenario'!AS13*'Unit emission'!AS56)*3412969.28327645/Lifetime!$C11</f>
        <v>0</v>
      </c>
      <c r="HK100">
        <f>('RCP19 scenario'!AT13*'Unit emission'!AT56)*3412969.28327645/Lifetime!$C11</f>
        <v>0</v>
      </c>
      <c r="HL100">
        <f>('RCP19 scenario'!AU13*'Unit emission'!AU56)*3412969.28327645/Lifetime!$C11</f>
        <v>0</v>
      </c>
      <c r="HM100">
        <f>('RCP19 scenario'!AV13*'Unit emission'!AV56)*3412969.28327645/Lifetime!$C11</f>
        <v>0</v>
      </c>
      <c r="HN100">
        <f>('RCP19 scenario'!AW13*'Unit emission'!AW56)*3412969.28327645/Lifetime!$C11</f>
        <v>0</v>
      </c>
      <c r="HO100">
        <f>('RCP19 scenario'!AX13*'Unit emission'!AX56)*3412969.28327645/Lifetime!$C11</f>
        <v>0</v>
      </c>
      <c r="HP100">
        <f>('RCP19 scenario'!AY13*'Unit emission'!AY56)*3412969.28327645/Lifetime!$C11</f>
        <v>0</v>
      </c>
      <c r="HQ100">
        <f>('RCP19 scenario'!AZ13*'Unit emission'!AZ56)*3412969.28327645/Lifetime!$C11</f>
        <v>0</v>
      </c>
      <c r="HR100">
        <f>('RCP19 scenario'!BA13*'Unit emission'!BA56)*3412969.28327645</f>
        <v>0</v>
      </c>
      <c r="HS100" s="9">
        <f>('RCP19 scenario'!BB13*'Unit emission'!AK56)*3412969.28327645/Lifetime!$C11</f>
        <v>0</v>
      </c>
      <c r="HT100" s="9">
        <f>('RCP19 scenario'!BC13*'Unit emission'!AL56)*3412969.28327645/Lifetime!$C11</f>
        <v>0</v>
      </c>
      <c r="HU100" s="9">
        <f>('RCP19 scenario'!BD13*'Unit emission'!AM56)*3412969.28327645/Lifetime!$C11</f>
        <v>0</v>
      </c>
      <c r="HV100" s="9">
        <f>('RCP19 scenario'!BE13*'Unit emission'!AN56)*3412969.28327645/Lifetime!$C11</f>
        <v>0</v>
      </c>
      <c r="HW100" s="9">
        <f>('RCP19 scenario'!BF13*'Unit emission'!AO56)*3412969.28327645/Lifetime!$C11</f>
        <v>0</v>
      </c>
      <c r="HX100" s="9">
        <f>('RCP19 scenario'!BG13*'Unit emission'!AP56)*3412969.28327645/Lifetime!$C11</f>
        <v>0</v>
      </c>
      <c r="HY100" s="9">
        <f>('RCP19 scenario'!BH13*'Unit emission'!AQ56)*3412969.28327645/Lifetime!$C11</f>
        <v>0</v>
      </c>
      <c r="HZ100" s="9">
        <f>('RCP19 scenario'!BI13*'Unit emission'!AR56)*3412969.28327645/Lifetime!$C11</f>
        <v>0</v>
      </c>
      <c r="IA100" s="9">
        <f>('RCP19 scenario'!BJ13*'Unit emission'!AS56)*3412969.28327645/Lifetime!$C11</f>
        <v>0</v>
      </c>
      <c r="IB100" s="9">
        <f>('RCP19 scenario'!BK13*'Unit emission'!AT56)*3412969.28327645/Lifetime!$C11</f>
        <v>0</v>
      </c>
      <c r="IC100" s="9">
        <f>('RCP19 scenario'!BL13*'Unit emission'!AU56)*3412969.28327645/Lifetime!$C11</f>
        <v>0</v>
      </c>
      <c r="ID100" s="9">
        <f>('RCP19 scenario'!BM13*'Unit emission'!AV56)*3412969.28327645/Lifetime!$C11</f>
        <v>0</v>
      </c>
      <c r="IE100" s="9">
        <f>('RCP19 scenario'!BN13*'Unit emission'!AW56)*3412969.28327645/Lifetime!$C11</f>
        <v>0</v>
      </c>
      <c r="IF100" s="9">
        <f>('RCP19 scenario'!BO13*'Unit emission'!AX56)*3412969.28327645/Lifetime!$C11</f>
        <v>0</v>
      </c>
      <c r="IG100" s="9">
        <f>('RCP19 scenario'!BP13*'Unit emission'!AY56)*3412969.28327645/Lifetime!$C11</f>
        <v>0</v>
      </c>
      <c r="IH100" s="9">
        <f>('RCP19 scenario'!BQ13*'Unit emission'!AZ56)*3412969.28327645/Lifetime!$C11</f>
        <v>0</v>
      </c>
      <c r="II100" s="9">
        <f>('RCP19 scenario'!BR13*'Unit emission'!BA56)*3412969.28327645</f>
        <v>0</v>
      </c>
      <c r="IJ100" s="9">
        <f>('RCP19 scenario'!BS13*'Unit emission'!AK56)*3412969.28327645/Lifetime!$C11</f>
        <v>0</v>
      </c>
      <c r="IK100" s="9">
        <f>('RCP19 scenario'!BT13*'Unit emission'!AL56)*3412969.28327645/Lifetime!$C11</f>
        <v>0</v>
      </c>
      <c r="IL100" s="9">
        <f>('RCP19 scenario'!BU13*'Unit emission'!AM56)*3412969.28327645/Lifetime!$C11</f>
        <v>0</v>
      </c>
      <c r="IM100" s="9">
        <f>('RCP19 scenario'!BV13*'Unit emission'!AN56)*3412969.28327645/Lifetime!$C11</f>
        <v>0</v>
      </c>
      <c r="IN100" s="9">
        <f>('RCP19 scenario'!BW13*'Unit emission'!AO56)*3412969.28327645/Lifetime!$C11</f>
        <v>0</v>
      </c>
      <c r="IO100" s="9">
        <f>('RCP19 scenario'!BX13*'Unit emission'!AP56)*3412969.28327645/Lifetime!$C11</f>
        <v>0</v>
      </c>
      <c r="IP100" s="9">
        <f>('RCP19 scenario'!BY13*'Unit emission'!AQ56)*3412969.28327645/Lifetime!$C11</f>
        <v>0</v>
      </c>
      <c r="IQ100" s="9">
        <f>('RCP19 scenario'!BZ13*'Unit emission'!AR56)*3412969.28327645/Lifetime!$C11</f>
        <v>0</v>
      </c>
      <c r="IR100" s="9">
        <f>('RCP19 scenario'!CA13*'Unit emission'!AS56)*3412969.28327645/Lifetime!$C11</f>
        <v>0</v>
      </c>
      <c r="IS100" s="9">
        <f>('RCP19 scenario'!CB13*'Unit emission'!AT56)*3412969.28327645/Lifetime!$C11</f>
        <v>0</v>
      </c>
      <c r="IT100" s="9">
        <f>('RCP19 scenario'!CC13*'Unit emission'!AU56)*3412969.28327645/Lifetime!$C11</f>
        <v>0</v>
      </c>
      <c r="IU100" s="9">
        <f>('RCP19 scenario'!CD13*'Unit emission'!AV56)*3412969.28327645/Lifetime!$C11</f>
        <v>0</v>
      </c>
      <c r="IV100" s="9">
        <f>('RCP19 scenario'!CE13*'Unit emission'!AW56)*3412969.28327645/Lifetime!$C11</f>
        <v>0</v>
      </c>
      <c r="IW100" s="9">
        <f>('RCP19 scenario'!CF13*'Unit emission'!AX56)*3412969.28327645/Lifetime!$C11</f>
        <v>0</v>
      </c>
      <c r="IX100" s="9">
        <f>('RCP19 scenario'!CG13*'Unit emission'!AY56)*3412969.28327645/Lifetime!$C11</f>
        <v>0</v>
      </c>
      <c r="IY100" s="9">
        <f>('RCP19 scenario'!CH13*'Unit emission'!AZ56)*3412969.28327645/Lifetime!$C11</f>
        <v>0</v>
      </c>
    </row>
    <row r="101" spans="1:259" x14ac:dyDescent="0.25">
      <c r="A101">
        <v>2020</v>
      </c>
      <c r="B101">
        <f>('Base-scenario'!C14*'Unit emission'!C57)*3412969.28327645/Lifetime!$C12</f>
        <v>0</v>
      </c>
      <c r="C101">
        <f>('Base-scenario'!D14*'Unit emission'!D57)*3412969.28327645/Lifetime!$C12</f>
        <v>0</v>
      </c>
      <c r="D101">
        <f>('Base-scenario'!E14*'Unit emission'!E57)*3412969.28327645/Lifetime!$C12</f>
        <v>0</v>
      </c>
      <c r="E101">
        <f>('Base-scenario'!F14*'Unit emission'!F57)*3412969.28327645/Lifetime!$C12</f>
        <v>0</v>
      </c>
      <c r="F101">
        <f>('Base-scenario'!G14*'Unit emission'!G57)*3412969.28327645/Lifetime!$C12</f>
        <v>0</v>
      </c>
      <c r="G101">
        <f>('Base-scenario'!H14*'Unit emission'!H57)*3412969.28327645/Lifetime!$C12</f>
        <v>0</v>
      </c>
      <c r="H101">
        <f>('Base-scenario'!I14*'Unit emission'!I57)*3412969.28327645/Lifetime!$C12</f>
        <v>0</v>
      </c>
      <c r="I101">
        <f>('Base-scenario'!J14*'Unit emission'!J57)*3412969.28327645/Lifetime!$C12</f>
        <v>0</v>
      </c>
      <c r="J101">
        <f>('Base-scenario'!K14*'Unit emission'!K57)*3412969.28327645/Lifetime!$C12</f>
        <v>0</v>
      </c>
      <c r="K101">
        <f>('Base-scenario'!L14*'Unit emission'!L57)*3412969.28327645/Lifetime!$C12</f>
        <v>0</v>
      </c>
      <c r="L101">
        <f>('Base-scenario'!M14*'Unit emission'!M57)*3412969.28327645/Lifetime!$C12</f>
        <v>0</v>
      </c>
      <c r="M101">
        <f>('Base-scenario'!N14*'Unit emission'!N57)*3412969.28327645/Lifetime!$C12</f>
        <v>0</v>
      </c>
      <c r="N101">
        <f>('Base-scenario'!O14*'Unit emission'!O57)*3412969.28327645/Lifetime!$C12</f>
        <v>0</v>
      </c>
      <c r="O101">
        <f>('Base-scenario'!P14*'Unit emission'!P57)*3412969.28327645/Lifetime!$C12</f>
        <v>0</v>
      </c>
      <c r="P101">
        <f>('Base-scenario'!Q14*'Unit emission'!Q57)*3412969.28327645/Lifetime!$C12</f>
        <v>0</v>
      </c>
      <c r="Q101">
        <f>('Base-scenario'!R14*'Unit emission'!R57)*3412969.28327645/Lifetime!$C12</f>
        <v>0</v>
      </c>
      <c r="R101">
        <v>10</v>
      </c>
      <c r="S101">
        <f>('Base-scenario'!T14*'Unit emission'!C57)*3412969.28327645/Lifetime!$C12</f>
        <v>0</v>
      </c>
      <c r="T101">
        <f>('Base-scenario'!U14*'Unit emission'!D57)*3412969.28327645/Lifetime!$C12</f>
        <v>0</v>
      </c>
      <c r="U101">
        <f>('Base-scenario'!V14*'Unit emission'!E57)*3412969.28327645/Lifetime!$C12</f>
        <v>0</v>
      </c>
      <c r="V101">
        <f>('Base-scenario'!W14*'Unit emission'!F57)*3412969.28327645/Lifetime!$C12</f>
        <v>0</v>
      </c>
      <c r="W101">
        <f>('Base-scenario'!X14*'Unit emission'!G57)*3412969.28327645/Lifetime!$C12</f>
        <v>0</v>
      </c>
      <c r="X101">
        <f>('Base-scenario'!Y14*'Unit emission'!H57)*3412969.28327645/Lifetime!$C12</f>
        <v>0</v>
      </c>
      <c r="Y101">
        <f>('Base-scenario'!Z14*'Unit emission'!I57)*3412969.28327645/Lifetime!$C12</f>
        <v>0</v>
      </c>
      <c r="Z101">
        <f>('Base-scenario'!AA14*'Unit emission'!J57)*3412969.28327645/Lifetime!$C12</f>
        <v>0</v>
      </c>
      <c r="AA101">
        <f>('Base-scenario'!AB14*'Unit emission'!K57)*3412969.28327645/Lifetime!$C12</f>
        <v>0</v>
      </c>
      <c r="AB101">
        <f>('Base-scenario'!AC14*'Unit emission'!L57)*3412969.28327645/Lifetime!$C12</f>
        <v>0</v>
      </c>
      <c r="AC101">
        <f>('Base-scenario'!AD14*'Unit emission'!M57)*3412969.28327645/Lifetime!$C12</f>
        <v>0</v>
      </c>
      <c r="AD101">
        <f>('Base-scenario'!AE14*'Unit emission'!N57)*3412969.28327645/Lifetime!$C12</f>
        <v>0</v>
      </c>
      <c r="AE101">
        <f>('Base-scenario'!AF14*'Unit emission'!O57)*3412969.28327645/Lifetime!$C12</f>
        <v>0</v>
      </c>
      <c r="AF101">
        <f>('Base-scenario'!AG14*'Unit emission'!P57)*3412969.28327645/Lifetime!$C12</f>
        <v>0</v>
      </c>
      <c r="AG101">
        <f>('Base-scenario'!AH14*'Unit emission'!Q57)*3412969.28327645/Lifetime!$C12</f>
        <v>0</v>
      </c>
      <c r="AH101">
        <f>('Base-scenario'!AI14*'Unit emission'!R57)*3412969.28327645/Lifetime!$C12</f>
        <v>0</v>
      </c>
      <c r="AI101">
        <v>10</v>
      </c>
      <c r="AJ101">
        <f>('Base-scenario'!AK14*'Unit emission'!C57)*3412969.28327645/Lifetime!$C12</f>
        <v>0</v>
      </c>
      <c r="AK101">
        <f>('Base-scenario'!AL14*'Unit emission'!D57)*3412969.28327645/Lifetime!$C12</f>
        <v>0</v>
      </c>
      <c r="AL101">
        <f>('Base-scenario'!AM14*'Unit emission'!E57)*3412969.28327645/Lifetime!$C12</f>
        <v>0</v>
      </c>
      <c r="AM101">
        <f>('Base-scenario'!AN14*'Unit emission'!F57)*3412969.28327645/Lifetime!$C12</f>
        <v>0</v>
      </c>
      <c r="AN101">
        <f>('Base-scenario'!AO14*'Unit emission'!G57)*3412969.28327645/Lifetime!$C12</f>
        <v>0</v>
      </c>
      <c r="AO101">
        <f>('Base-scenario'!AP14*'Unit emission'!H57)*3412969.28327645/Lifetime!$C12</f>
        <v>0</v>
      </c>
      <c r="AP101">
        <f>('Base-scenario'!AQ14*'Unit emission'!I57)*3412969.28327645/Lifetime!$C12</f>
        <v>0</v>
      </c>
      <c r="AQ101">
        <f>('Base-scenario'!AR14*'Unit emission'!J57)*3412969.28327645/Lifetime!$C12</f>
        <v>0</v>
      </c>
      <c r="AR101">
        <f>('Base-scenario'!AS14*'Unit emission'!K57)*3412969.28327645/Lifetime!$C12</f>
        <v>0</v>
      </c>
      <c r="AS101">
        <f>('Base-scenario'!AT14*'Unit emission'!L57)*3412969.28327645/Lifetime!$C12</f>
        <v>0</v>
      </c>
      <c r="AT101">
        <f>('Base-scenario'!AU14*'Unit emission'!M57)*3412969.28327645/Lifetime!$C12</f>
        <v>0</v>
      </c>
      <c r="AU101">
        <f>('Base-scenario'!AV14*'Unit emission'!N57)*3412969.28327645/Lifetime!$C12</f>
        <v>0</v>
      </c>
      <c r="AV101">
        <f>('Base-scenario'!AW14*'Unit emission'!O57)*3412969.28327645/Lifetime!$C12</f>
        <v>0</v>
      </c>
      <c r="AW101">
        <f>('Base-scenario'!AX14*'Unit emission'!P57)*3412969.28327645/Lifetime!$C12</f>
        <v>0</v>
      </c>
      <c r="AX101">
        <f>('Base-scenario'!AY14*'Unit emission'!Q57)*3412969.28327645/Lifetime!$C12</f>
        <v>0</v>
      </c>
      <c r="AY101">
        <f>('Base-scenario'!AZ14*'Unit emission'!R57)*3412969.28327645/Lifetime!$C12</f>
        <v>0</v>
      </c>
      <c r="AZ101">
        <v>10</v>
      </c>
      <c r="BA101" s="9">
        <f>('Base-scenario'!BB14*'Unit emission'!C57)*3412969.28327645/Lifetime!$C12</f>
        <v>0</v>
      </c>
      <c r="BB101" s="9">
        <f>('Base-scenario'!BC14*'Unit emission'!D57)*3412969.28327645/Lifetime!$C12</f>
        <v>0</v>
      </c>
      <c r="BC101" s="9">
        <f>('Base-scenario'!BD14*'Unit emission'!E57)*3412969.28327645/Lifetime!$C12</f>
        <v>0</v>
      </c>
      <c r="BD101" s="9">
        <f>('Base-scenario'!BE14*'Unit emission'!F57)*3412969.28327645/Lifetime!$C12</f>
        <v>0</v>
      </c>
      <c r="BE101" s="9">
        <f>('Base-scenario'!BF14*'Unit emission'!G57)*3412969.28327645/Lifetime!$C12</f>
        <v>0</v>
      </c>
      <c r="BF101" s="9">
        <f>('Base-scenario'!BG14*'Unit emission'!H57)*3412969.28327645/Lifetime!$C12</f>
        <v>0</v>
      </c>
      <c r="BG101" s="9">
        <f>('Base-scenario'!BH14*'Unit emission'!I57)*3412969.28327645/Lifetime!$C12</f>
        <v>0</v>
      </c>
      <c r="BH101" s="9">
        <f>('Base-scenario'!BI14*'Unit emission'!J57)*3412969.28327645/Lifetime!$C12</f>
        <v>0</v>
      </c>
      <c r="BI101" s="9">
        <f>('Base-scenario'!BJ14*'Unit emission'!K57)*3412969.28327645/Lifetime!$C12</f>
        <v>0</v>
      </c>
      <c r="BJ101" s="9">
        <f>('Base-scenario'!BK14*'Unit emission'!L57)*3412969.28327645/Lifetime!$C12</f>
        <v>0</v>
      </c>
      <c r="BK101" s="9">
        <f>('Base-scenario'!BL14*'Unit emission'!M57)*3412969.28327645/Lifetime!$C12</f>
        <v>0</v>
      </c>
      <c r="BL101" s="9">
        <f>('Base-scenario'!BM14*'Unit emission'!N57)*3412969.28327645/Lifetime!$C12</f>
        <v>0</v>
      </c>
      <c r="BM101" s="9">
        <f>('Base-scenario'!BN14*'Unit emission'!O57)*3412969.28327645/Lifetime!$C12</f>
        <v>0</v>
      </c>
      <c r="BN101" s="9">
        <f>('Base-scenario'!BO14*'Unit emission'!P57)*3412969.28327645/Lifetime!$C12</f>
        <v>0</v>
      </c>
      <c r="BO101" s="9">
        <f>('Base-scenario'!BP14*'Unit emission'!Q57)*3412969.28327645/Lifetime!$C12</f>
        <v>0</v>
      </c>
      <c r="BP101" s="9">
        <f>('Base-scenario'!BQ14*'Unit emission'!R57)*3412969.28327645/Lifetime!$C12</f>
        <v>0</v>
      </c>
      <c r="BQ101" s="9">
        <v>10</v>
      </c>
      <c r="BR101" s="9">
        <f>('Base-scenario'!BS14*'Unit emission'!C57)*3412969.28327645/Lifetime!$C12</f>
        <v>0</v>
      </c>
      <c r="BS101" s="9">
        <f>('Base-scenario'!BT14*'Unit emission'!D57)*3412969.28327645/Lifetime!$C12</f>
        <v>0</v>
      </c>
      <c r="BT101" s="9">
        <f>('Base-scenario'!BU14*'Unit emission'!E57)*3412969.28327645/Lifetime!$C12</f>
        <v>0</v>
      </c>
      <c r="BU101" s="9">
        <f>('Base-scenario'!BV14*'Unit emission'!F57)*3412969.28327645/Lifetime!$C12</f>
        <v>0</v>
      </c>
      <c r="BV101" s="9">
        <f>('Base-scenario'!BW14*'Unit emission'!G57)*3412969.28327645/Lifetime!$C12</f>
        <v>0</v>
      </c>
      <c r="BW101" s="9">
        <f>('Base-scenario'!BX14*'Unit emission'!H57)*3412969.28327645/Lifetime!$C12</f>
        <v>0</v>
      </c>
      <c r="BX101" s="9">
        <f>('Base-scenario'!BY14*'Unit emission'!I57)*3412969.28327645/Lifetime!$C12</f>
        <v>0</v>
      </c>
      <c r="BY101" s="9">
        <f>('Base-scenario'!BZ14*'Unit emission'!J57)*3412969.28327645/Lifetime!$C12</f>
        <v>0</v>
      </c>
      <c r="BZ101" s="9">
        <f>('Base-scenario'!CA14*'Unit emission'!K57)*3412969.28327645/Lifetime!$C12</f>
        <v>0</v>
      </c>
      <c r="CA101" s="9">
        <f>('Base-scenario'!CB14*'Unit emission'!L57)*3412969.28327645/Lifetime!$C12</f>
        <v>0</v>
      </c>
      <c r="CB101" s="9">
        <f>('Base-scenario'!CC14*'Unit emission'!M57)*3412969.28327645/Lifetime!$C12</f>
        <v>0</v>
      </c>
      <c r="CC101" s="9">
        <f>('Base-scenario'!CD14*'Unit emission'!N57)*3412969.28327645/Lifetime!$C12</f>
        <v>0</v>
      </c>
      <c r="CD101" s="9">
        <f>('Base-scenario'!CE14*'Unit emission'!O57)*3412969.28327645/Lifetime!$C12</f>
        <v>0</v>
      </c>
      <c r="CE101" s="9">
        <f>('Base-scenario'!CF14*'Unit emission'!P57)*3412969.28327645/Lifetime!$C12</f>
        <v>0</v>
      </c>
      <c r="CF101" s="9">
        <f>('Base-scenario'!CG14*'Unit emission'!Q57)*3412969.28327645/Lifetime!$C12</f>
        <v>0</v>
      </c>
      <c r="CG101" s="9">
        <f>('Base-scenario'!CH14*'Unit emission'!R57)*3412969.28327645/Lifetime!$C12</f>
        <v>0</v>
      </c>
      <c r="CJ101">
        <v>2020</v>
      </c>
      <c r="CK101">
        <f>('RCP26 scenario'!C14*'Unit emission'!T57)*3412969.28327645/Lifetime!$C12</f>
        <v>0</v>
      </c>
      <c r="CL101">
        <f>('RCP26 scenario'!D14*'Unit emission'!U57)*3412969.28327645/Lifetime!$C12</f>
        <v>0</v>
      </c>
      <c r="CM101">
        <f>('RCP26 scenario'!E14*'Unit emission'!V57)*3412969.28327645/Lifetime!$C12</f>
        <v>0</v>
      </c>
      <c r="CN101">
        <f>('RCP26 scenario'!F14*'Unit emission'!W57)*3412969.28327645/Lifetime!$C12</f>
        <v>0</v>
      </c>
      <c r="CO101">
        <f>('RCP26 scenario'!G14*'Unit emission'!X57)*3412969.28327645/Lifetime!$C12</f>
        <v>0</v>
      </c>
      <c r="CP101">
        <f>('RCP26 scenario'!H14*'Unit emission'!Y57)*3412969.28327645/Lifetime!$C12</f>
        <v>0</v>
      </c>
      <c r="CQ101">
        <f>('RCP26 scenario'!I14*'Unit emission'!Z57)*3412969.28327645/Lifetime!$C12</f>
        <v>0</v>
      </c>
      <c r="CR101">
        <f>('RCP26 scenario'!J14*'Unit emission'!AA57)*3412969.28327645/Lifetime!$C12</f>
        <v>0</v>
      </c>
      <c r="CS101">
        <f>('RCP26 scenario'!K14*'Unit emission'!AB57)*3412969.28327645/Lifetime!$C12</f>
        <v>0</v>
      </c>
      <c r="CT101">
        <f>('RCP26 scenario'!L14*'Unit emission'!AC57)*3412969.28327645/Lifetime!$C12</f>
        <v>0</v>
      </c>
      <c r="CU101">
        <f>('RCP26 scenario'!M14*'Unit emission'!AD57)*3412969.28327645/Lifetime!$C12</f>
        <v>0</v>
      </c>
      <c r="CV101">
        <f>('RCP26 scenario'!N14*'Unit emission'!AE57)*3412969.28327645/Lifetime!$C12</f>
        <v>0</v>
      </c>
      <c r="CW101">
        <f>('RCP26 scenario'!O14*'Unit emission'!AF57)*3412969.28327645/Lifetime!$C12</f>
        <v>0</v>
      </c>
      <c r="CX101">
        <f>('RCP26 scenario'!P14*'Unit emission'!AG57)*3412969.28327645/Lifetime!$C12</f>
        <v>0</v>
      </c>
      <c r="CY101">
        <f>('RCP26 scenario'!Q14*'Unit emission'!AH57)*3412969.28327645/Lifetime!$C12</f>
        <v>0</v>
      </c>
      <c r="CZ101">
        <f>('RCP26 scenario'!R14*'Unit emission'!AI57)*3412969.28327645/Lifetime!$C12</f>
        <v>0</v>
      </c>
      <c r="DA101">
        <f>('RCP26 scenario'!S14*'Unit emission'!AJ57)*3412969.28327645</f>
        <v>0</v>
      </c>
      <c r="DB101">
        <f>('RCP26 scenario'!T14*'Unit emission'!T57)*3412969.28327645/Lifetime!$C12</f>
        <v>0</v>
      </c>
      <c r="DC101">
        <f>('RCP26 scenario'!U14*'Unit emission'!U57)*3412969.28327645/Lifetime!$C12</f>
        <v>0</v>
      </c>
      <c r="DD101">
        <f>('RCP26 scenario'!V14*'Unit emission'!V57)*3412969.28327645/Lifetime!$C12</f>
        <v>0</v>
      </c>
      <c r="DE101">
        <f>('RCP26 scenario'!W14*'Unit emission'!W57)*3412969.28327645/Lifetime!$C12</f>
        <v>0</v>
      </c>
      <c r="DF101">
        <f>('RCP26 scenario'!X14*'Unit emission'!X57)*3412969.28327645/Lifetime!$C12</f>
        <v>0</v>
      </c>
      <c r="DG101">
        <f>('RCP26 scenario'!Y14*'Unit emission'!Y57)*3412969.28327645/Lifetime!$C12</f>
        <v>0</v>
      </c>
      <c r="DH101">
        <f>('RCP26 scenario'!Z14*'Unit emission'!Z57)*3412969.28327645/Lifetime!$C12</f>
        <v>0</v>
      </c>
      <c r="DI101">
        <f>('RCP26 scenario'!AA14*'Unit emission'!AA57)*3412969.28327645/Lifetime!$C12</f>
        <v>0</v>
      </c>
      <c r="DJ101">
        <f>('RCP26 scenario'!AB14*'Unit emission'!AB57)*3412969.28327645/Lifetime!$C12</f>
        <v>0</v>
      </c>
      <c r="DK101">
        <f>('RCP26 scenario'!AC14*'Unit emission'!AC57)*3412969.28327645/Lifetime!$C12</f>
        <v>0</v>
      </c>
      <c r="DL101">
        <f>('RCP26 scenario'!AD14*'Unit emission'!AD57)*3412969.28327645/Lifetime!$C12</f>
        <v>0</v>
      </c>
      <c r="DM101">
        <f>('RCP26 scenario'!AE14*'Unit emission'!AE57)*3412969.28327645/Lifetime!$C12</f>
        <v>0</v>
      </c>
      <c r="DN101">
        <f>('RCP26 scenario'!AF14*'Unit emission'!AF57)*3412969.28327645/Lifetime!$C12</f>
        <v>0</v>
      </c>
      <c r="DO101">
        <f>('RCP26 scenario'!AG14*'Unit emission'!AG57)*3412969.28327645/Lifetime!$C12</f>
        <v>0</v>
      </c>
      <c r="DP101">
        <f>('RCP26 scenario'!AH14*'Unit emission'!AH57)*3412969.28327645/Lifetime!$C12</f>
        <v>0</v>
      </c>
      <c r="DQ101">
        <f>('RCP26 scenario'!AI14*'Unit emission'!AI57)*3412969.28327645/Lifetime!$C12</f>
        <v>0</v>
      </c>
      <c r="DR101">
        <f>('RCP26 scenario'!AJ14*'Unit emission'!AJ57)*3412969.28327645</f>
        <v>0</v>
      </c>
      <c r="DS101">
        <f>('RCP26 scenario'!AK14*'Unit emission'!T57)*3412969.28327645/Lifetime!$C12</f>
        <v>0</v>
      </c>
      <c r="DT101">
        <f>('RCP26 scenario'!AL14*'Unit emission'!U57)*3412969.28327645/Lifetime!$C12</f>
        <v>0</v>
      </c>
      <c r="DU101">
        <f>('RCP26 scenario'!AM14*'Unit emission'!V57)*3412969.28327645/Lifetime!$C12</f>
        <v>0</v>
      </c>
      <c r="DV101">
        <f>('RCP26 scenario'!AN14*'Unit emission'!W57)*3412969.28327645/Lifetime!$C12</f>
        <v>0</v>
      </c>
      <c r="DW101">
        <f>('RCP26 scenario'!AO14*'Unit emission'!X57)*3412969.28327645/Lifetime!$C12</f>
        <v>0</v>
      </c>
      <c r="DX101">
        <f>('RCP26 scenario'!AP14*'Unit emission'!Y57)*3412969.28327645/Lifetime!$C12</f>
        <v>0</v>
      </c>
      <c r="DY101">
        <f>('RCP26 scenario'!AQ14*'Unit emission'!Z57)*3412969.28327645/Lifetime!$C12</f>
        <v>0</v>
      </c>
      <c r="DZ101">
        <f>('RCP26 scenario'!AR14*'Unit emission'!AA57)*3412969.28327645/Lifetime!$C12</f>
        <v>0</v>
      </c>
      <c r="EA101">
        <f>('RCP26 scenario'!AS14*'Unit emission'!AB57)*3412969.28327645/Lifetime!$C12</f>
        <v>0</v>
      </c>
      <c r="EB101">
        <f>('RCP26 scenario'!AT14*'Unit emission'!AC57)*3412969.28327645/Lifetime!$C12</f>
        <v>0</v>
      </c>
      <c r="EC101">
        <f>('RCP26 scenario'!AU14*'Unit emission'!AD57)*3412969.28327645/Lifetime!$C12</f>
        <v>0</v>
      </c>
      <c r="ED101">
        <f>('RCP26 scenario'!AV14*'Unit emission'!AE57)*3412969.28327645/Lifetime!$C12</f>
        <v>0</v>
      </c>
      <c r="EE101">
        <f>('RCP26 scenario'!AW14*'Unit emission'!AF57)*3412969.28327645/Lifetime!$C12</f>
        <v>0</v>
      </c>
      <c r="EF101">
        <f>('RCP26 scenario'!AX14*'Unit emission'!AG57)*3412969.28327645/Lifetime!$C12</f>
        <v>0</v>
      </c>
      <c r="EG101">
        <f>('RCP26 scenario'!AY14*'Unit emission'!AH57)*3412969.28327645/Lifetime!$C12</f>
        <v>0</v>
      </c>
      <c r="EH101">
        <f>('RCP26 scenario'!AZ14*'Unit emission'!AI57)*3412969.28327645/Lifetime!$C12</f>
        <v>0</v>
      </c>
      <c r="EI101">
        <f>('RCP26 scenario'!BA14*'Unit emission'!AJ57)*3412969.28327645</f>
        <v>0</v>
      </c>
      <c r="EJ101" s="9">
        <f>('RCP26 scenario'!BB14*'Unit emission'!T57)*3412969.28327645/Lifetime!$C12</f>
        <v>0</v>
      </c>
      <c r="EK101" s="9">
        <f>('RCP26 scenario'!BC14*'Unit emission'!U57)*3412969.28327645/Lifetime!$C12</f>
        <v>0</v>
      </c>
      <c r="EL101" s="9">
        <f>('RCP26 scenario'!BD14*'Unit emission'!V57)*3412969.28327645/Lifetime!$C12</f>
        <v>0</v>
      </c>
      <c r="EM101" s="9">
        <f>('RCP26 scenario'!BE14*'Unit emission'!W57)*3412969.28327645/Lifetime!$C12</f>
        <v>0</v>
      </c>
      <c r="EN101" s="9">
        <f>('RCP26 scenario'!BF14*'Unit emission'!X57)*3412969.28327645/Lifetime!$C12</f>
        <v>0</v>
      </c>
      <c r="EO101" s="9">
        <f>('RCP26 scenario'!BG14*'Unit emission'!Y57)*3412969.28327645/Lifetime!$C12</f>
        <v>0</v>
      </c>
      <c r="EP101" s="9">
        <f>('RCP26 scenario'!BH14*'Unit emission'!Z57)*3412969.28327645/Lifetime!$C12</f>
        <v>0</v>
      </c>
      <c r="EQ101" s="9">
        <f>('RCP26 scenario'!BI14*'Unit emission'!AA57)*3412969.28327645/Lifetime!$C12</f>
        <v>0</v>
      </c>
      <c r="ER101" s="9">
        <f>('RCP26 scenario'!BJ14*'Unit emission'!AB57)*3412969.28327645/Lifetime!$C12</f>
        <v>0</v>
      </c>
      <c r="ES101" s="9">
        <f>('RCP26 scenario'!BK14*'Unit emission'!AC57)*3412969.28327645/Lifetime!$C12</f>
        <v>0</v>
      </c>
      <c r="ET101" s="9">
        <f>('RCP26 scenario'!BL14*'Unit emission'!AD57)*3412969.28327645/Lifetime!$C12</f>
        <v>0</v>
      </c>
      <c r="EU101" s="9">
        <f>('RCP26 scenario'!BM14*'Unit emission'!AE57)*3412969.28327645/Lifetime!$C12</f>
        <v>0</v>
      </c>
      <c r="EV101" s="9">
        <f>('RCP26 scenario'!BN14*'Unit emission'!AF57)*3412969.28327645/Lifetime!$C12</f>
        <v>0</v>
      </c>
      <c r="EW101" s="9">
        <f>('RCP26 scenario'!BO14*'Unit emission'!AG57)*3412969.28327645/Lifetime!$C12</f>
        <v>0</v>
      </c>
      <c r="EX101" s="9">
        <f>('RCP26 scenario'!BP14*'Unit emission'!AH57)*3412969.28327645/Lifetime!$C12</f>
        <v>0</v>
      </c>
      <c r="EY101" s="9">
        <f>('RCP26 scenario'!BQ14*'Unit emission'!AI57)*3412969.28327645/Lifetime!$C12</f>
        <v>0</v>
      </c>
      <c r="EZ101" s="9">
        <f>('RCP26 scenario'!BR14*'Unit emission'!AJ57)*3412969.28327645</f>
        <v>0</v>
      </c>
      <c r="FA101" s="9">
        <f>('RCP26 scenario'!BS14*'Unit emission'!T57)*3412969.28327645/Lifetime!$C12</f>
        <v>0</v>
      </c>
      <c r="FB101" s="9">
        <f>('RCP26 scenario'!BT14*'Unit emission'!U57)*3412969.28327645/Lifetime!$C12</f>
        <v>0</v>
      </c>
      <c r="FC101" s="9">
        <f>('RCP26 scenario'!BU14*'Unit emission'!V57)*3412969.28327645/Lifetime!$C12</f>
        <v>0</v>
      </c>
      <c r="FD101" s="9">
        <f>('RCP26 scenario'!BV14*'Unit emission'!W57)*3412969.28327645/Lifetime!$C12</f>
        <v>0</v>
      </c>
      <c r="FE101" s="9">
        <f>('RCP26 scenario'!BW14*'Unit emission'!X57)*3412969.28327645/Lifetime!$C12</f>
        <v>0</v>
      </c>
      <c r="FF101" s="9">
        <f>('RCP26 scenario'!BX14*'Unit emission'!Y57)*3412969.28327645/Lifetime!$C12</f>
        <v>0</v>
      </c>
      <c r="FG101" s="9">
        <f>('RCP26 scenario'!BY14*'Unit emission'!Z57)*3412969.28327645/Lifetime!$C12</f>
        <v>0</v>
      </c>
      <c r="FH101" s="9">
        <f>('RCP26 scenario'!BZ14*'Unit emission'!AA57)*3412969.28327645/Lifetime!$C12</f>
        <v>0</v>
      </c>
      <c r="FI101" s="9">
        <f>('RCP26 scenario'!CA14*'Unit emission'!AB57)*3412969.28327645/Lifetime!$C12</f>
        <v>0</v>
      </c>
      <c r="FJ101" s="9">
        <f>('RCP26 scenario'!CB14*'Unit emission'!AC57)*3412969.28327645/Lifetime!$C12</f>
        <v>0</v>
      </c>
      <c r="FK101" s="9">
        <f>('RCP26 scenario'!CC14*'Unit emission'!AD57)*3412969.28327645/Lifetime!$C12</f>
        <v>0</v>
      </c>
      <c r="FL101" s="9">
        <f>('RCP26 scenario'!CD14*'Unit emission'!AE57)*3412969.28327645/Lifetime!$C12</f>
        <v>0</v>
      </c>
      <c r="FM101" s="9">
        <f>('RCP26 scenario'!CE14*'Unit emission'!AF57)*3412969.28327645/Lifetime!$C12</f>
        <v>0</v>
      </c>
      <c r="FN101" s="9">
        <f>('RCP26 scenario'!CF14*'Unit emission'!AG57)*3412969.28327645/Lifetime!$C12</f>
        <v>0</v>
      </c>
      <c r="FO101" s="9">
        <f>('RCP26 scenario'!CG14*'Unit emission'!AH57)*3412969.28327645/Lifetime!$C12</f>
        <v>0</v>
      </c>
      <c r="FP101" s="9">
        <f>('RCP26 scenario'!CH14*'Unit emission'!AI57)*3412969.28327645/Lifetime!$C12</f>
        <v>0</v>
      </c>
      <c r="FS101">
        <v>2020</v>
      </c>
      <c r="FT101">
        <f>('RCP19 scenario'!C14*'Unit emission'!AK57)*3412969.28327645/Lifetime!$C12</f>
        <v>0</v>
      </c>
      <c r="FU101">
        <f>('RCP19 scenario'!D14*'Unit emission'!AL57)*3412969.28327645/Lifetime!$C12</f>
        <v>0</v>
      </c>
      <c r="FV101">
        <f>('RCP19 scenario'!E14*'Unit emission'!AM57)*3412969.28327645/Lifetime!$C12</f>
        <v>0</v>
      </c>
      <c r="FW101">
        <f>('RCP19 scenario'!F14*'Unit emission'!AN57)*3412969.28327645/Lifetime!$C12</f>
        <v>0</v>
      </c>
      <c r="FX101">
        <f>('RCP19 scenario'!G14*'Unit emission'!AO57)*3412969.28327645/Lifetime!$C12</f>
        <v>0</v>
      </c>
      <c r="FY101">
        <f>('RCP19 scenario'!H14*'Unit emission'!AP57)*3412969.28327645/Lifetime!$C12</f>
        <v>0</v>
      </c>
      <c r="FZ101">
        <f>('RCP19 scenario'!I14*'Unit emission'!AQ57)*3412969.28327645/Lifetime!$C12</f>
        <v>0</v>
      </c>
      <c r="GA101">
        <f>('RCP19 scenario'!J14*'Unit emission'!AR57)*3412969.28327645/Lifetime!$C12</f>
        <v>0</v>
      </c>
      <c r="GB101">
        <f>('RCP19 scenario'!K14*'Unit emission'!AS57)*3412969.28327645/Lifetime!$C12</f>
        <v>0</v>
      </c>
      <c r="GC101">
        <f>('RCP19 scenario'!L14*'Unit emission'!AT57)*3412969.28327645/Lifetime!$C12</f>
        <v>0</v>
      </c>
      <c r="GD101">
        <f>('RCP19 scenario'!M14*'Unit emission'!AU57)*3412969.28327645/Lifetime!$C12</f>
        <v>0</v>
      </c>
      <c r="GE101">
        <f>('RCP19 scenario'!N14*'Unit emission'!AV57)*3412969.28327645/Lifetime!$C12</f>
        <v>0</v>
      </c>
      <c r="GF101">
        <f>('RCP19 scenario'!O14*'Unit emission'!AW57)*3412969.28327645/Lifetime!$C12</f>
        <v>0</v>
      </c>
      <c r="GG101">
        <f>('RCP19 scenario'!P14*'Unit emission'!AX57)*3412969.28327645/Lifetime!$C12</f>
        <v>0</v>
      </c>
      <c r="GH101">
        <f>('RCP19 scenario'!Q14*'Unit emission'!AY57)*3412969.28327645/Lifetime!$C12</f>
        <v>0</v>
      </c>
      <c r="GI101">
        <f>('RCP19 scenario'!R14*'Unit emission'!AZ57)*3412969.28327645/Lifetime!$C12</f>
        <v>0</v>
      </c>
      <c r="GJ101">
        <f>('RCP19 scenario'!S14*'Unit emission'!BA57)*3412969.28327645</f>
        <v>0</v>
      </c>
      <c r="GK101">
        <f>('RCP19 scenario'!T14*'Unit emission'!AK57)*3412969.28327645/Lifetime!$C12</f>
        <v>0</v>
      </c>
      <c r="GL101">
        <f>('RCP19 scenario'!U14*'Unit emission'!AL57)*3412969.28327645/Lifetime!$C12</f>
        <v>0</v>
      </c>
      <c r="GM101">
        <f>('RCP19 scenario'!V14*'Unit emission'!AM57)*3412969.28327645/Lifetime!$C12</f>
        <v>0</v>
      </c>
      <c r="GN101">
        <f>('RCP19 scenario'!W14*'Unit emission'!AN57)*3412969.28327645/Lifetime!$C12</f>
        <v>0</v>
      </c>
      <c r="GO101">
        <f>('RCP19 scenario'!X14*'Unit emission'!AO57)*3412969.28327645/Lifetime!$C12</f>
        <v>0</v>
      </c>
      <c r="GP101">
        <f>('RCP19 scenario'!Y14*'Unit emission'!AP57)*3412969.28327645/Lifetime!$C12</f>
        <v>0</v>
      </c>
      <c r="GQ101">
        <f>('RCP19 scenario'!Z14*'Unit emission'!AQ57)*3412969.28327645/Lifetime!$C12</f>
        <v>0</v>
      </c>
      <c r="GR101">
        <f>('RCP19 scenario'!AA14*'Unit emission'!AR57)*3412969.28327645/Lifetime!$C12</f>
        <v>0</v>
      </c>
      <c r="GS101">
        <f>('RCP19 scenario'!AB14*'Unit emission'!AS57)*3412969.28327645/Lifetime!$C12</f>
        <v>0</v>
      </c>
      <c r="GT101">
        <f>('RCP19 scenario'!AC14*'Unit emission'!AT57)*3412969.28327645/Lifetime!$C12</f>
        <v>0</v>
      </c>
      <c r="GU101">
        <f>('RCP19 scenario'!AD14*'Unit emission'!AU57)*3412969.28327645/Lifetime!$C12</f>
        <v>0</v>
      </c>
      <c r="GV101">
        <f>('RCP19 scenario'!AE14*'Unit emission'!AV57)*3412969.28327645/Lifetime!$C12</f>
        <v>0</v>
      </c>
      <c r="GW101">
        <f>('RCP19 scenario'!AF14*'Unit emission'!AW57)*3412969.28327645/Lifetime!$C12</f>
        <v>0</v>
      </c>
      <c r="GX101">
        <f>('RCP19 scenario'!AG14*'Unit emission'!AX57)*3412969.28327645/Lifetime!$C12</f>
        <v>0</v>
      </c>
      <c r="GY101">
        <f>('RCP19 scenario'!AH14*'Unit emission'!AY57)*3412969.28327645/Lifetime!$C12</f>
        <v>0</v>
      </c>
      <c r="GZ101">
        <f>('RCP19 scenario'!AI14*'Unit emission'!AZ57)*3412969.28327645/Lifetime!$C12</f>
        <v>0</v>
      </c>
      <c r="HA101">
        <f>('RCP19 scenario'!AJ14*'Unit emission'!BA57)*3412969.28327645</f>
        <v>0</v>
      </c>
      <c r="HB101">
        <f>('RCP19 scenario'!AK14*'Unit emission'!AK57)*3412969.28327645/Lifetime!$C12</f>
        <v>0</v>
      </c>
      <c r="HC101">
        <f>('RCP19 scenario'!AL14*'Unit emission'!AL57)*3412969.28327645/Lifetime!$C12</f>
        <v>0</v>
      </c>
      <c r="HD101">
        <f>('RCP19 scenario'!AM14*'Unit emission'!AM57)*3412969.28327645/Lifetime!$C12</f>
        <v>0</v>
      </c>
      <c r="HE101">
        <f>('RCP19 scenario'!AN14*'Unit emission'!AN57)*3412969.28327645/Lifetime!$C12</f>
        <v>0</v>
      </c>
      <c r="HF101">
        <f>('RCP19 scenario'!AO14*'Unit emission'!AO57)*3412969.28327645/Lifetime!$C12</f>
        <v>0</v>
      </c>
      <c r="HG101">
        <f>('RCP19 scenario'!AP14*'Unit emission'!AP57)*3412969.28327645/Lifetime!$C12</f>
        <v>0</v>
      </c>
      <c r="HH101">
        <f>('RCP19 scenario'!AQ14*'Unit emission'!AQ57)*3412969.28327645/Lifetime!$C12</f>
        <v>0</v>
      </c>
      <c r="HI101">
        <f>('RCP19 scenario'!AR14*'Unit emission'!AR57)*3412969.28327645/Lifetime!$C12</f>
        <v>0</v>
      </c>
      <c r="HJ101">
        <f>('RCP19 scenario'!AS14*'Unit emission'!AS57)*3412969.28327645/Lifetime!$C12</f>
        <v>0</v>
      </c>
      <c r="HK101">
        <f>('RCP19 scenario'!AT14*'Unit emission'!AT57)*3412969.28327645/Lifetime!$C12</f>
        <v>0</v>
      </c>
      <c r="HL101">
        <f>('RCP19 scenario'!AU14*'Unit emission'!AU57)*3412969.28327645/Lifetime!$C12</f>
        <v>0</v>
      </c>
      <c r="HM101">
        <f>('RCP19 scenario'!AV14*'Unit emission'!AV57)*3412969.28327645/Lifetime!$C12</f>
        <v>0</v>
      </c>
      <c r="HN101">
        <f>('RCP19 scenario'!AW14*'Unit emission'!AW57)*3412969.28327645/Lifetime!$C12</f>
        <v>0</v>
      </c>
      <c r="HO101">
        <f>('RCP19 scenario'!AX14*'Unit emission'!AX57)*3412969.28327645/Lifetime!$C12</f>
        <v>0</v>
      </c>
      <c r="HP101">
        <f>('RCP19 scenario'!AY14*'Unit emission'!AY57)*3412969.28327645/Lifetime!$C12</f>
        <v>0</v>
      </c>
      <c r="HQ101">
        <f>('RCP19 scenario'!AZ14*'Unit emission'!AZ57)*3412969.28327645/Lifetime!$C12</f>
        <v>0</v>
      </c>
      <c r="HR101">
        <f>('RCP19 scenario'!BA14*'Unit emission'!BA57)*3412969.28327645</f>
        <v>0</v>
      </c>
      <c r="HS101" s="9">
        <f>('RCP19 scenario'!BB14*'Unit emission'!AK57)*3412969.28327645/Lifetime!$C12</f>
        <v>0</v>
      </c>
      <c r="HT101" s="9">
        <f>('RCP19 scenario'!BC14*'Unit emission'!AL57)*3412969.28327645/Lifetime!$C12</f>
        <v>0</v>
      </c>
      <c r="HU101" s="9">
        <f>('RCP19 scenario'!BD14*'Unit emission'!AM57)*3412969.28327645/Lifetime!$C12</f>
        <v>0</v>
      </c>
      <c r="HV101" s="9">
        <f>('RCP19 scenario'!BE14*'Unit emission'!AN57)*3412969.28327645/Lifetime!$C12</f>
        <v>0</v>
      </c>
      <c r="HW101" s="9">
        <f>('RCP19 scenario'!BF14*'Unit emission'!AO57)*3412969.28327645/Lifetime!$C12</f>
        <v>0</v>
      </c>
      <c r="HX101" s="9">
        <f>('RCP19 scenario'!BG14*'Unit emission'!AP57)*3412969.28327645/Lifetime!$C12</f>
        <v>0</v>
      </c>
      <c r="HY101" s="9">
        <f>('RCP19 scenario'!BH14*'Unit emission'!AQ57)*3412969.28327645/Lifetime!$C12</f>
        <v>0</v>
      </c>
      <c r="HZ101" s="9">
        <f>('RCP19 scenario'!BI14*'Unit emission'!AR57)*3412969.28327645/Lifetime!$C12</f>
        <v>0</v>
      </c>
      <c r="IA101" s="9">
        <f>('RCP19 scenario'!BJ14*'Unit emission'!AS57)*3412969.28327645/Lifetime!$C12</f>
        <v>0</v>
      </c>
      <c r="IB101" s="9">
        <f>('RCP19 scenario'!BK14*'Unit emission'!AT57)*3412969.28327645/Lifetime!$C12</f>
        <v>0</v>
      </c>
      <c r="IC101" s="9">
        <f>('RCP19 scenario'!BL14*'Unit emission'!AU57)*3412969.28327645/Lifetime!$C12</f>
        <v>0</v>
      </c>
      <c r="ID101" s="9">
        <f>('RCP19 scenario'!BM14*'Unit emission'!AV57)*3412969.28327645/Lifetime!$C12</f>
        <v>0</v>
      </c>
      <c r="IE101" s="9">
        <f>('RCP19 scenario'!BN14*'Unit emission'!AW57)*3412969.28327645/Lifetime!$C12</f>
        <v>0</v>
      </c>
      <c r="IF101" s="9">
        <f>('RCP19 scenario'!BO14*'Unit emission'!AX57)*3412969.28327645/Lifetime!$C12</f>
        <v>0</v>
      </c>
      <c r="IG101" s="9">
        <f>('RCP19 scenario'!BP14*'Unit emission'!AY57)*3412969.28327645/Lifetime!$C12</f>
        <v>0</v>
      </c>
      <c r="IH101" s="9">
        <f>('RCP19 scenario'!BQ14*'Unit emission'!AZ57)*3412969.28327645/Lifetime!$C12</f>
        <v>0</v>
      </c>
      <c r="II101" s="9">
        <f>('RCP19 scenario'!BR14*'Unit emission'!BA57)*3412969.28327645</f>
        <v>0</v>
      </c>
      <c r="IJ101" s="9">
        <f>('RCP19 scenario'!BS14*'Unit emission'!AK57)*3412969.28327645/Lifetime!$C12</f>
        <v>0</v>
      </c>
      <c r="IK101" s="9">
        <f>('RCP19 scenario'!BT14*'Unit emission'!AL57)*3412969.28327645/Lifetime!$C12</f>
        <v>0</v>
      </c>
      <c r="IL101" s="9">
        <f>('RCP19 scenario'!BU14*'Unit emission'!AM57)*3412969.28327645/Lifetime!$C12</f>
        <v>0</v>
      </c>
      <c r="IM101" s="9">
        <f>('RCP19 scenario'!BV14*'Unit emission'!AN57)*3412969.28327645/Lifetime!$C12</f>
        <v>0</v>
      </c>
      <c r="IN101" s="9">
        <f>('RCP19 scenario'!BW14*'Unit emission'!AO57)*3412969.28327645/Lifetime!$C12</f>
        <v>0</v>
      </c>
      <c r="IO101" s="9">
        <f>('RCP19 scenario'!BX14*'Unit emission'!AP57)*3412969.28327645/Lifetime!$C12</f>
        <v>0</v>
      </c>
      <c r="IP101" s="9">
        <f>('RCP19 scenario'!BY14*'Unit emission'!AQ57)*3412969.28327645/Lifetime!$C12</f>
        <v>0</v>
      </c>
      <c r="IQ101" s="9">
        <f>('RCP19 scenario'!BZ14*'Unit emission'!AR57)*3412969.28327645/Lifetime!$C12</f>
        <v>0</v>
      </c>
      <c r="IR101" s="9">
        <f>('RCP19 scenario'!CA14*'Unit emission'!AS57)*3412969.28327645/Lifetime!$C12</f>
        <v>0</v>
      </c>
      <c r="IS101" s="9">
        <f>('RCP19 scenario'!CB14*'Unit emission'!AT57)*3412969.28327645/Lifetime!$C12</f>
        <v>0</v>
      </c>
      <c r="IT101" s="9">
        <f>('RCP19 scenario'!CC14*'Unit emission'!AU57)*3412969.28327645/Lifetime!$C12</f>
        <v>0</v>
      </c>
      <c r="IU101" s="9">
        <f>('RCP19 scenario'!CD14*'Unit emission'!AV57)*3412969.28327645/Lifetime!$C12</f>
        <v>0</v>
      </c>
      <c r="IV101" s="9">
        <f>('RCP19 scenario'!CE14*'Unit emission'!AW57)*3412969.28327645/Lifetime!$C12</f>
        <v>0</v>
      </c>
      <c r="IW101" s="9">
        <f>('RCP19 scenario'!CF14*'Unit emission'!AX57)*3412969.28327645/Lifetime!$C12</f>
        <v>0</v>
      </c>
      <c r="IX101" s="9">
        <f>('RCP19 scenario'!CG14*'Unit emission'!AY57)*3412969.28327645/Lifetime!$C12</f>
        <v>0</v>
      </c>
      <c r="IY101" s="9">
        <f>('RCP19 scenario'!CH14*'Unit emission'!AZ57)*3412969.28327645/Lifetime!$C12</f>
        <v>0</v>
      </c>
    </row>
    <row r="102" spans="1:259" x14ac:dyDescent="0.25">
      <c r="A102">
        <v>2021</v>
      </c>
      <c r="B102">
        <f>('Base-scenario'!C15*'Unit emission'!C58)*3412969.28327645/Lifetime!$C13</f>
        <v>0</v>
      </c>
      <c r="C102">
        <f>('Base-scenario'!D15*'Unit emission'!D58)*3412969.28327645/Lifetime!$C13</f>
        <v>0</v>
      </c>
      <c r="D102">
        <f>('Base-scenario'!E15*'Unit emission'!E58)*3412969.28327645/Lifetime!$C13</f>
        <v>0</v>
      </c>
      <c r="E102">
        <f>('Base-scenario'!F15*'Unit emission'!F58)*3412969.28327645/Lifetime!$C13</f>
        <v>0</v>
      </c>
      <c r="F102">
        <f>('Base-scenario'!G15*'Unit emission'!G58)*3412969.28327645/Lifetime!$C13</f>
        <v>0</v>
      </c>
      <c r="G102">
        <f>('Base-scenario'!H15*'Unit emission'!H58)*3412969.28327645/Lifetime!$C13</f>
        <v>0</v>
      </c>
      <c r="H102">
        <f>('Base-scenario'!I15*'Unit emission'!I58)*3412969.28327645/Lifetime!$C13</f>
        <v>0</v>
      </c>
      <c r="I102">
        <f>('Base-scenario'!J15*'Unit emission'!J58)*3412969.28327645/Lifetime!$C13</f>
        <v>0</v>
      </c>
      <c r="J102">
        <f>('Base-scenario'!K15*'Unit emission'!K58)*3412969.28327645/Lifetime!$C13</f>
        <v>0</v>
      </c>
      <c r="K102">
        <f>('Base-scenario'!L15*'Unit emission'!L58)*3412969.28327645/Lifetime!$C13</f>
        <v>0</v>
      </c>
      <c r="L102">
        <f>('Base-scenario'!M15*'Unit emission'!M58)*3412969.28327645/Lifetime!$C13</f>
        <v>0</v>
      </c>
      <c r="M102">
        <f>('Base-scenario'!N15*'Unit emission'!N58)*3412969.28327645/Lifetime!$C13</f>
        <v>0</v>
      </c>
      <c r="N102">
        <f>('Base-scenario'!O15*'Unit emission'!O58)*3412969.28327645/Lifetime!$C13</f>
        <v>0</v>
      </c>
      <c r="O102">
        <f>('Base-scenario'!P15*'Unit emission'!P58)*3412969.28327645/Lifetime!$C13</f>
        <v>0</v>
      </c>
      <c r="P102">
        <f>('Base-scenario'!Q15*'Unit emission'!Q58)*3412969.28327645/Lifetime!$C13</f>
        <v>0</v>
      </c>
      <c r="Q102">
        <f>('Base-scenario'!R15*'Unit emission'!R58)*3412969.28327645/Lifetime!$C13</f>
        <v>0</v>
      </c>
      <c r="R102">
        <v>11</v>
      </c>
      <c r="S102">
        <f>('Base-scenario'!T15*'Unit emission'!C58)*3412969.28327645/Lifetime!$C13</f>
        <v>0</v>
      </c>
      <c r="T102">
        <f>('Base-scenario'!U15*'Unit emission'!D58)*3412969.28327645/Lifetime!$C13</f>
        <v>0</v>
      </c>
      <c r="U102">
        <f>('Base-scenario'!V15*'Unit emission'!E58)*3412969.28327645/Lifetime!$C13</f>
        <v>0</v>
      </c>
      <c r="V102">
        <f>('Base-scenario'!W15*'Unit emission'!F58)*3412969.28327645/Lifetime!$C13</f>
        <v>0</v>
      </c>
      <c r="W102">
        <f>('Base-scenario'!X15*'Unit emission'!G58)*3412969.28327645/Lifetime!$C13</f>
        <v>0</v>
      </c>
      <c r="X102">
        <f>('Base-scenario'!Y15*'Unit emission'!H58)*3412969.28327645/Lifetime!$C13</f>
        <v>0</v>
      </c>
      <c r="Y102">
        <f>('Base-scenario'!Z15*'Unit emission'!I58)*3412969.28327645/Lifetime!$C13</f>
        <v>0</v>
      </c>
      <c r="Z102">
        <f>('Base-scenario'!AA15*'Unit emission'!J58)*3412969.28327645/Lifetime!$C13</f>
        <v>0</v>
      </c>
      <c r="AA102">
        <f>('Base-scenario'!AB15*'Unit emission'!K58)*3412969.28327645/Lifetime!$C13</f>
        <v>0</v>
      </c>
      <c r="AB102">
        <f>('Base-scenario'!AC15*'Unit emission'!L58)*3412969.28327645/Lifetime!$C13</f>
        <v>0</v>
      </c>
      <c r="AC102">
        <f>('Base-scenario'!AD15*'Unit emission'!M58)*3412969.28327645/Lifetime!$C13</f>
        <v>0</v>
      </c>
      <c r="AD102">
        <f>('Base-scenario'!AE15*'Unit emission'!N58)*3412969.28327645/Lifetime!$C13</f>
        <v>0</v>
      </c>
      <c r="AE102">
        <f>('Base-scenario'!AF15*'Unit emission'!O58)*3412969.28327645/Lifetime!$C13</f>
        <v>0</v>
      </c>
      <c r="AF102">
        <f>('Base-scenario'!AG15*'Unit emission'!P58)*3412969.28327645/Lifetime!$C13</f>
        <v>0</v>
      </c>
      <c r="AG102">
        <f>('Base-scenario'!AH15*'Unit emission'!Q58)*3412969.28327645/Lifetime!$C13</f>
        <v>0</v>
      </c>
      <c r="AH102">
        <f>('Base-scenario'!AI15*'Unit emission'!R58)*3412969.28327645/Lifetime!$C13</f>
        <v>0</v>
      </c>
      <c r="AI102">
        <v>11</v>
      </c>
      <c r="AJ102">
        <f>('Base-scenario'!AK15*'Unit emission'!C58)*3412969.28327645/Lifetime!$C13</f>
        <v>0</v>
      </c>
      <c r="AK102">
        <f>('Base-scenario'!AL15*'Unit emission'!D58)*3412969.28327645/Lifetime!$C13</f>
        <v>0</v>
      </c>
      <c r="AL102">
        <f>('Base-scenario'!AM15*'Unit emission'!E58)*3412969.28327645/Lifetime!$C13</f>
        <v>0</v>
      </c>
      <c r="AM102">
        <f>('Base-scenario'!AN15*'Unit emission'!F58)*3412969.28327645/Lifetime!$C13</f>
        <v>0</v>
      </c>
      <c r="AN102">
        <f>('Base-scenario'!AO15*'Unit emission'!G58)*3412969.28327645/Lifetime!$C13</f>
        <v>0</v>
      </c>
      <c r="AO102">
        <f>('Base-scenario'!AP15*'Unit emission'!H58)*3412969.28327645/Lifetime!$C13</f>
        <v>0</v>
      </c>
      <c r="AP102">
        <f>('Base-scenario'!AQ15*'Unit emission'!I58)*3412969.28327645/Lifetime!$C13</f>
        <v>0</v>
      </c>
      <c r="AQ102">
        <f>('Base-scenario'!AR15*'Unit emission'!J58)*3412969.28327645/Lifetime!$C13</f>
        <v>0</v>
      </c>
      <c r="AR102">
        <f>('Base-scenario'!AS15*'Unit emission'!K58)*3412969.28327645/Lifetime!$C13</f>
        <v>0</v>
      </c>
      <c r="AS102">
        <f>('Base-scenario'!AT15*'Unit emission'!L58)*3412969.28327645/Lifetime!$C13</f>
        <v>0</v>
      </c>
      <c r="AT102">
        <f>('Base-scenario'!AU15*'Unit emission'!M58)*3412969.28327645/Lifetime!$C13</f>
        <v>0</v>
      </c>
      <c r="AU102">
        <f>('Base-scenario'!AV15*'Unit emission'!N58)*3412969.28327645/Lifetime!$C13</f>
        <v>0</v>
      </c>
      <c r="AV102">
        <f>('Base-scenario'!AW15*'Unit emission'!O58)*3412969.28327645/Lifetime!$C13</f>
        <v>0</v>
      </c>
      <c r="AW102">
        <f>('Base-scenario'!AX15*'Unit emission'!P58)*3412969.28327645/Lifetime!$C13</f>
        <v>0</v>
      </c>
      <c r="AX102">
        <f>('Base-scenario'!AY15*'Unit emission'!Q58)*3412969.28327645/Lifetime!$C13</f>
        <v>0</v>
      </c>
      <c r="AY102">
        <f>('Base-scenario'!AZ15*'Unit emission'!R58)*3412969.28327645/Lifetime!$C13</f>
        <v>0</v>
      </c>
      <c r="AZ102">
        <v>11</v>
      </c>
      <c r="BA102" s="9">
        <f>('Base-scenario'!BB15*'Unit emission'!C58)*3412969.28327645/Lifetime!$C13</f>
        <v>0</v>
      </c>
      <c r="BB102" s="9">
        <f>('Base-scenario'!BC15*'Unit emission'!D58)*3412969.28327645/Lifetime!$C13</f>
        <v>0</v>
      </c>
      <c r="BC102" s="9">
        <f>('Base-scenario'!BD15*'Unit emission'!E58)*3412969.28327645/Lifetime!$C13</f>
        <v>0</v>
      </c>
      <c r="BD102" s="9">
        <f>('Base-scenario'!BE15*'Unit emission'!F58)*3412969.28327645/Lifetime!$C13</f>
        <v>0</v>
      </c>
      <c r="BE102" s="9">
        <f>('Base-scenario'!BF15*'Unit emission'!G58)*3412969.28327645/Lifetime!$C13</f>
        <v>0</v>
      </c>
      <c r="BF102" s="9">
        <f>('Base-scenario'!BG15*'Unit emission'!H58)*3412969.28327645/Lifetime!$C13</f>
        <v>0</v>
      </c>
      <c r="BG102" s="9">
        <f>('Base-scenario'!BH15*'Unit emission'!I58)*3412969.28327645/Lifetime!$C13</f>
        <v>0</v>
      </c>
      <c r="BH102" s="9">
        <f>('Base-scenario'!BI15*'Unit emission'!J58)*3412969.28327645/Lifetime!$C13</f>
        <v>0</v>
      </c>
      <c r="BI102" s="9">
        <f>('Base-scenario'!BJ15*'Unit emission'!K58)*3412969.28327645/Lifetime!$C13</f>
        <v>0</v>
      </c>
      <c r="BJ102" s="9">
        <f>('Base-scenario'!BK15*'Unit emission'!L58)*3412969.28327645/Lifetime!$C13</f>
        <v>0</v>
      </c>
      <c r="BK102" s="9">
        <f>('Base-scenario'!BL15*'Unit emission'!M58)*3412969.28327645/Lifetime!$C13</f>
        <v>0</v>
      </c>
      <c r="BL102" s="9">
        <f>('Base-scenario'!BM15*'Unit emission'!N58)*3412969.28327645/Lifetime!$C13</f>
        <v>0</v>
      </c>
      <c r="BM102" s="9">
        <f>('Base-scenario'!BN15*'Unit emission'!O58)*3412969.28327645/Lifetime!$C13</f>
        <v>0</v>
      </c>
      <c r="BN102" s="9">
        <f>('Base-scenario'!BO15*'Unit emission'!P58)*3412969.28327645/Lifetime!$C13</f>
        <v>0</v>
      </c>
      <c r="BO102" s="9">
        <f>('Base-scenario'!BP15*'Unit emission'!Q58)*3412969.28327645/Lifetime!$C13</f>
        <v>0</v>
      </c>
      <c r="BP102" s="9">
        <f>('Base-scenario'!BQ15*'Unit emission'!R58)*3412969.28327645/Lifetime!$C13</f>
        <v>0</v>
      </c>
      <c r="BQ102" s="9">
        <v>11</v>
      </c>
      <c r="BR102" s="9">
        <f>('Base-scenario'!BS15*'Unit emission'!C58)*3412969.28327645/Lifetime!$C13</f>
        <v>0</v>
      </c>
      <c r="BS102" s="9">
        <f>('Base-scenario'!BT15*'Unit emission'!D58)*3412969.28327645/Lifetime!$C13</f>
        <v>0</v>
      </c>
      <c r="BT102" s="9">
        <f>('Base-scenario'!BU15*'Unit emission'!E58)*3412969.28327645/Lifetime!$C13</f>
        <v>0</v>
      </c>
      <c r="BU102" s="9">
        <f>('Base-scenario'!BV15*'Unit emission'!F58)*3412969.28327645/Lifetime!$C13</f>
        <v>0</v>
      </c>
      <c r="BV102" s="9">
        <f>('Base-scenario'!BW15*'Unit emission'!G58)*3412969.28327645/Lifetime!$C13</f>
        <v>0</v>
      </c>
      <c r="BW102" s="9">
        <f>('Base-scenario'!BX15*'Unit emission'!H58)*3412969.28327645/Lifetime!$C13</f>
        <v>0</v>
      </c>
      <c r="BX102" s="9">
        <f>('Base-scenario'!BY15*'Unit emission'!I58)*3412969.28327645/Lifetime!$C13</f>
        <v>0</v>
      </c>
      <c r="BY102" s="9">
        <f>('Base-scenario'!BZ15*'Unit emission'!J58)*3412969.28327645/Lifetime!$C13</f>
        <v>0</v>
      </c>
      <c r="BZ102" s="9">
        <f>('Base-scenario'!CA15*'Unit emission'!K58)*3412969.28327645/Lifetime!$C13</f>
        <v>0</v>
      </c>
      <c r="CA102" s="9">
        <f>('Base-scenario'!CB15*'Unit emission'!L58)*3412969.28327645/Lifetime!$C13</f>
        <v>0</v>
      </c>
      <c r="CB102" s="9">
        <f>('Base-scenario'!CC15*'Unit emission'!M58)*3412969.28327645/Lifetime!$C13</f>
        <v>0</v>
      </c>
      <c r="CC102" s="9">
        <f>('Base-scenario'!CD15*'Unit emission'!N58)*3412969.28327645/Lifetime!$C13</f>
        <v>0</v>
      </c>
      <c r="CD102" s="9">
        <f>('Base-scenario'!CE15*'Unit emission'!O58)*3412969.28327645/Lifetime!$C13</f>
        <v>0</v>
      </c>
      <c r="CE102" s="9">
        <f>('Base-scenario'!CF15*'Unit emission'!P58)*3412969.28327645/Lifetime!$C13</f>
        <v>0</v>
      </c>
      <c r="CF102" s="9">
        <f>('Base-scenario'!CG15*'Unit emission'!Q58)*3412969.28327645/Lifetime!$C13</f>
        <v>0</v>
      </c>
      <c r="CG102" s="9">
        <f>('Base-scenario'!CH15*'Unit emission'!R58)*3412969.28327645/Lifetime!$C13</f>
        <v>0</v>
      </c>
      <c r="CJ102">
        <v>2021</v>
      </c>
      <c r="CK102">
        <f>('RCP26 scenario'!C15*'Unit emission'!T58)*3412969.28327645/Lifetime!$C13</f>
        <v>0</v>
      </c>
      <c r="CL102">
        <f>('RCP26 scenario'!D15*'Unit emission'!U58)*3412969.28327645/Lifetime!$C13</f>
        <v>0</v>
      </c>
      <c r="CM102">
        <f>('RCP26 scenario'!E15*'Unit emission'!V58)*3412969.28327645/Lifetime!$C13</f>
        <v>0</v>
      </c>
      <c r="CN102">
        <f>('RCP26 scenario'!F15*'Unit emission'!W58)*3412969.28327645/Lifetime!$C13</f>
        <v>0</v>
      </c>
      <c r="CO102">
        <f>('RCP26 scenario'!G15*'Unit emission'!X58)*3412969.28327645/Lifetime!$C13</f>
        <v>0</v>
      </c>
      <c r="CP102">
        <f>('RCP26 scenario'!H15*'Unit emission'!Y58)*3412969.28327645/Lifetime!$C13</f>
        <v>0</v>
      </c>
      <c r="CQ102">
        <f>('RCP26 scenario'!I15*'Unit emission'!Z58)*3412969.28327645/Lifetime!$C13</f>
        <v>0</v>
      </c>
      <c r="CR102">
        <f>('RCP26 scenario'!J15*'Unit emission'!AA58)*3412969.28327645/Lifetime!$C13</f>
        <v>0</v>
      </c>
      <c r="CS102">
        <f>('RCP26 scenario'!K15*'Unit emission'!AB58)*3412969.28327645/Lifetime!$C13</f>
        <v>0</v>
      </c>
      <c r="CT102">
        <f>('RCP26 scenario'!L15*'Unit emission'!AC58)*3412969.28327645/Lifetime!$C13</f>
        <v>0</v>
      </c>
      <c r="CU102">
        <f>('RCP26 scenario'!M15*'Unit emission'!AD58)*3412969.28327645/Lifetime!$C13</f>
        <v>0</v>
      </c>
      <c r="CV102">
        <f>('RCP26 scenario'!N15*'Unit emission'!AE58)*3412969.28327645/Lifetime!$C13</f>
        <v>0</v>
      </c>
      <c r="CW102">
        <f>('RCP26 scenario'!O15*'Unit emission'!AF58)*3412969.28327645/Lifetime!$C13</f>
        <v>0</v>
      </c>
      <c r="CX102">
        <f>('RCP26 scenario'!P15*'Unit emission'!AG58)*3412969.28327645/Lifetime!$C13</f>
        <v>0</v>
      </c>
      <c r="CY102">
        <f>('RCP26 scenario'!Q15*'Unit emission'!AH58)*3412969.28327645/Lifetime!$C13</f>
        <v>0</v>
      </c>
      <c r="CZ102">
        <f>('RCP26 scenario'!R15*'Unit emission'!AI58)*3412969.28327645/Lifetime!$C13</f>
        <v>0</v>
      </c>
      <c r="DA102">
        <f>('RCP26 scenario'!S15*'Unit emission'!AJ58)*3412969.28327645</f>
        <v>0</v>
      </c>
      <c r="DB102">
        <f>('RCP26 scenario'!T15*'Unit emission'!T58)*3412969.28327645/Lifetime!$C13</f>
        <v>0</v>
      </c>
      <c r="DC102">
        <f>('RCP26 scenario'!U15*'Unit emission'!U58)*3412969.28327645/Lifetime!$C13</f>
        <v>0</v>
      </c>
      <c r="DD102">
        <f>('RCP26 scenario'!V15*'Unit emission'!V58)*3412969.28327645/Lifetime!$C13</f>
        <v>0</v>
      </c>
      <c r="DE102">
        <f>('RCP26 scenario'!W15*'Unit emission'!W58)*3412969.28327645/Lifetime!$C13</f>
        <v>0</v>
      </c>
      <c r="DF102">
        <f>('RCP26 scenario'!X15*'Unit emission'!X58)*3412969.28327645/Lifetime!$C13</f>
        <v>0</v>
      </c>
      <c r="DG102">
        <f>('RCP26 scenario'!Y15*'Unit emission'!Y58)*3412969.28327645/Lifetime!$C13</f>
        <v>0</v>
      </c>
      <c r="DH102">
        <f>('RCP26 scenario'!Z15*'Unit emission'!Z58)*3412969.28327645/Lifetime!$C13</f>
        <v>0</v>
      </c>
      <c r="DI102">
        <f>('RCP26 scenario'!AA15*'Unit emission'!AA58)*3412969.28327645/Lifetime!$C13</f>
        <v>0</v>
      </c>
      <c r="DJ102">
        <f>('RCP26 scenario'!AB15*'Unit emission'!AB58)*3412969.28327645/Lifetime!$C13</f>
        <v>0</v>
      </c>
      <c r="DK102">
        <f>('RCP26 scenario'!AC15*'Unit emission'!AC58)*3412969.28327645/Lifetime!$C13</f>
        <v>0</v>
      </c>
      <c r="DL102">
        <f>('RCP26 scenario'!AD15*'Unit emission'!AD58)*3412969.28327645/Lifetime!$C13</f>
        <v>0</v>
      </c>
      <c r="DM102">
        <f>('RCP26 scenario'!AE15*'Unit emission'!AE58)*3412969.28327645/Lifetime!$C13</f>
        <v>0</v>
      </c>
      <c r="DN102">
        <f>('RCP26 scenario'!AF15*'Unit emission'!AF58)*3412969.28327645/Lifetime!$C13</f>
        <v>0</v>
      </c>
      <c r="DO102">
        <f>('RCP26 scenario'!AG15*'Unit emission'!AG58)*3412969.28327645/Lifetime!$C13</f>
        <v>0</v>
      </c>
      <c r="DP102">
        <f>('RCP26 scenario'!AH15*'Unit emission'!AH58)*3412969.28327645/Lifetime!$C13</f>
        <v>0</v>
      </c>
      <c r="DQ102">
        <f>('RCP26 scenario'!AI15*'Unit emission'!AI58)*3412969.28327645/Lifetime!$C13</f>
        <v>0</v>
      </c>
      <c r="DR102">
        <f>('RCP26 scenario'!AJ15*'Unit emission'!AJ58)*3412969.28327645</f>
        <v>0</v>
      </c>
      <c r="DS102">
        <f>('RCP26 scenario'!AK15*'Unit emission'!T58)*3412969.28327645/Lifetime!$C13</f>
        <v>0</v>
      </c>
      <c r="DT102">
        <f>('RCP26 scenario'!AL15*'Unit emission'!U58)*3412969.28327645/Lifetime!$C13</f>
        <v>0</v>
      </c>
      <c r="DU102">
        <f>('RCP26 scenario'!AM15*'Unit emission'!V58)*3412969.28327645/Lifetime!$C13</f>
        <v>0</v>
      </c>
      <c r="DV102">
        <f>('RCP26 scenario'!AN15*'Unit emission'!W58)*3412969.28327645/Lifetime!$C13</f>
        <v>0</v>
      </c>
      <c r="DW102">
        <f>('RCP26 scenario'!AO15*'Unit emission'!X58)*3412969.28327645/Lifetime!$C13</f>
        <v>0</v>
      </c>
      <c r="DX102">
        <f>('RCP26 scenario'!AP15*'Unit emission'!Y58)*3412969.28327645/Lifetime!$C13</f>
        <v>0</v>
      </c>
      <c r="DY102">
        <f>('RCP26 scenario'!AQ15*'Unit emission'!Z58)*3412969.28327645/Lifetime!$C13</f>
        <v>0</v>
      </c>
      <c r="DZ102">
        <f>('RCP26 scenario'!AR15*'Unit emission'!AA58)*3412969.28327645/Lifetime!$C13</f>
        <v>0</v>
      </c>
      <c r="EA102">
        <f>('RCP26 scenario'!AS15*'Unit emission'!AB58)*3412969.28327645/Lifetime!$C13</f>
        <v>0</v>
      </c>
      <c r="EB102">
        <f>('RCP26 scenario'!AT15*'Unit emission'!AC58)*3412969.28327645/Lifetime!$C13</f>
        <v>0</v>
      </c>
      <c r="EC102">
        <f>('RCP26 scenario'!AU15*'Unit emission'!AD58)*3412969.28327645/Lifetime!$C13</f>
        <v>0</v>
      </c>
      <c r="ED102">
        <f>('RCP26 scenario'!AV15*'Unit emission'!AE58)*3412969.28327645/Lifetime!$C13</f>
        <v>0</v>
      </c>
      <c r="EE102">
        <f>('RCP26 scenario'!AW15*'Unit emission'!AF58)*3412969.28327645/Lifetime!$C13</f>
        <v>0</v>
      </c>
      <c r="EF102">
        <f>('RCP26 scenario'!AX15*'Unit emission'!AG58)*3412969.28327645/Lifetime!$C13</f>
        <v>0</v>
      </c>
      <c r="EG102">
        <f>('RCP26 scenario'!AY15*'Unit emission'!AH58)*3412969.28327645/Lifetime!$C13</f>
        <v>0</v>
      </c>
      <c r="EH102">
        <f>('RCP26 scenario'!AZ15*'Unit emission'!AI58)*3412969.28327645/Lifetime!$C13</f>
        <v>0</v>
      </c>
      <c r="EI102">
        <f>('RCP26 scenario'!BA15*'Unit emission'!AJ58)*3412969.28327645</f>
        <v>0</v>
      </c>
      <c r="EJ102" s="9">
        <f>('RCP26 scenario'!BB15*'Unit emission'!T58)*3412969.28327645/Lifetime!$C13</f>
        <v>0</v>
      </c>
      <c r="EK102" s="9">
        <f>('RCP26 scenario'!BC15*'Unit emission'!U58)*3412969.28327645/Lifetime!$C13</f>
        <v>0</v>
      </c>
      <c r="EL102" s="9">
        <f>('RCP26 scenario'!BD15*'Unit emission'!V58)*3412969.28327645/Lifetime!$C13</f>
        <v>0</v>
      </c>
      <c r="EM102" s="9">
        <f>('RCP26 scenario'!BE15*'Unit emission'!W58)*3412969.28327645/Lifetime!$C13</f>
        <v>0</v>
      </c>
      <c r="EN102" s="9">
        <f>('RCP26 scenario'!BF15*'Unit emission'!X58)*3412969.28327645/Lifetime!$C13</f>
        <v>0</v>
      </c>
      <c r="EO102" s="9">
        <f>('RCP26 scenario'!BG15*'Unit emission'!Y58)*3412969.28327645/Lifetime!$C13</f>
        <v>0</v>
      </c>
      <c r="EP102" s="9">
        <f>('RCP26 scenario'!BH15*'Unit emission'!Z58)*3412969.28327645/Lifetime!$C13</f>
        <v>0</v>
      </c>
      <c r="EQ102" s="9">
        <f>('RCP26 scenario'!BI15*'Unit emission'!AA58)*3412969.28327645/Lifetime!$C13</f>
        <v>0</v>
      </c>
      <c r="ER102" s="9">
        <f>('RCP26 scenario'!BJ15*'Unit emission'!AB58)*3412969.28327645/Lifetime!$C13</f>
        <v>0</v>
      </c>
      <c r="ES102" s="9">
        <f>('RCP26 scenario'!BK15*'Unit emission'!AC58)*3412969.28327645/Lifetime!$C13</f>
        <v>0</v>
      </c>
      <c r="ET102" s="9">
        <f>('RCP26 scenario'!BL15*'Unit emission'!AD58)*3412969.28327645/Lifetime!$C13</f>
        <v>0</v>
      </c>
      <c r="EU102" s="9">
        <f>('RCP26 scenario'!BM15*'Unit emission'!AE58)*3412969.28327645/Lifetime!$C13</f>
        <v>0</v>
      </c>
      <c r="EV102" s="9">
        <f>('RCP26 scenario'!BN15*'Unit emission'!AF58)*3412969.28327645/Lifetime!$C13</f>
        <v>0</v>
      </c>
      <c r="EW102" s="9">
        <f>('RCP26 scenario'!BO15*'Unit emission'!AG58)*3412969.28327645/Lifetime!$C13</f>
        <v>0</v>
      </c>
      <c r="EX102" s="9">
        <f>('RCP26 scenario'!BP15*'Unit emission'!AH58)*3412969.28327645/Lifetime!$C13</f>
        <v>0</v>
      </c>
      <c r="EY102" s="9">
        <f>('RCP26 scenario'!BQ15*'Unit emission'!AI58)*3412969.28327645/Lifetime!$C13</f>
        <v>0</v>
      </c>
      <c r="EZ102" s="9">
        <f>('RCP26 scenario'!BR15*'Unit emission'!AJ58)*3412969.28327645</f>
        <v>0</v>
      </c>
      <c r="FA102" s="9">
        <f>('RCP26 scenario'!BS15*'Unit emission'!T58)*3412969.28327645/Lifetime!$C13</f>
        <v>0</v>
      </c>
      <c r="FB102" s="9">
        <f>('RCP26 scenario'!BT15*'Unit emission'!U58)*3412969.28327645/Lifetime!$C13</f>
        <v>0</v>
      </c>
      <c r="FC102" s="9">
        <f>('RCP26 scenario'!BU15*'Unit emission'!V58)*3412969.28327645/Lifetime!$C13</f>
        <v>0</v>
      </c>
      <c r="FD102" s="9">
        <f>('RCP26 scenario'!BV15*'Unit emission'!W58)*3412969.28327645/Lifetime!$C13</f>
        <v>0</v>
      </c>
      <c r="FE102" s="9">
        <f>('RCP26 scenario'!BW15*'Unit emission'!X58)*3412969.28327645/Lifetime!$C13</f>
        <v>0</v>
      </c>
      <c r="FF102" s="9">
        <f>('RCP26 scenario'!BX15*'Unit emission'!Y58)*3412969.28327645/Lifetime!$C13</f>
        <v>0</v>
      </c>
      <c r="FG102" s="9">
        <f>('RCP26 scenario'!BY15*'Unit emission'!Z58)*3412969.28327645/Lifetime!$C13</f>
        <v>0</v>
      </c>
      <c r="FH102" s="9">
        <f>('RCP26 scenario'!BZ15*'Unit emission'!AA58)*3412969.28327645/Lifetime!$C13</f>
        <v>0</v>
      </c>
      <c r="FI102" s="9">
        <f>('RCP26 scenario'!CA15*'Unit emission'!AB58)*3412969.28327645/Lifetime!$C13</f>
        <v>0</v>
      </c>
      <c r="FJ102" s="9">
        <f>('RCP26 scenario'!CB15*'Unit emission'!AC58)*3412969.28327645/Lifetime!$C13</f>
        <v>0</v>
      </c>
      <c r="FK102" s="9">
        <f>('RCP26 scenario'!CC15*'Unit emission'!AD58)*3412969.28327645/Lifetime!$C13</f>
        <v>0</v>
      </c>
      <c r="FL102" s="9">
        <f>('RCP26 scenario'!CD15*'Unit emission'!AE58)*3412969.28327645/Lifetime!$C13</f>
        <v>0</v>
      </c>
      <c r="FM102" s="9">
        <f>('RCP26 scenario'!CE15*'Unit emission'!AF58)*3412969.28327645/Lifetime!$C13</f>
        <v>0</v>
      </c>
      <c r="FN102" s="9">
        <f>('RCP26 scenario'!CF15*'Unit emission'!AG58)*3412969.28327645/Lifetime!$C13</f>
        <v>0</v>
      </c>
      <c r="FO102" s="9">
        <f>('RCP26 scenario'!CG15*'Unit emission'!AH58)*3412969.28327645/Lifetime!$C13</f>
        <v>0</v>
      </c>
      <c r="FP102" s="9">
        <f>('RCP26 scenario'!CH15*'Unit emission'!AI58)*3412969.28327645/Lifetime!$C13</f>
        <v>0</v>
      </c>
      <c r="FS102">
        <v>2021</v>
      </c>
      <c r="FT102">
        <f>('RCP19 scenario'!C15*'Unit emission'!AK58)*3412969.28327645/Lifetime!$C13</f>
        <v>0</v>
      </c>
      <c r="FU102">
        <f>('RCP19 scenario'!D15*'Unit emission'!AL58)*3412969.28327645/Lifetime!$C13</f>
        <v>0</v>
      </c>
      <c r="FV102">
        <f>('RCP19 scenario'!E15*'Unit emission'!AM58)*3412969.28327645/Lifetime!$C13</f>
        <v>0</v>
      </c>
      <c r="FW102">
        <f>('RCP19 scenario'!F15*'Unit emission'!AN58)*3412969.28327645/Lifetime!$C13</f>
        <v>0</v>
      </c>
      <c r="FX102">
        <f>('RCP19 scenario'!G15*'Unit emission'!AO58)*3412969.28327645/Lifetime!$C13</f>
        <v>0</v>
      </c>
      <c r="FY102">
        <f>('RCP19 scenario'!H15*'Unit emission'!AP58)*3412969.28327645/Lifetime!$C13</f>
        <v>0</v>
      </c>
      <c r="FZ102">
        <f>('RCP19 scenario'!I15*'Unit emission'!AQ58)*3412969.28327645/Lifetime!$C13</f>
        <v>0</v>
      </c>
      <c r="GA102">
        <f>('RCP19 scenario'!J15*'Unit emission'!AR58)*3412969.28327645/Lifetime!$C13</f>
        <v>0</v>
      </c>
      <c r="GB102">
        <f>('RCP19 scenario'!K15*'Unit emission'!AS58)*3412969.28327645/Lifetime!$C13</f>
        <v>0</v>
      </c>
      <c r="GC102">
        <f>('RCP19 scenario'!L15*'Unit emission'!AT58)*3412969.28327645/Lifetime!$C13</f>
        <v>0</v>
      </c>
      <c r="GD102">
        <f>('RCP19 scenario'!M15*'Unit emission'!AU58)*3412969.28327645/Lifetime!$C13</f>
        <v>0</v>
      </c>
      <c r="GE102">
        <f>('RCP19 scenario'!N15*'Unit emission'!AV58)*3412969.28327645/Lifetime!$C13</f>
        <v>0</v>
      </c>
      <c r="GF102">
        <f>('RCP19 scenario'!O15*'Unit emission'!AW58)*3412969.28327645/Lifetime!$C13</f>
        <v>0</v>
      </c>
      <c r="GG102">
        <f>('RCP19 scenario'!P15*'Unit emission'!AX58)*3412969.28327645/Lifetime!$C13</f>
        <v>0</v>
      </c>
      <c r="GH102">
        <f>('RCP19 scenario'!Q15*'Unit emission'!AY58)*3412969.28327645/Lifetime!$C13</f>
        <v>0</v>
      </c>
      <c r="GI102">
        <f>('RCP19 scenario'!R15*'Unit emission'!AZ58)*3412969.28327645/Lifetime!$C13</f>
        <v>0</v>
      </c>
      <c r="GJ102">
        <f>('RCP19 scenario'!S15*'Unit emission'!BA58)*3412969.28327645</f>
        <v>0</v>
      </c>
      <c r="GK102">
        <f>('RCP19 scenario'!T15*'Unit emission'!AK58)*3412969.28327645/Lifetime!$C13</f>
        <v>0</v>
      </c>
      <c r="GL102">
        <f>('RCP19 scenario'!U15*'Unit emission'!AL58)*3412969.28327645/Lifetime!$C13</f>
        <v>0</v>
      </c>
      <c r="GM102">
        <f>('RCP19 scenario'!V15*'Unit emission'!AM58)*3412969.28327645/Lifetime!$C13</f>
        <v>0</v>
      </c>
      <c r="GN102">
        <f>('RCP19 scenario'!W15*'Unit emission'!AN58)*3412969.28327645/Lifetime!$C13</f>
        <v>0</v>
      </c>
      <c r="GO102">
        <f>('RCP19 scenario'!X15*'Unit emission'!AO58)*3412969.28327645/Lifetime!$C13</f>
        <v>0</v>
      </c>
      <c r="GP102">
        <f>('RCP19 scenario'!Y15*'Unit emission'!AP58)*3412969.28327645/Lifetime!$C13</f>
        <v>0</v>
      </c>
      <c r="GQ102">
        <f>('RCP19 scenario'!Z15*'Unit emission'!AQ58)*3412969.28327645/Lifetime!$C13</f>
        <v>0</v>
      </c>
      <c r="GR102">
        <f>('RCP19 scenario'!AA15*'Unit emission'!AR58)*3412969.28327645/Lifetime!$C13</f>
        <v>0</v>
      </c>
      <c r="GS102">
        <f>('RCP19 scenario'!AB15*'Unit emission'!AS58)*3412969.28327645/Lifetime!$C13</f>
        <v>0</v>
      </c>
      <c r="GT102">
        <f>('RCP19 scenario'!AC15*'Unit emission'!AT58)*3412969.28327645/Lifetime!$C13</f>
        <v>0</v>
      </c>
      <c r="GU102">
        <f>('RCP19 scenario'!AD15*'Unit emission'!AU58)*3412969.28327645/Lifetime!$C13</f>
        <v>0</v>
      </c>
      <c r="GV102">
        <f>('RCP19 scenario'!AE15*'Unit emission'!AV58)*3412969.28327645/Lifetime!$C13</f>
        <v>0</v>
      </c>
      <c r="GW102">
        <f>('RCP19 scenario'!AF15*'Unit emission'!AW58)*3412969.28327645/Lifetime!$C13</f>
        <v>0</v>
      </c>
      <c r="GX102">
        <f>('RCP19 scenario'!AG15*'Unit emission'!AX58)*3412969.28327645/Lifetime!$C13</f>
        <v>0</v>
      </c>
      <c r="GY102">
        <f>('RCP19 scenario'!AH15*'Unit emission'!AY58)*3412969.28327645/Lifetime!$C13</f>
        <v>0</v>
      </c>
      <c r="GZ102">
        <f>('RCP19 scenario'!AI15*'Unit emission'!AZ58)*3412969.28327645/Lifetime!$C13</f>
        <v>0</v>
      </c>
      <c r="HA102">
        <f>('RCP19 scenario'!AJ15*'Unit emission'!BA58)*3412969.28327645</f>
        <v>0</v>
      </c>
      <c r="HB102">
        <f>('RCP19 scenario'!AK15*'Unit emission'!AK58)*3412969.28327645/Lifetime!$C13</f>
        <v>0</v>
      </c>
      <c r="HC102">
        <f>('RCP19 scenario'!AL15*'Unit emission'!AL58)*3412969.28327645/Lifetime!$C13</f>
        <v>0</v>
      </c>
      <c r="HD102">
        <f>('RCP19 scenario'!AM15*'Unit emission'!AM58)*3412969.28327645/Lifetime!$C13</f>
        <v>0</v>
      </c>
      <c r="HE102">
        <f>('RCP19 scenario'!AN15*'Unit emission'!AN58)*3412969.28327645/Lifetime!$C13</f>
        <v>0</v>
      </c>
      <c r="HF102">
        <f>('RCP19 scenario'!AO15*'Unit emission'!AO58)*3412969.28327645/Lifetime!$C13</f>
        <v>0</v>
      </c>
      <c r="HG102">
        <f>('RCP19 scenario'!AP15*'Unit emission'!AP58)*3412969.28327645/Lifetime!$C13</f>
        <v>0</v>
      </c>
      <c r="HH102">
        <f>('RCP19 scenario'!AQ15*'Unit emission'!AQ58)*3412969.28327645/Lifetime!$C13</f>
        <v>0</v>
      </c>
      <c r="HI102">
        <f>('RCP19 scenario'!AR15*'Unit emission'!AR58)*3412969.28327645/Lifetime!$C13</f>
        <v>0</v>
      </c>
      <c r="HJ102">
        <f>('RCP19 scenario'!AS15*'Unit emission'!AS58)*3412969.28327645/Lifetime!$C13</f>
        <v>0</v>
      </c>
      <c r="HK102">
        <f>('RCP19 scenario'!AT15*'Unit emission'!AT58)*3412969.28327645/Lifetime!$C13</f>
        <v>0</v>
      </c>
      <c r="HL102">
        <f>('RCP19 scenario'!AU15*'Unit emission'!AU58)*3412969.28327645/Lifetime!$C13</f>
        <v>0</v>
      </c>
      <c r="HM102">
        <f>('RCP19 scenario'!AV15*'Unit emission'!AV58)*3412969.28327645/Lifetime!$C13</f>
        <v>0</v>
      </c>
      <c r="HN102">
        <f>('RCP19 scenario'!AW15*'Unit emission'!AW58)*3412969.28327645/Lifetime!$C13</f>
        <v>0</v>
      </c>
      <c r="HO102">
        <f>('RCP19 scenario'!AX15*'Unit emission'!AX58)*3412969.28327645/Lifetime!$C13</f>
        <v>0</v>
      </c>
      <c r="HP102">
        <f>('RCP19 scenario'!AY15*'Unit emission'!AY58)*3412969.28327645/Lifetime!$C13</f>
        <v>0</v>
      </c>
      <c r="HQ102">
        <f>('RCP19 scenario'!AZ15*'Unit emission'!AZ58)*3412969.28327645/Lifetime!$C13</f>
        <v>0</v>
      </c>
      <c r="HR102">
        <f>('RCP19 scenario'!BA15*'Unit emission'!BA58)*3412969.28327645</f>
        <v>0</v>
      </c>
      <c r="HS102" s="9">
        <f>('RCP19 scenario'!BB15*'Unit emission'!AK58)*3412969.28327645/Lifetime!$C13</f>
        <v>0</v>
      </c>
      <c r="HT102" s="9">
        <f>('RCP19 scenario'!BC15*'Unit emission'!AL58)*3412969.28327645/Lifetime!$C13</f>
        <v>0</v>
      </c>
      <c r="HU102" s="9">
        <f>('RCP19 scenario'!BD15*'Unit emission'!AM58)*3412969.28327645/Lifetime!$C13</f>
        <v>0</v>
      </c>
      <c r="HV102" s="9">
        <f>('RCP19 scenario'!BE15*'Unit emission'!AN58)*3412969.28327645/Lifetime!$C13</f>
        <v>0</v>
      </c>
      <c r="HW102" s="9">
        <f>('RCP19 scenario'!BF15*'Unit emission'!AO58)*3412969.28327645/Lifetime!$C13</f>
        <v>0</v>
      </c>
      <c r="HX102" s="9">
        <f>('RCP19 scenario'!BG15*'Unit emission'!AP58)*3412969.28327645/Lifetime!$C13</f>
        <v>0</v>
      </c>
      <c r="HY102" s="9">
        <f>('RCP19 scenario'!BH15*'Unit emission'!AQ58)*3412969.28327645/Lifetime!$C13</f>
        <v>0</v>
      </c>
      <c r="HZ102" s="9">
        <f>('RCP19 scenario'!BI15*'Unit emission'!AR58)*3412969.28327645/Lifetime!$C13</f>
        <v>0</v>
      </c>
      <c r="IA102" s="9">
        <f>('RCP19 scenario'!BJ15*'Unit emission'!AS58)*3412969.28327645/Lifetime!$C13</f>
        <v>0</v>
      </c>
      <c r="IB102" s="9">
        <f>('RCP19 scenario'!BK15*'Unit emission'!AT58)*3412969.28327645/Lifetime!$C13</f>
        <v>0</v>
      </c>
      <c r="IC102" s="9">
        <f>('RCP19 scenario'!BL15*'Unit emission'!AU58)*3412969.28327645/Lifetime!$C13</f>
        <v>0</v>
      </c>
      <c r="ID102" s="9">
        <f>('RCP19 scenario'!BM15*'Unit emission'!AV58)*3412969.28327645/Lifetime!$C13</f>
        <v>0</v>
      </c>
      <c r="IE102" s="9">
        <f>('RCP19 scenario'!BN15*'Unit emission'!AW58)*3412969.28327645/Lifetime!$C13</f>
        <v>0</v>
      </c>
      <c r="IF102" s="9">
        <f>('RCP19 scenario'!BO15*'Unit emission'!AX58)*3412969.28327645/Lifetime!$C13</f>
        <v>0</v>
      </c>
      <c r="IG102" s="9">
        <f>('RCP19 scenario'!BP15*'Unit emission'!AY58)*3412969.28327645/Lifetime!$C13</f>
        <v>0</v>
      </c>
      <c r="IH102" s="9">
        <f>('RCP19 scenario'!BQ15*'Unit emission'!AZ58)*3412969.28327645/Lifetime!$C13</f>
        <v>0</v>
      </c>
      <c r="II102" s="9">
        <f>('RCP19 scenario'!BR15*'Unit emission'!BA58)*3412969.28327645</f>
        <v>0</v>
      </c>
      <c r="IJ102" s="9">
        <f>('RCP19 scenario'!BS15*'Unit emission'!AK58)*3412969.28327645/Lifetime!$C13</f>
        <v>0</v>
      </c>
      <c r="IK102" s="9">
        <f>('RCP19 scenario'!BT15*'Unit emission'!AL58)*3412969.28327645/Lifetime!$C13</f>
        <v>0</v>
      </c>
      <c r="IL102" s="9">
        <f>('RCP19 scenario'!BU15*'Unit emission'!AM58)*3412969.28327645/Lifetime!$C13</f>
        <v>0</v>
      </c>
      <c r="IM102" s="9">
        <f>('RCP19 scenario'!BV15*'Unit emission'!AN58)*3412969.28327645/Lifetime!$C13</f>
        <v>0</v>
      </c>
      <c r="IN102" s="9">
        <f>('RCP19 scenario'!BW15*'Unit emission'!AO58)*3412969.28327645/Lifetime!$C13</f>
        <v>0</v>
      </c>
      <c r="IO102" s="9">
        <f>('RCP19 scenario'!BX15*'Unit emission'!AP58)*3412969.28327645/Lifetime!$C13</f>
        <v>0</v>
      </c>
      <c r="IP102" s="9">
        <f>('RCP19 scenario'!BY15*'Unit emission'!AQ58)*3412969.28327645/Lifetime!$C13</f>
        <v>0</v>
      </c>
      <c r="IQ102" s="9">
        <f>('RCP19 scenario'!BZ15*'Unit emission'!AR58)*3412969.28327645/Lifetime!$C13</f>
        <v>0</v>
      </c>
      <c r="IR102" s="9">
        <f>('RCP19 scenario'!CA15*'Unit emission'!AS58)*3412969.28327645/Lifetime!$C13</f>
        <v>0</v>
      </c>
      <c r="IS102" s="9">
        <f>('RCP19 scenario'!CB15*'Unit emission'!AT58)*3412969.28327645/Lifetime!$C13</f>
        <v>0</v>
      </c>
      <c r="IT102" s="9">
        <f>('RCP19 scenario'!CC15*'Unit emission'!AU58)*3412969.28327645/Lifetime!$C13</f>
        <v>0</v>
      </c>
      <c r="IU102" s="9">
        <f>('RCP19 scenario'!CD15*'Unit emission'!AV58)*3412969.28327645/Lifetime!$C13</f>
        <v>0</v>
      </c>
      <c r="IV102" s="9">
        <f>('RCP19 scenario'!CE15*'Unit emission'!AW58)*3412969.28327645/Lifetime!$C13</f>
        <v>0</v>
      </c>
      <c r="IW102" s="9">
        <f>('RCP19 scenario'!CF15*'Unit emission'!AX58)*3412969.28327645/Lifetime!$C13</f>
        <v>0</v>
      </c>
      <c r="IX102" s="9">
        <f>('RCP19 scenario'!CG15*'Unit emission'!AY58)*3412969.28327645/Lifetime!$C13</f>
        <v>0</v>
      </c>
      <c r="IY102" s="9">
        <f>('RCP19 scenario'!CH15*'Unit emission'!AZ58)*3412969.28327645/Lifetime!$C13</f>
        <v>0</v>
      </c>
    </row>
    <row r="103" spans="1:259" x14ac:dyDescent="0.25">
      <c r="A103">
        <v>2022</v>
      </c>
      <c r="B103">
        <f>('Base-scenario'!C16*'Unit emission'!C59)*3412969.28327645/Lifetime!$C14</f>
        <v>0</v>
      </c>
      <c r="C103">
        <f>('Base-scenario'!D16*'Unit emission'!D59)*3412969.28327645/Lifetime!$C14</f>
        <v>0</v>
      </c>
      <c r="D103">
        <f>('Base-scenario'!E16*'Unit emission'!E59)*3412969.28327645/Lifetime!$C14</f>
        <v>0</v>
      </c>
      <c r="E103">
        <f>('Base-scenario'!F16*'Unit emission'!F59)*3412969.28327645/Lifetime!$C14</f>
        <v>0</v>
      </c>
      <c r="F103">
        <f>('Base-scenario'!G16*'Unit emission'!G59)*3412969.28327645/Lifetime!$C14</f>
        <v>0</v>
      </c>
      <c r="G103">
        <f>('Base-scenario'!H16*'Unit emission'!H59)*3412969.28327645/Lifetime!$C14</f>
        <v>0</v>
      </c>
      <c r="H103">
        <f>('Base-scenario'!I16*'Unit emission'!I59)*3412969.28327645/Lifetime!$C14</f>
        <v>0</v>
      </c>
      <c r="I103">
        <f>('Base-scenario'!J16*'Unit emission'!J59)*3412969.28327645/Lifetime!$C14</f>
        <v>0</v>
      </c>
      <c r="J103">
        <f>('Base-scenario'!K16*'Unit emission'!K59)*3412969.28327645/Lifetime!$C14</f>
        <v>0</v>
      </c>
      <c r="K103">
        <f>('Base-scenario'!L16*'Unit emission'!L59)*3412969.28327645/Lifetime!$C14</f>
        <v>0</v>
      </c>
      <c r="L103">
        <f>('Base-scenario'!M16*'Unit emission'!M59)*3412969.28327645/Lifetime!$C14</f>
        <v>0</v>
      </c>
      <c r="M103">
        <f>('Base-scenario'!N16*'Unit emission'!N59)*3412969.28327645/Lifetime!$C14</f>
        <v>0</v>
      </c>
      <c r="N103">
        <f>('Base-scenario'!O16*'Unit emission'!O59)*3412969.28327645/Lifetime!$C14</f>
        <v>0</v>
      </c>
      <c r="O103">
        <f>('Base-scenario'!P16*'Unit emission'!P59)*3412969.28327645/Lifetime!$C14</f>
        <v>0</v>
      </c>
      <c r="P103">
        <f>('Base-scenario'!Q16*'Unit emission'!Q59)*3412969.28327645/Lifetime!$C14</f>
        <v>0</v>
      </c>
      <c r="Q103">
        <f>('Base-scenario'!R16*'Unit emission'!R59)*3412969.28327645/Lifetime!$C14</f>
        <v>0</v>
      </c>
      <c r="R103">
        <v>12</v>
      </c>
      <c r="S103">
        <f>('Base-scenario'!T16*'Unit emission'!C59)*3412969.28327645/Lifetime!$C14</f>
        <v>0</v>
      </c>
      <c r="T103">
        <f>('Base-scenario'!U16*'Unit emission'!D59)*3412969.28327645/Lifetime!$C14</f>
        <v>0</v>
      </c>
      <c r="U103">
        <f>('Base-scenario'!V16*'Unit emission'!E59)*3412969.28327645/Lifetime!$C14</f>
        <v>0</v>
      </c>
      <c r="V103">
        <f>('Base-scenario'!W16*'Unit emission'!F59)*3412969.28327645/Lifetime!$C14</f>
        <v>0</v>
      </c>
      <c r="W103">
        <f>('Base-scenario'!X16*'Unit emission'!G59)*3412969.28327645/Lifetime!$C14</f>
        <v>0</v>
      </c>
      <c r="X103">
        <f>('Base-scenario'!Y16*'Unit emission'!H59)*3412969.28327645/Lifetime!$C14</f>
        <v>0</v>
      </c>
      <c r="Y103">
        <f>('Base-scenario'!Z16*'Unit emission'!I59)*3412969.28327645/Lifetime!$C14</f>
        <v>0</v>
      </c>
      <c r="Z103">
        <f>('Base-scenario'!AA16*'Unit emission'!J59)*3412969.28327645/Lifetime!$C14</f>
        <v>0</v>
      </c>
      <c r="AA103">
        <f>('Base-scenario'!AB16*'Unit emission'!K59)*3412969.28327645/Lifetime!$C14</f>
        <v>0</v>
      </c>
      <c r="AB103">
        <f>('Base-scenario'!AC16*'Unit emission'!L59)*3412969.28327645/Lifetime!$C14</f>
        <v>0</v>
      </c>
      <c r="AC103">
        <f>('Base-scenario'!AD16*'Unit emission'!M59)*3412969.28327645/Lifetime!$C14</f>
        <v>0</v>
      </c>
      <c r="AD103">
        <f>('Base-scenario'!AE16*'Unit emission'!N59)*3412969.28327645/Lifetime!$C14</f>
        <v>0</v>
      </c>
      <c r="AE103">
        <f>('Base-scenario'!AF16*'Unit emission'!O59)*3412969.28327645/Lifetime!$C14</f>
        <v>0</v>
      </c>
      <c r="AF103">
        <f>('Base-scenario'!AG16*'Unit emission'!P59)*3412969.28327645/Lifetime!$C14</f>
        <v>0</v>
      </c>
      <c r="AG103">
        <f>('Base-scenario'!AH16*'Unit emission'!Q59)*3412969.28327645/Lifetime!$C14</f>
        <v>0</v>
      </c>
      <c r="AH103">
        <f>('Base-scenario'!AI16*'Unit emission'!R59)*3412969.28327645/Lifetime!$C14</f>
        <v>0</v>
      </c>
      <c r="AI103">
        <v>12</v>
      </c>
      <c r="AJ103">
        <f>('Base-scenario'!AK16*'Unit emission'!C59)*3412969.28327645/Lifetime!$C14</f>
        <v>0</v>
      </c>
      <c r="AK103">
        <f>('Base-scenario'!AL16*'Unit emission'!D59)*3412969.28327645/Lifetime!$C14</f>
        <v>0</v>
      </c>
      <c r="AL103">
        <f>('Base-scenario'!AM16*'Unit emission'!E59)*3412969.28327645/Lifetime!$C14</f>
        <v>0</v>
      </c>
      <c r="AM103">
        <f>('Base-scenario'!AN16*'Unit emission'!F59)*3412969.28327645/Lifetime!$C14</f>
        <v>0</v>
      </c>
      <c r="AN103">
        <f>('Base-scenario'!AO16*'Unit emission'!G59)*3412969.28327645/Lifetime!$C14</f>
        <v>0</v>
      </c>
      <c r="AO103">
        <f>('Base-scenario'!AP16*'Unit emission'!H59)*3412969.28327645/Lifetime!$C14</f>
        <v>0</v>
      </c>
      <c r="AP103">
        <f>('Base-scenario'!AQ16*'Unit emission'!I59)*3412969.28327645/Lifetime!$C14</f>
        <v>0</v>
      </c>
      <c r="AQ103">
        <f>('Base-scenario'!AR16*'Unit emission'!J59)*3412969.28327645/Lifetime!$C14</f>
        <v>0</v>
      </c>
      <c r="AR103">
        <f>('Base-scenario'!AS16*'Unit emission'!K59)*3412969.28327645/Lifetime!$C14</f>
        <v>0</v>
      </c>
      <c r="AS103">
        <f>('Base-scenario'!AT16*'Unit emission'!L59)*3412969.28327645/Lifetime!$C14</f>
        <v>0</v>
      </c>
      <c r="AT103">
        <f>('Base-scenario'!AU16*'Unit emission'!M59)*3412969.28327645/Lifetime!$C14</f>
        <v>0</v>
      </c>
      <c r="AU103">
        <f>('Base-scenario'!AV16*'Unit emission'!N59)*3412969.28327645/Lifetime!$C14</f>
        <v>0</v>
      </c>
      <c r="AV103">
        <f>('Base-scenario'!AW16*'Unit emission'!O59)*3412969.28327645/Lifetime!$C14</f>
        <v>0</v>
      </c>
      <c r="AW103">
        <f>('Base-scenario'!AX16*'Unit emission'!P59)*3412969.28327645/Lifetime!$C14</f>
        <v>0</v>
      </c>
      <c r="AX103">
        <f>('Base-scenario'!AY16*'Unit emission'!Q59)*3412969.28327645/Lifetime!$C14</f>
        <v>0</v>
      </c>
      <c r="AY103">
        <f>('Base-scenario'!AZ16*'Unit emission'!R59)*3412969.28327645/Lifetime!$C14</f>
        <v>0</v>
      </c>
      <c r="AZ103">
        <v>12</v>
      </c>
      <c r="BA103" s="9">
        <f>('Base-scenario'!BB16*'Unit emission'!C59)*3412969.28327645/Lifetime!$C14</f>
        <v>0</v>
      </c>
      <c r="BB103" s="9">
        <f>('Base-scenario'!BC16*'Unit emission'!D59)*3412969.28327645/Lifetime!$C14</f>
        <v>0</v>
      </c>
      <c r="BC103" s="9">
        <f>('Base-scenario'!BD16*'Unit emission'!E59)*3412969.28327645/Lifetime!$C14</f>
        <v>0</v>
      </c>
      <c r="BD103" s="9">
        <f>('Base-scenario'!BE16*'Unit emission'!F59)*3412969.28327645/Lifetime!$C14</f>
        <v>0</v>
      </c>
      <c r="BE103" s="9">
        <f>('Base-scenario'!BF16*'Unit emission'!G59)*3412969.28327645/Lifetime!$C14</f>
        <v>0</v>
      </c>
      <c r="BF103" s="9">
        <f>('Base-scenario'!BG16*'Unit emission'!H59)*3412969.28327645/Lifetime!$C14</f>
        <v>0</v>
      </c>
      <c r="BG103" s="9">
        <f>('Base-scenario'!BH16*'Unit emission'!I59)*3412969.28327645/Lifetime!$C14</f>
        <v>0</v>
      </c>
      <c r="BH103" s="9">
        <f>('Base-scenario'!BI16*'Unit emission'!J59)*3412969.28327645/Lifetime!$C14</f>
        <v>0</v>
      </c>
      <c r="BI103" s="9">
        <f>('Base-scenario'!BJ16*'Unit emission'!K59)*3412969.28327645/Lifetime!$C14</f>
        <v>0</v>
      </c>
      <c r="BJ103" s="9">
        <f>('Base-scenario'!BK16*'Unit emission'!L59)*3412969.28327645/Lifetime!$C14</f>
        <v>0</v>
      </c>
      <c r="BK103" s="9">
        <f>('Base-scenario'!BL16*'Unit emission'!M59)*3412969.28327645/Lifetime!$C14</f>
        <v>0</v>
      </c>
      <c r="BL103" s="9">
        <f>('Base-scenario'!BM16*'Unit emission'!N59)*3412969.28327645/Lifetime!$C14</f>
        <v>0</v>
      </c>
      <c r="BM103" s="9">
        <f>('Base-scenario'!BN16*'Unit emission'!O59)*3412969.28327645/Lifetime!$C14</f>
        <v>0</v>
      </c>
      <c r="BN103" s="9">
        <f>('Base-scenario'!BO16*'Unit emission'!P59)*3412969.28327645/Lifetime!$C14</f>
        <v>0</v>
      </c>
      <c r="BO103" s="9">
        <f>('Base-scenario'!BP16*'Unit emission'!Q59)*3412969.28327645/Lifetime!$C14</f>
        <v>0</v>
      </c>
      <c r="BP103" s="9">
        <f>('Base-scenario'!BQ16*'Unit emission'!R59)*3412969.28327645/Lifetime!$C14</f>
        <v>0</v>
      </c>
      <c r="BQ103" s="9">
        <v>12</v>
      </c>
      <c r="BR103" s="9">
        <f>('Base-scenario'!BS16*'Unit emission'!C59)*3412969.28327645/Lifetime!$C14</f>
        <v>0</v>
      </c>
      <c r="BS103" s="9">
        <f>('Base-scenario'!BT16*'Unit emission'!D59)*3412969.28327645/Lifetime!$C14</f>
        <v>0</v>
      </c>
      <c r="BT103" s="9">
        <f>('Base-scenario'!BU16*'Unit emission'!E59)*3412969.28327645/Lifetime!$C14</f>
        <v>0</v>
      </c>
      <c r="BU103" s="9">
        <f>('Base-scenario'!BV16*'Unit emission'!F59)*3412969.28327645/Lifetime!$C14</f>
        <v>0</v>
      </c>
      <c r="BV103" s="9">
        <f>('Base-scenario'!BW16*'Unit emission'!G59)*3412969.28327645/Lifetime!$C14</f>
        <v>0</v>
      </c>
      <c r="BW103" s="9">
        <f>('Base-scenario'!BX16*'Unit emission'!H59)*3412969.28327645/Lifetime!$C14</f>
        <v>0</v>
      </c>
      <c r="BX103" s="9">
        <f>('Base-scenario'!BY16*'Unit emission'!I59)*3412969.28327645/Lifetime!$C14</f>
        <v>0</v>
      </c>
      <c r="BY103" s="9">
        <f>('Base-scenario'!BZ16*'Unit emission'!J59)*3412969.28327645/Lifetime!$C14</f>
        <v>0</v>
      </c>
      <c r="BZ103" s="9">
        <f>('Base-scenario'!CA16*'Unit emission'!K59)*3412969.28327645/Lifetime!$C14</f>
        <v>0</v>
      </c>
      <c r="CA103" s="9">
        <f>('Base-scenario'!CB16*'Unit emission'!L59)*3412969.28327645/Lifetime!$C14</f>
        <v>0</v>
      </c>
      <c r="CB103" s="9">
        <f>('Base-scenario'!CC16*'Unit emission'!M59)*3412969.28327645/Lifetime!$C14</f>
        <v>0</v>
      </c>
      <c r="CC103" s="9">
        <f>('Base-scenario'!CD16*'Unit emission'!N59)*3412969.28327645/Lifetime!$C14</f>
        <v>0</v>
      </c>
      <c r="CD103" s="9">
        <f>('Base-scenario'!CE16*'Unit emission'!O59)*3412969.28327645/Lifetime!$C14</f>
        <v>0</v>
      </c>
      <c r="CE103" s="9">
        <f>('Base-scenario'!CF16*'Unit emission'!P59)*3412969.28327645/Lifetime!$C14</f>
        <v>0</v>
      </c>
      <c r="CF103" s="9">
        <f>('Base-scenario'!CG16*'Unit emission'!Q59)*3412969.28327645/Lifetime!$C14</f>
        <v>0</v>
      </c>
      <c r="CG103" s="9">
        <f>('Base-scenario'!CH16*'Unit emission'!R59)*3412969.28327645/Lifetime!$C14</f>
        <v>0</v>
      </c>
      <c r="CJ103">
        <v>2022</v>
      </c>
      <c r="CK103">
        <f>('RCP26 scenario'!C16*'Unit emission'!T59)*3412969.28327645/Lifetime!$C14</f>
        <v>0</v>
      </c>
      <c r="CL103">
        <f>('RCP26 scenario'!D16*'Unit emission'!U59)*3412969.28327645/Lifetime!$C14</f>
        <v>0</v>
      </c>
      <c r="CM103">
        <f>('RCP26 scenario'!E16*'Unit emission'!V59)*3412969.28327645/Lifetime!$C14</f>
        <v>0</v>
      </c>
      <c r="CN103">
        <f>('RCP26 scenario'!F16*'Unit emission'!W59)*3412969.28327645/Lifetime!$C14</f>
        <v>0</v>
      </c>
      <c r="CO103">
        <f>('RCP26 scenario'!G16*'Unit emission'!X59)*3412969.28327645/Lifetime!$C14</f>
        <v>0</v>
      </c>
      <c r="CP103">
        <f>('RCP26 scenario'!H16*'Unit emission'!Y59)*3412969.28327645/Lifetime!$C14</f>
        <v>0</v>
      </c>
      <c r="CQ103">
        <f>('RCP26 scenario'!I16*'Unit emission'!Z59)*3412969.28327645/Lifetime!$C14</f>
        <v>0</v>
      </c>
      <c r="CR103">
        <f>('RCP26 scenario'!J16*'Unit emission'!AA59)*3412969.28327645/Lifetime!$C14</f>
        <v>0</v>
      </c>
      <c r="CS103">
        <f>('RCP26 scenario'!K16*'Unit emission'!AB59)*3412969.28327645/Lifetime!$C14</f>
        <v>0</v>
      </c>
      <c r="CT103">
        <f>('RCP26 scenario'!L16*'Unit emission'!AC59)*3412969.28327645/Lifetime!$C14</f>
        <v>0</v>
      </c>
      <c r="CU103">
        <f>('RCP26 scenario'!M16*'Unit emission'!AD59)*3412969.28327645/Lifetime!$C14</f>
        <v>0</v>
      </c>
      <c r="CV103">
        <f>('RCP26 scenario'!N16*'Unit emission'!AE59)*3412969.28327645/Lifetime!$C14</f>
        <v>0</v>
      </c>
      <c r="CW103">
        <f>('RCP26 scenario'!O16*'Unit emission'!AF59)*3412969.28327645/Lifetime!$C14</f>
        <v>0</v>
      </c>
      <c r="CX103">
        <f>('RCP26 scenario'!P16*'Unit emission'!AG59)*3412969.28327645/Lifetime!$C14</f>
        <v>0</v>
      </c>
      <c r="CY103">
        <f>('RCP26 scenario'!Q16*'Unit emission'!AH59)*3412969.28327645/Lifetime!$C14</f>
        <v>0</v>
      </c>
      <c r="CZ103">
        <f>('RCP26 scenario'!R16*'Unit emission'!AI59)*3412969.28327645/Lifetime!$C14</f>
        <v>0</v>
      </c>
      <c r="DA103">
        <f>('RCP26 scenario'!S16*'Unit emission'!AJ59)*3412969.28327645</f>
        <v>0</v>
      </c>
      <c r="DB103">
        <f>('RCP26 scenario'!T16*'Unit emission'!T59)*3412969.28327645/Lifetime!$C14</f>
        <v>0</v>
      </c>
      <c r="DC103">
        <f>('RCP26 scenario'!U16*'Unit emission'!U59)*3412969.28327645/Lifetime!$C14</f>
        <v>0</v>
      </c>
      <c r="DD103">
        <f>('RCP26 scenario'!V16*'Unit emission'!V59)*3412969.28327645/Lifetime!$C14</f>
        <v>0</v>
      </c>
      <c r="DE103">
        <f>('RCP26 scenario'!W16*'Unit emission'!W59)*3412969.28327645/Lifetime!$C14</f>
        <v>0</v>
      </c>
      <c r="DF103">
        <f>('RCP26 scenario'!X16*'Unit emission'!X59)*3412969.28327645/Lifetime!$C14</f>
        <v>0</v>
      </c>
      <c r="DG103">
        <f>('RCP26 scenario'!Y16*'Unit emission'!Y59)*3412969.28327645/Lifetime!$C14</f>
        <v>0</v>
      </c>
      <c r="DH103">
        <f>('RCP26 scenario'!Z16*'Unit emission'!Z59)*3412969.28327645/Lifetime!$C14</f>
        <v>0</v>
      </c>
      <c r="DI103">
        <f>('RCP26 scenario'!AA16*'Unit emission'!AA59)*3412969.28327645/Lifetime!$C14</f>
        <v>0</v>
      </c>
      <c r="DJ103">
        <f>('RCP26 scenario'!AB16*'Unit emission'!AB59)*3412969.28327645/Lifetime!$C14</f>
        <v>0</v>
      </c>
      <c r="DK103">
        <f>('RCP26 scenario'!AC16*'Unit emission'!AC59)*3412969.28327645/Lifetime!$C14</f>
        <v>0</v>
      </c>
      <c r="DL103">
        <f>('RCP26 scenario'!AD16*'Unit emission'!AD59)*3412969.28327645/Lifetime!$C14</f>
        <v>0</v>
      </c>
      <c r="DM103">
        <f>('RCP26 scenario'!AE16*'Unit emission'!AE59)*3412969.28327645/Lifetime!$C14</f>
        <v>0</v>
      </c>
      <c r="DN103">
        <f>('RCP26 scenario'!AF16*'Unit emission'!AF59)*3412969.28327645/Lifetime!$C14</f>
        <v>0</v>
      </c>
      <c r="DO103">
        <f>('RCP26 scenario'!AG16*'Unit emission'!AG59)*3412969.28327645/Lifetime!$C14</f>
        <v>0</v>
      </c>
      <c r="DP103">
        <f>('RCP26 scenario'!AH16*'Unit emission'!AH59)*3412969.28327645/Lifetime!$C14</f>
        <v>0</v>
      </c>
      <c r="DQ103">
        <f>('RCP26 scenario'!AI16*'Unit emission'!AI59)*3412969.28327645/Lifetime!$C14</f>
        <v>0</v>
      </c>
      <c r="DR103">
        <f>('RCP26 scenario'!AJ16*'Unit emission'!AJ59)*3412969.28327645</f>
        <v>0</v>
      </c>
      <c r="DS103">
        <f>('RCP26 scenario'!AK16*'Unit emission'!T59)*3412969.28327645/Lifetime!$C14</f>
        <v>0</v>
      </c>
      <c r="DT103">
        <f>('RCP26 scenario'!AL16*'Unit emission'!U59)*3412969.28327645/Lifetime!$C14</f>
        <v>0</v>
      </c>
      <c r="DU103">
        <f>('RCP26 scenario'!AM16*'Unit emission'!V59)*3412969.28327645/Lifetime!$C14</f>
        <v>0</v>
      </c>
      <c r="DV103">
        <f>('RCP26 scenario'!AN16*'Unit emission'!W59)*3412969.28327645/Lifetime!$C14</f>
        <v>0</v>
      </c>
      <c r="DW103">
        <f>('RCP26 scenario'!AO16*'Unit emission'!X59)*3412969.28327645/Lifetime!$C14</f>
        <v>0</v>
      </c>
      <c r="DX103">
        <f>('RCP26 scenario'!AP16*'Unit emission'!Y59)*3412969.28327645/Lifetime!$C14</f>
        <v>0</v>
      </c>
      <c r="DY103">
        <f>('RCP26 scenario'!AQ16*'Unit emission'!Z59)*3412969.28327645/Lifetime!$C14</f>
        <v>0</v>
      </c>
      <c r="DZ103">
        <f>('RCP26 scenario'!AR16*'Unit emission'!AA59)*3412969.28327645/Lifetime!$C14</f>
        <v>0</v>
      </c>
      <c r="EA103">
        <f>('RCP26 scenario'!AS16*'Unit emission'!AB59)*3412969.28327645/Lifetime!$C14</f>
        <v>0</v>
      </c>
      <c r="EB103">
        <f>('RCP26 scenario'!AT16*'Unit emission'!AC59)*3412969.28327645/Lifetime!$C14</f>
        <v>0</v>
      </c>
      <c r="EC103">
        <f>('RCP26 scenario'!AU16*'Unit emission'!AD59)*3412969.28327645/Lifetime!$C14</f>
        <v>0</v>
      </c>
      <c r="ED103">
        <f>('RCP26 scenario'!AV16*'Unit emission'!AE59)*3412969.28327645/Lifetime!$C14</f>
        <v>0</v>
      </c>
      <c r="EE103">
        <f>('RCP26 scenario'!AW16*'Unit emission'!AF59)*3412969.28327645/Lifetime!$C14</f>
        <v>0</v>
      </c>
      <c r="EF103">
        <f>('RCP26 scenario'!AX16*'Unit emission'!AG59)*3412969.28327645/Lifetime!$C14</f>
        <v>0</v>
      </c>
      <c r="EG103">
        <f>('RCP26 scenario'!AY16*'Unit emission'!AH59)*3412969.28327645/Lifetime!$C14</f>
        <v>0</v>
      </c>
      <c r="EH103">
        <f>('RCP26 scenario'!AZ16*'Unit emission'!AI59)*3412969.28327645/Lifetime!$C14</f>
        <v>0</v>
      </c>
      <c r="EI103">
        <f>('RCP26 scenario'!BA16*'Unit emission'!AJ59)*3412969.28327645</f>
        <v>0</v>
      </c>
      <c r="EJ103" s="9">
        <f>('RCP26 scenario'!BB16*'Unit emission'!T59)*3412969.28327645/Lifetime!$C14</f>
        <v>0</v>
      </c>
      <c r="EK103" s="9">
        <f>('RCP26 scenario'!BC16*'Unit emission'!U59)*3412969.28327645/Lifetime!$C14</f>
        <v>0</v>
      </c>
      <c r="EL103" s="9">
        <f>('RCP26 scenario'!BD16*'Unit emission'!V59)*3412969.28327645/Lifetime!$C14</f>
        <v>0</v>
      </c>
      <c r="EM103" s="9">
        <f>('RCP26 scenario'!BE16*'Unit emission'!W59)*3412969.28327645/Lifetime!$C14</f>
        <v>0</v>
      </c>
      <c r="EN103" s="9">
        <f>('RCP26 scenario'!BF16*'Unit emission'!X59)*3412969.28327645/Lifetime!$C14</f>
        <v>0</v>
      </c>
      <c r="EO103" s="9">
        <f>('RCP26 scenario'!BG16*'Unit emission'!Y59)*3412969.28327645/Lifetime!$C14</f>
        <v>0</v>
      </c>
      <c r="EP103" s="9">
        <f>('RCP26 scenario'!BH16*'Unit emission'!Z59)*3412969.28327645/Lifetime!$C14</f>
        <v>0</v>
      </c>
      <c r="EQ103" s="9">
        <f>('RCP26 scenario'!BI16*'Unit emission'!AA59)*3412969.28327645/Lifetime!$C14</f>
        <v>0</v>
      </c>
      <c r="ER103" s="9">
        <f>('RCP26 scenario'!BJ16*'Unit emission'!AB59)*3412969.28327645/Lifetime!$C14</f>
        <v>0</v>
      </c>
      <c r="ES103" s="9">
        <f>('RCP26 scenario'!BK16*'Unit emission'!AC59)*3412969.28327645/Lifetime!$C14</f>
        <v>0</v>
      </c>
      <c r="ET103" s="9">
        <f>('RCP26 scenario'!BL16*'Unit emission'!AD59)*3412969.28327645/Lifetime!$C14</f>
        <v>0</v>
      </c>
      <c r="EU103" s="9">
        <f>('RCP26 scenario'!BM16*'Unit emission'!AE59)*3412969.28327645/Lifetime!$C14</f>
        <v>0</v>
      </c>
      <c r="EV103" s="9">
        <f>('RCP26 scenario'!BN16*'Unit emission'!AF59)*3412969.28327645/Lifetime!$C14</f>
        <v>0</v>
      </c>
      <c r="EW103" s="9">
        <f>('RCP26 scenario'!BO16*'Unit emission'!AG59)*3412969.28327645/Lifetime!$C14</f>
        <v>0</v>
      </c>
      <c r="EX103" s="9">
        <f>('RCP26 scenario'!BP16*'Unit emission'!AH59)*3412969.28327645/Lifetime!$C14</f>
        <v>0</v>
      </c>
      <c r="EY103" s="9">
        <f>('RCP26 scenario'!BQ16*'Unit emission'!AI59)*3412969.28327645/Lifetime!$C14</f>
        <v>0</v>
      </c>
      <c r="EZ103" s="9">
        <f>('RCP26 scenario'!BR16*'Unit emission'!AJ59)*3412969.28327645</f>
        <v>0</v>
      </c>
      <c r="FA103" s="9">
        <f>('RCP26 scenario'!BS16*'Unit emission'!T59)*3412969.28327645/Lifetime!$C14</f>
        <v>0</v>
      </c>
      <c r="FB103" s="9">
        <f>('RCP26 scenario'!BT16*'Unit emission'!U59)*3412969.28327645/Lifetime!$C14</f>
        <v>0</v>
      </c>
      <c r="FC103" s="9">
        <f>('RCP26 scenario'!BU16*'Unit emission'!V59)*3412969.28327645/Lifetime!$C14</f>
        <v>0</v>
      </c>
      <c r="FD103" s="9">
        <f>('RCP26 scenario'!BV16*'Unit emission'!W59)*3412969.28327645/Lifetime!$C14</f>
        <v>0</v>
      </c>
      <c r="FE103" s="9">
        <f>('RCP26 scenario'!BW16*'Unit emission'!X59)*3412969.28327645/Lifetime!$C14</f>
        <v>0</v>
      </c>
      <c r="FF103" s="9">
        <f>('RCP26 scenario'!BX16*'Unit emission'!Y59)*3412969.28327645/Lifetime!$C14</f>
        <v>0</v>
      </c>
      <c r="FG103" s="9">
        <f>('RCP26 scenario'!BY16*'Unit emission'!Z59)*3412969.28327645/Lifetime!$C14</f>
        <v>0</v>
      </c>
      <c r="FH103" s="9">
        <f>('RCP26 scenario'!BZ16*'Unit emission'!AA59)*3412969.28327645/Lifetime!$C14</f>
        <v>0</v>
      </c>
      <c r="FI103" s="9">
        <f>('RCP26 scenario'!CA16*'Unit emission'!AB59)*3412969.28327645/Lifetime!$C14</f>
        <v>0</v>
      </c>
      <c r="FJ103" s="9">
        <f>('RCP26 scenario'!CB16*'Unit emission'!AC59)*3412969.28327645/Lifetime!$C14</f>
        <v>0</v>
      </c>
      <c r="FK103" s="9">
        <f>('RCP26 scenario'!CC16*'Unit emission'!AD59)*3412969.28327645/Lifetime!$C14</f>
        <v>0</v>
      </c>
      <c r="FL103" s="9">
        <f>('RCP26 scenario'!CD16*'Unit emission'!AE59)*3412969.28327645/Lifetime!$C14</f>
        <v>0</v>
      </c>
      <c r="FM103" s="9">
        <f>('RCP26 scenario'!CE16*'Unit emission'!AF59)*3412969.28327645/Lifetime!$C14</f>
        <v>0</v>
      </c>
      <c r="FN103" s="9">
        <f>('RCP26 scenario'!CF16*'Unit emission'!AG59)*3412969.28327645/Lifetime!$C14</f>
        <v>0</v>
      </c>
      <c r="FO103" s="9">
        <f>('RCP26 scenario'!CG16*'Unit emission'!AH59)*3412969.28327645/Lifetime!$C14</f>
        <v>0</v>
      </c>
      <c r="FP103" s="9">
        <f>('RCP26 scenario'!CH16*'Unit emission'!AI59)*3412969.28327645/Lifetime!$C14</f>
        <v>0</v>
      </c>
      <c r="FS103">
        <v>2022</v>
      </c>
      <c r="FT103">
        <f>('RCP19 scenario'!C16*'Unit emission'!AK59)*3412969.28327645/Lifetime!$C14</f>
        <v>0</v>
      </c>
      <c r="FU103">
        <f>('RCP19 scenario'!D16*'Unit emission'!AL59)*3412969.28327645/Lifetime!$C14</f>
        <v>0</v>
      </c>
      <c r="FV103">
        <f>('RCP19 scenario'!E16*'Unit emission'!AM59)*3412969.28327645/Lifetime!$C14</f>
        <v>0</v>
      </c>
      <c r="FW103">
        <f>('RCP19 scenario'!F16*'Unit emission'!AN59)*3412969.28327645/Lifetime!$C14</f>
        <v>0</v>
      </c>
      <c r="FX103">
        <f>('RCP19 scenario'!G16*'Unit emission'!AO59)*3412969.28327645/Lifetime!$C14</f>
        <v>0</v>
      </c>
      <c r="FY103">
        <f>('RCP19 scenario'!H16*'Unit emission'!AP59)*3412969.28327645/Lifetime!$C14</f>
        <v>0</v>
      </c>
      <c r="FZ103">
        <f>('RCP19 scenario'!I16*'Unit emission'!AQ59)*3412969.28327645/Lifetime!$C14</f>
        <v>0</v>
      </c>
      <c r="GA103">
        <f>('RCP19 scenario'!J16*'Unit emission'!AR59)*3412969.28327645/Lifetime!$C14</f>
        <v>0</v>
      </c>
      <c r="GB103">
        <f>('RCP19 scenario'!K16*'Unit emission'!AS59)*3412969.28327645/Lifetime!$C14</f>
        <v>0</v>
      </c>
      <c r="GC103">
        <f>('RCP19 scenario'!L16*'Unit emission'!AT59)*3412969.28327645/Lifetime!$C14</f>
        <v>0</v>
      </c>
      <c r="GD103">
        <f>('RCP19 scenario'!M16*'Unit emission'!AU59)*3412969.28327645/Lifetime!$C14</f>
        <v>0</v>
      </c>
      <c r="GE103">
        <f>('RCP19 scenario'!N16*'Unit emission'!AV59)*3412969.28327645/Lifetime!$C14</f>
        <v>0</v>
      </c>
      <c r="GF103">
        <f>('RCP19 scenario'!O16*'Unit emission'!AW59)*3412969.28327645/Lifetime!$C14</f>
        <v>0</v>
      </c>
      <c r="GG103">
        <f>('RCP19 scenario'!P16*'Unit emission'!AX59)*3412969.28327645/Lifetime!$C14</f>
        <v>0</v>
      </c>
      <c r="GH103">
        <f>('RCP19 scenario'!Q16*'Unit emission'!AY59)*3412969.28327645/Lifetime!$C14</f>
        <v>0</v>
      </c>
      <c r="GI103">
        <f>('RCP19 scenario'!R16*'Unit emission'!AZ59)*3412969.28327645/Lifetime!$C14</f>
        <v>0</v>
      </c>
      <c r="GJ103">
        <f>('RCP19 scenario'!S16*'Unit emission'!BA59)*3412969.28327645</f>
        <v>0</v>
      </c>
      <c r="GK103">
        <f>('RCP19 scenario'!T16*'Unit emission'!AK59)*3412969.28327645/Lifetime!$C14</f>
        <v>0</v>
      </c>
      <c r="GL103">
        <f>('RCP19 scenario'!U16*'Unit emission'!AL59)*3412969.28327645/Lifetime!$C14</f>
        <v>0</v>
      </c>
      <c r="GM103">
        <f>('RCP19 scenario'!V16*'Unit emission'!AM59)*3412969.28327645/Lifetime!$C14</f>
        <v>0</v>
      </c>
      <c r="GN103">
        <f>('RCP19 scenario'!W16*'Unit emission'!AN59)*3412969.28327645/Lifetime!$C14</f>
        <v>0</v>
      </c>
      <c r="GO103">
        <f>('RCP19 scenario'!X16*'Unit emission'!AO59)*3412969.28327645/Lifetime!$C14</f>
        <v>0</v>
      </c>
      <c r="GP103">
        <f>('RCP19 scenario'!Y16*'Unit emission'!AP59)*3412969.28327645/Lifetime!$C14</f>
        <v>0</v>
      </c>
      <c r="GQ103">
        <f>('RCP19 scenario'!Z16*'Unit emission'!AQ59)*3412969.28327645/Lifetime!$C14</f>
        <v>0</v>
      </c>
      <c r="GR103">
        <f>('RCP19 scenario'!AA16*'Unit emission'!AR59)*3412969.28327645/Lifetime!$C14</f>
        <v>0</v>
      </c>
      <c r="GS103">
        <f>('RCP19 scenario'!AB16*'Unit emission'!AS59)*3412969.28327645/Lifetime!$C14</f>
        <v>0</v>
      </c>
      <c r="GT103">
        <f>('RCP19 scenario'!AC16*'Unit emission'!AT59)*3412969.28327645/Lifetime!$C14</f>
        <v>0</v>
      </c>
      <c r="GU103">
        <f>('RCP19 scenario'!AD16*'Unit emission'!AU59)*3412969.28327645/Lifetime!$C14</f>
        <v>0</v>
      </c>
      <c r="GV103">
        <f>('RCP19 scenario'!AE16*'Unit emission'!AV59)*3412969.28327645/Lifetime!$C14</f>
        <v>0</v>
      </c>
      <c r="GW103">
        <f>('RCP19 scenario'!AF16*'Unit emission'!AW59)*3412969.28327645/Lifetime!$C14</f>
        <v>0</v>
      </c>
      <c r="GX103">
        <f>('RCP19 scenario'!AG16*'Unit emission'!AX59)*3412969.28327645/Lifetime!$C14</f>
        <v>0</v>
      </c>
      <c r="GY103">
        <f>('RCP19 scenario'!AH16*'Unit emission'!AY59)*3412969.28327645/Lifetime!$C14</f>
        <v>0</v>
      </c>
      <c r="GZ103">
        <f>('RCP19 scenario'!AI16*'Unit emission'!AZ59)*3412969.28327645/Lifetime!$C14</f>
        <v>0</v>
      </c>
      <c r="HA103">
        <f>('RCP19 scenario'!AJ16*'Unit emission'!BA59)*3412969.28327645</f>
        <v>0</v>
      </c>
      <c r="HB103">
        <f>('RCP19 scenario'!AK16*'Unit emission'!AK59)*3412969.28327645/Lifetime!$C14</f>
        <v>0</v>
      </c>
      <c r="HC103">
        <f>('RCP19 scenario'!AL16*'Unit emission'!AL59)*3412969.28327645/Lifetime!$C14</f>
        <v>0</v>
      </c>
      <c r="HD103">
        <f>('RCP19 scenario'!AM16*'Unit emission'!AM59)*3412969.28327645/Lifetime!$C14</f>
        <v>0</v>
      </c>
      <c r="HE103">
        <f>('RCP19 scenario'!AN16*'Unit emission'!AN59)*3412969.28327645/Lifetime!$C14</f>
        <v>0</v>
      </c>
      <c r="HF103">
        <f>('RCP19 scenario'!AO16*'Unit emission'!AO59)*3412969.28327645/Lifetime!$C14</f>
        <v>0</v>
      </c>
      <c r="HG103">
        <f>('RCP19 scenario'!AP16*'Unit emission'!AP59)*3412969.28327645/Lifetime!$C14</f>
        <v>0</v>
      </c>
      <c r="HH103">
        <f>('RCP19 scenario'!AQ16*'Unit emission'!AQ59)*3412969.28327645/Lifetime!$C14</f>
        <v>0</v>
      </c>
      <c r="HI103">
        <f>('RCP19 scenario'!AR16*'Unit emission'!AR59)*3412969.28327645/Lifetime!$C14</f>
        <v>0</v>
      </c>
      <c r="HJ103">
        <f>('RCP19 scenario'!AS16*'Unit emission'!AS59)*3412969.28327645/Lifetime!$C14</f>
        <v>0</v>
      </c>
      <c r="HK103">
        <f>('RCP19 scenario'!AT16*'Unit emission'!AT59)*3412969.28327645/Lifetime!$C14</f>
        <v>0</v>
      </c>
      <c r="HL103">
        <f>('RCP19 scenario'!AU16*'Unit emission'!AU59)*3412969.28327645/Lifetime!$C14</f>
        <v>0</v>
      </c>
      <c r="HM103">
        <f>('RCP19 scenario'!AV16*'Unit emission'!AV59)*3412969.28327645/Lifetime!$C14</f>
        <v>0</v>
      </c>
      <c r="HN103">
        <f>('RCP19 scenario'!AW16*'Unit emission'!AW59)*3412969.28327645/Lifetime!$C14</f>
        <v>0</v>
      </c>
      <c r="HO103">
        <f>('RCP19 scenario'!AX16*'Unit emission'!AX59)*3412969.28327645/Lifetime!$C14</f>
        <v>0</v>
      </c>
      <c r="HP103">
        <f>('RCP19 scenario'!AY16*'Unit emission'!AY59)*3412969.28327645/Lifetime!$C14</f>
        <v>0</v>
      </c>
      <c r="HQ103">
        <f>('RCP19 scenario'!AZ16*'Unit emission'!AZ59)*3412969.28327645/Lifetime!$C14</f>
        <v>0</v>
      </c>
      <c r="HR103">
        <f>('RCP19 scenario'!BA16*'Unit emission'!BA59)*3412969.28327645</f>
        <v>0</v>
      </c>
      <c r="HS103" s="9">
        <f>('RCP19 scenario'!BB16*'Unit emission'!AK59)*3412969.28327645/Lifetime!$C14</f>
        <v>0</v>
      </c>
      <c r="HT103" s="9">
        <f>('RCP19 scenario'!BC16*'Unit emission'!AL59)*3412969.28327645/Lifetime!$C14</f>
        <v>0</v>
      </c>
      <c r="HU103" s="9">
        <f>('RCP19 scenario'!BD16*'Unit emission'!AM59)*3412969.28327645/Lifetime!$C14</f>
        <v>0</v>
      </c>
      <c r="HV103" s="9">
        <f>('RCP19 scenario'!BE16*'Unit emission'!AN59)*3412969.28327645/Lifetime!$C14</f>
        <v>0</v>
      </c>
      <c r="HW103" s="9">
        <f>('RCP19 scenario'!BF16*'Unit emission'!AO59)*3412969.28327645/Lifetime!$C14</f>
        <v>0</v>
      </c>
      <c r="HX103" s="9">
        <f>('RCP19 scenario'!BG16*'Unit emission'!AP59)*3412969.28327645/Lifetime!$C14</f>
        <v>0</v>
      </c>
      <c r="HY103" s="9">
        <f>('RCP19 scenario'!BH16*'Unit emission'!AQ59)*3412969.28327645/Lifetime!$C14</f>
        <v>0</v>
      </c>
      <c r="HZ103" s="9">
        <f>('RCP19 scenario'!BI16*'Unit emission'!AR59)*3412969.28327645/Lifetime!$C14</f>
        <v>0</v>
      </c>
      <c r="IA103" s="9">
        <f>('RCP19 scenario'!BJ16*'Unit emission'!AS59)*3412969.28327645/Lifetime!$C14</f>
        <v>0</v>
      </c>
      <c r="IB103" s="9">
        <f>('RCP19 scenario'!BK16*'Unit emission'!AT59)*3412969.28327645/Lifetime!$C14</f>
        <v>0</v>
      </c>
      <c r="IC103" s="9">
        <f>('RCP19 scenario'!BL16*'Unit emission'!AU59)*3412969.28327645/Lifetime!$C14</f>
        <v>0</v>
      </c>
      <c r="ID103" s="9">
        <f>('RCP19 scenario'!BM16*'Unit emission'!AV59)*3412969.28327645/Lifetime!$C14</f>
        <v>0</v>
      </c>
      <c r="IE103" s="9">
        <f>('RCP19 scenario'!BN16*'Unit emission'!AW59)*3412969.28327645/Lifetime!$C14</f>
        <v>0</v>
      </c>
      <c r="IF103" s="9">
        <f>('RCP19 scenario'!BO16*'Unit emission'!AX59)*3412969.28327645/Lifetime!$C14</f>
        <v>0</v>
      </c>
      <c r="IG103" s="9">
        <f>('RCP19 scenario'!BP16*'Unit emission'!AY59)*3412969.28327645/Lifetime!$C14</f>
        <v>0</v>
      </c>
      <c r="IH103" s="9">
        <f>('RCP19 scenario'!BQ16*'Unit emission'!AZ59)*3412969.28327645/Lifetime!$C14</f>
        <v>0</v>
      </c>
      <c r="II103" s="9">
        <f>('RCP19 scenario'!BR16*'Unit emission'!BA59)*3412969.28327645</f>
        <v>0</v>
      </c>
      <c r="IJ103" s="9">
        <f>('RCP19 scenario'!BS16*'Unit emission'!AK59)*3412969.28327645/Lifetime!$C14</f>
        <v>0</v>
      </c>
      <c r="IK103" s="9">
        <f>('RCP19 scenario'!BT16*'Unit emission'!AL59)*3412969.28327645/Lifetime!$C14</f>
        <v>0</v>
      </c>
      <c r="IL103" s="9">
        <f>('RCP19 scenario'!BU16*'Unit emission'!AM59)*3412969.28327645/Lifetime!$C14</f>
        <v>0</v>
      </c>
      <c r="IM103" s="9">
        <f>('RCP19 scenario'!BV16*'Unit emission'!AN59)*3412969.28327645/Lifetime!$C14</f>
        <v>0</v>
      </c>
      <c r="IN103" s="9">
        <f>('RCP19 scenario'!BW16*'Unit emission'!AO59)*3412969.28327645/Lifetime!$C14</f>
        <v>0</v>
      </c>
      <c r="IO103" s="9">
        <f>('RCP19 scenario'!BX16*'Unit emission'!AP59)*3412969.28327645/Lifetime!$C14</f>
        <v>0</v>
      </c>
      <c r="IP103" s="9">
        <f>('RCP19 scenario'!BY16*'Unit emission'!AQ59)*3412969.28327645/Lifetime!$C14</f>
        <v>0</v>
      </c>
      <c r="IQ103" s="9">
        <f>('RCP19 scenario'!BZ16*'Unit emission'!AR59)*3412969.28327645/Lifetime!$C14</f>
        <v>0</v>
      </c>
      <c r="IR103" s="9">
        <f>('RCP19 scenario'!CA16*'Unit emission'!AS59)*3412969.28327645/Lifetime!$C14</f>
        <v>0</v>
      </c>
      <c r="IS103" s="9">
        <f>('RCP19 scenario'!CB16*'Unit emission'!AT59)*3412969.28327645/Lifetime!$C14</f>
        <v>0</v>
      </c>
      <c r="IT103" s="9">
        <f>('RCP19 scenario'!CC16*'Unit emission'!AU59)*3412969.28327645/Lifetime!$C14</f>
        <v>0</v>
      </c>
      <c r="IU103" s="9">
        <f>('RCP19 scenario'!CD16*'Unit emission'!AV59)*3412969.28327645/Lifetime!$C14</f>
        <v>0</v>
      </c>
      <c r="IV103" s="9">
        <f>('RCP19 scenario'!CE16*'Unit emission'!AW59)*3412969.28327645/Lifetime!$C14</f>
        <v>0</v>
      </c>
      <c r="IW103" s="9">
        <f>('RCP19 scenario'!CF16*'Unit emission'!AX59)*3412969.28327645/Lifetime!$C14</f>
        <v>0</v>
      </c>
      <c r="IX103" s="9">
        <f>('RCP19 scenario'!CG16*'Unit emission'!AY59)*3412969.28327645/Lifetime!$C14</f>
        <v>0</v>
      </c>
      <c r="IY103" s="9">
        <f>('RCP19 scenario'!CH16*'Unit emission'!AZ59)*3412969.28327645/Lifetime!$C14</f>
        <v>0</v>
      </c>
    </row>
    <row r="104" spans="1:259" x14ac:dyDescent="0.25">
      <c r="A104">
        <v>2023</v>
      </c>
      <c r="B104">
        <f>('Base-scenario'!C17*'Unit emission'!C60)*3412969.28327645/Lifetime!$C15</f>
        <v>0</v>
      </c>
      <c r="C104">
        <f>('Base-scenario'!D17*'Unit emission'!D60)*3412969.28327645/Lifetime!$C15</f>
        <v>0</v>
      </c>
      <c r="D104">
        <f>('Base-scenario'!E17*'Unit emission'!E60)*3412969.28327645/Lifetime!$C15</f>
        <v>0</v>
      </c>
      <c r="E104">
        <f>('Base-scenario'!F17*'Unit emission'!F60)*3412969.28327645/Lifetime!$C15</f>
        <v>0</v>
      </c>
      <c r="F104">
        <f>('Base-scenario'!G17*'Unit emission'!G60)*3412969.28327645/Lifetime!$C15</f>
        <v>0</v>
      </c>
      <c r="G104">
        <f>('Base-scenario'!H17*'Unit emission'!H60)*3412969.28327645/Lifetime!$C15</f>
        <v>0</v>
      </c>
      <c r="H104">
        <f>('Base-scenario'!I17*'Unit emission'!I60)*3412969.28327645/Lifetime!$C15</f>
        <v>0</v>
      </c>
      <c r="I104">
        <f>('Base-scenario'!J17*'Unit emission'!J60)*3412969.28327645/Lifetime!$C15</f>
        <v>0</v>
      </c>
      <c r="J104">
        <f>('Base-scenario'!K17*'Unit emission'!K60)*3412969.28327645/Lifetime!$C15</f>
        <v>0</v>
      </c>
      <c r="K104">
        <f>('Base-scenario'!L17*'Unit emission'!L60)*3412969.28327645/Lifetime!$C15</f>
        <v>0</v>
      </c>
      <c r="L104">
        <f>('Base-scenario'!M17*'Unit emission'!M60)*3412969.28327645/Lifetime!$C15</f>
        <v>0</v>
      </c>
      <c r="M104">
        <f>('Base-scenario'!N17*'Unit emission'!N60)*3412969.28327645/Lifetime!$C15</f>
        <v>0</v>
      </c>
      <c r="N104">
        <f>('Base-scenario'!O17*'Unit emission'!O60)*3412969.28327645/Lifetime!$C15</f>
        <v>0</v>
      </c>
      <c r="O104">
        <f>('Base-scenario'!P17*'Unit emission'!P60)*3412969.28327645/Lifetime!$C15</f>
        <v>0</v>
      </c>
      <c r="P104">
        <f>('Base-scenario'!Q17*'Unit emission'!Q60)*3412969.28327645/Lifetime!$C15</f>
        <v>0</v>
      </c>
      <c r="Q104">
        <f>('Base-scenario'!R17*'Unit emission'!R60)*3412969.28327645/Lifetime!$C15</f>
        <v>0</v>
      </c>
      <c r="R104">
        <v>13</v>
      </c>
      <c r="S104">
        <f>('Base-scenario'!T17*'Unit emission'!C60)*3412969.28327645/Lifetime!$C15</f>
        <v>0</v>
      </c>
      <c r="T104">
        <f>('Base-scenario'!U17*'Unit emission'!D60)*3412969.28327645/Lifetime!$C15</f>
        <v>0</v>
      </c>
      <c r="U104">
        <f>('Base-scenario'!V17*'Unit emission'!E60)*3412969.28327645/Lifetime!$C15</f>
        <v>0</v>
      </c>
      <c r="V104">
        <f>('Base-scenario'!W17*'Unit emission'!F60)*3412969.28327645/Lifetime!$C15</f>
        <v>0</v>
      </c>
      <c r="W104">
        <f>('Base-scenario'!X17*'Unit emission'!G60)*3412969.28327645/Lifetime!$C15</f>
        <v>0</v>
      </c>
      <c r="X104">
        <f>('Base-scenario'!Y17*'Unit emission'!H60)*3412969.28327645/Lifetime!$C15</f>
        <v>0</v>
      </c>
      <c r="Y104">
        <f>('Base-scenario'!Z17*'Unit emission'!I60)*3412969.28327645/Lifetime!$C15</f>
        <v>0</v>
      </c>
      <c r="Z104">
        <f>('Base-scenario'!AA17*'Unit emission'!J60)*3412969.28327645/Lifetime!$C15</f>
        <v>0</v>
      </c>
      <c r="AA104">
        <f>('Base-scenario'!AB17*'Unit emission'!K60)*3412969.28327645/Lifetime!$C15</f>
        <v>0</v>
      </c>
      <c r="AB104">
        <f>('Base-scenario'!AC17*'Unit emission'!L60)*3412969.28327645/Lifetime!$C15</f>
        <v>0</v>
      </c>
      <c r="AC104">
        <f>('Base-scenario'!AD17*'Unit emission'!M60)*3412969.28327645/Lifetime!$C15</f>
        <v>0</v>
      </c>
      <c r="AD104">
        <f>('Base-scenario'!AE17*'Unit emission'!N60)*3412969.28327645/Lifetime!$C15</f>
        <v>0</v>
      </c>
      <c r="AE104">
        <f>('Base-scenario'!AF17*'Unit emission'!O60)*3412969.28327645/Lifetime!$C15</f>
        <v>0</v>
      </c>
      <c r="AF104">
        <f>('Base-scenario'!AG17*'Unit emission'!P60)*3412969.28327645/Lifetime!$C15</f>
        <v>0</v>
      </c>
      <c r="AG104">
        <f>('Base-scenario'!AH17*'Unit emission'!Q60)*3412969.28327645/Lifetime!$C15</f>
        <v>0</v>
      </c>
      <c r="AH104">
        <f>('Base-scenario'!AI17*'Unit emission'!R60)*3412969.28327645/Lifetime!$C15</f>
        <v>0</v>
      </c>
      <c r="AI104">
        <v>13</v>
      </c>
      <c r="AJ104">
        <f>('Base-scenario'!AK17*'Unit emission'!C60)*3412969.28327645/Lifetime!$C15</f>
        <v>0</v>
      </c>
      <c r="AK104">
        <f>('Base-scenario'!AL17*'Unit emission'!D60)*3412969.28327645/Lifetime!$C15</f>
        <v>0</v>
      </c>
      <c r="AL104">
        <f>('Base-scenario'!AM17*'Unit emission'!E60)*3412969.28327645/Lifetime!$C15</f>
        <v>0</v>
      </c>
      <c r="AM104">
        <f>('Base-scenario'!AN17*'Unit emission'!F60)*3412969.28327645/Lifetime!$C15</f>
        <v>0</v>
      </c>
      <c r="AN104">
        <f>('Base-scenario'!AO17*'Unit emission'!G60)*3412969.28327645/Lifetime!$C15</f>
        <v>0</v>
      </c>
      <c r="AO104">
        <f>('Base-scenario'!AP17*'Unit emission'!H60)*3412969.28327645/Lifetime!$C15</f>
        <v>0</v>
      </c>
      <c r="AP104">
        <f>('Base-scenario'!AQ17*'Unit emission'!I60)*3412969.28327645/Lifetime!$C15</f>
        <v>0</v>
      </c>
      <c r="AQ104">
        <f>('Base-scenario'!AR17*'Unit emission'!J60)*3412969.28327645/Lifetime!$C15</f>
        <v>0</v>
      </c>
      <c r="AR104">
        <f>('Base-scenario'!AS17*'Unit emission'!K60)*3412969.28327645/Lifetime!$C15</f>
        <v>0</v>
      </c>
      <c r="AS104">
        <f>('Base-scenario'!AT17*'Unit emission'!L60)*3412969.28327645/Lifetime!$C15</f>
        <v>0</v>
      </c>
      <c r="AT104">
        <f>('Base-scenario'!AU17*'Unit emission'!M60)*3412969.28327645/Lifetime!$C15</f>
        <v>0</v>
      </c>
      <c r="AU104">
        <f>('Base-scenario'!AV17*'Unit emission'!N60)*3412969.28327645/Lifetime!$C15</f>
        <v>0</v>
      </c>
      <c r="AV104">
        <f>('Base-scenario'!AW17*'Unit emission'!O60)*3412969.28327645/Lifetime!$C15</f>
        <v>0</v>
      </c>
      <c r="AW104">
        <f>('Base-scenario'!AX17*'Unit emission'!P60)*3412969.28327645/Lifetime!$C15</f>
        <v>0</v>
      </c>
      <c r="AX104">
        <f>('Base-scenario'!AY17*'Unit emission'!Q60)*3412969.28327645/Lifetime!$C15</f>
        <v>0</v>
      </c>
      <c r="AY104">
        <f>('Base-scenario'!AZ17*'Unit emission'!R60)*3412969.28327645/Lifetime!$C15</f>
        <v>0</v>
      </c>
      <c r="AZ104">
        <v>13</v>
      </c>
      <c r="BA104" s="9">
        <f>('Base-scenario'!BB17*'Unit emission'!C60)*3412969.28327645/Lifetime!$C15</f>
        <v>0</v>
      </c>
      <c r="BB104" s="9">
        <f>('Base-scenario'!BC17*'Unit emission'!D60)*3412969.28327645/Lifetime!$C15</f>
        <v>0</v>
      </c>
      <c r="BC104" s="9">
        <f>('Base-scenario'!BD17*'Unit emission'!E60)*3412969.28327645/Lifetime!$C15</f>
        <v>0</v>
      </c>
      <c r="BD104" s="9">
        <f>('Base-scenario'!BE17*'Unit emission'!F60)*3412969.28327645/Lifetime!$C15</f>
        <v>0</v>
      </c>
      <c r="BE104" s="9">
        <f>('Base-scenario'!BF17*'Unit emission'!G60)*3412969.28327645/Lifetime!$C15</f>
        <v>0</v>
      </c>
      <c r="BF104" s="9">
        <f>('Base-scenario'!BG17*'Unit emission'!H60)*3412969.28327645/Lifetime!$C15</f>
        <v>0</v>
      </c>
      <c r="BG104" s="9">
        <f>('Base-scenario'!BH17*'Unit emission'!I60)*3412969.28327645/Lifetime!$C15</f>
        <v>0</v>
      </c>
      <c r="BH104" s="9">
        <f>('Base-scenario'!BI17*'Unit emission'!J60)*3412969.28327645/Lifetime!$C15</f>
        <v>0</v>
      </c>
      <c r="BI104" s="9">
        <f>('Base-scenario'!BJ17*'Unit emission'!K60)*3412969.28327645/Lifetime!$C15</f>
        <v>0</v>
      </c>
      <c r="BJ104" s="9">
        <f>('Base-scenario'!BK17*'Unit emission'!L60)*3412969.28327645/Lifetime!$C15</f>
        <v>0</v>
      </c>
      <c r="BK104" s="9">
        <f>('Base-scenario'!BL17*'Unit emission'!M60)*3412969.28327645/Lifetime!$C15</f>
        <v>0</v>
      </c>
      <c r="BL104" s="9">
        <f>('Base-scenario'!BM17*'Unit emission'!N60)*3412969.28327645/Lifetime!$C15</f>
        <v>0</v>
      </c>
      <c r="BM104" s="9">
        <f>('Base-scenario'!BN17*'Unit emission'!O60)*3412969.28327645/Lifetime!$C15</f>
        <v>0</v>
      </c>
      <c r="BN104" s="9">
        <f>('Base-scenario'!BO17*'Unit emission'!P60)*3412969.28327645/Lifetime!$C15</f>
        <v>0</v>
      </c>
      <c r="BO104" s="9">
        <f>('Base-scenario'!BP17*'Unit emission'!Q60)*3412969.28327645/Lifetime!$C15</f>
        <v>0</v>
      </c>
      <c r="BP104" s="9">
        <f>('Base-scenario'!BQ17*'Unit emission'!R60)*3412969.28327645/Lifetime!$C15</f>
        <v>0</v>
      </c>
      <c r="BQ104" s="9">
        <v>13</v>
      </c>
      <c r="BR104" s="9">
        <f>('Base-scenario'!BS17*'Unit emission'!C60)*3412969.28327645/Lifetime!$C15</f>
        <v>0</v>
      </c>
      <c r="BS104" s="9">
        <f>('Base-scenario'!BT17*'Unit emission'!D60)*3412969.28327645/Lifetime!$C15</f>
        <v>0</v>
      </c>
      <c r="BT104" s="9">
        <f>('Base-scenario'!BU17*'Unit emission'!E60)*3412969.28327645/Lifetime!$C15</f>
        <v>0</v>
      </c>
      <c r="BU104" s="9">
        <f>('Base-scenario'!BV17*'Unit emission'!F60)*3412969.28327645/Lifetime!$C15</f>
        <v>0</v>
      </c>
      <c r="BV104" s="9">
        <f>('Base-scenario'!BW17*'Unit emission'!G60)*3412969.28327645/Lifetime!$C15</f>
        <v>0</v>
      </c>
      <c r="BW104" s="9">
        <f>('Base-scenario'!BX17*'Unit emission'!H60)*3412969.28327645/Lifetime!$C15</f>
        <v>0</v>
      </c>
      <c r="BX104" s="9">
        <f>('Base-scenario'!BY17*'Unit emission'!I60)*3412969.28327645/Lifetime!$C15</f>
        <v>0</v>
      </c>
      <c r="BY104" s="9">
        <f>('Base-scenario'!BZ17*'Unit emission'!J60)*3412969.28327645/Lifetime!$C15</f>
        <v>0</v>
      </c>
      <c r="BZ104" s="9">
        <f>('Base-scenario'!CA17*'Unit emission'!K60)*3412969.28327645/Lifetime!$C15</f>
        <v>0</v>
      </c>
      <c r="CA104" s="9">
        <f>('Base-scenario'!CB17*'Unit emission'!L60)*3412969.28327645/Lifetime!$C15</f>
        <v>0</v>
      </c>
      <c r="CB104" s="9">
        <f>('Base-scenario'!CC17*'Unit emission'!M60)*3412969.28327645/Lifetime!$C15</f>
        <v>0</v>
      </c>
      <c r="CC104" s="9">
        <f>('Base-scenario'!CD17*'Unit emission'!N60)*3412969.28327645/Lifetime!$C15</f>
        <v>0</v>
      </c>
      <c r="CD104" s="9">
        <f>('Base-scenario'!CE17*'Unit emission'!O60)*3412969.28327645/Lifetime!$C15</f>
        <v>0</v>
      </c>
      <c r="CE104" s="9">
        <f>('Base-scenario'!CF17*'Unit emission'!P60)*3412969.28327645/Lifetime!$C15</f>
        <v>0</v>
      </c>
      <c r="CF104" s="9">
        <f>('Base-scenario'!CG17*'Unit emission'!Q60)*3412969.28327645/Lifetime!$C15</f>
        <v>0</v>
      </c>
      <c r="CG104" s="9">
        <f>('Base-scenario'!CH17*'Unit emission'!R60)*3412969.28327645/Lifetime!$C15</f>
        <v>0</v>
      </c>
      <c r="CJ104">
        <v>2023</v>
      </c>
      <c r="CK104">
        <f>('RCP26 scenario'!C17*'Unit emission'!T60)*3412969.28327645/Lifetime!$C15</f>
        <v>0</v>
      </c>
      <c r="CL104">
        <f>('RCP26 scenario'!D17*'Unit emission'!U60)*3412969.28327645/Lifetime!$C15</f>
        <v>0</v>
      </c>
      <c r="CM104">
        <f>('RCP26 scenario'!E17*'Unit emission'!V60)*3412969.28327645/Lifetime!$C15</f>
        <v>0</v>
      </c>
      <c r="CN104">
        <f>('RCP26 scenario'!F17*'Unit emission'!W60)*3412969.28327645/Lifetime!$C15</f>
        <v>0</v>
      </c>
      <c r="CO104">
        <f>('RCP26 scenario'!G17*'Unit emission'!X60)*3412969.28327645/Lifetime!$C15</f>
        <v>0</v>
      </c>
      <c r="CP104">
        <f>('RCP26 scenario'!H17*'Unit emission'!Y60)*3412969.28327645/Lifetime!$C15</f>
        <v>0</v>
      </c>
      <c r="CQ104">
        <f>('RCP26 scenario'!I17*'Unit emission'!Z60)*3412969.28327645/Lifetime!$C15</f>
        <v>0</v>
      </c>
      <c r="CR104">
        <f>('RCP26 scenario'!J17*'Unit emission'!AA60)*3412969.28327645/Lifetime!$C15</f>
        <v>0</v>
      </c>
      <c r="CS104">
        <f>('RCP26 scenario'!K17*'Unit emission'!AB60)*3412969.28327645/Lifetime!$C15</f>
        <v>0</v>
      </c>
      <c r="CT104">
        <f>('RCP26 scenario'!L17*'Unit emission'!AC60)*3412969.28327645/Lifetime!$C15</f>
        <v>0</v>
      </c>
      <c r="CU104">
        <f>('RCP26 scenario'!M17*'Unit emission'!AD60)*3412969.28327645/Lifetime!$C15</f>
        <v>0</v>
      </c>
      <c r="CV104">
        <f>('RCP26 scenario'!N17*'Unit emission'!AE60)*3412969.28327645/Lifetime!$C15</f>
        <v>0</v>
      </c>
      <c r="CW104">
        <f>('RCP26 scenario'!O17*'Unit emission'!AF60)*3412969.28327645/Lifetime!$C15</f>
        <v>0</v>
      </c>
      <c r="CX104">
        <f>('RCP26 scenario'!P17*'Unit emission'!AG60)*3412969.28327645/Lifetime!$C15</f>
        <v>0</v>
      </c>
      <c r="CY104">
        <f>('RCP26 scenario'!Q17*'Unit emission'!AH60)*3412969.28327645/Lifetime!$C15</f>
        <v>0</v>
      </c>
      <c r="CZ104">
        <f>('RCP26 scenario'!R17*'Unit emission'!AI60)*3412969.28327645/Lifetime!$C15</f>
        <v>0</v>
      </c>
      <c r="DA104">
        <f>('RCP26 scenario'!S17*'Unit emission'!AJ60)*3412969.28327645</f>
        <v>0</v>
      </c>
      <c r="DB104">
        <f>('RCP26 scenario'!T17*'Unit emission'!T60)*3412969.28327645/Lifetime!$C15</f>
        <v>0</v>
      </c>
      <c r="DC104">
        <f>('RCP26 scenario'!U17*'Unit emission'!U60)*3412969.28327645/Lifetime!$C15</f>
        <v>0</v>
      </c>
      <c r="DD104">
        <f>('RCP26 scenario'!V17*'Unit emission'!V60)*3412969.28327645/Lifetime!$C15</f>
        <v>0</v>
      </c>
      <c r="DE104">
        <f>('RCP26 scenario'!W17*'Unit emission'!W60)*3412969.28327645/Lifetime!$C15</f>
        <v>0</v>
      </c>
      <c r="DF104">
        <f>('RCP26 scenario'!X17*'Unit emission'!X60)*3412969.28327645/Lifetime!$C15</f>
        <v>0</v>
      </c>
      <c r="DG104">
        <f>('RCP26 scenario'!Y17*'Unit emission'!Y60)*3412969.28327645/Lifetime!$C15</f>
        <v>0</v>
      </c>
      <c r="DH104">
        <f>('RCP26 scenario'!Z17*'Unit emission'!Z60)*3412969.28327645/Lifetime!$C15</f>
        <v>0</v>
      </c>
      <c r="DI104">
        <f>('RCP26 scenario'!AA17*'Unit emission'!AA60)*3412969.28327645/Lifetime!$C15</f>
        <v>0</v>
      </c>
      <c r="DJ104">
        <f>('RCP26 scenario'!AB17*'Unit emission'!AB60)*3412969.28327645/Lifetime!$C15</f>
        <v>0</v>
      </c>
      <c r="DK104">
        <f>('RCP26 scenario'!AC17*'Unit emission'!AC60)*3412969.28327645/Lifetime!$C15</f>
        <v>0</v>
      </c>
      <c r="DL104">
        <f>('RCP26 scenario'!AD17*'Unit emission'!AD60)*3412969.28327645/Lifetime!$C15</f>
        <v>0</v>
      </c>
      <c r="DM104">
        <f>('RCP26 scenario'!AE17*'Unit emission'!AE60)*3412969.28327645/Lifetime!$C15</f>
        <v>0</v>
      </c>
      <c r="DN104">
        <f>('RCP26 scenario'!AF17*'Unit emission'!AF60)*3412969.28327645/Lifetime!$C15</f>
        <v>0</v>
      </c>
      <c r="DO104">
        <f>('RCP26 scenario'!AG17*'Unit emission'!AG60)*3412969.28327645/Lifetime!$C15</f>
        <v>0</v>
      </c>
      <c r="DP104">
        <f>('RCP26 scenario'!AH17*'Unit emission'!AH60)*3412969.28327645/Lifetime!$C15</f>
        <v>0</v>
      </c>
      <c r="DQ104">
        <f>('RCP26 scenario'!AI17*'Unit emission'!AI60)*3412969.28327645/Lifetime!$C15</f>
        <v>0</v>
      </c>
      <c r="DR104">
        <f>('RCP26 scenario'!AJ17*'Unit emission'!AJ60)*3412969.28327645</f>
        <v>0</v>
      </c>
      <c r="DS104">
        <f>('RCP26 scenario'!AK17*'Unit emission'!T60)*3412969.28327645/Lifetime!$C15</f>
        <v>0</v>
      </c>
      <c r="DT104">
        <f>('RCP26 scenario'!AL17*'Unit emission'!U60)*3412969.28327645/Lifetime!$C15</f>
        <v>0</v>
      </c>
      <c r="DU104">
        <f>('RCP26 scenario'!AM17*'Unit emission'!V60)*3412969.28327645/Lifetime!$C15</f>
        <v>0</v>
      </c>
      <c r="DV104">
        <f>('RCP26 scenario'!AN17*'Unit emission'!W60)*3412969.28327645/Lifetime!$C15</f>
        <v>0</v>
      </c>
      <c r="DW104">
        <f>('RCP26 scenario'!AO17*'Unit emission'!X60)*3412969.28327645/Lifetime!$C15</f>
        <v>0</v>
      </c>
      <c r="DX104">
        <f>('RCP26 scenario'!AP17*'Unit emission'!Y60)*3412969.28327645/Lifetime!$C15</f>
        <v>0</v>
      </c>
      <c r="DY104">
        <f>('RCP26 scenario'!AQ17*'Unit emission'!Z60)*3412969.28327645/Lifetime!$C15</f>
        <v>0</v>
      </c>
      <c r="DZ104">
        <f>('RCP26 scenario'!AR17*'Unit emission'!AA60)*3412969.28327645/Lifetime!$C15</f>
        <v>0</v>
      </c>
      <c r="EA104">
        <f>('RCP26 scenario'!AS17*'Unit emission'!AB60)*3412969.28327645/Lifetime!$C15</f>
        <v>0</v>
      </c>
      <c r="EB104">
        <f>('RCP26 scenario'!AT17*'Unit emission'!AC60)*3412969.28327645/Lifetime!$C15</f>
        <v>0</v>
      </c>
      <c r="EC104">
        <f>('RCP26 scenario'!AU17*'Unit emission'!AD60)*3412969.28327645/Lifetime!$C15</f>
        <v>0</v>
      </c>
      <c r="ED104">
        <f>('RCP26 scenario'!AV17*'Unit emission'!AE60)*3412969.28327645/Lifetime!$C15</f>
        <v>0</v>
      </c>
      <c r="EE104">
        <f>('RCP26 scenario'!AW17*'Unit emission'!AF60)*3412969.28327645/Lifetime!$C15</f>
        <v>0</v>
      </c>
      <c r="EF104">
        <f>('RCP26 scenario'!AX17*'Unit emission'!AG60)*3412969.28327645/Lifetime!$C15</f>
        <v>0</v>
      </c>
      <c r="EG104">
        <f>('RCP26 scenario'!AY17*'Unit emission'!AH60)*3412969.28327645/Lifetime!$C15</f>
        <v>0</v>
      </c>
      <c r="EH104">
        <f>('RCP26 scenario'!AZ17*'Unit emission'!AI60)*3412969.28327645/Lifetime!$C15</f>
        <v>0</v>
      </c>
      <c r="EI104">
        <f>('RCP26 scenario'!BA17*'Unit emission'!AJ60)*3412969.28327645</f>
        <v>0</v>
      </c>
      <c r="EJ104" s="9">
        <f>('RCP26 scenario'!BB17*'Unit emission'!T60)*3412969.28327645/Lifetime!$C15</f>
        <v>0</v>
      </c>
      <c r="EK104" s="9">
        <f>('RCP26 scenario'!BC17*'Unit emission'!U60)*3412969.28327645/Lifetime!$C15</f>
        <v>0</v>
      </c>
      <c r="EL104" s="9">
        <f>('RCP26 scenario'!BD17*'Unit emission'!V60)*3412969.28327645/Lifetime!$C15</f>
        <v>0</v>
      </c>
      <c r="EM104" s="9">
        <f>('RCP26 scenario'!BE17*'Unit emission'!W60)*3412969.28327645/Lifetime!$C15</f>
        <v>0</v>
      </c>
      <c r="EN104" s="9">
        <f>('RCP26 scenario'!BF17*'Unit emission'!X60)*3412969.28327645/Lifetime!$C15</f>
        <v>0</v>
      </c>
      <c r="EO104" s="9">
        <f>('RCP26 scenario'!BG17*'Unit emission'!Y60)*3412969.28327645/Lifetime!$C15</f>
        <v>0</v>
      </c>
      <c r="EP104" s="9">
        <f>('RCP26 scenario'!BH17*'Unit emission'!Z60)*3412969.28327645/Lifetime!$C15</f>
        <v>0</v>
      </c>
      <c r="EQ104" s="9">
        <f>('RCP26 scenario'!BI17*'Unit emission'!AA60)*3412969.28327645/Lifetime!$C15</f>
        <v>0</v>
      </c>
      <c r="ER104" s="9">
        <f>('RCP26 scenario'!BJ17*'Unit emission'!AB60)*3412969.28327645/Lifetime!$C15</f>
        <v>0</v>
      </c>
      <c r="ES104" s="9">
        <f>('RCP26 scenario'!BK17*'Unit emission'!AC60)*3412969.28327645/Lifetime!$C15</f>
        <v>0</v>
      </c>
      <c r="ET104" s="9">
        <f>('RCP26 scenario'!BL17*'Unit emission'!AD60)*3412969.28327645/Lifetime!$C15</f>
        <v>0</v>
      </c>
      <c r="EU104" s="9">
        <f>('RCP26 scenario'!BM17*'Unit emission'!AE60)*3412969.28327645/Lifetime!$C15</f>
        <v>0</v>
      </c>
      <c r="EV104" s="9">
        <f>('RCP26 scenario'!BN17*'Unit emission'!AF60)*3412969.28327645/Lifetime!$C15</f>
        <v>0</v>
      </c>
      <c r="EW104" s="9">
        <f>('RCP26 scenario'!BO17*'Unit emission'!AG60)*3412969.28327645/Lifetime!$C15</f>
        <v>0</v>
      </c>
      <c r="EX104" s="9">
        <f>('RCP26 scenario'!BP17*'Unit emission'!AH60)*3412969.28327645/Lifetime!$C15</f>
        <v>0</v>
      </c>
      <c r="EY104" s="9">
        <f>('RCP26 scenario'!BQ17*'Unit emission'!AI60)*3412969.28327645/Lifetime!$C15</f>
        <v>0</v>
      </c>
      <c r="EZ104" s="9">
        <f>('RCP26 scenario'!BR17*'Unit emission'!AJ60)*3412969.28327645</f>
        <v>0</v>
      </c>
      <c r="FA104" s="9">
        <f>('RCP26 scenario'!BS17*'Unit emission'!T60)*3412969.28327645/Lifetime!$C15</f>
        <v>0</v>
      </c>
      <c r="FB104" s="9">
        <f>('RCP26 scenario'!BT17*'Unit emission'!U60)*3412969.28327645/Lifetime!$C15</f>
        <v>0</v>
      </c>
      <c r="FC104" s="9">
        <f>('RCP26 scenario'!BU17*'Unit emission'!V60)*3412969.28327645/Lifetime!$C15</f>
        <v>0</v>
      </c>
      <c r="FD104" s="9">
        <f>('RCP26 scenario'!BV17*'Unit emission'!W60)*3412969.28327645/Lifetime!$C15</f>
        <v>0</v>
      </c>
      <c r="FE104" s="9">
        <f>('RCP26 scenario'!BW17*'Unit emission'!X60)*3412969.28327645/Lifetime!$C15</f>
        <v>0</v>
      </c>
      <c r="FF104" s="9">
        <f>('RCP26 scenario'!BX17*'Unit emission'!Y60)*3412969.28327645/Lifetime!$C15</f>
        <v>0</v>
      </c>
      <c r="FG104" s="9">
        <f>('RCP26 scenario'!BY17*'Unit emission'!Z60)*3412969.28327645/Lifetime!$C15</f>
        <v>0</v>
      </c>
      <c r="FH104" s="9">
        <f>('RCP26 scenario'!BZ17*'Unit emission'!AA60)*3412969.28327645/Lifetime!$C15</f>
        <v>0</v>
      </c>
      <c r="FI104" s="9">
        <f>('RCP26 scenario'!CA17*'Unit emission'!AB60)*3412969.28327645/Lifetime!$C15</f>
        <v>0</v>
      </c>
      <c r="FJ104" s="9">
        <f>('RCP26 scenario'!CB17*'Unit emission'!AC60)*3412969.28327645/Lifetime!$C15</f>
        <v>0</v>
      </c>
      <c r="FK104" s="9">
        <f>('RCP26 scenario'!CC17*'Unit emission'!AD60)*3412969.28327645/Lifetime!$C15</f>
        <v>0</v>
      </c>
      <c r="FL104" s="9">
        <f>('RCP26 scenario'!CD17*'Unit emission'!AE60)*3412969.28327645/Lifetime!$C15</f>
        <v>0</v>
      </c>
      <c r="FM104" s="9">
        <f>('RCP26 scenario'!CE17*'Unit emission'!AF60)*3412969.28327645/Lifetime!$C15</f>
        <v>0</v>
      </c>
      <c r="FN104" s="9">
        <f>('RCP26 scenario'!CF17*'Unit emission'!AG60)*3412969.28327645/Lifetime!$C15</f>
        <v>0</v>
      </c>
      <c r="FO104" s="9">
        <f>('RCP26 scenario'!CG17*'Unit emission'!AH60)*3412969.28327645/Lifetime!$C15</f>
        <v>0</v>
      </c>
      <c r="FP104" s="9">
        <f>('RCP26 scenario'!CH17*'Unit emission'!AI60)*3412969.28327645/Lifetime!$C15</f>
        <v>0</v>
      </c>
      <c r="FS104">
        <v>2023</v>
      </c>
      <c r="FT104">
        <f>('RCP19 scenario'!C17*'Unit emission'!AK60)*3412969.28327645/Lifetime!$C15</f>
        <v>0</v>
      </c>
      <c r="FU104">
        <f>('RCP19 scenario'!D17*'Unit emission'!AL60)*3412969.28327645/Lifetime!$C15</f>
        <v>0</v>
      </c>
      <c r="FV104">
        <f>('RCP19 scenario'!E17*'Unit emission'!AM60)*3412969.28327645/Lifetime!$C15</f>
        <v>0</v>
      </c>
      <c r="FW104">
        <f>('RCP19 scenario'!F17*'Unit emission'!AN60)*3412969.28327645/Lifetime!$C15</f>
        <v>0</v>
      </c>
      <c r="FX104">
        <f>('RCP19 scenario'!G17*'Unit emission'!AO60)*3412969.28327645/Lifetime!$C15</f>
        <v>0</v>
      </c>
      <c r="FY104">
        <f>('RCP19 scenario'!H17*'Unit emission'!AP60)*3412969.28327645/Lifetime!$C15</f>
        <v>0</v>
      </c>
      <c r="FZ104">
        <f>('RCP19 scenario'!I17*'Unit emission'!AQ60)*3412969.28327645/Lifetime!$C15</f>
        <v>0</v>
      </c>
      <c r="GA104">
        <f>('RCP19 scenario'!J17*'Unit emission'!AR60)*3412969.28327645/Lifetime!$C15</f>
        <v>0</v>
      </c>
      <c r="GB104">
        <f>('RCP19 scenario'!K17*'Unit emission'!AS60)*3412969.28327645/Lifetime!$C15</f>
        <v>0</v>
      </c>
      <c r="GC104">
        <f>('RCP19 scenario'!L17*'Unit emission'!AT60)*3412969.28327645/Lifetime!$C15</f>
        <v>0</v>
      </c>
      <c r="GD104">
        <f>('RCP19 scenario'!M17*'Unit emission'!AU60)*3412969.28327645/Lifetime!$C15</f>
        <v>0</v>
      </c>
      <c r="GE104">
        <f>('RCP19 scenario'!N17*'Unit emission'!AV60)*3412969.28327645/Lifetime!$C15</f>
        <v>0</v>
      </c>
      <c r="GF104">
        <f>('RCP19 scenario'!O17*'Unit emission'!AW60)*3412969.28327645/Lifetime!$C15</f>
        <v>0</v>
      </c>
      <c r="GG104">
        <f>('RCP19 scenario'!P17*'Unit emission'!AX60)*3412969.28327645/Lifetime!$C15</f>
        <v>0</v>
      </c>
      <c r="GH104">
        <f>('RCP19 scenario'!Q17*'Unit emission'!AY60)*3412969.28327645/Lifetime!$C15</f>
        <v>0</v>
      </c>
      <c r="GI104">
        <f>('RCP19 scenario'!R17*'Unit emission'!AZ60)*3412969.28327645/Lifetime!$C15</f>
        <v>0</v>
      </c>
      <c r="GJ104">
        <f>('RCP19 scenario'!S17*'Unit emission'!BA60)*3412969.28327645</f>
        <v>0</v>
      </c>
      <c r="GK104">
        <f>('RCP19 scenario'!T17*'Unit emission'!AK60)*3412969.28327645/Lifetime!$C15</f>
        <v>0</v>
      </c>
      <c r="GL104">
        <f>('RCP19 scenario'!U17*'Unit emission'!AL60)*3412969.28327645/Lifetime!$C15</f>
        <v>0</v>
      </c>
      <c r="GM104">
        <f>('RCP19 scenario'!V17*'Unit emission'!AM60)*3412969.28327645/Lifetime!$C15</f>
        <v>0</v>
      </c>
      <c r="GN104">
        <f>('RCP19 scenario'!W17*'Unit emission'!AN60)*3412969.28327645/Lifetime!$C15</f>
        <v>0</v>
      </c>
      <c r="GO104">
        <f>('RCP19 scenario'!X17*'Unit emission'!AO60)*3412969.28327645/Lifetime!$C15</f>
        <v>0</v>
      </c>
      <c r="GP104">
        <f>('RCP19 scenario'!Y17*'Unit emission'!AP60)*3412969.28327645/Lifetime!$C15</f>
        <v>0</v>
      </c>
      <c r="GQ104">
        <f>('RCP19 scenario'!Z17*'Unit emission'!AQ60)*3412969.28327645/Lifetime!$C15</f>
        <v>0</v>
      </c>
      <c r="GR104">
        <f>('RCP19 scenario'!AA17*'Unit emission'!AR60)*3412969.28327645/Lifetime!$C15</f>
        <v>0</v>
      </c>
      <c r="GS104">
        <f>('RCP19 scenario'!AB17*'Unit emission'!AS60)*3412969.28327645/Lifetime!$C15</f>
        <v>0</v>
      </c>
      <c r="GT104">
        <f>('RCP19 scenario'!AC17*'Unit emission'!AT60)*3412969.28327645/Lifetime!$C15</f>
        <v>0</v>
      </c>
      <c r="GU104">
        <f>('RCP19 scenario'!AD17*'Unit emission'!AU60)*3412969.28327645/Lifetime!$C15</f>
        <v>0</v>
      </c>
      <c r="GV104">
        <f>('RCP19 scenario'!AE17*'Unit emission'!AV60)*3412969.28327645/Lifetime!$C15</f>
        <v>0</v>
      </c>
      <c r="GW104">
        <f>('RCP19 scenario'!AF17*'Unit emission'!AW60)*3412969.28327645/Lifetime!$C15</f>
        <v>0</v>
      </c>
      <c r="GX104">
        <f>('RCP19 scenario'!AG17*'Unit emission'!AX60)*3412969.28327645/Lifetime!$C15</f>
        <v>0</v>
      </c>
      <c r="GY104">
        <f>('RCP19 scenario'!AH17*'Unit emission'!AY60)*3412969.28327645/Lifetime!$C15</f>
        <v>0</v>
      </c>
      <c r="GZ104">
        <f>('RCP19 scenario'!AI17*'Unit emission'!AZ60)*3412969.28327645/Lifetime!$C15</f>
        <v>0</v>
      </c>
      <c r="HA104">
        <f>('RCP19 scenario'!AJ17*'Unit emission'!BA60)*3412969.28327645</f>
        <v>0</v>
      </c>
      <c r="HB104">
        <f>('RCP19 scenario'!AK17*'Unit emission'!AK60)*3412969.28327645/Lifetime!$C15</f>
        <v>0</v>
      </c>
      <c r="HC104">
        <f>('RCP19 scenario'!AL17*'Unit emission'!AL60)*3412969.28327645/Lifetime!$C15</f>
        <v>0</v>
      </c>
      <c r="HD104">
        <f>('RCP19 scenario'!AM17*'Unit emission'!AM60)*3412969.28327645/Lifetime!$C15</f>
        <v>0</v>
      </c>
      <c r="HE104">
        <f>('RCP19 scenario'!AN17*'Unit emission'!AN60)*3412969.28327645/Lifetime!$C15</f>
        <v>0</v>
      </c>
      <c r="HF104">
        <f>('RCP19 scenario'!AO17*'Unit emission'!AO60)*3412969.28327645/Lifetime!$C15</f>
        <v>0</v>
      </c>
      <c r="HG104">
        <f>('RCP19 scenario'!AP17*'Unit emission'!AP60)*3412969.28327645/Lifetime!$C15</f>
        <v>0</v>
      </c>
      <c r="HH104">
        <f>('RCP19 scenario'!AQ17*'Unit emission'!AQ60)*3412969.28327645/Lifetime!$C15</f>
        <v>0</v>
      </c>
      <c r="HI104">
        <f>('RCP19 scenario'!AR17*'Unit emission'!AR60)*3412969.28327645/Lifetime!$C15</f>
        <v>0</v>
      </c>
      <c r="HJ104">
        <f>('RCP19 scenario'!AS17*'Unit emission'!AS60)*3412969.28327645/Lifetime!$C15</f>
        <v>0</v>
      </c>
      <c r="HK104">
        <f>('RCP19 scenario'!AT17*'Unit emission'!AT60)*3412969.28327645/Lifetime!$C15</f>
        <v>0</v>
      </c>
      <c r="HL104">
        <f>('RCP19 scenario'!AU17*'Unit emission'!AU60)*3412969.28327645/Lifetime!$C15</f>
        <v>0</v>
      </c>
      <c r="HM104">
        <f>('RCP19 scenario'!AV17*'Unit emission'!AV60)*3412969.28327645/Lifetime!$C15</f>
        <v>0</v>
      </c>
      <c r="HN104">
        <f>('RCP19 scenario'!AW17*'Unit emission'!AW60)*3412969.28327645/Lifetime!$C15</f>
        <v>0</v>
      </c>
      <c r="HO104">
        <f>('RCP19 scenario'!AX17*'Unit emission'!AX60)*3412969.28327645/Lifetime!$C15</f>
        <v>0</v>
      </c>
      <c r="HP104">
        <f>('RCP19 scenario'!AY17*'Unit emission'!AY60)*3412969.28327645/Lifetime!$C15</f>
        <v>0</v>
      </c>
      <c r="HQ104">
        <f>('RCP19 scenario'!AZ17*'Unit emission'!AZ60)*3412969.28327645/Lifetime!$C15</f>
        <v>0</v>
      </c>
      <c r="HR104">
        <f>('RCP19 scenario'!BA17*'Unit emission'!BA60)*3412969.28327645</f>
        <v>0</v>
      </c>
      <c r="HS104" s="9">
        <f>('RCP19 scenario'!BB17*'Unit emission'!AK60)*3412969.28327645/Lifetime!$C15</f>
        <v>0</v>
      </c>
      <c r="HT104" s="9">
        <f>('RCP19 scenario'!BC17*'Unit emission'!AL60)*3412969.28327645/Lifetime!$C15</f>
        <v>0</v>
      </c>
      <c r="HU104" s="9">
        <f>('RCP19 scenario'!BD17*'Unit emission'!AM60)*3412969.28327645/Lifetime!$C15</f>
        <v>0</v>
      </c>
      <c r="HV104" s="9">
        <f>('RCP19 scenario'!BE17*'Unit emission'!AN60)*3412969.28327645/Lifetime!$C15</f>
        <v>0</v>
      </c>
      <c r="HW104" s="9">
        <f>('RCP19 scenario'!BF17*'Unit emission'!AO60)*3412969.28327645/Lifetime!$C15</f>
        <v>0</v>
      </c>
      <c r="HX104" s="9">
        <f>('RCP19 scenario'!BG17*'Unit emission'!AP60)*3412969.28327645/Lifetime!$C15</f>
        <v>0</v>
      </c>
      <c r="HY104" s="9">
        <f>('RCP19 scenario'!BH17*'Unit emission'!AQ60)*3412969.28327645/Lifetime!$C15</f>
        <v>0</v>
      </c>
      <c r="HZ104" s="9">
        <f>('RCP19 scenario'!BI17*'Unit emission'!AR60)*3412969.28327645/Lifetime!$C15</f>
        <v>0</v>
      </c>
      <c r="IA104" s="9">
        <f>('RCP19 scenario'!BJ17*'Unit emission'!AS60)*3412969.28327645/Lifetime!$C15</f>
        <v>0</v>
      </c>
      <c r="IB104" s="9">
        <f>('RCP19 scenario'!BK17*'Unit emission'!AT60)*3412969.28327645/Lifetime!$C15</f>
        <v>0</v>
      </c>
      <c r="IC104" s="9">
        <f>('RCP19 scenario'!BL17*'Unit emission'!AU60)*3412969.28327645/Lifetime!$C15</f>
        <v>0</v>
      </c>
      <c r="ID104" s="9">
        <f>('RCP19 scenario'!BM17*'Unit emission'!AV60)*3412969.28327645/Lifetime!$C15</f>
        <v>0</v>
      </c>
      <c r="IE104" s="9">
        <f>('RCP19 scenario'!BN17*'Unit emission'!AW60)*3412969.28327645/Lifetime!$C15</f>
        <v>0</v>
      </c>
      <c r="IF104" s="9">
        <f>('RCP19 scenario'!BO17*'Unit emission'!AX60)*3412969.28327645/Lifetime!$C15</f>
        <v>0</v>
      </c>
      <c r="IG104" s="9">
        <f>('RCP19 scenario'!BP17*'Unit emission'!AY60)*3412969.28327645/Lifetime!$C15</f>
        <v>0</v>
      </c>
      <c r="IH104" s="9">
        <f>('RCP19 scenario'!BQ17*'Unit emission'!AZ60)*3412969.28327645/Lifetime!$C15</f>
        <v>0</v>
      </c>
      <c r="II104" s="9">
        <f>('RCP19 scenario'!BR17*'Unit emission'!BA60)*3412969.28327645</f>
        <v>0</v>
      </c>
      <c r="IJ104" s="9">
        <f>('RCP19 scenario'!BS17*'Unit emission'!AK60)*3412969.28327645/Lifetime!$C15</f>
        <v>0</v>
      </c>
      <c r="IK104" s="9">
        <f>('RCP19 scenario'!BT17*'Unit emission'!AL60)*3412969.28327645/Lifetime!$C15</f>
        <v>0</v>
      </c>
      <c r="IL104" s="9">
        <f>('RCP19 scenario'!BU17*'Unit emission'!AM60)*3412969.28327645/Lifetime!$C15</f>
        <v>0</v>
      </c>
      <c r="IM104" s="9">
        <f>('RCP19 scenario'!BV17*'Unit emission'!AN60)*3412969.28327645/Lifetime!$C15</f>
        <v>0</v>
      </c>
      <c r="IN104" s="9">
        <f>('RCP19 scenario'!BW17*'Unit emission'!AO60)*3412969.28327645/Lifetime!$C15</f>
        <v>0</v>
      </c>
      <c r="IO104" s="9">
        <f>('RCP19 scenario'!BX17*'Unit emission'!AP60)*3412969.28327645/Lifetime!$C15</f>
        <v>0</v>
      </c>
      <c r="IP104" s="9">
        <f>('RCP19 scenario'!BY17*'Unit emission'!AQ60)*3412969.28327645/Lifetime!$C15</f>
        <v>0</v>
      </c>
      <c r="IQ104" s="9">
        <f>('RCP19 scenario'!BZ17*'Unit emission'!AR60)*3412969.28327645/Lifetime!$C15</f>
        <v>0</v>
      </c>
      <c r="IR104" s="9">
        <f>('RCP19 scenario'!CA17*'Unit emission'!AS60)*3412969.28327645/Lifetime!$C15</f>
        <v>0</v>
      </c>
      <c r="IS104" s="9">
        <f>('RCP19 scenario'!CB17*'Unit emission'!AT60)*3412969.28327645/Lifetime!$C15</f>
        <v>0</v>
      </c>
      <c r="IT104" s="9">
        <f>('RCP19 scenario'!CC17*'Unit emission'!AU60)*3412969.28327645/Lifetime!$C15</f>
        <v>0</v>
      </c>
      <c r="IU104" s="9">
        <f>('RCP19 scenario'!CD17*'Unit emission'!AV60)*3412969.28327645/Lifetime!$C15</f>
        <v>0</v>
      </c>
      <c r="IV104" s="9">
        <f>('RCP19 scenario'!CE17*'Unit emission'!AW60)*3412969.28327645/Lifetime!$C15</f>
        <v>0</v>
      </c>
      <c r="IW104" s="9">
        <f>('RCP19 scenario'!CF17*'Unit emission'!AX60)*3412969.28327645/Lifetime!$C15</f>
        <v>0</v>
      </c>
      <c r="IX104" s="9">
        <f>('RCP19 scenario'!CG17*'Unit emission'!AY60)*3412969.28327645/Lifetime!$C15</f>
        <v>0</v>
      </c>
      <c r="IY104" s="9">
        <f>('RCP19 scenario'!CH17*'Unit emission'!AZ60)*3412969.28327645/Lifetime!$C15</f>
        <v>0</v>
      </c>
    </row>
    <row r="105" spans="1:259" x14ac:dyDescent="0.25">
      <c r="A105">
        <v>2024</v>
      </c>
      <c r="B105">
        <f>('Base-scenario'!C18*'Unit emission'!C61)*3412969.28327645/Lifetime!$C16</f>
        <v>0</v>
      </c>
      <c r="C105">
        <f>('Base-scenario'!D18*'Unit emission'!D61)*3412969.28327645/Lifetime!$C16</f>
        <v>0</v>
      </c>
      <c r="D105">
        <f>('Base-scenario'!E18*'Unit emission'!E61)*3412969.28327645/Lifetime!$C16</f>
        <v>0</v>
      </c>
      <c r="E105">
        <f>('Base-scenario'!F18*'Unit emission'!F61)*3412969.28327645/Lifetime!$C16</f>
        <v>0</v>
      </c>
      <c r="F105">
        <f>('Base-scenario'!G18*'Unit emission'!G61)*3412969.28327645/Lifetime!$C16</f>
        <v>0</v>
      </c>
      <c r="G105">
        <f>('Base-scenario'!H18*'Unit emission'!H61)*3412969.28327645/Lifetime!$C16</f>
        <v>0</v>
      </c>
      <c r="H105">
        <f>('Base-scenario'!I18*'Unit emission'!I61)*3412969.28327645/Lifetime!$C16</f>
        <v>0</v>
      </c>
      <c r="I105">
        <f>('Base-scenario'!J18*'Unit emission'!J61)*3412969.28327645/Lifetime!$C16</f>
        <v>0</v>
      </c>
      <c r="J105">
        <f>('Base-scenario'!K18*'Unit emission'!K61)*3412969.28327645/Lifetime!$C16</f>
        <v>0</v>
      </c>
      <c r="K105">
        <f>('Base-scenario'!L18*'Unit emission'!L61)*3412969.28327645/Lifetime!$C16</f>
        <v>0</v>
      </c>
      <c r="L105">
        <f>('Base-scenario'!M18*'Unit emission'!M61)*3412969.28327645/Lifetime!$C16</f>
        <v>0</v>
      </c>
      <c r="M105">
        <f>('Base-scenario'!N18*'Unit emission'!N61)*3412969.28327645/Lifetime!$C16</f>
        <v>0</v>
      </c>
      <c r="N105">
        <f>('Base-scenario'!O18*'Unit emission'!O61)*3412969.28327645/Lifetime!$C16</f>
        <v>0</v>
      </c>
      <c r="O105">
        <f>('Base-scenario'!P18*'Unit emission'!P61)*3412969.28327645/Lifetime!$C16</f>
        <v>0</v>
      </c>
      <c r="P105">
        <f>('Base-scenario'!Q18*'Unit emission'!Q61)*3412969.28327645/Lifetime!$C16</f>
        <v>0</v>
      </c>
      <c r="Q105">
        <f>('Base-scenario'!R18*'Unit emission'!R61)*3412969.28327645/Lifetime!$C16</f>
        <v>0</v>
      </c>
      <c r="R105">
        <v>14</v>
      </c>
      <c r="S105">
        <f>('Base-scenario'!T18*'Unit emission'!C61)*3412969.28327645/Lifetime!$C16</f>
        <v>0</v>
      </c>
      <c r="T105">
        <f>('Base-scenario'!U18*'Unit emission'!D61)*3412969.28327645/Lifetime!$C16</f>
        <v>0</v>
      </c>
      <c r="U105">
        <f>('Base-scenario'!V18*'Unit emission'!E61)*3412969.28327645/Lifetime!$C16</f>
        <v>0</v>
      </c>
      <c r="V105">
        <f>('Base-scenario'!W18*'Unit emission'!F61)*3412969.28327645/Lifetime!$C16</f>
        <v>0</v>
      </c>
      <c r="W105">
        <f>('Base-scenario'!X18*'Unit emission'!G61)*3412969.28327645/Lifetime!$C16</f>
        <v>0</v>
      </c>
      <c r="X105">
        <f>('Base-scenario'!Y18*'Unit emission'!H61)*3412969.28327645/Lifetime!$C16</f>
        <v>0</v>
      </c>
      <c r="Y105">
        <f>('Base-scenario'!Z18*'Unit emission'!I61)*3412969.28327645/Lifetime!$C16</f>
        <v>0</v>
      </c>
      <c r="Z105">
        <f>('Base-scenario'!AA18*'Unit emission'!J61)*3412969.28327645/Lifetime!$C16</f>
        <v>0</v>
      </c>
      <c r="AA105">
        <f>('Base-scenario'!AB18*'Unit emission'!K61)*3412969.28327645/Lifetime!$C16</f>
        <v>0</v>
      </c>
      <c r="AB105">
        <f>('Base-scenario'!AC18*'Unit emission'!L61)*3412969.28327645/Lifetime!$C16</f>
        <v>0</v>
      </c>
      <c r="AC105">
        <f>('Base-scenario'!AD18*'Unit emission'!M61)*3412969.28327645/Lifetime!$C16</f>
        <v>0</v>
      </c>
      <c r="AD105">
        <f>('Base-scenario'!AE18*'Unit emission'!N61)*3412969.28327645/Lifetime!$C16</f>
        <v>0</v>
      </c>
      <c r="AE105">
        <f>('Base-scenario'!AF18*'Unit emission'!O61)*3412969.28327645/Lifetime!$C16</f>
        <v>0</v>
      </c>
      <c r="AF105">
        <f>('Base-scenario'!AG18*'Unit emission'!P61)*3412969.28327645/Lifetime!$C16</f>
        <v>0</v>
      </c>
      <c r="AG105">
        <f>('Base-scenario'!AH18*'Unit emission'!Q61)*3412969.28327645/Lifetime!$C16</f>
        <v>0</v>
      </c>
      <c r="AH105">
        <f>('Base-scenario'!AI18*'Unit emission'!R61)*3412969.28327645/Lifetime!$C16</f>
        <v>0</v>
      </c>
      <c r="AI105">
        <v>14</v>
      </c>
      <c r="AJ105">
        <f>('Base-scenario'!AK18*'Unit emission'!C61)*3412969.28327645/Lifetime!$C16</f>
        <v>0</v>
      </c>
      <c r="AK105">
        <f>('Base-scenario'!AL18*'Unit emission'!D61)*3412969.28327645/Lifetime!$C16</f>
        <v>0</v>
      </c>
      <c r="AL105">
        <f>('Base-scenario'!AM18*'Unit emission'!E61)*3412969.28327645/Lifetime!$C16</f>
        <v>0</v>
      </c>
      <c r="AM105">
        <f>('Base-scenario'!AN18*'Unit emission'!F61)*3412969.28327645/Lifetime!$C16</f>
        <v>0</v>
      </c>
      <c r="AN105">
        <f>('Base-scenario'!AO18*'Unit emission'!G61)*3412969.28327645/Lifetime!$C16</f>
        <v>0</v>
      </c>
      <c r="AO105">
        <f>('Base-scenario'!AP18*'Unit emission'!H61)*3412969.28327645/Lifetime!$C16</f>
        <v>0</v>
      </c>
      <c r="AP105">
        <f>('Base-scenario'!AQ18*'Unit emission'!I61)*3412969.28327645/Lifetime!$C16</f>
        <v>0</v>
      </c>
      <c r="AQ105">
        <f>('Base-scenario'!AR18*'Unit emission'!J61)*3412969.28327645/Lifetime!$C16</f>
        <v>0</v>
      </c>
      <c r="AR105">
        <f>('Base-scenario'!AS18*'Unit emission'!K61)*3412969.28327645/Lifetime!$C16</f>
        <v>0</v>
      </c>
      <c r="AS105">
        <f>('Base-scenario'!AT18*'Unit emission'!L61)*3412969.28327645/Lifetime!$C16</f>
        <v>0</v>
      </c>
      <c r="AT105">
        <f>('Base-scenario'!AU18*'Unit emission'!M61)*3412969.28327645/Lifetime!$C16</f>
        <v>0</v>
      </c>
      <c r="AU105">
        <f>('Base-scenario'!AV18*'Unit emission'!N61)*3412969.28327645/Lifetime!$C16</f>
        <v>0</v>
      </c>
      <c r="AV105">
        <f>('Base-scenario'!AW18*'Unit emission'!O61)*3412969.28327645/Lifetime!$C16</f>
        <v>0</v>
      </c>
      <c r="AW105">
        <f>('Base-scenario'!AX18*'Unit emission'!P61)*3412969.28327645/Lifetime!$C16</f>
        <v>0</v>
      </c>
      <c r="AX105">
        <f>('Base-scenario'!AY18*'Unit emission'!Q61)*3412969.28327645/Lifetime!$C16</f>
        <v>0</v>
      </c>
      <c r="AY105">
        <f>('Base-scenario'!AZ18*'Unit emission'!R61)*3412969.28327645/Lifetime!$C16</f>
        <v>0</v>
      </c>
      <c r="AZ105">
        <v>14</v>
      </c>
      <c r="BA105" s="9">
        <f>('Base-scenario'!BB18*'Unit emission'!C61)*3412969.28327645/Lifetime!$C16</f>
        <v>0</v>
      </c>
      <c r="BB105" s="9">
        <f>('Base-scenario'!BC18*'Unit emission'!D61)*3412969.28327645/Lifetime!$C16</f>
        <v>0</v>
      </c>
      <c r="BC105" s="9">
        <f>('Base-scenario'!BD18*'Unit emission'!E61)*3412969.28327645/Lifetime!$C16</f>
        <v>0</v>
      </c>
      <c r="BD105" s="9">
        <f>('Base-scenario'!BE18*'Unit emission'!F61)*3412969.28327645/Lifetime!$C16</f>
        <v>0</v>
      </c>
      <c r="BE105" s="9">
        <f>('Base-scenario'!BF18*'Unit emission'!G61)*3412969.28327645/Lifetime!$C16</f>
        <v>0</v>
      </c>
      <c r="BF105" s="9">
        <f>('Base-scenario'!BG18*'Unit emission'!H61)*3412969.28327645/Lifetime!$C16</f>
        <v>0</v>
      </c>
      <c r="BG105" s="9">
        <f>('Base-scenario'!BH18*'Unit emission'!I61)*3412969.28327645/Lifetime!$C16</f>
        <v>0</v>
      </c>
      <c r="BH105" s="9">
        <f>('Base-scenario'!BI18*'Unit emission'!J61)*3412969.28327645/Lifetime!$C16</f>
        <v>0</v>
      </c>
      <c r="BI105" s="9">
        <f>('Base-scenario'!BJ18*'Unit emission'!K61)*3412969.28327645/Lifetime!$C16</f>
        <v>0</v>
      </c>
      <c r="BJ105" s="9">
        <f>('Base-scenario'!BK18*'Unit emission'!L61)*3412969.28327645/Lifetime!$C16</f>
        <v>0</v>
      </c>
      <c r="BK105" s="9">
        <f>('Base-scenario'!BL18*'Unit emission'!M61)*3412969.28327645/Lifetime!$C16</f>
        <v>0</v>
      </c>
      <c r="BL105" s="9">
        <f>('Base-scenario'!BM18*'Unit emission'!N61)*3412969.28327645/Lifetime!$C16</f>
        <v>0</v>
      </c>
      <c r="BM105" s="9">
        <f>('Base-scenario'!BN18*'Unit emission'!O61)*3412969.28327645/Lifetime!$C16</f>
        <v>0</v>
      </c>
      <c r="BN105" s="9">
        <f>('Base-scenario'!BO18*'Unit emission'!P61)*3412969.28327645/Lifetime!$C16</f>
        <v>0</v>
      </c>
      <c r="BO105" s="9">
        <f>('Base-scenario'!BP18*'Unit emission'!Q61)*3412969.28327645/Lifetime!$C16</f>
        <v>0</v>
      </c>
      <c r="BP105" s="9">
        <f>('Base-scenario'!BQ18*'Unit emission'!R61)*3412969.28327645/Lifetime!$C16</f>
        <v>0</v>
      </c>
      <c r="BQ105" s="9">
        <v>14</v>
      </c>
      <c r="BR105" s="9">
        <f>('Base-scenario'!BS18*'Unit emission'!C61)*3412969.28327645/Lifetime!$C16</f>
        <v>0</v>
      </c>
      <c r="BS105" s="9">
        <f>('Base-scenario'!BT18*'Unit emission'!D61)*3412969.28327645/Lifetime!$C16</f>
        <v>0</v>
      </c>
      <c r="BT105" s="9">
        <f>('Base-scenario'!BU18*'Unit emission'!E61)*3412969.28327645/Lifetime!$C16</f>
        <v>0</v>
      </c>
      <c r="BU105" s="9">
        <f>('Base-scenario'!BV18*'Unit emission'!F61)*3412969.28327645/Lifetime!$C16</f>
        <v>0</v>
      </c>
      <c r="BV105" s="9">
        <f>('Base-scenario'!BW18*'Unit emission'!G61)*3412969.28327645/Lifetime!$C16</f>
        <v>0</v>
      </c>
      <c r="BW105" s="9">
        <f>('Base-scenario'!BX18*'Unit emission'!H61)*3412969.28327645/Lifetime!$C16</f>
        <v>0</v>
      </c>
      <c r="BX105" s="9">
        <f>('Base-scenario'!BY18*'Unit emission'!I61)*3412969.28327645/Lifetime!$C16</f>
        <v>0</v>
      </c>
      <c r="BY105" s="9">
        <f>('Base-scenario'!BZ18*'Unit emission'!J61)*3412969.28327645/Lifetime!$C16</f>
        <v>0</v>
      </c>
      <c r="BZ105" s="9">
        <f>('Base-scenario'!CA18*'Unit emission'!K61)*3412969.28327645/Lifetime!$C16</f>
        <v>0</v>
      </c>
      <c r="CA105" s="9">
        <f>('Base-scenario'!CB18*'Unit emission'!L61)*3412969.28327645/Lifetime!$C16</f>
        <v>0</v>
      </c>
      <c r="CB105" s="9">
        <f>('Base-scenario'!CC18*'Unit emission'!M61)*3412969.28327645/Lifetime!$C16</f>
        <v>0</v>
      </c>
      <c r="CC105" s="9">
        <f>('Base-scenario'!CD18*'Unit emission'!N61)*3412969.28327645/Lifetime!$C16</f>
        <v>0</v>
      </c>
      <c r="CD105" s="9">
        <f>('Base-scenario'!CE18*'Unit emission'!O61)*3412969.28327645/Lifetime!$C16</f>
        <v>0</v>
      </c>
      <c r="CE105" s="9">
        <f>('Base-scenario'!CF18*'Unit emission'!P61)*3412969.28327645/Lifetime!$C16</f>
        <v>0</v>
      </c>
      <c r="CF105" s="9">
        <f>('Base-scenario'!CG18*'Unit emission'!Q61)*3412969.28327645/Lifetime!$C16</f>
        <v>0</v>
      </c>
      <c r="CG105" s="9">
        <f>('Base-scenario'!CH18*'Unit emission'!R61)*3412969.28327645/Lifetime!$C16</f>
        <v>0</v>
      </c>
      <c r="CJ105">
        <v>2024</v>
      </c>
      <c r="CK105">
        <f>('RCP26 scenario'!C18*'Unit emission'!T61)*3412969.28327645/Lifetime!$C16</f>
        <v>0</v>
      </c>
      <c r="CL105">
        <f>('RCP26 scenario'!D18*'Unit emission'!U61)*3412969.28327645/Lifetime!$C16</f>
        <v>0</v>
      </c>
      <c r="CM105">
        <f>('RCP26 scenario'!E18*'Unit emission'!V61)*3412969.28327645/Lifetime!$C16</f>
        <v>0</v>
      </c>
      <c r="CN105">
        <f>('RCP26 scenario'!F18*'Unit emission'!W61)*3412969.28327645/Lifetime!$C16</f>
        <v>0</v>
      </c>
      <c r="CO105">
        <f>('RCP26 scenario'!G18*'Unit emission'!X61)*3412969.28327645/Lifetime!$C16</f>
        <v>0</v>
      </c>
      <c r="CP105">
        <f>('RCP26 scenario'!H18*'Unit emission'!Y61)*3412969.28327645/Lifetime!$C16</f>
        <v>0</v>
      </c>
      <c r="CQ105">
        <f>('RCP26 scenario'!I18*'Unit emission'!Z61)*3412969.28327645/Lifetime!$C16</f>
        <v>0</v>
      </c>
      <c r="CR105">
        <f>('RCP26 scenario'!J18*'Unit emission'!AA61)*3412969.28327645/Lifetime!$C16</f>
        <v>0</v>
      </c>
      <c r="CS105">
        <f>('RCP26 scenario'!K18*'Unit emission'!AB61)*3412969.28327645/Lifetime!$C16</f>
        <v>0</v>
      </c>
      <c r="CT105">
        <f>('RCP26 scenario'!L18*'Unit emission'!AC61)*3412969.28327645/Lifetime!$C16</f>
        <v>0</v>
      </c>
      <c r="CU105">
        <f>('RCP26 scenario'!M18*'Unit emission'!AD61)*3412969.28327645/Lifetime!$C16</f>
        <v>0</v>
      </c>
      <c r="CV105">
        <f>('RCP26 scenario'!N18*'Unit emission'!AE61)*3412969.28327645/Lifetime!$C16</f>
        <v>0</v>
      </c>
      <c r="CW105">
        <f>('RCP26 scenario'!O18*'Unit emission'!AF61)*3412969.28327645/Lifetime!$C16</f>
        <v>0</v>
      </c>
      <c r="CX105">
        <f>('RCP26 scenario'!P18*'Unit emission'!AG61)*3412969.28327645/Lifetime!$C16</f>
        <v>0</v>
      </c>
      <c r="CY105">
        <f>('RCP26 scenario'!Q18*'Unit emission'!AH61)*3412969.28327645/Lifetime!$C16</f>
        <v>0</v>
      </c>
      <c r="CZ105">
        <f>('RCP26 scenario'!R18*'Unit emission'!AI61)*3412969.28327645/Lifetime!$C16</f>
        <v>0</v>
      </c>
      <c r="DA105">
        <f>('RCP26 scenario'!S18*'Unit emission'!AJ61)*3412969.28327645</f>
        <v>0</v>
      </c>
      <c r="DB105">
        <f>('RCP26 scenario'!T18*'Unit emission'!T61)*3412969.28327645/Lifetime!$C16</f>
        <v>0</v>
      </c>
      <c r="DC105">
        <f>('RCP26 scenario'!U18*'Unit emission'!U61)*3412969.28327645/Lifetime!$C16</f>
        <v>0</v>
      </c>
      <c r="DD105">
        <f>('RCP26 scenario'!V18*'Unit emission'!V61)*3412969.28327645/Lifetime!$C16</f>
        <v>0</v>
      </c>
      <c r="DE105">
        <f>('RCP26 scenario'!W18*'Unit emission'!W61)*3412969.28327645/Lifetime!$C16</f>
        <v>0</v>
      </c>
      <c r="DF105">
        <f>('RCP26 scenario'!X18*'Unit emission'!X61)*3412969.28327645/Lifetime!$C16</f>
        <v>0</v>
      </c>
      <c r="DG105">
        <f>('RCP26 scenario'!Y18*'Unit emission'!Y61)*3412969.28327645/Lifetime!$C16</f>
        <v>0</v>
      </c>
      <c r="DH105">
        <f>('RCP26 scenario'!Z18*'Unit emission'!Z61)*3412969.28327645/Lifetime!$C16</f>
        <v>0</v>
      </c>
      <c r="DI105">
        <f>('RCP26 scenario'!AA18*'Unit emission'!AA61)*3412969.28327645/Lifetime!$C16</f>
        <v>0</v>
      </c>
      <c r="DJ105">
        <f>('RCP26 scenario'!AB18*'Unit emission'!AB61)*3412969.28327645/Lifetime!$C16</f>
        <v>0</v>
      </c>
      <c r="DK105">
        <f>('RCP26 scenario'!AC18*'Unit emission'!AC61)*3412969.28327645/Lifetime!$C16</f>
        <v>0</v>
      </c>
      <c r="DL105">
        <f>('RCP26 scenario'!AD18*'Unit emission'!AD61)*3412969.28327645/Lifetime!$C16</f>
        <v>0</v>
      </c>
      <c r="DM105">
        <f>('RCP26 scenario'!AE18*'Unit emission'!AE61)*3412969.28327645/Lifetime!$C16</f>
        <v>0</v>
      </c>
      <c r="DN105">
        <f>('RCP26 scenario'!AF18*'Unit emission'!AF61)*3412969.28327645/Lifetime!$C16</f>
        <v>0</v>
      </c>
      <c r="DO105">
        <f>('RCP26 scenario'!AG18*'Unit emission'!AG61)*3412969.28327645/Lifetime!$C16</f>
        <v>0</v>
      </c>
      <c r="DP105">
        <f>('RCP26 scenario'!AH18*'Unit emission'!AH61)*3412969.28327645/Lifetime!$C16</f>
        <v>0</v>
      </c>
      <c r="DQ105">
        <f>('RCP26 scenario'!AI18*'Unit emission'!AI61)*3412969.28327645/Lifetime!$C16</f>
        <v>0</v>
      </c>
      <c r="DR105">
        <f>('RCP26 scenario'!AJ18*'Unit emission'!AJ61)*3412969.28327645</f>
        <v>0</v>
      </c>
      <c r="DS105">
        <f>('RCP26 scenario'!AK18*'Unit emission'!T61)*3412969.28327645/Lifetime!$C16</f>
        <v>0</v>
      </c>
      <c r="DT105">
        <f>('RCP26 scenario'!AL18*'Unit emission'!U61)*3412969.28327645/Lifetime!$C16</f>
        <v>0</v>
      </c>
      <c r="DU105">
        <f>('RCP26 scenario'!AM18*'Unit emission'!V61)*3412969.28327645/Lifetime!$C16</f>
        <v>0</v>
      </c>
      <c r="DV105">
        <f>('RCP26 scenario'!AN18*'Unit emission'!W61)*3412969.28327645/Lifetime!$C16</f>
        <v>0</v>
      </c>
      <c r="DW105">
        <f>('RCP26 scenario'!AO18*'Unit emission'!X61)*3412969.28327645/Lifetime!$C16</f>
        <v>0</v>
      </c>
      <c r="DX105">
        <f>('RCP26 scenario'!AP18*'Unit emission'!Y61)*3412969.28327645/Lifetime!$C16</f>
        <v>0</v>
      </c>
      <c r="DY105">
        <f>('RCP26 scenario'!AQ18*'Unit emission'!Z61)*3412969.28327645/Lifetime!$C16</f>
        <v>0</v>
      </c>
      <c r="DZ105">
        <f>('RCP26 scenario'!AR18*'Unit emission'!AA61)*3412969.28327645/Lifetime!$C16</f>
        <v>0</v>
      </c>
      <c r="EA105">
        <f>('RCP26 scenario'!AS18*'Unit emission'!AB61)*3412969.28327645/Lifetime!$C16</f>
        <v>0</v>
      </c>
      <c r="EB105">
        <f>('RCP26 scenario'!AT18*'Unit emission'!AC61)*3412969.28327645/Lifetime!$C16</f>
        <v>0</v>
      </c>
      <c r="EC105">
        <f>('RCP26 scenario'!AU18*'Unit emission'!AD61)*3412969.28327645/Lifetime!$C16</f>
        <v>0</v>
      </c>
      <c r="ED105">
        <f>('RCP26 scenario'!AV18*'Unit emission'!AE61)*3412969.28327645/Lifetime!$C16</f>
        <v>0</v>
      </c>
      <c r="EE105">
        <f>('RCP26 scenario'!AW18*'Unit emission'!AF61)*3412969.28327645/Lifetime!$C16</f>
        <v>0</v>
      </c>
      <c r="EF105">
        <f>('RCP26 scenario'!AX18*'Unit emission'!AG61)*3412969.28327645/Lifetime!$C16</f>
        <v>0</v>
      </c>
      <c r="EG105">
        <f>('RCP26 scenario'!AY18*'Unit emission'!AH61)*3412969.28327645/Lifetime!$C16</f>
        <v>0</v>
      </c>
      <c r="EH105">
        <f>('RCP26 scenario'!AZ18*'Unit emission'!AI61)*3412969.28327645/Lifetime!$C16</f>
        <v>0</v>
      </c>
      <c r="EI105">
        <f>('RCP26 scenario'!BA18*'Unit emission'!AJ61)*3412969.28327645</f>
        <v>0</v>
      </c>
      <c r="EJ105" s="9">
        <f>('RCP26 scenario'!BB18*'Unit emission'!T61)*3412969.28327645/Lifetime!$C16</f>
        <v>0</v>
      </c>
      <c r="EK105" s="9">
        <f>('RCP26 scenario'!BC18*'Unit emission'!U61)*3412969.28327645/Lifetime!$C16</f>
        <v>0</v>
      </c>
      <c r="EL105" s="9">
        <f>('RCP26 scenario'!BD18*'Unit emission'!V61)*3412969.28327645/Lifetime!$C16</f>
        <v>0</v>
      </c>
      <c r="EM105" s="9">
        <f>('RCP26 scenario'!BE18*'Unit emission'!W61)*3412969.28327645/Lifetime!$C16</f>
        <v>0</v>
      </c>
      <c r="EN105" s="9">
        <f>('RCP26 scenario'!BF18*'Unit emission'!X61)*3412969.28327645/Lifetime!$C16</f>
        <v>0</v>
      </c>
      <c r="EO105" s="9">
        <f>('RCP26 scenario'!BG18*'Unit emission'!Y61)*3412969.28327645/Lifetime!$C16</f>
        <v>0</v>
      </c>
      <c r="EP105" s="9">
        <f>('RCP26 scenario'!BH18*'Unit emission'!Z61)*3412969.28327645/Lifetime!$C16</f>
        <v>0</v>
      </c>
      <c r="EQ105" s="9">
        <f>('RCP26 scenario'!BI18*'Unit emission'!AA61)*3412969.28327645/Lifetime!$C16</f>
        <v>0</v>
      </c>
      <c r="ER105" s="9">
        <f>('RCP26 scenario'!BJ18*'Unit emission'!AB61)*3412969.28327645/Lifetime!$C16</f>
        <v>0</v>
      </c>
      <c r="ES105" s="9">
        <f>('RCP26 scenario'!BK18*'Unit emission'!AC61)*3412969.28327645/Lifetime!$C16</f>
        <v>0</v>
      </c>
      <c r="ET105" s="9">
        <f>('RCP26 scenario'!BL18*'Unit emission'!AD61)*3412969.28327645/Lifetime!$C16</f>
        <v>0</v>
      </c>
      <c r="EU105" s="9">
        <f>('RCP26 scenario'!BM18*'Unit emission'!AE61)*3412969.28327645/Lifetime!$C16</f>
        <v>0</v>
      </c>
      <c r="EV105" s="9">
        <f>('RCP26 scenario'!BN18*'Unit emission'!AF61)*3412969.28327645/Lifetime!$C16</f>
        <v>0</v>
      </c>
      <c r="EW105" s="9">
        <f>('RCP26 scenario'!BO18*'Unit emission'!AG61)*3412969.28327645/Lifetime!$C16</f>
        <v>0</v>
      </c>
      <c r="EX105" s="9">
        <f>('RCP26 scenario'!BP18*'Unit emission'!AH61)*3412969.28327645/Lifetime!$C16</f>
        <v>0</v>
      </c>
      <c r="EY105" s="9">
        <f>('RCP26 scenario'!BQ18*'Unit emission'!AI61)*3412969.28327645/Lifetime!$C16</f>
        <v>0</v>
      </c>
      <c r="EZ105" s="9">
        <f>('RCP26 scenario'!BR18*'Unit emission'!AJ61)*3412969.28327645</f>
        <v>0</v>
      </c>
      <c r="FA105" s="9">
        <f>('RCP26 scenario'!BS18*'Unit emission'!T61)*3412969.28327645/Lifetime!$C16</f>
        <v>0</v>
      </c>
      <c r="FB105" s="9">
        <f>('RCP26 scenario'!BT18*'Unit emission'!U61)*3412969.28327645/Lifetime!$C16</f>
        <v>0</v>
      </c>
      <c r="FC105" s="9">
        <f>('RCP26 scenario'!BU18*'Unit emission'!V61)*3412969.28327645/Lifetime!$C16</f>
        <v>0</v>
      </c>
      <c r="FD105" s="9">
        <f>('RCP26 scenario'!BV18*'Unit emission'!W61)*3412969.28327645/Lifetime!$C16</f>
        <v>0</v>
      </c>
      <c r="FE105" s="9">
        <f>('RCP26 scenario'!BW18*'Unit emission'!X61)*3412969.28327645/Lifetime!$C16</f>
        <v>0</v>
      </c>
      <c r="FF105" s="9">
        <f>('RCP26 scenario'!BX18*'Unit emission'!Y61)*3412969.28327645/Lifetime!$C16</f>
        <v>0</v>
      </c>
      <c r="FG105" s="9">
        <f>('RCP26 scenario'!BY18*'Unit emission'!Z61)*3412969.28327645/Lifetime!$C16</f>
        <v>0</v>
      </c>
      <c r="FH105" s="9">
        <f>('RCP26 scenario'!BZ18*'Unit emission'!AA61)*3412969.28327645/Lifetime!$C16</f>
        <v>0</v>
      </c>
      <c r="FI105" s="9">
        <f>('RCP26 scenario'!CA18*'Unit emission'!AB61)*3412969.28327645/Lifetime!$C16</f>
        <v>0</v>
      </c>
      <c r="FJ105" s="9">
        <f>('RCP26 scenario'!CB18*'Unit emission'!AC61)*3412969.28327645/Lifetime!$C16</f>
        <v>0</v>
      </c>
      <c r="FK105" s="9">
        <f>('RCP26 scenario'!CC18*'Unit emission'!AD61)*3412969.28327645/Lifetime!$C16</f>
        <v>0</v>
      </c>
      <c r="FL105" s="9">
        <f>('RCP26 scenario'!CD18*'Unit emission'!AE61)*3412969.28327645/Lifetime!$C16</f>
        <v>0</v>
      </c>
      <c r="FM105" s="9">
        <f>('RCP26 scenario'!CE18*'Unit emission'!AF61)*3412969.28327645/Lifetime!$C16</f>
        <v>0</v>
      </c>
      <c r="FN105" s="9">
        <f>('RCP26 scenario'!CF18*'Unit emission'!AG61)*3412969.28327645/Lifetime!$C16</f>
        <v>0</v>
      </c>
      <c r="FO105" s="9">
        <f>('RCP26 scenario'!CG18*'Unit emission'!AH61)*3412969.28327645/Lifetime!$C16</f>
        <v>0</v>
      </c>
      <c r="FP105" s="9">
        <f>('RCP26 scenario'!CH18*'Unit emission'!AI61)*3412969.28327645/Lifetime!$C16</f>
        <v>0</v>
      </c>
      <c r="FS105">
        <v>2024</v>
      </c>
      <c r="FT105">
        <f>('RCP19 scenario'!C18*'Unit emission'!AK61)*3412969.28327645/Lifetime!$C16</f>
        <v>0</v>
      </c>
      <c r="FU105">
        <f>('RCP19 scenario'!D18*'Unit emission'!AL61)*3412969.28327645/Lifetime!$C16</f>
        <v>0</v>
      </c>
      <c r="FV105">
        <f>('RCP19 scenario'!E18*'Unit emission'!AM61)*3412969.28327645/Lifetime!$C16</f>
        <v>0</v>
      </c>
      <c r="FW105">
        <f>('RCP19 scenario'!F18*'Unit emission'!AN61)*3412969.28327645/Lifetime!$C16</f>
        <v>0</v>
      </c>
      <c r="FX105">
        <f>('RCP19 scenario'!G18*'Unit emission'!AO61)*3412969.28327645/Lifetime!$C16</f>
        <v>0</v>
      </c>
      <c r="FY105">
        <f>('RCP19 scenario'!H18*'Unit emission'!AP61)*3412969.28327645/Lifetime!$C16</f>
        <v>0</v>
      </c>
      <c r="FZ105">
        <f>('RCP19 scenario'!I18*'Unit emission'!AQ61)*3412969.28327645/Lifetime!$C16</f>
        <v>0</v>
      </c>
      <c r="GA105">
        <f>('RCP19 scenario'!J18*'Unit emission'!AR61)*3412969.28327645/Lifetime!$C16</f>
        <v>0</v>
      </c>
      <c r="GB105">
        <f>('RCP19 scenario'!K18*'Unit emission'!AS61)*3412969.28327645/Lifetime!$C16</f>
        <v>0</v>
      </c>
      <c r="GC105">
        <f>('RCP19 scenario'!L18*'Unit emission'!AT61)*3412969.28327645/Lifetime!$C16</f>
        <v>0</v>
      </c>
      <c r="GD105">
        <f>('RCP19 scenario'!M18*'Unit emission'!AU61)*3412969.28327645/Lifetime!$C16</f>
        <v>0</v>
      </c>
      <c r="GE105">
        <f>('RCP19 scenario'!N18*'Unit emission'!AV61)*3412969.28327645/Lifetime!$C16</f>
        <v>0</v>
      </c>
      <c r="GF105">
        <f>('RCP19 scenario'!O18*'Unit emission'!AW61)*3412969.28327645/Lifetime!$C16</f>
        <v>0</v>
      </c>
      <c r="GG105">
        <f>('RCP19 scenario'!P18*'Unit emission'!AX61)*3412969.28327645/Lifetime!$C16</f>
        <v>0</v>
      </c>
      <c r="GH105">
        <f>('RCP19 scenario'!Q18*'Unit emission'!AY61)*3412969.28327645/Lifetime!$C16</f>
        <v>0</v>
      </c>
      <c r="GI105">
        <f>('RCP19 scenario'!R18*'Unit emission'!AZ61)*3412969.28327645/Lifetime!$C16</f>
        <v>0</v>
      </c>
      <c r="GJ105">
        <f>('RCP19 scenario'!S18*'Unit emission'!BA61)*3412969.28327645</f>
        <v>0</v>
      </c>
      <c r="GK105">
        <f>('RCP19 scenario'!T18*'Unit emission'!AK61)*3412969.28327645/Lifetime!$C16</f>
        <v>0</v>
      </c>
      <c r="GL105">
        <f>('RCP19 scenario'!U18*'Unit emission'!AL61)*3412969.28327645/Lifetime!$C16</f>
        <v>0</v>
      </c>
      <c r="GM105">
        <f>('RCP19 scenario'!V18*'Unit emission'!AM61)*3412969.28327645/Lifetime!$C16</f>
        <v>0</v>
      </c>
      <c r="GN105">
        <f>('RCP19 scenario'!W18*'Unit emission'!AN61)*3412969.28327645/Lifetime!$C16</f>
        <v>0</v>
      </c>
      <c r="GO105">
        <f>('RCP19 scenario'!X18*'Unit emission'!AO61)*3412969.28327645/Lifetime!$C16</f>
        <v>0</v>
      </c>
      <c r="GP105">
        <f>('RCP19 scenario'!Y18*'Unit emission'!AP61)*3412969.28327645/Lifetime!$C16</f>
        <v>0</v>
      </c>
      <c r="GQ105">
        <f>('RCP19 scenario'!Z18*'Unit emission'!AQ61)*3412969.28327645/Lifetime!$C16</f>
        <v>0</v>
      </c>
      <c r="GR105">
        <f>('RCP19 scenario'!AA18*'Unit emission'!AR61)*3412969.28327645/Lifetime!$C16</f>
        <v>0</v>
      </c>
      <c r="GS105">
        <f>('RCP19 scenario'!AB18*'Unit emission'!AS61)*3412969.28327645/Lifetime!$C16</f>
        <v>0</v>
      </c>
      <c r="GT105">
        <f>('RCP19 scenario'!AC18*'Unit emission'!AT61)*3412969.28327645/Lifetime!$C16</f>
        <v>0</v>
      </c>
      <c r="GU105">
        <f>('RCP19 scenario'!AD18*'Unit emission'!AU61)*3412969.28327645/Lifetime!$C16</f>
        <v>0</v>
      </c>
      <c r="GV105">
        <f>('RCP19 scenario'!AE18*'Unit emission'!AV61)*3412969.28327645/Lifetime!$C16</f>
        <v>0</v>
      </c>
      <c r="GW105">
        <f>('RCP19 scenario'!AF18*'Unit emission'!AW61)*3412969.28327645/Lifetime!$C16</f>
        <v>0</v>
      </c>
      <c r="GX105">
        <f>('RCP19 scenario'!AG18*'Unit emission'!AX61)*3412969.28327645/Lifetime!$C16</f>
        <v>0</v>
      </c>
      <c r="GY105">
        <f>('RCP19 scenario'!AH18*'Unit emission'!AY61)*3412969.28327645/Lifetime!$C16</f>
        <v>0</v>
      </c>
      <c r="GZ105">
        <f>('RCP19 scenario'!AI18*'Unit emission'!AZ61)*3412969.28327645/Lifetime!$C16</f>
        <v>0</v>
      </c>
      <c r="HA105">
        <f>('RCP19 scenario'!AJ18*'Unit emission'!BA61)*3412969.28327645</f>
        <v>0</v>
      </c>
      <c r="HB105">
        <f>('RCP19 scenario'!AK18*'Unit emission'!AK61)*3412969.28327645/Lifetime!$C16</f>
        <v>0</v>
      </c>
      <c r="HC105">
        <f>('RCP19 scenario'!AL18*'Unit emission'!AL61)*3412969.28327645/Lifetime!$C16</f>
        <v>0</v>
      </c>
      <c r="HD105">
        <f>('RCP19 scenario'!AM18*'Unit emission'!AM61)*3412969.28327645/Lifetime!$C16</f>
        <v>0</v>
      </c>
      <c r="HE105">
        <f>('RCP19 scenario'!AN18*'Unit emission'!AN61)*3412969.28327645/Lifetime!$C16</f>
        <v>0</v>
      </c>
      <c r="HF105">
        <f>('RCP19 scenario'!AO18*'Unit emission'!AO61)*3412969.28327645/Lifetime!$C16</f>
        <v>0</v>
      </c>
      <c r="HG105">
        <f>('RCP19 scenario'!AP18*'Unit emission'!AP61)*3412969.28327645/Lifetime!$C16</f>
        <v>0</v>
      </c>
      <c r="HH105">
        <f>('RCP19 scenario'!AQ18*'Unit emission'!AQ61)*3412969.28327645/Lifetime!$C16</f>
        <v>0</v>
      </c>
      <c r="HI105">
        <f>('RCP19 scenario'!AR18*'Unit emission'!AR61)*3412969.28327645/Lifetime!$C16</f>
        <v>0</v>
      </c>
      <c r="HJ105">
        <f>('RCP19 scenario'!AS18*'Unit emission'!AS61)*3412969.28327645/Lifetime!$C16</f>
        <v>0</v>
      </c>
      <c r="HK105">
        <f>('RCP19 scenario'!AT18*'Unit emission'!AT61)*3412969.28327645/Lifetime!$C16</f>
        <v>0</v>
      </c>
      <c r="HL105">
        <f>('RCP19 scenario'!AU18*'Unit emission'!AU61)*3412969.28327645/Lifetime!$C16</f>
        <v>0</v>
      </c>
      <c r="HM105">
        <f>('RCP19 scenario'!AV18*'Unit emission'!AV61)*3412969.28327645/Lifetime!$C16</f>
        <v>0</v>
      </c>
      <c r="HN105">
        <f>('RCP19 scenario'!AW18*'Unit emission'!AW61)*3412969.28327645/Lifetime!$C16</f>
        <v>0</v>
      </c>
      <c r="HO105">
        <f>('RCP19 scenario'!AX18*'Unit emission'!AX61)*3412969.28327645/Lifetime!$C16</f>
        <v>0</v>
      </c>
      <c r="HP105">
        <f>('RCP19 scenario'!AY18*'Unit emission'!AY61)*3412969.28327645/Lifetime!$C16</f>
        <v>0</v>
      </c>
      <c r="HQ105">
        <f>('RCP19 scenario'!AZ18*'Unit emission'!AZ61)*3412969.28327645/Lifetime!$C16</f>
        <v>0</v>
      </c>
      <c r="HR105">
        <f>('RCP19 scenario'!BA18*'Unit emission'!BA61)*3412969.28327645</f>
        <v>0</v>
      </c>
      <c r="HS105" s="9">
        <f>('RCP19 scenario'!BB18*'Unit emission'!AK61)*3412969.28327645/Lifetime!$C16</f>
        <v>0</v>
      </c>
      <c r="HT105" s="9">
        <f>('RCP19 scenario'!BC18*'Unit emission'!AL61)*3412969.28327645/Lifetime!$C16</f>
        <v>0</v>
      </c>
      <c r="HU105" s="9">
        <f>('RCP19 scenario'!BD18*'Unit emission'!AM61)*3412969.28327645/Lifetime!$C16</f>
        <v>0</v>
      </c>
      <c r="HV105" s="9">
        <f>('RCP19 scenario'!BE18*'Unit emission'!AN61)*3412969.28327645/Lifetime!$C16</f>
        <v>0</v>
      </c>
      <c r="HW105" s="9">
        <f>('RCP19 scenario'!BF18*'Unit emission'!AO61)*3412969.28327645/Lifetime!$C16</f>
        <v>0</v>
      </c>
      <c r="HX105" s="9">
        <f>('RCP19 scenario'!BG18*'Unit emission'!AP61)*3412969.28327645/Lifetime!$C16</f>
        <v>0</v>
      </c>
      <c r="HY105" s="9">
        <f>('RCP19 scenario'!BH18*'Unit emission'!AQ61)*3412969.28327645/Lifetime!$C16</f>
        <v>0</v>
      </c>
      <c r="HZ105" s="9">
        <f>('RCP19 scenario'!BI18*'Unit emission'!AR61)*3412969.28327645/Lifetime!$C16</f>
        <v>0</v>
      </c>
      <c r="IA105" s="9">
        <f>('RCP19 scenario'!BJ18*'Unit emission'!AS61)*3412969.28327645/Lifetime!$C16</f>
        <v>0</v>
      </c>
      <c r="IB105" s="9">
        <f>('RCP19 scenario'!BK18*'Unit emission'!AT61)*3412969.28327645/Lifetime!$C16</f>
        <v>0</v>
      </c>
      <c r="IC105" s="9">
        <f>('RCP19 scenario'!BL18*'Unit emission'!AU61)*3412969.28327645/Lifetime!$C16</f>
        <v>0</v>
      </c>
      <c r="ID105" s="9">
        <f>('RCP19 scenario'!BM18*'Unit emission'!AV61)*3412969.28327645/Lifetime!$C16</f>
        <v>0</v>
      </c>
      <c r="IE105" s="9">
        <f>('RCP19 scenario'!BN18*'Unit emission'!AW61)*3412969.28327645/Lifetime!$C16</f>
        <v>0</v>
      </c>
      <c r="IF105" s="9">
        <f>('RCP19 scenario'!BO18*'Unit emission'!AX61)*3412969.28327645/Lifetime!$C16</f>
        <v>0</v>
      </c>
      <c r="IG105" s="9">
        <f>('RCP19 scenario'!BP18*'Unit emission'!AY61)*3412969.28327645/Lifetime!$C16</f>
        <v>0</v>
      </c>
      <c r="IH105" s="9">
        <f>('RCP19 scenario'!BQ18*'Unit emission'!AZ61)*3412969.28327645/Lifetime!$C16</f>
        <v>0</v>
      </c>
      <c r="II105" s="9">
        <f>('RCP19 scenario'!BR18*'Unit emission'!BA61)*3412969.28327645</f>
        <v>0</v>
      </c>
      <c r="IJ105" s="9">
        <f>('RCP19 scenario'!BS18*'Unit emission'!AK61)*3412969.28327645/Lifetime!$C16</f>
        <v>0</v>
      </c>
      <c r="IK105" s="9">
        <f>('RCP19 scenario'!BT18*'Unit emission'!AL61)*3412969.28327645/Lifetime!$C16</f>
        <v>0</v>
      </c>
      <c r="IL105" s="9">
        <f>('RCP19 scenario'!BU18*'Unit emission'!AM61)*3412969.28327645/Lifetime!$C16</f>
        <v>0</v>
      </c>
      <c r="IM105" s="9">
        <f>('RCP19 scenario'!BV18*'Unit emission'!AN61)*3412969.28327645/Lifetime!$C16</f>
        <v>0</v>
      </c>
      <c r="IN105" s="9">
        <f>('RCP19 scenario'!BW18*'Unit emission'!AO61)*3412969.28327645/Lifetime!$C16</f>
        <v>0</v>
      </c>
      <c r="IO105" s="9">
        <f>('RCP19 scenario'!BX18*'Unit emission'!AP61)*3412969.28327645/Lifetime!$C16</f>
        <v>0</v>
      </c>
      <c r="IP105" s="9">
        <f>('RCP19 scenario'!BY18*'Unit emission'!AQ61)*3412969.28327645/Lifetime!$C16</f>
        <v>0</v>
      </c>
      <c r="IQ105" s="9">
        <f>('RCP19 scenario'!BZ18*'Unit emission'!AR61)*3412969.28327645/Lifetime!$C16</f>
        <v>0</v>
      </c>
      <c r="IR105" s="9">
        <f>('RCP19 scenario'!CA18*'Unit emission'!AS61)*3412969.28327645/Lifetime!$C16</f>
        <v>0</v>
      </c>
      <c r="IS105" s="9">
        <f>('RCP19 scenario'!CB18*'Unit emission'!AT61)*3412969.28327645/Lifetime!$C16</f>
        <v>0</v>
      </c>
      <c r="IT105" s="9">
        <f>('RCP19 scenario'!CC18*'Unit emission'!AU61)*3412969.28327645/Lifetime!$C16</f>
        <v>0</v>
      </c>
      <c r="IU105" s="9">
        <f>('RCP19 scenario'!CD18*'Unit emission'!AV61)*3412969.28327645/Lifetime!$C16</f>
        <v>0</v>
      </c>
      <c r="IV105" s="9">
        <f>('RCP19 scenario'!CE18*'Unit emission'!AW61)*3412969.28327645/Lifetime!$C16</f>
        <v>0</v>
      </c>
      <c r="IW105" s="9">
        <f>('RCP19 scenario'!CF18*'Unit emission'!AX61)*3412969.28327645/Lifetime!$C16</f>
        <v>0</v>
      </c>
      <c r="IX105" s="9">
        <f>('RCP19 scenario'!CG18*'Unit emission'!AY61)*3412969.28327645/Lifetime!$C16</f>
        <v>0</v>
      </c>
      <c r="IY105" s="9">
        <f>('RCP19 scenario'!CH18*'Unit emission'!AZ61)*3412969.28327645/Lifetime!$C16</f>
        <v>0</v>
      </c>
    </row>
    <row r="106" spans="1:259" x14ac:dyDescent="0.25">
      <c r="A106">
        <v>2025</v>
      </c>
      <c r="B106">
        <f>('Base-scenario'!C19*'Unit emission'!C62)*3412969.28327645/Lifetime!$C17</f>
        <v>0</v>
      </c>
      <c r="C106">
        <f>('Base-scenario'!D19*'Unit emission'!D62)*3412969.28327645/Lifetime!$C17</f>
        <v>0</v>
      </c>
      <c r="D106">
        <f>('Base-scenario'!E19*'Unit emission'!E62)*3412969.28327645/Lifetime!$C17</f>
        <v>0</v>
      </c>
      <c r="E106">
        <f>('Base-scenario'!F19*'Unit emission'!F62)*3412969.28327645/Lifetime!$C17</f>
        <v>0</v>
      </c>
      <c r="F106">
        <f>('Base-scenario'!G19*'Unit emission'!G62)*3412969.28327645/Lifetime!$C17</f>
        <v>0</v>
      </c>
      <c r="G106">
        <f>('Base-scenario'!H19*'Unit emission'!H62)*3412969.28327645/Lifetime!$C17</f>
        <v>0</v>
      </c>
      <c r="H106">
        <f>('Base-scenario'!I19*'Unit emission'!I62)*3412969.28327645/Lifetime!$C17</f>
        <v>0</v>
      </c>
      <c r="I106">
        <f>('Base-scenario'!J19*'Unit emission'!J62)*3412969.28327645/Lifetime!$C17</f>
        <v>0</v>
      </c>
      <c r="J106">
        <f>('Base-scenario'!K19*'Unit emission'!K62)*3412969.28327645/Lifetime!$C17</f>
        <v>0</v>
      </c>
      <c r="K106">
        <f>('Base-scenario'!L19*'Unit emission'!L62)*3412969.28327645/Lifetime!$C17</f>
        <v>0</v>
      </c>
      <c r="L106">
        <f>('Base-scenario'!M19*'Unit emission'!M62)*3412969.28327645/Lifetime!$C17</f>
        <v>0</v>
      </c>
      <c r="M106">
        <f>('Base-scenario'!N19*'Unit emission'!N62)*3412969.28327645/Lifetime!$C17</f>
        <v>0</v>
      </c>
      <c r="N106">
        <f>('Base-scenario'!O19*'Unit emission'!O62)*3412969.28327645/Lifetime!$C17</f>
        <v>0</v>
      </c>
      <c r="O106">
        <f>('Base-scenario'!P19*'Unit emission'!P62)*3412969.28327645/Lifetime!$C17</f>
        <v>0</v>
      </c>
      <c r="P106">
        <f>('Base-scenario'!Q19*'Unit emission'!Q62)*3412969.28327645/Lifetime!$C17</f>
        <v>0</v>
      </c>
      <c r="Q106">
        <f>('Base-scenario'!R19*'Unit emission'!R62)*3412969.28327645/Lifetime!$C17</f>
        <v>0</v>
      </c>
      <c r="R106">
        <v>15</v>
      </c>
      <c r="S106">
        <f>('Base-scenario'!T19*'Unit emission'!C62)*3412969.28327645/Lifetime!$C17</f>
        <v>0</v>
      </c>
      <c r="T106">
        <f>('Base-scenario'!U19*'Unit emission'!D62)*3412969.28327645/Lifetime!$C17</f>
        <v>0</v>
      </c>
      <c r="U106">
        <f>('Base-scenario'!V19*'Unit emission'!E62)*3412969.28327645/Lifetime!$C17</f>
        <v>0</v>
      </c>
      <c r="V106">
        <f>('Base-scenario'!W19*'Unit emission'!F62)*3412969.28327645/Lifetime!$C17</f>
        <v>0</v>
      </c>
      <c r="W106">
        <f>('Base-scenario'!X19*'Unit emission'!G62)*3412969.28327645/Lifetime!$C17</f>
        <v>0</v>
      </c>
      <c r="X106">
        <f>('Base-scenario'!Y19*'Unit emission'!H62)*3412969.28327645/Lifetime!$C17</f>
        <v>0</v>
      </c>
      <c r="Y106">
        <f>('Base-scenario'!Z19*'Unit emission'!I62)*3412969.28327645/Lifetime!$C17</f>
        <v>0</v>
      </c>
      <c r="Z106">
        <f>('Base-scenario'!AA19*'Unit emission'!J62)*3412969.28327645/Lifetime!$C17</f>
        <v>0</v>
      </c>
      <c r="AA106">
        <f>('Base-scenario'!AB19*'Unit emission'!K62)*3412969.28327645/Lifetime!$C17</f>
        <v>0</v>
      </c>
      <c r="AB106">
        <f>('Base-scenario'!AC19*'Unit emission'!L62)*3412969.28327645/Lifetime!$C17</f>
        <v>0</v>
      </c>
      <c r="AC106">
        <f>('Base-scenario'!AD19*'Unit emission'!M62)*3412969.28327645/Lifetime!$C17</f>
        <v>0</v>
      </c>
      <c r="AD106">
        <f>('Base-scenario'!AE19*'Unit emission'!N62)*3412969.28327645/Lifetime!$C17</f>
        <v>0</v>
      </c>
      <c r="AE106">
        <f>('Base-scenario'!AF19*'Unit emission'!O62)*3412969.28327645/Lifetime!$C17</f>
        <v>0</v>
      </c>
      <c r="AF106">
        <f>('Base-scenario'!AG19*'Unit emission'!P62)*3412969.28327645/Lifetime!$C17</f>
        <v>0</v>
      </c>
      <c r="AG106">
        <f>('Base-scenario'!AH19*'Unit emission'!Q62)*3412969.28327645/Lifetime!$C17</f>
        <v>0</v>
      </c>
      <c r="AH106">
        <f>('Base-scenario'!AI19*'Unit emission'!R62)*3412969.28327645/Lifetime!$C17</f>
        <v>0</v>
      </c>
      <c r="AI106">
        <v>15</v>
      </c>
      <c r="AJ106">
        <f>('Base-scenario'!AK19*'Unit emission'!C62)*3412969.28327645/Lifetime!$C17</f>
        <v>0</v>
      </c>
      <c r="AK106">
        <f>('Base-scenario'!AL19*'Unit emission'!D62)*3412969.28327645/Lifetime!$C17</f>
        <v>0</v>
      </c>
      <c r="AL106">
        <f>('Base-scenario'!AM19*'Unit emission'!E62)*3412969.28327645/Lifetime!$C17</f>
        <v>0</v>
      </c>
      <c r="AM106">
        <f>('Base-scenario'!AN19*'Unit emission'!F62)*3412969.28327645/Lifetime!$C17</f>
        <v>0</v>
      </c>
      <c r="AN106">
        <f>('Base-scenario'!AO19*'Unit emission'!G62)*3412969.28327645/Lifetime!$C17</f>
        <v>0</v>
      </c>
      <c r="AO106">
        <f>('Base-scenario'!AP19*'Unit emission'!H62)*3412969.28327645/Lifetime!$C17</f>
        <v>0</v>
      </c>
      <c r="AP106">
        <f>('Base-scenario'!AQ19*'Unit emission'!I62)*3412969.28327645/Lifetime!$C17</f>
        <v>0</v>
      </c>
      <c r="AQ106">
        <f>('Base-scenario'!AR19*'Unit emission'!J62)*3412969.28327645/Lifetime!$C17</f>
        <v>0</v>
      </c>
      <c r="AR106">
        <f>('Base-scenario'!AS19*'Unit emission'!K62)*3412969.28327645/Lifetime!$C17</f>
        <v>0</v>
      </c>
      <c r="AS106">
        <f>('Base-scenario'!AT19*'Unit emission'!L62)*3412969.28327645/Lifetime!$C17</f>
        <v>0</v>
      </c>
      <c r="AT106">
        <f>('Base-scenario'!AU19*'Unit emission'!M62)*3412969.28327645/Lifetime!$C17</f>
        <v>0</v>
      </c>
      <c r="AU106">
        <f>('Base-scenario'!AV19*'Unit emission'!N62)*3412969.28327645/Lifetime!$C17</f>
        <v>0</v>
      </c>
      <c r="AV106">
        <f>('Base-scenario'!AW19*'Unit emission'!O62)*3412969.28327645/Lifetime!$C17</f>
        <v>0</v>
      </c>
      <c r="AW106">
        <f>('Base-scenario'!AX19*'Unit emission'!P62)*3412969.28327645/Lifetime!$C17</f>
        <v>0</v>
      </c>
      <c r="AX106">
        <f>('Base-scenario'!AY19*'Unit emission'!Q62)*3412969.28327645/Lifetime!$C17</f>
        <v>0</v>
      </c>
      <c r="AY106">
        <f>('Base-scenario'!AZ19*'Unit emission'!R62)*3412969.28327645/Lifetime!$C17</f>
        <v>0</v>
      </c>
      <c r="AZ106">
        <v>15</v>
      </c>
      <c r="BA106" s="9">
        <f>('Base-scenario'!BB19*'Unit emission'!C62)*3412969.28327645/Lifetime!$C17</f>
        <v>0</v>
      </c>
      <c r="BB106" s="9">
        <f>('Base-scenario'!BC19*'Unit emission'!D62)*3412969.28327645/Lifetime!$C17</f>
        <v>0</v>
      </c>
      <c r="BC106" s="9">
        <f>('Base-scenario'!BD19*'Unit emission'!E62)*3412969.28327645/Lifetime!$C17</f>
        <v>0</v>
      </c>
      <c r="BD106" s="9">
        <f>('Base-scenario'!BE19*'Unit emission'!F62)*3412969.28327645/Lifetime!$C17</f>
        <v>0</v>
      </c>
      <c r="BE106" s="9">
        <f>('Base-scenario'!BF19*'Unit emission'!G62)*3412969.28327645/Lifetime!$C17</f>
        <v>0</v>
      </c>
      <c r="BF106" s="9">
        <f>('Base-scenario'!BG19*'Unit emission'!H62)*3412969.28327645/Lifetime!$C17</f>
        <v>0</v>
      </c>
      <c r="BG106" s="9">
        <f>('Base-scenario'!BH19*'Unit emission'!I62)*3412969.28327645/Lifetime!$C17</f>
        <v>0</v>
      </c>
      <c r="BH106" s="9">
        <f>('Base-scenario'!BI19*'Unit emission'!J62)*3412969.28327645/Lifetime!$C17</f>
        <v>0</v>
      </c>
      <c r="BI106" s="9">
        <f>('Base-scenario'!BJ19*'Unit emission'!K62)*3412969.28327645/Lifetime!$C17</f>
        <v>0</v>
      </c>
      <c r="BJ106" s="9">
        <f>('Base-scenario'!BK19*'Unit emission'!L62)*3412969.28327645/Lifetime!$C17</f>
        <v>0</v>
      </c>
      <c r="BK106" s="9">
        <f>('Base-scenario'!BL19*'Unit emission'!M62)*3412969.28327645/Lifetime!$C17</f>
        <v>0</v>
      </c>
      <c r="BL106" s="9">
        <f>('Base-scenario'!BM19*'Unit emission'!N62)*3412969.28327645/Lifetime!$C17</f>
        <v>0</v>
      </c>
      <c r="BM106" s="9">
        <f>('Base-scenario'!BN19*'Unit emission'!O62)*3412969.28327645/Lifetime!$C17</f>
        <v>0</v>
      </c>
      <c r="BN106" s="9">
        <f>('Base-scenario'!BO19*'Unit emission'!P62)*3412969.28327645/Lifetime!$C17</f>
        <v>0</v>
      </c>
      <c r="BO106" s="9">
        <f>('Base-scenario'!BP19*'Unit emission'!Q62)*3412969.28327645/Lifetime!$C17</f>
        <v>0</v>
      </c>
      <c r="BP106" s="9">
        <f>('Base-scenario'!BQ19*'Unit emission'!R62)*3412969.28327645/Lifetime!$C17</f>
        <v>0</v>
      </c>
      <c r="BQ106" s="9">
        <v>15</v>
      </c>
      <c r="BR106" s="9">
        <f>('Base-scenario'!BS19*'Unit emission'!C62)*3412969.28327645/Lifetime!$C17</f>
        <v>0</v>
      </c>
      <c r="BS106" s="9">
        <f>('Base-scenario'!BT19*'Unit emission'!D62)*3412969.28327645/Lifetime!$C17</f>
        <v>0</v>
      </c>
      <c r="BT106" s="9">
        <f>('Base-scenario'!BU19*'Unit emission'!E62)*3412969.28327645/Lifetime!$C17</f>
        <v>0</v>
      </c>
      <c r="BU106" s="9">
        <f>('Base-scenario'!BV19*'Unit emission'!F62)*3412969.28327645/Lifetime!$C17</f>
        <v>0</v>
      </c>
      <c r="BV106" s="9">
        <f>('Base-scenario'!BW19*'Unit emission'!G62)*3412969.28327645/Lifetime!$C17</f>
        <v>0</v>
      </c>
      <c r="BW106" s="9">
        <f>('Base-scenario'!BX19*'Unit emission'!H62)*3412969.28327645/Lifetime!$C17</f>
        <v>0</v>
      </c>
      <c r="BX106" s="9">
        <f>('Base-scenario'!BY19*'Unit emission'!I62)*3412969.28327645/Lifetime!$C17</f>
        <v>0</v>
      </c>
      <c r="BY106" s="9">
        <f>('Base-scenario'!BZ19*'Unit emission'!J62)*3412969.28327645/Lifetime!$C17</f>
        <v>0</v>
      </c>
      <c r="BZ106" s="9">
        <f>('Base-scenario'!CA19*'Unit emission'!K62)*3412969.28327645/Lifetime!$C17</f>
        <v>0</v>
      </c>
      <c r="CA106" s="9">
        <f>('Base-scenario'!CB19*'Unit emission'!L62)*3412969.28327645/Lifetime!$C17</f>
        <v>0</v>
      </c>
      <c r="CB106" s="9">
        <f>('Base-scenario'!CC19*'Unit emission'!M62)*3412969.28327645/Lifetime!$C17</f>
        <v>0</v>
      </c>
      <c r="CC106" s="9">
        <f>('Base-scenario'!CD19*'Unit emission'!N62)*3412969.28327645/Lifetime!$C17</f>
        <v>0</v>
      </c>
      <c r="CD106" s="9">
        <f>('Base-scenario'!CE19*'Unit emission'!O62)*3412969.28327645/Lifetime!$C17</f>
        <v>0</v>
      </c>
      <c r="CE106" s="9">
        <f>('Base-scenario'!CF19*'Unit emission'!P62)*3412969.28327645/Lifetime!$C17</f>
        <v>0</v>
      </c>
      <c r="CF106" s="9">
        <f>('Base-scenario'!CG19*'Unit emission'!Q62)*3412969.28327645/Lifetime!$C17</f>
        <v>0</v>
      </c>
      <c r="CG106" s="9">
        <f>('Base-scenario'!CH19*'Unit emission'!R62)*3412969.28327645/Lifetime!$C17</f>
        <v>0</v>
      </c>
      <c r="CJ106">
        <v>2025</v>
      </c>
      <c r="CK106">
        <f>('RCP26 scenario'!C19*'Unit emission'!T62)*3412969.28327645/Lifetime!$C17</f>
        <v>0</v>
      </c>
      <c r="CL106">
        <f>('RCP26 scenario'!D19*'Unit emission'!U62)*3412969.28327645/Lifetime!$C17</f>
        <v>0</v>
      </c>
      <c r="CM106">
        <f>('RCP26 scenario'!E19*'Unit emission'!V62)*3412969.28327645/Lifetime!$C17</f>
        <v>0</v>
      </c>
      <c r="CN106">
        <f>('RCP26 scenario'!F19*'Unit emission'!W62)*3412969.28327645/Lifetime!$C17</f>
        <v>0</v>
      </c>
      <c r="CO106">
        <f>('RCP26 scenario'!G19*'Unit emission'!X62)*3412969.28327645/Lifetime!$C17</f>
        <v>0</v>
      </c>
      <c r="CP106">
        <f>('RCP26 scenario'!H19*'Unit emission'!Y62)*3412969.28327645/Lifetime!$C17</f>
        <v>0</v>
      </c>
      <c r="CQ106">
        <f>('RCP26 scenario'!I19*'Unit emission'!Z62)*3412969.28327645/Lifetime!$C17</f>
        <v>0</v>
      </c>
      <c r="CR106">
        <f>('RCP26 scenario'!J19*'Unit emission'!AA62)*3412969.28327645/Lifetime!$C17</f>
        <v>0</v>
      </c>
      <c r="CS106">
        <f>('RCP26 scenario'!K19*'Unit emission'!AB62)*3412969.28327645/Lifetime!$C17</f>
        <v>0</v>
      </c>
      <c r="CT106">
        <f>('RCP26 scenario'!L19*'Unit emission'!AC62)*3412969.28327645/Lifetime!$C17</f>
        <v>0</v>
      </c>
      <c r="CU106">
        <f>('RCP26 scenario'!M19*'Unit emission'!AD62)*3412969.28327645/Lifetime!$C17</f>
        <v>0</v>
      </c>
      <c r="CV106">
        <f>('RCP26 scenario'!N19*'Unit emission'!AE62)*3412969.28327645/Lifetime!$C17</f>
        <v>0</v>
      </c>
      <c r="CW106">
        <f>('RCP26 scenario'!O19*'Unit emission'!AF62)*3412969.28327645/Lifetime!$C17</f>
        <v>0</v>
      </c>
      <c r="CX106">
        <f>('RCP26 scenario'!P19*'Unit emission'!AG62)*3412969.28327645/Lifetime!$C17</f>
        <v>0</v>
      </c>
      <c r="CY106">
        <f>('RCP26 scenario'!Q19*'Unit emission'!AH62)*3412969.28327645/Lifetime!$C17</f>
        <v>0</v>
      </c>
      <c r="CZ106">
        <f>('RCP26 scenario'!R19*'Unit emission'!AI62)*3412969.28327645/Lifetime!$C17</f>
        <v>0</v>
      </c>
      <c r="DA106">
        <f>('RCP26 scenario'!S19*'Unit emission'!AJ62)*3412969.28327645</f>
        <v>0</v>
      </c>
      <c r="DB106">
        <f>('RCP26 scenario'!T19*'Unit emission'!T62)*3412969.28327645/Lifetime!$C17</f>
        <v>0</v>
      </c>
      <c r="DC106">
        <f>('RCP26 scenario'!U19*'Unit emission'!U62)*3412969.28327645/Lifetime!$C17</f>
        <v>0</v>
      </c>
      <c r="DD106">
        <f>('RCP26 scenario'!V19*'Unit emission'!V62)*3412969.28327645/Lifetime!$C17</f>
        <v>0</v>
      </c>
      <c r="DE106">
        <f>('RCP26 scenario'!W19*'Unit emission'!W62)*3412969.28327645/Lifetime!$C17</f>
        <v>0</v>
      </c>
      <c r="DF106">
        <f>('RCP26 scenario'!X19*'Unit emission'!X62)*3412969.28327645/Lifetime!$C17</f>
        <v>0</v>
      </c>
      <c r="DG106">
        <f>('RCP26 scenario'!Y19*'Unit emission'!Y62)*3412969.28327645/Lifetime!$C17</f>
        <v>0</v>
      </c>
      <c r="DH106">
        <f>('RCP26 scenario'!Z19*'Unit emission'!Z62)*3412969.28327645/Lifetime!$C17</f>
        <v>0</v>
      </c>
      <c r="DI106">
        <f>('RCP26 scenario'!AA19*'Unit emission'!AA62)*3412969.28327645/Lifetime!$C17</f>
        <v>0</v>
      </c>
      <c r="DJ106">
        <f>('RCP26 scenario'!AB19*'Unit emission'!AB62)*3412969.28327645/Lifetime!$C17</f>
        <v>0</v>
      </c>
      <c r="DK106">
        <f>('RCP26 scenario'!AC19*'Unit emission'!AC62)*3412969.28327645/Lifetime!$C17</f>
        <v>0</v>
      </c>
      <c r="DL106">
        <f>('RCP26 scenario'!AD19*'Unit emission'!AD62)*3412969.28327645/Lifetime!$C17</f>
        <v>0</v>
      </c>
      <c r="DM106">
        <f>('RCP26 scenario'!AE19*'Unit emission'!AE62)*3412969.28327645/Lifetime!$C17</f>
        <v>0</v>
      </c>
      <c r="DN106">
        <f>('RCP26 scenario'!AF19*'Unit emission'!AF62)*3412969.28327645/Lifetime!$C17</f>
        <v>0</v>
      </c>
      <c r="DO106">
        <f>('RCP26 scenario'!AG19*'Unit emission'!AG62)*3412969.28327645/Lifetime!$C17</f>
        <v>0</v>
      </c>
      <c r="DP106">
        <f>('RCP26 scenario'!AH19*'Unit emission'!AH62)*3412969.28327645/Lifetime!$C17</f>
        <v>0</v>
      </c>
      <c r="DQ106">
        <f>('RCP26 scenario'!AI19*'Unit emission'!AI62)*3412969.28327645/Lifetime!$C17</f>
        <v>0</v>
      </c>
      <c r="DR106">
        <f>('RCP26 scenario'!AJ19*'Unit emission'!AJ62)*3412969.28327645</f>
        <v>0</v>
      </c>
      <c r="DS106">
        <f>('RCP26 scenario'!AK19*'Unit emission'!T62)*3412969.28327645/Lifetime!$C17</f>
        <v>0</v>
      </c>
      <c r="DT106">
        <f>('RCP26 scenario'!AL19*'Unit emission'!U62)*3412969.28327645/Lifetime!$C17</f>
        <v>0</v>
      </c>
      <c r="DU106">
        <f>('RCP26 scenario'!AM19*'Unit emission'!V62)*3412969.28327645/Lifetime!$C17</f>
        <v>0</v>
      </c>
      <c r="DV106">
        <f>('RCP26 scenario'!AN19*'Unit emission'!W62)*3412969.28327645/Lifetime!$C17</f>
        <v>0</v>
      </c>
      <c r="DW106">
        <f>('RCP26 scenario'!AO19*'Unit emission'!X62)*3412969.28327645/Lifetime!$C17</f>
        <v>0</v>
      </c>
      <c r="DX106">
        <f>('RCP26 scenario'!AP19*'Unit emission'!Y62)*3412969.28327645/Lifetime!$C17</f>
        <v>0</v>
      </c>
      <c r="DY106">
        <f>('RCP26 scenario'!AQ19*'Unit emission'!Z62)*3412969.28327645/Lifetime!$C17</f>
        <v>0</v>
      </c>
      <c r="DZ106">
        <f>('RCP26 scenario'!AR19*'Unit emission'!AA62)*3412969.28327645/Lifetime!$C17</f>
        <v>0</v>
      </c>
      <c r="EA106">
        <f>('RCP26 scenario'!AS19*'Unit emission'!AB62)*3412969.28327645/Lifetime!$C17</f>
        <v>0</v>
      </c>
      <c r="EB106">
        <f>('RCP26 scenario'!AT19*'Unit emission'!AC62)*3412969.28327645/Lifetime!$C17</f>
        <v>0</v>
      </c>
      <c r="EC106">
        <f>('RCP26 scenario'!AU19*'Unit emission'!AD62)*3412969.28327645/Lifetime!$C17</f>
        <v>0</v>
      </c>
      <c r="ED106">
        <f>('RCP26 scenario'!AV19*'Unit emission'!AE62)*3412969.28327645/Lifetime!$C17</f>
        <v>0</v>
      </c>
      <c r="EE106">
        <f>('RCP26 scenario'!AW19*'Unit emission'!AF62)*3412969.28327645/Lifetime!$C17</f>
        <v>0</v>
      </c>
      <c r="EF106">
        <f>('RCP26 scenario'!AX19*'Unit emission'!AG62)*3412969.28327645/Lifetime!$C17</f>
        <v>0</v>
      </c>
      <c r="EG106">
        <f>('RCP26 scenario'!AY19*'Unit emission'!AH62)*3412969.28327645/Lifetime!$C17</f>
        <v>0</v>
      </c>
      <c r="EH106">
        <f>('RCP26 scenario'!AZ19*'Unit emission'!AI62)*3412969.28327645/Lifetime!$C17</f>
        <v>0</v>
      </c>
      <c r="EI106">
        <f>('RCP26 scenario'!BA19*'Unit emission'!AJ62)*3412969.28327645</f>
        <v>0</v>
      </c>
      <c r="EJ106" s="9">
        <f>('RCP26 scenario'!BB19*'Unit emission'!T62)*3412969.28327645/Lifetime!$C17</f>
        <v>0</v>
      </c>
      <c r="EK106" s="9">
        <f>('RCP26 scenario'!BC19*'Unit emission'!U62)*3412969.28327645/Lifetime!$C17</f>
        <v>0</v>
      </c>
      <c r="EL106" s="9">
        <f>('RCP26 scenario'!BD19*'Unit emission'!V62)*3412969.28327645/Lifetime!$C17</f>
        <v>0</v>
      </c>
      <c r="EM106" s="9">
        <f>('RCP26 scenario'!BE19*'Unit emission'!W62)*3412969.28327645/Lifetime!$C17</f>
        <v>0</v>
      </c>
      <c r="EN106" s="9">
        <f>('RCP26 scenario'!BF19*'Unit emission'!X62)*3412969.28327645/Lifetime!$C17</f>
        <v>0</v>
      </c>
      <c r="EO106" s="9">
        <f>('RCP26 scenario'!BG19*'Unit emission'!Y62)*3412969.28327645/Lifetime!$C17</f>
        <v>0</v>
      </c>
      <c r="EP106" s="9">
        <f>('RCP26 scenario'!BH19*'Unit emission'!Z62)*3412969.28327645/Lifetime!$C17</f>
        <v>0</v>
      </c>
      <c r="EQ106" s="9">
        <f>('RCP26 scenario'!BI19*'Unit emission'!AA62)*3412969.28327645/Lifetime!$C17</f>
        <v>0</v>
      </c>
      <c r="ER106" s="9">
        <f>('RCP26 scenario'!BJ19*'Unit emission'!AB62)*3412969.28327645/Lifetime!$C17</f>
        <v>0</v>
      </c>
      <c r="ES106" s="9">
        <f>('RCP26 scenario'!BK19*'Unit emission'!AC62)*3412969.28327645/Lifetime!$C17</f>
        <v>0</v>
      </c>
      <c r="ET106" s="9">
        <f>('RCP26 scenario'!BL19*'Unit emission'!AD62)*3412969.28327645/Lifetime!$C17</f>
        <v>0</v>
      </c>
      <c r="EU106" s="9">
        <f>('RCP26 scenario'!BM19*'Unit emission'!AE62)*3412969.28327645/Lifetime!$C17</f>
        <v>0</v>
      </c>
      <c r="EV106" s="9">
        <f>('RCP26 scenario'!BN19*'Unit emission'!AF62)*3412969.28327645/Lifetime!$C17</f>
        <v>0</v>
      </c>
      <c r="EW106" s="9">
        <f>('RCP26 scenario'!BO19*'Unit emission'!AG62)*3412969.28327645/Lifetime!$C17</f>
        <v>0</v>
      </c>
      <c r="EX106" s="9">
        <f>('RCP26 scenario'!BP19*'Unit emission'!AH62)*3412969.28327645/Lifetime!$C17</f>
        <v>0</v>
      </c>
      <c r="EY106" s="9">
        <f>('RCP26 scenario'!BQ19*'Unit emission'!AI62)*3412969.28327645/Lifetime!$C17</f>
        <v>0</v>
      </c>
      <c r="EZ106" s="9">
        <f>('RCP26 scenario'!BR19*'Unit emission'!AJ62)*3412969.28327645</f>
        <v>0</v>
      </c>
      <c r="FA106" s="9">
        <f>('RCP26 scenario'!BS19*'Unit emission'!T62)*3412969.28327645/Lifetime!$C17</f>
        <v>0</v>
      </c>
      <c r="FB106" s="9">
        <f>('RCP26 scenario'!BT19*'Unit emission'!U62)*3412969.28327645/Lifetime!$C17</f>
        <v>0</v>
      </c>
      <c r="FC106" s="9">
        <f>('RCP26 scenario'!BU19*'Unit emission'!V62)*3412969.28327645/Lifetime!$C17</f>
        <v>0</v>
      </c>
      <c r="FD106" s="9">
        <f>('RCP26 scenario'!BV19*'Unit emission'!W62)*3412969.28327645/Lifetime!$C17</f>
        <v>0</v>
      </c>
      <c r="FE106" s="9">
        <f>('RCP26 scenario'!BW19*'Unit emission'!X62)*3412969.28327645/Lifetime!$C17</f>
        <v>0</v>
      </c>
      <c r="FF106" s="9">
        <f>('RCP26 scenario'!BX19*'Unit emission'!Y62)*3412969.28327645/Lifetime!$C17</f>
        <v>0</v>
      </c>
      <c r="FG106" s="9">
        <f>('RCP26 scenario'!BY19*'Unit emission'!Z62)*3412969.28327645/Lifetime!$C17</f>
        <v>0</v>
      </c>
      <c r="FH106" s="9">
        <f>('RCP26 scenario'!BZ19*'Unit emission'!AA62)*3412969.28327645/Lifetime!$C17</f>
        <v>0</v>
      </c>
      <c r="FI106" s="9">
        <f>('RCP26 scenario'!CA19*'Unit emission'!AB62)*3412969.28327645/Lifetime!$C17</f>
        <v>0</v>
      </c>
      <c r="FJ106" s="9">
        <f>('RCP26 scenario'!CB19*'Unit emission'!AC62)*3412969.28327645/Lifetime!$C17</f>
        <v>0</v>
      </c>
      <c r="FK106" s="9">
        <f>('RCP26 scenario'!CC19*'Unit emission'!AD62)*3412969.28327645/Lifetime!$C17</f>
        <v>0</v>
      </c>
      <c r="FL106" s="9">
        <f>('RCP26 scenario'!CD19*'Unit emission'!AE62)*3412969.28327645/Lifetime!$C17</f>
        <v>0</v>
      </c>
      <c r="FM106" s="9">
        <f>('RCP26 scenario'!CE19*'Unit emission'!AF62)*3412969.28327645/Lifetime!$C17</f>
        <v>0</v>
      </c>
      <c r="FN106" s="9">
        <f>('RCP26 scenario'!CF19*'Unit emission'!AG62)*3412969.28327645/Lifetime!$C17</f>
        <v>0</v>
      </c>
      <c r="FO106" s="9">
        <f>('RCP26 scenario'!CG19*'Unit emission'!AH62)*3412969.28327645/Lifetime!$C17</f>
        <v>0</v>
      </c>
      <c r="FP106" s="9">
        <f>('RCP26 scenario'!CH19*'Unit emission'!AI62)*3412969.28327645/Lifetime!$C17</f>
        <v>0</v>
      </c>
      <c r="FS106">
        <v>2025</v>
      </c>
      <c r="FT106">
        <f>('RCP19 scenario'!C19*'Unit emission'!AK62)*3412969.28327645/Lifetime!$C17</f>
        <v>0</v>
      </c>
      <c r="FU106">
        <f>('RCP19 scenario'!D19*'Unit emission'!AL62)*3412969.28327645/Lifetime!$C17</f>
        <v>0</v>
      </c>
      <c r="FV106">
        <f>('RCP19 scenario'!E19*'Unit emission'!AM62)*3412969.28327645/Lifetime!$C17</f>
        <v>0</v>
      </c>
      <c r="FW106">
        <f>('RCP19 scenario'!F19*'Unit emission'!AN62)*3412969.28327645/Lifetime!$C17</f>
        <v>0</v>
      </c>
      <c r="FX106">
        <f>('RCP19 scenario'!G19*'Unit emission'!AO62)*3412969.28327645/Lifetime!$C17</f>
        <v>0</v>
      </c>
      <c r="FY106">
        <f>('RCP19 scenario'!H19*'Unit emission'!AP62)*3412969.28327645/Lifetime!$C17</f>
        <v>0</v>
      </c>
      <c r="FZ106">
        <f>('RCP19 scenario'!I19*'Unit emission'!AQ62)*3412969.28327645/Lifetime!$C17</f>
        <v>0</v>
      </c>
      <c r="GA106">
        <f>('RCP19 scenario'!J19*'Unit emission'!AR62)*3412969.28327645/Lifetime!$C17</f>
        <v>0</v>
      </c>
      <c r="GB106">
        <f>('RCP19 scenario'!K19*'Unit emission'!AS62)*3412969.28327645/Lifetime!$C17</f>
        <v>0</v>
      </c>
      <c r="GC106">
        <f>('RCP19 scenario'!L19*'Unit emission'!AT62)*3412969.28327645/Lifetime!$C17</f>
        <v>0</v>
      </c>
      <c r="GD106">
        <f>('RCP19 scenario'!M19*'Unit emission'!AU62)*3412969.28327645/Lifetime!$C17</f>
        <v>0</v>
      </c>
      <c r="GE106">
        <f>('RCP19 scenario'!N19*'Unit emission'!AV62)*3412969.28327645/Lifetime!$C17</f>
        <v>0</v>
      </c>
      <c r="GF106">
        <f>('RCP19 scenario'!O19*'Unit emission'!AW62)*3412969.28327645/Lifetime!$C17</f>
        <v>0</v>
      </c>
      <c r="GG106">
        <f>('RCP19 scenario'!P19*'Unit emission'!AX62)*3412969.28327645/Lifetime!$C17</f>
        <v>0</v>
      </c>
      <c r="GH106">
        <f>('RCP19 scenario'!Q19*'Unit emission'!AY62)*3412969.28327645/Lifetime!$C17</f>
        <v>0</v>
      </c>
      <c r="GI106">
        <f>('RCP19 scenario'!R19*'Unit emission'!AZ62)*3412969.28327645/Lifetime!$C17</f>
        <v>0</v>
      </c>
      <c r="GJ106">
        <f>('RCP19 scenario'!S19*'Unit emission'!BA62)*3412969.28327645</f>
        <v>0</v>
      </c>
      <c r="GK106">
        <f>('RCP19 scenario'!T19*'Unit emission'!AK62)*3412969.28327645/Lifetime!$C17</f>
        <v>0</v>
      </c>
      <c r="GL106">
        <f>('RCP19 scenario'!U19*'Unit emission'!AL62)*3412969.28327645/Lifetime!$C17</f>
        <v>0</v>
      </c>
      <c r="GM106">
        <f>('RCP19 scenario'!V19*'Unit emission'!AM62)*3412969.28327645/Lifetime!$C17</f>
        <v>0</v>
      </c>
      <c r="GN106">
        <f>('RCP19 scenario'!W19*'Unit emission'!AN62)*3412969.28327645/Lifetime!$C17</f>
        <v>0</v>
      </c>
      <c r="GO106">
        <f>('RCP19 scenario'!X19*'Unit emission'!AO62)*3412969.28327645/Lifetime!$C17</f>
        <v>0</v>
      </c>
      <c r="GP106">
        <f>('RCP19 scenario'!Y19*'Unit emission'!AP62)*3412969.28327645/Lifetime!$C17</f>
        <v>0</v>
      </c>
      <c r="GQ106">
        <f>('RCP19 scenario'!Z19*'Unit emission'!AQ62)*3412969.28327645/Lifetime!$C17</f>
        <v>0</v>
      </c>
      <c r="GR106">
        <f>('RCP19 scenario'!AA19*'Unit emission'!AR62)*3412969.28327645/Lifetime!$C17</f>
        <v>0</v>
      </c>
      <c r="GS106">
        <f>('RCP19 scenario'!AB19*'Unit emission'!AS62)*3412969.28327645/Lifetime!$C17</f>
        <v>0</v>
      </c>
      <c r="GT106">
        <f>('RCP19 scenario'!AC19*'Unit emission'!AT62)*3412969.28327645/Lifetime!$C17</f>
        <v>0</v>
      </c>
      <c r="GU106">
        <f>('RCP19 scenario'!AD19*'Unit emission'!AU62)*3412969.28327645/Lifetime!$C17</f>
        <v>0</v>
      </c>
      <c r="GV106">
        <f>('RCP19 scenario'!AE19*'Unit emission'!AV62)*3412969.28327645/Lifetime!$C17</f>
        <v>0</v>
      </c>
      <c r="GW106">
        <f>('RCP19 scenario'!AF19*'Unit emission'!AW62)*3412969.28327645/Lifetime!$C17</f>
        <v>0</v>
      </c>
      <c r="GX106">
        <f>('RCP19 scenario'!AG19*'Unit emission'!AX62)*3412969.28327645/Lifetime!$C17</f>
        <v>0</v>
      </c>
      <c r="GY106">
        <f>('RCP19 scenario'!AH19*'Unit emission'!AY62)*3412969.28327645/Lifetime!$C17</f>
        <v>0</v>
      </c>
      <c r="GZ106">
        <f>('RCP19 scenario'!AI19*'Unit emission'!AZ62)*3412969.28327645/Lifetime!$C17</f>
        <v>0</v>
      </c>
      <c r="HA106">
        <f>('RCP19 scenario'!AJ19*'Unit emission'!BA62)*3412969.28327645</f>
        <v>0</v>
      </c>
      <c r="HB106">
        <f>('RCP19 scenario'!AK19*'Unit emission'!AK62)*3412969.28327645/Lifetime!$C17</f>
        <v>0</v>
      </c>
      <c r="HC106">
        <f>('RCP19 scenario'!AL19*'Unit emission'!AL62)*3412969.28327645/Lifetime!$C17</f>
        <v>0</v>
      </c>
      <c r="HD106">
        <f>('RCP19 scenario'!AM19*'Unit emission'!AM62)*3412969.28327645/Lifetime!$C17</f>
        <v>0</v>
      </c>
      <c r="HE106">
        <f>('RCP19 scenario'!AN19*'Unit emission'!AN62)*3412969.28327645/Lifetime!$C17</f>
        <v>0</v>
      </c>
      <c r="HF106">
        <f>('RCP19 scenario'!AO19*'Unit emission'!AO62)*3412969.28327645/Lifetime!$C17</f>
        <v>0</v>
      </c>
      <c r="HG106">
        <f>('RCP19 scenario'!AP19*'Unit emission'!AP62)*3412969.28327645/Lifetime!$C17</f>
        <v>0</v>
      </c>
      <c r="HH106">
        <f>('RCP19 scenario'!AQ19*'Unit emission'!AQ62)*3412969.28327645/Lifetime!$C17</f>
        <v>0</v>
      </c>
      <c r="HI106">
        <f>('RCP19 scenario'!AR19*'Unit emission'!AR62)*3412969.28327645/Lifetime!$C17</f>
        <v>0</v>
      </c>
      <c r="HJ106">
        <f>('RCP19 scenario'!AS19*'Unit emission'!AS62)*3412969.28327645/Lifetime!$C17</f>
        <v>0</v>
      </c>
      <c r="HK106">
        <f>('RCP19 scenario'!AT19*'Unit emission'!AT62)*3412969.28327645/Lifetime!$C17</f>
        <v>0</v>
      </c>
      <c r="HL106">
        <f>('RCP19 scenario'!AU19*'Unit emission'!AU62)*3412969.28327645/Lifetime!$C17</f>
        <v>0</v>
      </c>
      <c r="HM106">
        <f>('RCP19 scenario'!AV19*'Unit emission'!AV62)*3412969.28327645/Lifetime!$C17</f>
        <v>0</v>
      </c>
      <c r="HN106">
        <f>('RCP19 scenario'!AW19*'Unit emission'!AW62)*3412969.28327645/Lifetime!$C17</f>
        <v>0</v>
      </c>
      <c r="HO106">
        <f>('RCP19 scenario'!AX19*'Unit emission'!AX62)*3412969.28327645/Lifetime!$C17</f>
        <v>0</v>
      </c>
      <c r="HP106">
        <f>('RCP19 scenario'!AY19*'Unit emission'!AY62)*3412969.28327645/Lifetime!$C17</f>
        <v>0</v>
      </c>
      <c r="HQ106">
        <f>('RCP19 scenario'!AZ19*'Unit emission'!AZ62)*3412969.28327645/Lifetime!$C17</f>
        <v>0</v>
      </c>
      <c r="HR106">
        <f>('RCP19 scenario'!BA19*'Unit emission'!BA62)*3412969.28327645</f>
        <v>0</v>
      </c>
      <c r="HS106" s="9">
        <f>('RCP19 scenario'!BB19*'Unit emission'!AK62)*3412969.28327645/Lifetime!$C17</f>
        <v>0</v>
      </c>
      <c r="HT106" s="9">
        <f>('RCP19 scenario'!BC19*'Unit emission'!AL62)*3412969.28327645/Lifetime!$C17</f>
        <v>0</v>
      </c>
      <c r="HU106" s="9">
        <f>('RCP19 scenario'!BD19*'Unit emission'!AM62)*3412969.28327645/Lifetime!$C17</f>
        <v>0</v>
      </c>
      <c r="HV106" s="9">
        <f>('RCP19 scenario'!BE19*'Unit emission'!AN62)*3412969.28327645/Lifetime!$C17</f>
        <v>0</v>
      </c>
      <c r="HW106" s="9">
        <f>('RCP19 scenario'!BF19*'Unit emission'!AO62)*3412969.28327645/Lifetime!$C17</f>
        <v>0</v>
      </c>
      <c r="HX106" s="9">
        <f>('RCP19 scenario'!BG19*'Unit emission'!AP62)*3412969.28327645/Lifetime!$C17</f>
        <v>0</v>
      </c>
      <c r="HY106" s="9">
        <f>('RCP19 scenario'!BH19*'Unit emission'!AQ62)*3412969.28327645/Lifetime!$C17</f>
        <v>0</v>
      </c>
      <c r="HZ106" s="9">
        <f>('RCP19 scenario'!BI19*'Unit emission'!AR62)*3412969.28327645/Lifetime!$C17</f>
        <v>0</v>
      </c>
      <c r="IA106" s="9">
        <f>('RCP19 scenario'!BJ19*'Unit emission'!AS62)*3412969.28327645/Lifetime!$C17</f>
        <v>0</v>
      </c>
      <c r="IB106" s="9">
        <f>('RCP19 scenario'!BK19*'Unit emission'!AT62)*3412969.28327645/Lifetime!$C17</f>
        <v>0</v>
      </c>
      <c r="IC106" s="9">
        <f>('RCP19 scenario'!BL19*'Unit emission'!AU62)*3412969.28327645/Lifetime!$C17</f>
        <v>0</v>
      </c>
      <c r="ID106" s="9">
        <f>('RCP19 scenario'!BM19*'Unit emission'!AV62)*3412969.28327645/Lifetime!$C17</f>
        <v>0</v>
      </c>
      <c r="IE106" s="9">
        <f>('RCP19 scenario'!BN19*'Unit emission'!AW62)*3412969.28327645/Lifetime!$C17</f>
        <v>0</v>
      </c>
      <c r="IF106" s="9">
        <f>('RCP19 scenario'!BO19*'Unit emission'!AX62)*3412969.28327645/Lifetime!$C17</f>
        <v>0</v>
      </c>
      <c r="IG106" s="9">
        <f>('RCP19 scenario'!BP19*'Unit emission'!AY62)*3412969.28327645/Lifetime!$C17</f>
        <v>0</v>
      </c>
      <c r="IH106" s="9">
        <f>('RCP19 scenario'!BQ19*'Unit emission'!AZ62)*3412969.28327645/Lifetime!$C17</f>
        <v>0</v>
      </c>
      <c r="II106" s="9">
        <f>('RCP19 scenario'!BR19*'Unit emission'!BA62)*3412969.28327645</f>
        <v>0</v>
      </c>
      <c r="IJ106" s="9">
        <f>('RCP19 scenario'!BS19*'Unit emission'!AK62)*3412969.28327645/Lifetime!$C17</f>
        <v>0</v>
      </c>
      <c r="IK106" s="9">
        <f>('RCP19 scenario'!BT19*'Unit emission'!AL62)*3412969.28327645/Lifetime!$C17</f>
        <v>0</v>
      </c>
      <c r="IL106" s="9">
        <f>('RCP19 scenario'!BU19*'Unit emission'!AM62)*3412969.28327645/Lifetime!$C17</f>
        <v>0</v>
      </c>
      <c r="IM106" s="9">
        <f>('RCP19 scenario'!BV19*'Unit emission'!AN62)*3412969.28327645/Lifetime!$C17</f>
        <v>0</v>
      </c>
      <c r="IN106" s="9">
        <f>('RCP19 scenario'!BW19*'Unit emission'!AO62)*3412969.28327645/Lifetime!$C17</f>
        <v>0</v>
      </c>
      <c r="IO106" s="9">
        <f>('RCP19 scenario'!BX19*'Unit emission'!AP62)*3412969.28327645/Lifetime!$C17</f>
        <v>0</v>
      </c>
      <c r="IP106" s="9">
        <f>('RCP19 scenario'!BY19*'Unit emission'!AQ62)*3412969.28327645/Lifetime!$C17</f>
        <v>0</v>
      </c>
      <c r="IQ106" s="9">
        <f>('RCP19 scenario'!BZ19*'Unit emission'!AR62)*3412969.28327645/Lifetime!$C17</f>
        <v>0</v>
      </c>
      <c r="IR106" s="9">
        <f>('RCP19 scenario'!CA19*'Unit emission'!AS62)*3412969.28327645/Lifetime!$C17</f>
        <v>0</v>
      </c>
      <c r="IS106" s="9">
        <f>('RCP19 scenario'!CB19*'Unit emission'!AT62)*3412969.28327645/Lifetime!$C17</f>
        <v>0</v>
      </c>
      <c r="IT106" s="9">
        <f>('RCP19 scenario'!CC19*'Unit emission'!AU62)*3412969.28327645/Lifetime!$C17</f>
        <v>0</v>
      </c>
      <c r="IU106" s="9">
        <f>('RCP19 scenario'!CD19*'Unit emission'!AV62)*3412969.28327645/Lifetime!$C17</f>
        <v>0</v>
      </c>
      <c r="IV106" s="9">
        <f>('RCP19 scenario'!CE19*'Unit emission'!AW62)*3412969.28327645/Lifetime!$C17</f>
        <v>0</v>
      </c>
      <c r="IW106" s="9">
        <f>('RCP19 scenario'!CF19*'Unit emission'!AX62)*3412969.28327645/Lifetime!$C17</f>
        <v>0</v>
      </c>
      <c r="IX106" s="9">
        <f>('RCP19 scenario'!CG19*'Unit emission'!AY62)*3412969.28327645/Lifetime!$C17</f>
        <v>0</v>
      </c>
      <c r="IY106" s="9">
        <f>('RCP19 scenario'!CH19*'Unit emission'!AZ62)*3412969.28327645/Lifetime!$C17</f>
        <v>0</v>
      </c>
    </row>
    <row r="107" spans="1:259" x14ac:dyDescent="0.25">
      <c r="A107">
        <v>2026</v>
      </c>
      <c r="B107">
        <f>('Base-scenario'!C20*'Unit emission'!C63)*3412969.28327645/Lifetime!$C18</f>
        <v>0</v>
      </c>
      <c r="C107">
        <f>('Base-scenario'!D20*'Unit emission'!D63)*3412969.28327645/Lifetime!$C18</f>
        <v>0</v>
      </c>
      <c r="D107">
        <f>('Base-scenario'!E20*'Unit emission'!E63)*3412969.28327645/Lifetime!$C18</f>
        <v>0</v>
      </c>
      <c r="E107">
        <f>('Base-scenario'!F20*'Unit emission'!F63)*3412969.28327645/Lifetime!$C18</f>
        <v>0</v>
      </c>
      <c r="F107">
        <f>('Base-scenario'!G20*'Unit emission'!G63)*3412969.28327645/Lifetime!$C18</f>
        <v>0</v>
      </c>
      <c r="G107">
        <f>('Base-scenario'!H20*'Unit emission'!H63)*3412969.28327645/Lifetime!$C18</f>
        <v>0</v>
      </c>
      <c r="H107">
        <f>('Base-scenario'!I20*'Unit emission'!I63)*3412969.28327645/Lifetime!$C18</f>
        <v>0</v>
      </c>
      <c r="I107">
        <f>('Base-scenario'!J20*'Unit emission'!J63)*3412969.28327645/Lifetime!$C18</f>
        <v>0</v>
      </c>
      <c r="J107">
        <f>('Base-scenario'!K20*'Unit emission'!K63)*3412969.28327645/Lifetime!$C18</f>
        <v>0</v>
      </c>
      <c r="K107">
        <f>('Base-scenario'!L20*'Unit emission'!L63)*3412969.28327645/Lifetime!$C18</f>
        <v>0</v>
      </c>
      <c r="L107">
        <f>('Base-scenario'!M20*'Unit emission'!M63)*3412969.28327645/Lifetime!$C18</f>
        <v>0</v>
      </c>
      <c r="M107">
        <f>('Base-scenario'!N20*'Unit emission'!N63)*3412969.28327645/Lifetime!$C18</f>
        <v>0</v>
      </c>
      <c r="N107">
        <f>('Base-scenario'!O20*'Unit emission'!O63)*3412969.28327645/Lifetime!$C18</f>
        <v>0</v>
      </c>
      <c r="O107">
        <f>('Base-scenario'!P20*'Unit emission'!P63)*3412969.28327645/Lifetime!$C18</f>
        <v>0</v>
      </c>
      <c r="P107">
        <f>('Base-scenario'!Q20*'Unit emission'!Q63)*3412969.28327645/Lifetime!$C18</f>
        <v>0</v>
      </c>
      <c r="Q107">
        <f>('Base-scenario'!R20*'Unit emission'!R63)*3412969.28327645/Lifetime!$C18</f>
        <v>0</v>
      </c>
      <c r="R107">
        <v>16</v>
      </c>
      <c r="S107">
        <f>('Base-scenario'!T20*'Unit emission'!C63)*3412969.28327645/Lifetime!$C18</f>
        <v>0</v>
      </c>
      <c r="T107">
        <f>('Base-scenario'!U20*'Unit emission'!D63)*3412969.28327645/Lifetime!$C18</f>
        <v>0</v>
      </c>
      <c r="U107">
        <f>('Base-scenario'!V20*'Unit emission'!E63)*3412969.28327645/Lifetime!$C18</f>
        <v>0</v>
      </c>
      <c r="V107">
        <f>('Base-scenario'!W20*'Unit emission'!F63)*3412969.28327645/Lifetime!$C18</f>
        <v>0</v>
      </c>
      <c r="W107">
        <f>('Base-scenario'!X20*'Unit emission'!G63)*3412969.28327645/Lifetime!$C18</f>
        <v>0</v>
      </c>
      <c r="X107">
        <f>('Base-scenario'!Y20*'Unit emission'!H63)*3412969.28327645/Lifetime!$C18</f>
        <v>0</v>
      </c>
      <c r="Y107">
        <f>('Base-scenario'!Z20*'Unit emission'!I63)*3412969.28327645/Lifetime!$C18</f>
        <v>0</v>
      </c>
      <c r="Z107">
        <f>('Base-scenario'!AA20*'Unit emission'!J63)*3412969.28327645/Lifetime!$C18</f>
        <v>0</v>
      </c>
      <c r="AA107">
        <f>('Base-scenario'!AB20*'Unit emission'!K63)*3412969.28327645/Lifetime!$C18</f>
        <v>0</v>
      </c>
      <c r="AB107">
        <f>('Base-scenario'!AC20*'Unit emission'!L63)*3412969.28327645/Lifetime!$C18</f>
        <v>0</v>
      </c>
      <c r="AC107">
        <f>('Base-scenario'!AD20*'Unit emission'!M63)*3412969.28327645/Lifetime!$C18</f>
        <v>0</v>
      </c>
      <c r="AD107">
        <f>('Base-scenario'!AE20*'Unit emission'!N63)*3412969.28327645/Lifetime!$C18</f>
        <v>0</v>
      </c>
      <c r="AE107">
        <f>('Base-scenario'!AF20*'Unit emission'!O63)*3412969.28327645/Lifetime!$C18</f>
        <v>0</v>
      </c>
      <c r="AF107">
        <f>('Base-scenario'!AG20*'Unit emission'!P63)*3412969.28327645/Lifetime!$C18</f>
        <v>0</v>
      </c>
      <c r="AG107">
        <f>('Base-scenario'!AH20*'Unit emission'!Q63)*3412969.28327645/Lifetime!$C18</f>
        <v>0</v>
      </c>
      <c r="AH107">
        <f>('Base-scenario'!AI20*'Unit emission'!R63)*3412969.28327645/Lifetime!$C18</f>
        <v>0</v>
      </c>
      <c r="AI107">
        <v>16</v>
      </c>
      <c r="AJ107">
        <f>('Base-scenario'!AK20*'Unit emission'!C63)*3412969.28327645/Lifetime!$C18</f>
        <v>0</v>
      </c>
      <c r="AK107">
        <f>('Base-scenario'!AL20*'Unit emission'!D63)*3412969.28327645/Lifetime!$C18</f>
        <v>0</v>
      </c>
      <c r="AL107">
        <f>('Base-scenario'!AM20*'Unit emission'!E63)*3412969.28327645/Lifetime!$C18</f>
        <v>0</v>
      </c>
      <c r="AM107">
        <f>('Base-scenario'!AN20*'Unit emission'!F63)*3412969.28327645/Lifetime!$C18</f>
        <v>0</v>
      </c>
      <c r="AN107">
        <f>('Base-scenario'!AO20*'Unit emission'!G63)*3412969.28327645/Lifetime!$C18</f>
        <v>0</v>
      </c>
      <c r="AO107">
        <f>('Base-scenario'!AP20*'Unit emission'!H63)*3412969.28327645/Lifetime!$C18</f>
        <v>0</v>
      </c>
      <c r="AP107">
        <f>('Base-scenario'!AQ20*'Unit emission'!I63)*3412969.28327645/Lifetime!$C18</f>
        <v>0</v>
      </c>
      <c r="AQ107">
        <f>('Base-scenario'!AR20*'Unit emission'!J63)*3412969.28327645/Lifetime!$C18</f>
        <v>0</v>
      </c>
      <c r="AR107">
        <f>('Base-scenario'!AS20*'Unit emission'!K63)*3412969.28327645/Lifetime!$C18</f>
        <v>0</v>
      </c>
      <c r="AS107">
        <f>('Base-scenario'!AT20*'Unit emission'!L63)*3412969.28327645/Lifetime!$C18</f>
        <v>0</v>
      </c>
      <c r="AT107">
        <f>('Base-scenario'!AU20*'Unit emission'!M63)*3412969.28327645/Lifetime!$C18</f>
        <v>0</v>
      </c>
      <c r="AU107">
        <f>('Base-scenario'!AV20*'Unit emission'!N63)*3412969.28327645/Lifetime!$C18</f>
        <v>0</v>
      </c>
      <c r="AV107">
        <f>('Base-scenario'!AW20*'Unit emission'!O63)*3412969.28327645/Lifetime!$C18</f>
        <v>0</v>
      </c>
      <c r="AW107">
        <f>('Base-scenario'!AX20*'Unit emission'!P63)*3412969.28327645/Lifetime!$C18</f>
        <v>0</v>
      </c>
      <c r="AX107">
        <f>('Base-scenario'!AY20*'Unit emission'!Q63)*3412969.28327645/Lifetime!$C18</f>
        <v>0</v>
      </c>
      <c r="AY107">
        <f>('Base-scenario'!AZ20*'Unit emission'!R63)*3412969.28327645/Lifetime!$C18</f>
        <v>0</v>
      </c>
      <c r="AZ107">
        <v>16</v>
      </c>
      <c r="BA107" s="9">
        <f>('Base-scenario'!BB20*'Unit emission'!C63)*3412969.28327645/Lifetime!$C18</f>
        <v>0</v>
      </c>
      <c r="BB107" s="9">
        <f>('Base-scenario'!BC20*'Unit emission'!D63)*3412969.28327645/Lifetime!$C18</f>
        <v>0</v>
      </c>
      <c r="BC107" s="9">
        <f>('Base-scenario'!BD20*'Unit emission'!E63)*3412969.28327645/Lifetime!$C18</f>
        <v>0</v>
      </c>
      <c r="BD107" s="9">
        <f>('Base-scenario'!BE20*'Unit emission'!F63)*3412969.28327645/Lifetime!$C18</f>
        <v>0</v>
      </c>
      <c r="BE107" s="9">
        <f>('Base-scenario'!BF20*'Unit emission'!G63)*3412969.28327645/Lifetime!$C18</f>
        <v>0</v>
      </c>
      <c r="BF107" s="9">
        <f>('Base-scenario'!BG20*'Unit emission'!H63)*3412969.28327645/Lifetime!$C18</f>
        <v>0</v>
      </c>
      <c r="BG107" s="9">
        <f>('Base-scenario'!BH20*'Unit emission'!I63)*3412969.28327645/Lifetime!$C18</f>
        <v>0</v>
      </c>
      <c r="BH107" s="9">
        <f>('Base-scenario'!BI20*'Unit emission'!J63)*3412969.28327645/Lifetime!$C18</f>
        <v>0</v>
      </c>
      <c r="BI107" s="9">
        <f>('Base-scenario'!BJ20*'Unit emission'!K63)*3412969.28327645/Lifetime!$C18</f>
        <v>0</v>
      </c>
      <c r="BJ107" s="9">
        <f>('Base-scenario'!BK20*'Unit emission'!L63)*3412969.28327645/Lifetime!$C18</f>
        <v>0</v>
      </c>
      <c r="BK107" s="9">
        <f>('Base-scenario'!BL20*'Unit emission'!M63)*3412969.28327645/Lifetime!$C18</f>
        <v>0</v>
      </c>
      <c r="BL107" s="9">
        <f>('Base-scenario'!BM20*'Unit emission'!N63)*3412969.28327645/Lifetime!$C18</f>
        <v>0</v>
      </c>
      <c r="BM107" s="9">
        <f>('Base-scenario'!BN20*'Unit emission'!O63)*3412969.28327645/Lifetime!$C18</f>
        <v>0</v>
      </c>
      <c r="BN107" s="9">
        <f>('Base-scenario'!BO20*'Unit emission'!P63)*3412969.28327645/Lifetime!$C18</f>
        <v>0</v>
      </c>
      <c r="BO107" s="9">
        <f>('Base-scenario'!BP20*'Unit emission'!Q63)*3412969.28327645/Lifetime!$C18</f>
        <v>0</v>
      </c>
      <c r="BP107" s="9">
        <f>('Base-scenario'!BQ20*'Unit emission'!R63)*3412969.28327645/Lifetime!$C18</f>
        <v>0</v>
      </c>
      <c r="BQ107" s="9">
        <v>16</v>
      </c>
      <c r="BR107" s="9">
        <f>('Base-scenario'!BS20*'Unit emission'!C63)*3412969.28327645/Lifetime!$C18</f>
        <v>0</v>
      </c>
      <c r="BS107" s="9">
        <f>('Base-scenario'!BT20*'Unit emission'!D63)*3412969.28327645/Lifetime!$C18</f>
        <v>0</v>
      </c>
      <c r="BT107" s="9">
        <f>('Base-scenario'!BU20*'Unit emission'!E63)*3412969.28327645/Lifetime!$C18</f>
        <v>0</v>
      </c>
      <c r="BU107" s="9">
        <f>('Base-scenario'!BV20*'Unit emission'!F63)*3412969.28327645/Lifetime!$C18</f>
        <v>0</v>
      </c>
      <c r="BV107" s="9">
        <f>('Base-scenario'!BW20*'Unit emission'!G63)*3412969.28327645/Lifetime!$C18</f>
        <v>0</v>
      </c>
      <c r="BW107" s="9">
        <f>('Base-scenario'!BX20*'Unit emission'!H63)*3412969.28327645/Lifetime!$C18</f>
        <v>0</v>
      </c>
      <c r="BX107" s="9">
        <f>('Base-scenario'!BY20*'Unit emission'!I63)*3412969.28327645/Lifetime!$C18</f>
        <v>0</v>
      </c>
      <c r="BY107" s="9">
        <f>('Base-scenario'!BZ20*'Unit emission'!J63)*3412969.28327645/Lifetime!$C18</f>
        <v>0</v>
      </c>
      <c r="BZ107" s="9">
        <f>('Base-scenario'!CA20*'Unit emission'!K63)*3412969.28327645/Lifetime!$C18</f>
        <v>0</v>
      </c>
      <c r="CA107" s="9">
        <f>('Base-scenario'!CB20*'Unit emission'!L63)*3412969.28327645/Lifetime!$C18</f>
        <v>0</v>
      </c>
      <c r="CB107" s="9">
        <f>('Base-scenario'!CC20*'Unit emission'!M63)*3412969.28327645/Lifetime!$C18</f>
        <v>0</v>
      </c>
      <c r="CC107" s="9">
        <f>('Base-scenario'!CD20*'Unit emission'!N63)*3412969.28327645/Lifetime!$C18</f>
        <v>0</v>
      </c>
      <c r="CD107" s="9">
        <f>('Base-scenario'!CE20*'Unit emission'!O63)*3412969.28327645/Lifetime!$C18</f>
        <v>0</v>
      </c>
      <c r="CE107" s="9">
        <f>('Base-scenario'!CF20*'Unit emission'!P63)*3412969.28327645/Lifetime!$C18</f>
        <v>0</v>
      </c>
      <c r="CF107" s="9">
        <f>('Base-scenario'!CG20*'Unit emission'!Q63)*3412969.28327645/Lifetime!$C18</f>
        <v>0</v>
      </c>
      <c r="CG107" s="9">
        <f>('Base-scenario'!CH20*'Unit emission'!R63)*3412969.28327645/Lifetime!$C18</f>
        <v>0</v>
      </c>
      <c r="CJ107">
        <v>2026</v>
      </c>
      <c r="CK107">
        <f>('RCP26 scenario'!C20*'Unit emission'!T63)*3412969.28327645/Lifetime!$C18</f>
        <v>0</v>
      </c>
      <c r="CL107">
        <f>('RCP26 scenario'!D20*'Unit emission'!U63)*3412969.28327645/Lifetime!$C18</f>
        <v>0</v>
      </c>
      <c r="CM107">
        <f>('RCP26 scenario'!E20*'Unit emission'!V63)*3412969.28327645/Lifetime!$C18</f>
        <v>0</v>
      </c>
      <c r="CN107">
        <f>('RCP26 scenario'!F20*'Unit emission'!W63)*3412969.28327645/Lifetime!$C18</f>
        <v>0</v>
      </c>
      <c r="CO107">
        <f>('RCP26 scenario'!G20*'Unit emission'!X63)*3412969.28327645/Lifetime!$C18</f>
        <v>0</v>
      </c>
      <c r="CP107">
        <f>('RCP26 scenario'!H20*'Unit emission'!Y63)*3412969.28327645/Lifetime!$C18</f>
        <v>0</v>
      </c>
      <c r="CQ107">
        <f>('RCP26 scenario'!I20*'Unit emission'!Z63)*3412969.28327645/Lifetime!$C18</f>
        <v>0</v>
      </c>
      <c r="CR107">
        <f>('RCP26 scenario'!J20*'Unit emission'!AA63)*3412969.28327645/Lifetime!$C18</f>
        <v>0</v>
      </c>
      <c r="CS107">
        <f>('RCP26 scenario'!K20*'Unit emission'!AB63)*3412969.28327645/Lifetime!$C18</f>
        <v>0</v>
      </c>
      <c r="CT107">
        <f>('RCP26 scenario'!L20*'Unit emission'!AC63)*3412969.28327645/Lifetime!$C18</f>
        <v>0</v>
      </c>
      <c r="CU107">
        <f>('RCP26 scenario'!M20*'Unit emission'!AD63)*3412969.28327645/Lifetime!$C18</f>
        <v>0</v>
      </c>
      <c r="CV107">
        <f>('RCP26 scenario'!N20*'Unit emission'!AE63)*3412969.28327645/Lifetime!$C18</f>
        <v>0</v>
      </c>
      <c r="CW107">
        <f>('RCP26 scenario'!O20*'Unit emission'!AF63)*3412969.28327645/Lifetime!$C18</f>
        <v>0</v>
      </c>
      <c r="CX107">
        <f>('RCP26 scenario'!P20*'Unit emission'!AG63)*3412969.28327645/Lifetime!$C18</f>
        <v>0</v>
      </c>
      <c r="CY107">
        <f>('RCP26 scenario'!Q20*'Unit emission'!AH63)*3412969.28327645/Lifetime!$C18</f>
        <v>0</v>
      </c>
      <c r="CZ107">
        <f>('RCP26 scenario'!R20*'Unit emission'!AI63)*3412969.28327645/Lifetime!$C18</f>
        <v>0</v>
      </c>
      <c r="DA107">
        <f>('RCP26 scenario'!S20*'Unit emission'!AJ63)*3412969.28327645</f>
        <v>0</v>
      </c>
      <c r="DB107">
        <f>('RCP26 scenario'!T20*'Unit emission'!T63)*3412969.28327645/Lifetime!$C18</f>
        <v>0</v>
      </c>
      <c r="DC107">
        <f>('RCP26 scenario'!U20*'Unit emission'!U63)*3412969.28327645/Lifetime!$C18</f>
        <v>0</v>
      </c>
      <c r="DD107">
        <f>('RCP26 scenario'!V20*'Unit emission'!V63)*3412969.28327645/Lifetime!$C18</f>
        <v>0</v>
      </c>
      <c r="DE107">
        <f>('RCP26 scenario'!W20*'Unit emission'!W63)*3412969.28327645/Lifetime!$C18</f>
        <v>0</v>
      </c>
      <c r="DF107">
        <f>('RCP26 scenario'!X20*'Unit emission'!X63)*3412969.28327645/Lifetime!$C18</f>
        <v>0</v>
      </c>
      <c r="DG107">
        <f>('RCP26 scenario'!Y20*'Unit emission'!Y63)*3412969.28327645/Lifetime!$C18</f>
        <v>0</v>
      </c>
      <c r="DH107">
        <f>('RCP26 scenario'!Z20*'Unit emission'!Z63)*3412969.28327645/Lifetime!$C18</f>
        <v>0</v>
      </c>
      <c r="DI107">
        <f>('RCP26 scenario'!AA20*'Unit emission'!AA63)*3412969.28327645/Lifetime!$C18</f>
        <v>0</v>
      </c>
      <c r="DJ107">
        <f>('RCP26 scenario'!AB20*'Unit emission'!AB63)*3412969.28327645/Lifetime!$C18</f>
        <v>0</v>
      </c>
      <c r="DK107">
        <f>('RCP26 scenario'!AC20*'Unit emission'!AC63)*3412969.28327645/Lifetime!$C18</f>
        <v>0</v>
      </c>
      <c r="DL107">
        <f>('RCP26 scenario'!AD20*'Unit emission'!AD63)*3412969.28327645/Lifetime!$C18</f>
        <v>0</v>
      </c>
      <c r="DM107">
        <f>('RCP26 scenario'!AE20*'Unit emission'!AE63)*3412969.28327645/Lifetime!$C18</f>
        <v>0</v>
      </c>
      <c r="DN107">
        <f>('RCP26 scenario'!AF20*'Unit emission'!AF63)*3412969.28327645/Lifetime!$C18</f>
        <v>0</v>
      </c>
      <c r="DO107">
        <f>('RCP26 scenario'!AG20*'Unit emission'!AG63)*3412969.28327645/Lifetime!$C18</f>
        <v>0</v>
      </c>
      <c r="DP107">
        <f>('RCP26 scenario'!AH20*'Unit emission'!AH63)*3412969.28327645/Lifetime!$C18</f>
        <v>0</v>
      </c>
      <c r="DQ107">
        <f>('RCP26 scenario'!AI20*'Unit emission'!AI63)*3412969.28327645/Lifetime!$C18</f>
        <v>0</v>
      </c>
      <c r="DR107">
        <f>('RCP26 scenario'!AJ20*'Unit emission'!AJ63)*3412969.28327645</f>
        <v>0</v>
      </c>
      <c r="DS107">
        <f>('RCP26 scenario'!AK20*'Unit emission'!T63)*3412969.28327645/Lifetime!$C18</f>
        <v>0</v>
      </c>
      <c r="DT107">
        <f>('RCP26 scenario'!AL20*'Unit emission'!U63)*3412969.28327645/Lifetime!$C18</f>
        <v>0</v>
      </c>
      <c r="DU107">
        <f>('RCP26 scenario'!AM20*'Unit emission'!V63)*3412969.28327645/Lifetime!$C18</f>
        <v>0</v>
      </c>
      <c r="DV107">
        <f>('RCP26 scenario'!AN20*'Unit emission'!W63)*3412969.28327645/Lifetime!$C18</f>
        <v>0</v>
      </c>
      <c r="DW107">
        <f>('RCP26 scenario'!AO20*'Unit emission'!X63)*3412969.28327645/Lifetime!$C18</f>
        <v>0</v>
      </c>
      <c r="DX107">
        <f>('RCP26 scenario'!AP20*'Unit emission'!Y63)*3412969.28327645/Lifetime!$C18</f>
        <v>0</v>
      </c>
      <c r="DY107">
        <f>('RCP26 scenario'!AQ20*'Unit emission'!Z63)*3412969.28327645/Lifetime!$C18</f>
        <v>0</v>
      </c>
      <c r="DZ107">
        <f>('RCP26 scenario'!AR20*'Unit emission'!AA63)*3412969.28327645/Lifetime!$C18</f>
        <v>0</v>
      </c>
      <c r="EA107">
        <f>('RCP26 scenario'!AS20*'Unit emission'!AB63)*3412969.28327645/Lifetime!$C18</f>
        <v>0</v>
      </c>
      <c r="EB107">
        <f>('RCP26 scenario'!AT20*'Unit emission'!AC63)*3412969.28327645/Lifetime!$C18</f>
        <v>0</v>
      </c>
      <c r="EC107">
        <f>('RCP26 scenario'!AU20*'Unit emission'!AD63)*3412969.28327645/Lifetime!$C18</f>
        <v>0</v>
      </c>
      <c r="ED107">
        <f>('RCP26 scenario'!AV20*'Unit emission'!AE63)*3412969.28327645/Lifetime!$C18</f>
        <v>0</v>
      </c>
      <c r="EE107">
        <f>('RCP26 scenario'!AW20*'Unit emission'!AF63)*3412969.28327645/Lifetime!$C18</f>
        <v>0</v>
      </c>
      <c r="EF107">
        <f>('RCP26 scenario'!AX20*'Unit emission'!AG63)*3412969.28327645/Lifetime!$C18</f>
        <v>0</v>
      </c>
      <c r="EG107">
        <f>('RCP26 scenario'!AY20*'Unit emission'!AH63)*3412969.28327645/Lifetime!$C18</f>
        <v>0</v>
      </c>
      <c r="EH107">
        <f>('RCP26 scenario'!AZ20*'Unit emission'!AI63)*3412969.28327645/Lifetime!$C18</f>
        <v>0</v>
      </c>
      <c r="EI107">
        <f>('RCP26 scenario'!BA20*'Unit emission'!AJ63)*3412969.28327645</f>
        <v>0</v>
      </c>
      <c r="EJ107" s="9">
        <f>('RCP26 scenario'!BB20*'Unit emission'!T63)*3412969.28327645/Lifetime!$C18</f>
        <v>0</v>
      </c>
      <c r="EK107" s="9">
        <f>('RCP26 scenario'!BC20*'Unit emission'!U63)*3412969.28327645/Lifetime!$C18</f>
        <v>0</v>
      </c>
      <c r="EL107" s="9">
        <f>('RCP26 scenario'!BD20*'Unit emission'!V63)*3412969.28327645/Lifetime!$C18</f>
        <v>0</v>
      </c>
      <c r="EM107" s="9">
        <f>('RCP26 scenario'!BE20*'Unit emission'!W63)*3412969.28327645/Lifetime!$C18</f>
        <v>0</v>
      </c>
      <c r="EN107" s="9">
        <f>('RCP26 scenario'!BF20*'Unit emission'!X63)*3412969.28327645/Lifetime!$C18</f>
        <v>0</v>
      </c>
      <c r="EO107" s="9">
        <f>('RCP26 scenario'!BG20*'Unit emission'!Y63)*3412969.28327645/Lifetime!$C18</f>
        <v>0</v>
      </c>
      <c r="EP107" s="9">
        <f>('RCP26 scenario'!BH20*'Unit emission'!Z63)*3412969.28327645/Lifetime!$C18</f>
        <v>0</v>
      </c>
      <c r="EQ107" s="9">
        <f>('RCP26 scenario'!BI20*'Unit emission'!AA63)*3412969.28327645/Lifetime!$C18</f>
        <v>0</v>
      </c>
      <c r="ER107" s="9">
        <f>('RCP26 scenario'!BJ20*'Unit emission'!AB63)*3412969.28327645/Lifetime!$C18</f>
        <v>0</v>
      </c>
      <c r="ES107" s="9">
        <f>('RCP26 scenario'!BK20*'Unit emission'!AC63)*3412969.28327645/Lifetime!$C18</f>
        <v>0</v>
      </c>
      <c r="ET107" s="9">
        <f>('RCP26 scenario'!BL20*'Unit emission'!AD63)*3412969.28327645/Lifetime!$C18</f>
        <v>0</v>
      </c>
      <c r="EU107" s="9">
        <f>('RCP26 scenario'!BM20*'Unit emission'!AE63)*3412969.28327645/Lifetime!$C18</f>
        <v>0</v>
      </c>
      <c r="EV107" s="9">
        <f>('RCP26 scenario'!BN20*'Unit emission'!AF63)*3412969.28327645/Lifetime!$C18</f>
        <v>0</v>
      </c>
      <c r="EW107" s="9">
        <f>('RCP26 scenario'!BO20*'Unit emission'!AG63)*3412969.28327645/Lifetime!$C18</f>
        <v>0</v>
      </c>
      <c r="EX107" s="9">
        <f>('RCP26 scenario'!BP20*'Unit emission'!AH63)*3412969.28327645/Lifetime!$C18</f>
        <v>0</v>
      </c>
      <c r="EY107" s="9">
        <f>('RCP26 scenario'!BQ20*'Unit emission'!AI63)*3412969.28327645/Lifetime!$C18</f>
        <v>0</v>
      </c>
      <c r="EZ107" s="9">
        <f>('RCP26 scenario'!BR20*'Unit emission'!AJ63)*3412969.28327645</f>
        <v>0</v>
      </c>
      <c r="FA107" s="9">
        <f>('RCP26 scenario'!BS20*'Unit emission'!T63)*3412969.28327645/Lifetime!$C18</f>
        <v>0</v>
      </c>
      <c r="FB107" s="9">
        <f>('RCP26 scenario'!BT20*'Unit emission'!U63)*3412969.28327645/Lifetime!$C18</f>
        <v>0</v>
      </c>
      <c r="FC107" s="9">
        <f>('RCP26 scenario'!BU20*'Unit emission'!V63)*3412969.28327645/Lifetime!$C18</f>
        <v>0</v>
      </c>
      <c r="FD107" s="9">
        <f>('RCP26 scenario'!BV20*'Unit emission'!W63)*3412969.28327645/Lifetime!$C18</f>
        <v>0</v>
      </c>
      <c r="FE107" s="9">
        <f>('RCP26 scenario'!BW20*'Unit emission'!X63)*3412969.28327645/Lifetime!$C18</f>
        <v>0</v>
      </c>
      <c r="FF107" s="9">
        <f>('RCP26 scenario'!BX20*'Unit emission'!Y63)*3412969.28327645/Lifetime!$C18</f>
        <v>0</v>
      </c>
      <c r="FG107" s="9">
        <f>('RCP26 scenario'!BY20*'Unit emission'!Z63)*3412969.28327645/Lifetime!$C18</f>
        <v>0</v>
      </c>
      <c r="FH107" s="9">
        <f>('RCP26 scenario'!BZ20*'Unit emission'!AA63)*3412969.28327645/Lifetime!$C18</f>
        <v>0</v>
      </c>
      <c r="FI107" s="9">
        <f>('RCP26 scenario'!CA20*'Unit emission'!AB63)*3412969.28327645/Lifetime!$C18</f>
        <v>0</v>
      </c>
      <c r="FJ107" s="9">
        <f>('RCP26 scenario'!CB20*'Unit emission'!AC63)*3412969.28327645/Lifetime!$C18</f>
        <v>0</v>
      </c>
      <c r="FK107" s="9">
        <f>('RCP26 scenario'!CC20*'Unit emission'!AD63)*3412969.28327645/Lifetime!$C18</f>
        <v>0</v>
      </c>
      <c r="FL107" s="9">
        <f>('RCP26 scenario'!CD20*'Unit emission'!AE63)*3412969.28327645/Lifetime!$C18</f>
        <v>0</v>
      </c>
      <c r="FM107" s="9">
        <f>('RCP26 scenario'!CE20*'Unit emission'!AF63)*3412969.28327645/Lifetime!$C18</f>
        <v>0</v>
      </c>
      <c r="FN107" s="9">
        <f>('RCP26 scenario'!CF20*'Unit emission'!AG63)*3412969.28327645/Lifetime!$C18</f>
        <v>0</v>
      </c>
      <c r="FO107" s="9">
        <f>('RCP26 scenario'!CG20*'Unit emission'!AH63)*3412969.28327645/Lifetime!$C18</f>
        <v>0</v>
      </c>
      <c r="FP107" s="9">
        <f>('RCP26 scenario'!CH20*'Unit emission'!AI63)*3412969.28327645/Lifetime!$C18</f>
        <v>0</v>
      </c>
      <c r="FS107">
        <v>2026</v>
      </c>
      <c r="FT107">
        <f>('RCP19 scenario'!C20*'Unit emission'!AK63)*3412969.28327645/Lifetime!$C18</f>
        <v>0</v>
      </c>
      <c r="FU107">
        <f>('RCP19 scenario'!D20*'Unit emission'!AL63)*3412969.28327645/Lifetime!$C18</f>
        <v>0</v>
      </c>
      <c r="FV107">
        <f>('RCP19 scenario'!E20*'Unit emission'!AM63)*3412969.28327645/Lifetime!$C18</f>
        <v>0</v>
      </c>
      <c r="FW107">
        <f>('RCP19 scenario'!F20*'Unit emission'!AN63)*3412969.28327645/Lifetime!$C18</f>
        <v>0</v>
      </c>
      <c r="FX107">
        <f>('RCP19 scenario'!G20*'Unit emission'!AO63)*3412969.28327645/Lifetime!$C18</f>
        <v>0</v>
      </c>
      <c r="FY107">
        <f>('RCP19 scenario'!H20*'Unit emission'!AP63)*3412969.28327645/Lifetime!$C18</f>
        <v>0</v>
      </c>
      <c r="FZ107">
        <f>('RCP19 scenario'!I20*'Unit emission'!AQ63)*3412969.28327645/Lifetime!$C18</f>
        <v>0</v>
      </c>
      <c r="GA107">
        <f>('RCP19 scenario'!J20*'Unit emission'!AR63)*3412969.28327645/Lifetime!$C18</f>
        <v>0</v>
      </c>
      <c r="GB107">
        <f>('RCP19 scenario'!K20*'Unit emission'!AS63)*3412969.28327645/Lifetime!$C18</f>
        <v>0</v>
      </c>
      <c r="GC107">
        <f>('RCP19 scenario'!L20*'Unit emission'!AT63)*3412969.28327645/Lifetime!$C18</f>
        <v>0</v>
      </c>
      <c r="GD107">
        <f>('RCP19 scenario'!M20*'Unit emission'!AU63)*3412969.28327645/Lifetime!$C18</f>
        <v>0</v>
      </c>
      <c r="GE107">
        <f>('RCP19 scenario'!N20*'Unit emission'!AV63)*3412969.28327645/Lifetime!$C18</f>
        <v>0</v>
      </c>
      <c r="GF107">
        <f>('RCP19 scenario'!O20*'Unit emission'!AW63)*3412969.28327645/Lifetime!$C18</f>
        <v>0</v>
      </c>
      <c r="GG107">
        <f>('RCP19 scenario'!P20*'Unit emission'!AX63)*3412969.28327645/Lifetime!$C18</f>
        <v>0</v>
      </c>
      <c r="GH107">
        <f>('RCP19 scenario'!Q20*'Unit emission'!AY63)*3412969.28327645/Lifetime!$C18</f>
        <v>0</v>
      </c>
      <c r="GI107">
        <f>('RCP19 scenario'!R20*'Unit emission'!AZ63)*3412969.28327645/Lifetime!$C18</f>
        <v>0</v>
      </c>
      <c r="GJ107">
        <f>('RCP19 scenario'!S20*'Unit emission'!BA63)*3412969.28327645</f>
        <v>0</v>
      </c>
      <c r="GK107">
        <f>('RCP19 scenario'!T20*'Unit emission'!AK63)*3412969.28327645/Lifetime!$C18</f>
        <v>0</v>
      </c>
      <c r="GL107">
        <f>('RCP19 scenario'!U20*'Unit emission'!AL63)*3412969.28327645/Lifetime!$C18</f>
        <v>0</v>
      </c>
      <c r="GM107">
        <f>('RCP19 scenario'!V20*'Unit emission'!AM63)*3412969.28327645/Lifetime!$C18</f>
        <v>0</v>
      </c>
      <c r="GN107">
        <f>('RCP19 scenario'!W20*'Unit emission'!AN63)*3412969.28327645/Lifetime!$C18</f>
        <v>0</v>
      </c>
      <c r="GO107">
        <f>('RCP19 scenario'!X20*'Unit emission'!AO63)*3412969.28327645/Lifetime!$C18</f>
        <v>0</v>
      </c>
      <c r="GP107">
        <f>('RCP19 scenario'!Y20*'Unit emission'!AP63)*3412969.28327645/Lifetime!$C18</f>
        <v>0</v>
      </c>
      <c r="GQ107">
        <f>('RCP19 scenario'!Z20*'Unit emission'!AQ63)*3412969.28327645/Lifetime!$C18</f>
        <v>0</v>
      </c>
      <c r="GR107">
        <f>('RCP19 scenario'!AA20*'Unit emission'!AR63)*3412969.28327645/Lifetime!$C18</f>
        <v>0</v>
      </c>
      <c r="GS107">
        <f>('RCP19 scenario'!AB20*'Unit emission'!AS63)*3412969.28327645/Lifetime!$C18</f>
        <v>0</v>
      </c>
      <c r="GT107">
        <f>('RCP19 scenario'!AC20*'Unit emission'!AT63)*3412969.28327645/Lifetime!$C18</f>
        <v>0</v>
      </c>
      <c r="GU107">
        <f>('RCP19 scenario'!AD20*'Unit emission'!AU63)*3412969.28327645/Lifetime!$C18</f>
        <v>0</v>
      </c>
      <c r="GV107">
        <f>('RCP19 scenario'!AE20*'Unit emission'!AV63)*3412969.28327645/Lifetime!$C18</f>
        <v>0</v>
      </c>
      <c r="GW107">
        <f>('RCP19 scenario'!AF20*'Unit emission'!AW63)*3412969.28327645/Lifetime!$C18</f>
        <v>0</v>
      </c>
      <c r="GX107">
        <f>('RCP19 scenario'!AG20*'Unit emission'!AX63)*3412969.28327645/Lifetime!$C18</f>
        <v>0</v>
      </c>
      <c r="GY107">
        <f>('RCP19 scenario'!AH20*'Unit emission'!AY63)*3412969.28327645/Lifetime!$C18</f>
        <v>0</v>
      </c>
      <c r="GZ107">
        <f>('RCP19 scenario'!AI20*'Unit emission'!AZ63)*3412969.28327645/Lifetime!$C18</f>
        <v>0</v>
      </c>
      <c r="HA107">
        <f>('RCP19 scenario'!AJ20*'Unit emission'!BA63)*3412969.28327645</f>
        <v>0</v>
      </c>
      <c r="HB107">
        <f>('RCP19 scenario'!AK20*'Unit emission'!AK63)*3412969.28327645/Lifetime!$C18</f>
        <v>0</v>
      </c>
      <c r="HC107">
        <f>('RCP19 scenario'!AL20*'Unit emission'!AL63)*3412969.28327645/Lifetime!$C18</f>
        <v>0</v>
      </c>
      <c r="HD107">
        <f>('RCP19 scenario'!AM20*'Unit emission'!AM63)*3412969.28327645/Lifetime!$C18</f>
        <v>0</v>
      </c>
      <c r="HE107">
        <f>('RCP19 scenario'!AN20*'Unit emission'!AN63)*3412969.28327645/Lifetime!$C18</f>
        <v>0</v>
      </c>
      <c r="HF107">
        <f>('RCP19 scenario'!AO20*'Unit emission'!AO63)*3412969.28327645/Lifetime!$C18</f>
        <v>0</v>
      </c>
      <c r="HG107">
        <f>('RCP19 scenario'!AP20*'Unit emission'!AP63)*3412969.28327645/Lifetime!$C18</f>
        <v>0</v>
      </c>
      <c r="HH107">
        <f>('RCP19 scenario'!AQ20*'Unit emission'!AQ63)*3412969.28327645/Lifetime!$C18</f>
        <v>0</v>
      </c>
      <c r="HI107">
        <f>('RCP19 scenario'!AR20*'Unit emission'!AR63)*3412969.28327645/Lifetime!$C18</f>
        <v>0</v>
      </c>
      <c r="HJ107">
        <f>('RCP19 scenario'!AS20*'Unit emission'!AS63)*3412969.28327645/Lifetime!$C18</f>
        <v>0</v>
      </c>
      <c r="HK107">
        <f>('RCP19 scenario'!AT20*'Unit emission'!AT63)*3412969.28327645/Lifetime!$C18</f>
        <v>0</v>
      </c>
      <c r="HL107">
        <f>('RCP19 scenario'!AU20*'Unit emission'!AU63)*3412969.28327645/Lifetime!$C18</f>
        <v>0</v>
      </c>
      <c r="HM107">
        <f>('RCP19 scenario'!AV20*'Unit emission'!AV63)*3412969.28327645/Lifetime!$C18</f>
        <v>0</v>
      </c>
      <c r="HN107">
        <f>('RCP19 scenario'!AW20*'Unit emission'!AW63)*3412969.28327645/Lifetime!$C18</f>
        <v>0</v>
      </c>
      <c r="HO107">
        <f>('RCP19 scenario'!AX20*'Unit emission'!AX63)*3412969.28327645/Lifetime!$C18</f>
        <v>0</v>
      </c>
      <c r="HP107">
        <f>('RCP19 scenario'!AY20*'Unit emission'!AY63)*3412969.28327645/Lifetime!$C18</f>
        <v>0</v>
      </c>
      <c r="HQ107">
        <f>('RCP19 scenario'!AZ20*'Unit emission'!AZ63)*3412969.28327645/Lifetime!$C18</f>
        <v>0</v>
      </c>
      <c r="HR107">
        <f>('RCP19 scenario'!BA20*'Unit emission'!BA63)*3412969.28327645</f>
        <v>0</v>
      </c>
      <c r="HS107" s="9">
        <f>('RCP19 scenario'!BB20*'Unit emission'!AK63)*3412969.28327645/Lifetime!$C18</f>
        <v>0</v>
      </c>
      <c r="HT107" s="9">
        <f>('RCP19 scenario'!BC20*'Unit emission'!AL63)*3412969.28327645/Lifetime!$C18</f>
        <v>0</v>
      </c>
      <c r="HU107" s="9">
        <f>('RCP19 scenario'!BD20*'Unit emission'!AM63)*3412969.28327645/Lifetime!$C18</f>
        <v>0</v>
      </c>
      <c r="HV107" s="9">
        <f>('RCP19 scenario'!BE20*'Unit emission'!AN63)*3412969.28327645/Lifetime!$C18</f>
        <v>0</v>
      </c>
      <c r="HW107" s="9">
        <f>('RCP19 scenario'!BF20*'Unit emission'!AO63)*3412969.28327645/Lifetime!$C18</f>
        <v>0</v>
      </c>
      <c r="HX107" s="9">
        <f>('RCP19 scenario'!BG20*'Unit emission'!AP63)*3412969.28327645/Lifetime!$C18</f>
        <v>0</v>
      </c>
      <c r="HY107" s="9">
        <f>('RCP19 scenario'!BH20*'Unit emission'!AQ63)*3412969.28327645/Lifetime!$C18</f>
        <v>0</v>
      </c>
      <c r="HZ107" s="9">
        <f>('RCP19 scenario'!BI20*'Unit emission'!AR63)*3412969.28327645/Lifetime!$C18</f>
        <v>0</v>
      </c>
      <c r="IA107" s="9">
        <f>('RCP19 scenario'!BJ20*'Unit emission'!AS63)*3412969.28327645/Lifetime!$C18</f>
        <v>0</v>
      </c>
      <c r="IB107" s="9">
        <f>('RCP19 scenario'!BK20*'Unit emission'!AT63)*3412969.28327645/Lifetime!$C18</f>
        <v>0</v>
      </c>
      <c r="IC107" s="9">
        <f>('RCP19 scenario'!BL20*'Unit emission'!AU63)*3412969.28327645/Lifetime!$C18</f>
        <v>0</v>
      </c>
      <c r="ID107" s="9">
        <f>('RCP19 scenario'!BM20*'Unit emission'!AV63)*3412969.28327645/Lifetime!$C18</f>
        <v>0</v>
      </c>
      <c r="IE107" s="9">
        <f>('RCP19 scenario'!BN20*'Unit emission'!AW63)*3412969.28327645/Lifetime!$C18</f>
        <v>0</v>
      </c>
      <c r="IF107" s="9">
        <f>('RCP19 scenario'!BO20*'Unit emission'!AX63)*3412969.28327645/Lifetime!$C18</f>
        <v>0</v>
      </c>
      <c r="IG107" s="9">
        <f>('RCP19 scenario'!BP20*'Unit emission'!AY63)*3412969.28327645/Lifetime!$C18</f>
        <v>0</v>
      </c>
      <c r="IH107" s="9">
        <f>('RCP19 scenario'!BQ20*'Unit emission'!AZ63)*3412969.28327645/Lifetime!$C18</f>
        <v>0</v>
      </c>
      <c r="II107" s="9">
        <f>('RCP19 scenario'!BR20*'Unit emission'!BA63)*3412969.28327645</f>
        <v>0</v>
      </c>
      <c r="IJ107" s="9">
        <f>('RCP19 scenario'!BS20*'Unit emission'!AK63)*3412969.28327645/Lifetime!$C18</f>
        <v>0</v>
      </c>
      <c r="IK107" s="9">
        <f>('RCP19 scenario'!BT20*'Unit emission'!AL63)*3412969.28327645/Lifetime!$C18</f>
        <v>0</v>
      </c>
      <c r="IL107" s="9">
        <f>('RCP19 scenario'!BU20*'Unit emission'!AM63)*3412969.28327645/Lifetime!$C18</f>
        <v>0</v>
      </c>
      <c r="IM107" s="9">
        <f>('RCP19 scenario'!BV20*'Unit emission'!AN63)*3412969.28327645/Lifetime!$C18</f>
        <v>0</v>
      </c>
      <c r="IN107" s="9">
        <f>('RCP19 scenario'!BW20*'Unit emission'!AO63)*3412969.28327645/Lifetime!$C18</f>
        <v>0</v>
      </c>
      <c r="IO107" s="9">
        <f>('RCP19 scenario'!BX20*'Unit emission'!AP63)*3412969.28327645/Lifetime!$C18</f>
        <v>0</v>
      </c>
      <c r="IP107" s="9">
        <f>('RCP19 scenario'!BY20*'Unit emission'!AQ63)*3412969.28327645/Lifetime!$C18</f>
        <v>0</v>
      </c>
      <c r="IQ107" s="9">
        <f>('RCP19 scenario'!BZ20*'Unit emission'!AR63)*3412969.28327645/Lifetime!$C18</f>
        <v>0</v>
      </c>
      <c r="IR107" s="9">
        <f>('RCP19 scenario'!CA20*'Unit emission'!AS63)*3412969.28327645/Lifetime!$C18</f>
        <v>0</v>
      </c>
      <c r="IS107" s="9">
        <f>('RCP19 scenario'!CB20*'Unit emission'!AT63)*3412969.28327645/Lifetime!$C18</f>
        <v>0</v>
      </c>
      <c r="IT107" s="9">
        <f>('RCP19 scenario'!CC20*'Unit emission'!AU63)*3412969.28327645/Lifetime!$C18</f>
        <v>0</v>
      </c>
      <c r="IU107" s="9">
        <f>('RCP19 scenario'!CD20*'Unit emission'!AV63)*3412969.28327645/Lifetime!$C18</f>
        <v>0</v>
      </c>
      <c r="IV107" s="9">
        <f>('RCP19 scenario'!CE20*'Unit emission'!AW63)*3412969.28327645/Lifetime!$C18</f>
        <v>0</v>
      </c>
      <c r="IW107" s="9">
        <f>('RCP19 scenario'!CF20*'Unit emission'!AX63)*3412969.28327645/Lifetime!$C18</f>
        <v>0</v>
      </c>
      <c r="IX107" s="9">
        <f>('RCP19 scenario'!CG20*'Unit emission'!AY63)*3412969.28327645/Lifetime!$C18</f>
        <v>0</v>
      </c>
      <c r="IY107" s="9">
        <f>('RCP19 scenario'!CH20*'Unit emission'!AZ63)*3412969.28327645/Lifetime!$C18</f>
        <v>0</v>
      </c>
    </row>
    <row r="108" spans="1:259" x14ac:dyDescent="0.25">
      <c r="A108">
        <v>2027</v>
      </c>
      <c r="B108">
        <f>('Base-scenario'!C21*'Unit emission'!C64)*3412969.28327645/Lifetime!$C19</f>
        <v>0</v>
      </c>
      <c r="C108">
        <f>('Base-scenario'!D21*'Unit emission'!D64)*3412969.28327645/Lifetime!$C19</f>
        <v>0</v>
      </c>
      <c r="D108">
        <f>('Base-scenario'!E21*'Unit emission'!E64)*3412969.28327645/Lifetime!$C19</f>
        <v>0</v>
      </c>
      <c r="E108">
        <f>('Base-scenario'!F21*'Unit emission'!F64)*3412969.28327645/Lifetime!$C19</f>
        <v>0</v>
      </c>
      <c r="F108">
        <f>('Base-scenario'!G21*'Unit emission'!G64)*3412969.28327645/Lifetime!$C19</f>
        <v>0</v>
      </c>
      <c r="G108">
        <f>('Base-scenario'!H21*'Unit emission'!H64)*3412969.28327645/Lifetime!$C19</f>
        <v>0</v>
      </c>
      <c r="H108">
        <f>('Base-scenario'!I21*'Unit emission'!I64)*3412969.28327645/Lifetime!$C19</f>
        <v>0</v>
      </c>
      <c r="I108">
        <f>('Base-scenario'!J21*'Unit emission'!J64)*3412969.28327645/Lifetime!$C19</f>
        <v>0</v>
      </c>
      <c r="J108">
        <f>('Base-scenario'!K21*'Unit emission'!K64)*3412969.28327645/Lifetime!$C19</f>
        <v>0</v>
      </c>
      <c r="K108">
        <f>('Base-scenario'!L21*'Unit emission'!L64)*3412969.28327645/Lifetime!$C19</f>
        <v>0</v>
      </c>
      <c r="L108">
        <f>('Base-scenario'!M21*'Unit emission'!M64)*3412969.28327645/Lifetime!$C19</f>
        <v>0</v>
      </c>
      <c r="M108">
        <f>('Base-scenario'!N21*'Unit emission'!N64)*3412969.28327645/Lifetime!$C19</f>
        <v>0</v>
      </c>
      <c r="N108">
        <f>('Base-scenario'!O21*'Unit emission'!O64)*3412969.28327645/Lifetime!$C19</f>
        <v>0</v>
      </c>
      <c r="O108">
        <f>('Base-scenario'!P21*'Unit emission'!P64)*3412969.28327645/Lifetime!$C19</f>
        <v>0</v>
      </c>
      <c r="P108">
        <f>('Base-scenario'!Q21*'Unit emission'!Q64)*3412969.28327645/Lifetime!$C19</f>
        <v>0</v>
      </c>
      <c r="Q108">
        <f>('Base-scenario'!R21*'Unit emission'!R64)*3412969.28327645/Lifetime!$C19</f>
        <v>0</v>
      </c>
      <c r="R108">
        <v>17</v>
      </c>
      <c r="S108">
        <f>('Base-scenario'!T21*'Unit emission'!C64)*3412969.28327645/Lifetime!$C19</f>
        <v>0</v>
      </c>
      <c r="T108">
        <f>('Base-scenario'!U21*'Unit emission'!D64)*3412969.28327645/Lifetime!$C19</f>
        <v>0</v>
      </c>
      <c r="U108">
        <f>('Base-scenario'!V21*'Unit emission'!E64)*3412969.28327645/Lifetime!$C19</f>
        <v>0</v>
      </c>
      <c r="V108">
        <f>('Base-scenario'!W21*'Unit emission'!F64)*3412969.28327645/Lifetime!$C19</f>
        <v>0</v>
      </c>
      <c r="W108">
        <f>('Base-scenario'!X21*'Unit emission'!G64)*3412969.28327645/Lifetime!$C19</f>
        <v>0</v>
      </c>
      <c r="X108">
        <f>('Base-scenario'!Y21*'Unit emission'!H64)*3412969.28327645/Lifetime!$C19</f>
        <v>0</v>
      </c>
      <c r="Y108">
        <f>('Base-scenario'!Z21*'Unit emission'!I64)*3412969.28327645/Lifetime!$C19</f>
        <v>0</v>
      </c>
      <c r="Z108">
        <f>('Base-scenario'!AA21*'Unit emission'!J64)*3412969.28327645/Lifetime!$C19</f>
        <v>0</v>
      </c>
      <c r="AA108">
        <f>('Base-scenario'!AB21*'Unit emission'!K64)*3412969.28327645/Lifetime!$C19</f>
        <v>0</v>
      </c>
      <c r="AB108">
        <f>('Base-scenario'!AC21*'Unit emission'!L64)*3412969.28327645/Lifetime!$C19</f>
        <v>0</v>
      </c>
      <c r="AC108">
        <f>('Base-scenario'!AD21*'Unit emission'!M64)*3412969.28327645/Lifetime!$C19</f>
        <v>0</v>
      </c>
      <c r="AD108">
        <f>('Base-scenario'!AE21*'Unit emission'!N64)*3412969.28327645/Lifetime!$C19</f>
        <v>0</v>
      </c>
      <c r="AE108">
        <f>('Base-scenario'!AF21*'Unit emission'!O64)*3412969.28327645/Lifetime!$C19</f>
        <v>0</v>
      </c>
      <c r="AF108">
        <f>('Base-scenario'!AG21*'Unit emission'!P64)*3412969.28327645/Lifetime!$C19</f>
        <v>0</v>
      </c>
      <c r="AG108">
        <f>('Base-scenario'!AH21*'Unit emission'!Q64)*3412969.28327645/Lifetime!$C19</f>
        <v>0</v>
      </c>
      <c r="AH108">
        <f>('Base-scenario'!AI21*'Unit emission'!R64)*3412969.28327645/Lifetime!$C19</f>
        <v>0</v>
      </c>
      <c r="AI108">
        <v>17</v>
      </c>
      <c r="AJ108">
        <f>('Base-scenario'!AK21*'Unit emission'!C64)*3412969.28327645/Lifetime!$C19</f>
        <v>0</v>
      </c>
      <c r="AK108">
        <f>('Base-scenario'!AL21*'Unit emission'!D64)*3412969.28327645/Lifetime!$C19</f>
        <v>0</v>
      </c>
      <c r="AL108">
        <f>('Base-scenario'!AM21*'Unit emission'!E64)*3412969.28327645/Lifetime!$C19</f>
        <v>0</v>
      </c>
      <c r="AM108">
        <f>('Base-scenario'!AN21*'Unit emission'!F64)*3412969.28327645/Lifetime!$C19</f>
        <v>0</v>
      </c>
      <c r="AN108">
        <f>('Base-scenario'!AO21*'Unit emission'!G64)*3412969.28327645/Lifetime!$C19</f>
        <v>0</v>
      </c>
      <c r="AO108">
        <f>('Base-scenario'!AP21*'Unit emission'!H64)*3412969.28327645/Lifetime!$C19</f>
        <v>0</v>
      </c>
      <c r="AP108">
        <f>('Base-scenario'!AQ21*'Unit emission'!I64)*3412969.28327645/Lifetime!$C19</f>
        <v>0</v>
      </c>
      <c r="AQ108">
        <f>('Base-scenario'!AR21*'Unit emission'!J64)*3412969.28327645/Lifetime!$C19</f>
        <v>0</v>
      </c>
      <c r="AR108">
        <f>('Base-scenario'!AS21*'Unit emission'!K64)*3412969.28327645/Lifetime!$C19</f>
        <v>0</v>
      </c>
      <c r="AS108">
        <f>('Base-scenario'!AT21*'Unit emission'!L64)*3412969.28327645/Lifetime!$C19</f>
        <v>0</v>
      </c>
      <c r="AT108">
        <f>('Base-scenario'!AU21*'Unit emission'!M64)*3412969.28327645/Lifetime!$C19</f>
        <v>0</v>
      </c>
      <c r="AU108">
        <f>('Base-scenario'!AV21*'Unit emission'!N64)*3412969.28327645/Lifetime!$C19</f>
        <v>0</v>
      </c>
      <c r="AV108">
        <f>('Base-scenario'!AW21*'Unit emission'!O64)*3412969.28327645/Lifetime!$C19</f>
        <v>0</v>
      </c>
      <c r="AW108">
        <f>('Base-scenario'!AX21*'Unit emission'!P64)*3412969.28327645/Lifetime!$C19</f>
        <v>0</v>
      </c>
      <c r="AX108">
        <f>('Base-scenario'!AY21*'Unit emission'!Q64)*3412969.28327645/Lifetime!$C19</f>
        <v>0</v>
      </c>
      <c r="AY108">
        <f>('Base-scenario'!AZ21*'Unit emission'!R64)*3412969.28327645/Lifetime!$C19</f>
        <v>0</v>
      </c>
      <c r="AZ108">
        <v>17</v>
      </c>
      <c r="BA108" s="9">
        <f>('Base-scenario'!BB21*'Unit emission'!C64)*3412969.28327645/Lifetime!$C19</f>
        <v>0</v>
      </c>
      <c r="BB108" s="9">
        <f>('Base-scenario'!BC21*'Unit emission'!D64)*3412969.28327645/Lifetime!$C19</f>
        <v>0</v>
      </c>
      <c r="BC108" s="9">
        <f>('Base-scenario'!BD21*'Unit emission'!E64)*3412969.28327645/Lifetime!$C19</f>
        <v>0</v>
      </c>
      <c r="BD108" s="9">
        <f>('Base-scenario'!BE21*'Unit emission'!F64)*3412969.28327645/Lifetime!$C19</f>
        <v>0</v>
      </c>
      <c r="BE108" s="9">
        <f>('Base-scenario'!BF21*'Unit emission'!G64)*3412969.28327645/Lifetime!$C19</f>
        <v>0</v>
      </c>
      <c r="BF108" s="9">
        <f>('Base-scenario'!BG21*'Unit emission'!H64)*3412969.28327645/Lifetime!$C19</f>
        <v>0</v>
      </c>
      <c r="BG108" s="9">
        <f>('Base-scenario'!BH21*'Unit emission'!I64)*3412969.28327645/Lifetime!$C19</f>
        <v>0</v>
      </c>
      <c r="BH108" s="9">
        <f>('Base-scenario'!BI21*'Unit emission'!J64)*3412969.28327645/Lifetime!$C19</f>
        <v>0</v>
      </c>
      <c r="BI108" s="9">
        <f>('Base-scenario'!BJ21*'Unit emission'!K64)*3412969.28327645/Lifetime!$C19</f>
        <v>0</v>
      </c>
      <c r="BJ108" s="9">
        <f>('Base-scenario'!BK21*'Unit emission'!L64)*3412969.28327645/Lifetime!$C19</f>
        <v>0</v>
      </c>
      <c r="BK108" s="9">
        <f>('Base-scenario'!BL21*'Unit emission'!M64)*3412969.28327645/Lifetime!$C19</f>
        <v>0</v>
      </c>
      <c r="BL108" s="9">
        <f>('Base-scenario'!BM21*'Unit emission'!N64)*3412969.28327645/Lifetime!$C19</f>
        <v>0</v>
      </c>
      <c r="BM108" s="9">
        <f>('Base-scenario'!BN21*'Unit emission'!O64)*3412969.28327645/Lifetime!$C19</f>
        <v>0</v>
      </c>
      <c r="BN108" s="9">
        <f>('Base-scenario'!BO21*'Unit emission'!P64)*3412969.28327645/Lifetime!$C19</f>
        <v>0</v>
      </c>
      <c r="BO108" s="9">
        <f>('Base-scenario'!BP21*'Unit emission'!Q64)*3412969.28327645/Lifetime!$C19</f>
        <v>0</v>
      </c>
      <c r="BP108" s="9">
        <f>('Base-scenario'!BQ21*'Unit emission'!R64)*3412969.28327645/Lifetime!$C19</f>
        <v>0</v>
      </c>
      <c r="BQ108" s="9">
        <v>17</v>
      </c>
      <c r="BR108" s="9">
        <f>('Base-scenario'!BS21*'Unit emission'!C64)*3412969.28327645/Lifetime!$C19</f>
        <v>0</v>
      </c>
      <c r="BS108" s="9">
        <f>('Base-scenario'!BT21*'Unit emission'!D64)*3412969.28327645/Lifetime!$C19</f>
        <v>0</v>
      </c>
      <c r="BT108" s="9">
        <f>('Base-scenario'!BU21*'Unit emission'!E64)*3412969.28327645/Lifetime!$C19</f>
        <v>0</v>
      </c>
      <c r="BU108" s="9">
        <f>('Base-scenario'!BV21*'Unit emission'!F64)*3412969.28327645/Lifetime!$C19</f>
        <v>0</v>
      </c>
      <c r="BV108" s="9">
        <f>('Base-scenario'!BW21*'Unit emission'!G64)*3412969.28327645/Lifetime!$C19</f>
        <v>0</v>
      </c>
      <c r="BW108" s="9">
        <f>('Base-scenario'!BX21*'Unit emission'!H64)*3412969.28327645/Lifetime!$C19</f>
        <v>0</v>
      </c>
      <c r="BX108" s="9">
        <f>('Base-scenario'!BY21*'Unit emission'!I64)*3412969.28327645/Lifetime!$C19</f>
        <v>0</v>
      </c>
      <c r="BY108" s="9">
        <f>('Base-scenario'!BZ21*'Unit emission'!J64)*3412969.28327645/Lifetime!$C19</f>
        <v>0</v>
      </c>
      <c r="BZ108" s="9">
        <f>('Base-scenario'!CA21*'Unit emission'!K64)*3412969.28327645/Lifetime!$C19</f>
        <v>0</v>
      </c>
      <c r="CA108" s="9">
        <f>('Base-scenario'!CB21*'Unit emission'!L64)*3412969.28327645/Lifetime!$C19</f>
        <v>0</v>
      </c>
      <c r="CB108" s="9">
        <f>('Base-scenario'!CC21*'Unit emission'!M64)*3412969.28327645/Lifetime!$C19</f>
        <v>0</v>
      </c>
      <c r="CC108" s="9">
        <f>('Base-scenario'!CD21*'Unit emission'!N64)*3412969.28327645/Lifetime!$C19</f>
        <v>0</v>
      </c>
      <c r="CD108" s="9">
        <f>('Base-scenario'!CE21*'Unit emission'!O64)*3412969.28327645/Lifetime!$C19</f>
        <v>0</v>
      </c>
      <c r="CE108" s="9">
        <f>('Base-scenario'!CF21*'Unit emission'!P64)*3412969.28327645/Lifetime!$C19</f>
        <v>0</v>
      </c>
      <c r="CF108" s="9">
        <f>('Base-scenario'!CG21*'Unit emission'!Q64)*3412969.28327645/Lifetime!$C19</f>
        <v>0</v>
      </c>
      <c r="CG108" s="9">
        <f>('Base-scenario'!CH21*'Unit emission'!R64)*3412969.28327645/Lifetime!$C19</f>
        <v>0</v>
      </c>
      <c r="CJ108">
        <v>2027</v>
      </c>
      <c r="CK108">
        <f>('RCP26 scenario'!C21*'Unit emission'!T64)*3412969.28327645/Lifetime!$C19</f>
        <v>0</v>
      </c>
      <c r="CL108">
        <f>('RCP26 scenario'!D21*'Unit emission'!U64)*3412969.28327645/Lifetime!$C19</f>
        <v>0</v>
      </c>
      <c r="CM108">
        <f>('RCP26 scenario'!E21*'Unit emission'!V64)*3412969.28327645/Lifetime!$C19</f>
        <v>0</v>
      </c>
      <c r="CN108">
        <f>('RCP26 scenario'!F21*'Unit emission'!W64)*3412969.28327645/Lifetime!$C19</f>
        <v>0</v>
      </c>
      <c r="CO108">
        <f>('RCP26 scenario'!G21*'Unit emission'!X64)*3412969.28327645/Lifetime!$C19</f>
        <v>0</v>
      </c>
      <c r="CP108">
        <f>('RCP26 scenario'!H21*'Unit emission'!Y64)*3412969.28327645/Lifetime!$C19</f>
        <v>0</v>
      </c>
      <c r="CQ108">
        <f>('RCP26 scenario'!I21*'Unit emission'!Z64)*3412969.28327645/Lifetime!$C19</f>
        <v>0</v>
      </c>
      <c r="CR108">
        <f>('RCP26 scenario'!J21*'Unit emission'!AA64)*3412969.28327645/Lifetime!$C19</f>
        <v>0</v>
      </c>
      <c r="CS108">
        <f>('RCP26 scenario'!K21*'Unit emission'!AB64)*3412969.28327645/Lifetime!$C19</f>
        <v>0</v>
      </c>
      <c r="CT108">
        <f>('RCP26 scenario'!L21*'Unit emission'!AC64)*3412969.28327645/Lifetime!$C19</f>
        <v>0</v>
      </c>
      <c r="CU108">
        <f>('RCP26 scenario'!M21*'Unit emission'!AD64)*3412969.28327645/Lifetime!$C19</f>
        <v>0</v>
      </c>
      <c r="CV108">
        <f>('RCP26 scenario'!N21*'Unit emission'!AE64)*3412969.28327645/Lifetime!$C19</f>
        <v>0</v>
      </c>
      <c r="CW108">
        <f>('RCP26 scenario'!O21*'Unit emission'!AF64)*3412969.28327645/Lifetime!$C19</f>
        <v>0</v>
      </c>
      <c r="CX108">
        <f>('RCP26 scenario'!P21*'Unit emission'!AG64)*3412969.28327645/Lifetime!$C19</f>
        <v>0</v>
      </c>
      <c r="CY108">
        <f>('RCP26 scenario'!Q21*'Unit emission'!AH64)*3412969.28327645/Lifetime!$C19</f>
        <v>0</v>
      </c>
      <c r="CZ108">
        <f>('RCP26 scenario'!R21*'Unit emission'!AI64)*3412969.28327645/Lifetime!$C19</f>
        <v>0</v>
      </c>
      <c r="DA108">
        <f>('RCP26 scenario'!S21*'Unit emission'!AJ64)*3412969.28327645</f>
        <v>0</v>
      </c>
      <c r="DB108">
        <f>('RCP26 scenario'!T21*'Unit emission'!T64)*3412969.28327645/Lifetime!$C19</f>
        <v>0</v>
      </c>
      <c r="DC108">
        <f>('RCP26 scenario'!U21*'Unit emission'!U64)*3412969.28327645/Lifetime!$C19</f>
        <v>0</v>
      </c>
      <c r="DD108">
        <f>('RCP26 scenario'!V21*'Unit emission'!V64)*3412969.28327645/Lifetime!$C19</f>
        <v>0</v>
      </c>
      <c r="DE108">
        <f>('RCP26 scenario'!W21*'Unit emission'!W64)*3412969.28327645/Lifetime!$C19</f>
        <v>0</v>
      </c>
      <c r="DF108">
        <f>('RCP26 scenario'!X21*'Unit emission'!X64)*3412969.28327645/Lifetime!$C19</f>
        <v>0</v>
      </c>
      <c r="DG108">
        <f>('RCP26 scenario'!Y21*'Unit emission'!Y64)*3412969.28327645/Lifetime!$C19</f>
        <v>0</v>
      </c>
      <c r="DH108">
        <f>('RCP26 scenario'!Z21*'Unit emission'!Z64)*3412969.28327645/Lifetime!$C19</f>
        <v>0</v>
      </c>
      <c r="DI108">
        <f>('RCP26 scenario'!AA21*'Unit emission'!AA64)*3412969.28327645/Lifetime!$C19</f>
        <v>0</v>
      </c>
      <c r="DJ108">
        <f>('RCP26 scenario'!AB21*'Unit emission'!AB64)*3412969.28327645/Lifetime!$C19</f>
        <v>0</v>
      </c>
      <c r="DK108">
        <f>('RCP26 scenario'!AC21*'Unit emission'!AC64)*3412969.28327645/Lifetime!$C19</f>
        <v>0</v>
      </c>
      <c r="DL108">
        <f>('RCP26 scenario'!AD21*'Unit emission'!AD64)*3412969.28327645/Lifetime!$C19</f>
        <v>0</v>
      </c>
      <c r="DM108">
        <f>('RCP26 scenario'!AE21*'Unit emission'!AE64)*3412969.28327645/Lifetime!$C19</f>
        <v>0</v>
      </c>
      <c r="DN108">
        <f>('RCP26 scenario'!AF21*'Unit emission'!AF64)*3412969.28327645/Lifetime!$C19</f>
        <v>0</v>
      </c>
      <c r="DO108">
        <f>('RCP26 scenario'!AG21*'Unit emission'!AG64)*3412969.28327645/Lifetime!$C19</f>
        <v>0</v>
      </c>
      <c r="DP108">
        <f>('RCP26 scenario'!AH21*'Unit emission'!AH64)*3412969.28327645/Lifetime!$C19</f>
        <v>0</v>
      </c>
      <c r="DQ108">
        <f>('RCP26 scenario'!AI21*'Unit emission'!AI64)*3412969.28327645/Lifetime!$C19</f>
        <v>0</v>
      </c>
      <c r="DR108">
        <f>('RCP26 scenario'!AJ21*'Unit emission'!AJ64)*3412969.28327645</f>
        <v>0</v>
      </c>
      <c r="DS108">
        <f>('RCP26 scenario'!AK21*'Unit emission'!T64)*3412969.28327645/Lifetime!$C19</f>
        <v>0</v>
      </c>
      <c r="DT108">
        <f>('RCP26 scenario'!AL21*'Unit emission'!U64)*3412969.28327645/Lifetime!$C19</f>
        <v>0</v>
      </c>
      <c r="DU108">
        <f>('RCP26 scenario'!AM21*'Unit emission'!V64)*3412969.28327645/Lifetime!$C19</f>
        <v>0</v>
      </c>
      <c r="DV108">
        <f>('RCP26 scenario'!AN21*'Unit emission'!W64)*3412969.28327645/Lifetime!$C19</f>
        <v>0</v>
      </c>
      <c r="DW108">
        <f>('RCP26 scenario'!AO21*'Unit emission'!X64)*3412969.28327645/Lifetime!$C19</f>
        <v>0</v>
      </c>
      <c r="DX108">
        <f>('RCP26 scenario'!AP21*'Unit emission'!Y64)*3412969.28327645/Lifetime!$C19</f>
        <v>0</v>
      </c>
      <c r="DY108">
        <f>('RCP26 scenario'!AQ21*'Unit emission'!Z64)*3412969.28327645/Lifetime!$C19</f>
        <v>0</v>
      </c>
      <c r="DZ108">
        <f>('RCP26 scenario'!AR21*'Unit emission'!AA64)*3412969.28327645/Lifetime!$C19</f>
        <v>0</v>
      </c>
      <c r="EA108">
        <f>('RCP26 scenario'!AS21*'Unit emission'!AB64)*3412969.28327645/Lifetime!$C19</f>
        <v>0</v>
      </c>
      <c r="EB108">
        <f>('RCP26 scenario'!AT21*'Unit emission'!AC64)*3412969.28327645/Lifetime!$C19</f>
        <v>0</v>
      </c>
      <c r="EC108">
        <f>('RCP26 scenario'!AU21*'Unit emission'!AD64)*3412969.28327645/Lifetime!$C19</f>
        <v>0</v>
      </c>
      <c r="ED108">
        <f>('RCP26 scenario'!AV21*'Unit emission'!AE64)*3412969.28327645/Lifetime!$C19</f>
        <v>0</v>
      </c>
      <c r="EE108">
        <f>('RCP26 scenario'!AW21*'Unit emission'!AF64)*3412969.28327645/Lifetime!$C19</f>
        <v>0</v>
      </c>
      <c r="EF108">
        <f>('RCP26 scenario'!AX21*'Unit emission'!AG64)*3412969.28327645/Lifetime!$C19</f>
        <v>0</v>
      </c>
      <c r="EG108">
        <f>('RCP26 scenario'!AY21*'Unit emission'!AH64)*3412969.28327645/Lifetime!$C19</f>
        <v>0</v>
      </c>
      <c r="EH108">
        <f>('RCP26 scenario'!AZ21*'Unit emission'!AI64)*3412969.28327645/Lifetime!$C19</f>
        <v>0</v>
      </c>
      <c r="EI108">
        <f>('RCP26 scenario'!BA21*'Unit emission'!AJ64)*3412969.28327645</f>
        <v>0</v>
      </c>
      <c r="EJ108" s="9">
        <f>('RCP26 scenario'!BB21*'Unit emission'!T64)*3412969.28327645/Lifetime!$C19</f>
        <v>0</v>
      </c>
      <c r="EK108" s="9">
        <f>('RCP26 scenario'!BC21*'Unit emission'!U64)*3412969.28327645/Lifetime!$C19</f>
        <v>0</v>
      </c>
      <c r="EL108" s="9">
        <f>('RCP26 scenario'!BD21*'Unit emission'!V64)*3412969.28327645/Lifetime!$C19</f>
        <v>0</v>
      </c>
      <c r="EM108" s="9">
        <f>('RCP26 scenario'!BE21*'Unit emission'!W64)*3412969.28327645/Lifetime!$C19</f>
        <v>0</v>
      </c>
      <c r="EN108" s="9">
        <f>('RCP26 scenario'!BF21*'Unit emission'!X64)*3412969.28327645/Lifetime!$C19</f>
        <v>0</v>
      </c>
      <c r="EO108" s="9">
        <f>('RCP26 scenario'!BG21*'Unit emission'!Y64)*3412969.28327645/Lifetime!$C19</f>
        <v>0</v>
      </c>
      <c r="EP108" s="9">
        <f>('RCP26 scenario'!BH21*'Unit emission'!Z64)*3412969.28327645/Lifetime!$C19</f>
        <v>0</v>
      </c>
      <c r="EQ108" s="9">
        <f>('RCP26 scenario'!BI21*'Unit emission'!AA64)*3412969.28327645/Lifetime!$C19</f>
        <v>0</v>
      </c>
      <c r="ER108" s="9">
        <f>('RCP26 scenario'!BJ21*'Unit emission'!AB64)*3412969.28327645/Lifetime!$C19</f>
        <v>0</v>
      </c>
      <c r="ES108" s="9">
        <f>('RCP26 scenario'!BK21*'Unit emission'!AC64)*3412969.28327645/Lifetime!$C19</f>
        <v>0</v>
      </c>
      <c r="ET108" s="9">
        <f>('RCP26 scenario'!BL21*'Unit emission'!AD64)*3412969.28327645/Lifetime!$C19</f>
        <v>0</v>
      </c>
      <c r="EU108" s="9">
        <f>('RCP26 scenario'!BM21*'Unit emission'!AE64)*3412969.28327645/Lifetime!$C19</f>
        <v>0</v>
      </c>
      <c r="EV108" s="9">
        <f>('RCP26 scenario'!BN21*'Unit emission'!AF64)*3412969.28327645/Lifetime!$C19</f>
        <v>0</v>
      </c>
      <c r="EW108" s="9">
        <f>('RCP26 scenario'!BO21*'Unit emission'!AG64)*3412969.28327645/Lifetime!$C19</f>
        <v>0</v>
      </c>
      <c r="EX108" s="9">
        <f>('RCP26 scenario'!BP21*'Unit emission'!AH64)*3412969.28327645/Lifetime!$C19</f>
        <v>0</v>
      </c>
      <c r="EY108" s="9">
        <f>('RCP26 scenario'!BQ21*'Unit emission'!AI64)*3412969.28327645/Lifetime!$C19</f>
        <v>0</v>
      </c>
      <c r="EZ108" s="9">
        <f>('RCP26 scenario'!BR21*'Unit emission'!AJ64)*3412969.28327645</f>
        <v>0</v>
      </c>
      <c r="FA108" s="9">
        <f>('RCP26 scenario'!BS21*'Unit emission'!T64)*3412969.28327645/Lifetime!$C19</f>
        <v>0</v>
      </c>
      <c r="FB108" s="9">
        <f>('RCP26 scenario'!BT21*'Unit emission'!U64)*3412969.28327645/Lifetime!$C19</f>
        <v>0</v>
      </c>
      <c r="FC108" s="9">
        <f>('RCP26 scenario'!BU21*'Unit emission'!V64)*3412969.28327645/Lifetime!$C19</f>
        <v>0</v>
      </c>
      <c r="FD108" s="9">
        <f>('RCP26 scenario'!BV21*'Unit emission'!W64)*3412969.28327645/Lifetime!$C19</f>
        <v>0</v>
      </c>
      <c r="FE108" s="9">
        <f>('RCP26 scenario'!BW21*'Unit emission'!X64)*3412969.28327645/Lifetime!$C19</f>
        <v>0</v>
      </c>
      <c r="FF108" s="9">
        <f>('RCP26 scenario'!BX21*'Unit emission'!Y64)*3412969.28327645/Lifetime!$C19</f>
        <v>0</v>
      </c>
      <c r="FG108" s="9">
        <f>('RCP26 scenario'!BY21*'Unit emission'!Z64)*3412969.28327645/Lifetime!$C19</f>
        <v>0</v>
      </c>
      <c r="FH108" s="9">
        <f>('RCP26 scenario'!BZ21*'Unit emission'!AA64)*3412969.28327645/Lifetime!$C19</f>
        <v>0</v>
      </c>
      <c r="FI108" s="9">
        <f>('RCP26 scenario'!CA21*'Unit emission'!AB64)*3412969.28327645/Lifetime!$C19</f>
        <v>0</v>
      </c>
      <c r="FJ108" s="9">
        <f>('RCP26 scenario'!CB21*'Unit emission'!AC64)*3412969.28327645/Lifetime!$C19</f>
        <v>0</v>
      </c>
      <c r="FK108" s="9">
        <f>('RCP26 scenario'!CC21*'Unit emission'!AD64)*3412969.28327645/Lifetime!$C19</f>
        <v>0</v>
      </c>
      <c r="FL108" s="9">
        <f>('RCP26 scenario'!CD21*'Unit emission'!AE64)*3412969.28327645/Lifetime!$C19</f>
        <v>0</v>
      </c>
      <c r="FM108" s="9">
        <f>('RCP26 scenario'!CE21*'Unit emission'!AF64)*3412969.28327645/Lifetime!$C19</f>
        <v>0</v>
      </c>
      <c r="FN108" s="9">
        <f>('RCP26 scenario'!CF21*'Unit emission'!AG64)*3412969.28327645/Lifetime!$C19</f>
        <v>0</v>
      </c>
      <c r="FO108" s="9">
        <f>('RCP26 scenario'!CG21*'Unit emission'!AH64)*3412969.28327645/Lifetime!$C19</f>
        <v>0</v>
      </c>
      <c r="FP108" s="9">
        <f>('RCP26 scenario'!CH21*'Unit emission'!AI64)*3412969.28327645/Lifetime!$C19</f>
        <v>0</v>
      </c>
      <c r="FS108">
        <v>2027</v>
      </c>
      <c r="FT108">
        <f>('RCP19 scenario'!C21*'Unit emission'!AK64)*3412969.28327645/Lifetime!$C19</f>
        <v>0</v>
      </c>
      <c r="FU108">
        <f>('RCP19 scenario'!D21*'Unit emission'!AL64)*3412969.28327645/Lifetime!$C19</f>
        <v>0</v>
      </c>
      <c r="FV108">
        <f>('RCP19 scenario'!E21*'Unit emission'!AM64)*3412969.28327645/Lifetime!$C19</f>
        <v>0</v>
      </c>
      <c r="FW108">
        <f>('RCP19 scenario'!F21*'Unit emission'!AN64)*3412969.28327645/Lifetime!$C19</f>
        <v>0</v>
      </c>
      <c r="FX108">
        <f>('RCP19 scenario'!G21*'Unit emission'!AO64)*3412969.28327645/Lifetime!$C19</f>
        <v>0</v>
      </c>
      <c r="FY108">
        <f>('RCP19 scenario'!H21*'Unit emission'!AP64)*3412969.28327645/Lifetime!$C19</f>
        <v>0</v>
      </c>
      <c r="FZ108">
        <f>('RCP19 scenario'!I21*'Unit emission'!AQ64)*3412969.28327645/Lifetime!$C19</f>
        <v>0</v>
      </c>
      <c r="GA108">
        <f>('RCP19 scenario'!J21*'Unit emission'!AR64)*3412969.28327645/Lifetime!$C19</f>
        <v>0</v>
      </c>
      <c r="GB108">
        <f>('RCP19 scenario'!K21*'Unit emission'!AS64)*3412969.28327645/Lifetime!$C19</f>
        <v>0</v>
      </c>
      <c r="GC108">
        <f>('RCP19 scenario'!L21*'Unit emission'!AT64)*3412969.28327645/Lifetime!$C19</f>
        <v>0</v>
      </c>
      <c r="GD108">
        <f>('RCP19 scenario'!M21*'Unit emission'!AU64)*3412969.28327645/Lifetime!$C19</f>
        <v>0</v>
      </c>
      <c r="GE108">
        <f>('RCP19 scenario'!N21*'Unit emission'!AV64)*3412969.28327645/Lifetime!$C19</f>
        <v>0</v>
      </c>
      <c r="GF108">
        <f>('RCP19 scenario'!O21*'Unit emission'!AW64)*3412969.28327645/Lifetime!$C19</f>
        <v>0</v>
      </c>
      <c r="GG108">
        <f>('RCP19 scenario'!P21*'Unit emission'!AX64)*3412969.28327645/Lifetime!$C19</f>
        <v>0</v>
      </c>
      <c r="GH108">
        <f>('RCP19 scenario'!Q21*'Unit emission'!AY64)*3412969.28327645/Lifetime!$C19</f>
        <v>0</v>
      </c>
      <c r="GI108">
        <f>('RCP19 scenario'!R21*'Unit emission'!AZ64)*3412969.28327645/Lifetime!$C19</f>
        <v>0</v>
      </c>
      <c r="GJ108">
        <f>('RCP19 scenario'!S21*'Unit emission'!BA64)*3412969.28327645</f>
        <v>0</v>
      </c>
      <c r="GK108">
        <f>('RCP19 scenario'!T21*'Unit emission'!AK64)*3412969.28327645/Lifetime!$C19</f>
        <v>0</v>
      </c>
      <c r="GL108">
        <f>('RCP19 scenario'!U21*'Unit emission'!AL64)*3412969.28327645/Lifetime!$C19</f>
        <v>0</v>
      </c>
      <c r="GM108">
        <f>('RCP19 scenario'!V21*'Unit emission'!AM64)*3412969.28327645/Lifetime!$C19</f>
        <v>0</v>
      </c>
      <c r="GN108">
        <f>('RCP19 scenario'!W21*'Unit emission'!AN64)*3412969.28327645/Lifetime!$C19</f>
        <v>0</v>
      </c>
      <c r="GO108">
        <f>('RCP19 scenario'!X21*'Unit emission'!AO64)*3412969.28327645/Lifetime!$C19</f>
        <v>0</v>
      </c>
      <c r="GP108">
        <f>('RCP19 scenario'!Y21*'Unit emission'!AP64)*3412969.28327645/Lifetime!$C19</f>
        <v>0</v>
      </c>
      <c r="GQ108">
        <f>('RCP19 scenario'!Z21*'Unit emission'!AQ64)*3412969.28327645/Lifetime!$C19</f>
        <v>0</v>
      </c>
      <c r="GR108">
        <f>('RCP19 scenario'!AA21*'Unit emission'!AR64)*3412969.28327645/Lifetime!$C19</f>
        <v>0</v>
      </c>
      <c r="GS108">
        <f>('RCP19 scenario'!AB21*'Unit emission'!AS64)*3412969.28327645/Lifetime!$C19</f>
        <v>0</v>
      </c>
      <c r="GT108">
        <f>('RCP19 scenario'!AC21*'Unit emission'!AT64)*3412969.28327645/Lifetime!$C19</f>
        <v>0</v>
      </c>
      <c r="GU108">
        <f>('RCP19 scenario'!AD21*'Unit emission'!AU64)*3412969.28327645/Lifetime!$C19</f>
        <v>0</v>
      </c>
      <c r="GV108">
        <f>('RCP19 scenario'!AE21*'Unit emission'!AV64)*3412969.28327645/Lifetime!$C19</f>
        <v>0</v>
      </c>
      <c r="GW108">
        <f>('RCP19 scenario'!AF21*'Unit emission'!AW64)*3412969.28327645/Lifetime!$C19</f>
        <v>0</v>
      </c>
      <c r="GX108">
        <f>('RCP19 scenario'!AG21*'Unit emission'!AX64)*3412969.28327645/Lifetime!$C19</f>
        <v>0</v>
      </c>
      <c r="GY108">
        <f>('RCP19 scenario'!AH21*'Unit emission'!AY64)*3412969.28327645/Lifetime!$C19</f>
        <v>0</v>
      </c>
      <c r="GZ108">
        <f>('RCP19 scenario'!AI21*'Unit emission'!AZ64)*3412969.28327645/Lifetime!$C19</f>
        <v>0</v>
      </c>
      <c r="HA108">
        <f>('RCP19 scenario'!AJ21*'Unit emission'!BA64)*3412969.28327645</f>
        <v>0</v>
      </c>
      <c r="HB108">
        <f>('RCP19 scenario'!AK21*'Unit emission'!AK64)*3412969.28327645/Lifetime!$C19</f>
        <v>0</v>
      </c>
      <c r="HC108">
        <f>('RCP19 scenario'!AL21*'Unit emission'!AL64)*3412969.28327645/Lifetime!$C19</f>
        <v>0</v>
      </c>
      <c r="HD108">
        <f>('RCP19 scenario'!AM21*'Unit emission'!AM64)*3412969.28327645/Lifetime!$C19</f>
        <v>0</v>
      </c>
      <c r="HE108">
        <f>('RCP19 scenario'!AN21*'Unit emission'!AN64)*3412969.28327645/Lifetime!$C19</f>
        <v>0</v>
      </c>
      <c r="HF108">
        <f>('RCP19 scenario'!AO21*'Unit emission'!AO64)*3412969.28327645/Lifetime!$C19</f>
        <v>0</v>
      </c>
      <c r="HG108">
        <f>('RCP19 scenario'!AP21*'Unit emission'!AP64)*3412969.28327645/Lifetime!$C19</f>
        <v>0</v>
      </c>
      <c r="HH108">
        <f>('RCP19 scenario'!AQ21*'Unit emission'!AQ64)*3412969.28327645/Lifetime!$C19</f>
        <v>0</v>
      </c>
      <c r="HI108">
        <f>('RCP19 scenario'!AR21*'Unit emission'!AR64)*3412969.28327645/Lifetime!$C19</f>
        <v>0</v>
      </c>
      <c r="HJ108">
        <f>('RCP19 scenario'!AS21*'Unit emission'!AS64)*3412969.28327645/Lifetime!$C19</f>
        <v>0</v>
      </c>
      <c r="HK108">
        <f>('RCP19 scenario'!AT21*'Unit emission'!AT64)*3412969.28327645/Lifetime!$C19</f>
        <v>0</v>
      </c>
      <c r="HL108">
        <f>('RCP19 scenario'!AU21*'Unit emission'!AU64)*3412969.28327645/Lifetime!$C19</f>
        <v>0</v>
      </c>
      <c r="HM108">
        <f>('RCP19 scenario'!AV21*'Unit emission'!AV64)*3412969.28327645/Lifetime!$C19</f>
        <v>0</v>
      </c>
      <c r="HN108">
        <f>('RCP19 scenario'!AW21*'Unit emission'!AW64)*3412969.28327645/Lifetime!$C19</f>
        <v>0</v>
      </c>
      <c r="HO108">
        <f>('RCP19 scenario'!AX21*'Unit emission'!AX64)*3412969.28327645/Lifetime!$C19</f>
        <v>0</v>
      </c>
      <c r="HP108">
        <f>('RCP19 scenario'!AY21*'Unit emission'!AY64)*3412969.28327645/Lifetime!$C19</f>
        <v>0</v>
      </c>
      <c r="HQ108">
        <f>('RCP19 scenario'!AZ21*'Unit emission'!AZ64)*3412969.28327645/Lifetime!$C19</f>
        <v>0</v>
      </c>
      <c r="HR108">
        <f>('RCP19 scenario'!BA21*'Unit emission'!BA64)*3412969.28327645</f>
        <v>0</v>
      </c>
      <c r="HS108" s="9">
        <f>('RCP19 scenario'!BB21*'Unit emission'!AK64)*3412969.28327645/Lifetime!$C19</f>
        <v>0</v>
      </c>
      <c r="HT108" s="9">
        <f>('RCP19 scenario'!BC21*'Unit emission'!AL64)*3412969.28327645/Lifetime!$C19</f>
        <v>0</v>
      </c>
      <c r="HU108" s="9">
        <f>('RCP19 scenario'!BD21*'Unit emission'!AM64)*3412969.28327645/Lifetime!$C19</f>
        <v>0</v>
      </c>
      <c r="HV108" s="9">
        <f>('RCP19 scenario'!BE21*'Unit emission'!AN64)*3412969.28327645/Lifetime!$C19</f>
        <v>0</v>
      </c>
      <c r="HW108" s="9">
        <f>('RCP19 scenario'!BF21*'Unit emission'!AO64)*3412969.28327645/Lifetime!$C19</f>
        <v>0</v>
      </c>
      <c r="HX108" s="9">
        <f>('RCP19 scenario'!BG21*'Unit emission'!AP64)*3412969.28327645/Lifetime!$C19</f>
        <v>0</v>
      </c>
      <c r="HY108" s="9">
        <f>('RCP19 scenario'!BH21*'Unit emission'!AQ64)*3412969.28327645/Lifetime!$C19</f>
        <v>0</v>
      </c>
      <c r="HZ108" s="9">
        <f>('RCP19 scenario'!BI21*'Unit emission'!AR64)*3412969.28327645/Lifetime!$C19</f>
        <v>0</v>
      </c>
      <c r="IA108" s="9">
        <f>('RCP19 scenario'!BJ21*'Unit emission'!AS64)*3412969.28327645/Lifetime!$C19</f>
        <v>0</v>
      </c>
      <c r="IB108" s="9">
        <f>('RCP19 scenario'!BK21*'Unit emission'!AT64)*3412969.28327645/Lifetime!$C19</f>
        <v>0</v>
      </c>
      <c r="IC108" s="9">
        <f>('RCP19 scenario'!BL21*'Unit emission'!AU64)*3412969.28327645/Lifetime!$C19</f>
        <v>0</v>
      </c>
      <c r="ID108" s="9">
        <f>('RCP19 scenario'!BM21*'Unit emission'!AV64)*3412969.28327645/Lifetime!$C19</f>
        <v>0</v>
      </c>
      <c r="IE108" s="9">
        <f>('RCP19 scenario'!BN21*'Unit emission'!AW64)*3412969.28327645/Lifetime!$C19</f>
        <v>0</v>
      </c>
      <c r="IF108" s="9">
        <f>('RCP19 scenario'!BO21*'Unit emission'!AX64)*3412969.28327645/Lifetime!$C19</f>
        <v>0</v>
      </c>
      <c r="IG108" s="9">
        <f>('RCP19 scenario'!BP21*'Unit emission'!AY64)*3412969.28327645/Lifetime!$C19</f>
        <v>0</v>
      </c>
      <c r="IH108" s="9">
        <f>('RCP19 scenario'!BQ21*'Unit emission'!AZ64)*3412969.28327645/Lifetime!$C19</f>
        <v>0</v>
      </c>
      <c r="II108" s="9">
        <f>('RCP19 scenario'!BR21*'Unit emission'!BA64)*3412969.28327645</f>
        <v>0</v>
      </c>
      <c r="IJ108" s="9">
        <f>('RCP19 scenario'!BS21*'Unit emission'!AK64)*3412969.28327645/Lifetime!$C19</f>
        <v>0</v>
      </c>
      <c r="IK108" s="9">
        <f>('RCP19 scenario'!BT21*'Unit emission'!AL64)*3412969.28327645/Lifetime!$C19</f>
        <v>0</v>
      </c>
      <c r="IL108" s="9">
        <f>('RCP19 scenario'!BU21*'Unit emission'!AM64)*3412969.28327645/Lifetime!$C19</f>
        <v>0</v>
      </c>
      <c r="IM108" s="9">
        <f>('RCP19 scenario'!BV21*'Unit emission'!AN64)*3412969.28327645/Lifetime!$C19</f>
        <v>0</v>
      </c>
      <c r="IN108" s="9">
        <f>('RCP19 scenario'!BW21*'Unit emission'!AO64)*3412969.28327645/Lifetime!$C19</f>
        <v>0</v>
      </c>
      <c r="IO108" s="9">
        <f>('RCP19 scenario'!BX21*'Unit emission'!AP64)*3412969.28327645/Lifetime!$C19</f>
        <v>0</v>
      </c>
      <c r="IP108" s="9">
        <f>('RCP19 scenario'!BY21*'Unit emission'!AQ64)*3412969.28327645/Lifetime!$C19</f>
        <v>0</v>
      </c>
      <c r="IQ108" s="9">
        <f>('RCP19 scenario'!BZ21*'Unit emission'!AR64)*3412969.28327645/Lifetime!$C19</f>
        <v>0</v>
      </c>
      <c r="IR108" s="9">
        <f>('RCP19 scenario'!CA21*'Unit emission'!AS64)*3412969.28327645/Lifetime!$C19</f>
        <v>0</v>
      </c>
      <c r="IS108" s="9">
        <f>('RCP19 scenario'!CB21*'Unit emission'!AT64)*3412969.28327645/Lifetime!$C19</f>
        <v>0</v>
      </c>
      <c r="IT108" s="9">
        <f>('RCP19 scenario'!CC21*'Unit emission'!AU64)*3412969.28327645/Lifetime!$C19</f>
        <v>0</v>
      </c>
      <c r="IU108" s="9">
        <f>('RCP19 scenario'!CD21*'Unit emission'!AV64)*3412969.28327645/Lifetime!$C19</f>
        <v>0</v>
      </c>
      <c r="IV108" s="9">
        <f>('RCP19 scenario'!CE21*'Unit emission'!AW64)*3412969.28327645/Lifetime!$C19</f>
        <v>0</v>
      </c>
      <c r="IW108" s="9">
        <f>('RCP19 scenario'!CF21*'Unit emission'!AX64)*3412969.28327645/Lifetime!$C19</f>
        <v>0</v>
      </c>
      <c r="IX108" s="9">
        <f>('RCP19 scenario'!CG21*'Unit emission'!AY64)*3412969.28327645/Lifetime!$C19</f>
        <v>0</v>
      </c>
      <c r="IY108" s="9">
        <f>('RCP19 scenario'!CH21*'Unit emission'!AZ64)*3412969.28327645/Lifetime!$C19</f>
        <v>0</v>
      </c>
    </row>
    <row r="109" spans="1:259" x14ac:dyDescent="0.25">
      <c r="A109">
        <v>2028</v>
      </c>
      <c r="B109">
        <f>('Base-scenario'!C22*'Unit emission'!C65)*3412969.28327645/Lifetime!$C20</f>
        <v>0</v>
      </c>
      <c r="C109">
        <f>('Base-scenario'!D22*'Unit emission'!D65)*3412969.28327645/Lifetime!$C20</f>
        <v>0</v>
      </c>
      <c r="D109">
        <f>('Base-scenario'!E22*'Unit emission'!E65)*3412969.28327645/Lifetime!$C20</f>
        <v>0</v>
      </c>
      <c r="E109">
        <f>('Base-scenario'!F22*'Unit emission'!F65)*3412969.28327645/Lifetime!$C20</f>
        <v>0</v>
      </c>
      <c r="F109">
        <f>('Base-scenario'!G22*'Unit emission'!G65)*3412969.28327645/Lifetime!$C20</f>
        <v>0</v>
      </c>
      <c r="G109">
        <f>('Base-scenario'!H22*'Unit emission'!H65)*3412969.28327645/Lifetime!$C20</f>
        <v>0</v>
      </c>
      <c r="H109">
        <f>('Base-scenario'!I22*'Unit emission'!I65)*3412969.28327645/Lifetime!$C20</f>
        <v>0</v>
      </c>
      <c r="I109">
        <f>('Base-scenario'!J22*'Unit emission'!J65)*3412969.28327645/Lifetime!$C20</f>
        <v>0</v>
      </c>
      <c r="J109">
        <f>('Base-scenario'!K22*'Unit emission'!K65)*3412969.28327645/Lifetime!$C20</f>
        <v>0</v>
      </c>
      <c r="K109">
        <f>('Base-scenario'!L22*'Unit emission'!L65)*3412969.28327645/Lifetime!$C20</f>
        <v>0</v>
      </c>
      <c r="L109">
        <f>('Base-scenario'!M22*'Unit emission'!M65)*3412969.28327645/Lifetime!$C20</f>
        <v>0</v>
      </c>
      <c r="M109">
        <f>('Base-scenario'!N22*'Unit emission'!N65)*3412969.28327645/Lifetime!$C20</f>
        <v>0</v>
      </c>
      <c r="N109">
        <f>('Base-scenario'!O22*'Unit emission'!O65)*3412969.28327645/Lifetime!$C20</f>
        <v>0</v>
      </c>
      <c r="O109">
        <f>('Base-scenario'!P22*'Unit emission'!P65)*3412969.28327645/Lifetime!$C20</f>
        <v>0</v>
      </c>
      <c r="P109">
        <f>('Base-scenario'!Q22*'Unit emission'!Q65)*3412969.28327645/Lifetime!$C20</f>
        <v>0</v>
      </c>
      <c r="Q109">
        <f>('Base-scenario'!R22*'Unit emission'!R65)*3412969.28327645/Lifetime!$C20</f>
        <v>0</v>
      </c>
      <c r="R109">
        <v>18</v>
      </c>
      <c r="S109">
        <f>('Base-scenario'!T22*'Unit emission'!C65)*3412969.28327645/Lifetime!$C20</f>
        <v>0</v>
      </c>
      <c r="T109">
        <f>('Base-scenario'!U22*'Unit emission'!D65)*3412969.28327645/Lifetime!$C20</f>
        <v>0</v>
      </c>
      <c r="U109">
        <f>('Base-scenario'!V22*'Unit emission'!E65)*3412969.28327645/Lifetime!$C20</f>
        <v>0</v>
      </c>
      <c r="V109">
        <f>('Base-scenario'!W22*'Unit emission'!F65)*3412969.28327645/Lifetime!$C20</f>
        <v>0</v>
      </c>
      <c r="W109">
        <f>('Base-scenario'!X22*'Unit emission'!G65)*3412969.28327645/Lifetime!$C20</f>
        <v>0</v>
      </c>
      <c r="X109">
        <f>('Base-scenario'!Y22*'Unit emission'!H65)*3412969.28327645/Lifetime!$C20</f>
        <v>0</v>
      </c>
      <c r="Y109">
        <f>('Base-scenario'!Z22*'Unit emission'!I65)*3412969.28327645/Lifetime!$C20</f>
        <v>0</v>
      </c>
      <c r="Z109">
        <f>('Base-scenario'!AA22*'Unit emission'!J65)*3412969.28327645/Lifetime!$C20</f>
        <v>0</v>
      </c>
      <c r="AA109">
        <f>('Base-scenario'!AB22*'Unit emission'!K65)*3412969.28327645/Lifetime!$C20</f>
        <v>0</v>
      </c>
      <c r="AB109">
        <f>('Base-scenario'!AC22*'Unit emission'!L65)*3412969.28327645/Lifetime!$C20</f>
        <v>0</v>
      </c>
      <c r="AC109">
        <f>('Base-scenario'!AD22*'Unit emission'!M65)*3412969.28327645/Lifetime!$C20</f>
        <v>0</v>
      </c>
      <c r="AD109">
        <f>('Base-scenario'!AE22*'Unit emission'!N65)*3412969.28327645/Lifetime!$C20</f>
        <v>0</v>
      </c>
      <c r="AE109">
        <f>('Base-scenario'!AF22*'Unit emission'!O65)*3412969.28327645/Lifetime!$C20</f>
        <v>0</v>
      </c>
      <c r="AF109">
        <f>('Base-scenario'!AG22*'Unit emission'!P65)*3412969.28327645/Lifetime!$C20</f>
        <v>0</v>
      </c>
      <c r="AG109">
        <f>('Base-scenario'!AH22*'Unit emission'!Q65)*3412969.28327645/Lifetime!$C20</f>
        <v>0</v>
      </c>
      <c r="AH109">
        <f>('Base-scenario'!AI22*'Unit emission'!R65)*3412969.28327645/Lifetime!$C20</f>
        <v>0</v>
      </c>
      <c r="AI109">
        <v>18</v>
      </c>
      <c r="AJ109">
        <f>('Base-scenario'!AK22*'Unit emission'!C65)*3412969.28327645/Lifetime!$C20</f>
        <v>0</v>
      </c>
      <c r="AK109">
        <f>('Base-scenario'!AL22*'Unit emission'!D65)*3412969.28327645/Lifetime!$C20</f>
        <v>0</v>
      </c>
      <c r="AL109">
        <f>('Base-scenario'!AM22*'Unit emission'!E65)*3412969.28327645/Lifetime!$C20</f>
        <v>0</v>
      </c>
      <c r="AM109">
        <f>('Base-scenario'!AN22*'Unit emission'!F65)*3412969.28327645/Lifetime!$C20</f>
        <v>0</v>
      </c>
      <c r="AN109">
        <f>('Base-scenario'!AO22*'Unit emission'!G65)*3412969.28327645/Lifetime!$C20</f>
        <v>0</v>
      </c>
      <c r="AO109">
        <f>('Base-scenario'!AP22*'Unit emission'!H65)*3412969.28327645/Lifetime!$C20</f>
        <v>0</v>
      </c>
      <c r="AP109">
        <f>('Base-scenario'!AQ22*'Unit emission'!I65)*3412969.28327645/Lifetime!$C20</f>
        <v>0</v>
      </c>
      <c r="AQ109">
        <f>('Base-scenario'!AR22*'Unit emission'!J65)*3412969.28327645/Lifetime!$C20</f>
        <v>0</v>
      </c>
      <c r="AR109">
        <f>('Base-scenario'!AS22*'Unit emission'!K65)*3412969.28327645/Lifetime!$C20</f>
        <v>0</v>
      </c>
      <c r="AS109">
        <f>('Base-scenario'!AT22*'Unit emission'!L65)*3412969.28327645/Lifetime!$C20</f>
        <v>0</v>
      </c>
      <c r="AT109">
        <f>('Base-scenario'!AU22*'Unit emission'!M65)*3412969.28327645/Lifetime!$C20</f>
        <v>0</v>
      </c>
      <c r="AU109">
        <f>('Base-scenario'!AV22*'Unit emission'!N65)*3412969.28327645/Lifetime!$C20</f>
        <v>0</v>
      </c>
      <c r="AV109">
        <f>('Base-scenario'!AW22*'Unit emission'!O65)*3412969.28327645/Lifetime!$C20</f>
        <v>0</v>
      </c>
      <c r="AW109">
        <f>('Base-scenario'!AX22*'Unit emission'!P65)*3412969.28327645/Lifetime!$C20</f>
        <v>0</v>
      </c>
      <c r="AX109">
        <f>('Base-scenario'!AY22*'Unit emission'!Q65)*3412969.28327645/Lifetime!$C20</f>
        <v>0</v>
      </c>
      <c r="AY109">
        <f>('Base-scenario'!AZ22*'Unit emission'!R65)*3412969.28327645/Lifetime!$C20</f>
        <v>0</v>
      </c>
      <c r="AZ109">
        <v>18</v>
      </c>
      <c r="BA109" s="9">
        <f>('Base-scenario'!BB22*'Unit emission'!C65)*3412969.28327645/Lifetime!$C20</f>
        <v>0</v>
      </c>
      <c r="BB109" s="9">
        <f>('Base-scenario'!BC22*'Unit emission'!D65)*3412969.28327645/Lifetime!$C20</f>
        <v>0</v>
      </c>
      <c r="BC109" s="9">
        <f>('Base-scenario'!BD22*'Unit emission'!E65)*3412969.28327645/Lifetime!$C20</f>
        <v>0</v>
      </c>
      <c r="BD109" s="9">
        <f>('Base-scenario'!BE22*'Unit emission'!F65)*3412969.28327645/Lifetime!$C20</f>
        <v>0</v>
      </c>
      <c r="BE109" s="9">
        <f>('Base-scenario'!BF22*'Unit emission'!G65)*3412969.28327645/Lifetime!$C20</f>
        <v>0</v>
      </c>
      <c r="BF109" s="9">
        <f>('Base-scenario'!BG22*'Unit emission'!H65)*3412969.28327645/Lifetime!$C20</f>
        <v>0</v>
      </c>
      <c r="BG109" s="9">
        <f>('Base-scenario'!BH22*'Unit emission'!I65)*3412969.28327645/Lifetime!$C20</f>
        <v>0</v>
      </c>
      <c r="BH109" s="9">
        <f>('Base-scenario'!BI22*'Unit emission'!J65)*3412969.28327645/Lifetime!$C20</f>
        <v>0</v>
      </c>
      <c r="BI109" s="9">
        <f>('Base-scenario'!BJ22*'Unit emission'!K65)*3412969.28327645/Lifetime!$C20</f>
        <v>0</v>
      </c>
      <c r="BJ109" s="9">
        <f>('Base-scenario'!BK22*'Unit emission'!L65)*3412969.28327645/Lifetime!$C20</f>
        <v>0</v>
      </c>
      <c r="BK109" s="9">
        <f>('Base-scenario'!BL22*'Unit emission'!M65)*3412969.28327645/Lifetime!$C20</f>
        <v>0</v>
      </c>
      <c r="BL109" s="9">
        <f>('Base-scenario'!BM22*'Unit emission'!N65)*3412969.28327645/Lifetime!$C20</f>
        <v>0</v>
      </c>
      <c r="BM109" s="9">
        <f>('Base-scenario'!BN22*'Unit emission'!O65)*3412969.28327645/Lifetime!$C20</f>
        <v>0</v>
      </c>
      <c r="BN109" s="9">
        <f>('Base-scenario'!BO22*'Unit emission'!P65)*3412969.28327645/Lifetime!$C20</f>
        <v>0</v>
      </c>
      <c r="BO109" s="9">
        <f>('Base-scenario'!BP22*'Unit emission'!Q65)*3412969.28327645/Lifetime!$C20</f>
        <v>0</v>
      </c>
      <c r="BP109" s="9">
        <f>('Base-scenario'!BQ22*'Unit emission'!R65)*3412969.28327645/Lifetime!$C20</f>
        <v>0</v>
      </c>
      <c r="BQ109" s="9">
        <v>18</v>
      </c>
      <c r="BR109" s="9">
        <f>('Base-scenario'!BS22*'Unit emission'!C65)*3412969.28327645/Lifetime!$C20</f>
        <v>0</v>
      </c>
      <c r="BS109" s="9">
        <f>('Base-scenario'!BT22*'Unit emission'!D65)*3412969.28327645/Lifetime!$C20</f>
        <v>0</v>
      </c>
      <c r="BT109" s="9">
        <f>('Base-scenario'!BU22*'Unit emission'!E65)*3412969.28327645/Lifetime!$C20</f>
        <v>0</v>
      </c>
      <c r="BU109" s="9">
        <f>('Base-scenario'!BV22*'Unit emission'!F65)*3412969.28327645/Lifetime!$C20</f>
        <v>0</v>
      </c>
      <c r="BV109" s="9">
        <f>('Base-scenario'!BW22*'Unit emission'!G65)*3412969.28327645/Lifetime!$C20</f>
        <v>0</v>
      </c>
      <c r="BW109" s="9">
        <f>('Base-scenario'!BX22*'Unit emission'!H65)*3412969.28327645/Lifetime!$C20</f>
        <v>0</v>
      </c>
      <c r="BX109" s="9">
        <f>('Base-scenario'!BY22*'Unit emission'!I65)*3412969.28327645/Lifetime!$C20</f>
        <v>0</v>
      </c>
      <c r="BY109" s="9">
        <f>('Base-scenario'!BZ22*'Unit emission'!J65)*3412969.28327645/Lifetime!$C20</f>
        <v>0</v>
      </c>
      <c r="BZ109" s="9">
        <f>('Base-scenario'!CA22*'Unit emission'!K65)*3412969.28327645/Lifetime!$C20</f>
        <v>0</v>
      </c>
      <c r="CA109" s="9">
        <f>('Base-scenario'!CB22*'Unit emission'!L65)*3412969.28327645/Lifetime!$C20</f>
        <v>0</v>
      </c>
      <c r="CB109" s="9">
        <f>('Base-scenario'!CC22*'Unit emission'!M65)*3412969.28327645/Lifetime!$C20</f>
        <v>0</v>
      </c>
      <c r="CC109" s="9">
        <f>('Base-scenario'!CD22*'Unit emission'!N65)*3412969.28327645/Lifetime!$C20</f>
        <v>0</v>
      </c>
      <c r="CD109" s="9">
        <f>('Base-scenario'!CE22*'Unit emission'!O65)*3412969.28327645/Lifetime!$C20</f>
        <v>0</v>
      </c>
      <c r="CE109" s="9">
        <f>('Base-scenario'!CF22*'Unit emission'!P65)*3412969.28327645/Lifetime!$C20</f>
        <v>0</v>
      </c>
      <c r="CF109" s="9">
        <f>('Base-scenario'!CG22*'Unit emission'!Q65)*3412969.28327645/Lifetime!$C20</f>
        <v>0</v>
      </c>
      <c r="CG109" s="9">
        <f>('Base-scenario'!CH22*'Unit emission'!R65)*3412969.28327645/Lifetime!$C20</f>
        <v>0</v>
      </c>
      <c r="CJ109">
        <v>2028</v>
      </c>
      <c r="CK109">
        <f>('RCP26 scenario'!C22*'Unit emission'!T65)*3412969.28327645/Lifetime!$C20</f>
        <v>0</v>
      </c>
      <c r="CL109">
        <f>('RCP26 scenario'!D22*'Unit emission'!U65)*3412969.28327645/Lifetime!$C20</f>
        <v>0</v>
      </c>
      <c r="CM109">
        <f>('RCP26 scenario'!E22*'Unit emission'!V65)*3412969.28327645/Lifetime!$C20</f>
        <v>0</v>
      </c>
      <c r="CN109">
        <f>('RCP26 scenario'!F22*'Unit emission'!W65)*3412969.28327645/Lifetime!$C20</f>
        <v>0</v>
      </c>
      <c r="CO109">
        <f>('RCP26 scenario'!G22*'Unit emission'!X65)*3412969.28327645/Lifetime!$C20</f>
        <v>0</v>
      </c>
      <c r="CP109">
        <f>('RCP26 scenario'!H22*'Unit emission'!Y65)*3412969.28327645/Lifetime!$C20</f>
        <v>0</v>
      </c>
      <c r="CQ109">
        <f>('RCP26 scenario'!I22*'Unit emission'!Z65)*3412969.28327645/Lifetime!$C20</f>
        <v>0</v>
      </c>
      <c r="CR109">
        <f>('RCP26 scenario'!J22*'Unit emission'!AA65)*3412969.28327645/Lifetime!$C20</f>
        <v>0</v>
      </c>
      <c r="CS109">
        <f>('RCP26 scenario'!K22*'Unit emission'!AB65)*3412969.28327645/Lifetime!$C20</f>
        <v>0</v>
      </c>
      <c r="CT109">
        <f>('RCP26 scenario'!L22*'Unit emission'!AC65)*3412969.28327645/Lifetime!$C20</f>
        <v>0</v>
      </c>
      <c r="CU109">
        <f>('RCP26 scenario'!M22*'Unit emission'!AD65)*3412969.28327645/Lifetime!$C20</f>
        <v>0</v>
      </c>
      <c r="CV109">
        <f>('RCP26 scenario'!N22*'Unit emission'!AE65)*3412969.28327645/Lifetime!$C20</f>
        <v>0</v>
      </c>
      <c r="CW109">
        <f>('RCP26 scenario'!O22*'Unit emission'!AF65)*3412969.28327645/Lifetime!$C20</f>
        <v>0</v>
      </c>
      <c r="CX109">
        <f>('RCP26 scenario'!P22*'Unit emission'!AG65)*3412969.28327645/Lifetime!$C20</f>
        <v>0</v>
      </c>
      <c r="CY109">
        <f>('RCP26 scenario'!Q22*'Unit emission'!AH65)*3412969.28327645/Lifetime!$C20</f>
        <v>0</v>
      </c>
      <c r="CZ109">
        <f>('RCP26 scenario'!R22*'Unit emission'!AI65)*3412969.28327645/Lifetime!$C20</f>
        <v>0</v>
      </c>
      <c r="DA109">
        <f>('RCP26 scenario'!S22*'Unit emission'!AJ65)*3412969.28327645</f>
        <v>0</v>
      </c>
      <c r="DB109">
        <f>('RCP26 scenario'!T22*'Unit emission'!T65)*3412969.28327645/Lifetime!$C20</f>
        <v>0</v>
      </c>
      <c r="DC109">
        <f>('RCP26 scenario'!U22*'Unit emission'!U65)*3412969.28327645/Lifetime!$C20</f>
        <v>0</v>
      </c>
      <c r="DD109">
        <f>('RCP26 scenario'!V22*'Unit emission'!V65)*3412969.28327645/Lifetime!$C20</f>
        <v>0</v>
      </c>
      <c r="DE109">
        <f>('RCP26 scenario'!W22*'Unit emission'!W65)*3412969.28327645/Lifetime!$C20</f>
        <v>0</v>
      </c>
      <c r="DF109">
        <f>('RCP26 scenario'!X22*'Unit emission'!X65)*3412969.28327645/Lifetime!$C20</f>
        <v>0</v>
      </c>
      <c r="DG109">
        <f>('RCP26 scenario'!Y22*'Unit emission'!Y65)*3412969.28327645/Lifetime!$C20</f>
        <v>0</v>
      </c>
      <c r="DH109">
        <f>('RCP26 scenario'!Z22*'Unit emission'!Z65)*3412969.28327645/Lifetime!$C20</f>
        <v>0</v>
      </c>
      <c r="DI109">
        <f>('RCP26 scenario'!AA22*'Unit emission'!AA65)*3412969.28327645/Lifetime!$C20</f>
        <v>0</v>
      </c>
      <c r="DJ109">
        <f>('RCP26 scenario'!AB22*'Unit emission'!AB65)*3412969.28327645/Lifetime!$C20</f>
        <v>0</v>
      </c>
      <c r="DK109">
        <f>('RCP26 scenario'!AC22*'Unit emission'!AC65)*3412969.28327645/Lifetime!$C20</f>
        <v>0</v>
      </c>
      <c r="DL109">
        <f>('RCP26 scenario'!AD22*'Unit emission'!AD65)*3412969.28327645/Lifetime!$C20</f>
        <v>0</v>
      </c>
      <c r="DM109">
        <f>('RCP26 scenario'!AE22*'Unit emission'!AE65)*3412969.28327645/Lifetime!$C20</f>
        <v>0</v>
      </c>
      <c r="DN109">
        <f>('RCP26 scenario'!AF22*'Unit emission'!AF65)*3412969.28327645/Lifetime!$C20</f>
        <v>0</v>
      </c>
      <c r="DO109">
        <f>('RCP26 scenario'!AG22*'Unit emission'!AG65)*3412969.28327645/Lifetime!$C20</f>
        <v>0</v>
      </c>
      <c r="DP109">
        <f>('RCP26 scenario'!AH22*'Unit emission'!AH65)*3412969.28327645/Lifetime!$C20</f>
        <v>0</v>
      </c>
      <c r="DQ109">
        <f>('RCP26 scenario'!AI22*'Unit emission'!AI65)*3412969.28327645/Lifetime!$C20</f>
        <v>0</v>
      </c>
      <c r="DR109">
        <f>('RCP26 scenario'!AJ22*'Unit emission'!AJ65)*3412969.28327645</f>
        <v>0</v>
      </c>
      <c r="DS109">
        <f>('RCP26 scenario'!AK22*'Unit emission'!T65)*3412969.28327645/Lifetime!$C20</f>
        <v>0</v>
      </c>
      <c r="DT109">
        <f>('RCP26 scenario'!AL22*'Unit emission'!U65)*3412969.28327645/Lifetime!$C20</f>
        <v>0</v>
      </c>
      <c r="DU109">
        <f>('RCP26 scenario'!AM22*'Unit emission'!V65)*3412969.28327645/Lifetime!$C20</f>
        <v>0</v>
      </c>
      <c r="DV109">
        <f>('RCP26 scenario'!AN22*'Unit emission'!W65)*3412969.28327645/Lifetime!$C20</f>
        <v>0</v>
      </c>
      <c r="DW109">
        <f>('RCP26 scenario'!AO22*'Unit emission'!X65)*3412969.28327645/Lifetime!$C20</f>
        <v>0</v>
      </c>
      <c r="DX109">
        <f>('RCP26 scenario'!AP22*'Unit emission'!Y65)*3412969.28327645/Lifetime!$C20</f>
        <v>0</v>
      </c>
      <c r="DY109">
        <f>('RCP26 scenario'!AQ22*'Unit emission'!Z65)*3412969.28327645/Lifetime!$C20</f>
        <v>0</v>
      </c>
      <c r="DZ109">
        <f>('RCP26 scenario'!AR22*'Unit emission'!AA65)*3412969.28327645/Lifetime!$C20</f>
        <v>0</v>
      </c>
      <c r="EA109">
        <f>('RCP26 scenario'!AS22*'Unit emission'!AB65)*3412969.28327645/Lifetime!$C20</f>
        <v>0</v>
      </c>
      <c r="EB109">
        <f>('RCP26 scenario'!AT22*'Unit emission'!AC65)*3412969.28327645/Lifetime!$C20</f>
        <v>0</v>
      </c>
      <c r="EC109">
        <f>('RCP26 scenario'!AU22*'Unit emission'!AD65)*3412969.28327645/Lifetime!$C20</f>
        <v>0</v>
      </c>
      <c r="ED109">
        <f>('RCP26 scenario'!AV22*'Unit emission'!AE65)*3412969.28327645/Lifetime!$C20</f>
        <v>0</v>
      </c>
      <c r="EE109">
        <f>('RCP26 scenario'!AW22*'Unit emission'!AF65)*3412969.28327645/Lifetime!$C20</f>
        <v>0</v>
      </c>
      <c r="EF109">
        <f>('RCP26 scenario'!AX22*'Unit emission'!AG65)*3412969.28327645/Lifetime!$C20</f>
        <v>0</v>
      </c>
      <c r="EG109">
        <f>('RCP26 scenario'!AY22*'Unit emission'!AH65)*3412969.28327645/Lifetime!$C20</f>
        <v>0</v>
      </c>
      <c r="EH109">
        <f>('RCP26 scenario'!AZ22*'Unit emission'!AI65)*3412969.28327645/Lifetime!$C20</f>
        <v>0</v>
      </c>
      <c r="EI109">
        <f>('RCP26 scenario'!BA22*'Unit emission'!AJ65)*3412969.28327645</f>
        <v>0</v>
      </c>
      <c r="EJ109" s="9">
        <f>('RCP26 scenario'!BB22*'Unit emission'!T65)*3412969.28327645/Lifetime!$C20</f>
        <v>0</v>
      </c>
      <c r="EK109" s="9">
        <f>('RCP26 scenario'!BC22*'Unit emission'!U65)*3412969.28327645/Lifetime!$C20</f>
        <v>0</v>
      </c>
      <c r="EL109" s="9">
        <f>('RCP26 scenario'!BD22*'Unit emission'!V65)*3412969.28327645/Lifetime!$C20</f>
        <v>0</v>
      </c>
      <c r="EM109" s="9">
        <f>('RCP26 scenario'!BE22*'Unit emission'!W65)*3412969.28327645/Lifetime!$C20</f>
        <v>0</v>
      </c>
      <c r="EN109" s="9">
        <f>('RCP26 scenario'!BF22*'Unit emission'!X65)*3412969.28327645/Lifetime!$C20</f>
        <v>0</v>
      </c>
      <c r="EO109" s="9">
        <f>('RCP26 scenario'!BG22*'Unit emission'!Y65)*3412969.28327645/Lifetime!$C20</f>
        <v>0</v>
      </c>
      <c r="EP109" s="9">
        <f>('RCP26 scenario'!BH22*'Unit emission'!Z65)*3412969.28327645/Lifetime!$C20</f>
        <v>0</v>
      </c>
      <c r="EQ109" s="9">
        <f>('RCP26 scenario'!BI22*'Unit emission'!AA65)*3412969.28327645/Lifetime!$C20</f>
        <v>0</v>
      </c>
      <c r="ER109" s="9">
        <f>('RCP26 scenario'!BJ22*'Unit emission'!AB65)*3412969.28327645/Lifetime!$C20</f>
        <v>0</v>
      </c>
      <c r="ES109" s="9">
        <f>('RCP26 scenario'!BK22*'Unit emission'!AC65)*3412969.28327645/Lifetime!$C20</f>
        <v>0</v>
      </c>
      <c r="ET109" s="9">
        <f>('RCP26 scenario'!BL22*'Unit emission'!AD65)*3412969.28327645/Lifetime!$C20</f>
        <v>0</v>
      </c>
      <c r="EU109" s="9">
        <f>('RCP26 scenario'!BM22*'Unit emission'!AE65)*3412969.28327645/Lifetime!$C20</f>
        <v>0</v>
      </c>
      <c r="EV109" s="9">
        <f>('RCP26 scenario'!BN22*'Unit emission'!AF65)*3412969.28327645/Lifetime!$C20</f>
        <v>0</v>
      </c>
      <c r="EW109" s="9">
        <f>('RCP26 scenario'!BO22*'Unit emission'!AG65)*3412969.28327645/Lifetime!$C20</f>
        <v>0</v>
      </c>
      <c r="EX109" s="9">
        <f>('RCP26 scenario'!BP22*'Unit emission'!AH65)*3412969.28327645/Lifetime!$C20</f>
        <v>0</v>
      </c>
      <c r="EY109" s="9">
        <f>('RCP26 scenario'!BQ22*'Unit emission'!AI65)*3412969.28327645/Lifetime!$C20</f>
        <v>0</v>
      </c>
      <c r="EZ109" s="9">
        <f>('RCP26 scenario'!BR22*'Unit emission'!AJ65)*3412969.28327645</f>
        <v>0</v>
      </c>
      <c r="FA109" s="9">
        <f>('RCP26 scenario'!BS22*'Unit emission'!T65)*3412969.28327645/Lifetime!$C20</f>
        <v>0</v>
      </c>
      <c r="FB109" s="9">
        <f>('RCP26 scenario'!BT22*'Unit emission'!U65)*3412969.28327645/Lifetime!$C20</f>
        <v>0</v>
      </c>
      <c r="FC109" s="9">
        <f>('RCP26 scenario'!BU22*'Unit emission'!V65)*3412969.28327645/Lifetime!$C20</f>
        <v>0</v>
      </c>
      <c r="FD109" s="9">
        <f>('RCP26 scenario'!BV22*'Unit emission'!W65)*3412969.28327645/Lifetime!$C20</f>
        <v>0</v>
      </c>
      <c r="FE109" s="9">
        <f>('RCP26 scenario'!BW22*'Unit emission'!X65)*3412969.28327645/Lifetime!$C20</f>
        <v>0</v>
      </c>
      <c r="FF109" s="9">
        <f>('RCP26 scenario'!BX22*'Unit emission'!Y65)*3412969.28327645/Lifetime!$C20</f>
        <v>0</v>
      </c>
      <c r="FG109" s="9">
        <f>('RCP26 scenario'!BY22*'Unit emission'!Z65)*3412969.28327645/Lifetime!$C20</f>
        <v>0</v>
      </c>
      <c r="FH109" s="9">
        <f>('RCP26 scenario'!BZ22*'Unit emission'!AA65)*3412969.28327645/Lifetime!$C20</f>
        <v>0</v>
      </c>
      <c r="FI109" s="9">
        <f>('RCP26 scenario'!CA22*'Unit emission'!AB65)*3412969.28327645/Lifetime!$C20</f>
        <v>0</v>
      </c>
      <c r="FJ109" s="9">
        <f>('RCP26 scenario'!CB22*'Unit emission'!AC65)*3412969.28327645/Lifetime!$C20</f>
        <v>0</v>
      </c>
      <c r="FK109" s="9">
        <f>('RCP26 scenario'!CC22*'Unit emission'!AD65)*3412969.28327645/Lifetime!$C20</f>
        <v>0</v>
      </c>
      <c r="FL109" s="9">
        <f>('RCP26 scenario'!CD22*'Unit emission'!AE65)*3412969.28327645/Lifetime!$C20</f>
        <v>0</v>
      </c>
      <c r="FM109" s="9">
        <f>('RCP26 scenario'!CE22*'Unit emission'!AF65)*3412969.28327645/Lifetime!$C20</f>
        <v>0</v>
      </c>
      <c r="FN109" s="9">
        <f>('RCP26 scenario'!CF22*'Unit emission'!AG65)*3412969.28327645/Lifetime!$C20</f>
        <v>0</v>
      </c>
      <c r="FO109" s="9">
        <f>('RCP26 scenario'!CG22*'Unit emission'!AH65)*3412969.28327645/Lifetime!$C20</f>
        <v>0</v>
      </c>
      <c r="FP109" s="9">
        <f>('RCP26 scenario'!CH22*'Unit emission'!AI65)*3412969.28327645/Lifetime!$C20</f>
        <v>0</v>
      </c>
      <c r="FS109">
        <v>2028</v>
      </c>
      <c r="FT109">
        <f>('RCP19 scenario'!C22*'Unit emission'!AK65)*3412969.28327645/Lifetime!$C20</f>
        <v>0</v>
      </c>
      <c r="FU109">
        <f>('RCP19 scenario'!D22*'Unit emission'!AL65)*3412969.28327645/Lifetime!$C20</f>
        <v>0</v>
      </c>
      <c r="FV109">
        <f>('RCP19 scenario'!E22*'Unit emission'!AM65)*3412969.28327645/Lifetime!$C20</f>
        <v>0</v>
      </c>
      <c r="FW109">
        <f>('RCP19 scenario'!F22*'Unit emission'!AN65)*3412969.28327645/Lifetime!$C20</f>
        <v>0</v>
      </c>
      <c r="FX109">
        <f>('RCP19 scenario'!G22*'Unit emission'!AO65)*3412969.28327645/Lifetime!$C20</f>
        <v>0</v>
      </c>
      <c r="FY109">
        <f>('RCP19 scenario'!H22*'Unit emission'!AP65)*3412969.28327645/Lifetime!$C20</f>
        <v>0</v>
      </c>
      <c r="FZ109">
        <f>('RCP19 scenario'!I22*'Unit emission'!AQ65)*3412969.28327645/Lifetime!$C20</f>
        <v>0</v>
      </c>
      <c r="GA109">
        <f>('RCP19 scenario'!J22*'Unit emission'!AR65)*3412969.28327645/Lifetime!$C20</f>
        <v>0</v>
      </c>
      <c r="GB109">
        <f>('RCP19 scenario'!K22*'Unit emission'!AS65)*3412969.28327645/Lifetime!$C20</f>
        <v>0</v>
      </c>
      <c r="GC109">
        <f>('RCP19 scenario'!L22*'Unit emission'!AT65)*3412969.28327645/Lifetime!$C20</f>
        <v>0</v>
      </c>
      <c r="GD109">
        <f>('RCP19 scenario'!M22*'Unit emission'!AU65)*3412969.28327645/Lifetime!$C20</f>
        <v>0</v>
      </c>
      <c r="GE109">
        <f>('RCP19 scenario'!N22*'Unit emission'!AV65)*3412969.28327645/Lifetime!$C20</f>
        <v>0</v>
      </c>
      <c r="GF109">
        <f>('RCP19 scenario'!O22*'Unit emission'!AW65)*3412969.28327645/Lifetime!$C20</f>
        <v>0</v>
      </c>
      <c r="GG109">
        <f>('RCP19 scenario'!P22*'Unit emission'!AX65)*3412969.28327645/Lifetime!$C20</f>
        <v>0</v>
      </c>
      <c r="GH109">
        <f>('RCP19 scenario'!Q22*'Unit emission'!AY65)*3412969.28327645/Lifetime!$C20</f>
        <v>0</v>
      </c>
      <c r="GI109">
        <f>('RCP19 scenario'!R22*'Unit emission'!AZ65)*3412969.28327645/Lifetime!$C20</f>
        <v>0</v>
      </c>
      <c r="GJ109">
        <f>('RCP19 scenario'!S22*'Unit emission'!BA65)*3412969.28327645</f>
        <v>0</v>
      </c>
      <c r="GK109">
        <f>('RCP19 scenario'!T22*'Unit emission'!AK65)*3412969.28327645/Lifetime!$C20</f>
        <v>0</v>
      </c>
      <c r="GL109">
        <f>('RCP19 scenario'!U22*'Unit emission'!AL65)*3412969.28327645/Lifetime!$C20</f>
        <v>0</v>
      </c>
      <c r="GM109">
        <f>('RCP19 scenario'!V22*'Unit emission'!AM65)*3412969.28327645/Lifetime!$C20</f>
        <v>0</v>
      </c>
      <c r="GN109">
        <f>('RCP19 scenario'!W22*'Unit emission'!AN65)*3412969.28327645/Lifetime!$C20</f>
        <v>0</v>
      </c>
      <c r="GO109">
        <f>('RCP19 scenario'!X22*'Unit emission'!AO65)*3412969.28327645/Lifetime!$C20</f>
        <v>0</v>
      </c>
      <c r="GP109">
        <f>('RCP19 scenario'!Y22*'Unit emission'!AP65)*3412969.28327645/Lifetime!$C20</f>
        <v>0</v>
      </c>
      <c r="GQ109">
        <f>('RCP19 scenario'!Z22*'Unit emission'!AQ65)*3412969.28327645/Lifetime!$C20</f>
        <v>0</v>
      </c>
      <c r="GR109">
        <f>('RCP19 scenario'!AA22*'Unit emission'!AR65)*3412969.28327645/Lifetime!$C20</f>
        <v>0</v>
      </c>
      <c r="GS109">
        <f>('RCP19 scenario'!AB22*'Unit emission'!AS65)*3412969.28327645/Lifetime!$C20</f>
        <v>0</v>
      </c>
      <c r="GT109">
        <f>('RCP19 scenario'!AC22*'Unit emission'!AT65)*3412969.28327645/Lifetime!$C20</f>
        <v>0</v>
      </c>
      <c r="GU109">
        <f>('RCP19 scenario'!AD22*'Unit emission'!AU65)*3412969.28327645/Lifetime!$C20</f>
        <v>0</v>
      </c>
      <c r="GV109">
        <f>('RCP19 scenario'!AE22*'Unit emission'!AV65)*3412969.28327645/Lifetime!$C20</f>
        <v>0</v>
      </c>
      <c r="GW109">
        <f>('RCP19 scenario'!AF22*'Unit emission'!AW65)*3412969.28327645/Lifetime!$C20</f>
        <v>0</v>
      </c>
      <c r="GX109">
        <f>('RCP19 scenario'!AG22*'Unit emission'!AX65)*3412969.28327645/Lifetime!$C20</f>
        <v>0</v>
      </c>
      <c r="GY109">
        <f>('RCP19 scenario'!AH22*'Unit emission'!AY65)*3412969.28327645/Lifetime!$C20</f>
        <v>0</v>
      </c>
      <c r="GZ109">
        <f>('RCP19 scenario'!AI22*'Unit emission'!AZ65)*3412969.28327645/Lifetime!$C20</f>
        <v>0</v>
      </c>
      <c r="HA109">
        <f>('RCP19 scenario'!AJ22*'Unit emission'!BA65)*3412969.28327645</f>
        <v>0</v>
      </c>
      <c r="HB109">
        <f>('RCP19 scenario'!AK22*'Unit emission'!AK65)*3412969.28327645/Lifetime!$C20</f>
        <v>0</v>
      </c>
      <c r="HC109">
        <f>('RCP19 scenario'!AL22*'Unit emission'!AL65)*3412969.28327645/Lifetime!$C20</f>
        <v>0</v>
      </c>
      <c r="HD109">
        <f>('RCP19 scenario'!AM22*'Unit emission'!AM65)*3412969.28327645/Lifetime!$C20</f>
        <v>0</v>
      </c>
      <c r="HE109">
        <f>('RCP19 scenario'!AN22*'Unit emission'!AN65)*3412969.28327645/Lifetime!$C20</f>
        <v>0</v>
      </c>
      <c r="HF109">
        <f>('RCP19 scenario'!AO22*'Unit emission'!AO65)*3412969.28327645/Lifetime!$C20</f>
        <v>0</v>
      </c>
      <c r="HG109">
        <f>('RCP19 scenario'!AP22*'Unit emission'!AP65)*3412969.28327645/Lifetime!$C20</f>
        <v>0</v>
      </c>
      <c r="HH109">
        <f>('RCP19 scenario'!AQ22*'Unit emission'!AQ65)*3412969.28327645/Lifetime!$C20</f>
        <v>0</v>
      </c>
      <c r="HI109">
        <f>('RCP19 scenario'!AR22*'Unit emission'!AR65)*3412969.28327645/Lifetime!$C20</f>
        <v>0</v>
      </c>
      <c r="HJ109">
        <f>('RCP19 scenario'!AS22*'Unit emission'!AS65)*3412969.28327645/Lifetime!$C20</f>
        <v>0</v>
      </c>
      <c r="HK109">
        <f>('RCP19 scenario'!AT22*'Unit emission'!AT65)*3412969.28327645/Lifetime!$C20</f>
        <v>0</v>
      </c>
      <c r="HL109">
        <f>('RCP19 scenario'!AU22*'Unit emission'!AU65)*3412969.28327645/Lifetime!$C20</f>
        <v>0</v>
      </c>
      <c r="HM109">
        <f>('RCP19 scenario'!AV22*'Unit emission'!AV65)*3412969.28327645/Lifetime!$C20</f>
        <v>0</v>
      </c>
      <c r="HN109">
        <f>('RCP19 scenario'!AW22*'Unit emission'!AW65)*3412969.28327645/Lifetime!$C20</f>
        <v>0</v>
      </c>
      <c r="HO109">
        <f>('RCP19 scenario'!AX22*'Unit emission'!AX65)*3412969.28327645/Lifetime!$C20</f>
        <v>0</v>
      </c>
      <c r="HP109">
        <f>('RCP19 scenario'!AY22*'Unit emission'!AY65)*3412969.28327645/Lifetime!$C20</f>
        <v>0</v>
      </c>
      <c r="HQ109">
        <f>('RCP19 scenario'!AZ22*'Unit emission'!AZ65)*3412969.28327645/Lifetime!$C20</f>
        <v>0</v>
      </c>
      <c r="HR109">
        <f>('RCP19 scenario'!BA22*'Unit emission'!BA65)*3412969.28327645</f>
        <v>0</v>
      </c>
      <c r="HS109" s="9">
        <f>('RCP19 scenario'!BB22*'Unit emission'!AK65)*3412969.28327645/Lifetime!$C20</f>
        <v>0</v>
      </c>
      <c r="HT109" s="9">
        <f>('RCP19 scenario'!BC22*'Unit emission'!AL65)*3412969.28327645/Lifetime!$C20</f>
        <v>0</v>
      </c>
      <c r="HU109" s="9">
        <f>('RCP19 scenario'!BD22*'Unit emission'!AM65)*3412969.28327645/Lifetime!$C20</f>
        <v>0</v>
      </c>
      <c r="HV109" s="9">
        <f>('RCP19 scenario'!BE22*'Unit emission'!AN65)*3412969.28327645/Lifetime!$C20</f>
        <v>0</v>
      </c>
      <c r="HW109" s="9">
        <f>('RCP19 scenario'!BF22*'Unit emission'!AO65)*3412969.28327645/Lifetime!$C20</f>
        <v>0</v>
      </c>
      <c r="HX109" s="9">
        <f>('RCP19 scenario'!BG22*'Unit emission'!AP65)*3412969.28327645/Lifetime!$C20</f>
        <v>0</v>
      </c>
      <c r="HY109" s="9">
        <f>('RCP19 scenario'!BH22*'Unit emission'!AQ65)*3412969.28327645/Lifetime!$C20</f>
        <v>0</v>
      </c>
      <c r="HZ109" s="9">
        <f>('RCP19 scenario'!BI22*'Unit emission'!AR65)*3412969.28327645/Lifetime!$C20</f>
        <v>0</v>
      </c>
      <c r="IA109" s="9">
        <f>('RCP19 scenario'!BJ22*'Unit emission'!AS65)*3412969.28327645/Lifetime!$C20</f>
        <v>0</v>
      </c>
      <c r="IB109" s="9">
        <f>('RCP19 scenario'!BK22*'Unit emission'!AT65)*3412969.28327645/Lifetime!$C20</f>
        <v>0</v>
      </c>
      <c r="IC109" s="9">
        <f>('RCP19 scenario'!BL22*'Unit emission'!AU65)*3412969.28327645/Lifetime!$C20</f>
        <v>0</v>
      </c>
      <c r="ID109" s="9">
        <f>('RCP19 scenario'!BM22*'Unit emission'!AV65)*3412969.28327645/Lifetime!$C20</f>
        <v>0</v>
      </c>
      <c r="IE109" s="9">
        <f>('RCP19 scenario'!BN22*'Unit emission'!AW65)*3412969.28327645/Lifetime!$C20</f>
        <v>0</v>
      </c>
      <c r="IF109" s="9">
        <f>('RCP19 scenario'!BO22*'Unit emission'!AX65)*3412969.28327645/Lifetime!$C20</f>
        <v>0</v>
      </c>
      <c r="IG109" s="9">
        <f>('RCP19 scenario'!BP22*'Unit emission'!AY65)*3412969.28327645/Lifetime!$C20</f>
        <v>0</v>
      </c>
      <c r="IH109" s="9">
        <f>('RCP19 scenario'!BQ22*'Unit emission'!AZ65)*3412969.28327645/Lifetime!$C20</f>
        <v>0</v>
      </c>
      <c r="II109" s="9">
        <f>('RCP19 scenario'!BR22*'Unit emission'!BA65)*3412969.28327645</f>
        <v>0</v>
      </c>
      <c r="IJ109" s="9">
        <f>('RCP19 scenario'!BS22*'Unit emission'!AK65)*3412969.28327645/Lifetime!$C20</f>
        <v>0</v>
      </c>
      <c r="IK109" s="9">
        <f>('RCP19 scenario'!BT22*'Unit emission'!AL65)*3412969.28327645/Lifetime!$C20</f>
        <v>0</v>
      </c>
      <c r="IL109" s="9">
        <f>('RCP19 scenario'!BU22*'Unit emission'!AM65)*3412969.28327645/Lifetime!$C20</f>
        <v>0</v>
      </c>
      <c r="IM109" s="9">
        <f>('RCP19 scenario'!BV22*'Unit emission'!AN65)*3412969.28327645/Lifetime!$C20</f>
        <v>0</v>
      </c>
      <c r="IN109" s="9">
        <f>('RCP19 scenario'!BW22*'Unit emission'!AO65)*3412969.28327645/Lifetime!$C20</f>
        <v>0</v>
      </c>
      <c r="IO109" s="9">
        <f>('RCP19 scenario'!BX22*'Unit emission'!AP65)*3412969.28327645/Lifetime!$C20</f>
        <v>0</v>
      </c>
      <c r="IP109" s="9">
        <f>('RCP19 scenario'!BY22*'Unit emission'!AQ65)*3412969.28327645/Lifetime!$C20</f>
        <v>0</v>
      </c>
      <c r="IQ109" s="9">
        <f>('RCP19 scenario'!BZ22*'Unit emission'!AR65)*3412969.28327645/Lifetime!$C20</f>
        <v>0</v>
      </c>
      <c r="IR109" s="9">
        <f>('RCP19 scenario'!CA22*'Unit emission'!AS65)*3412969.28327645/Lifetime!$C20</f>
        <v>0</v>
      </c>
      <c r="IS109" s="9">
        <f>('RCP19 scenario'!CB22*'Unit emission'!AT65)*3412969.28327645/Lifetime!$C20</f>
        <v>0</v>
      </c>
      <c r="IT109" s="9">
        <f>('RCP19 scenario'!CC22*'Unit emission'!AU65)*3412969.28327645/Lifetime!$C20</f>
        <v>0</v>
      </c>
      <c r="IU109" s="9">
        <f>('RCP19 scenario'!CD22*'Unit emission'!AV65)*3412969.28327645/Lifetime!$C20</f>
        <v>0</v>
      </c>
      <c r="IV109" s="9">
        <f>('RCP19 scenario'!CE22*'Unit emission'!AW65)*3412969.28327645/Lifetime!$C20</f>
        <v>0</v>
      </c>
      <c r="IW109" s="9">
        <f>('RCP19 scenario'!CF22*'Unit emission'!AX65)*3412969.28327645/Lifetime!$C20</f>
        <v>0</v>
      </c>
      <c r="IX109" s="9">
        <f>('RCP19 scenario'!CG22*'Unit emission'!AY65)*3412969.28327645/Lifetime!$C20</f>
        <v>0</v>
      </c>
      <c r="IY109" s="9">
        <f>('RCP19 scenario'!CH22*'Unit emission'!AZ65)*3412969.28327645/Lifetime!$C20</f>
        <v>0</v>
      </c>
    </row>
    <row r="110" spans="1:259" x14ac:dyDescent="0.25">
      <c r="A110">
        <v>2029</v>
      </c>
      <c r="B110">
        <f>('Base-scenario'!C23*'Unit emission'!C66)*3412969.28327645/Lifetime!$C21</f>
        <v>0</v>
      </c>
      <c r="C110">
        <f>('Base-scenario'!D23*'Unit emission'!D66)*3412969.28327645/Lifetime!$C21</f>
        <v>0</v>
      </c>
      <c r="D110">
        <f>('Base-scenario'!E23*'Unit emission'!E66)*3412969.28327645/Lifetime!$C21</f>
        <v>0</v>
      </c>
      <c r="E110">
        <f>('Base-scenario'!F23*'Unit emission'!F66)*3412969.28327645/Lifetime!$C21</f>
        <v>0</v>
      </c>
      <c r="F110">
        <f>('Base-scenario'!G23*'Unit emission'!G66)*3412969.28327645/Lifetime!$C21</f>
        <v>0</v>
      </c>
      <c r="G110">
        <f>('Base-scenario'!H23*'Unit emission'!H66)*3412969.28327645/Lifetime!$C21</f>
        <v>0</v>
      </c>
      <c r="H110">
        <f>('Base-scenario'!I23*'Unit emission'!I66)*3412969.28327645/Lifetime!$C21</f>
        <v>0</v>
      </c>
      <c r="I110">
        <f>('Base-scenario'!J23*'Unit emission'!J66)*3412969.28327645/Lifetime!$C21</f>
        <v>0</v>
      </c>
      <c r="J110">
        <f>('Base-scenario'!K23*'Unit emission'!K66)*3412969.28327645/Lifetime!$C21</f>
        <v>0</v>
      </c>
      <c r="K110">
        <f>('Base-scenario'!L23*'Unit emission'!L66)*3412969.28327645/Lifetime!$C21</f>
        <v>0</v>
      </c>
      <c r="L110">
        <f>('Base-scenario'!M23*'Unit emission'!M66)*3412969.28327645/Lifetime!$C21</f>
        <v>0</v>
      </c>
      <c r="M110">
        <f>('Base-scenario'!N23*'Unit emission'!N66)*3412969.28327645/Lifetime!$C21</f>
        <v>0</v>
      </c>
      <c r="N110">
        <f>('Base-scenario'!O23*'Unit emission'!O66)*3412969.28327645/Lifetime!$C21</f>
        <v>0</v>
      </c>
      <c r="O110">
        <f>('Base-scenario'!P23*'Unit emission'!P66)*3412969.28327645/Lifetime!$C21</f>
        <v>0</v>
      </c>
      <c r="P110">
        <f>('Base-scenario'!Q23*'Unit emission'!Q66)*3412969.28327645/Lifetime!$C21</f>
        <v>0</v>
      </c>
      <c r="Q110">
        <f>('Base-scenario'!R23*'Unit emission'!R66)*3412969.28327645/Lifetime!$C21</f>
        <v>0</v>
      </c>
      <c r="R110">
        <v>19</v>
      </c>
      <c r="S110">
        <f>('Base-scenario'!T23*'Unit emission'!C66)*3412969.28327645/Lifetime!$C21</f>
        <v>0</v>
      </c>
      <c r="T110">
        <f>('Base-scenario'!U23*'Unit emission'!D66)*3412969.28327645/Lifetime!$C21</f>
        <v>0</v>
      </c>
      <c r="U110">
        <f>('Base-scenario'!V23*'Unit emission'!E66)*3412969.28327645/Lifetime!$C21</f>
        <v>0</v>
      </c>
      <c r="V110">
        <f>('Base-scenario'!W23*'Unit emission'!F66)*3412969.28327645/Lifetime!$C21</f>
        <v>0</v>
      </c>
      <c r="W110">
        <f>('Base-scenario'!X23*'Unit emission'!G66)*3412969.28327645/Lifetime!$C21</f>
        <v>0</v>
      </c>
      <c r="X110">
        <f>('Base-scenario'!Y23*'Unit emission'!H66)*3412969.28327645/Lifetime!$C21</f>
        <v>0</v>
      </c>
      <c r="Y110">
        <f>('Base-scenario'!Z23*'Unit emission'!I66)*3412969.28327645/Lifetime!$C21</f>
        <v>0</v>
      </c>
      <c r="Z110">
        <f>('Base-scenario'!AA23*'Unit emission'!J66)*3412969.28327645/Lifetime!$C21</f>
        <v>0</v>
      </c>
      <c r="AA110">
        <f>('Base-scenario'!AB23*'Unit emission'!K66)*3412969.28327645/Lifetime!$C21</f>
        <v>0</v>
      </c>
      <c r="AB110">
        <f>('Base-scenario'!AC23*'Unit emission'!L66)*3412969.28327645/Lifetime!$C21</f>
        <v>0</v>
      </c>
      <c r="AC110">
        <f>('Base-scenario'!AD23*'Unit emission'!M66)*3412969.28327645/Lifetime!$C21</f>
        <v>0</v>
      </c>
      <c r="AD110">
        <f>('Base-scenario'!AE23*'Unit emission'!N66)*3412969.28327645/Lifetime!$C21</f>
        <v>0</v>
      </c>
      <c r="AE110">
        <f>('Base-scenario'!AF23*'Unit emission'!O66)*3412969.28327645/Lifetime!$C21</f>
        <v>0</v>
      </c>
      <c r="AF110">
        <f>('Base-scenario'!AG23*'Unit emission'!P66)*3412969.28327645/Lifetime!$C21</f>
        <v>0</v>
      </c>
      <c r="AG110">
        <f>('Base-scenario'!AH23*'Unit emission'!Q66)*3412969.28327645/Lifetime!$C21</f>
        <v>0</v>
      </c>
      <c r="AH110">
        <f>('Base-scenario'!AI23*'Unit emission'!R66)*3412969.28327645/Lifetime!$C21</f>
        <v>0</v>
      </c>
      <c r="AI110">
        <v>19</v>
      </c>
      <c r="AJ110">
        <f>('Base-scenario'!AK23*'Unit emission'!C66)*3412969.28327645/Lifetime!$C21</f>
        <v>0</v>
      </c>
      <c r="AK110">
        <f>('Base-scenario'!AL23*'Unit emission'!D66)*3412969.28327645/Lifetime!$C21</f>
        <v>0</v>
      </c>
      <c r="AL110">
        <f>('Base-scenario'!AM23*'Unit emission'!E66)*3412969.28327645/Lifetime!$C21</f>
        <v>0</v>
      </c>
      <c r="AM110">
        <f>('Base-scenario'!AN23*'Unit emission'!F66)*3412969.28327645/Lifetime!$C21</f>
        <v>0</v>
      </c>
      <c r="AN110">
        <f>('Base-scenario'!AO23*'Unit emission'!G66)*3412969.28327645/Lifetime!$C21</f>
        <v>0</v>
      </c>
      <c r="AO110">
        <f>('Base-scenario'!AP23*'Unit emission'!H66)*3412969.28327645/Lifetime!$C21</f>
        <v>0</v>
      </c>
      <c r="AP110">
        <f>('Base-scenario'!AQ23*'Unit emission'!I66)*3412969.28327645/Lifetime!$C21</f>
        <v>0</v>
      </c>
      <c r="AQ110">
        <f>('Base-scenario'!AR23*'Unit emission'!J66)*3412969.28327645/Lifetime!$C21</f>
        <v>0</v>
      </c>
      <c r="AR110">
        <f>('Base-scenario'!AS23*'Unit emission'!K66)*3412969.28327645/Lifetime!$C21</f>
        <v>0</v>
      </c>
      <c r="AS110">
        <f>('Base-scenario'!AT23*'Unit emission'!L66)*3412969.28327645/Lifetime!$C21</f>
        <v>0</v>
      </c>
      <c r="AT110">
        <f>('Base-scenario'!AU23*'Unit emission'!M66)*3412969.28327645/Lifetime!$C21</f>
        <v>0</v>
      </c>
      <c r="AU110">
        <f>('Base-scenario'!AV23*'Unit emission'!N66)*3412969.28327645/Lifetime!$C21</f>
        <v>0</v>
      </c>
      <c r="AV110">
        <f>('Base-scenario'!AW23*'Unit emission'!O66)*3412969.28327645/Lifetime!$C21</f>
        <v>0</v>
      </c>
      <c r="AW110">
        <f>('Base-scenario'!AX23*'Unit emission'!P66)*3412969.28327645/Lifetime!$C21</f>
        <v>0</v>
      </c>
      <c r="AX110">
        <f>('Base-scenario'!AY23*'Unit emission'!Q66)*3412969.28327645/Lifetime!$C21</f>
        <v>0</v>
      </c>
      <c r="AY110">
        <f>('Base-scenario'!AZ23*'Unit emission'!R66)*3412969.28327645/Lifetime!$C21</f>
        <v>0</v>
      </c>
      <c r="AZ110">
        <v>19</v>
      </c>
      <c r="BA110" s="9">
        <f>('Base-scenario'!BB23*'Unit emission'!C66)*3412969.28327645/Lifetime!$C21</f>
        <v>0</v>
      </c>
      <c r="BB110" s="9">
        <f>('Base-scenario'!BC23*'Unit emission'!D66)*3412969.28327645/Lifetime!$C21</f>
        <v>0</v>
      </c>
      <c r="BC110" s="9">
        <f>('Base-scenario'!BD23*'Unit emission'!E66)*3412969.28327645/Lifetime!$C21</f>
        <v>0</v>
      </c>
      <c r="BD110" s="9">
        <f>('Base-scenario'!BE23*'Unit emission'!F66)*3412969.28327645/Lifetime!$C21</f>
        <v>0</v>
      </c>
      <c r="BE110" s="9">
        <f>('Base-scenario'!BF23*'Unit emission'!G66)*3412969.28327645/Lifetime!$C21</f>
        <v>0</v>
      </c>
      <c r="BF110" s="9">
        <f>('Base-scenario'!BG23*'Unit emission'!H66)*3412969.28327645/Lifetime!$C21</f>
        <v>0</v>
      </c>
      <c r="BG110" s="9">
        <f>('Base-scenario'!BH23*'Unit emission'!I66)*3412969.28327645/Lifetime!$C21</f>
        <v>0</v>
      </c>
      <c r="BH110" s="9">
        <f>('Base-scenario'!BI23*'Unit emission'!J66)*3412969.28327645/Lifetime!$C21</f>
        <v>0</v>
      </c>
      <c r="BI110" s="9">
        <f>('Base-scenario'!BJ23*'Unit emission'!K66)*3412969.28327645/Lifetime!$C21</f>
        <v>0</v>
      </c>
      <c r="BJ110" s="9">
        <f>('Base-scenario'!BK23*'Unit emission'!L66)*3412969.28327645/Lifetime!$C21</f>
        <v>0</v>
      </c>
      <c r="BK110" s="9">
        <f>('Base-scenario'!BL23*'Unit emission'!M66)*3412969.28327645/Lifetime!$C21</f>
        <v>0</v>
      </c>
      <c r="BL110" s="9">
        <f>('Base-scenario'!BM23*'Unit emission'!N66)*3412969.28327645/Lifetime!$C21</f>
        <v>0</v>
      </c>
      <c r="BM110" s="9">
        <f>('Base-scenario'!BN23*'Unit emission'!O66)*3412969.28327645/Lifetime!$C21</f>
        <v>0</v>
      </c>
      <c r="BN110" s="9">
        <f>('Base-scenario'!BO23*'Unit emission'!P66)*3412969.28327645/Lifetime!$C21</f>
        <v>0</v>
      </c>
      <c r="BO110" s="9">
        <f>('Base-scenario'!BP23*'Unit emission'!Q66)*3412969.28327645/Lifetime!$C21</f>
        <v>0</v>
      </c>
      <c r="BP110" s="9">
        <f>('Base-scenario'!BQ23*'Unit emission'!R66)*3412969.28327645/Lifetime!$C21</f>
        <v>0</v>
      </c>
      <c r="BQ110" s="9">
        <v>19</v>
      </c>
      <c r="BR110" s="9">
        <f>('Base-scenario'!BS23*'Unit emission'!C66)*3412969.28327645/Lifetime!$C21</f>
        <v>0</v>
      </c>
      <c r="BS110" s="9">
        <f>('Base-scenario'!BT23*'Unit emission'!D66)*3412969.28327645/Lifetime!$C21</f>
        <v>0</v>
      </c>
      <c r="BT110" s="9">
        <f>('Base-scenario'!BU23*'Unit emission'!E66)*3412969.28327645/Lifetime!$C21</f>
        <v>0</v>
      </c>
      <c r="BU110" s="9">
        <f>('Base-scenario'!BV23*'Unit emission'!F66)*3412969.28327645/Lifetime!$C21</f>
        <v>0</v>
      </c>
      <c r="BV110" s="9">
        <f>('Base-scenario'!BW23*'Unit emission'!G66)*3412969.28327645/Lifetime!$C21</f>
        <v>0</v>
      </c>
      <c r="BW110" s="9">
        <f>('Base-scenario'!BX23*'Unit emission'!H66)*3412969.28327645/Lifetime!$C21</f>
        <v>0</v>
      </c>
      <c r="BX110" s="9">
        <f>('Base-scenario'!BY23*'Unit emission'!I66)*3412969.28327645/Lifetime!$C21</f>
        <v>0</v>
      </c>
      <c r="BY110" s="9">
        <f>('Base-scenario'!BZ23*'Unit emission'!J66)*3412969.28327645/Lifetime!$C21</f>
        <v>0</v>
      </c>
      <c r="BZ110" s="9">
        <f>('Base-scenario'!CA23*'Unit emission'!K66)*3412969.28327645/Lifetime!$C21</f>
        <v>0</v>
      </c>
      <c r="CA110" s="9">
        <f>('Base-scenario'!CB23*'Unit emission'!L66)*3412969.28327645/Lifetime!$C21</f>
        <v>0</v>
      </c>
      <c r="CB110" s="9">
        <f>('Base-scenario'!CC23*'Unit emission'!M66)*3412969.28327645/Lifetime!$C21</f>
        <v>0</v>
      </c>
      <c r="CC110" s="9">
        <f>('Base-scenario'!CD23*'Unit emission'!N66)*3412969.28327645/Lifetime!$C21</f>
        <v>0</v>
      </c>
      <c r="CD110" s="9">
        <f>('Base-scenario'!CE23*'Unit emission'!O66)*3412969.28327645/Lifetime!$C21</f>
        <v>0</v>
      </c>
      <c r="CE110" s="9">
        <f>('Base-scenario'!CF23*'Unit emission'!P66)*3412969.28327645/Lifetime!$C21</f>
        <v>0</v>
      </c>
      <c r="CF110" s="9">
        <f>('Base-scenario'!CG23*'Unit emission'!Q66)*3412969.28327645/Lifetime!$C21</f>
        <v>0</v>
      </c>
      <c r="CG110" s="9">
        <f>('Base-scenario'!CH23*'Unit emission'!R66)*3412969.28327645/Lifetime!$C21</f>
        <v>0</v>
      </c>
      <c r="CJ110">
        <v>2029</v>
      </c>
      <c r="CK110">
        <f>('RCP26 scenario'!C23*'Unit emission'!T66)*3412969.28327645/Lifetime!$C21</f>
        <v>0</v>
      </c>
      <c r="CL110">
        <f>('RCP26 scenario'!D23*'Unit emission'!U66)*3412969.28327645/Lifetime!$C21</f>
        <v>0</v>
      </c>
      <c r="CM110">
        <f>('RCP26 scenario'!E23*'Unit emission'!V66)*3412969.28327645/Lifetime!$C21</f>
        <v>0</v>
      </c>
      <c r="CN110">
        <f>('RCP26 scenario'!F23*'Unit emission'!W66)*3412969.28327645/Lifetime!$C21</f>
        <v>0</v>
      </c>
      <c r="CO110">
        <f>('RCP26 scenario'!G23*'Unit emission'!X66)*3412969.28327645/Lifetime!$C21</f>
        <v>0</v>
      </c>
      <c r="CP110">
        <f>('RCP26 scenario'!H23*'Unit emission'!Y66)*3412969.28327645/Lifetime!$C21</f>
        <v>0</v>
      </c>
      <c r="CQ110">
        <f>('RCP26 scenario'!I23*'Unit emission'!Z66)*3412969.28327645/Lifetime!$C21</f>
        <v>0</v>
      </c>
      <c r="CR110">
        <f>('RCP26 scenario'!J23*'Unit emission'!AA66)*3412969.28327645/Lifetime!$C21</f>
        <v>0</v>
      </c>
      <c r="CS110">
        <f>('RCP26 scenario'!K23*'Unit emission'!AB66)*3412969.28327645/Lifetime!$C21</f>
        <v>0</v>
      </c>
      <c r="CT110">
        <f>('RCP26 scenario'!L23*'Unit emission'!AC66)*3412969.28327645/Lifetime!$C21</f>
        <v>0</v>
      </c>
      <c r="CU110">
        <f>('RCP26 scenario'!M23*'Unit emission'!AD66)*3412969.28327645/Lifetime!$C21</f>
        <v>0</v>
      </c>
      <c r="CV110">
        <f>('RCP26 scenario'!N23*'Unit emission'!AE66)*3412969.28327645/Lifetime!$C21</f>
        <v>0</v>
      </c>
      <c r="CW110">
        <f>('RCP26 scenario'!O23*'Unit emission'!AF66)*3412969.28327645/Lifetime!$C21</f>
        <v>0</v>
      </c>
      <c r="CX110">
        <f>('RCP26 scenario'!P23*'Unit emission'!AG66)*3412969.28327645/Lifetime!$C21</f>
        <v>0</v>
      </c>
      <c r="CY110">
        <f>('RCP26 scenario'!Q23*'Unit emission'!AH66)*3412969.28327645/Lifetime!$C21</f>
        <v>0</v>
      </c>
      <c r="CZ110">
        <f>('RCP26 scenario'!R23*'Unit emission'!AI66)*3412969.28327645/Lifetime!$C21</f>
        <v>0</v>
      </c>
      <c r="DA110">
        <f>('RCP26 scenario'!S23*'Unit emission'!AJ66)*3412969.28327645</f>
        <v>0</v>
      </c>
      <c r="DB110">
        <f>('RCP26 scenario'!T23*'Unit emission'!T66)*3412969.28327645/Lifetime!$C21</f>
        <v>0</v>
      </c>
      <c r="DC110">
        <f>('RCP26 scenario'!U23*'Unit emission'!U66)*3412969.28327645/Lifetime!$C21</f>
        <v>0</v>
      </c>
      <c r="DD110">
        <f>('RCP26 scenario'!V23*'Unit emission'!V66)*3412969.28327645/Lifetime!$C21</f>
        <v>0</v>
      </c>
      <c r="DE110">
        <f>('RCP26 scenario'!W23*'Unit emission'!W66)*3412969.28327645/Lifetime!$C21</f>
        <v>0</v>
      </c>
      <c r="DF110">
        <f>('RCP26 scenario'!X23*'Unit emission'!X66)*3412969.28327645/Lifetime!$C21</f>
        <v>0</v>
      </c>
      <c r="DG110">
        <f>('RCP26 scenario'!Y23*'Unit emission'!Y66)*3412969.28327645/Lifetime!$C21</f>
        <v>0</v>
      </c>
      <c r="DH110">
        <f>('RCP26 scenario'!Z23*'Unit emission'!Z66)*3412969.28327645/Lifetime!$C21</f>
        <v>0</v>
      </c>
      <c r="DI110">
        <f>('RCP26 scenario'!AA23*'Unit emission'!AA66)*3412969.28327645/Lifetime!$C21</f>
        <v>0</v>
      </c>
      <c r="DJ110">
        <f>('RCP26 scenario'!AB23*'Unit emission'!AB66)*3412969.28327645/Lifetime!$C21</f>
        <v>0</v>
      </c>
      <c r="DK110">
        <f>('RCP26 scenario'!AC23*'Unit emission'!AC66)*3412969.28327645/Lifetime!$C21</f>
        <v>0</v>
      </c>
      <c r="DL110">
        <f>('RCP26 scenario'!AD23*'Unit emission'!AD66)*3412969.28327645/Lifetime!$C21</f>
        <v>0</v>
      </c>
      <c r="DM110">
        <f>('RCP26 scenario'!AE23*'Unit emission'!AE66)*3412969.28327645/Lifetime!$C21</f>
        <v>0</v>
      </c>
      <c r="DN110">
        <f>('RCP26 scenario'!AF23*'Unit emission'!AF66)*3412969.28327645/Lifetime!$C21</f>
        <v>0</v>
      </c>
      <c r="DO110">
        <f>('RCP26 scenario'!AG23*'Unit emission'!AG66)*3412969.28327645/Lifetime!$C21</f>
        <v>0</v>
      </c>
      <c r="DP110">
        <f>('RCP26 scenario'!AH23*'Unit emission'!AH66)*3412969.28327645/Lifetime!$C21</f>
        <v>0</v>
      </c>
      <c r="DQ110">
        <f>('RCP26 scenario'!AI23*'Unit emission'!AI66)*3412969.28327645/Lifetime!$C21</f>
        <v>0</v>
      </c>
      <c r="DR110">
        <f>('RCP26 scenario'!AJ23*'Unit emission'!AJ66)*3412969.28327645</f>
        <v>0</v>
      </c>
      <c r="DS110">
        <f>('RCP26 scenario'!AK23*'Unit emission'!T66)*3412969.28327645/Lifetime!$C21</f>
        <v>0</v>
      </c>
      <c r="DT110">
        <f>('RCP26 scenario'!AL23*'Unit emission'!U66)*3412969.28327645/Lifetime!$C21</f>
        <v>0</v>
      </c>
      <c r="DU110">
        <f>('RCP26 scenario'!AM23*'Unit emission'!V66)*3412969.28327645/Lifetime!$C21</f>
        <v>0</v>
      </c>
      <c r="DV110">
        <f>('RCP26 scenario'!AN23*'Unit emission'!W66)*3412969.28327645/Lifetime!$C21</f>
        <v>0</v>
      </c>
      <c r="DW110">
        <f>('RCP26 scenario'!AO23*'Unit emission'!X66)*3412969.28327645/Lifetime!$C21</f>
        <v>0</v>
      </c>
      <c r="DX110">
        <f>('RCP26 scenario'!AP23*'Unit emission'!Y66)*3412969.28327645/Lifetime!$C21</f>
        <v>0</v>
      </c>
      <c r="DY110">
        <f>('RCP26 scenario'!AQ23*'Unit emission'!Z66)*3412969.28327645/Lifetime!$C21</f>
        <v>0</v>
      </c>
      <c r="DZ110">
        <f>('RCP26 scenario'!AR23*'Unit emission'!AA66)*3412969.28327645/Lifetime!$C21</f>
        <v>0</v>
      </c>
      <c r="EA110">
        <f>('RCP26 scenario'!AS23*'Unit emission'!AB66)*3412969.28327645/Lifetime!$C21</f>
        <v>0</v>
      </c>
      <c r="EB110">
        <f>('RCP26 scenario'!AT23*'Unit emission'!AC66)*3412969.28327645/Lifetime!$C21</f>
        <v>0</v>
      </c>
      <c r="EC110">
        <f>('RCP26 scenario'!AU23*'Unit emission'!AD66)*3412969.28327645/Lifetime!$C21</f>
        <v>0</v>
      </c>
      <c r="ED110">
        <f>('RCP26 scenario'!AV23*'Unit emission'!AE66)*3412969.28327645/Lifetime!$C21</f>
        <v>0</v>
      </c>
      <c r="EE110">
        <f>('RCP26 scenario'!AW23*'Unit emission'!AF66)*3412969.28327645/Lifetime!$C21</f>
        <v>0</v>
      </c>
      <c r="EF110">
        <f>('RCP26 scenario'!AX23*'Unit emission'!AG66)*3412969.28327645/Lifetime!$C21</f>
        <v>0</v>
      </c>
      <c r="EG110">
        <f>('RCP26 scenario'!AY23*'Unit emission'!AH66)*3412969.28327645/Lifetime!$C21</f>
        <v>0</v>
      </c>
      <c r="EH110">
        <f>('RCP26 scenario'!AZ23*'Unit emission'!AI66)*3412969.28327645/Lifetime!$C21</f>
        <v>0</v>
      </c>
      <c r="EI110">
        <f>('RCP26 scenario'!BA23*'Unit emission'!AJ66)*3412969.28327645</f>
        <v>0</v>
      </c>
      <c r="EJ110" s="9">
        <f>('RCP26 scenario'!BB23*'Unit emission'!T66)*3412969.28327645/Lifetime!$C21</f>
        <v>0</v>
      </c>
      <c r="EK110" s="9">
        <f>('RCP26 scenario'!BC23*'Unit emission'!U66)*3412969.28327645/Lifetime!$C21</f>
        <v>0</v>
      </c>
      <c r="EL110" s="9">
        <f>('RCP26 scenario'!BD23*'Unit emission'!V66)*3412969.28327645/Lifetime!$C21</f>
        <v>0</v>
      </c>
      <c r="EM110" s="9">
        <f>('RCP26 scenario'!BE23*'Unit emission'!W66)*3412969.28327645/Lifetime!$C21</f>
        <v>0</v>
      </c>
      <c r="EN110" s="9">
        <f>('RCP26 scenario'!BF23*'Unit emission'!X66)*3412969.28327645/Lifetime!$C21</f>
        <v>0</v>
      </c>
      <c r="EO110" s="9">
        <f>('RCP26 scenario'!BG23*'Unit emission'!Y66)*3412969.28327645/Lifetime!$C21</f>
        <v>0</v>
      </c>
      <c r="EP110" s="9">
        <f>('RCP26 scenario'!BH23*'Unit emission'!Z66)*3412969.28327645/Lifetime!$C21</f>
        <v>0</v>
      </c>
      <c r="EQ110" s="9">
        <f>('RCP26 scenario'!BI23*'Unit emission'!AA66)*3412969.28327645/Lifetime!$C21</f>
        <v>0</v>
      </c>
      <c r="ER110" s="9">
        <f>('RCP26 scenario'!BJ23*'Unit emission'!AB66)*3412969.28327645/Lifetime!$C21</f>
        <v>0</v>
      </c>
      <c r="ES110" s="9">
        <f>('RCP26 scenario'!BK23*'Unit emission'!AC66)*3412969.28327645/Lifetime!$C21</f>
        <v>0</v>
      </c>
      <c r="ET110" s="9">
        <f>('RCP26 scenario'!BL23*'Unit emission'!AD66)*3412969.28327645/Lifetime!$C21</f>
        <v>0</v>
      </c>
      <c r="EU110" s="9">
        <f>('RCP26 scenario'!BM23*'Unit emission'!AE66)*3412969.28327645/Lifetime!$C21</f>
        <v>0</v>
      </c>
      <c r="EV110" s="9">
        <f>('RCP26 scenario'!BN23*'Unit emission'!AF66)*3412969.28327645/Lifetime!$C21</f>
        <v>0</v>
      </c>
      <c r="EW110" s="9">
        <f>('RCP26 scenario'!BO23*'Unit emission'!AG66)*3412969.28327645/Lifetime!$C21</f>
        <v>0</v>
      </c>
      <c r="EX110" s="9">
        <f>('RCP26 scenario'!BP23*'Unit emission'!AH66)*3412969.28327645/Lifetime!$C21</f>
        <v>0</v>
      </c>
      <c r="EY110" s="9">
        <f>('RCP26 scenario'!BQ23*'Unit emission'!AI66)*3412969.28327645/Lifetime!$C21</f>
        <v>0</v>
      </c>
      <c r="EZ110" s="9">
        <f>('RCP26 scenario'!BR23*'Unit emission'!AJ66)*3412969.28327645</f>
        <v>0</v>
      </c>
      <c r="FA110" s="9">
        <f>('RCP26 scenario'!BS23*'Unit emission'!T66)*3412969.28327645/Lifetime!$C21</f>
        <v>0</v>
      </c>
      <c r="FB110" s="9">
        <f>('RCP26 scenario'!BT23*'Unit emission'!U66)*3412969.28327645/Lifetime!$C21</f>
        <v>0</v>
      </c>
      <c r="FC110" s="9">
        <f>('RCP26 scenario'!BU23*'Unit emission'!V66)*3412969.28327645/Lifetime!$C21</f>
        <v>0</v>
      </c>
      <c r="FD110" s="9">
        <f>('RCP26 scenario'!BV23*'Unit emission'!W66)*3412969.28327645/Lifetime!$C21</f>
        <v>0</v>
      </c>
      <c r="FE110" s="9">
        <f>('RCP26 scenario'!BW23*'Unit emission'!X66)*3412969.28327645/Lifetime!$C21</f>
        <v>0</v>
      </c>
      <c r="FF110" s="9">
        <f>('RCP26 scenario'!BX23*'Unit emission'!Y66)*3412969.28327645/Lifetime!$C21</f>
        <v>0</v>
      </c>
      <c r="FG110" s="9">
        <f>('RCP26 scenario'!BY23*'Unit emission'!Z66)*3412969.28327645/Lifetime!$C21</f>
        <v>0</v>
      </c>
      <c r="FH110" s="9">
        <f>('RCP26 scenario'!BZ23*'Unit emission'!AA66)*3412969.28327645/Lifetime!$C21</f>
        <v>0</v>
      </c>
      <c r="FI110" s="9">
        <f>('RCP26 scenario'!CA23*'Unit emission'!AB66)*3412969.28327645/Lifetime!$C21</f>
        <v>0</v>
      </c>
      <c r="FJ110" s="9">
        <f>('RCP26 scenario'!CB23*'Unit emission'!AC66)*3412969.28327645/Lifetime!$C21</f>
        <v>0</v>
      </c>
      <c r="FK110" s="9">
        <f>('RCP26 scenario'!CC23*'Unit emission'!AD66)*3412969.28327645/Lifetime!$C21</f>
        <v>0</v>
      </c>
      <c r="FL110" s="9">
        <f>('RCP26 scenario'!CD23*'Unit emission'!AE66)*3412969.28327645/Lifetime!$C21</f>
        <v>0</v>
      </c>
      <c r="FM110" s="9">
        <f>('RCP26 scenario'!CE23*'Unit emission'!AF66)*3412969.28327645/Lifetime!$C21</f>
        <v>0</v>
      </c>
      <c r="FN110" s="9">
        <f>('RCP26 scenario'!CF23*'Unit emission'!AG66)*3412969.28327645/Lifetime!$C21</f>
        <v>0</v>
      </c>
      <c r="FO110" s="9">
        <f>('RCP26 scenario'!CG23*'Unit emission'!AH66)*3412969.28327645/Lifetime!$C21</f>
        <v>0</v>
      </c>
      <c r="FP110" s="9">
        <f>('RCP26 scenario'!CH23*'Unit emission'!AI66)*3412969.28327645/Lifetime!$C21</f>
        <v>0</v>
      </c>
      <c r="FS110">
        <v>2029</v>
      </c>
      <c r="FT110">
        <f>('RCP19 scenario'!C23*'Unit emission'!AK66)*3412969.28327645/Lifetime!$C21</f>
        <v>0</v>
      </c>
      <c r="FU110">
        <f>('RCP19 scenario'!D23*'Unit emission'!AL66)*3412969.28327645/Lifetime!$C21</f>
        <v>0</v>
      </c>
      <c r="FV110">
        <f>('RCP19 scenario'!E23*'Unit emission'!AM66)*3412969.28327645/Lifetime!$C21</f>
        <v>0</v>
      </c>
      <c r="FW110">
        <f>('RCP19 scenario'!F23*'Unit emission'!AN66)*3412969.28327645/Lifetime!$C21</f>
        <v>0</v>
      </c>
      <c r="FX110">
        <f>('RCP19 scenario'!G23*'Unit emission'!AO66)*3412969.28327645/Lifetime!$C21</f>
        <v>0</v>
      </c>
      <c r="FY110">
        <f>('RCP19 scenario'!H23*'Unit emission'!AP66)*3412969.28327645/Lifetime!$C21</f>
        <v>0</v>
      </c>
      <c r="FZ110">
        <f>('RCP19 scenario'!I23*'Unit emission'!AQ66)*3412969.28327645/Lifetime!$C21</f>
        <v>0</v>
      </c>
      <c r="GA110">
        <f>('RCP19 scenario'!J23*'Unit emission'!AR66)*3412969.28327645/Lifetime!$C21</f>
        <v>0</v>
      </c>
      <c r="GB110">
        <f>('RCP19 scenario'!K23*'Unit emission'!AS66)*3412969.28327645/Lifetime!$C21</f>
        <v>0</v>
      </c>
      <c r="GC110">
        <f>('RCP19 scenario'!L23*'Unit emission'!AT66)*3412969.28327645/Lifetime!$C21</f>
        <v>0</v>
      </c>
      <c r="GD110">
        <f>('RCP19 scenario'!M23*'Unit emission'!AU66)*3412969.28327645/Lifetime!$C21</f>
        <v>0</v>
      </c>
      <c r="GE110">
        <f>('RCP19 scenario'!N23*'Unit emission'!AV66)*3412969.28327645/Lifetime!$C21</f>
        <v>0</v>
      </c>
      <c r="GF110">
        <f>('RCP19 scenario'!O23*'Unit emission'!AW66)*3412969.28327645/Lifetime!$C21</f>
        <v>0</v>
      </c>
      <c r="GG110">
        <f>('RCP19 scenario'!P23*'Unit emission'!AX66)*3412969.28327645/Lifetime!$C21</f>
        <v>0</v>
      </c>
      <c r="GH110">
        <f>('RCP19 scenario'!Q23*'Unit emission'!AY66)*3412969.28327645/Lifetime!$C21</f>
        <v>0</v>
      </c>
      <c r="GI110">
        <f>('RCP19 scenario'!R23*'Unit emission'!AZ66)*3412969.28327645/Lifetime!$C21</f>
        <v>0</v>
      </c>
      <c r="GJ110">
        <f>('RCP19 scenario'!S23*'Unit emission'!BA66)*3412969.28327645</f>
        <v>0</v>
      </c>
      <c r="GK110">
        <f>('RCP19 scenario'!T23*'Unit emission'!AK66)*3412969.28327645/Lifetime!$C21</f>
        <v>0</v>
      </c>
      <c r="GL110">
        <f>('RCP19 scenario'!U23*'Unit emission'!AL66)*3412969.28327645/Lifetime!$C21</f>
        <v>0</v>
      </c>
      <c r="GM110">
        <f>('RCP19 scenario'!V23*'Unit emission'!AM66)*3412969.28327645/Lifetime!$C21</f>
        <v>0</v>
      </c>
      <c r="GN110">
        <f>('RCP19 scenario'!W23*'Unit emission'!AN66)*3412969.28327645/Lifetime!$C21</f>
        <v>0</v>
      </c>
      <c r="GO110">
        <f>('RCP19 scenario'!X23*'Unit emission'!AO66)*3412969.28327645/Lifetime!$C21</f>
        <v>0</v>
      </c>
      <c r="GP110">
        <f>('RCP19 scenario'!Y23*'Unit emission'!AP66)*3412969.28327645/Lifetime!$C21</f>
        <v>0</v>
      </c>
      <c r="GQ110">
        <f>('RCP19 scenario'!Z23*'Unit emission'!AQ66)*3412969.28327645/Lifetime!$C21</f>
        <v>0</v>
      </c>
      <c r="GR110">
        <f>('RCP19 scenario'!AA23*'Unit emission'!AR66)*3412969.28327645/Lifetime!$C21</f>
        <v>0</v>
      </c>
      <c r="GS110">
        <f>('RCP19 scenario'!AB23*'Unit emission'!AS66)*3412969.28327645/Lifetime!$C21</f>
        <v>0</v>
      </c>
      <c r="GT110">
        <f>('RCP19 scenario'!AC23*'Unit emission'!AT66)*3412969.28327645/Lifetime!$C21</f>
        <v>0</v>
      </c>
      <c r="GU110">
        <f>('RCP19 scenario'!AD23*'Unit emission'!AU66)*3412969.28327645/Lifetime!$C21</f>
        <v>0</v>
      </c>
      <c r="GV110">
        <f>('RCP19 scenario'!AE23*'Unit emission'!AV66)*3412969.28327645/Lifetime!$C21</f>
        <v>0</v>
      </c>
      <c r="GW110">
        <f>('RCP19 scenario'!AF23*'Unit emission'!AW66)*3412969.28327645/Lifetime!$C21</f>
        <v>0</v>
      </c>
      <c r="GX110">
        <f>('RCP19 scenario'!AG23*'Unit emission'!AX66)*3412969.28327645/Lifetime!$C21</f>
        <v>0</v>
      </c>
      <c r="GY110">
        <f>('RCP19 scenario'!AH23*'Unit emission'!AY66)*3412969.28327645/Lifetime!$C21</f>
        <v>0</v>
      </c>
      <c r="GZ110">
        <f>('RCP19 scenario'!AI23*'Unit emission'!AZ66)*3412969.28327645/Lifetime!$C21</f>
        <v>0</v>
      </c>
      <c r="HA110">
        <f>('RCP19 scenario'!AJ23*'Unit emission'!BA66)*3412969.28327645</f>
        <v>0</v>
      </c>
      <c r="HB110">
        <f>('RCP19 scenario'!AK23*'Unit emission'!AK66)*3412969.28327645/Lifetime!$C21</f>
        <v>0</v>
      </c>
      <c r="HC110">
        <f>('RCP19 scenario'!AL23*'Unit emission'!AL66)*3412969.28327645/Lifetime!$C21</f>
        <v>0</v>
      </c>
      <c r="HD110">
        <f>('RCP19 scenario'!AM23*'Unit emission'!AM66)*3412969.28327645/Lifetime!$C21</f>
        <v>0</v>
      </c>
      <c r="HE110">
        <f>('RCP19 scenario'!AN23*'Unit emission'!AN66)*3412969.28327645/Lifetime!$C21</f>
        <v>0</v>
      </c>
      <c r="HF110">
        <f>('RCP19 scenario'!AO23*'Unit emission'!AO66)*3412969.28327645/Lifetime!$C21</f>
        <v>0</v>
      </c>
      <c r="HG110">
        <f>('RCP19 scenario'!AP23*'Unit emission'!AP66)*3412969.28327645/Lifetime!$C21</f>
        <v>0</v>
      </c>
      <c r="HH110">
        <f>('RCP19 scenario'!AQ23*'Unit emission'!AQ66)*3412969.28327645/Lifetime!$C21</f>
        <v>0</v>
      </c>
      <c r="HI110">
        <f>('RCP19 scenario'!AR23*'Unit emission'!AR66)*3412969.28327645/Lifetime!$C21</f>
        <v>0</v>
      </c>
      <c r="HJ110">
        <f>('RCP19 scenario'!AS23*'Unit emission'!AS66)*3412969.28327645/Lifetime!$C21</f>
        <v>0</v>
      </c>
      <c r="HK110">
        <f>('RCP19 scenario'!AT23*'Unit emission'!AT66)*3412969.28327645/Lifetime!$C21</f>
        <v>0</v>
      </c>
      <c r="HL110">
        <f>('RCP19 scenario'!AU23*'Unit emission'!AU66)*3412969.28327645/Lifetime!$C21</f>
        <v>0</v>
      </c>
      <c r="HM110">
        <f>('RCP19 scenario'!AV23*'Unit emission'!AV66)*3412969.28327645/Lifetime!$C21</f>
        <v>0</v>
      </c>
      <c r="HN110">
        <f>('RCP19 scenario'!AW23*'Unit emission'!AW66)*3412969.28327645/Lifetime!$C21</f>
        <v>0</v>
      </c>
      <c r="HO110">
        <f>('RCP19 scenario'!AX23*'Unit emission'!AX66)*3412969.28327645/Lifetime!$C21</f>
        <v>0</v>
      </c>
      <c r="HP110">
        <f>('RCP19 scenario'!AY23*'Unit emission'!AY66)*3412969.28327645/Lifetime!$C21</f>
        <v>0</v>
      </c>
      <c r="HQ110">
        <f>('RCP19 scenario'!AZ23*'Unit emission'!AZ66)*3412969.28327645/Lifetime!$C21</f>
        <v>0</v>
      </c>
      <c r="HR110">
        <f>('RCP19 scenario'!BA23*'Unit emission'!BA66)*3412969.28327645</f>
        <v>0</v>
      </c>
      <c r="HS110" s="9">
        <f>('RCP19 scenario'!BB23*'Unit emission'!AK66)*3412969.28327645/Lifetime!$C21</f>
        <v>0</v>
      </c>
      <c r="HT110" s="9">
        <f>('RCP19 scenario'!BC23*'Unit emission'!AL66)*3412969.28327645/Lifetime!$C21</f>
        <v>0</v>
      </c>
      <c r="HU110" s="9">
        <f>('RCP19 scenario'!BD23*'Unit emission'!AM66)*3412969.28327645/Lifetime!$C21</f>
        <v>0</v>
      </c>
      <c r="HV110" s="9">
        <f>('RCP19 scenario'!BE23*'Unit emission'!AN66)*3412969.28327645/Lifetime!$C21</f>
        <v>0</v>
      </c>
      <c r="HW110" s="9">
        <f>('RCP19 scenario'!BF23*'Unit emission'!AO66)*3412969.28327645/Lifetime!$C21</f>
        <v>0</v>
      </c>
      <c r="HX110" s="9">
        <f>('RCP19 scenario'!BG23*'Unit emission'!AP66)*3412969.28327645/Lifetime!$C21</f>
        <v>0</v>
      </c>
      <c r="HY110" s="9">
        <f>('RCP19 scenario'!BH23*'Unit emission'!AQ66)*3412969.28327645/Lifetime!$C21</f>
        <v>0</v>
      </c>
      <c r="HZ110" s="9">
        <f>('RCP19 scenario'!BI23*'Unit emission'!AR66)*3412969.28327645/Lifetime!$C21</f>
        <v>0</v>
      </c>
      <c r="IA110" s="9">
        <f>('RCP19 scenario'!BJ23*'Unit emission'!AS66)*3412969.28327645/Lifetime!$C21</f>
        <v>0</v>
      </c>
      <c r="IB110" s="9">
        <f>('RCP19 scenario'!BK23*'Unit emission'!AT66)*3412969.28327645/Lifetime!$C21</f>
        <v>0</v>
      </c>
      <c r="IC110" s="9">
        <f>('RCP19 scenario'!BL23*'Unit emission'!AU66)*3412969.28327645/Lifetime!$C21</f>
        <v>0</v>
      </c>
      <c r="ID110" s="9">
        <f>('RCP19 scenario'!BM23*'Unit emission'!AV66)*3412969.28327645/Lifetime!$C21</f>
        <v>0</v>
      </c>
      <c r="IE110" s="9">
        <f>('RCP19 scenario'!BN23*'Unit emission'!AW66)*3412969.28327645/Lifetime!$C21</f>
        <v>0</v>
      </c>
      <c r="IF110" s="9">
        <f>('RCP19 scenario'!BO23*'Unit emission'!AX66)*3412969.28327645/Lifetime!$C21</f>
        <v>0</v>
      </c>
      <c r="IG110" s="9">
        <f>('RCP19 scenario'!BP23*'Unit emission'!AY66)*3412969.28327645/Lifetime!$C21</f>
        <v>0</v>
      </c>
      <c r="IH110" s="9">
        <f>('RCP19 scenario'!BQ23*'Unit emission'!AZ66)*3412969.28327645/Lifetime!$C21</f>
        <v>0</v>
      </c>
      <c r="II110" s="9">
        <f>('RCP19 scenario'!BR23*'Unit emission'!BA66)*3412969.28327645</f>
        <v>0</v>
      </c>
      <c r="IJ110" s="9">
        <f>('RCP19 scenario'!BS23*'Unit emission'!AK66)*3412969.28327645/Lifetime!$C21</f>
        <v>0</v>
      </c>
      <c r="IK110" s="9">
        <f>('RCP19 scenario'!BT23*'Unit emission'!AL66)*3412969.28327645/Lifetime!$C21</f>
        <v>0</v>
      </c>
      <c r="IL110" s="9">
        <f>('RCP19 scenario'!BU23*'Unit emission'!AM66)*3412969.28327645/Lifetime!$C21</f>
        <v>0</v>
      </c>
      <c r="IM110" s="9">
        <f>('RCP19 scenario'!BV23*'Unit emission'!AN66)*3412969.28327645/Lifetime!$C21</f>
        <v>0</v>
      </c>
      <c r="IN110" s="9">
        <f>('RCP19 scenario'!BW23*'Unit emission'!AO66)*3412969.28327645/Lifetime!$C21</f>
        <v>0</v>
      </c>
      <c r="IO110" s="9">
        <f>('RCP19 scenario'!BX23*'Unit emission'!AP66)*3412969.28327645/Lifetime!$C21</f>
        <v>0</v>
      </c>
      <c r="IP110" s="9">
        <f>('RCP19 scenario'!BY23*'Unit emission'!AQ66)*3412969.28327645/Lifetime!$C21</f>
        <v>0</v>
      </c>
      <c r="IQ110" s="9">
        <f>('RCP19 scenario'!BZ23*'Unit emission'!AR66)*3412969.28327645/Lifetime!$C21</f>
        <v>0</v>
      </c>
      <c r="IR110" s="9">
        <f>('RCP19 scenario'!CA23*'Unit emission'!AS66)*3412969.28327645/Lifetime!$C21</f>
        <v>0</v>
      </c>
      <c r="IS110" s="9">
        <f>('RCP19 scenario'!CB23*'Unit emission'!AT66)*3412969.28327645/Lifetime!$C21</f>
        <v>0</v>
      </c>
      <c r="IT110" s="9">
        <f>('RCP19 scenario'!CC23*'Unit emission'!AU66)*3412969.28327645/Lifetime!$C21</f>
        <v>0</v>
      </c>
      <c r="IU110" s="9">
        <f>('RCP19 scenario'!CD23*'Unit emission'!AV66)*3412969.28327645/Lifetime!$C21</f>
        <v>0</v>
      </c>
      <c r="IV110" s="9">
        <f>('RCP19 scenario'!CE23*'Unit emission'!AW66)*3412969.28327645/Lifetime!$C21</f>
        <v>0</v>
      </c>
      <c r="IW110" s="9">
        <f>('RCP19 scenario'!CF23*'Unit emission'!AX66)*3412969.28327645/Lifetime!$C21</f>
        <v>0</v>
      </c>
      <c r="IX110" s="9">
        <f>('RCP19 scenario'!CG23*'Unit emission'!AY66)*3412969.28327645/Lifetime!$C21</f>
        <v>0</v>
      </c>
      <c r="IY110" s="9">
        <f>('RCP19 scenario'!CH23*'Unit emission'!AZ66)*3412969.28327645/Lifetime!$C21</f>
        <v>0</v>
      </c>
    </row>
    <row r="111" spans="1:259" x14ac:dyDescent="0.25">
      <c r="A111">
        <v>2030</v>
      </c>
      <c r="B111">
        <f>('Base-scenario'!C24*'Unit emission'!C67)*3412969.28327645/Lifetime!$C22</f>
        <v>0</v>
      </c>
      <c r="C111">
        <f>('Base-scenario'!D24*'Unit emission'!D67)*3412969.28327645/Lifetime!$C22</f>
        <v>0</v>
      </c>
      <c r="D111">
        <f>('Base-scenario'!E24*'Unit emission'!E67)*3412969.28327645/Lifetime!$C22</f>
        <v>0</v>
      </c>
      <c r="E111">
        <f>('Base-scenario'!F24*'Unit emission'!F67)*3412969.28327645/Lifetime!$C22</f>
        <v>0</v>
      </c>
      <c r="F111">
        <f>('Base-scenario'!G24*'Unit emission'!G67)*3412969.28327645/Lifetime!$C22</f>
        <v>0</v>
      </c>
      <c r="G111">
        <f>('Base-scenario'!H24*'Unit emission'!H67)*3412969.28327645/Lifetime!$C22</f>
        <v>0</v>
      </c>
      <c r="H111">
        <f>('Base-scenario'!I24*'Unit emission'!I67)*3412969.28327645/Lifetime!$C22</f>
        <v>0</v>
      </c>
      <c r="I111">
        <f>('Base-scenario'!J24*'Unit emission'!J67)*3412969.28327645/Lifetime!$C22</f>
        <v>0</v>
      </c>
      <c r="J111">
        <f>('Base-scenario'!K24*'Unit emission'!K67)*3412969.28327645/Lifetime!$C22</f>
        <v>0</v>
      </c>
      <c r="K111">
        <f>('Base-scenario'!L24*'Unit emission'!L67)*3412969.28327645/Lifetime!$C22</f>
        <v>0</v>
      </c>
      <c r="L111">
        <f>('Base-scenario'!M24*'Unit emission'!M67)*3412969.28327645/Lifetime!$C22</f>
        <v>0</v>
      </c>
      <c r="M111">
        <f>('Base-scenario'!N24*'Unit emission'!N67)*3412969.28327645/Lifetime!$C22</f>
        <v>0</v>
      </c>
      <c r="N111">
        <f>('Base-scenario'!O24*'Unit emission'!O67)*3412969.28327645/Lifetime!$C22</f>
        <v>0</v>
      </c>
      <c r="O111">
        <f>('Base-scenario'!P24*'Unit emission'!P67)*3412969.28327645/Lifetime!$C22</f>
        <v>0</v>
      </c>
      <c r="P111">
        <f>('Base-scenario'!Q24*'Unit emission'!Q67)*3412969.28327645/Lifetime!$C22</f>
        <v>0</v>
      </c>
      <c r="Q111">
        <f>('Base-scenario'!R24*'Unit emission'!R67)*3412969.28327645/Lifetime!$C22</f>
        <v>0</v>
      </c>
      <c r="R111">
        <v>20</v>
      </c>
      <c r="S111">
        <f>('Base-scenario'!T24*'Unit emission'!C67)*3412969.28327645/Lifetime!$C22</f>
        <v>87052260.294529259</v>
      </c>
      <c r="T111">
        <f>('Base-scenario'!U24*'Unit emission'!D67)*3412969.28327645/Lifetime!$C22</f>
        <v>34510695.371917076</v>
      </c>
      <c r="U111">
        <f>('Base-scenario'!V24*'Unit emission'!E67)*3412969.28327645/Lifetime!$C22</f>
        <v>14009693.438944103</v>
      </c>
      <c r="V111">
        <f>('Base-scenario'!W24*'Unit emission'!F67)*3412969.28327645/Lifetime!$C22</f>
        <v>4290872.9958118647</v>
      </c>
      <c r="W111">
        <f>('Base-scenario'!X24*'Unit emission'!G67)*3412969.28327645/Lifetime!$C22</f>
        <v>46200813.442140035</v>
      </c>
      <c r="X111">
        <f>('Base-scenario'!Y24*'Unit emission'!H67)*3412969.28327645/Lifetime!$C22</f>
        <v>872652.67746435094</v>
      </c>
      <c r="Y111">
        <f>('Base-scenario'!Z24*'Unit emission'!I67)*3412969.28327645/Lifetime!$C22</f>
        <v>3859260.0838091769</v>
      </c>
      <c r="Z111">
        <f>('Base-scenario'!AA24*'Unit emission'!J67)*3412969.28327645/Lifetime!$C22</f>
        <v>9857340.1546049695</v>
      </c>
      <c r="AA111">
        <f>('Base-scenario'!AB24*'Unit emission'!K67)*3412969.28327645/Lifetime!$C22</f>
        <v>50909215.751677461</v>
      </c>
      <c r="AB111">
        <f>('Base-scenario'!AC24*'Unit emission'!L67)*3412969.28327645/Lifetime!$C22</f>
        <v>4948388.5820737612</v>
      </c>
      <c r="AC111">
        <f>('Base-scenario'!AD24*'Unit emission'!M67)*3412969.28327645/Lifetime!$C22</f>
        <v>5530634.6564455004</v>
      </c>
      <c r="AD111">
        <f>('Base-scenario'!AE24*'Unit emission'!N67)*3412969.28327645/Lifetime!$C22</f>
        <v>1195309.6141506848</v>
      </c>
      <c r="AE111">
        <f>('Base-scenario'!AF24*'Unit emission'!O67)*3412969.28327645/Lifetime!$C22</f>
        <v>3622631.8068664097</v>
      </c>
      <c r="AF111">
        <f>('Base-scenario'!AG24*'Unit emission'!P67)*3412969.28327645/Lifetime!$C22</f>
        <v>1209048.7582909726</v>
      </c>
      <c r="AG111">
        <f>('Base-scenario'!AH24*'Unit emission'!Q67)*3412969.28327645/Lifetime!$C22</f>
        <v>1790106.8620403006</v>
      </c>
      <c r="AH111">
        <f>('Base-scenario'!AI24*'Unit emission'!R67)*3412969.28327645/Lifetime!$C22</f>
        <v>13347500.555127837</v>
      </c>
      <c r="AI111">
        <v>20</v>
      </c>
      <c r="AJ111">
        <f>('Base-scenario'!AK24*'Unit emission'!C67)*3412969.28327645/Lifetime!$C22</f>
        <v>174104520.58905852</v>
      </c>
      <c r="AK111">
        <f>('Base-scenario'!AL24*'Unit emission'!D67)*3412969.28327645/Lifetime!$C22</f>
        <v>69021390.743834183</v>
      </c>
      <c r="AL111">
        <f>('Base-scenario'!AM24*'Unit emission'!E67)*3412969.28327645/Lifetime!$C22</f>
        <v>28019386.877888042</v>
      </c>
      <c r="AM111">
        <f>('Base-scenario'!AN24*'Unit emission'!F67)*3412969.28327645/Lifetime!$C22</f>
        <v>8581745.991623763</v>
      </c>
      <c r="AN111">
        <f>('Base-scenario'!AO24*'Unit emission'!G67)*3412969.28327645/Lifetime!$C22</f>
        <v>92401626.884280503</v>
      </c>
      <c r="AO111">
        <f>('Base-scenario'!AP24*'Unit emission'!H67)*3412969.28327645/Lifetime!$C22</f>
        <v>1745305.3549287019</v>
      </c>
      <c r="AP111">
        <f>('Base-scenario'!AQ24*'Unit emission'!I67)*3412969.28327645/Lifetime!$C22</f>
        <v>7718520.1676183837</v>
      </c>
      <c r="AQ111">
        <f>('Base-scenario'!AR24*'Unit emission'!J67)*3412969.28327645/Lifetime!$C22</f>
        <v>19714680.309209969</v>
      </c>
      <c r="AR111">
        <f>('Base-scenario'!AS24*'Unit emission'!K67)*3412969.28327645/Lifetime!$C22</f>
        <v>101818431.50335492</v>
      </c>
      <c r="AS111">
        <f>('Base-scenario'!AT24*'Unit emission'!L67)*3412969.28327645/Lifetime!$C22</f>
        <v>9896777.164147554</v>
      </c>
      <c r="AT111">
        <f>('Base-scenario'!AU24*'Unit emission'!M67)*3412969.28327645/Lifetime!$C22</f>
        <v>11061269.312891001</v>
      </c>
      <c r="AU111">
        <f>('Base-scenario'!AV24*'Unit emission'!N67)*3412969.28327645/Lifetime!$C22</f>
        <v>2390619.2283013728</v>
      </c>
      <c r="AV111">
        <f>('Base-scenario'!AW24*'Unit emission'!O67)*3412969.28327645/Lifetime!$C22</f>
        <v>7245263.6137328474</v>
      </c>
      <c r="AW111">
        <f>('Base-scenario'!AX24*'Unit emission'!P67)*3412969.28327645/Lifetime!$C22</f>
        <v>2418097.5165819484</v>
      </c>
      <c r="AX111">
        <f>('Base-scenario'!AY24*'Unit emission'!Q67)*3412969.28327645/Lifetime!$C22</f>
        <v>3580213.7240805896</v>
      </c>
      <c r="AY111">
        <f>('Base-scenario'!AZ24*'Unit emission'!R67)*3412969.28327645/Lifetime!$C22</f>
        <v>26695001.110255707</v>
      </c>
      <c r="AZ111">
        <v>20</v>
      </c>
      <c r="BA111" s="9">
        <f>('Base-scenario'!BB24*'Unit emission'!C67)*3412969.28327645/Lifetime!$C22</f>
        <v>0</v>
      </c>
      <c r="BB111" s="9">
        <f>('Base-scenario'!BC24*'Unit emission'!D67)*3412969.28327645/Lifetime!$C22</f>
        <v>0</v>
      </c>
      <c r="BC111" s="9">
        <f>('Base-scenario'!BD24*'Unit emission'!E67)*3412969.28327645/Lifetime!$C22</f>
        <v>0</v>
      </c>
      <c r="BD111" s="9">
        <f>('Base-scenario'!BE24*'Unit emission'!F67)*3412969.28327645/Lifetime!$C22</f>
        <v>0</v>
      </c>
      <c r="BE111" s="9">
        <f>('Base-scenario'!BF24*'Unit emission'!G67)*3412969.28327645/Lifetime!$C22</f>
        <v>0</v>
      </c>
      <c r="BF111" s="9">
        <f>('Base-scenario'!BG24*'Unit emission'!H67)*3412969.28327645/Lifetime!$C22</f>
        <v>0</v>
      </c>
      <c r="BG111" s="9">
        <f>('Base-scenario'!BH24*'Unit emission'!I67)*3412969.28327645/Lifetime!$C22</f>
        <v>0</v>
      </c>
      <c r="BH111" s="9">
        <f>('Base-scenario'!BI24*'Unit emission'!J67)*3412969.28327645/Lifetime!$C22</f>
        <v>0</v>
      </c>
      <c r="BI111" s="9">
        <f>('Base-scenario'!BJ24*'Unit emission'!K67)*3412969.28327645/Lifetime!$C22</f>
        <v>0</v>
      </c>
      <c r="BJ111" s="9">
        <f>('Base-scenario'!BK24*'Unit emission'!L67)*3412969.28327645/Lifetime!$C22</f>
        <v>0</v>
      </c>
      <c r="BK111" s="9">
        <f>('Base-scenario'!BL24*'Unit emission'!M67)*3412969.28327645/Lifetime!$C22</f>
        <v>0</v>
      </c>
      <c r="BL111" s="9">
        <f>('Base-scenario'!BM24*'Unit emission'!N67)*3412969.28327645/Lifetime!$C22</f>
        <v>0</v>
      </c>
      <c r="BM111" s="9">
        <f>('Base-scenario'!BN24*'Unit emission'!O67)*3412969.28327645/Lifetime!$C22</f>
        <v>0</v>
      </c>
      <c r="BN111" s="9">
        <f>('Base-scenario'!BO24*'Unit emission'!P67)*3412969.28327645/Lifetime!$C22</f>
        <v>0</v>
      </c>
      <c r="BO111" s="9">
        <f>('Base-scenario'!BP24*'Unit emission'!Q67)*3412969.28327645/Lifetime!$C22</f>
        <v>0</v>
      </c>
      <c r="BP111" s="9">
        <f>('Base-scenario'!BQ24*'Unit emission'!R67)*3412969.28327645/Lifetime!$C22</f>
        <v>0</v>
      </c>
      <c r="BQ111" s="9">
        <v>20</v>
      </c>
      <c r="BR111" s="9">
        <f>('Base-scenario'!BS24*'Unit emission'!C67)*3412969.28327645/Lifetime!$C22</f>
        <v>0</v>
      </c>
      <c r="BS111" s="9">
        <f>('Base-scenario'!BT24*'Unit emission'!D67)*3412969.28327645/Lifetime!$C22</f>
        <v>0</v>
      </c>
      <c r="BT111" s="9">
        <f>('Base-scenario'!BU24*'Unit emission'!E67)*3412969.28327645/Lifetime!$C22</f>
        <v>0</v>
      </c>
      <c r="BU111" s="9">
        <f>('Base-scenario'!BV24*'Unit emission'!F67)*3412969.28327645/Lifetime!$C22</f>
        <v>0</v>
      </c>
      <c r="BV111" s="9">
        <f>('Base-scenario'!BW24*'Unit emission'!G67)*3412969.28327645/Lifetime!$C22</f>
        <v>0</v>
      </c>
      <c r="BW111" s="9">
        <f>('Base-scenario'!BX24*'Unit emission'!H67)*3412969.28327645/Lifetime!$C22</f>
        <v>0</v>
      </c>
      <c r="BX111" s="9">
        <f>('Base-scenario'!BY24*'Unit emission'!I67)*3412969.28327645/Lifetime!$C22</f>
        <v>0</v>
      </c>
      <c r="BY111" s="9">
        <f>('Base-scenario'!BZ24*'Unit emission'!J67)*3412969.28327645/Lifetime!$C22</f>
        <v>0</v>
      </c>
      <c r="BZ111" s="9">
        <f>('Base-scenario'!CA24*'Unit emission'!K67)*3412969.28327645/Lifetime!$C22</f>
        <v>0</v>
      </c>
      <c r="CA111" s="9">
        <f>('Base-scenario'!CB24*'Unit emission'!L67)*3412969.28327645/Lifetime!$C22</f>
        <v>0</v>
      </c>
      <c r="CB111" s="9">
        <f>('Base-scenario'!CC24*'Unit emission'!M67)*3412969.28327645/Lifetime!$C22</f>
        <v>0</v>
      </c>
      <c r="CC111" s="9">
        <f>('Base-scenario'!CD24*'Unit emission'!N67)*3412969.28327645/Lifetime!$C22</f>
        <v>0</v>
      </c>
      <c r="CD111" s="9">
        <f>('Base-scenario'!CE24*'Unit emission'!O67)*3412969.28327645/Lifetime!$C22</f>
        <v>0</v>
      </c>
      <c r="CE111" s="9">
        <f>('Base-scenario'!CF24*'Unit emission'!P67)*3412969.28327645/Lifetime!$C22</f>
        <v>0</v>
      </c>
      <c r="CF111" s="9">
        <f>('Base-scenario'!CG24*'Unit emission'!Q67)*3412969.28327645/Lifetime!$C22</f>
        <v>0</v>
      </c>
      <c r="CG111" s="9">
        <f>('Base-scenario'!CH24*'Unit emission'!R67)*3412969.28327645/Lifetime!$C22</f>
        <v>0</v>
      </c>
      <c r="CJ111">
        <v>2030</v>
      </c>
      <c r="CK111">
        <f>('RCP26 scenario'!C24*'Unit emission'!T67)*3412969.28327645/Lifetime!$C22</f>
        <v>0</v>
      </c>
      <c r="CL111">
        <f>('RCP26 scenario'!D24*'Unit emission'!U67)*3412969.28327645/Lifetime!$C22</f>
        <v>0</v>
      </c>
      <c r="CM111">
        <f>('RCP26 scenario'!E24*'Unit emission'!V67)*3412969.28327645/Lifetime!$C22</f>
        <v>0</v>
      </c>
      <c r="CN111">
        <f>('RCP26 scenario'!F24*'Unit emission'!W67)*3412969.28327645/Lifetime!$C22</f>
        <v>0</v>
      </c>
      <c r="CO111">
        <f>('RCP26 scenario'!G24*'Unit emission'!X67)*3412969.28327645/Lifetime!$C22</f>
        <v>0</v>
      </c>
      <c r="CP111">
        <f>('RCP26 scenario'!H24*'Unit emission'!Y67)*3412969.28327645/Lifetime!$C22</f>
        <v>0</v>
      </c>
      <c r="CQ111">
        <f>('RCP26 scenario'!I24*'Unit emission'!Z67)*3412969.28327645/Lifetime!$C22</f>
        <v>0</v>
      </c>
      <c r="CR111">
        <f>('RCP26 scenario'!J24*'Unit emission'!AA67)*3412969.28327645/Lifetime!$C22</f>
        <v>0</v>
      </c>
      <c r="CS111">
        <f>('RCP26 scenario'!K24*'Unit emission'!AB67)*3412969.28327645/Lifetime!$C22</f>
        <v>0</v>
      </c>
      <c r="CT111">
        <f>('RCP26 scenario'!L24*'Unit emission'!AC67)*3412969.28327645/Lifetime!$C22</f>
        <v>0</v>
      </c>
      <c r="CU111">
        <f>('RCP26 scenario'!M24*'Unit emission'!AD67)*3412969.28327645/Lifetime!$C22</f>
        <v>0</v>
      </c>
      <c r="CV111">
        <f>('RCP26 scenario'!N24*'Unit emission'!AE67)*3412969.28327645/Lifetime!$C22</f>
        <v>0</v>
      </c>
      <c r="CW111">
        <f>('RCP26 scenario'!O24*'Unit emission'!AF67)*3412969.28327645/Lifetime!$C22</f>
        <v>0</v>
      </c>
      <c r="CX111">
        <f>('RCP26 scenario'!P24*'Unit emission'!AG67)*3412969.28327645/Lifetime!$C22</f>
        <v>0</v>
      </c>
      <c r="CY111">
        <f>('RCP26 scenario'!Q24*'Unit emission'!AH67)*3412969.28327645/Lifetime!$C22</f>
        <v>0</v>
      </c>
      <c r="CZ111">
        <f>('RCP26 scenario'!R24*'Unit emission'!AI67)*3412969.28327645/Lifetime!$C22</f>
        <v>0</v>
      </c>
      <c r="DA111">
        <f>('RCP26 scenario'!S24*'Unit emission'!AJ67)*3412969.28327645</f>
        <v>0</v>
      </c>
      <c r="DB111">
        <f>('RCP26 scenario'!T24*'Unit emission'!T67)*3412969.28327645/Lifetime!$C22</f>
        <v>103617420.39233314</v>
      </c>
      <c r="DC111">
        <f>('RCP26 scenario'!U24*'Unit emission'!U67)*3412969.28327645/Lifetime!$C22</f>
        <v>45137513.282240868</v>
      </c>
      <c r="DD111">
        <f>('RCP26 scenario'!V24*'Unit emission'!V67)*3412969.28327645/Lifetime!$C22</f>
        <v>16693664.169058749</v>
      </c>
      <c r="DE111">
        <f>('RCP26 scenario'!W24*'Unit emission'!W67)*3412969.28327645/Lifetime!$C22</f>
        <v>4456156.2026079558</v>
      </c>
      <c r="DF111">
        <f>('RCP26 scenario'!X24*'Unit emission'!X67)*3412969.28327645/Lifetime!$C22</f>
        <v>53160927.504040197</v>
      </c>
      <c r="DG111">
        <f>('RCP26 scenario'!Y24*'Unit emission'!Y67)*3412969.28327645/Lifetime!$C22</f>
        <v>1093611.2429457875</v>
      </c>
      <c r="DH111">
        <f>('RCP26 scenario'!Z24*'Unit emission'!Z67)*3412969.28327645/Lifetime!$C22</f>
        <v>4651189.7225882867</v>
      </c>
      <c r="DI111">
        <f>('RCP26 scenario'!AA24*'Unit emission'!AA67)*3412969.28327645/Lifetime!$C22</f>
        <v>13139497.635474177</v>
      </c>
      <c r="DJ111">
        <f>('RCP26 scenario'!AB24*'Unit emission'!AB67)*3412969.28327645/Lifetime!$C22</f>
        <v>35459743.29650332</v>
      </c>
      <c r="DK111">
        <f>('RCP26 scenario'!AC24*'Unit emission'!AC67)*3412969.28327645/Lifetime!$C22</f>
        <v>6578405.7982652802</v>
      </c>
      <c r="DL111">
        <f>('RCP26 scenario'!AD24*'Unit emission'!AD67)*3412969.28327645/Lifetime!$C22</f>
        <v>9092465.5981797613</v>
      </c>
      <c r="DM111">
        <f>('RCP26 scenario'!AE24*'Unit emission'!AE67)*3412969.28327645/Lifetime!$C22</f>
        <v>1652854.9691772512</v>
      </c>
      <c r="DN111">
        <f>('RCP26 scenario'!AF24*'Unit emission'!AF67)*3412969.28327645/Lifetime!$C22</f>
        <v>5263667.4388182769</v>
      </c>
      <c r="DO111">
        <f>('RCP26 scenario'!AG24*'Unit emission'!AG67)*3412969.28327645/Lifetime!$C22</f>
        <v>4446026.6202815725</v>
      </c>
      <c r="DP111">
        <f>('RCP26 scenario'!AH24*'Unit emission'!AH67)*3412969.28327645/Lifetime!$C22</f>
        <v>2679018.9255659329</v>
      </c>
      <c r="DQ111">
        <f>('RCP26 scenario'!AI24*'Unit emission'!AI67)*3412969.28327645/Lifetime!$C22</f>
        <v>17951620.24288398</v>
      </c>
      <c r="DR111">
        <f>('RCP26 scenario'!AJ24*'Unit emission'!AJ67)*3412969.28327645</f>
        <v>0</v>
      </c>
      <c r="DS111">
        <f>('RCP26 scenario'!AK24*'Unit emission'!T67)*3412969.28327645/Lifetime!$C22</f>
        <v>207234840.78466627</v>
      </c>
      <c r="DT111">
        <f>('RCP26 scenario'!AL24*'Unit emission'!U67)*3412969.28327645/Lifetime!$C22</f>
        <v>90275026.564481974</v>
      </c>
      <c r="DU111">
        <f>('RCP26 scenario'!AM24*'Unit emission'!V67)*3412969.28327645/Lifetime!$C22</f>
        <v>33387328.338117365</v>
      </c>
      <c r="DV111">
        <f>('RCP26 scenario'!AN24*'Unit emission'!W67)*3412969.28327645/Lifetime!$C22</f>
        <v>8912312.4052159414</v>
      </c>
      <c r="DW111">
        <f>('RCP26 scenario'!AO24*'Unit emission'!X67)*3412969.28327645/Lifetime!$C22</f>
        <v>106321855.0080808</v>
      </c>
      <c r="DX111">
        <f>('RCP26 scenario'!AP24*'Unit emission'!Y67)*3412969.28327645/Lifetime!$C22</f>
        <v>2187222.485891575</v>
      </c>
      <c r="DY111">
        <f>('RCP26 scenario'!AQ24*'Unit emission'!Z67)*3412969.28327645/Lifetime!$C22</f>
        <v>9302379.4451765977</v>
      </c>
      <c r="DZ111">
        <f>('RCP26 scenario'!AR24*'Unit emission'!AA67)*3412969.28327645/Lifetime!$C22</f>
        <v>26278995.270948384</v>
      </c>
      <c r="EA111">
        <f>('RCP26 scenario'!AS24*'Unit emission'!AB67)*3412969.28327645/Lifetime!$C22</f>
        <v>70919486.593006641</v>
      </c>
      <c r="EB111">
        <f>('RCP26 scenario'!AT24*'Unit emission'!AC67)*3412969.28327645/Lifetime!$C22</f>
        <v>13156811.59653059</v>
      </c>
      <c r="EC111">
        <f>('RCP26 scenario'!AU24*'Unit emission'!AD67)*3412969.28327645/Lifetime!$C22</f>
        <v>18184931.196359523</v>
      </c>
      <c r="ED111">
        <f>('RCP26 scenario'!AV24*'Unit emission'!AE67)*3412969.28327645/Lifetime!$C22</f>
        <v>3305709.9383544838</v>
      </c>
      <c r="EE111">
        <f>('RCP26 scenario'!AW24*'Unit emission'!AF67)*3412969.28327645/Lifetime!$C22</f>
        <v>10527334.877636554</v>
      </c>
      <c r="EF111">
        <f>('RCP26 scenario'!AX24*'Unit emission'!AG67)*3412969.28327645/Lifetime!$C22</f>
        <v>8892053.2405631747</v>
      </c>
      <c r="EG111">
        <f>('RCP26 scenario'!AY24*'Unit emission'!AH67)*3412969.28327645/Lifetime!$C22</f>
        <v>5358037.8511318546</v>
      </c>
      <c r="EH111">
        <f>('RCP26 scenario'!AZ24*'Unit emission'!AI67)*3412969.28327645/Lifetime!$C22</f>
        <v>35903240.485767893</v>
      </c>
      <c r="EI111">
        <f>('RCP26 scenario'!BA24*'Unit emission'!AJ67)*3412969.28327645</f>
        <v>0</v>
      </c>
      <c r="EJ111" s="9">
        <f>('RCP26 scenario'!BB24*'Unit emission'!T67)*3412969.28327645/Lifetime!$C22</f>
        <v>0</v>
      </c>
      <c r="EK111" s="9">
        <f>('RCP26 scenario'!BC24*'Unit emission'!U67)*3412969.28327645/Lifetime!$C22</f>
        <v>0</v>
      </c>
      <c r="EL111" s="9">
        <f>('RCP26 scenario'!BD24*'Unit emission'!V67)*3412969.28327645/Lifetime!$C22</f>
        <v>0</v>
      </c>
      <c r="EM111" s="9">
        <f>('RCP26 scenario'!BE24*'Unit emission'!W67)*3412969.28327645/Lifetime!$C22</f>
        <v>0</v>
      </c>
      <c r="EN111" s="9">
        <f>('RCP26 scenario'!BF24*'Unit emission'!X67)*3412969.28327645/Lifetime!$C22</f>
        <v>0</v>
      </c>
      <c r="EO111" s="9">
        <f>('RCP26 scenario'!BG24*'Unit emission'!Y67)*3412969.28327645/Lifetime!$C22</f>
        <v>0</v>
      </c>
      <c r="EP111" s="9">
        <f>('RCP26 scenario'!BH24*'Unit emission'!Z67)*3412969.28327645/Lifetime!$C22</f>
        <v>0</v>
      </c>
      <c r="EQ111" s="9">
        <f>('RCP26 scenario'!BI24*'Unit emission'!AA67)*3412969.28327645/Lifetime!$C22</f>
        <v>0</v>
      </c>
      <c r="ER111" s="9">
        <f>('RCP26 scenario'!BJ24*'Unit emission'!AB67)*3412969.28327645/Lifetime!$C22</f>
        <v>0</v>
      </c>
      <c r="ES111" s="9">
        <f>('RCP26 scenario'!BK24*'Unit emission'!AC67)*3412969.28327645/Lifetime!$C22</f>
        <v>0</v>
      </c>
      <c r="ET111" s="9">
        <f>('RCP26 scenario'!BL24*'Unit emission'!AD67)*3412969.28327645/Lifetime!$C22</f>
        <v>0</v>
      </c>
      <c r="EU111" s="9">
        <f>('RCP26 scenario'!BM24*'Unit emission'!AE67)*3412969.28327645/Lifetime!$C22</f>
        <v>0</v>
      </c>
      <c r="EV111" s="9">
        <f>('RCP26 scenario'!BN24*'Unit emission'!AF67)*3412969.28327645/Lifetime!$C22</f>
        <v>0</v>
      </c>
      <c r="EW111" s="9">
        <f>('RCP26 scenario'!BO24*'Unit emission'!AG67)*3412969.28327645/Lifetime!$C22</f>
        <v>0</v>
      </c>
      <c r="EX111" s="9">
        <f>('RCP26 scenario'!BP24*'Unit emission'!AH67)*3412969.28327645/Lifetime!$C22</f>
        <v>0</v>
      </c>
      <c r="EY111" s="9">
        <f>('RCP26 scenario'!BQ24*'Unit emission'!AI67)*3412969.28327645/Lifetime!$C22</f>
        <v>0</v>
      </c>
      <c r="EZ111" s="9">
        <f>('RCP26 scenario'!BR24*'Unit emission'!AJ67)*3412969.28327645</f>
        <v>0</v>
      </c>
      <c r="FA111" s="9">
        <f>('RCP26 scenario'!BS24*'Unit emission'!T67)*3412969.28327645/Lifetime!$C22</f>
        <v>0</v>
      </c>
      <c r="FB111" s="9">
        <f>('RCP26 scenario'!BT24*'Unit emission'!U67)*3412969.28327645/Lifetime!$C22</f>
        <v>0</v>
      </c>
      <c r="FC111" s="9">
        <f>('RCP26 scenario'!BU24*'Unit emission'!V67)*3412969.28327645/Lifetime!$C22</f>
        <v>0</v>
      </c>
      <c r="FD111" s="9">
        <f>('RCP26 scenario'!BV24*'Unit emission'!W67)*3412969.28327645/Lifetime!$C22</f>
        <v>0</v>
      </c>
      <c r="FE111" s="9">
        <f>('RCP26 scenario'!BW24*'Unit emission'!X67)*3412969.28327645/Lifetime!$C22</f>
        <v>0</v>
      </c>
      <c r="FF111" s="9">
        <f>('RCP26 scenario'!BX24*'Unit emission'!Y67)*3412969.28327645/Lifetime!$C22</f>
        <v>0</v>
      </c>
      <c r="FG111" s="9">
        <f>('RCP26 scenario'!BY24*'Unit emission'!Z67)*3412969.28327645/Lifetime!$C22</f>
        <v>0</v>
      </c>
      <c r="FH111" s="9">
        <f>('RCP26 scenario'!BZ24*'Unit emission'!AA67)*3412969.28327645/Lifetime!$C22</f>
        <v>0</v>
      </c>
      <c r="FI111" s="9">
        <f>('RCP26 scenario'!CA24*'Unit emission'!AB67)*3412969.28327645/Lifetime!$C22</f>
        <v>0</v>
      </c>
      <c r="FJ111" s="9">
        <f>('RCP26 scenario'!CB24*'Unit emission'!AC67)*3412969.28327645/Lifetime!$C22</f>
        <v>0</v>
      </c>
      <c r="FK111" s="9">
        <f>('RCP26 scenario'!CC24*'Unit emission'!AD67)*3412969.28327645/Lifetime!$C22</f>
        <v>0</v>
      </c>
      <c r="FL111" s="9">
        <f>('RCP26 scenario'!CD24*'Unit emission'!AE67)*3412969.28327645/Lifetime!$C22</f>
        <v>0</v>
      </c>
      <c r="FM111" s="9">
        <f>('RCP26 scenario'!CE24*'Unit emission'!AF67)*3412969.28327645/Lifetime!$C22</f>
        <v>0</v>
      </c>
      <c r="FN111" s="9">
        <f>('RCP26 scenario'!CF24*'Unit emission'!AG67)*3412969.28327645/Lifetime!$C22</f>
        <v>0</v>
      </c>
      <c r="FO111" s="9">
        <f>('RCP26 scenario'!CG24*'Unit emission'!AH67)*3412969.28327645/Lifetime!$C22</f>
        <v>0</v>
      </c>
      <c r="FP111" s="9">
        <f>('RCP26 scenario'!CH24*'Unit emission'!AI67)*3412969.28327645/Lifetime!$C22</f>
        <v>0</v>
      </c>
      <c r="FS111">
        <v>2030</v>
      </c>
      <c r="FT111">
        <f>('RCP19 scenario'!C24*'Unit emission'!AK67)*3412969.28327645/Lifetime!$C22</f>
        <v>0</v>
      </c>
      <c r="FU111">
        <f>('RCP19 scenario'!D24*'Unit emission'!AL67)*3412969.28327645/Lifetime!$C22</f>
        <v>0</v>
      </c>
      <c r="FV111">
        <f>('RCP19 scenario'!E24*'Unit emission'!AM67)*3412969.28327645/Lifetime!$C22</f>
        <v>0</v>
      </c>
      <c r="FW111">
        <f>('RCP19 scenario'!F24*'Unit emission'!AN67)*3412969.28327645/Lifetime!$C22</f>
        <v>0</v>
      </c>
      <c r="FX111">
        <f>('RCP19 scenario'!G24*'Unit emission'!AO67)*3412969.28327645/Lifetime!$C22</f>
        <v>0</v>
      </c>
      <c r="FY111">
        <f>('RCP19 scenario'!H24*'Unit emission'!AP67)*3412969.28327645/Lifetime!$C22</f>
        <v>0</v>
      </c>
      <c r="FZ111">
        <f>('RCP19 scenario'!I24*'Unit emission'!AQ67)*3412969.28327645/Lifetime!$C22</f>
        <v>0</v>
      </c>
      <c r="GA111">
        <f>('RCP19 scenario'!J24*'Unit emission'!AR67)*3412969.28327645/Lifetime!$C22</f>
        <v>0</v>
      </c>
      <c r="GB111">
        <f>('RCP19 scenario'!K24*'Unit emission'!AS67)*3412969.28327645/Lifetime!$C22</f>
        <v>0</v>
      </c>
      <c r="GC111">
        <f>('RCP19 scenario'!L24*'Unit emission'!AT67)*3412969.28327645/Lifetime!$C22</f>
        <v>0</v>
      </c>
      <c r="GD111">
        <f>('RCP19 scenario'!M24*'Unit emission'!AU67)*3412969.28327645/Lifetime!$C22</f>
        <v>0</v>
      </c>
      <c r="GE111">
        <f>('RCP19 scenario'!N24*'Unit emission'!AV67)*3412969.28327645/Lifetime!$C22</f>
        <v>0</v>
      </c>
      <c r="GF111">
        <f>('RCP19 scenario'!O24*'Unit emission'!AW67)*3412969.28327645/Lifetime!$C22</f>
        <v>0</v>
      </c>
      <c r="GG111">
        <f>('RCP19 scenario'!P24*'Unit emission'!AX67)*3412969.28327645/Lifetime!$C22</f>
        <v>0</v>
      </c>
      <c r="GH111">
        <f>('RCP19 scenario'!Q24*'Unit emission'!AY67)*3412969.28327645/Lifetime!$C22</f>
        <v>0</v>
      </c>
      <c r="GI111">
        <f>('RCP19 scenario'!R24*'Unit emission'!AZ67)*3412969.28327645/Lifetime!$C22</f>
        <v>0</v>
      </c>
      <c r="GJ111">
        <f>('RCP19 scenario'!S24*'Unit emission'!BA67)*3412969.28327645</f>
        <v>0</v>
      </c>
      <c r="GK111">
        <f>('RCP19 scenario'!T24*'Unit emission'!AK67)*3412969.28327645/Lifetime!$C22</f>
        <v>76638388.688488141</v>
      </c>
      <c r="GL111">
        <f>('RCP19 scenario'!U24*'Unit emission'!AL67)*3412969.28327645/Lifetime!$C22</f>
        <v>3481911.8289520601</v>
      </c>
      <c r="GM111">
        <f>('RCP19 scenario'!V24*'Unit emission'!AM67)*3412969.28327645/Lifetime!$C22</f>
        <v>13339068.311876571</v>
      </c>
      <c r="GN111">
        <f>('RCP19 scenario'!W24*'Unit emission'!AN67)*3412969.28327645/Lifetime!$C22</f>
        <v>5405033.461793921</v>
      </c>
      <c r="GO111">
        <f>('RCP19 scenario'!X24*'Unit emission'!AO67)*3412969.28327645/Lifetime!$C22</f>
        <v>33447372.658192415</v>
      </c>
      <c r="GP111">
        <f>('RCP19 scenario'!Y24*'Unit emission'!AP67)*3412969.28327645/Lifetime!$C22</f>
        <v>933565.72337477247</v>
      </c>
      <c r="GQ111">
        <f>('RCP19 scenario'!Z24*'Unit emission'!AQ67)*3412969.28327645/Lifetime!$C22</f>
        <v>3273416.3838348011</v>
      </c>
      <c r="GR111">
        <f>('RCP19 scenario'!AA24*'Unit emission'!AR67)*3412969.28327645/Lifetime!$C22</f>
        <v>25107603.598125178</v>
      </c>
      <c r="GS111">
        <f>('RCP19 scenario'!AB24*'Unit emission'!AS67)*3412969.28327645/Lifetime!$C22</f>
        <v>57899477.481743477</v>
      </c>
      <c r="GT111">
        <f>('RCP19 scenario'!AC24*'Unit emission'!AT67)*3412969.28327645/Lifetime!$C22</f>
        <v>6908327.1248412794</v>
      </c>
      <c r="GU111">
        <f>('RCP19 scenario'!AD24*'Unit emission'!AU67)*3412969.28327645/Lifetime!$C22</f>
        <v>14881646.241479417</v>
      </c>
      <c r="GV111">
        <f>('RCP19 scenario'!AE24*'Unit emission'!AV67)*3412969.28327645/Lifetime!$C22</f>
        <v>1540183.1882881667</v>
      </c>
      <c r="GW111">
        <f>('RCP19 scenario'!AF24*'Unit emission'!AW67)*3412969.28327645/Lifetime!$C22</f>
        <v>3657187.4202600732</v>
      </c>
      <c r="GX111">
        <f>('RCP19 scenario'!AG24*'Unit emission'!AX67)*3412969.28327645/Lifetime!$C22</f>
        <v>5368065.1122484254</v>
      </c>
      <c r="GY111">
        <f>('RCP19 scenario'!AH24*'Unit emission'!AY67)*3412969.28327645/Lifetime!$C22</f>
        <v>3676562.4094672827</v>
      </c>
      <c r="GZ111">
        <f>('RCP19 scenario'!AI24*'Unit emission'!AZ67)*3412969.28327645/Lifetime!$C22</f>
        <v>20294763.007628959</v>
      </c>
      <c r="HA111">
        <f>('RCP19 scenario'!AJ24*'Unit emission'!BA67)*3412969.28327645</f>
        <v>0</v>
      </c>
      <c r="HB111">
        <f>('RCP19 scenario'!AK24*'Unit emission'!AK67)*3412969.28327645/Lifetime!$C22</f>
        <v>153276777.37697643</v>
      </c>
      <c r="HC111">
        <f>('RCP19 scenario'!AL24*'Unit emission'!AL67)*3412969.28327645/Lifetime!$C22</f>
        <v>6963823.6579041202</v>
      </c>
      <c r="HD111">
        <f>('RCP19 scenario'!AM24*'Unit emission'!AM67)*3412969.28327645/Lifetime!$C22</f>
        <v>26678136.623753075</v>
      </c>
      <c r="HE111">
        <f>('RCP19 scenario'!AN24*'Unit emission'!AN67)*3412969.28327645/Lifetime!$C22</f>
        <v>10810066.923587842</v>
      </c>
      <c r="HF111">
        <f>('RCP19 scenario'!AO24*'Unit emission'!AO67)*3412969.28327645/Lifetime!$C22</f>
        <v>66894745.316385053</v>
      </c>
      <c r="HG111">
        <f>('RCP19 scenario'!AP24*'Unit emission'!AP67)*3412969.28327645/Lifetime!$C22</f>
        <v>1867131.4467495375</v>
      </c>
      <c r="HH111">
        <f>('RCP19 scenario'!AQ24*'Unit emission'!AQ67)*3412969.28327645/Lifetime!$C22</f>
        <v>6546832.7676696023</v>
      </c>
      <c r="HI111">
        <f>('RCP19 scenario'!AR24*'Unit emission'!AR67)*3412969.28327645/Lifetime!$C22</f>
        <v>50215207.196250357</v>
      </c>
      <c r="HJ111">
        <f>('RCP19 scenario'!AS24*'Unit emission'!AS67)*3412969.28327645/Lifetime!$C22</f>
        <v>115798954.96348715</v>
      </c>
      <c r="HK111">
        <f>('RCP19 scenario'!AT24*'Unit emission'!AT67)*3412969.28327645/Lifetime!$C22</f>
        <v>13816654.249682577</v>
      </c>
      <c r="HL111">
        <f>('RCP19 scenario'!AU24*'Unit emission'!AU67)*3412969.28327645/Lifetime!$C22</f>
        <v>29763292.482958835</v>
      </c>
      <c r="HM111">
        <f>('RCP19 scenario'!AV24*'Unit emission'!AV67)*3412969.28327645/Lifetime!$C22</f>
        <v>3080366.3765763184</v>
      </c>
      <c r="HN111">
        <f>('RCP19 scenario'!AW24*'Unit emission'!AW67)*3412969.28327645/Lifetime!$C22</f>
        <v>7314374.8405201463</v>
      </c>
      <c r="HO111">
        <f>('RCP19 scenario'!AX24*'Unit emission'!AX67)*3412969.28327645/Lifetime!$C22</f>
        <v>10736130.224496851</v>
      </c>
      <c r="HP111">
        <f>('RCP19 scenario'!AY24*'Unit emission'!AY67)*3412969.28327645/Lifetime!$C22</f>
        <v>7353124.8189345654</v>
      </c>
      <c r="HQ111">
        <f>('RCP19 scenario'!AZ24*'Unit emission'!AZ67)*3412969.28327645/Lifetime!$C22</f>
        <v>40589526.015257917</v>
      </c>
      <c r="HR111">
        <f>('RCP19 scenario'!BA24*'Unit emission'!BA67)*3412969.28327645</f>
        <v>0</v>
      </c>
      <c r="HS111" s="9">
        <f>('RCP19 scenario'!BB24*'Unit emission'!AK67)*3412969.28327645/Lifetime!$C22</f>
        <v>0</v>
      </c>
      <c r="HT111" s="9">
        <f>('RCP19 scenario'!BC24*'Unit emission'!AL67)*3412969.28327645/Lifetime!$C22</f>
        <v>0</v>
      </c>
      <c r="HU111" s="9">
        <f>('RCP19 scenario'!BD24*'Unit emission'!AM67)*3412969.28327645/Lifetime!$C22</f>
        <v>0</v>
      </c>
      <c r="HV111" s="9">
        <f>('RCP19 scenario'!BE24*'Unit emission'!AN67)*3412969.28327645/Lifetime!$C22</f>
        <v>0</v>
      </c>
      <c r="HW111" s="9">
        <f>('RCP19 scenario'!BF24*'Unit emission'!AO67)*3412969.28327645/Lifetime!$C22</f>
        <v>0</v>
      </c>
      <c r="HX111" s="9">
        <f>('RCP19 scenario'!BG24*'Unit emission'!AP67)*3412969.28327645/Lifetime!$C22</f>
        <v>0</v>
      </c>
      <c r="HY111" s="9">
        <f>('RCP19 scenario'!BH24*'Unit emission'!AQ67)*3412969.28327645/Lifetime!$C22</f>
        <v>0</v>
      </c>
      <c r="HZ111" s="9">
        <f>('RCP19 scenario'!BI24*'Unit emission'!AR67)*3412969.28327645/Lifetime!$C22</f>
        <v>0</v>
      </c>
      <c r="IA111" s="9">
        <f>('RCP19 scenario'!BJ24*'Unit emission'!AS67)*3412969.28327645/Lifetime!$C22</f>
        <v>0</v>
      </c>
      <c r="IB111" s="9">
        <f>('RCP19 scenario'!BK24*'Unit emission'!AT67)*3412969.28327645/Lifetime!$C22</f>
        <v>0</v>
      </c>
      <c r="IC111" s="9">
        <f>('RCP19 scenario'!BL24*'Unit emission'!AU67)*3412969.28327645/Lifetime!$C22</f>
        <v>0</v>
      </c>
      <c r="ID111" s="9">
        <f>('RCP19 scenario'!BM24*'Unit emission'!AV67)*3412969.28327645/Lifetime!$C22</f>
        <v>0</v>
      </c>
      <c r="IE111" s="9">
        <f>('RCP19 scenario'!BN24*'Unit emission'!AW67)*3412969.28327645/Lifetime!$C22</f>
        <v>0</v>
      </c>
      <c r="IF111" s="9">
        <f>('RCP19 scenario'!BO24*'Unit emission'!AX67)*3412969.28327645/Lifetime!$C22</f>
        <v>0</v>
      </c>
      <c r="IG111" s="9">
        <f>('RCP19 scenario'!BP24*'Unit emission'!AY67)*3412969.28327645/Lifetime!$C22</f>
        <v>0</v>
      </c>
      <c r="IH111" s="9">
        <f>('RCP19 scenario'!BQ24*'Unit emission'!AZ67)*3412969.28327645/Lifetime!$C22</f>
        <v>0</v>
      </c>
      <c r="II111" s="9">
        <f>('RCP19 scenario'!BR24*'Unit emission'!BA67)*3412969.28327645</f>
        <v>0</v>
      </c>
      <c r="IJ111" s="9">
        <f>('RCP19 scenario'!BS24*'Unit emission'!AK67)*3412969.28327645/Lifetime!$C22</f>
        <v>0</v>
      </c>
      <c r="IK111" s="9">
        <f>('RCP19 scenario'!BT24*'Unit emission'!AL67)*3412969.28327645/Lifetime!$C22</f>
        <v>0</v>
      </c>
      <c r="IL111" s="9">
        <f>('RCP19 scenario'!BU24*'Unit emission'!AM67)*3412969.28327645/Lifetime!$C22</f>
        <v>0</v>
      </c>
      <c r="IM111" s="9">
        <f>('RCP19 scenario'!BV24*'Unit emission'!AN67)*3412969.28327645/Lifetime!$C22</f>
        <v>0</v>
      </c>
      <c r="IN111" s="9">
        <f>('RCP19 scenario'!BW24*'Unit emission'!AO67)*3412969.28327645/Lifetime!$C22</f>
        <v>0</v>
      </c>
      <c r="IO111" s="9">
        <f>('RCP19 scenario'!BX24*'Unit emission'!AP67)*3412969.28327645/Lifetime!$C22</f>
        <v>0</v>
      </c>
      <c r="IP111" s="9">
        <f>('RCP19 scenario'!BY24*'Unit emission'!AQ67)*3412969.28327645/Lifetime!$C22</f>
        <v>0</v>
      </c>
      <c r="IQ111" s="9">
        <f>('RCP19 scenario'!BZ24*'Unit emission'!AR67)*3412969.28327645/Lifetime!$C22</f>
        <v>0</v>
      </c>
      <c r="IR111" s="9">
        <f>('RCP19 scenario'!CA24*'Unit emission'!AS67)*3412969.28327645/Lifetime!$C22</f>
        <v>0</v>
      </c>
      <c r="IS111" s="9">
        <f>('RCP19 scenario'!CB24*'Unit emission'!AT67)*3412969.28327645/Lifetime!$C22</f>
        <v>0</v>
      </c>
      <c r="IT111" s="9">
        <f>('RCP19 scenario'!CC24*'Unit emission'!AU67)*3412969.28327645/Lifetime!$C22</f>
        <v>0</v>
      </c>
      <c r="IU111" s="9">
        <f>('RCP19 scenario'!CD24*'Unit emission'!AV67)*3412969.28327645/Lifetime!$C22</f>
        <v>0</v>
      </c>
      <c r="IV111" s="9">
        <f>('RCP19 scenario'!CE24*'Unit emission'!AW67)*3412969.28327645/Lifetime!$C22</f>
        <v>0</v>
      </c>
      <c r="IW111" s="9">
        <f>('RCP19 scenario'!CF24*'Unit emission'!AX67)*3412969.28327645/Lifetime!$C22</f>
        <v>0</v>
      </c>
      <c r="IX111" s="9">
        <f>('RCP19 scenario'!CG24*'Unit emission'!AY67)*3412969.28327645/Lifetime!$C22</f>
        <v>0</v>
      </c>
      <c r="IY111" s="9">
        <f>('RCP19 scenario'!CH24*'Unit emission'!AZ67)*3412969.28327645/Lifetime!$C22</f>
        <v>0</v>
      </c>
    </row>
    <row r="112" spans="1:259" x14ac:dyDescent="0.25">
      <c r="A112">
        <v>2031</v>
      </c>
      <c r="B112">
        <f>('Base-scenario'!C25*'Unit emission'!C68)*3412969.28327645/Lifetime!$C23</f>
        <v>0</v>
      </c>
      <c r="C112">
        <f>('Base-scenario'!D25*'Unit emission'!D68)*3412969.28327645/Lifetime!$C23</f>
        <v>0</v>
      </c>
      <c r="D112">
        <f>('Base-scenario'!E25*'Unit emission'!E68)*3412969.28327645/Lifetime!$C23</f>
        <v>0</v>
      </c>
      <c r="E112">
        <f>('Base-scenario'!F25*'Unit emission'!F68)*3412969.28327645/Lifetime!$C23</f>
        <v>0</v>
      </c>
      <c r="F112">
        <f>('Base-scenario'!G25*'Unit emission'!G68)*3412969.28327645/Lifetime!$C23</f>
        <v>0</v>
      </c>
      <c r="G112">
        <f>('Base-scenario'!H25*'Unit emission'!H68)*3412969.28327645/Lifetime!$C23</f>
        <v>0</v>
      </c>
      <c r="H112">
        <f>('Base-scenario'!I25*'Unit emission'!I68)*3412969.28327645/Lifetime!$C23</f>
        <v>0</v>
      </c>
      <c r="I112">
        <f>('Base-scenario'!J25*'Unit emission'!J68)*3412969.28327645/Lifetime!$C23</f>
        <v>0</v>
      </c>
      <c r="J112">
        <f>('Base-scenario'!K25*'Unit emission'!K68)*3412969.28327645/Lifetime!$C23</f>
        <v>0</v>
      </c>
      <c r="K112">
        <f>('Base-scenario'!L25*'Unit emission'!L68)*3412969.28327645/Lifetime!$C23</f>
        <v>0</v>
      </c>
      <c r="L112">
        <f>('Base-scenario'!M25*'Unit emission'!M68)*3412969.28327645/Lifetime!$C23</f>
        <v>0</v>
      </c>
      <c r="M112">
        <f>('Base-scenario'!N25*'Unit emission'!N68)*3412969.28327645/Lifetime!$C23</f>
        <v>0</v>
      </c>
      <c r="N112">
        <f>('Base-scenario'!O25*'Unit emission'!O68)*3412969.28327645/Lifetime!$C23</f>
        <v>0</v>
      </c>
      <c r="O112">
        <f>('Base-scenario'!P25*'Unit emission'!P68)*3412969.28327645/Lifetime!$C23</f>
        <v>0</v>
      </c>
      <c r="P112">
        <f>('Base-scenario'!Q25*'Unit emission'!Q68)*3412969.28327645/Lifetime!$C23</f>
        <v>0</v>
      </c>
      <c r="Q112">
        <f>('Base-scenario'!R25*'Unit emission'!R68)*3412969.28327645/Lifetime!$C23</f>
        <v>0</v>
      </c>
      <c r="R112">
        <v>21</v>
      </c>
      <c r="S112">
        <f>('Base-scenario'!T25*'Unit emission'!C68)*3412969.28327645/Lifetime!$C23</f>
        <v>99461253.246296674</v>
      </c>
      <c r="T112">
        <f>('Base-scenario'!U25*'Unit emission'!D68)*3412969.28327645/Lifetime!$C23</f>
        <v>37064604.654527619</v>
      </c>
      <c r="U112">
        <f>('Base-scenario'!V25*'Unit emission'!E68)*3412969.28327645/Lifetime!$C23</f>
        <v>15421233.022039091</v>
      </c>
      <c r="V112">
        <f>('Base-scenario'!W25*'Unit emission'!F68)*3412969.28327645/Lifetime!$C23</f>
        <v>5254830.1817624997</v>
      </c>
      <c r="W112">
        <f>('Base-scenario'!X25*'Unit emission'!G68)*3412969.28327645/Lifetime!$C23</f>
        <v>55642215.454653122</v>
      </c>
      <c r="X112">
        <f>('Base-scenario'!Y25*'Unit emission'!H68)*3412969.28327645/Lifetime!$C23</f>
        <v>1204267.5782213721</v>
      </c>
      <c r="Y112">
        <f>('Base-scenario'!Z25*'Unit emission'!I68)*3412969.28327645/Lifetime!$C23</f>
        <v>4304034.2045110967</v>
      </c>
      <c r="Z112">
        <f>('Base-scenario'!AA25*'Unit emission'!J68)*3412969.28327645/Lifetime!$C23</f>
        <v>11637302.565984707</v>
      </c>
      <c r="AA112">
        <f>('Base-scenario'!AB25*'Unit emission'!K68)*3412969.28327645/Lifetime!$C23</f>
        <v>60164659.678088509</v>
      </c>
      <c r="AB112">
        <f>('Base-scenario'!AC25*'Unit emission'!L68)*3412969.28327645/Lifetime!$C23</f>
        <v>6478090.5988935288</v>
      </c>
      <c r="AC112">
        <f>('Base-scenario'!AD25*'Unit emission'!M68)*3412969.28327645/Lifetime!$C23</f>
        <v>7428137.9466458354</v>
      </c>
      <c r="AD112">
        <f>('Base-scenario'!AE25*'Unit emission'!N68)*3412969.28327645/Lifetime!$C23</f>
        <v>1448835.5878474971</v>
      </c>
      <c r="AE112">
        <f>('Base-scenario'!AF25*'Unit emission'!O68)*3412969.28327645/Lifetime!$C23</f>
        <v>4371516.5940837106</v>
      </c>
      <c r="AF112">
        <f>('Base-scenario'!AG25*'Unit emission'!P68)*3412969.28327645/Lifetime!$C23</f>
        <v>1992856.6496355869</v>
      </c>
      <c r="AG112">
        <f>('Base-scenario'!AH25*'Unit emission'!Q68)*3412969.28327645/Lifetime!$C23</f>
        <v>2352885.5047407737</v>
      </c>
      <c r="AH112">
        <f>('Base-scenario'!AI25*'Unit emission'!R68)*3412969.28327645/Lifetime!$C23</f>
        <v>15839131.250339294</v>
      </c>
      <c r="AI112">
        <v>21</v>
      </c>
      <c r="AJ112">
        <f>('Base-scenario'!AK25*'Unit emission'!C68)*3412969.28327645/Lifetime!$C23</f>
        <v>198922506.49259362</v>
      </c>
      <c r="AK112">
        <f>('Base-scenario'!AL25*'Unit emission'!D68)*3412969.28327645/Lifetime!$C23</f>
        <v>74129209.309055239</v>
      </c>
      <c r="AL112">
        <f>('Base-scenario'!AM25*'Unit emission'!E68)*3412969.28327645/Lifetime!$C23</f>
        <v>30842466.044078141</v>
      </c>
      <c r="AM112">
        <f>('Base-scenario'!AN25*'Unit emission'!F68)*3412969.28327645/Lifetime!$C23</f>
        <v>10509660.363524999</v>
      </c>
      <c r="AN112">
        <f>('Base-scenario'!AO25*'Unit emission'!G68)*3412969.28327645/Lifetime!$C23</f>
        <v>111284430.90930624</v>
      </c>
      <c r="AO112">
        <f>('Base-scenario'!AP25*'Unit emission'!H68)*3412969.28327645/Lifetime!$C23</f>
        <v>2408535.1564427358</v>
      </c>
      <c r="AP112">
        <f>('Base-scenario'!AQ25*'Unit emission'!I68)*3412969.28327645/Lifetime!$C23</f>
        <v>8608068.4090222158</v>
      </c>
      <c r="AQ112">
        <f>('Base-scenario'!AR25*'Unit emission'!J68)*3412969.28327645/Lifetime!$C23</f>
        <v>23274605.131969415</v>
      </c>
      <c r="AR112">
        <f>('Base-scenario'!AS25*'Unit emission'!K68)*3412969.28327645/Lifetime!$C23</f>
        <v>120329319.35617702</v>
      </c>
      <c r="AS112">
        <f>('Base-scenario'!AT25*'Unit emission'!L68)*3412969.28327645/Lifetime!$C23</f>
        <v>12956181.19778708</v>
      </c>
      <c r="AT112">
        <f>('Base-scenario'!AU25*'Unit emission'!M68)*3412969.28327645/Lifetime!$C23</f>
        <v>14856275.893291671</v>
      </c>
      <c r="AU112">
        <f>('Base-scenario'!AV25*'Unit emission'!N68)*3412969.28327645/Lifetime!$C23</f>
        <v>2897671.1756949751</v>
      </c>
      <c r="AV112">
        <f>('Base-scenario'!AW25*'Unit emission'!O68)*3412969.28327645/Lifetime!$C23</f>
        <v>8743033.1881674211</v>
      </c>
      <c r="AW112">
        <f>('Base-scenario'!AX25*'Unit emission'!P68)*3412969.28327645/Lifetime!$C23</f>
        <v>3985713.2992711691</v>
      </c>
      <c r="AX112">
        <f>('Base-scenario'!AY25*'Unit emission'!Q68)*3412969.28327645/Lifetime!$C23</f>
        <v>4705771.0094815474</v>
      </c>
      <c r="AY112">
        <f>('Base-scenario'!AZ25*'Unit emission'!R68)*3412969.28327645/Lifetime!$C23</f>
        <v>31678262.500678491</v>
      </c>
      <c r="AZ112">
        <v>21</v>
      </c>
      <c r="BA112" s="9">
        <f>('Base-scenario'!BB25*'Unit emission'!C68)*3412969.28327645/Lifetime!$C23</f>
        <v>0</v>
      </c>
      <c r="BB112" s="9">
        <f>('Base-scenario'!BC25*'Unit emission'!D68)*3412969.28327645/Lifetime!$C23</f>
        <v>0</v>
      </c>
      <c r="BC112" s="9">
        <f>('Base-scenario'!BD25*'Unit emission'!E68)*3412969.28327645/Lifetime!$C23</f>
        <v>0</v>
      </c>
      <c r="BD112" s="9">
        <f>('Base-scenario'!BE25*'Unit emission'!F68)*3412969.28327645/Lifetime!$C23</f>
        <v>0</v>
      </c>
      <c r="BE112" s="9">
        <f>('Base-scenario'!BF25*'Unit emission'!G68)*3412969.28327645/Lifetime!$C23</f>
        <v>0</v>
      </c>
      <c r="BF112" s="9">
        <f>('Base-scenario'!BG25*'Unit emission'!H68)*3412969.28327645/Lifetime!$C23</f>
        <v>0</v>
      </c>
      <c r="BG112" s="9">
        <f>('Base-scenario'!BH25*'Unit emission'!I68)*3412969.28327645/Lifetime!$C23</f>
        <v>0</v>
      </c>
      <c r="BH112" s="9">
        <f>('Base-scenario'!BI25*'Unit emission'!J68)*3412969.28327645/Lifetime!$C23</f>
        <v>0</v>
      </c>
      <c r="BI112" s="9">
        <f>('Base-scenario'!BJ25*'Unit emission'!K68)*3412969.28327645/Lifetime!$C23</f>
        <v>0</v>
      </c>
      <c r="BJ112" s="9">
        <f>('Base-scenario'!BK25*'Unit emission'!L68)*3412969.28327645/Lifetime!$C23</f>
        <v>0</v>
      </c>
      <c r="BK112" s="9">
        <f>('Base-scenario'!BL25*'Unit emission'!M68)*3412969.28327645/Lifetime!$C23</f>
        <v>0</v>
      </c>
      <c r="BL112" s="9">
        <f>('Base-scenario'!BM25*'Unit emission'!N68)*3412969.28327645/Lifetime!$C23</f>
        <v>0</v>
      </c>
      <c r="BM112" s="9">
        <f>('Base-scenario'!BN25*'Unit emission'!O68)*3412969.28327645/Lifetime!$C23</f>
        <v>0</v>
      </c>
      <c r="BN112" s="9">
        <f>('Base-scenario'!BO25*'Unit emission'!P68)*3412969.28327645/Lifetime!$C23</f>
        <v>0</v>
      </c>
      <c r="BO112" s="9">
        <f>('Base-scenario'!BP25*'Unit emission'!Q68)*3412969.28327645/Lifetime!$C23</f>
        <v>0</v>
      </c>
      <c r="BP112" s="9">
        <f>('Base-scenario'!BQ25*'Unit emission'!R68)*3412969.28327645/Lifetime!$C23</f>
        <v>0</v>
      </c>
      <c r="BQ112" s="9">
        <v>21</v>
      </c>
      <c r="BR112" s="9">
        <f>('Base-scenario'!BS25*'Unit emission'!C68)*3412969.28327645/Lifetime!$C23</f>
        <v>0</v>
      </c>
      <c r="BS112" s="9">
        <f>('Base-scenario'!BT25*'Unit emission'!D68)*3412969.28327645/Lifetime!$C23</f>
        <v>0</v>
      </c>
      <c r="BT112" s="9">
        <f>('Base-scenario'!BU25*'Unit emission'!E68)*3412969.28327645/Lifetime!$C23</f>
        <v>0</v>
      </c>
      <c r="BU112" s="9">
        <f>('Base-scenario'!BV25*'Unit emission'!F68)*3412969.28327645/Lifetime!$C23</f>
        <v>0</v>
      </c>
      <c r="BV112" s="9">
        <f>('Base-scenario'!BW25*'Unit emission'!G68)*3412969.28327645/Lifetime!$C23</f>
        <v>0</v>
      </c>
      <c r="BW112" s="9">
        <f>('Base-scenario'!BX25*'Unit emission'!H68)*3412969.28327645/Lifetime!$C23</f>
        <v>0</v>
      </c>
      <c r="BX112" s="9">
        <f>('Base-scenario'!BY25*'Unit emission'!I68)*3412969.28327645/Lifetime!$C23</f>
        <v>0</v>
      </c>
      <c r="BY112" s="9">
        <f>('Base-scenario'!BZ25*'Unit emission'!J68)*3412969.28327645/Lifetime!$C23</f>
        <v>0</v>
      </c>
      <c r="BZ112" s="9">
        <f>('Base-scenario'!CA25*'Unit emission'!K68)*3412969.28327645/Lifetime!$C23</f>
        <v>0</v>
      </c>
      <c r="CA112" s="9">
        <f>('Base-scenario'!CB25*'Unit emission'!L68)*3412969.28327645/Lifetime!$C23</f>
        <v>0</v>
      </c>
      <c r="CB112" s="9">
        <f>('Base-scenario'!CC25*'Unit emission'!M68)*3412969.28327645/Lifetime!$C23</f>
        <v>0</v>
      </c>
      <c r="CC112" s="9">
        <f>('Base-scenario'!CD25*'Unit emission'!N68)*3412969.28327645/Lifetime!$C23</f>
        <v>0</v>
      </c>
      <c r="CD112" s="9">
        <f>('Base-scenario'!CE25*'Unit emission'!O68)*3412969.28327645/Lifetime!$C23</f>
        <v>0</v>
      </c>
      <c r="CE112" s="9">
        <f>('Base-scenario'!CF25*'Unit emission'!P68)*3412969.28327645/Lifetime!$C23</f>
        <v>0</v>
      </c>
      <c r="CF112" s="9">
        <f>('Base-scenario'!CG25*'Unit emission'!Q68)*3412969.28327645/Lifetime!$C23</f>
        <v>0</v>
      </c>
      <c r="CG112" s="9">
        <f>('Base-scenario'!CH25*'Unit emission'!R68)*3412969.28327645/Lifetime!$C23</f>
        <v>0</v>
      </c>
      <c r="CJ112">
        <v>2031</v>
      </c>
      <c r="CK112">
        <f>('RCP26 scenario'!C25*'Unit emission'!T68)*3412969.28327645/Lifetime!$C23</f>
        <v>0</v>
      </c>
      <c r="CL112">
        <f>('RCP26 scenario'!D25*'Unit emission'!U68)*3412969.28327645/Lifetime!$C23</f>
        <v>0</v>
      </c>
      <c r="CM112">
        <f>('RCP26 scenario'!E25*'Unit emission'!V68)*3412969.28327645/Lifetime!$C23</f>
        <v>0</v>
      </c>
      <c r="CN112">
        <f>('RCP26 scenario'!F25*'Unit emission'!W68)*3412969.28327645/Lifetime!$C23</f>
        <v>0</v>
      </c>
      <c r="CO112">
        <f>('RCP26 scenario'!G25*'Unit emission'!X68)*3412969.28327645/Lifetime!$C23</f>
        <v>0</v>
      </c>
      <c r="CP112">
        <f>('RCP26 scenario'!H25*'Unit emission'!Y68)*3412969.28327645/Lifetime!$C23</f>
        <v>0</v>
      </c>
      <c r="CQ112">
        <f>('RCP26 scenario'!I25*'Unit emission'!Z68)*3412969.28327645/Lifetime!$C23</f>
        <v>0</v>
      </c>
      <c r="CR112">
        <f>('RCP26 scenario'!J25*'Unit emission'!AA68)*3412969.28327645/Lifetime!$C23</f>
        <v>0</v>
      </c>
      <c r="CS112">
        <f>('RCP26 scenario'!K25*'Unit emission'!AB68)*3412969.28327645/Lifetime!$C23</f>
        <v>0</v>
      </c>
      <c r="CT112">
        <f>('RCP26 scenario'!L25*'Unit emission'!AC68)*3412969.28327645/Lifetime!$C23</f>
        <v>0</v>
      </c>
      <c r="CU112">
        <f>('RCP26 scenario'!M25*'Unit emission'!AD68)*3412969.28327645/Lifetime!$C23</f>
        <v>0</v>
      </c>
      <c r="CV112">
        <f>('RCP26 scenario'!N25*'Unit emission'!AE68)*3412969.28327645/Lifetime!$C23</f>
        <v>0</v>
      </c>
      <c r="CW112">
        <f>('RCP26 scenario'!O25*'Unit emission'!AF68)*3412969.28327645/Lifetime!$C23</f>
        <v>0</v>
      </c>
      <c r="CX112">
        <f>('RCP26 scenario'!P25*'Unit emission'!AG68)*3412969.28327645/Lifetime!$C23</f>
        <v>0</v>
      </c>
      <c r="CY112">
        <f>('RCP26 scenario'!Q25*'Unit emission'!AH68)*3412969.28327645/Lifetime!$C23</f>
        <v>0</v>
      </c>
      <c r="CZ112">
        <f>('RCP26 scenario'!R25*'Unit emission'!AI68)*3412969.28327645/Lifetime!$C23</f>
        <v>0</v>
      </c>
      <c r="DA112">
        <f>('RCP26 scenario'!S25*'Unit emission'!AJ68)*3412969.28327645</f>
        <v>0</v>
      </c>
      <c r="DB112">
        <f>('RCP26 scenario'!T25*'Unit emission'!T68)*3412969.28327645/Lifetime!$C23</f>
        <v>128216071.52874045</v>
      </c>
      <c r="DC112">
        <f>('RCP26 scenario'!U25*'Unit emission'!U68)*3412969.28327645/Lifetime!$C23</f>
        <v>52008657.74284406</v>
      </c>
      <c r="DD112">
        <f>('RCP26 scenario'!V25*'Unit emission'!V68)*3412969.28327645/Lifetime!$C23</f>
        <v>19740832.187055476</v>
      </c>
      <c r="DE112">
        <f>('RCP26 scenario'!W25*'Unit emission'!W68)*3412969.28327645/Lifetime!$C23</f>
        <v>5682760.8943622559</v>
      </c>
      <c r="DF112">
        <f>('RCP26 scenario'!X25*'Unit emission'!X68)*3412969.28327645/Lifetime!$C23</f>
        <v>64895525.141194358</v>
      </c>
      <c r="DG112">
        <f>('RCP26 scenario'!Y25*'Unit emission'!Y68)*3412969.28327645/Lifetime!$C23</f>
        <v>1773241.3418236454</v>
      </c>
      <c r="DH112">
        <f>('RCP26 scenario'!Z25*'Unit emission'!Z68)*3412969.28327645/Lifetime!$C23</f>
        <v>5569100.9371824544</v>
      </c>
      <c r="DI112">
        <f>('RCP26 scenario'!AA25*'Unit emission'!AA68)*3412969.28327645/Lifetime!$C23</f>
        <v>16806581.86198175</v>
      </c>
      <c r="DJ112">
        <f>('RCP26 scenario'!AB25*'Unit emission'!AB68)*3412969.28327645/Lifetime!$C23</f>
        <v>51356066.721139461</v>
      </c>
      <c r="DK112">
        <f>('RCP26 scenario'!AC25*'Unit emission'!AC68)*3412969.28327645/Lifetime!$C23</f>
        <v>9194848.2818504293</v>
      </c>
      <c r="DL112">
        <f>('RCP26 scenario'!AD25*'Unit emission'!AD68)*3412969.28327645/Lifetime!$C23</f>
        <v>15226835.92276426</v>
      </c>
      <c r="DM112">
        <f>('RCP26 scenario'!AE25*'Unit emission'!AE68)*3412969.28327645/Lifetime!$C23</f>
        <v>2156767.8450982869</v>
      </c>
      <c r="DN112">
        <f>('RCP26 scenario'!AF25*'Unit emission'!AF68)*3412969.28327645/Lifetime!$C23</f>
        <v>6704509.6639825925</v>
      </c>
      <c r="DO112">
        <f>('RCP26 scenario'!AG25*'Unit emission'!AG68)*3412969.28327645/Lifetime!$C23</f>
        <v>8758262.501958888</v>
      </c>
      <c r="DP112">
        <f>('RCP26 scenario'!AH25*'Unit emission'!AH68)*3412969.28327645/Lifetime!$C23</f>
        <v>4029257.7961989045</v>
      </c>
      <c r="DQ112">
        <f>('RCP26 scenario'!AI25*'Unit emission'!AI68)*3412969.28327645/Lifetime!$C23</f>
        <v>22756821.648653127</v>
      </c>
      <c r="DR112">
        <f>('RCP26 scenario'!AJ25*'Unit emission'!AJ68)*3412969.28327645</f>
        <v>0</v>
      </c>
      <c r="DS112">
        <f>('RCP26 scenario'!AK25*'Unit emission'!T68)*3412969.28327645/Lifetime!$C23</f>
        <v>256432143.05747938</v>
      </c>
      <c r="DT112">
        <f>('RCP26 scenario'!AL25*'Unit emission'!U68)*3412969.28327645/Lifetime!$C23</f>
        <v>104017315.48568812</v>
      </c>
      <c r="DU112">
        <f>('RCP26 scenario'!AM25*'Unit emission'!V68)*3412969.28327645/Lifetime!$C23</f>
        <v>39481664.374110952</v>
      </c>
      <c r="DV112">
        <f>('RCP26 scenario'!AN25*'Unit emission'!W68)*3412969.28327645/Lifetime!$C23</f>
        <v>11365521.788724538</v>
      </c>
      <c r="DW112">
        <f>('RCP26 scenario'!AO25*'Unit emission'!X68)*3412969.28327645/Lifetime!$C23</f>
        <v>129791050.28238872</v>
      </c>
      <c r="DX112">
        <f>('RCP26 scenario'!AP25*'Unit emission'!Y68)*3412969.28327645/Lifetime!$C23</f>
        <v>3546482.683647274</v>
      </c>
      <c r="DY112">
        <f>('RCP26 scenario'!AQ25*'Unit emission'!Z68)*3412969.28327645/Lifetime!$C23</f>
        <v>11138201.874364929</v>
      </c>
      <c r="DZ112">
        <f>('RCP26 scenario'!AR25*'Unit emission'!AA68)*3412969.28327645/Lifetime!$C23</f>
        <v>33613163.723963454</v>
      </c>
      <c r="EA112">
        <f>('RCP26 scenario'!AS25*'Unit emission'!AB68)*3412969.28327645/Lifetime!$C23</f>
        <v>102712133.44227892</v>
      </c>
      <c r="EB112">
        <f>('RCP26 scenario'!AT25*'Unit emission'!AC68)*3412969.28327645/Lifetime!$C23</f>
        <v>18389696.563700877</v>
      </c>
      <c r="EC112">
        <f>('RCP26 scenario'!AU25*'Unit emission'!AD68)*3412969.28327645/Lifetime!$C23</f>
        <v>30453671.845528342</v>
      </c>
      <c r="ED112">
        <f>('RCP26 scenario'!AV25*'Unit emission'!AE68)*3412969.28327645/Lifetime!$C23</f>
        <v>4313535.6901965737</v>
      </c>
      <c r="EE112">
        <f>('RCP26 scenario'!AW25*'Unit emission'!AF68)*3412969.28327645/Lifetime!$C23</f>
        <v>13409019.327965204</v>
      </c>
      <c r="EF112">
        <f>('RCP26 scenario'!AX25*'Unit emission'!AG68)*3412969.28327645/Lifetime!$C23</f>
        <v>17516525.003917776</v>
      </c>
      <c r="EG112">
        <f>('RCP26 scenario'!AY25*'Unit emission'!AH68)*3412969.28327645/Lifetime!$C23</f>
        <v>8058515.592397809</v>
      </c>
      <c r="EH112">
        <f>('RCP26 scenario'!AZ25*'Unit emission'!AI68)*3412969.28327645/Lifetime!$C23</f>
        <v>45513643.297306255</v>
      </c>
      <c r="EI112">
        <f>('RCP26 scenario'!BA25*'Unit emission'!AJ68)*3412969.28327645</f>
        <v>0</v>
      </c>
      <c r="EJ112" s="9">
        <f>('RCP26 scenario'!BB25*'Unit emission'!T68)*3412969.28327645/Lifetime!$C23</f>
        <v>0</v>
      </c>
      <c r="EK112" s="9">
        <f>('RCP26 scenario'!BC25*'Unit emission'!U68)*3412969.28327645/Lifetime!$C23</f>
        <v>0</v>
      </c>
      <c r="EL112" s="9">
        <f>('RCP26 scenario'!BD25*'Unit emission'!V68)*3412969.28327645/Lifetime!$C23</f>
        <v>0</v>
      </c>
      <c r="EM112" s="9">
        <f>('RCP26 scenario'!BE25*'Unit emission'!W68)*3412969.28327645/Lifetime!$C23</f>
        <v>0</v>
      </c>
      <c r="EN112" s="9">
        <f>('RCP26 scenario'!BF25*'Unit emission'!X68)*3412969.28327645/Lifetime!$C23</f>
        <v>0</v>
      </c>
      <c r="EO112" s="9">
        <f>('RCP26 scenario'!BG25*'Unit emission'!Y68)*3412969.28327645/Lifetime!$C23</f>
        <v>0</v>
      </c>
      <c r="EP112" s="9">
        <f>('RCP26 scenario'!BH25*'Unit emission'!Z68)*3412969.28327645/Lifetime!$C23</f>
        <v>0</v>
      </c>
      <c r="EQ112" s="9">
        <f>('RCP26 scenario'!BI25*'Unit emission'!AA68)*3412969.28327645/Lifetime!$C23</f>
        <v>0</v>
      </c>
      <c r="ER112" s="9">
        <f>('RCP26 scenario'!BJ25*'Unit emission'!AB68)*3412969.28327645/Lifetime!$C23</f>
        <v>0</v>
      </c>
      <c r="ES112" s="9">
        <f>('RCP26 scenario'!BK25*'Unit emission'!AC68)*3412969.28327645/Lifetime!$C23</f>
        <v>0</v>
      </c>
      <c r="ET112" s="9">
        <f>('RCP26 scenario'!BL25*'Unit emission'!AD68)*3412969.28327645/Lifetime!$C23</f>
        <v>0</v>
      </c>
      <c r="EU112" s="9">
        <f>('RCP26 scenario'!BM25*'Unit emission'!AE68)*3412969.28327645/Lifetime!$C23</f>
        <v>0</v>
      </c>
      <c r="EV112" s="9">
        <f>('RCP26 scenario'!BN25*'Unit emission'!AF68)*3412969.28327645/Lifetime!$C23</f>
        <v>0</v>
      </c>
      <c r="EW112" s="9">
        <f>('RCP26 scenario'!BO25*'Unit emission'!AG68)*3412969.28327645/Lifetime!$C23</f>
        <v>0</v>
      </c>
      <c r="EX112" s="9">
        <f>('RCP26 scenario'!BP25*'Unit emission'!AH68)*3412969.28327645/Lifetime!$C23</f>
        <v>0</v>
      </c>
      <c r="EY112" s="9">
        <f>('RCP26 scenario'!BQ25*'Unit emission'!AI68)*3412969.28327645/Lifetime!$C23</f>
        <v>0</v>
      </c>
      <c r="EZ112" s="9">
        <f>('RCP26 scenario'!BR25*'Unit emission'!AJ68)*3412969.28327645</f>
        <v>0</v>
      </c>
      <c r="FA112" s="9">
        <f>('RCP26 scenario'!BS25*'Unit emission'!T68)*3412969.28327645/Lifetime!$C23</f>
        <v>0</v>
      </c>
      <c r="FB112" s="9">
        <f>('RCP26 scenario'!BT25*'Unit emission'!U68)*3412969.28327645/Lifetime!$C23</f>
        <v>0</v>
      </c>
      <c r="FC112" s="9">
        <f>('RCP26 scenario'!BU25*'Unit emission'!V68)*3412969.28327645/Lifetime!$C23</f>
        <v>0</v>
      </c>
      <c r="FD112" s="9">
        <f>('RCP26 scenario'!BV25*'Unit emission'!W68)*3412969.28327645/Lifetime!$C23</f>
        <v>0</v>
      </c>
      <c r="FE112" s="9">
        <f>('RCP26 scenario'!BW25*'Unit emission'!X68)*3412969.28327645/Lifetime!$C23</f>
        <v>0</v>
      </c>
      <c r="FF112" s="9">
        <f>('RCP26 scenario'!BX25*'Unit emission'!Y68)*3412969.28327645/Lifetime!$C23</f>
        <v>0</v>
      </c>
      <c r="FG112" s="9">
        <f>('RCP26 scenario'!BY25*'Unit emission'!Z68)*3412969.28327645/Lifetime!$C23</f>
        <v>0</v>
      </c>
      <c r="FH112" s="9">
        <f>('RCP26 scenario'!BZ25*'Unit emission'!AA68)*3412969.28327645/Lifetime!$C23</f>
        <v>0</v>
      </c>
      <c r="FI112" s="9">
        <f>('RCP26 scenario'!CA25*'Unit emission'!AB68)*3412969.28327645/Lifetime!$C23</f>
        <v>0</v>
      </c>
      <c r="FJ112" s="9">
        <f>('RCP26 scenario'!CB25*'Unit emission'!AC68)*3412969.28327645/Lifetime!$C23</f>
        <v>0</v>
      </c>
      <c r="FK112" s="9">
        <f>('RCP26 scenario'!CC25*'Unit emission'!AD68)*3412969.28327645/Lifetime!$C23</f>
        <v>0</v>
      </c>
      <c r="FL112" s="9">
        <f>('RCP26 scenario'!CD25*'Unit emission'!AE68)*3412969.28327645/Lifetime!$C23</f>
        <v>0</v>
      </c>
      <c r="FM112" s="9">
        <f>('RCP26 scenario'!CE25*'Unit emission'!AF68)*3412969.28327645/Lifetime!$C23</f>
        <v>0</v>
      </c>
      <c r="FN112" s="9">
        <f>('RCP26 scenario'!CF25*'Unit emission'!AG68)*3412969.28327645/Lifetime!$C23</f>
        <v>0</v>
      </c>
      <c r="FO112" s="9">
        <f>('RCP26 scenario'!CG25*'Unit emission'!AH68)*3412969.28327645/Lifetime!$C23</f>
        <v>0</v>
      </c>
      <c r="FP112" s="9">
        <f>('RCP26 scenario'!CH25*'Unit emission'!AI68)*3412969.28327645/Lifetime!$C23</f>
        <v>0</v>
      </c>
      <c r="FS112">
        <v>2031</v>
      </c>
      <c r="FT112">
        <f>('RCP19 scenario'!C25*'Unit emission'!AK68)*3412969.28327645/Lifetime!$C23</f>
        <v>0</v>
      </c>
      <c r="FU112">
        <f>('RCP19 scenario'!D25*'Unit emission'!AL68)*3412969.28327645/Lifetime!$C23</f>
        <v>0</v>
      </c>
      <c r="FV112">
        <f>('RCP19 scenario'!E25*'Unit emission'!AM68)*3412969.28327645/Lifetime!$C23</f>
        <v>0</v>
      </c>
      <c r="FW112">
        <f>('RCP19 scenario'!F25*'Unit emission'!AN68)*3412969.28327645/Lifetime!$C23</f>
        <v>0</v>
      </c>
      <c r="FX112">
        <f>('RCP19 scenario'!G25*'Unit emission'!AO68)*3412969.28327645/Lifetime!$C23</f>
        <v>0</v>
      </c>
      <c r="FY112">
        <f>('RCP19 scenario'!H25*'Unit emission'!AP68)*3412969.28327645/Lifetime!$C23</f>
        <v>0</v>
      </c>
      <c r="FZ112">
        <f>('RCP19 scenario'!I25*'Unit emission'!AQ68)*3412969.28327645/Lifetime!$C23</f>
        <v>0</v>
      </c>
      <c r="GA112">
        <f>('RCP19 scenario'!J25*'Unit emission'!AR68)*3412969.28327645/Lifetime!$C23</f>
        <v>0</v>
      </c>
      <c r="GB112">
        <f>('RCP19 scenario'!K25*'Unit emission'!AS68)*3412969.28327645/Lifetime!$C23</f>
        <v>0</v>
      </c>
      <c r="GC112">
        <f>('RCP19 scenario'!L25*'Unit emission'!AT68)*3412969.28327645/Lifetime!$C23</f>
        <v>0</v>
      </c>
      <c r="GD112">
        <f>('RCP19 scenario'!M25*'Unit emission'!AU68)*3412969.28327645/Lifetime!$C23</f>
        <v>0</v>
      </c>
      <c r="GE112">
        <f>('RCP19 scenario'!N25*'Unit emission'!AV68)*3412969.28327645/Lifetime!$C23</f>
        <v>0</v>
      </c>
      <c r="GF112">
        <f>('RCP19 scenario'!O25*'Unit emission'!AW68)*3412969.28327645/Lifetime!$C23</f>
        <v>0</v>
      </c>
      <c r="GG112">
        <f>('RCP19 scenario'!P25*'Unit emission'!AX68)*3412969.28327645/Lifetime!$C23</f>
        <v>0</v>
      </c>
      <c r="GH112">
        <f>('RCP19 scenario'!Q25*'Unit emission'!AY68)*3412969.28327645/Lifetime!$C23</f>
        <v>0</v>
      </c>
      <c r="GI112">
        <f>('RCP19 scenario'!R25*'Unit emission'!AZ68)*3412969.28327645/Lifetime!$C23</f>
        <v>0</v>
      </c>
      <c r="GJ112">
        <f>('RCP19 scenario'!S25*'Unit emission'!BA68)*3412969.28327645</f>
        <v>0</v>
      </c>
      <c r="GK112">
        <f>('RCP19 scenario'!T25*'Unit emission'!AK68)*3412969.28327645/Lifetime!$C23</f>
        <v>102631920.54732384</v>
      </c>
      <c r="GL112">
        <f>('RCP19 scenario'!U25*'Unit emission'!AL68)*3412969.28327645/Lifetime!$C23</f>
        <v>60594188.881537892</v>
      </c>
      <c r="GM112">
        <f>('RCP19 scenario'!V25*'Unit emission'!AM68)*3412969.28327645/Lifetime!$C23</f>
        <v>17807377.888406683</v>
      </c>
      <c r="GN112">
        <f>('RCP19 scenario'!W25*'Unit emission'!AN68)*3412969.28327645/Lifetime!$C23</f>
        <v>7183648.1294815866</v>
      </c>
      <c r="GO112">
        <f>('RCP19 scenario'!X25*'Unit emission'!AO68)*3412969.28327645/Lifetime!$C23</f>
        <v>45296521.557192102</v>
      </c>
      <c r="GP112">
        <f>('RCP19 scenario'!Y25*'Unit emission'!AP68)*3412969.28327645/Lifetime!$C23</f>
        <v>1388442.7578040895</v>
      </c>
      <c r="GQ112">
        <f>('RCP19 scenario'!Z25*'Unit emission'!AQ68)*3412969.28327645/Lifetime!$C23</f>
        <v>4401462.5970199844</v>
      </c>
      <c r="GR112">
        <f>('RCP19 scenario'!AA25*'Unit emission'!AR68)*3412969.28327645/Lifetime!$C23</f>
        <v>32269573.097850811</v>
      </c>
      <c r="GS112">
        <f>('RCP19 scenario'!AB25*'Unit emission'!AS68)*3412969.28327645/Lifetime!$C23</f>
        <v>90943595.134775385</v>
      </c>
      <c r="GT112">
        <f>('RCP19 scenario'!AC25*'Unit emission'!AT68)*3412969.28327645/Lifetime!$C23</f>
        <v>10821688.131073317</v>
      </c>
      <c r="GU112">
        <f>('RCP19 scenario'!AD25*'Unit emission'!AU68)*3412969.28327645/Lifetime!$C23</f>
        <v>23098166.319448575</v>
      </c>
      <c r="GV112">
        <f>('RCP19 scenario'!AE25*'Unit emission'!AV68)*3412969.28327645/Lifetime!$C23</f>
        <v>2167991.9857379487</v>
      </c>
      <c r="GW112">
        <f>('RCP19 scenario'!AF25*'Unit emission'!AW68)*3412969.28327645/Lifetime!$C23</f>
        <v>4365633.284535924</v>
      </c>
      <c r="GX112">
        <f>('RCP19 scenario'!AG25*'Unit emission'!AX68)*3412969.28327645/Lifetime!$C23</f>
        <v>8744701.5175219215</v>
      </c>
      <c r="GY112">
        <f>('RCP19 scenario'!AH25*'Unit emission'!AY68)*3412969.28327645/Lifetime!$C23</f>
        <v>4659447.8909846283</v>
      </c>
      <c r="GZ112">
        <f>('RCP19 scenario'!AI25*'Unit emission'!AZ68)*3412969.28327645/Lifetime!$C23</f>
        <v>29319231.058894712</v>
      </c>
      <c r="HA112">
        <f>('RCP19 scenario'!AJ25*'Unit emission'!BA68)*3412969.28327645</f>
        <v>0</v>
      </c>
      <c r="HB112">
        <f>('RCP19 scenario'!AK25*'Unit emission'!AK68)*3412969.28327645/Lifetime!$C23</f>
        <v>205263841.09464651</v>
      </c>
      <c r="HC112">
        <f>('RCP19 scenario'!AL25*'Unit emission'!AL68)*3412969.28327645/Lifetime!$C23</f>
        <v>121188377.76307578</v>
      </c>
      <c r="HD112">
        <f>('RCP19 scenario'!AM25*'Unit emission'!AM68)*3412969.28327645/Lifetime!$C23</f>
        <v>35614755.776813366</v>
      </c>
      <c r="HE112">
        <f>('RCP19 scenario'!AN25*'Unit emission'!AN68)*3412969.28327645/Lifetime!$C23</f>
        <v>14367296.258963147</v>
      </c>
      <c r="HF112">
        <f>('RCP19 scenario'!AO25*'Unit emission'!AO68)*3412969.28327645/Lifetime!$C23</f>
        <v>90593043.114384368</v>
      </c>
      <c r="HG112">
        <f>('RCP19 scenario'!AP25*'Unit emission'!AP68)*3412969.28327645/Lifetime!$C23</f>
        <v>2776885.5156081789</v>
      </c>
      <c r="HH112">
        <f>('RCP19 scenario'!AQ25*'Unit emission'!AQ68)*3412969.28327645/Lifetime!$C23</f>
        <v>8802925.1940399818</v>
      </c>
      <c r="HI112">
        <f>('RCP19 scenario'!AR25*'Unit emission'!AR68)*3412969.28327645/Lifetime!$C23</f>
        <v>64539146.195701621</v>
      </c>
      <c r="HJ112">
        <f>('RCP19 scenario'!AS25*'Unit emission'!AS68)*3412969.28327645/Lifetime!$C23</f>
        <v>181887190.26955053</v>
      </c>
      <c r="HK112">
        <f>('RCP19 scenario'!AT25*'Unit emission'!AT68)*3412969.28327645/Lifetime!$C23</f>
        <v>21643376.262146529</v>
      </c>
      <c r="HL112">
        <f>('RCP19 scenario'!AU25*'Unit emission'!AU68)*3412969.28327645/Lifetime!$C23</f>
        <v>46196332.638897277</v>
      </c>
      <c r="HM112">
        <f>('RCP19 scenario'!AV25*'Unit emission'!AV68)*3412969.28327645/Lifetime!$C23</f>
        <v>4335983.9714758974</v>
      </c>
      <c r="HN112">
        <f>('RCP19 scenario'!AW25*'Unit emission'!AW68)*3412969.28327645/Lifetime!$C23</f>
        <v>8731266.5690718591</v>
      </c>
      <c r="HO112">
        <f>('RCP19 scenario'!AX25*'Unit emission'!AX68)*3412969.28327645/Lifetime!$C23</f>
        <v>17489403.035043783</v>
      </c>
      <c r="HP112">
        <f>('RCP19 scenario'!AY25*'Unit emission'!AY68)*3412969.28327645/Lifetime!$C23</f>
        <v>9318895.7819692679</v>
      </c>
      <c r="HQ112">
        <f>('RCP19 scenario'!AZ25*'Unit emission'!AZ68)*3412969.28327645/Lifetime!$C23</f>
        <v>58638462.117789425</v>
      </c>
      <c r="HR112">
        <f>('RCP19 scenario'!BA25*'Unit emission'!BA68)*3412969.28327645</f>
        <v>0</v>
      </c>
      <c r="HS112" s="9">
        <f>('RCP19 scenario'!BB25*'Unit emission'!AK68)*3412969.28327645/Lifetime!$C23</f>
        <v>0</v>
      </c>
      <c r="HT112" s="9">
        <f>('RCP19 scenario'!BC25*'Unit emission'!AL68)*3412969.28327645/Lifetime!$C23</f>
        <v>0</v>
      </c>
      <c r="HU112" s="9">
        <f>('RCP19 scenario'!BD25*'Unit emission'!AM68)*3412969.28327645/Lifetime!$C23</f>
        <v>0</v>
      </c>
      <c r="HV112" s="9">
        <f>('RCP19 scenario'!BE25*'Unit emission'!AN68)*3412969.28327645/Lifetime!$C23</f>
        <v>0</v>
      </c>
      <c r="HW112" s="9">
        <f>('RCP19 scenario'!BF25*'Unit emission'!AO68)*3412969.28327645/Lifetime!$C23</f>
        <v>0</v>
      </c>
      <c r="HX112" s="9">
        <f>('RCP19 scenario'!BG25*'Unit emission'!AP68)*3412969.28327645/Lifetime!$C23</f>
        <v>0</v>
      </c>
      <c r="HY112" s="9">
        <f>('RCP19 scenario'!BH25*'Unit emission'!AQ68)*3412969.28327645/Lifetime!$C23</f>
        <v>0</v>
      </c>
      <c r="HZ112" s="9">
        <f>('RCP19 scenario'!BI25*'Unit emission'!AR68)*3412969.28327645/Lifetime!$C23</f>
        <v>0</v>
      </c>
      <c r="IA112" s="9">
        <f>('RCP19 scenario'!BJ25*'Unit emission'!AS68)*3412969.28327645/Lifetime!$C23</f>
        <v>0</v>
      </c>
      <c r="IB112" s="9">
        <f>('RCP19 scenario'!BK25*'Unit emission'!AT68)*3412969.28327645/Lifetime!$C23</f>
        <v>0</v>
      </c>
      <c r="IC112" s="9">
        <f>('RCP19 scenario'!BL25*'Unit emission'!AU68)*3412969.28327645/Lifetime!$C23</f>
        <v>0</v>
      </c>
      <c r="ID112" s="9">
        <f>('RCP19 scenario'!BM25*'Unit emission'!AV68)*3412969.28327645/Lifetime!$C23</f>
        <v>0</v>
      </c>
      <c r="IE112" s="9">
        <f>('RCP19 scenario'!BN25*'Unit emission'!AW68)*3412969.28327645/Lifetime!$C23</f>
        <v>0</v>
      </c>
      <c r="IF112" s="9">
        <f>('RCP19 scenario'!BO25*'Unit emission'!AX68)*3412969.28327645/Lifetime!$C23</f>
        <v>0</v>
      </c>
      <c r="IG112" s="9">
        <f>('RCP19 scenario'!BP25*'Unit emission'!AY68)*3412969.28327645/Lifetime!$C23</f>
        <v>0</v>
      </c>
      <c r="IH112" s="9">
        <f>('RCP19 scenario'!BQ25*'Unit emission'!AZ68)*3412969.28327645/Lifetime!$C23</f>
        <v>0</v>
      </c>
      <c r="II112" s="9">
        <f>('RCP19 scenario'!BR25*'Unit emission'!BA68)*3412969.28327645</f>
        <v>0</v>
      </c>
      <c r="IJ112" s="9">
        <f>('RCP19 scenario'!BS25*'Unit emission'!AK68)*3412969.28327645/Lifetime!$C23</f>
        <v>0</v>
      </c>
      <c r="IK112" s="9">
        <f>('RCP19 scenario'!BT25*'Unit emission'!AL68)*3412969.28327645/Lifetime!$C23</f>
        <v>0</v>
      </c>
      <c r="IL112" s="9">
        <f>('RCP19 scenario'!BU25*'Unit emission'!AM68)*3412969.28327645/Lifetime!$C23</f>
        <v>0</v>
      </c>
      <c r="IM112" s="9">
        <f>('RCP19 scenario'!BV25*'Unit emission'!AN68)*3412969.28327645/Lifetime!$C23</f>
        <v>0</v>
      </c>
      <c r="IN112" s="9">
        <f>('RCP19 scenario'!BW25*'Unit emission'!AO68)*3412969.28327645/Lifetime!$C23</f>
        <v>0</v>
      </c>
      <c r="IO112" s="9">
        <f>('RCP19 scenario'!BX25*'Unit emission'!AP68)*3412969.28327645/Lifetime!$C23</f>
        <v>0</v>
      </c>
      <c r="IP112" s="9">
        <f>('RCP19 scenario'!BY25*'Unit emission'!AQ68)*3412969.28327645/Lifetime!$C23</f>
        <v>0</v>
      </c>
      <c r="IQ112" s="9">
        <f>('RCP19 scenario'!BZ25*'Unit emission'!AR68)*3412969.28327645/Lifetime!$C23</f>
        <v>0</v>
      </c>
      <c r="IR112" s="9">
        <f>('RCP19 scenario'!CA25*'Unit emission'!AS68)*3412969.28327645/Lifetime!$C23</f>
        <v>0</v>
      </c>
      <c r="IS112" s="9">
        <f>('RCP19 scenario'!CB25*'Unit emission'!AT68)*3412969.28327645/Lifetime!$C23</f>
        <v>0</v>
      </c>
      <c r="IT112" s="9">
        <f>('RCP19 scenario'!CC25*'Unit emission'!AU68)*3412969.28327645/Lifetime!$C23</f>
        <v>0</v>
      </c>
      <c r="IU112" s="9">
        <f>('RCP19 scenario'!CD25*'Unit emission'!AV68)*3412969.28327645/Lifetime!$C23</f>
        <v>0</v>
      </c>
      <c r="IV112" s="9">
        <f>('RCP19 scenario'!CE25*'Unit emission'!AW68)*3412969.28327645/Lifetime!$C23</f>
        <v>0</v>
      </c>
      <c r="IW112" s="9">
        <f>('RCP19 scenario'!CF25*'Unit emission'!AX68)*3412969.28327645/Lifetime!$C23</f>
        <v>0</v>
      </c>
      <c r="IX112" s="9">
        <f>('RCP19 scenario'!CG25*'Unit emission'!AY68)*3412969.28327645/Lifetime!$C23</f>
        <v>0</v>
      </c>
      <c r="IY112" s="9">
        <f>('RCP19 scenario'!CH25*'Unit emission'!AZ68)*3412969.28327645/Lifetime!$C23</f>
        <v>0</v>
      </c>
    </row>
    <row r="113" spans="1:259" x14ac:dyDescent="0.25">
      <c r="A113">
        <v>2032</v>
      </c>
      <c r="B113">
        <f>('Base-scenario'!C26*'Unit emission'!C69)*3412969.28327645/Lifetime!$C24</f>
        <v>0</v>
      </c>
      <c r="C113">
        <f>('Base-scenario'!D26*'Unit emission'!D69)*3412969.28327645/Lifetime!$C24</f>
        <v>0</v>
      </c>
      <c r="D113">
        <f>('Base-scenario'!E26*'Unit emission'!E69)*3412969.28327645/Lifetime!$C24</f>
        <v>0</v>
      </c>
      <c r="E113">
        <f>('Base-scenario'!F26*'Unit emission'!F69)*3412969.28327645/Lifetime!$C24</f>
        <v>0</v>
      </c>
      <c r="F113">
        <f>('Base-scenario'!G26*'Unit emission'!G69)*3412969.28327645/Lifetime!$C24</f>
        <v>0</v>
      </c>
      <c r="G113">
        <f>('Base-scenario'!H26*'Unit emission'!H69)*3412969.28327645/Lifetime!$C24</f>
        <v>0</v>
      </c>
      <c r="H113">
        <f>('Base-scenario'!I26*'Unit emission'!I69)*3412969.28327645/Lifetime!$C24</f>
        <v>0</v>
      </c>
      <c r="I113">
        <f>('Base-scenario'!J26*'Unit emission'!J69)*3412969.28327645/Lifetime!$C24</f>
        <v>0</v>
      </c>
      <c r="J113">
        <f>('Base-scenario'!K26*'Unit emission'!K69)*3412969.28327645/Lifetime!$C24</f>
        <v>0</v>
      </c>
      <c r="K113">
        <f>('Base-scenario'!L26*'Unit emission'!L69)*3412969.28327645/Lifetime!$C24</f>
        <v>0</v>
      </c>
      <c r="L113">
        <f>('Base-scenario'!M26*'Unit emission'!M69)*3412969.28327645/Lifetime!$C24</f>
        <v>0</v>
      </c>
      <c r="M113">
        <f>('Base-scenario'!N26*'Unit emission'!N69)*3412969.28327645/Lifetime!$C24</f>
        <v>0</v>
      </c>
      <c r="N113">
        <f>('Base-scenario'!O26*'Unit emission'!O69)*3412969.28327645/Lifetime!$C24</f>
        <v>0</v>
      </c>
      <c r="O113">
        <f>('Base-scenario'!P26*'Unit emission'!P69)*3412969.28327645/Lifetime!$C24</f>
        <v>0</v>
      </c>
      <c r="P113">
        <f>('Base-scenario'!Q26*'Unit emission'!Q69)*3412969.28327645/Lifetime!$C24</f>
        <v>0</v>
      </c>
      <c r="Q113">
        <f>('Base-scenario'!R26*'Unit emission'!R69)*3412969.28327645/Lifetime!$C24</f>
        <v>0</v>
      </c>
      <c r="R113">
        <v>22</v>
      </c>
      <c r="S113">
        <f>('Base-scenario'!T26*'Unit emission'!C69)*3412969.28327645/Lifetime!$C24</f>
        <v>117851351.58677779</v>
      </c>
      <c r="T113">
        <f>('Base-scenario'!U26*'Unit emission'!D69)*3412969.28327645/Lifetime!$C24</f>
        <v>41264744.158614747</v>
      </c>
      <c r="U113">
        <f>('Base-scenario'!V26*'Unit emission'!E69)*3412969.28327645/Lifetime!$C24</f>
        <v>17696088.555718791</v>
      </c>
      <c r="V113">
        <f>('Base-scenario'!W26*'Unit emission'!F69)*3412969.28327645/Lifetime!$C24</f>
        <v>6579266.6675112424</v>
      </c>
      <c r="W113">
        <f>('Base-scenario'!X26*'Unit emission'!G69)*3412969.28327645/Lifetime!$C24</f>
        <v>69146730.836609736</v>
      </c>
      <c r="X113">
        <f>('Base-scenario'!Y26*'Unit emission'!H69)*3412969.28327645/Lifetime!$C24</f>
        <v>1707354.5547645877</v>
      </c>
      <c r="Y113">
        <f>('Base-scenario'!Z26*'Unit emission'!I69)*3412969.28327645/Lifetime!$C24</f>
        <v>4996711.235389282</v>
      </c>
      <c r="Z113">
        <f>('Base-scenario'!AA26*'Unit emission'!J69)*3412969.28327645/Lifetime!$C24</f>
        <v>14279039.027457131</v>
      </c>
      <c r="AA113">
        <f>('Base-scenario'!AB26*'Unit emission'!K69)*3412969.28327645/Lifetime!$C24</f>
        <v>75467519.430208623</v>
      </c>
      <c r="AB113">
        <f>('Base-scenario'!AC26*'Unit emission'!L69)*3412969.28327645/Lifetime!$C24</f>
        <v>8605715.8593697231</v>
      </c>
      <c r="AC113">
        <f>('Base-scenario'!AD26*'Unit emission'!M69)*3412969.28327645/Lifetime!$C24</f>
        <v>10176533.587491414</v>
      </c>
      <c r="AD113">
        <f>('Base-scenario'!AE26*'Unit emission'!N69)*3412969.28327645/Lifetime!$C24</f>
        <v>1832789.8507822736</v>
      </c>
      <c r="AE113">
        <f>('Base-scenario'!AF26*'Unit emission'!O69)*3412969.28327645/Lifetime!$C24</f>
        <v>5492997.6938167773</v>
      </c>
      <c r="AF113">
        <f>('Base-scenario'!AG26*'Unit emission'!P69)*3412969.28327645/Lifetime!$C24</f>
        <v>3144897.5341605213</v>
      </c>
      <c r="AG113">
        <f>('Base-scenario'!AH26*'Unit emission'!Q69)*3412969.28327645/Lifetime!$C24</f>
        <v>3163269.6861602534</v>
      </c>
      <c r="AH113">
        <f>('Base-scenario'!AI26*'Unit emission'!R69)*3412969.28327645/Lifetime!$C24</f>
        <v>20039161.940277979</v>
      </c>
      <c r="AI113">
        <v>22</v>
      </c>
      <c r="AJ113">
        <f>('Base-scenario'!AK26*'Unit emission'!C69)*3412969.28327645/Lifetime!$C24</f>
        <v>235702703.17355385</v>
      </c>
      <c r="AK113">
        <f>('Base-scenario'!AL26*'Unit emission'!D69)*3412969.28327645/Lifetime!$C24</f>
        <v>82529488.317229673</v>
      </c>
      <c r="AL113">
        <f>('Base-scenario'!AM26*'Unit emission'!E69)*3412969.28327645/Lifetime!$C24</f>
        <v>35392177.111437581</v>
      </c>
      <c r="AM113">
        <f>('Base-scenario'!AN26*'Unit emission'!F69)*3412969.28327645/Lifetime!$C24</f>
        <v>13158533.335022485</v>
      </c>
      <c r="AN113">
        <f>('Base-scenario'!AO26*'Unit emission'!G69)*3412969.28327645/Lifetime!$C24</f>
        <v>138293461.67321947</v>
      </c>
      <c r="AO113">
        <f>('Base-scenario'!AP26*'Unit emission'!H69)*3412969.28327645/Lifetime!$C24</f>
        <v>3414709.1095291753</v>
      </c>
      <c r="AP113">
        <f>('Base-scenario'!AQ26*'Unit emission'!I69)*3412969.28327645/Lifetime!$C24</f>
        <v>9993422.4707785826</v>
      </c>
      <c r="AQ113">
        <f>('Base-scenario'!AR26*'Unit emission'!J69)*3412969.28327645/Lifetime!$C24</f>
        <v>28558078.054914132</v>
      </c>
      <c r="AR113">
        <f>('Base-scenario'!AS26*'Unit emission'!K69)*3412969.28327645/Lifetime!$C24</f>
        <v>150935038.8604174</v>
      </c>
      <c r="AS113">
        <f>('Base-scenario'!AT26*'Unit emission'!L69)*3412969.28327645/Lifetime!$C24</f>
        <v>17211431.718739446</v>
      </c>
      <c r="AT113">
        <f>('Base-scenario'!AU26*'Unit emission'!M69)*3412969.28327645/Lifetime!$C24</f>
        <v>20353067.174982827</v>
      </c>
      <c r="AU113">
        <f>('Base-scenario'!AV26*'Unit emission'!N69)*3412969.28327645/Lifetime!$C24</f>
        <v>3665579.7015645388</v>
      </c>
      <c r="AV113">
        <f>('Base-scenario'!AW26*'Unit emission'!O69)*3412969.28327645/Lifetime!$C24</f>
        <v>10985995.387633571</v>
      </c>
      <c r="AW113">
        <f>('Base-scenario'!AX26*'Unit emission'!P69)*3412969.28327645/Lifetime!$C24</f>
        <v>6289795.068321065</v>
      </c>
      <c r="AX113">
        <f>('Base-scenario'!AY26*'Unit emission'!Q69)*3412969.28327645/Lifetime!$C24</f>
        <v>6326539.3723205244</v>
      </c>
      <c r="AY113">
        <f>('Base-scenario'!AZ26*'Unit emission'!R69)*3412969.28327645/Lifetime!$C24</f>
        <v>40078323.880555831</v>
      </c>
      <c r="AZ113">
        <v>22</v>
      </c>
      <c r="BA113" s="9">
        <f>('Base-scenario'!BB26*'Unit emission'!C69)*3412969.28327645/Lifetime!$C24</f>
        <v>0</v>
      </c>
      <c r="BB113" s="9">
        <f>('Base-scenario'!BC26*'Unit emission'!D69)*3412969.28327645/Lifetime!$C24</f>
        <v>0</v>
      </c>
      <c r="BC113" s="9">
        <f>('Base-scenario'!BD26*'Unit emission'!E69)*3412969.28327645/Lifetime!$C24</f>
        <v>0</v>
      </c>
      <c r="BD113" s="9">
        <f>('Base-scenario'!BE26*'Unit emission'!F69)*3412969.28327645/Lifetime!$C24</f>
        <v>0</v>
      </c>
      <c r="BE113" s="9">
        <f>('Base-scenario'!BF26*'Unit emission'!G69)*3412969.28327645/Lifetime!$C24</f>
        <v>0</v>
      </c>
      <c r="BF113" s="9">
        <f>('Base-scenario'!BG26*'Unit emission'!H69)*3412969.28327645/Lifetime!$C24</f>
        <v>0</v>
      </c>
      <c r="BG113" s="9">
        <f>('Base-scenario'!BH26*'Unit emission'!I69)*3412969.28327645/Lifetime!$C24</f>
        <v>0</v>
      </c>
      <c r="BH113" s="9">
        <f>('Base-scenario'!BI26*'Unit emission'!J69)*3412969.28327645/Lifetime!$C24</f>
        <v>0</v>
      </c>
      <c r="BI113" s="9">
        <f>('Base-scenario'!BJ26*'Unit emission'!K69)*3412969.28327645/Lifetime!$C24</f>
        <v>0</v>
      </c>
      <c r="BJ113" s="9">
        <f>('Base-scenario'!BK26*'Unit emission'!L69)*3412969.28327645/Lifetime!$C24</f>
        <v>0</v>
      </c>
      <c r="BK113" s="9">
        <f>('Base-scenario'!BL26*'Unit emission'!M69)*3412969.28327645/Lifetime!$C24</f>
        <v>0</v>
      </c>
      <c r="BL113" s="9">
        <f>('Base-scenario'!BM26*'Unit emission'!N69)*3412969.28327645/Lifetime!$C24</f>
        <v>0</v>
      </c>
      <c r="BM113" s="9">
        <f>('Base-scenario'!BN26*'Unit emission'!O69)*3412969.28327645/Lifetime!$C24</f>
        <v>0</v>
      </c>
      <c r="BN113" s="9">
        <f>('Base-scenario'!BO26*'Unit emission'!P69)*3412969.28327645/Lifetime!$C24</f>
        <v>0</v>
      </c>
      <c r="BO113" s="9">
        <f>('Base-scenario'!BP26*'Unit emission'!Q69)*3412969.28327645/Lifetime!$C24</f>
        <v>0</v>
      </c>
      <c r="BP113" s="9">
        <f>('Base-scenario'!BQ26*'Unit emission'!R69)*3412969.28327645/Lifetime!$C24</f>
        <v>0</v>
      </c>
      <c r="BQ113" s="9">
        <v>22</v>
      </c>
      <c r="BR113" s="9">
        <f>('Base-scenario'!BS26*'Unit emission'!C69)*3412969.28327645/Lifetime!$C24</f>
        <v>0</v>
      </c>
      <c r="BS113" s="9">
        <f>('Base-scenario'!BT26*'Unit emission'!D69)*3412969.28327645/Lifetime!$C24</f>
        <v>0</v>
      </c>
      <c r="BT113" s="9">
        <f>('Base-scenario'!BU26*'Unit emission'!E69)*3412969.28327645/Lifetime!$C24</f>
        <v>0</v>
      </c>
      <c r="BU113" s="9">
        <f>('Base-scenario'!BV26*'Unit emission'!F69)*3412969.28327645/Lifetime!$C24</f>
        <v>0</v>
      </c>
      <c r="BV113" s="9">
        <f>('Base-scenario'!BW26*'Unit emission'!G69)*3412969.28327645/Lifetime!$C24</f>
        <v>0</v>
      </c>
      <c r="BW113" s="9">
        <f>('Base-scenario'!BX26*'Unit emission'!H69)*3412969.28327645/Lifetime!$C24</f>
        <v>0</v>
      </c>
      <c r="BX113" s="9">
        <f>('Base-scenario'!BY26*'Unit emission'!I69)*3412969.28327645/Lifetime!$C24</f>
        <v>0</v>
      </c>
      <c r="BY113" s="9">
        <f>('Base-scenario'!BZ26*'Unit emission'!J69)*3412969.28327645/Lifetime!$C24</f>
        <v>0</v>
      </c>
      <c r="BZ113" s="9">
        <f>('Base-scenario'!CA26*'Unit emission'!K69)*3412969.28327645/Lifetime!$C24</f>
        <v>0</v>
      </c>
      <c r="CA113" s="9">
        <f>('Base-scenario'!CB26*'Unit emission'!L69)*3412969.28327645/Lifetime!$C24</f>
        <v>0</v>
      </c>
      <c r="CB113" s="9">
        <f>('Base-scenario'!CC26*'Unit emission'!M69)*3412969.28327645/Lifetime!$C24</f>
        <v>0</v>
      </c>
      <c r="CC113" s="9">
        <f>('Base-scenario'!CD26*'Unit emission'!N69)*3412969.28327645/Lifetime!$C24</f>
        <v>0</v>
      </c>
      <c r="CD113" s="9">
        <f>('Base-scenario'!CE26*'Unit emission'!O69)*3412969.28327645/Lifetime!$C24</f>
        <v>0</v>
      </c>
      <c r="CE113" s="9">
        <f>('Base-scenario'!CF26*'Unit emission'!P69)*3412969.28327645/Lifetime!$C24</f>
        <v>0</v>
      </c>
      <c r="CF113" s="9">
        <f>('Base-scenario'!CG26*'Unit emission'!Q69)*3412969.28327645/Lifetime!$C24</f>
        <v>0</v>
      </c>
      <c r="CG113" s="9">
        <f>('Base-scenario'!CH26*'Unit emission'!R69)*3412969.28327645/Lifetime!$C24</f>
        <v>0</v>
      </c>
      <c r="CJ113">
        <v>2032</v>
      </c>
      <c r="CK113">
        <f>('RCP26 scenario'!C26*'Unit emission'!T69)*3412969.28327645/Lifetime!$C24</f>
        <v>0</v>
      </c>
      <c r="CL113">
        <f>('RCP26 scenario'!D26*'Unit emission'!U69)*3412969.28327645/Lifetime!$C24</f>
        <v>0</v>
      </c>
      <c r="CM113">
        <f>('RCP26 scenario'!E26*'Unit emission'!V69)*3412969.28327645/Lifetime!$C24</f>
        <v>0</v>
      </c>
      <c r="CN113">
        <f>('RCP26 scenario'!F26*'Unit emission'!W69)*3412969.28327645/Lifetime!$C24</f>
        <v>0</v>
      </c>
      <c r="CO113">
        <f>('RCP26 scenario'!G26*'Unit emission'!X69)*3412969.28327645/Lifetime!$C24</f>
        <v>0</v>
      </c>
      <c r="CP113">
        <f>('RCP26 scenario'!H26*'Unit emission'!Y69)*3412969.28327645/Lifetime!$C24</f>
        <v>0</v>
      </c>
      <c r="CQ113">
        <f>('RCP26 scenario'!I26*'Unit emission'!Z69)*3412969.28327645/Lifetime!$C24</f>
        <v>0</v>
      </c>
      <c r="CR113">
        <f>('RCP26 scenario'!J26*'Unit emission'!AA69)*3412969.28327645/Lifetime!$C24</f>
        <v>0</v>
      </c>
      <c r="CS113">
        <f>('RCP26 scenario'!K26*'Unit emission'!AB69)*3412969.28327645/Lifetime!$C24</f>
        <v>0</v>
      </c>
      <c r="CT113">
        <f>('RCP26 scenario'!L26*'Unit emission'!AC69)*3412969.28327645/Lifetime!$C24</f>
        <v>0</v>
      </c>
      <c r="CU113">
        <f>('RCP26 scenario'!M26*'Unit emission'!AD69)*3412969.28327645/Lifetime!$C24</f>
        <v>0</v>
      </c>
      <c r="CV113">
        <f>('RCP26 scenario'!N26*'Unit emission'!AE69)*3412969.28327645/Lifetime!$C24</f>
        <v>0</v>
      </c>
      <c r="CW113">
        <f>('RCP26 scenario'!O26*'Unit emission'!AF69)*3412969.28327645/Lifetime!$C24</f>
        <v>0</v>
      </c>
      <c r="CX113">
        <f>('RCP26 scenario'!P26*'Unit emission'!AG69)*3412969.28327645/Lifetime!$C24</f>
        <v>0</v>
      </c>
      <c r="CY113">
        <f>('RCP26 scenario'!Q26*'Unit emission'!AH69)*3412969.28327645/Lifetime!$C24</f>
        <v>0</v>
      </c>
      <c r="CZ113">
        <f>('RCP26 scenario'!R26*'Unit emission'!AI69)*3412969.28327645/Lifetime!$C24</f>
        <v>0</v>
      </c>
      <c r="DA113">
        <f>('RCP26 scenario'!S26*'Unit emission'!AJ69)*3412969.28327645</f>
        <v>0</v>
      </c>
      <c r="DB113">
        <f>('RCP26 scenario'!T26*'Unit emission'!T69)*3412969.28327645/Lifetime!$C24</f>
        <v>161577456.20168805</v>
      </c>
      <c r="DC113">
        <f>('RCP26 scenario'!U26*'Unit emission'!U69)*3412969.28327645/Lifetime!$C24</f>
        <v>61333928.127481073</v>
      </c>
      <c r="DD113">
        <f>('RCP26 scenario'!V26*'Unit emission'!V69)*3412969.28327645/Lifetime!$C24</f>
        <v>24850432.549669486</v>
      </c>
      <c r="DE113">
        <f>('RCP26 scenario'!W26*'Unit emission'!W69)*3412969.28327645/Lifetime!$C24</f>
        <v>7749426.6454718551</v>
      </c>
      <c r="DF113">
        <f>('RCP26 scenario'!X26*'Unit emission'!X69)*3412969.28327645/Lifetime!$C24</f>
        <v>80950431.960429415</v>
      </c>
      <c r="DG113">
        <f>('RCP26 scenario'!Y26*'Unit emission'!Y69)*3412969.28327645/Lifetime!$C24</f>
        <v>2662649.5981323025</v>
      </c>
      <c r="DH113">
        <f>('RCP26 scenario'!Z26*'Unit emission'!Z69)*3412969.28327645/Lifetime!$C24</f>
        <v>6994108.4978373731</v>
      </c>
      <c r="DI113">
        <f>('RCP26 scenario'!AA26*'Unit emission'!AA69)*3412969.28327645/Lifetime!$C24</f>
        <v>22408392.963176977</v>
      </c>
      <c r="DJ113">
        <f>('RCP26 scenario'!AB26*'Unit emission'!AB69)*3412969.28327645/Lifetime!$C24</f>
        <v>80796309.650035545</v>
      </c>
      <c r="DK113">
        <f>('RCP26 scenario'!AC26*'Unit emission'!AC69)*3412969.28327645/Lifetime!$C24</f>
        <v>13034286.774396399</v>
      </c>
      <c r="DL113">
        <f>('RCP26 scenario'!AD26*'Unit emission'!AD69)*3412969.28327645/Lifetime!$C24</f>
        <v>24777514.892922278</v>
      </c>
      <c r="DM113">
        <f>('RCP26 scenario'!AE26*'Unit emission'!AE69)*3412969.28327645/Lifetime!$C24</f>
        <v>2952465.2148776446</v>
      </c>
      <c r="DN113">
        <f>('RCP26 scenario'!AF26*'Unit emission'!AF69)*3412969.28327645/Lifetime!$C24</f>
        <v>8857949.4570351858</v>
      </c>
      <c r="DO113">
        <f>('RCP26 scenario'!AG26*'Unit emission'!AG69)*3412969.28327645/Lifetime!$C24</f>
        <v>14112419.621111311</v>
      </c>
      <c r="DP113">
        <f>('RCP26 scenario'!AH26*'Unit emission'!AH69)*3412969.28327645/Lifetime!$C24</f>
        <v>6044585.013876983</v>
      </c>
      <c r="DQ113">
        <f>('RCP26 scenario'!AI26*'Unit emission'!AI69)*3412969.28327645/Lifetime!$C24</f>
        <v>30237743.098923713</v>
      </c>
      <c r="DR113">
        <f>('RCP26 scenario'!AJ26*'Unit emission'!AJ69)*3412969.28327645</f>
        <v>0</v>
      </c>
      <c r="DS113">
        <f>('RCP26 scenario'!AK26*'Unit emission'!T69)*3412969.28327645/Lifetime!$C24</f>
        <v>323154912.40337479</v>
      </c>
      <c r="DT113">
        <f>('RCP26 scenario'!AL26*'Unit emission'!U69)*3412969.28327645/Lifetime!$C24</f>
        <v>119376317.39855969</v>
      </c>
      <c r="DU113">
        <f>('RCP26 scenario'!AM26*'Unit emission'!V69)*3412969.28327645/Lifetime!$C24</f>
        <v>49700865.099338971</v>
      </c>
      <c r="DV113">
        <f>('RCP26 scenario'!AN26*'Unit emission'!W69)*3412969.28327645/Lifetime!$C24</f>
        <v>15498853.290943725</v>
      </c>
      <c r="DW113">
        <f>('RCP26 scenario'!AO26*'Unit emission'!X69)*3412969.28327645/Lifetime!$C24</f>
        <v>161900863.92085907</v>
      </c>
      <c r="DX113">
        <f>('RCP26 scenario'!AP26*'Unit emission'!Y69)*3412969.28327645/Lifetime!$C24</f>
        <v>5325299.1962646218</v>
      </c>
      <c r="DY113">
        <f>('RCP26 scenario'!AQ26*'Unit emission'!Z69)*3412969.28327645/Lifetime!$C24</f>
        <v>13988216.995674761</v>
      </c>
      <c r="DZ113">
        <f>('RCP26 scenario'!AR26*'Unit emission'!AA69)*3412969.28327645/Lifetime!$C24</f>
        <v>44816785.926353954</v>
      </c>
      <c r="EA113">
        <f>('RCP26 scenario'!AS26*'Unit emission'!AB69)*3412969.28327645/Lifetime!$C24</f>
        <v>161592619.30007079</v>
      </c>
      <c r="EB113">
        <f>('RCP26 scenario'!AT26*'Unit emission'!AC69)*3412969.28327645/Lifetime!$C24</f>
        <v>26068573.54879266</v>
      </c>
      <c r="EC113">
        <f>('RCP26 scenario'!AU26*'Unit emission'!AD69)*3412969.28327645/Lifetime!$C24</f>
        <v>49555029.785844557</v>
      </c>
      <c r="ED113">
        <f>('RCP26 scenario'!AV26*'Unit emission'!AE69)*3412969.28327645/Lifetime!$C24</f>
        <v>5904930.4297553087</v>
      </c>
      <c r="EE113">
        <f>('RCP26 scenario'!AW26*'Unit emission'!AF69)*3412969.28327645/Lifetime!$C24</f>
        <v>17715898.914070372</v>
      </c>
      <c r="EF113">
        <f>('RCP26 scenario'!AX26*'Unit emission'!AG69)*3412969.28327645/Lifetime!$C24</f>
        <v>28224839.242222622</v>
      </c>
      <c r="EG113">
        <f>('RCP26 scenario'!AY26*'Unit emission'!AH69)*3412969.28327645/Lifetime!$C24</f>
        <v>12089170.027753966</v>
      </c>
      <c r="EH113">
        <f>('RCP26 scenario'!AZ26*'Unit emission'!AI69)*3412969.28327645/Lifetime!$C24</f>
        <v>60475486.197847426</v>
      </c>
      <c r="EI113">
        <f>('RCP26 scenario'!BA26*'Unit emission'!AJ69)*3412969.28327645</f>
        <v>0</v>
      </c>
      <c r="EJ113" s="9">
        <f>('RCP26 scenario'!BB26*'Unit emission'!T69)*3412969.28327645/Lifetime!$C24</f>
        <v>0</v>
      </c>
      <c r="EK113" s="9">
        <f>('RCP26 scenario'!BC26*'Unit emission'!U69)*3412969.28327645/Lifetime!$C24</f>
        <v>0</v>
      </c>
      <c r="EL113" s="9">
        <f>('RCP26 scenario'!BD26*'Unit emission'!V69)*3412969.28327645/Lifetime!$C24</f>
        <v>0</v>
      </c>
      <c r="EM113" s="9">
        <f>('RCP26 scenario'!BE26*'Unit emission'!W69)*3412969.28327645/Lifetime!$C24</f>
        <v>0</v>
      </c>
      <c r="EN113" s="9">
        <f>('RCP26 scenario'!BF26*'Unit emission'!X69)*3412969.28327645/Lifetime!$C24</f>
        <v>0</v>
      </c>
      <c r="EO113" s="9">
        <f>('RCP26 scenario'!BG26*'Unit emission'!Y69)*3412969.28327645/Lifetime!$C24</f>
        <v>0</v>
      </c>
      <c r="EP113" s="9">
        <f>('RCP26 scenario'!BH26*'Unit emission'!Z69)*3412969.28327645/Lifetime!$C24</f>
        <v>0</v>
      </c>
      <c r="EQ113" s="9">
        <f>('RCP26 scenario'!BI26*'Unit emission'!AA69)*3412969.28327645/Lifetime!$C24</f>
        <v>0</v>
      </c>
      <c r="ER113" s="9">
        <f>('RCP26 scenario'!BJ26*'Unit emission'!AB69)*3412969.28327645/Lifetime!$C24</f>
        <v>0</v>
      </c>
      <c r="ES113" s="9">
        <f>('RCP26 scenario'!BK26*'Unit emission'!AC69)*3412969.28327645/Lifetime!$C24</f>
        <v>0</v>
      </c>
      <c r="ET113" s="9">
        <f>('RCP26 scenario'!BL26*'Unit emission'!AD69)*3412969.28327645/Lifetime!$C24</f>
        <v>0</v>
      </c>
      <c r="EU113" s="9">
        <f>('RCP26 scenario'!BM26*'Unit emission'!AE69)*3412969.28327645/Lifetime!$C24</f>
        <v>0</v>
      </c>
      <c r="EV113" s="9">
        <f>('RCP26 scenario'!BN26*'Unit emission'!AF69)*3412969.28327645/Lifetime!$C24</f>
        <v>0</v>
      </c>
      <c r="EW113" s="9">
        <f>('RCP26 scenario'!BO26*'Unit emission'!AG69)*3412969.28327645/Lifetime!$C24</f>
        <v>0</v>
      </c>
      <c r="EX113" s="9">
        <f>('RCP26 scenario'!BP26*'Unit emission'!AH69)*3412969.28327645/Lifetime!$C24</f>
        <v>0</v>
      </c>
      <c r="EY113" s="9">
        <f>('RCP26 scenario'!BQ26*'Unit emission'!AI69)*3412969.28327645/Lifetime!$C24</f>
        <v>0</v>
      </c>
      <c r="EZ113" s="9">
        <f>('RCP26 scenario'!BR26*'Unit emission'!AJ69)*3412969.28327645</f>
        <v>0</v>
      </c>
      <c r="FA113" s="9">
        <f>('RCP26 scenario'!BS26*'Unit emission'!T69)*3412969.28327645/Lifetime!$C24</f>
        <v>0</v>
      </c>
      <c r="FB113" s="9">
        <f>('RCP26 scenario'!BT26*'Unit emission'!U69)*3412969.28327645/Lifetime!$C24</f>
        <v>0</v>
      </c>
      <c r="FC113" s="9">
        <f>('RCP26 scenario'!BU26*'Unit emission'!V69)*3412969.28327645/Lifetime!$C24</f>
        <v>0</v>
      </c>
      <c r="FD113" s="9">
        <f>('RCP26 scenario'!BV26*'Unit emission'!W69)*3412969.28327645/Lifetime!$C24</f>
        <v>0</v>
      </c>
      <c r="FE113" s="9">
        <f>('RCP26 scenario'!BW26*'Unit emission'!X69)*3412969.28327645/Lifetime!$C24</f>
        <v>0</v>
      </c>
      <c r="FF113" s="9">
        <f>('RCP26 scenario'!BX26*'Unit emission'!Y69)*3412969.28327645/Lifetime!$C24</f>
        <v>0</v>
      </c>
      <c r="FG113" s="9">
        <f>('RCP26 scenario'!BY26*'Unit emission'!Z69)*3412969.28327645/Lifetime!$C24</f>
        <v>0</v>
      </c>
      <c r="FH113" s="9">
        <f>('RCP26 scenario'!BZ26*'Unit emission'!AA69)*3412969.28327645/Lifetime!$C24</f>
        <v>0</v>
      </c>
      <c r="FI113" s="9">
        <f>('RCP26 scenario'!CA26*'Unit emission'!AB69)*3412969.28327645/Lifetime!$C24</f>
        <v>0</v>
      </c>
      <c r="FJ113" s="9">
        <f>('RCP26 scenario'!CB26*'Unit emission'!AC69)*3412969.28327645/Lifetime!$C24</f>
        <v>0</v>
      </c>
      <c r="FK113" s="9">
        <f>('RCP26 scenario'!CC26*'Unit emission'!AD69)*3412969.28327645/Lifetime!$C24</f>
        <v>0</v>
      </c>
      <c r="FL113" s="9">
        <f>('RCP26 scenario'!CD26*'Unit emission'!AE69)*3412969.28327645/Lifetime!$C24</f>
        <v>0</v>
      </c>
      <c r="FM113" s="9">
        <f>('RCP26 scenario'!CE26*'Unit emission'!AF69)*3412969.28327645/Lifetime!$C24</f>
        <v>0</v>
      </c>
      <c r="FN113" s="9">
        <f>('RCP26 scenario'!CF26*'Unit emission'!AG69)*3412969.28327645/Lifetime!$C24</f>
        <v>0</v>
      </c>
      <c r="FO113" s="9">
        <f>('RCP26 scenario'!CG26*'Unit emission'!AH69)*3412969.28327645/Lifetime!$C24</f>
        <v>0</v>
      </c>
      <c r="FP113" s="9">
        <f>('RCP26 scenario'!CH26*'Unit emission'!AI69)*3412969.28327645/Lifetime!$C24</f>
        <v>0</v>
      </c>
      <c r="FS113">
        <v>2032</v>
      </c>
      <c r="FT113">
        <f>('RCP19 scenario'!C26*'Unit emission'!AK69)*3412969.28327645/Lifetime!$C24</f>
        <v>0</v>
      </c>
      <c r="FU113">
        <f>('RCP19 scenario'!D26*'Unit emission'!AL69)*3412969.28327645/Lifetime!$C24</f>
        <v>0</v>
      </c>
      <c r="FV113">
        <f>('RCP19 scenario'!E26*'Unit emission'!AM69)*3412969.28327645/Lifetime!$C24</f>
        <v>0</v>
      </c>
      <c r="FW113">
        <f>('RCP19 scenario'!F26*'Unit emission'!AN69)*3412969.28327645/Lifetime!$C24</f>
        <v>0</v>
      </c>
      <c r="FX113">
        <f>('RCP19 scenario'!G26*'Unit emission'!AO69)*3412969.28327645/Lifetime!$C24</f>
        <v>0</v>
      </c>
      <c r="FY113">
        <f>('RCP19 scenario'!H26*'Unit emission'!AP69)*3412969.28327645/Lifetime!$C24</f>
        <v>0</v>
      </c>
      <c r="FZ113">
        <f>('RCP19 scenario'!I26*'Unit emission'!AQ69)*3412969.28327645/Lifetime!$C24</f>
        <v>0</v>
      </c>
      <c r="GA113">
        <f>('RCP19 scenario'!J26*'Unit emission'!AR69)*3412969.28327645/Lifetime!$C24</f>
        <v>0</v>
      </c>
      <c r="GB113">
        <f>('RCP19 scenario'!K26*'Unit emission'!AS69)*3412969.28327645/Lifetime!$C24</f>
        <v>0</v>
      </c>
      <c r="GC113">
        <f>('RCP19 scenario'!L26*'Unit emission'!AT69)*3412969.28327645/Lifetime!$C24</f>
        <v>0</v>
      </c>
      <c r="GD113">
        <f>('RCP19 scenario'!M26*'Unit emission'!AU69)*3412969.28327645/Lifetime!$C24</f>
        <v>0</v>
      </c>
      <c r="GE113">
        <f>('RCP19 scenario'!N26*'Unit emission'!AV69)*3412969.28327645/Lifetime!$C24</f>
        <v>0</v>
      </c>
      <c r="GF113">
        <f>('RCP19 scenario'!O26*'Unit emission'!AW69)*3412969.28327645/Lifetime!$C24</f>
        <v>0</v>
      </c>
      <c r="GG113">
        <f>('RCP19 scenario'!P26*'Unit emission'!AX69)*3412969.28327645/Lifetime!$C24</f>
        <v>0</v>
      </c>
      <c r="GH113">
        <f>('RCP19 scenario'!Q26*'Unit emission'!AY69)*3412969.28327645/Lifetime!$C24</f>
        <v>0</v>
      </c>
      <c r="GI113">
        <f>('RCP19 scenario'!R26*'Unit emission'!AZ69)*3412969.28327645/Lifetime!$C24</f>
        <v>0</v>
      </c>
      <c r="GJ113">
        <f>('RCP19 scenario'!S26*'Unit emission'!BA69)*3412969.28327645</f>
        <v>0</v>
      </c>
      <c r="GK113">
        <f>('RCP19 scenario'!T26*'Unit emission'!AK69)*3412969.28327645/Lifetime!$C24</f>
        <v>153748395.3707574</v>
      </c>
      <c r="GL113">
        <f>('RCP19 scenario'!U26*'Unit emission'!AL69)*3412969.28327645/Lifetime!$C24</f>
        <v>53238579.585101821</v>
      </c>
      <c r="GM113">
        <f>('RCP19 scenario'!V26*'Unit emission'!AM69)*3412969.28327645/Lifetime!$C24</f>
        <v>24271896.51047409</v>
      </c>
      <c r="GN113">
        <f>('RCP19 scenario'!W26*'Unit emission'!AN69)*3412969.28327645/Lifetime!$C24</f>
        <v>9834718.4259994179</v>
      </c>
      <c r="GO113">
        <f>('RCP19 scenario'!X26*'Unit emission'!AO69)*3412969.28327645/Lifetime!$C24</f>
        <v>62906571.378128387</v>
      </c>
      <c r="GP113">
        <f>('RCP19 scenario'!Y26*'Unit emission'!AP69)*3412969.28327645/Lifetime!$C24</f>
        <v>1919826.1196480505</v>
      </c>
      <c r="GQ113">
        <f>('RCP19 scenario'!Z26*'Unit emission'!AQ69)*3412969.28327645/Lifetime!$C24</f>
        <v>6177573.8001639014</v>
      </c>
      <c r="GR113">
        <f>('RCP19 scenario'!AA26*'Unit emission'!AR69)*3412969.28327645/Lifetime!$C24</f>
        <v>43970150.758509047</v>
      </c>
      <c r="GS113">
        <f>('RCP19 scenario'!AB26*'Unit emission'!AS69)*3412969.28327645/Lifetime!$C24</f>
        <v>134629159.05264834</v>
      </c>
      <c r="GT113">
        <f>('RCP19 scenario'!AC26*'Unit emission'!AT69)*3412969.28327645/Lifetime!$C24</f>
        <v>16049136.322730526</v>
      </c>
      <c r="GU113">
        <f>('RCP19 scenario'!AD26*'Unit emission'!AU69)*3412969.28327645/Lifetime!$C24</f>
        <v>32303371.110800583</v>
      </c>
      <c r="GV113">
        <f>('RCP19 scenario'!AE26*'Unit emission'!AV69)*3412969.28327645/Lifetime!$C24</f>
        <v>3377884.0473799813</v>
      </c>
      <c r="GW113">
        <f>('RCP19 scenario'!AF26*'Unit emission'!AW69)*3412969.28327645/Lifetime!$C24</f>
        <v>6290520.5235791756</v>
      </c>
      <c r="GX113">
        <f>('RCP19 scenario'!AG26*'Unit emission'!AX69)*3412969.28327645/Lifetime!$C24</f>
        <v>14297252.778068155</v>
      </c>
      <c r="GY113">
        <f>('RCP19 scenario'!AH26*'Unit emission'!AY69)*3412969.28327645/Lifetime!$C24</f>
        <v>6481730.3590789074</v>
      </c>
      <c r="GZ113">
        <f>('RCP19 scenario'!AI26*'Unit emission'!AZ69)*3412969.28327645/Lifetime!$C24</f>
        <v>41347402.53459096</v>
      </c>
      <c r="HA113">
        <f>('RCP19 scenario'!AJ26*'Unit emission'!BA69)*3412969.28327645</f>
        <v>0</v>
      </c>
      <c r="HB113">
        <f>('RCP19 scenario'!AK26*'Unit emission'!AK69)*3412969.28327645/Lifetime!$C24</f>
        <v>307496790.74151582</v>
      </c>
      <c r="HC113">
        <f>('RCP19 scenario'!AL26*'Unit emission'!AL69)*3412969.28327645/Lifetime!$C24</f>
        <v>106477159.17020369</v>
      </c>
      <c r="HD113">
        <f>('RCP19 scenario'!AM26*'Unit emission'!AM69)*3412969.28327645/Lifetime!$C24</f>
        <v>48543793.020948268</v>
      </c>
      <c r="HE113">
        <f>('RCP19 scenario'!AN26*'Unit emission'!AN69)*3412969.28327645/Lifetime!$C24</f>
        <v>19669436.851998836</v>
      </c>
      <c r="HF113">
        <f>('RCP19 scenario'!AO26*'Unit emission'!AO69)*3412969.28327645/Lifetime!$C24</f>
        <v>125813142.75625609</v>
      </c>
      <c r="HG113">
        <f>('RCP19 scenario'!AP26*'Unit emission'!AP69)*3412969.28327645/Lifetime!$C24</f>
        <v>3839652.239296101</v>
      </c>
      <c r="HH113">
        <f>('RCP19 scenario'!AQ26*'Unit emission'!AQ69)*3412969.28327645/Lifetime!$C24</f>
        <v>12355147.600327782</v>
      </c>
      <c r="HI113">
        <f>('RCP19 scenario'!AR26*'Unit emission'!AR69)*3412969.28327645/Lifetime!$C24</f>
        <v>87940301.517018095</v>
      </c>
      <c r="HJ113">
        <f>('RCP19 scenario'!AS26*'Unit emission'!AS69)*3412969.28327645/Lifetime!$C24</f>
        <v>269258318.10529667</v>
      </c>
      <c r="HK113">
        <f>('RCP19 scenario'!AT26*'Unit emission'!AT69)*3412969.28327645/Lifetime!$C24</f>
        <v>32098272.645461053</v>
      </c>
      <c r="HL113">
        <f>('RCP19 scenario'!AU26*'Unit emission'!AU69)*3412969.28327645/Lifetime!$C24</f>
        <v>64606742.221601166</v>
      </c>
      <c r="HM113">
        <f>('RCP19 scenario'!AV26*'Unit emission'!AV69)*3412969.28327645/Lifetime!$C24</f>
        <v>6755768.0947599625</v>
      </c>
      <c r="HN113">
        <f>('RCP19 scenario'!AW26*'Unit emission'!AW69)*3412969.28327645/Lifetime!$C24</f>
        <v>12581041.047158351</v>
      </c>
      <c r="HO113">
        <f>('RCP19 scenario'!AX26*'Unit emission'!AX69)*3412969.28327645/Lifetime!$C24</f>
        <v>28594505.55613631</v>
      </c>
      <c r="HP113">
        <f>('RCP19 scenario'!AY26*'Unit emission'!AY69)*3412969.28327645/Lifetime!$C24</f>
        <v>12963460.718157796</v>
      </c>
      <c r="HQ113">
        <f>('RCP19 scenario'!AZ26*'Unit emission'!AZ69)*3412969.28327645/Lifetime!$C24</f>
        <v>82694805.069181919</v>
      </c>
      <c r="HR113">
        <f>('RCP19 scenario'!BA26*'Unit emission'!BA69)*3412969.28327645</f>
        <v>0</v>
      </c>
      <c r="HS113" s="9">
        <f>('RCP19 scenario'!BB26*'Unit emission'!AK69)*3412969.28327645/Lifetime!$C24</f>
        <v>0</v>
      </c>
      <c r="HT113" s="9">
        <f>('RCP19 scenario'!BC26*'Unit emission'!AL69)*3412969.28327645/Lifetime!$C24</f>
        <v>0</v>
      </c>
      <c r="HU113" s="9">
        <f>('RCP19 scenario'!BD26*'Unit emission'!AM69)*3412969.28327645/Lifetime!$C24</f>
        <v>0</v>
      </c>
      <c r="HV113" s="9">
        <f>('RCP19 scenario'!BE26*'Unit emission'!AN69)*3412969.28327645/Lifetime!$C24</f>
        <v>0</v>
      </c>
      <c r="HW113" s="9">
        <f>('RCP19 scenario'!BF26*'Unit emission'!AO69)*3412969.28327645/Lifetime!$C24</f>
        <v>0</v>
      </c>
      <c r="HX113" s="9">
        <f>('RCP19 scenario'!BG26*'Unit emission'!AP69)*3412969.28327645/Lifetime!$C24</f>
        <v>0</v>
      </c>
      <c r="HY113" s="9">
        <f>('RCP19 scenario'!BH26*'Unit emission'!AQ69)*3412969.28327645/Lifetime!$C24</f>
        <v>0</v>
      </c>
      <c r="HZ113" s="9">
        <f>('RCP19 scenario'!BI26*'Unit emission'!AR69)*3412969.28327645/Lifetime!$C24</f>
        <v>0</v>
      </c>
      <c r="IA113" s="9">
        <f>('RCP19 scenario'!BJ26*'Unit emission'!AS69)*3412969.28327645/Lifetime!$C24</f>
        <v>0</v>
      </c>
      <c r="IB113" s="9">
        <f>('RCP19 scenario'!BK26*'Unit emission'!AT69)*3412969.28327645/Lifetime!$C24</f>
        <v>0</v>
      </c>
      <c r="IC113" s="9">
        <f>('RCP19 scenario'!BL26*'Unit emission'!AU69)*3412969.28327645/Lifetime!$C24</f>
        <v>0</v>
      </c>
      <c r="ID113" s="9">
        <f>('RCP19 scenario'!BM26*'Unit emission'!AV69)*3412969.28327645/Lifetime!$C24</f>
        <v>0</v>
      </c>
      <c r="IE113" s="9">
        <f>('RCP19 scenario'!BN26*'Unit emission'!AW69)*3412969.28327645/Lifetime!$C24</f>
        <v>0</v>
      </c>
      <c r="IF113" s="9">
        <f>('RCP19 scenario'!BO26*'Unit emission'!AX69)*3412969.28327645/Lifetime!$C24</f>
        <v>0</v>
      </c>
      <c r="IG113" s="9">
        <f>('RCP19 scenario'!BP26*'Unit emission'!AY69)*3412969.28327645/Lifetime!$C24</f>
        <v>0</v>
      </c>
      <c r="IH113" s="9">
        <f>('RCP19 scenario'!BQ26*'Unit emission'!AZ69)*3412969.28327645/Lifetime!$C24</f>
        <v>0</v>
      </c>
      <c r="II113" s="9">
        <f>('RCP19 scenario'!BR26*'Unit emission'!BA69)*3412969.28327645</f>
        <v>0</v>
      </c>
      <c r="IJ113" s="9">
        <f>('RCP19 scenario'!BS26*'Unit emission'!AK69)*3412969.28327645/Lifetime!$C24</f>
        <v>0</v>
      </c>
      <c r="IK113" s="9">
        <f>('RCP19 scenario'!BT26*'Unit emission'!AL69)*3412969.28327645/Lifetime!$C24</f>
        <v>0</v>
      </c>
      <c r="IL113" s="9">
        <f>('RCP19 scenario'!BU26*'Unit emission'!AM69)*3412969.28327645/Lifetime!$C24</f>
        <v>0</v>
      </c>
      <c r="IM113" s="9">
        <f>('RCP19 scenario'!BV26*'Unit emission'!AN69)*3412969.28327645/Lifetime!$C24</f>
        <v>0</v>
      </c>
      <c r="IN113" s="9">
        <f>('RCP19 scenario'!BW26*'Unit emission'!AO69)*3412969.28327645/Lifetime!$C24</f>
        <v>0</v>
      </c>
      <c r="IO113" s="9">
        <f>('RCP19 scenario'!BX26*'Unit emission'!AP69)*3412969.28327645/Lifetime!$C24</f>
        <v>0</v>
      </c>
      <c r="IP113" s="9">
        <f>('RCP19 scenario'!BY26*'Unit emission'!AQ69)*3412969.28327645/Lifetime!$C24</f>
        <v>0</v>
      </c>
      <c r="IQ113" s="9">
        <f>('RCP19 scenario'!BZ26*'Unit emission'!AR69)*3412969.28327645/Lifetime!$C24</f>
        <v>0</v>
      </c>
      <c r="IR113" s="9">
        <f>('RCP19 scenario'!CA26*'Unit emission'!AS69)*3412969.28327645/Lifetime!$C24</f>
        <v>0</v>
      </c>
      <c r="IS113" s="9">
        <f>('RCP19 scenario'!CB26*'Unit emission'!AT69)*3412969.28327645/Lifetime!$C24</f>
        <v>0</v>
      </c>
      <c r="IT113" s="9">
        <f>('RCP19 scenario'!CC26*'Unit emission'!AU69)*3412969.28327645/Lifetime!$C24</f>
        <v>0</v>
      </c>
      <c r="IU113" s="9">
        <f>('RCP19 scenario'!CD26*'Unit emission'!AV69)*3412969.28327645/Lifetime!$C24</f>
        <v>0</v>
      </c>
      <c r="IV113" s="9">
        <f>('RCP19 scenario'!CE26*'Unit emission'!AW69)*3412969.28327645/Lifetime!$C24</f>
        <v>0</v>
      </c>
      <c r="IW113" s="9">
        <f>('RCP19 scenario'!CF26*'Unit emission'!AX69)*3412969.28327645/Lifetime!$C24</f>
        <v>0</v>
      </c>
      <c r="IX113" s="9">
        <f>('RCP19 scenario'!CG26*'Unit emission'!AY69)*3412969.28327645/Lifetime!$C24</f>
        <v>0</v>
      </c>
      <c r="IY113" s="9">
        <f>('RCP19 scenario'!CH26*'Unit emission'!AZ69)*3412969.28327645/Lifetime!$C24</f>
        <v>0</v>
      </c>
    </row>
    <row r="114" spans="1:259" x14ac:dyDescent="0.25">
      <c r="A114">
        <v>2033</v>
      </c>
      <c r="B114">
        <f>('Base-scenario'!C27*'Unit emission'!C70)*3412969.28327645/Lifetime!$C25</f>
        <v>0</v>
      </c>
      <c r="C114">
        <f>('Base-scenario'!D27*'Unit emission'!D70)*3412969.28327645/Lifetime!$C25</f>
        <v>0</v>
      </c>
      <c r="D114">
        <f>('Base-scenario'!E27*'Unit emission'!E70)*3412969.28327645/Lifetime!$C25</f>
        <v>0</v>
      </c>
      <c r="E114">
        <f>('Base-scenario'!F27*'Unit emission'!F70)*3412969.28327645/Lifetime!$C25</f>
        <v>0</v>
      </c>
      <c r="F114">
        <f>('Base-scenario'!G27*'Unit emission'!G70)*3412969.28327645/Lifetime!$C25</f>
        <v>0</v>
      </c>
      <c r="G114">
        <f>('Base-scenario'!H27*'Unit emission'!H70)*3412969.28327645/Lifetime!$C25</f>
        <v>0</v>
      </c>
      <c r="H114">
        <f>('Base-scenario'!I27*'Unit emission'!I70)*3412969.28327645/Lifetime!$C25</f>
        <v>0</v>
      </c>
      <c r="I114">
        <f>('Base-scenario'!J27*'Unit emission'!J70)*3412969.28327645/Lifetime!$C25</f>
        <v>0</v>
      </c>
      <c r="J114">
        <f>('Base-scenario'!K27*'Unit emission'!K70)*3412969.28327645/Lifetime!$C25</f>
        <v>0</v>
      </c>
      <c r="K114">
        <f>('Base-scenario'!L27*'Unit emission'!L70)*3412969.28327645/Lifetime!$C25</f>
        <v>0</v>
      </c>
      <c r="L114">
        <f>('Base-scenario'!M27*'Unit emission'!M70)*3412969.28327645/Lifetime!$C25</f>
        <v>0</v>
      </c>
      <c r="M114">
        <f>('Base-scenario'!N27*'Unit emission'!N70)*3412969.28327645/Lifetime!$C25</f>
        <v>0</v>
      </c>
      <c r="N114">
        <f>('Base-scenario'!O27*'Unit emission'!O70)*3412969.28327645/Lifetime!$C25</f>
        <v>0</v>
      </c>
      <c r="O114">
        <f>('Base-scenario'!P27*'Unit emission'!P70)*3412969.28327645/Lifetime!$C25</f>
        <v>0</v>
      </c>
      <c r="P114">
        <f>('Base-scenario'!Q27*'Unit emission'!Q70)*3412969.28327645/Lifetime!$C25</f>
        <v>0</v>
      </c>
      <c r="Q114">
        <f>('Base-scenario'!R27*'Unit emission'!R70)*3412969.28327645/Lifetime!$C25</f>
        <v>0</v>
      </c>
      <c r="R114">
        <v>23</v>
      </c>
      <c r="S114">
        <f>('Base-scenario'!T27*'Unit emission'!C70)*3412969.28327645/Lifetime!$C25</f>
        <v>144995260.81575415</v>
      </c>
      <c r="T114">
        <f>('Base-scenario'!U27*'Unit emission'!D70)*3412969.28327645/Lifetime!$C25</f>
        <v>48946487.974975102</v>
      </c>
      <c r="U114">
        <f>('Base-scenario'!V27*'Unit emission'!E70)*3412969.28327645/Lifetime!$C25</f>
        <v>20928596.23122127</v>
      </c>
      <c r="V114">
        <f>('Base-scenario'!W27*'Unit emission'!F70)*3412969.28327645/Lifetime!$C25</f>
        <v>8321309.2665949585</v>
      </c>
      <c r="W114">
        <f>('Base-scenario'!X27*'Unit emission'!G70)*3412969.28327645/Lifetime!$C25</f>
        <v>87921939.894114465</v>
      </c>
      <c r="X114">
        <f>('Base-scenario'!Y27*'Unit emission'!H70)*3412969.28327645/Lifetime!$C25</f>
        <v>2481887.7277481086</v>
      </c>
      <c r="Y114">
        <f>('Base-scenario'!Z27*'Unit emission'!I70)*3412969.28327645/Lifetime!$C25</f>
        <v>6039548.8738345588</v>
      </c>
      <c r="Z114">
        <f>('Base-scenario'!AA27*'Unit emission'!J70)*3412969.28327645/Lifetime!$C25</f>
        <v>18013001.417993236</v>
      </c>
      <c r="AA114">
        <f>('Base-scenario'!AB27*'Unit emission'!K70)*3412969.28327645/Lifetime!$C25</f>
        <v>98377860.288499013</v>
      </c>
      <c r="AB114">
        <f>('Base-scenario'!AC27*'Unit emission'!L70)*3412969.28327645/Lifetime!$C25</f>
        <v>11694203.620727189</v>
      </c>
      <c r="AC114">
        <f>('Base-scenario'!AD27*'Unit emission'!M70)*3412969.28327645/Lifetime!$C25</f>
        <v>14073162.518022733</v>
      </c>
      <c r="AD114">
        <f>('Base-scenario'!AE27*'Unit emission'!N70)*3412969.28327645/Lifetime!$C25</f>
        <v>2436463.5035664621</v>
      </c>
      <c r="AE114">
        <f>('Base-scenario'!AF27*'Unit emission'!O70)*3412969.28327645/Lifetime!$C25</f>
        <v>6979506.9874814758</v>
      </c>
      <c r="AF114">
        <f>('Base-scenario'!AG27*'Unit emission'!P70)*3412969.28327645/Lifetime!$C25</f>
        <v>4973159.5742958104</v>
      </c>
      <c r="AG114">
        <f>('Base-scenario'!AH27*'Unit emission'!Q70)*3412969.28327645/Lifetime!$C25</f>
        <v>4390342.9391283998</v>
      </c>
      <c r="AH114">
        <f>('Base-scenario'!AI27*'Unit emission'!R70)*3412969.28327645/Lifetime!$C25</f>
        <v>26509050.702737894</v>
      </c>
      <c r="AI114">
        <v>23</v>
      </c>
      <c r="AJ114">
        <f>('Base-scenario'!AK27*'Unit emission'!C70)*3412969.28327645/Lifetime!$C25</f>
        <v>289990521.63150793</v>
      </c>
      <c r="AK114">
        <f>('Base-scenario'!AL27*'Unit emission'!D70)*3412969.28327645/Lifetime!$C25</f>
        <v>97892975.949950337</v>
      </c>
      <c r="AL114">
        <f>('Base-scenario'!AM27*'Unit emission'!E70)*3412969.28327645/Lifetime!$C25</f>
        <v>41857192.46244254</v>
      </c>
      <c r="AM114">
        <f>('Base-scenario'!AN27*'Unit emission'!F70)*3412969.28327645/Lifetime!$C25</f>
        <v>16642618.533189936</v>
      </c>
      <c r="AN114">
        <f>('Base-scenario'!AO27*'Unit emission'!G70)*3412969.28327645/Lifetime!$C25</f>
        <v>175843879.78822917</v>
      </c>
      <c r="AO114">
        <f>('Base-scenario'!AP27*'Unit emission'!H70)*3412969.28327645/Lifetime!$C25</f>
        <v>4963775.455496232</v>
      </c>
      <c r="AP114">
        <f>('Base-scenario'!AQ27*'Unit emission'!I70)*3412969.28327645/Lifetime!$C25</f>
        <v>12079097.747669134</v>
      </c>
      <c r="AQ114">
        <f>('Base-scenario'!AR27*'Unit emission'!J70)*3412969.28327645/Lifetime!$C25</f>
        <v>36026002.835986435</v>
      </c>
      <c r="AR114">
        <f>('Base-scenario'!AS27*'Unit emission'!K70)*3412969.28327645/Lifetime!$C25</f>
        <v>196755720.57699773</v>
      </c>
      <c r="AS114">
        <f>('Base-scenario'!AT27*'Unit emission'!L70)*3412969.28327645/Lifetime!$C25</f>
        <v>23388407.241454273</v>
      </c>
      <c r="AT114">
        <f>('Base-scenario'!AU27*'Unit emission'!M70)*3412969.28327645/Lifetime!$C25</f>
        <v>28146325.036045399</v>
      </c>
      <c r="AU114">
        <f>('Base-scenario'!AV27*'Unit emission'!N70)*3412969.28327645/Lifetime!$C25</f>
        <v>4872927.0071329242</v>
      </c>
      <c r="AV114">
        <f>('Base-scenario'!AW27*'Unit emission'!O70)*3412969.28327645/Lifetime!$C25</f>
        <v>13959013.974962952</v>
      </c>
      <c r="AW114">
        <f>('Base-scenario'!AX27*'Unit emission'!P70)*3412969.28327645/Lifetime!$C25</f>
        <v>9946319.1485916208</v>
      </c>
      <c r="AX114">
        <f>('Base-scenario'!AY27*'Unit emission'!Q70)*3412969.28327645/Lifetime!$C25</f>
        <v>8780685.8782567997</v>
      </c>
      <c r="AY114">
        <f>('Base-scenario'!AZ27*'Unit emission'!R70)*3412969.28327645/Lifetime!$C25</f>
        <v>53018101.405475788</v>
      </c>
      <c r="AZ114">
        <v>23</v>
      </c>
      <c r="BA114" s="9">
        <f>('Base-scenario'!BB27*'Unit emission'!C70)*3412969.28327645/Lifetime!$C25</f>
        <v>0</v>
      </c>
      <c r="BB114" s="9">
        <f>('Base-scenario'!BC27*'Unit emission'!D70)*3412969.28327645/Lifetime!$C25</f>
        <v>0</v>
      </c>
      <c r="BC114" s="9">
        <f>('Base-scenario'!BD27*'Unit emission'!E70)*3412969.28327645/Lifetime!$C25</f>
        <v>0</v>
      </c>
      <c r="BD114" s="9">
        <f>('Base-scenario'!BE27*'Unit emission'!F70)*3412969.28327645/Lifetime!$C25</f>
        <v>0</v>
      </c>
      <c r="BE114" s="9">
        <f>('Base-scenario'!BF27*'Unit emission'!G70)*3412969.28327645/Lifetime!$C25</f>
        <v>0</v>
      </c>
      <c r="BF114" s="9">
        <f>('Base-scenario'!BG27*'Unit emission'!H70)*3412969.28327645/Lifetime!$C25</f>
        <v>0</v>
      </c>
      <c r="BG114" s="9">
        <f>('Base-scenario'!BH27*'Unit emission'!I70)*3412969.28327645/Lifetime!$C25</f>
        <v>0</v>
      </c>
      <c r="BH114" s="9">
        <f>('Base-scenario'!BI27*'Unit emission'!J70)*3412969.28327645/Lifetime!$C25</f>
        <v>0</v>
      </c>
      <c r="BI114" s="9">
        <f>('Base-scenario'!BJ27*'Unit emission'!K70)*3412969.28327645/Lifetime!$C25</f>
        <v>0</v>
      </c>
      <c r="BJ114" s="9">
        <f>('Base-scenario'!BK27*'Unit emission'!L70)*3412969.28327645/Lifetime!$C25</f>
        <v>0</v>
      </c>
      <c r="BK114" s="9">
        <f>('Base-scenario'!BL27*'Unit emission'!M70)*3412969.28327645/Lifetime!$C25</f>
        <v>0</v>
      </c>
      <c r="BL114" s="9">
        <f>('Base-scenario'!BM27*'Unit emission'!N70)*3412969.28327645/Lifetime!$C25</f>
        <v>0</v>
      </c>
      <c r="BM114" s="9">
        <f>('Base-scenario'!BN27*'Unit emission'!O70)*3412969.28327645/Lifetime!$C25</f>
        <v>0</v>
      </c>
      <c r="BN114" s="9">
        <f>('Base-scenario'!BO27*'Unit emission'!P70)*3412969.28327645/Lifetime!$C25</f>
        <v>0</v>
      </c>
      <c r="BO114" s="9">
        <f>('Base-scenario'!BP27*'Unit emission'!Q70)*3412969.28327645/Lifetime!$C25</f>
        <v>0</v>
      </c>
      <c r="BP114" s="9">
        <f>('Base-scenario'!BQ27*'Unit emission'!R70)*3412969.28327645/Lifetime!$C25</f>
        <v>0</v>
      </c>
      <c r="BQ114" s="9">
        <v>23</v>
      </c>
      <c r="BR114" s="9">
        <f>('Base-scenario'!BS27*'Unit emission'!C70)*3412969.28327645/Lifetime!$C25</f>
        <v>0</v>
      </c>
      <c r="BS114" s="9">
        <f>('Base-scenario'!BT27*'Unit emission'!D70)*3412969.28327645/Lifetime!$C25</f>
        <v>0</v>
      </c>
      <c r="BT114" s="9">
        <f>('Base-scenario'!BU27*'Unit emission'!E70)*3412969.28327645/Lifetime!$C25</f>
        <v>0</v>
      </c>
      <c r="BU114" s="9">
        <f>('Base-scenario'!BV27*'Unit emission'!F70)*3412969.28327645/Lifetime!$C25</f>
        <v>0</v>
      </c>
      <c r="BV114" s="9">
        <f>('Base-scenario'!BW27*'Unit emission'!G70)*3412969.28327645/Lifetime!$C25</f>
        <v>0</v>
      </c>
      <c r="BW114" s="9">
        <f>('Base-scenario'!BX27*'Unit emission'!H70)*3412969.28327645/Lifetime!$C25</f>
        <v>0</v>
      </c>
      <c r="BX114" s="9">
        <f>('Base-scenario'!BY27*'Unit emission'!I70)*3412969.28327645/Lifetime!$C25</f>
        <v>0</v>
      </c>
      <c r="BY114" s="9">
        <f>('Base-scenario'!BZ27*'Unit emission'!J70)*3412969.28327645/Lifetime!$C25</f>
        <v>0</v>
      </c>
      <c r="BZ114" s="9">
        <f>('Base-scenario'!CA27*'Unit emission'!K70)*3412969.28327645/Lifetime!$C25</f>
        <v>0</v>
      </c>
      <c r="CA114" s="9">
        <f>('Base-scenario'!CB27*'Unit emission'!L70)*3412969.28327645/Lifetime!$C25</f>
        <v>0</v>
      </c>
      <c r="CB114" s="9">
        <f>('Base-scenario'!CC27*'Unit emission'!M70)*3412969.28327645/Lifetime!$C25</f>
        <v>0</v>
      </c>
      <c r="CC114" s="9">
        <f>('Base-scenario'!CD27*'Unit emission'!N70)*3412969.28327645/Lifetime!$C25</f>
        <v>0</v>
      </c>
      <c r="CD114" s="9">
        <f>('Base-scenario'!CE27*'Unit emission'!O70)*3412969.28327645/Lifetime!$C25</f>
        <v>0</v>
      </c>
      <c r="CE114" s="9">
        <f>('Base-scenario'!CF27*'Unit emission'!P70)*3412969.28327645/Lifetime!$C25</f>
        <v>0</v>
      </c>
      <c r="CF114" s="9">
        <f>('Base-scenario'!CG27*'Unit emission'!Q70)*3412969.28327645/Lifetime!$C25</f>
        <v>0</v>
      </c>
      <c r="CG114" s="9">
        <f>('Base-scenario'!CH27*'Unit emission'!R70)*3412969.28327645/Lifetime!$C25</f>
        <v>0</v>
      </c>
      <c r="CJ114">
        <v>2033</v>
      </c>
      <c r="CK114">
        <f>('RCP26 scenario'!C27*'Unit emission'!T70)*3412969.28327645/Lifetime!$C25</f>
        <v>0</v>
      </c>
      <c r="CL114">
        <f>('RCP26 scenario'!D27*'Unit emission'!U70)*3412969.28327645/Lifetime!$C25</f>
        <v>0</v>
      </c>
      <c r="CM114">
        <f>('RCP26 scenario'!E27*'Unit emission'!V70)*3412969.28327645/Lifetime!$C25</f>
        <v>0</v>
      </c>
      <c r="CN114">
        <f>('RCP26 scenario'!F27*'Unit emission'!W70)*3412969.28327645/Lifetime!$C25</f>
        <v>0</v>
      </c>
      <c r="CO114">
        <f>('RCP26 scenario'!G27*'Unit emission'!X70)*3412969.28327645/Lifetime!$C25</f>
        <v>0</v>
      </c>
      <c r="CP114">
        <f>('RCP26 scenario'!H27*'Unit emission'!Y70)*3412969.28327645/Lifetime!$C25</f>
        <v>0</v>
      </c>
      <c r="CQ114">
        <f>('RCP26 scenario'!I27*'Unit emission'!Z70)*3412969.28327645/Lifetime!$C25</f>
        <v>0</v>
      </c>
      <c r="CR114">
        <f>('RCP26 scenario'!J27*'Unit emission'!AA70)*3412969.28327645/Lifetime!$C25</f>
        <v>0</v>
      </c>
      <c r="CS114">
        <f>('RCP26 scenario'!K27*'Unit emission'!AB70)*3412969.28327645/Lifetime!$C25</f>
        <v>0</v>
      </c>
      <c r="CT114">
        <f>('RCP26 scenario'!L27*'Unit emission'!AC70)*3412969.28327645/Lifetime!$C25</f>
        <v>0</v>
      </c>
      <c r="CU114">
        <f>('RCP26 scenario'!M27*'Unit emission'!AD70)*3412969.28327645/Lifetime!$C25</f>
        <v>0</v>
      </c>
      <c r="CV114">
        <f>('RCP26 scenario'!N27*'Unit emission'!AE70)*3412969.28327645/Lifetime!$C25</f>
        <v>0</v>
      </c>
      <c r="CW114">
        <f>('RCP26 scenario'!O27*'Unit emission'!AF70)*3412969.28327645/Lifetime!$C25</f>
        <v>0</v>
      </c>
      <c r="CX114">
        <f>('RCP26 scenario'!P27*'Unit emission'!AG70)*3412969.28327645/Lifetime!$C25</f>
        <v>0</v>
      </c>
      <c r="CY114">
        <f>('RCP26 scenario'!Q27*'Unit emission'!AH70)*3412969.28327645/Lifetime!$C25</f>
        <v>0</v>
      </c>
      <c r="CZ114">
        <f>('RCP26 scenario'!R27*'Unit emission'!AI70)*3412969.28327645/Lifetime!$C25</f>
        <v>0</v>
      </c>
      <c r="DA114">
        <f>('RCP26 scenario'!S27*'Unit emission'!AJ70)*3412969.28327645</f>
        <v>0</v>
      </c>
      <c r="DB114">
        <f>('RCP26 scenario'!T27*'Unit emission'!T70)*3412969.28327645/Lifetime!$C25</f>
        <v>211576228.90114787</v>
      </c>
      <c r="DC114">
        <f>('RCP26 scenario'!U27*'Unit emission'!U70)*3412969.28327645/Lifetime!$C25</f>
        <v>76152713.169322938</v>
      </c>
      <c r="DD114">
        <f>('RCP26 scenario'!V27*'Unit emission'!V70)*3412969.28327645/Lifetime!$C25</f>
        <v>31911132.961102422</v>
      </c>
      <c r="DE114">
        <f>('RCP26 scenario'!W27*'Unit emission'!W70)*3412969.28327645/Lifetime!$C25</f>
        <v>10923217.955088638</v>
      </c>
      <c r="DF114">
        <f>('RCP26 scenario'!X27*'Unit emission'!X70)*3412969.28327645/Lifetime!$C25</f>
        <v>108697041.762455</v>
      </c>
      <c r="DG114">
        <f>('RCP26 scenario'!Y27*'Unit emission'!Y70)*3412969.28327645/Lifetime!$C25</f>
        <v>4197090.9296312705</v>
      </c>
      <c r="DH114">
        <f>('RCP26 scenario'!Z27*'Unit emission'!Z70)*3412969.28327645/Lifetime!$C25</f>
        <v>9170685.7927370332</v>
      </c>
      <c r="DI114">
        <f>('RCP26 scenario'!AA27*'Unit emission'!AA70)*3412969.28327645/Lifetime!$C25</f>
        <v>30046560.347398505</v>
      </c>
      <c r="DJ114">
        <f>('RCP26 scenario'!AB27*'Unit emission'!AB70)*3412969.28327645/Lifetime!$C25</f>
        <v>128315787.84898312</v>
      </c>
      <c r="DK114">
        <f>('RCP26 scenario'!AC27*'Unit emission'!AC70)*3412969.28327645/Lifetime!$C25</f>
        <v>18294072.07689932</v>
      </c>
      <c r="DL114">
        <f>('RCP26 scenario'!AD27*'Unit emission'!AD70)*3412969.28327645/Lifetime!$C25</f>
        <v>36843125.350078449</v>
      </c>
      <c r="DM114">
        <f>('RCP26 scenario'!AE27*'Unit emission'!AE70)*3412969.28327645/Lifetime!$C25</f>
        <v>4079044.0344790751</v>
      </c>
      <c r="DN114">
        <f>('RCP26 scenario'!AF27*'Unit emission'!AF70)*3412969.28327645/Lifetime!$C25</f>
        <v>11658630.16829662</v>
      </c>
      <c r="DO114">
        <f>('RCP26 scenario'!AG27*'Unit emission'!AG70)*3412969.28327645/Lifetime!$C25</f>
        <v>19623752.927261636</v>
      </c>
      <c r="DP114">
        <f>('RCP26 scenario'!AH27*'Unit emission'!AH70)*3412969.28327645/Lifetime!$C25</f>
        <v>9245846.3829047214</v>
      </c>
      <c r="DQ114">
        <f>('RCP26 scenario'!AI27*'Unit emission'!AI70)*3412969.28327645/Lifetime!$C25</f>
        <v>41797581.096939929</v>
      </c>
      <c r="DR114">
        <f>('RCP26 scenario'!AJ27*'Unit emission'!AJ70)*3412969.28327645</f>
        <v>0</v>
      </c>
      <c r="DS114">
        <f>('RCP26 scenario'!AK27*'Unit emission'!T70)*3412969.28327645/Lifetime!$C25</f>
        <v>423152457.80229759</v>
      </c>
      <c r="DT114">
        <f>('RCP26 scenario'!AL27*'Unit emission'!U70)*3412969.28327645/Lifetime!$C25</f>
        <v>97980154.147371173</v>
      </c>
      <c r="DU114">
        <f>('RCP26 scenario'!AM27*'Unit emission'!V70)*3412969.28327645/Lifetime!$C25</f>
        <v>63822265.922204971</v>
      </c>
      <c r="DV114">
        <f>('RCP26 scenario'!AN27*'Unit emission'!W70)*3412969.28327645/Lifetime!$C25</f>
        <v>21846435.910177153</v>
      </c>
      <c r="DW114">
        <f>('RCP26 scenario'!AO27*'Unit emission'!X70)*3412969.28327645/Lifetime!$C25</f>
        <v>217394083.52490845</v>
      </c>
      <c r="DX114">
        <f>('RCP26 scenario'!AP27*'Unit emission'!Y70)*3412969.28327645/Lifetime!$C25</f>
        <v>8394181.8592625558</v>
      </c>
      <c r="DY114">
        <f>('RCP26 scenario'!AQ27*'Unit emission'!Z70)*3412969.28327645/Lifetime!$C25</f>
        <v>18341371.58547404</v>
      </c>
      <c r="DZ114">
        <f>('RCP26 scenario'!AR27*'Unit emission'!AA70)*3412969.28327645/Lifetime!$C25</f>
        <v>60093120.694797166</v>
      </c>
      <c r="EA114">
        <f>('RCP26 scenario'!AS27*'Unit emission'!AB70)*3412969.28327645/Lifetime!$C25</f>
        <v>256631575.69796625</v>
      </c>
      <c r="EB114">
        <f>('RCP26 scenario'!AT27*'Unit emission'!AC70)*3412969.28327645/Lifetime!$C25</f>
        <v>36588144.15379864</v>
      </c>
      <c r="EC114">
        <f>('RCP26 scenario'!AU27*'Unit emission'!AD70)*3412969.28327645/Lifetime!$C25</f>
        <v>73686250.700156897</v>
      </c>
      <c r="ED114">
        <f>('RCP26 scenario'!AV27*'Unit emission'!AE70)*3412969.28327645/Lifetime!$C25</f>
        <v>8158088.0689581688</v>
      </c>
      <c r="EE114">
        <f>('RCP26 scenario'!AW27*'Unit emission'!AF70)*3412969.28327645/Lifetime!$C25</f>
        <v>23317260.336593207</v>
      </c>
      <c r="EF114">
        <f>('RCP26 scenario'!AX27*'Unit emission'!AG70)*3412969.28327645/Lifetime!$C25</f>
        <v>39247505.854523413</v>
      </c>
      <c r="EG114">
        <f>('RCP26 scenario'!AY27*'Unit emission'!AH70)*3412969.28327645/Lifetime!$C25</f>
        <v>18491692.765809324</v>
      </c>
      <c r="EH114">
        <f>('RCP26 scenario'!AZ27*'Unit emission'!AI70)*3412969.28327645/Lifetime!$C25</f>
        <v>83595162.193879858</v>
      </c>
      <c r="EI114">
        <f>('RCP26 scenario'!BA27*'Unit emission'!AJ70)*3412969.28327645</f>
        <v>0</v>
      </c>
      <c r="EJ114" s="9">
        <f>('RCP26 scenario'!BB27*'Unit emission'!T70)*3412969.28327645/Lifetime!$C25</f>
        <v>0</v>
      </c>
      <c r="EK114" s="9">
        <f>('RCP26 scenario'!BC27*'Unit emission'!U70)*3412969.28327645/Lifetime!$C25</f>
        <v>0</v>
      </c>
      <c r="EL114" s="9">
        <f>('RCP26 scenario'!BD27*'Unit emission'!V70)*3412969.28327645/Lifetime!$C25</f>
        <v>0</v>
      </c>
      <c r="EM114" s="9">
        <f>('RCP26 scenario'!BE27*'Unit emission'!W70)*3412969.28327645/Lifetime!$C25</f>
        <v>0</v>
      </c>
      <c r="EN114" s="9">
        <f>('RCP26 scenario'!BF27*'Unit emission'!X70)*3412969.28327645/Lifetime!$C25</f>
        <v>0</v>
      </c>
      <c r="EO114" s="9">
        <f>('RCP26 scenario'!BG27*'Unit emission'!Y70)*3412969.28327645/Lifetime!$C25</f>
        <v>0</v>
      </c>
      <c r="EP114" s="9">
        <f>('RCP26 scenario'!BH27*'Unit emission'!Z70)*3412969.28327645/Lifetime!$C25</f>
        <v>0</v>
      </c>
      <c r="EQ114" s="9">
        <f>('RCP26 scenario'!BI27*'Unit emission'!AA70)*3412969.28327645/Lifetime!$C25</f>
        <v>0</v>
      </c>
      <c r="ER114" s="9">
        <f>('RCP26 scenario'!BJ27*'Unit emission'!AB70)*3412969.28327645/Lifetime!$C25</f>
        <v>0</v>
      </c>
      <c r="ES114" s="9">
        <f>('RCP26 scenario'!BK27*'Unit emission'!AC70)*3412969.28327645/Lifetime!$C25</f>
        <v>0</v>
      </c>
      <c r="ET114" s="9">
        <f>('RCP26 scenario'!BL27*'Unit emission'!AD70)*3412969.28327645/Lifetime!$C25</f>
        <v>0</v>
      </c>
      <c r="EU114" s="9">
        <f>('RCP26 scenario'!BM27*'Unit emission'!AE70)*3412969.28327645/Lifetime!$C25</f>
        <v>0</v>
      </c>
      <c r="EV114" s="9">
        <f>('RCP26 scenario'!BN27*'Unit emission'!AF70)*3412969.28327645/Lifetime!$C25</f>
        <v>0</v>
      </c>
      <c r="EW114" s="9">
        <f>('RCP26 scenario'!BO27*'Unit emission'!AG70)*3412969.28327645/Lifetime!$C25</f>
        <v>0</v>
      </c>
      <c r="EX114" s="9">
        <f>('RCP26 scenario'!BP27*'Unit emission'!AH70)*3412969.28327645/Lifetime!$C25</f>
        <v>0</v>
      </c>
      <c r="EY114" s="9">
        <f>('RCP26 scenario'!BQ27*'Unit emission'!AI70)*3412969.28327645/Lifetime!$C25</f>
        <v>0</v>
      </c>
      <c r="EZ114" s="9">
        <f>('RCP26 scenario'!BR27*'Unit emission'!AJ70)*3412969.28327645</f>
        <v>0</v>
      </c>
      <c r="FA114" s="9">
        <f>('RCP26 scenario'!BS27*'Unit emission'!T70)*3412969.28327645/Lifetime!$C25</f>
        <v>0</v>
      </c>
      <c r="FB114" s="9">
        <f>('RCP26 scenario'!BT27*'Unit emission'!U70)*3412969.28327645/Lifetime!$C25</f>
        <v>0</v>
      </c>
      <c r="FC114" s="9">
        <f>('RCP26 scenario'!BU27*'Unit emission'!V70)*3412969.28327645/Lifetime!$C25</f>
        <v>0</v>
      </c>
      <c r="FD114" s="9">
        <f>('RCP26 scenario'!BV27*'Unit emission'!W70)*3412969.28327645/Lifetime!$C25</f>
        <v>0</v>
      </c>
      <c r="FE114" s="9">
        <f>('RCP26 scenario'!BW27*'Unit emission'!X70)*3412969.28327645/Lifetime!$C25</f>
        <v>0</v>
      </c>
      <c r="FF114" s="9">
        <f>('RCP26 scenario'!BX27*'Unit emission'!Y70)*3412969.28327645/Lifetime!$C25</f>
        <v>0</v>
      </c>
      <c r="FG114" s="9">
        <f>('RCP26 scenario'!BY27*'Unit emission'!Z70)*3412969.28327645/Lifetime!$C25</f>
        <v>0</v>
      </c>
      <c r="FH114" s="9">
        <f>('RCP26 scenario'!BZ27*'Unit emission'!AA70)*3412969.28327645/Lifetime!$C25</f>
        <v>0</v>
      </c>
      <c r="FI114" s="9">
        <f>('RCP26 scenario'!CA27*'Unit emission'!AB70)*3412969.28327645/Lifetime!$C25</f>
        <v>0</v>
      </c>
      <c r="FJ114" s="9">
        <f>('RCP26 scenario'!CB27*'Unit emission'!AC70)*3412969.28327645/Lifetime!$C25</f>
        <v>0</v>
      </c>
      <c r="FK114" s="9">
        <f>('RCP26 scenario'!CC27*'Unit emission'!AD70)*3412969.28327645/Lifetime!$C25</f>
        <v>0</v>
      </c>
      <c r="FL114" s="9">
        <f>('RCP26 scenario'!CD27*'Unit emission'!AE70)*3412969.28327645/Lifetime!$C25</f>
        <v>0</v>
      </c>
      <c r="FM114" s="9">
        <f>('RCP26 scenario'!CE27*'Unit emission'!AF70)*3412969.28327645/Lifetime!$C25</f>
        <v>0</v>
      </c>
      <c r="FN114" s="9">
        <f>('RCP26 scenario'!CF27*'Unit emission'!AG70)*3412969.28327645/Lifetime!$C25</f>
        <v>0</v>
      </c>
      <c r="FO114" s="9">
        <f>('RCP26 scenario'!CG27*'Unit emission'!AH70)*3412969.28327645/Lifetime!$C25</f>
        <v>0</v>
      </c>
      <c r="FP114" s="9">
        <f>('RCP26 scenario'!CH27*'Unit emission'!AI70)*3412969.28327645/Lifetime!$C25</f>
        <v>0</v>
      </c>
      <c r="FS114">
        <v>2033</v>
      </c>
      <c r="FT114">
        <f>('RCP19 scenario'!C27*'Unit emission'!AK70)*3412969.28327645/Lifetime!$C25</f>
        <v>0</v>
      </c>
      <c r="FU114">
        <f>('RCP19 scenario'!D27*'Unit emission'!AL70)*3412969.28327645/Lifetime!$C25</f>
        <v>0</v>
      </c>
      <c r="FV114">
        <f>('RCP19 scenario'!E27*'Unit emission'!AM70)*3412969.28327645/Lifetime!$C25</f>
        <v>0</v>
      </c>
      <c r="FW114">
        <f>('RCP19 scenario'!F27*'Unit emission'!AN70)*3412969.28327645/Lifetime!$C25</f>
        <v>0</v>
      </c>
      <c r="FX114">
        <f>('RCP19 scenario'!G27*'Unit emission'!AO70)*3412969.28327645/Lifetime!$C25</f>
        <v>0</v>
      </c>
      <c r="FY114">
        <f>('RCP19 scenario'!H27*'Unit emission'!AP70)*3412969.28327645/Lifetime!$C25</f>
        <v>0</v>
      </c>
      <c r="FZ114">
        <f>('RCP19 scenario'!I27*'Unit emission'!AQ70)*3412969.28327645/Lifetime!$C25</f>
        <v>0</v>
      </c>
      <c r="GA114">
        <f>('RCP19 scenario'!J27*'Unit emission'!AR70)*3412969.28327645/Lifetime!$C25</f>
        <v>0</v>
      </c>
      <c r="GB114">
        <f>('RCP19 scenario'!K27*'Unit emission'!AS70)*3412969.28327645/Lifetime!$C25</f>
        <v>0</v>
      </c>
      <c r="GC114">
        <f>('RCP19 scenario'!L27*'Unit emission'!AT70)*3412969.28327645/Lifetime!$C25</f>
        <v>0</v>
      </c>
      <c r="GD114">
        <f>('RCP19 scenario'!M27*'Unit emission'!AU70)*3412969.28327645/Lifetime!$C25</f>
        <v>0</v>
      </c>
      <c r="GE114">
        <f>('RCP19 scenario'!N27*'Unit emission'!AV70)*3412969.28327645/Lifetime!$C25</f>
        <v>0</v>
      </c>
      <c r="GF114">
        <f>('RCP19 scenario'!O27*'Unit emission'!AW70)*3412969.28327645/Lifetime!$C25</f>
        <v>0</v>
      </c>
      <c r="GG114">
        <f>('RCP19 scenario'!P27*'Unit emission'!AX70)*3412969.28327645/Lifetime!$C25</f>
        <v>0</v>
      </c>
      <c r="GH114">
        <f>('RCP19 scenario'!Q27*'Unit emission'!AY70)*3412969.28327645/Lifetime!$C25</f>
        <v>0</v>
      </c>
      <c r="GI114">
        <f>('RCP19 scenario'!R27*'Unit emission'!AZ70)*3412969.28327645/Lifetime!$C25</f>
        <v>0</v>
      </c>
      <c r="GJ114">
        <f>('RCP19 scenario'!S27*'Unit emission'!BA70)*3412969.28327645</f>
        <v>0</v>
      </c>
      <c r="GK114">
        <f>('RCP19 scenario'!T27*'Unit emission'!AK70)*3412969.28327645/Lifetime!$C25</f>
        <v>218698185.9806231</v>
      </c>
      <c r="GL114">
        <f>('RCP19 scenario'!U27*'Unit emission'!AL70)*3412969.28327645/Lifetime!$C25</f>
        <v>74087275.081357971</v>
      </c>
      <c r="GM114">
        <f>('RCP19 scenario'!V27*'Unit emission'!AM70)*3412969.28327645/Lifetime!$C25</f>
        <v>33360755.371987887</v>
      </c>
      <c r="GN114">
        <f>('RCP19 scenario'!W27*'Unit emission'!AN70)*3412969.28327645/Lifetime!$C25</f>
        <v>13948176.96146212</v>
      </c>
      <c r="GO114">
        <f>('RCP19 scenario'!X27*'Unit emission'!AO70)*3412969.28327645/Lifetime!$C25</f>
        <v>88509013.67801702</v>
      </c>
      <c r="GP114">
        <f>('RCP19 scenario'!Y27*'Unit emission'!AP70)*3412969.28327645/Lifetime!$C25</f>
        <v>2693209.0680721882</v>
      </c>
      <c r="GQ114">
        <f>('RCP19 scenario'!Z27*'Unit emission'!AQ70)*3412969.28327645/Lifetime!$C25</f>
        <v>8535943.1994553953</v>
      </c>
      <c r="GR114">
        <f>('RCP19 scenario'!AA27*'Unit emission'!AR70)*3412969.28327645/Lifetime!$C25</f>
        <v>63604327.442600243</v>
      </c>
      <c r="GS114">
        <f>('RCP19 scenario'!AB27*'Unit emission'!AS70)*3412969.28327645/Lifetime!$C25</f>
        <v>197377699.57602763</v>
      </c>
      <c r="GT114">
        <f>('RCP19 scenario'!AC27*'Unit emission'!AT70)*3412969.28327645/Lifetime!$C25</f>
        <v>24185116.528521106</v>
      </c>
      <c r="GU114">
        <f>('RCP19 scenario'!AD27*'Unit emission'!AU70)*3412969.28327645/Lifetime!$C25</f>
        <v>46505926.895668507</v>
      </c>
      <c r="GV114">
        <f>('RCP19 scenario'!AE27*'Unit emission'!AV70)*3412969.28327645/Lifetime!$C25</f>
        <v>5148375.8804267179</v>
      </c>
      <c r="GW114">
        <f>('RCP19 scenario'!AF27*'Unit emission'!AW70)*3412969.28327645/Lifetime!$C25</f>
        <v>8891257.4128933828</v>
      </c>
      <c r="GX114">
        <f>('RCP19 scenario'!AG27*'Unit emission'!AX70)*3412969.28327645/Lifetime!$C25</f>
        <v>19945473.702807598</v>
      </c>
      <c r="GY114">
        <f>('RCP19 scenario'!AH27*'Unit emission'!AY70)*3412969.28327645/Lifetime!$C25</f>
        <v>10473128.222441731</v>
      </c>
      <c r="GZ114">
        <f>('RCP19 scenario'!AI27*'Unit emission'!AZ70)*3412969.28327645/Lifetime!$C25</f>
        <v>60315081.447111987</v>
      </c>
      <c r="HA114">
        <f>('RCP19 scenario'!AJ27*'Unit emission'!BA70)*3412969.28327645</f>
        <v>0</v>
      </c>
      <c r="HB114">
        <f>('RCP19 scenario'!AK27*'Unit emission'!AK70)*3412969.28327645/Lifetime!$C25</f>
        <v>437396371.96124715</v>
      </c>
      <c r="HC114">
        <f>('RCP19 scenario'!AL27*'Unit emission'!AL70)*3412969.28327645/Lifetime!$C25</f>
        <v>148174550.16271546</v>
      </c>
      <c r="HD114">
        <f>('RCP19 scenario'!AM27*'Unit emission'!AM70)*3412969.28327645/Lifetime!$C25</f>
        <v>66721510.743975773</v>
      </c>
      <c r="HE114">
        <f>('RCP19 scenario'!AN27*'Unit emission'!AN70)*3412969.28327645/Lifetime!$C25</f>
        <v>27896353.922924329</v>
      </c>
      <c r="HF114">
        <f>('RCP19 scenario'!AO27*'Unit emission'!AO70)*3412969.28327645/Lifetime!$C25</f>
        <v>177018027.35603383</v>
      </c>
      <c r="HG114">
        <f>('RCP19 scenario'!AP27*'Unit emission'!AP70)*3412969.28327645/Lifetime!$C25</f>
        <v>5386418.1361443857</v>
      </c>
      <c r="HH114">
        <f>('RCP19 scenario'!AQ27*'Unit emission'!AQ70)*3412969.28327645/Lifetime!$C25</f>
        <v>17071886.398910791</v>
      </c>
      <c r="HI114">
        <f>('RCP19 scenario'!AR27*'Unit emission'!AR70)*3412969.28327645/Lifetime!$C25</f>
        <v>127208654.88520013</v>
      </c>
      <c r="HJ114">
        <f>('RCP19 scenario'!AS27*'Unit emission'!AS70)*3412969.28327645/Lifetime!$C25</f>
        <v>394755399.15205526</v>
      </c>
      <c r="HK114">
        <f>('RCP19 scenario'!AT27*'Unit emission'!AT70)*3412969.28327645/Lifetime!$C25</f>
        <v>48370233.057042293</v>
      </c>
      <c r="HL114">
        <f>('RCP19 scenario'!AU27*'Unit emission'!AU70)*3412969.28327645/Lifetime!$C25</f>
        <v>93011853.791336849</v>
      </c>
      <c r="HM114">
        <f>('RCP19 scenario'!AV27*'Unit emission'!AV70)*3412969.28327645/Lifetime!$C25</f>
        <v>10296751.760853417</v>
      </c>
      <c r="HN114">
        <f>('RCP19 scenario'!AW27*'Unit emission'!AW70)*3412969.28327645/Lifetime!$C25</f>
        <v>17782514.825786766</v>
      </c>
      <c r="HO114">
        <f>('RCP19 scenario'!AX27*'Unit emission'!AX70)*3412969.28327645/Lifetime!$C25</f>
        <v>39890947.405615196</v>
      </c>
      <c r="HP114">
        <f>('RCP19 scenario'!AY27*'Unit emission'!AY70)*3412969.28327645/Lifetime!$C25</f>
        <v>20946256.444883544</v>
      </c>
      <c r="HQ114">
        <f>('RCP19 scenario'!AZ27*'Unit emission'!AZ70)*3412969.28327645/Lifetime!$C25</f>
        <v>120630162.89422381</v>
      </c>
      <c r="HR114">
        <f>('RCP19 scenario'!BA27*'Unit emission'!BA70)*3412969.28327645</f>
        <v>0</v>
      </c>
      <c r="HS114" s="9">
        <f>('RCP19 scenario'!BB27*'Unit emission'!AK70)*3412969.28327645/Lifetime!$C25</f>
        <v>0</v>
      </c>
      <c r="HT114" s="9">
        <f>('RCP19 scenario'!BC27*'Unit emission'!AL70)*3412969.28327645/Lifetime!$C25</f>
        <v>0</v>
      </c>
      <c r="HU114" s="9">
        <f>('RCP19 scenario'!BD27*'Unit emission'!AM70)*3412969.28327645/Lifetime!$C25</f>
        <v>0</v>
      </c>
      <c r="HV114" s="9">
        <f>('RCP19 scenario'!BE27*'Unit emission'!AN70)*3412969.28327645/Lifetime!$C25</f>
        <v>0</v>
      </c>
      <c r="HW114" s="9">
        <f>('RCP19 scenario'!BF27*'Unit emission'!AO70)*3412969.28327645/Lifetime!$C25</f>
        <v>0</v>
      </c>
      <c r="HX114" s="9">
        <f>('RCP19 scenario'!BG27*'Unit emission'!AP70)*3412969.28327645/Lifetime!$C25</f>
        <v>0</v>
      </c>
      <c r="HY114" s="9">
        <f>('RCP19 scenario'!BH27*'Unit emission'!AQ70)*3412969.28327645/Lifetime!$C25</f>
        <v>0</v>
      </c>
      <c r="HZ114" s="9">
        <f>('RCP19 scenario'!BI27*'Unit emission'!AR70)*3412969.28327645/Lifetime!$C25</f>
        <v>0</v>
      </c>
      <c r="IA114" s="9">
        <f>('RCP19 scenario'!BJ27*'Unit emission'!AS70)*3412969.28327645/Lifetime!$C25</f>
        <v>0</v>
      </c>
      <c r="IB114" s="9">
        <f>('RCP19 scenario'!BK27*'Unit emission'!AT70)*3412969.28327645/Lifetime!$C25</f>
        <v>0</v>
      </c>
      <c r="IC114" s="9">
        <f>('RCP19 scenario'!BL27*'Unit emission'!AU70)*3412969.28327645/Lifetime!$C25</f>
        <v>0</v>
      </c>
      <c r="ID114" s="9">
        <f>('RCP19 scenario'!BM27*'Unit emission'!AV70)*3412969.28327645/Lifetime!$C25</f>
        <v>0</v>
      </c>
      <c r="IE114" s="9">
        <f>('RCP19 scenario'!BN27*'Unit emission'!AW70)*3412969.28327645/Lifetime!$C25</f>
        <v>0</v>
      </c>
      <c r="IF114" s="9">
        <f>('RCP19 scenario'!BO27*'Unit emission'!AX70)*3412969.28327645/Lifetime!$C25</f>
        <v>0</v>
      </c>
      <c r="IG114" s="9">
        <f>('RCP19 scenario'!BP27*'Unit emission'!AY70)*3412969.28327645/Lifetime!$C25</f>
        <v>0</v>
      </c>
      <c r="IH114" s="9">
        <f>('RCP19 scenario'!BQ27*'Unit emission'!AZ70)*3412969.28327645/Lifetime!$C25</f>
        <v>0</v>
      </c>
      <c r="II114" s="9">
        <f>('RCP19 scenario'!BR27*'Unit emission'!BA70)*3412969.28327645</f>
        <v>0</v>
      </c>
      <c r="IJ114" s="9">
        <f>('RCP19 scenario'!BS27*'Unit emission'!AK70)*3412969.28327645/Lifetime!$C25</f>
        <v>0</v>
      </c>
      <c r="IK114" s="9">
        <f>('RCP19 scenario'!BT27*'Unit emission'!AL70)*3412969.28327645/Lifetime!$C25</f>
        <v>0</v>
      </c>
      <c r="IL114" s="9">
        <f>('RCP19 scenario'!BU27*'Unit emission'!AM70)*3412969.28327645/Lifetime!$C25</f>
        <v>0</v>
      </c>
      <c r="IM114" s="9">
        <f>('RCP19 scenario'!BV27*'Unit emission'!AN70)*3412969.28327645/Lifetime!$C25</f>
        <v>0</v>
      </c>
      <c r="IN114" s="9">
        <f>('RCP19 scenario'!BW27*'Unit emission'!AO70)*3412969.28327645/Lifetime!$C25</f>
        <v>0</v>
      </c>
      <c r="IO114" s="9">
        <f>('RCP19 scenario'!BX27*'Unit emission'!AP70)*3412969.28327645/Lifetime!$C25</f>
        <v>0</v>
      </c>
      <c r="IP114" s="9">
        <f>('RCP19 scenario'!BY27*'Unit emission'!AQ70)*3412969.28327645/Lifetime!$C25</f>
        <v>0</v>
      </c>
      <c r="IQ114" s="9">
        <f>('RCP19 scenario'!BZ27*'Unit emission'!AR70)*3412969.28327645/Lifetime!$C25</f>
        <v>0</v>
      </c>
      <c r="IR114" s="9">
        <f>('RCP19 scenario'!CA27*'Unit emission'!AS70)*3412969.28327645/Lifetime!$C25</f>
        <v>0</v>
      </c>
      <c r="IS114" s="9">
        <f>('RCP19 scenario'!CB27*'Unit emission'!AT70)*3412969.28327645/Lifetime!$C25</f>
        <v>0</v>
      </c>
      <c r="IT114" s="9">
        <f>('RCP19 scenario'!CC27*'Unit emission'!AU70)*3412969.28327645/Lifetime!$C25</f>
        <v>0</v>
      </c>
      <c r="IU114" s="9">
        <f>('RCP19 scenario'!CD27*'Unit emission'!AV70)*3412969.28327645/Lifetime!$C25</f>
        <v>0</v>
      </c>
      <c r="IV114" s="9">
        <f>('RCP19 scenario'!CE27*'Unit emission'!AW70)*3412969.28327645/Lifetime!$C25</f>
        <v>0</v>
      </c>
      <c r="IW114" s="9">
        <f>('RCP19 scenario'!CF27*'Unit emission'!AX70)*3412969.28327645/Lifetime!$C25</f>
        <v>0</v>
      </c>
      <c r="IX114" s="9">
        <f>('RCP19 scenario'!CG27*'Unit emission'!AY70)*3412969.28327645/Lifetime!$C25</f>
        <v>0</v>
      </c>
      <c r="IY114" s="9">
        <f>('RCP19 scenario'!CH27*'Unit emission'!AZ70)*3412969.28327645/Lifetime!$C25</f>
        <v>0</v>
      </c>
    </row>
    <row r="115" spans="1:259" x14ac:dyDescent="0.25">
      <c r="A115">
        <v>2034</v>
      </c>
      <c r="B115">
        <f>('Base-scenario'!C28*'Unit emission'!C71)*3412969.28327645/Lifetime!$C26</f>
        <v>0</v>
      </c>
      <c r="C115">
        <f>('Base-scenario'!D28*'Unit emission'!D71)*3412969.28327645/Lifetime!$C26</f>
        <v>0</v>
      </c>
      <c r="D115">
        <f>('Base-scenario'!E28*'Unit emission'!E71)*3412969.28327645/Lifetime!$C26</f>
        <v>0</v>
      </c>
      <c r="E115">
        <f>('Base-scenario'!F28*'Unit emission'!F71)*3412969.28327645/Lifetime!$C26</f>
        <v>0</v>
      </c>
      <c r="F115">
        <f>('Base-scenario'!G28*'Unit emission'!G71)*3412969.28327645/Lifetime!$C26</f>
        <v>0</v>
      </c>
      <c r="G115">
        <f>('Base-scenario'!H28*'Unit emission'!H71)*3412969.28327645/Lifetime!$C26</f>
        <v>0</v>
      </c>
      <c r="H115">
        <f>('Base-scenario'!I28*'Unit emission'!I71)*3412969.28327645/Lifetime!$C26</f>
        <v>0</v>
      </c>
      <c r="I115">
        <f>('Base-scenario'!J28*'Unit emission'!J71)*3412969.28327645/Lifetime!$C26</f>
        <v>0</v>
      </c>
      <c r="J115">
        <f>('Base-scenario'!K28*'Unit emission'!K71)*3412969.28327645/Lifetime!$C26</f>
        <v>0</v>
      </c>
      <c r="K115">
        <f>('Base-scenario'!L28*'Unit emission'!L71)*3412969.28327645/Lifetime!$C26</f>
        <v>0</v>
      </c>
      <c r="L115">
        <f>('Base-scenario'!M28*'Unit emission'!M71)*3412969.28327645/Lifetime!$C26</f>
        <v>0</v>
      </c>
      <c r="M115">
        <f>('Base-scenario'!N28*'Unit emission'!N71)*3412969.28327645/Lifetime!$C26</f>
        <v>0</v>
      </c>
      <c r="N115">
        <f>('Base-scenario'!O28*'Unit emission'!O71)*3412969.28327645/Lifetime!$C26</f>
        <v>0</v>
      </c>
      <c r="O115">
        <f>('Base-scenario'!P28*'Unit emission'!P71)*3412969.28327645/Lifetime!$C26</f>
        <v>0</v>
      </c>
      <c r="P115">
        <f>('Base-scenario'!Q28*'Unit emission'!Q71)*3412969.28327645/Lifetime!$C26</f>
        <v>0</v>
      </c>
      <c r="Q115">
        <f>('Base-scenario'!R28*'Unit emission'!R71)*3412969.28327645/Lifetime!$C26</f>
        <v>0</v>
      </c>
      <c r="R115">
        <v>24</v>
      </c>
      <c r="S115">
        <f>('Base-scenario'!T28*'Unit emission'!C71)*3412969.28327645/Lifetime!$C26</f>
        <v>179780391.29314095</v>
      </c>
      <c r="T115">
        <f>('Base-scenario'!U28*'Unit emission'!D71)*3412969.28327645/Lifetime!$C26</f>
        <v>59044921.237036243</v>
      </c>
      <c r="U115">
        <f>('Base-scenario'!V28*'Unit emission'!E71)*3412969.28327645/Lifetime!$C26</f>
        <v>24935263.937249303</v>
      </c>
      <c r="V115">
        <f>('Base-scenario'!W28*'Unit emission'!F71)*3412969.28327645/Lifetime!$C26</f>
        <v>10348815.809357731</v>
      </c>
      <c r="W115">
        <f>('Base-scenario'!X28*'Unit emission'!G71)*3412969.28327645/Lifetime!$C26</f>
        <v>114818612.02070856</v>
      </c>
      <c r="X115">
        <f>('Base-scenario'!Y28*'Unit emission'!H71)*3412969.28327645/Lifetime!$C26</f>
        <v>3473271.3863591147</v>
      </c>
      <c r="Y115">
        <f>('Base-scenario'!Z28*'Unit emission'!I71)*3412969.28327645/Lifetime!$C26</f>
        <v>7355720.3424668293</v>
      </c>
      <c r="Z115">
        <f>('Base-scenario'!AA28*'Unit emission'!J71)*3412969.28327645/Lifetime!$C26</f>
        <v>23162757.437298957</v>
      </c>
      <c r="AA115">
        <f>('Base-scenario'!AB28*'Unit emission'!K71)*3412969.28327645/Lifetime!$C26</f>
        <v>130867456.49932857</v>
      </c>
      <c r="AB115">
        <f>('Base-scenario'!AC28*'Unit emission'!L71)*3412969.28327645/Lifetime!$C26</f>
        <v>15816161.887232527</v>
      </c>
      <c r="AC115">
        <f>('Base-scenario'!AD28*'Unit emission'!M71)*3412969.28327645/Lifetime!$C26</f>
        <v>19417176.952336598</v>
      </c>
      <c r="AD115">
        <f>('Base-scenario'!AE28*'Unit emission'!N71)*3412969.28327645/Lifetime!$C26</f>
        <v>3249621.0433144877</v>
      </c>
      <c r="AE115">
        <f>('Base-scenario'!AF28*'Unit emission'!O71)*3412969.28327645/Lifetime!$C26</f>
        <v>9096626.5185442753</v>
      </c>
      <c r="AF115">
        <f>('Base-scenario'!AG28*'Unit emission'!P71)*3412969.28327645/Lifetime!$C26</f>
        <v>7687707.1794586154</v>
      </c>
      <c r="AG115">
        <f>('Base-scenario'!AH28*'Unit emission'!Q71)*3412969.28327645/Lifetime!$C26</f>
        <v>6023554.7909336789</v>
      </c>
      <c r="AH115">
        <f>('Base-scenario'!AI28*'Unit emission'!R71)*3412969.28327645/Lifetime!$C26</f>
        <v>35631989.962991156</v>
      </c>
      <c r="AI115">
        <v>24</v>
      </c>
      <c r="AJ115">
        <f>('Base-scenario'!AK28*'Unit emission'!C71)*3412969.28327645/Lifetime!$C26</f>
        <v>359560782.58628362</v>
      </c>
      <c r="AK115">
        <f>('Base-scenario'!AL28*'Unit emission'!D71)*3412969.28327645/Lifetime!$C26</f>
        <v>118089842.47407252</v>
      </c>
      <c r="AL115">
        <f>('Base-scenario'!AM28*'Unit emission'!E71)*3412969.28327645/Lifetime!$C26</f>
        <v>49870527.874498606</v>
      </c>
      <c r="AM115">
        <f>('Base-scenario'!AN28*'Unit emission'!F71)*3412969.28327645/Lifetime!$C26</f>
        <v>20697631.618715402</v>
      </c>
      <c r="AN115">
        <f>('Base-scenario'!AO28*'Unit emission'!G71)*3412969.28327645/Lifetime!$C26</f>
        <v>229637224.04141712</v>
      </c>
      <c r="AO115">
        <f>('Base-scenario'!AP28*'Unit emission'!H71)*3412969.28327645/Lifetime!$C26</f>
        <v>6946542.7727182293</v>
      </c>
      <c r="AP115">
        <f>('Base-scenario'!AQ28*'Unit emission'!I71)*3412969.28327645/Lifetime!$C26</f>
        <v>14711440.684933674</v>
      </c>
      <c r="AQ115">
        <f>('Base-scenario'!AR28*'Unit emission'!J71)*3412969.28327645/Lifetime!$C26</f>
        <v>46325514.874597915</v>
      </c>
      <c r="AR115">
        <f>('Base-scenario'!AS28*'Unit emission'!K71)*3412969.28327645/Lifetime!$C26</f>
        <v>261734912.99865627</v>
      </c>
      <c r="AS115">
        <f>('Base-scenario'!AT28*'Unit emission'!L71)*3412969.28327645/Lifetime!$C26</f>
        <v>31632323.774465054</v>
      </c>
      <c r="AT115">
        <f>('Base-scenario'!AU28*'Unit emission'!M71)*3412969.28327645/Lifetime!$C26</f>
        <v>38834353.904673196</v>
      </c>
      <c r="AU115">
        <f>('Base-scenario'!AV28*'Unit emission'!N71)*3412969.28327645/Lifetime!$C26</f>
        <v>6499242.0866289753</v>
      </c>
      <c r="AV115">
        <f>('Base-scenario'!AW28*'Unit emission'!O71)*3412969.28327645/Lifetime!$C26</f>
        <v>18193253.037088495</v>
      </c>
      <c r="AW115">
        <f>('Base-scenario'!AX28*'Unit emission'!P71)*3412969.28327645/Lifetime!$C26</f>
        <v>15375414.358917231</v>
      </c>
      <c r="AX115">
        <f>('Base-scenario'!AY28*'Unit emission'!Q71)*3412969.28327645/Lifetime!$C26</f>
        <v>12047109.581867373</v>
      </c>
      <c r="AY115">
        <f>('Base-scenario'!AZ28*'Unit emission'!R71)*3412969.28327645/Lifetime!$C26</f>
        <v>71263979.925982311</v>
      </c>
      <c r="AZ115">
        <v>24</v>
      </c>
      <c r="BA115" s="9">
        <f>('Base-scenario'!BB28*'Unit emission'!C71)*3412969.28327645/Lifetime!$C26</f>
        <v>0</v>
      </c>
      <c r="BB115" s="9">
        <f>('Base-scenario'!BC28*'Unit emission'!D71)*3412969.28327645/Lifetime!$C26</f>
        <v>0</v>
      </c>
      <c r="BC115" s="9">
        <f>('Base-scenario'!BD28*'Unit emission'!E71)*3412969.28327645/Lifetime!$C26</f>
        <v>0</v>
      </c>
      <c r="BD115" s="9">
        <f>('Base-scenario'!BE28*'Unit emission'!F71)*3412969.28327645/Lifetime!$C26</f>
        <v>0</v>
      </c>
      <c r="BE115" s="9">
        <f>('Base-scenario'!BF28*'Unit emission'!G71)*3412969.28327645/Lifetime!$C26</f>
        <v>0</v>
      </c>
      <c r="BF115" s="9">
        <f>('Base-scenario'!BG28*'Unit emission'!H71)*3412969.28327645/Lifetime!$C26</f>
        <v>0</v>
      </c>
      <c r="BG115" s="9">
        <f>('Base-scenario'!BH28*'Unit emission'!I71)*3412969.28327645/Lifetime!$C26</f>
        <v>0</v>
      </c>
      <c r="BH115" s="9">
        <f>('Base-scenario'!BI28*'Unit emission'!J71)*3412969.28327645/Lifetime!$C26</f>
        <v>0</v>
      </c>
      <c r="BI115" s="9">
        <f>('Base-scenario'!BJ28*'Unit emission'!K71)*3412969.28327645/Lifetime!$C26</f>
        <v>0</v>
      </c>
      <c r="BJ115" s="9">
        <f>('Base-scenario'!BK28*'Unit emission'!L71)*3412969.28327645/Lifetime!$C26</f>
        <v>0</v>
      </c>
      <c r="BK115" s="9">
        <f>('Base-scenario'!BL28*'Unit emission'!M71)*3412969.28327645/Lifetime!$C26</f>
        <v>0</v>
      </c>
      <c r="BL115" s="9">
        <f>('Base-scenario'!BM28*'Unit emission'!N71)*3412969.28327645/Lifetime!$C26</f>
        <v>0</v>
      </c>
      <c r="BM115" s="9">
        <f>('Base-scenario'!BN28*'Unit emission'!O71)*3412969.28327645/Lifetime!$C26</f>
        <v>0</v>
      </c>
      <c r="BN115" s="9">
        <f>('Base-scenario'!BO28*'Unit emission'!P71)*3412969.28327645/Lifetime!$C26</f>
        <v>0</v>
      </c>
      <c r="BO115" s="9">
        <f>('Base-scenario'!BP28*'Unit emission'!Q71)*3412969.28327645/Lifetime!$C26</f>
        <v>0</v>
      </c>
      <c r="BP115" s="9">
        <f>('Base-scenario'!BQ28*'Unit emission'!R71)*3412969.28327645/Lifetime!$C26</f>
        <v>0</v>
      </c>
      <c r="BQ115" s="9">
        <v>24</v>
      </c>
      <c r="BR115" s="9">
        <f>('Base-scenario'!BS28*'Unit emission'!C71)*3412969.28327645/Lifetime!$C26</f>
        <v>0</v>
      </c>
      <c r="BS115" s="9">
        <f>('Base-scenario'!BT28*'Unit emission'!D71)*3412969.28327645/Lifetime!$C26</f>
        <v>0</v>
      </c>
      <c r="BT115" s="9">
        <f>('Base-scenario'!BU28*'Unit emission'!E71)*3412969.28327645/Lifetime!$C26</f>
        <v>0</v>
      </c>
      <c r="BU115" s="9">
        <f>('Base-scenario'!BV28*'Unit emission'!F71)*3412969.28327645/Lifetime!$C26</f>
        <v>0</v>
      </c>
      <c r="BV115" s="9">
        <f>('Base-scenario'!BW28*'Unit emission'!G71)*3412969.28327645/Lifetime!$C26</f>
        <v>0</v>
      </c>
      <c r="BW115" s="9">
        <f>('Base-scenario'!BX28*'Unit emission'!H71)*3412969.28327645/Lifetime!$C26</f>
        <v>0</v>
      </c>
      <c r="BX115" s="9">
        <f>('Base-scenario'!BY28*'Unit emission'!I71)*3412969.28327645/Lifetime!$C26</f>
        <v>0</v>
      </c>
      <c r="BY115" s="9">
        <f>('Base-scenario'!BZ28*'Unit emission'!J71)*3412969.28327645/Lifetime!$C26</f>
        <v>0</v>
      </c>
      <c r="BZ115" s="9">
        <f>('Base-scenario'!CA28*'Unit emission'!K71)*3412969.28327645/Lifetime!$C26</f>
        <v>0</v>
      </c>
      <c r="CA115" s="9">
        <f>('Base-scenario'!CB28*'Unit emission'!L71)*3412969.28327645/Lifetime!$C26</f>
        <v>0</v>
      </c>
      <c r="CB115" s="9">
        <f>('Base-scenario'!CC28*'Unit emission'!M71)*3412969.28327645/Lifetime!$C26</f>
        <v>0</v>
      </c>
      <c r="CC115" s="9">
        <f>('Base-scenario'!CD28*'Unit emission'!N71)*3412969.28327645/Lifetime!$C26</f>
        <v>0</v>
      </c>
      <c r="CD115" s="9">
        <f>('Base-scenario'!CE28*'Unit emission'!O71)*3412969.28327645/Lifetime!$C26</f>
        <v>0</v>
      </c>
      <c r="CE115" s="9">
        <f>('Base-scenario'!CF28*'Unit emission'!P71)*3412969.28327645/Lifetime!$C26</f>
        <v>0</v>
      </c>
      <c r="CF115" s="9">
        <f>('Base-scenario'!CG28*'Unit emission'!Q71)*3412969.28327645/Lifetime!$C26</f>
        <v>0</v>
      </c>
      <c r="CG115" s="9">
        <f>('Base-scenario'!CH28*'Unit emission'!R71)*3412969.28327645/Lifetime!$C26</f>
        <v>0</v>
      </c>
      <c r="CJ115">
        <v>2034</v>
      </c>
      <c r="CK115">
        <f>('RCP26 scenario'!C28*'Unit emission'!T71)*3412969.28327645/Lifetime!$C26</f>
        <v>0</v>
      </c>
      <c r="CL115">
        <f>('RCP26 scenario'!D28*'Unit emission'!U71)*3412969.28327645/Lifetime!$C26</f>
        <v>0</v>
      </c>
      <c r="CM115">
        <f>('RCP26 scenario'!E28*'Unit emission'!V71)*3412969.28327645/Lifetime!$C26</f>
        <v>0</v>
      </c>
      <c r="CN115">
        <f>('RCP26 scenario'!F28*'Unit emission'!W71)*3412969.28327645/Lifetime!$C26</f>
        <v>0</v>
      </c>
      <c r="CO115">
        <f>('RCP26 scenario'!G28*'Unit emission'!X71)*3412969.28327645/Lifetime!$C26</f>
        <v>0</v>
      </c>
      <c r="CP115">
        <f>('RCP26 scenario'!H28*'Unit emission'!Y71)*3412969.28327645/Lifetime!$C26</f>
        <v>0</v>
      </c>
      <c r="CQ115">
        <f>('RCP26 scenario'!I28*'Unit emission'!Z71)*3412969.28327645/Lifetime!$C26</f>
        <v>0</v>
      </c>
      <c r="CR115">
        <f>('RCP26 scenario'!J28*'Unit emission'!AA71)*3412969.28327645/Lifetime!$C26</f>
        <v>0</v>
      </c>
      <c r="CS115">
        <f>('RCP26 scenario'!K28*'Unit emission'!AB71)*3412969.28327645/Lifetime!$C26</f>
        <v>0</v>
      </c>
      <c r="CT115">
        <f>('RCP26 scenario'!L28*'Unit emission'!AC71)*3412969.28327645/Lifetime!$C26</f>
        <v>0</v>
      </c>
      <c r="CU115">
        <f>('RCP26 scenario'!M28*'Unit emission'!AD71)*3412969.28327645/Lifetime!$C26</f>
        <v>0</v>
      </c>
      <c r="CV115">
        <f>('RCP26 scenario'!N28*'Unit emission'!AE71)*3412969.28327645/Lifetime!$C26</f>
        <v>0</v>
      </c>
      <c r="CW115">
        <f>('RCP26 scenario'!O28*'Unit emission'!AF71)*3412969.28327645/Lifetime!$C26</f>
        <v>0</v>
      </c>
      <c r="CX115">
        <f>('RCP26 scenario'!P28*'Unit emission'!AG71)*3412969.28327645/Lifetime!$C26</f>
        <v>0</v>
      </c>
      <c r="CY115">
        <f>('RCP26 scenario'!Q28*'Unit emission'!AH71)*3412969.28327645/Lifetime!$C26</f>
        <v>0</v>
      </c>
      <c r="CZ115">
        <f>('RCP26 scenario'!R28*'Unit emission'!AI71)*3412969.28327645/Lifetime!$C26</f>
        <v>0</v>
      </c>
      <c r="DA115">
        <f>('RCP26 scenario'!S28*'Unit emission'!AJ71)*3412969.28327645</f>
        <v>0</v>
      </c>
      <c r="DB115">
        <f>('RCP26 scenario'!T28*'Unit emission'!T71)*3412969.28327645/Lifetime!$C26</f>
        <v>277500446.62775224</v>
      </c>
      <c r="DC115">
        <f>('RCP26 scenario'!U28*'Unit emission'!U71)*3412969.28327645/Lifetime!$C26</f>
        <v>86696814.882756084</v>
      </c>
      <c r="DD115">
        <f>('RCP26 scenario'!V28*'Unit emission'!V71)*3412969.28327645/Lifetime!$C26</f>
        <v>41441930.666298077</v>
      </c>
      <c r="DE115">
        <f>('RCP26 scenario'!W28*'Unit emission'!W71)*3412969.28327645/Lifetime!$C26</f>
        <v>14252076.196191303</v>
      </c>
      <c r="DF115">
        <f>('RCP26 scenario'!X28*'Unit emission'!X71)*3412969.28327645/Lifetime!$C26</f>
        <v>150862344.46728653</v>
      </c>
      <c r="DG115">
        <f>('RCP26 scenario'!Y28*'Unit emission'!Y71)*3412969.28327645/Lifetime!$C26</f>
        <v>6400103.7094845856</v>
      </c>
      <c r="DH115">
        <f>('RCP26 scenario'!Z28*'Unit emission'!Z71)*3412969.28327645/Lifetime!$C26</f>
        <v>11883063.754595287</v>
      </c>
      <c r="DI115">
        <f>('RCP26 scenario'!AA28*'Unit emission'!AA71)*3412969.28327645/Lifetime!$C26</f>
        <v>40450047.862261355</v>
      </c>
      <c r="DJ115">
        <f>('RCP26 scenario'!AB28*'Unit emission'!AB71)*3412969.28327645/Lifetime!$C26</f>
        <v>190105743.55902001</v>
      </c>
      <c r="DK115">
        <f>('RCP26 scenario'!AC28*'Unit emission'!AC71)*3412969.28327645/Lifetime!$C26</f>
        <v>24671750.813047767</v>
      </c>
      <c r="DL115">
        <f>('RCP26 scenario'!AD28*'Unit emission'!AD71)*3412969.28327645/Lifetime!$C26</f>
        <v>52925253.777369127</v>
      </c>
      <c r="DM115">
        <f>('RCP26 scenario'!AE28*'Unit emission'!AE71)*3412969.28327645/Lifetime!$C26</f>
        <v>5598473.7518281545</v>
      </c>
      <c r="DN115">
        <f>('RCP26 scenario'!AF28*'Unit emission'!AF71)*3412969.28327645/Lifetime!$C26</f>
        <v>15279375.790239312</v>
      </c>
      <c r="DO115">
        <f>('RCP26 scenario'!AG28*'Unit emission'!AG71)*3412969.28327645/Lifetime!$C26</f>
        <v>27956278.029510587</v>
      </c>
      <c r="DP115">
        <f>('RCP26 scenario'!AH28*'Unit emission'!AH71)*3412969.28327645/Lifetime!$C26</f>
        <v>12421918.063132683</v>
      </c>
      <c r="DQ115">
        <f>('RCP26 scenario'!AI28*'Unit emission'!AI71)*3412969.28327645/Lifetime!$C26</f>
        <v>58465626.219180778</v>
      </c>
      <c r="DR115">
        <f>('RCP26 scenario'!AJ28*'Unit emission'!AJ71)*3412969.28327645</f>
        <v>0</v>
      </c>
      <c r="DS115">
        <f>('RCP26 scenario'!AK28*'Unit emission'!T71)*3412969.28327645/Lifetime!$C26</f>
        <v>555000893.25550616</v>
      </c>
      <c r="DT115">
        <f>('RCP26 scenario'!AL28*'Unit emission'!U71)*3412969.28327645/Lifetime!$C26</f>
        <v>87091573.635857552</v>
      </c>
      <c r="DU115">
        <f>('RCP26 scenario'!AM28*'Unit emission'!V71)*3412969.28327645/Lifetime!$C26</f>
        <v>82883861.332596153</v>
      </c>
      <c r="DV115">
        <f>('RCP26 scenario'!AN28*'Unit emission'!W71)*3412969.28327645/Lifetime!$C26</f>
        <v>28504152.392382607</v>
      </c>
      <c r="DW115">
        <f>('RCP26 scenario'!AO28*'Unit emission'!X71)*3412969.28327645/Lifetime!$C26</f>
        <v>301724688.9345721</v>
      </c>
      <c r="DX115">
        <f>('RCP26 scenario'!AP28*'Unit emission'!Y71)*3412969.28327645/Lifetime!$C26</f>
        <v>12800207.418969171</v>
      </c>
      <c r="DY115">
        <f>('RCP26 scenario'!AQ28*'Unit emission'!Z71)*3412969.28327645/Lifetime!$C26</f>
        <v>23766127.509190526</v>
      </c>
      <c r="DZ115">
        <f>('RCP26 scenario'!AR28*'Unit emission'!AA71)*3412969.28327645/Lifetime!$C26</f>
        <v>80900095.72452271</v>
      </c>
      <c r="EA115">
        <f>('RCP26 scenario'!AS28*'Unit emission'!AB71)*3412969.28327645/Lifetime!$C26</f>
        <v>380211487.11804003</v>
      </c>
      <c r="EB115">
        <f>('RCP26 scenario'!AT28*'Unit emission'!AC71)*3412969.28327645/Lifetime!$C26</f>
        <v>49343501.626095533</v>
      </c>
      <c r="EC115">
        <f>('RCP26 scenario'!AU28*'Unit emission'!AD71)*3412969.28327645/Lifetime!$C26</f>
        <v>105850507.5547384</v>
      </c>
      <c r="ED115">
        <f>('RCP26 scenario'!AV28*'Unit emission'!AE71)*3412969.28327645/Lifetime!$C26</f>
        <v>11196947.503656324</v>
      </c>
      <c r="EE115">
        <f>('RCP26 scenario'!AW28*'Unit emission'!AF71)*3412969.28327645/Lifetime!$C26</f>
        <v>30558751.58047875</v>
      </c>
      <c r="EF115">
        <f>('RCP26 scenario'!AX28*'Unit emission'!AG71)*3412969.28327645/Lifetime!$C26</f>
        <v>55912556.059021302</v>
      </c>
      <c r="EG115">
        <f>('RCP26 scenario'!AY28*'Unit emission'!AH71)*3412969.28327645/Lifetime!$C26</f>
        <v>24843836.126265258</v>
      </c>
      <c r="EH115">
        <f>('RCP26 scenario'!AZ28*'Unit emission'!AI71)*3412969.28327645/Lifetime!$C26</f>
        <v>116931252.4383617</v>
      </c>
      <c r="EI115">
        <f>('RCP26 scenario'!BA28*'Unit emission'!AJ71)*3412969.28327645</f>
        <v>0</v>
      </c>
      <c r="EJ115" s="9">
        <f>('RCP26 scenario'!BB28*'Unit emission'!T71)*3412969.28327645/Lifetime!$C26</f>
        <v>0</v>
      </c>
      <c r="EK115" s="9">
        <f>('RCP26 scenario'!BC28*'Unit emission'!U71)*3412969.28327645/Lifetime!$C26</f>
        <v>0</v>
      </c>
      <c r="EL115" s="9">
        <f>('RCP26 scenario'!BD28*'Unit emission'!V71)*3412969.28327645/Lifetime!$C26</f>
        <v>0</v>
      </c>
      <c r="EM115" s="9">
        <f>('RCP26 scenario'!BE28*'Unit emission'!W71)*3412969.28327645/Lifetime!$C26</f>
        <v>0</v>
      </c>
      <c r="EN115" s="9">
        <f>('RCP26 scenario'!BF28*'Unit emission'!X71)*3412969.28327645/Lifetime!$C26</f>
        <v>0</v>
      </c>
      <c r="EO115" s="9">
        <f>('RCP26 scenario'!BG28*'Unit emission'!Y71)*3412969.28327645/Lifetime!$C26</f>
        <v>0</v>
      </c>
      <c r="EP115" s="9">
        <f>('RCP26 scenario'!BH28*'Unit emission'!Z71)*3412969.28327645/Lifetime!$C26</f>
        <v>0</v>
      </c>
      <c r="EQ115" s="9">
        <f>('RCP26 scenario'!BI28*'Unit emission'!AA71)*3412969.28327645/Lifetime!$C26</f>
        <v>0</v>
      </c>
      <c r="ER115" s="9">
        <f>('RCP26 scenario'!BJ28*'Unit emission'!AB71)*3412969.28327645/Lifetime!$C26</f>
        <v>0</v>
      </c>
      <c r="ES115" s="9">
        <f>('RCP26 scenario'!BK28*'Unit emission'!AC71)*3412969.28327645/Lifetime!$C26</f>
        <v>0</v>
      </c>
      <c r="ET115" s="9">
        <f>('RCP26 scenario'!BL28*'Unit emission'!AD71)*3412969.28327645/Lifetime!$C26</f>
        <v>0</v>
      </c>
      <c r="EU115" s="9">
        <f>('RCP26 scenario'!BM28*'Unit emission'!AE71)*3412969.28327645/Lifetime!$C26</f>
        <v>0</v>
      </c>
      <c r="EV115" s="9">
        <f>('RCP26 scenario'!BN28*'Unit emission'!AF71)*3412969.28327645/Lifetime!$C26</f>
        <v>0</v>
      </c>
      <c r="EW115" s="9">
        <f>('RCP26 scenario'!BO28*'Unit emission'!AG71)*3412969.28327645/Lifetime!$C26</f>
        <v>0</v>
      </c>
      <c r="EX115" s="9">
        <f>('RCP26 scenario'!BP28*'Unit emission'!AH71)*3412969.28327645/Lifetime!$C26</f>
        <v>0</v>
      </c>
      <c r="EY115" s="9">
        <f>('RCP26 scenario'!BQ28*'Unit emission'!AI71)*3412969.28327645/Lifetime!$C26</f>
        <v>0</v>
      </c>
      <c r="EZ115" s="9">
        <f>('RCP26 scenario'!BR28*'Unit emission'!AJ71)*3412969.28327645</f>
        <v>0</v>
      </c>
      <c r="FA115" s="9">
        <f>('RCP26 scenario'!BS28*'Unit emission'!T71)*3412969.28327645/Lifetime!$C26</f>
        <v>0</v>
      </c>
      <c r="FB115" s="9">
        <f>('RCP26 scenario'!BT28*'Unit emission'!U71)*3412969.28327645/Lifetime!$C26</f>
        <v>0</v>
      </c>
      <c r="FC115" s="9">
        <f>('RCP26 scenario'!BU28*'Unit emission'!V71)*3412969.28327645/Lifetime!$C26</f>
        <v>0</v>
      </c>
      <c r="FD115" s="9">
        <f>('RCP26 scenario'!BV28*'Unit emission'!W71)*3412969.28327645/Lifetime!$C26</f>
        <v>0</v>
      </c>
      <c r="FE115" s="9">
        <f>('RCP26 scenario'!BW28*'Unit emission'!X71)*3412969.28327645/Lifetime!$C26</f>
        <v>0</v>
      </c>
      <c r="FF115" s="9">
        <f>('RCP26 scenario'!BX28*'Unit emission'!Y71)*3412969.28327645/Lifetime!$C26</f>
        <v>0</v>
      </c>
      <c r="FG115" s="9">
        <f>('RCP26 scenario'!BY28*'Unit emission'!Z71)*3412969.28327645/Lifetime!$C26</f>
        <v>0</v>
      </c>
      <c r="FH115" s="9">
        <f>('RCP26 scenario'!BZ28*'Unit emission'!AA71)*3412969.28327645/Lifetime!$C26</f>
        <v>0</v>
      </c>
      <c r="FI115" s="9">
        <f>('RCP26 scenario'!CA28*'Unit emission'!AB71)*3412969.28327645/Lifetime!$C26</f>
        <v>0</v>
      </c>
      <c r="FJ115" s="9">
        <f>('RCP26 scenario'!CB28*'Unit emission'!AC71)*3412969.28327645/Lifetime!$C26</f>
        <v>0</v>
      </c>
      <c r="FK115" s="9">
        <f>('RCP26 scenario'!CC28*'Unit emission'!AD71)*3412969.28327645/Lifetime!$C26</f>
        <v>0</v>
      </c>
      <c r="FL115" s="9">
        <f>('RCP26 scenario'!CD28*'Unit emission'!AE71)*3412969.28327645/Lifetime!$C26</f>
        <v>0</v>
      </c>
      <c r="FM115" s="9">
        <f>('RCP26 scenario'!CE28*'Unit emission'!AF71)*3412969.28327645/Lifetime!$C26</f>
        <v>0</v>
      </c>
      <c r="FN115" s="9">
        <f>('RCP26 scenario'!CF28*'Unit emission'!AG71)*3412969.28327645/Lifetime!$C26</f>
        <v>0</v>
      </c>
      <c r="FO115" s="9">
        <f>('RCP26 scenario'!CG28*'Unit emission'!AH71)*3412969.28327645/Lifetime!$C26</f>
        <v>0</v>
      </c>
      <c r="FP115" s="9">
        <f>('RCP26 scenario'!CH28*'Unit emission'!AI71)*3412969.28327645/Lifetime!$C26</f>
        <v>0</v>
      </c>
      <c r="FS115">
        <v>2034</v>
      </c>
      <c r="FT115">
        <f>('RCP19 scenario'!C28*'Unit emission'!AK71)*3412969.28327645/Lifetime!$C26</f>
        <v>0</v>
      </c>
      <c r="FU115">
        <f>('RCP19 scenario'!D28*'Unit emission'!AL71)*3412969.28327645/Lifetime!$C26</f>
        <v>0</v>
      </c>
      <c r="FV115">
        <f>('RCP19 scenario'!E28*'Unit emission'!AM71)*3412969.28327645/Lifetime!$C26</f>
        <v>0</v>
      </c>
      <c r="FW115">
        <f>('RCP19 scenario'!F28*'Unit emission'!AN71)*3412969.28327645/Lifetime!$C26</f>
        <v>0</v>
      </c>
      <c r="FX115">
        <f>('RCP19 scenario'!G28*'Unit emission'!AO71)*3412969.28327645/Lifetime!$C26</f>
        <v>0</v>
      </c>
      <c r="FY115">
        <f>('RCP19 scenario'!H28*'Unit emission'!AP71)*3412969.28327645/Lifetime!$C26</f>
        <v>0</v>
      </c>
      <c r="FZ115">
        <f>('RCP19 scenario'!I28*'Unit emission'!AQ71)*3412969.28327645/Lifetime!$C26</f>
        <v>0</v>
      </c>
      <c r="GA115">
        <f>('RCP19 scenario'!J28*'Unit emission'!AR71)*3412969.28327645/Lifetime!$C26</f>
        <v>0</v>
      </c>
      <c r="GB115">
        <f>('RCP19 scenario'!K28*'Unit emission'!AS71)*3412969.28327645/Lifetime!$C26</f>
        <v>0</v>
      </c>
      <c r="GC115">
        <f>('RCP19 scenario'!L28*'Unit emission'!AT71)*3412969.28327645/Lifetime!$C26</f>
        <v>0</v>
      </c>
      <c r="GD115">
        <f>('RCP19 scenario'!M28*'Unit emission'!AU71)*3412969.28327645/Lifetime!$C26</f>
        <v>0</v>
      </c>
      <c r="GE115">
        <f>('RCP19 scenario'!N28*'Unit emission'!AV71)*3412969.28327645/Lifetime!$C26</f>
        <v>0</v>
      </c>
      <c r="GF115">
        <f>('RCP19 scenario'!O28*'Unit emission'!AW71)*3412969.28327645/Lifetime!$C26</f>
        <v>0</v>
      </c>
      <c r="GG115">
        <f>('RCP19 scenario'!P28*'Unit emission'!AX71)*3412969.28327645/Lifetime!$C26</f>
        <v>0</v>
      </c>
      <c r="GH115">
        <f>('RCP19 scenario'!Q28*'Unit emission'!AY71)*3412969.28327645/Lifetime!$C26</f>
        <v>0</v>
      </c>
      <c r="GI115">
        <f>('RCP19 scenario'!R28*'Unit emission'!AZ71)*3412969.28327645/Lifetime!$C26</f>
        <v>0</v>
      </c>
      <c r="GJ115">
        <f>('RCP19 scenario'!S28*'Unit emission'!BA71)*3412969.28327645</f>
        <v>0</v>
      </c>
      <c r="GK115">
        <f>('RCP19 scenario'!T28*'Unit emission'!AK71)*3412969.28327645/Lifetime!$C26</f>
        <v>304164851.80890167</v>
      </c>
      <c r="GL115">
        <f>('RCP19 scenario'!U28*'Unit emission'!AL71)*3412969.28327645/Lifetime!$C26</f>
        <v>106920390.01338759</v>
      </c>
      <c r="GM115">
        <f>('RCP19 scenario'!V28*'Unit emission'!AM71)*3412969.28327645/Lifetime!$C26</f>
        <v>43428140.025409482</v>
      </c>
      <c r="GN115">
        <f>('RCP19 scenario'!W28*'Unit emission'!AN71)*3412969.28327645/Lifetime!$C26</f>
        <v>18625949.834275257</v>
      </c>
      <c r="GO115">
        <f>('RCP19 scenario'!X28*'Unit emission'!AO71)*3412969.28327645/Lifetime!$C26</f>
        <v>122948285.74995536</v>
      </c>
      <c r="GP115">
        <f>('RCP19 scenario'!Y28*'Unit emission'!AP71)*3412969.28327645/Lifetime!$C26</f>
        <v>3786311.4777696012</v>
      </c>
      <c r="GQ115">
        <f>('RCP19 scenario'!Z28*'Unit emission'!AQ71)*3412969.28327645/Lifetime!$C26</f>
        <v>11426796.06011905</v>
      </c>
      <c r="GR115">
        <f>('RCP19 scenario'!AA28*'Unit emission'!AR71)*3412969.28327645/Lifetime!$C26</f>
        <v>87150060.260964602</v>
      </c>
      <c r="GS115">
        <f>('RCP19 scenario'!AB28*'Unit emission'!AS71)*3412969.28327645/Lifetime!$C26</f>
        <v>281698757.28329521</v>
      </c>
      <c r="GT115">
        <f>('RCP19 scenario'!AC28*'Unit emission'!AT71)*3412969.28327645/Lifetime!$C26</f>
        <v>35329266.571354002</v>
      </c>
      <c r="GU115">
        <f>('RCP19 scenario'!AD28*'Unit emission'!AU71)*3412969.28327645/Lifetime!$C26</f>
        <v>59921781.610204667</v>
      </c>
      <c r="GV115">
        <f>('RCP19 scenario'!AE28*'Unit emission'!AV71)*3412969.28327645/Lifetime!$C26</f>
        <v>7428072.3598828828</v>
      </c>
      <c r="GW115">
        <f>('RCP19 scenario'!AF28*'Unit emission'!AW71)*3412969.28327645/Lifetime!$C26</f>
        <v>12192212.837224893</v>
      </c>
      <c r="GX115">
        <f>('RCP19 scenario'!AG28*'Unit emission'!AX71)*3412969.28327645/Lifetime!$C26</f>
        <v>29036890.66715328</v>
      </c>
      <c r="GY115">
        <f>('RCP19 scenario'!AH28*'Unit emission'!AY71)*3412969.28327645/Lifetime!$C26</f>
        <v>16867799.832117625</v>
      </c>
      <c r="GZ115">
        <f>('RCP19 scenario'!AI28*'Unit emission'!AZ71)*3412969.28327645/Lifetime!$C26</f>
        <v>88233470.164191976</v>
      </c>
      <c r="HA115">
        <f>('RCP19 scenario'!AJ28*'Unit emission'!BA71)*3412969.28327645</f>
        <v>0</v>
      </c>
      <c r="HB115">
        <f>('RCP19 scenario'!AK28*'Unit emission'!AK71)*3412969.28327645/Lifetime!$C26</f>
        <v>608329703.61780405</v>
      </c>
      <c r="HC115">
        <f>('RCP19 scenario'!AL28*'Unit emission'!AL71)*3412969.28327645/Lifetime!$C26</f>
        <v>212987224.96377447</v>
      </c>
      <c r="HD115">
        <f>('RCP19 scenario'!AM28*'Unit emission'!AM71)*3412969.28327645/Lifetime!$C26</f>
        <v>67396409.866460532</v>
      </c>
      <c r="HE115">
        <f>('RCP19 scenario'!AN28*'Unit emission'!AN71)*3412969.28327645/Lifetime!$C26</f>
        <v>37251899.668550588</v>
      </c>
      <c r="HF115">
        <f>('RCP19 scenario'!AO28*'Unit emission'!AO71)*3412969.28327645/Lifetime!$C26</f>
        <v>245896571.49991071</v>
      </c>
      <c r="HG115">
        <f>('RCP19 scenario'!AP28*'Unit emission'!AP71)*3412969.28327645/Lifetime!$C26</f>
        <v>7572622.9555391874</v>
      </c>
      <c r="HH115">
        <f>('RCP19 scenario'!AQ28*'Unit emission'!AQ71)*3412969.28327645/Lifetime!$C26</f>
        <v>22853592.120238174</v>
      </c>
      <c r="HI115">
        <f>('RCP19 scenario'!AR28*'Unit emission'!AR71)*3412969.28327645/Lifetime!$C26</f>
        <v>174300120.52193001</v>
      </c>
      <c r="HJ115">
        <f>('RCP19 scenario'!AS28*'Unit emission'!AS71)*3412969.28327645/Lifetime!$C26</f>
        <v>563397514.56659114</v>
      </c>
      <c r="HK115">
        <f>('RCP19 scenario'!AT28*'Unit emission'!AT71)*3412969.28327645/Lifetime!$C26</f>
        <v>70658533.142708004</v>
      </c>
      <c r="HL115">
        <f>('RCP19 scenario'!AU28*'Unit emission'!AU71)*3412969.28327645/Lifetime!$C26</f>
        <v>119843563.22040872</v>
      </c>
      <c r="HM115">
        <f>('RCP19 scenario'!AV28*'Unit emission'!AV71)*3412969.28327645/Lifetime!$C26</f>
        <v>14856144.719765766</v>
      </c>
      <c r="HN115">
        <f>('RCP19 scenario'!AW28*'Unit emission'!AW71)*3412969.28327645/Lifetime!$C26</f>
        <v>24384425.674449787</v>
      </c>
      <c r="HO115">
        <f>('RCP19 scenario'!AX28*'Unit emission'!AX71)*3412969.28327645/Lifetime!$C26</f>
        <v>58073781.33430665</v>
      </c>
      <c r="HP115">
        <f>('RCP19 scenario'!AY28*'Unit emission'!AY71)*3412969.28327645/Lifetime!$C26</f>
        <v>33735599.664235324</v>
      </c>
      <c r="HQ115">
        <f>('RCP19 scenario'!AZ28*'Unit emission'!AZ71)*3412969.28327645/Lifetime!$C26</f>
        <v>176466940.3283847</v>
      </c>
      <c r="HR115">
        <f>('RCP19 scenario'!BA28*'Unit emission'!BA71)*3412969.28327645</f>
        <v>0</v>
      </c>
      <c r="HS115" s="9">
        <f>('RCP19 scenario'!BB28*'Unit emission'!AK71)*3412969.28327645/Lifetime!$C26</f>
        <v>0</v>
      </c>
      <c r="HT115" s="9">
        <f>('RCP19 scenario'!BC28*'Unit emission'!AL71)*3412969.28327645/Lifetime!$C26</f>
        <v>0</v>
      </c>
      <c r="HU115" s="9">
        <f>('RCP19 scenario'!BD28*'Unit emission'!AM71)*3412969.28327645/Lifetime!$C26</f>
        <v>0</v>
      </c>
      <c r="HV115" s="9">
        <f>('RCP19 scenario'!BE28*'Unit emission'!AN71)*3412969.28327645/Lifetime!$C26</f>
        <v>0</v>
      </c>
      <c r="HW115" s="9">
        <f>('RCP19 scenario'!BF28*'Unit emission'!AO71)*3412969.28327645/Lifetime!$C26</f>
        <v>0</v>
      </c>
      <c r="HX115" s="9">
        <f>('RCP19 scenario'!BG28*'Unit emission'!AP71)*3412969.28327645/Lifetime!$C26</f>
        <v>0</v>
      </c>
      <c r="HY115" s="9">
        <f>('RCP19 scenario'!BH28*'Unit emission'!AQ71)*3412969.28327645/Lifetime!$C26</f>
        <v>0</v>
      </c>
      <c r="HZ115" s="9">
        <f>('RCP19 scenario'!BI28*'Unit emission'!AR71)*3412969.28327645/Lifetime!$C26</f>
        <v>0</v>
      </c>
      <c r="IA115" s="9">
        <f>('RCP19 scenario'!BJ28*'Unit emission'!AS71)*3412969.28327645/Lifetime!$C26</f>
        <v>0</v>
      </c>
      <c r="IB115" s="9">
        <f>('RCP19 scenario'!BK28*'Unit emission'!AT71)*3412969.28327645/Lifetime!$C26</f>
        <v>0</v>
      </c>
      <c r="IC115" s="9">
        <f>('RCP19 scenario'!BL28*'Unit emission'!AU71)*3412969.28327645/Lifetime!$C26</f>
        <v>0</v>
      </c>
      <c r="ID115" s="9">
        <f>('RCP19 scenario'!BM28*'Unit emission'!AV71)*3412969.28327645/Lifetime!$C26</f>
        <v>0</v>
      </c>
      <c r="IE115" s="9">
        <f>('RCP19 scenario'!BN28*'Unit emission'!AW71)*3412969.28327645/Lifetime!$C26</f>
        <v>0</v>
      </c>
      <c r="IF115" s="9">
        <f>('RCP19 scenario'!BO28*'Unit emission'!AX71)*3412969.28327645/Lifetime!$C26</f>
        <v>0</v>
      </c>
      <c r="IG115" s="9">
        <f>('RCP19 scenario'!BP28*'Unit emission'!AY71)*3412969.28327645/Lifetime!$C26</f>
        <v>0</v>
      </c>
      <c r="IH115" s="9">
        <f>('RCP19 scenario'!BQ28*'Unit emission'!AZ71)*3412969.28327645/Lifetime!$C26</f>
        <v>0</v>
      </c>
      <c r="II115" s="9">
        <f>('RCP19 scenario'!BR28*'Unit emission'!BA71)*3412969.28327645</f>
        <v>0</v>
      </c>
      <c r="IJ115" s="9">
        <f>('RCP19 scenario'!BS28*'Unit emission'!AK71)*3412969.28327645/Lifetime!$C26</f>
        <v>0</v>
      </c>
      <c r="IK115" s="9">
        <f>('RCP19 scenario'!BT28*'Unit emission'!AL71)*3412969.28327645/Lifetime!$C26</f>
        <v>0</v>
      </c>
      <c r="IL115" s="9">
        <f>('RCP19 scenario'!BU28*'Unit emission'!AM71)*3412969.28327645/Lifetime!$C26</f>
        <v>0</v>
      </c>
      <c r="IM115" s="9">
        <f>('RCP19 scenario'!BV28*'Unit emission'!AN71)*3412969.28327645/Lifetime!$C26</f>
        <v>0</v>
      </c>
      <c r="IN115" s="9">
        <f>('RCP19 scenario'!BW28*'Unit emission'!AO71)*3412969.28327645/Lifetime!$C26</f>
        <v>0</v>
      </c>
      <c r="IO115" s="9">
        <f>('RCP19 scenario'!BX28*'Unit emission'!AP71)*3412969.28327645/Lifetime!$C26</f>
        <v>0</v>
      </c>
      <c r="IP115" s="9">
        <f>('RCP19 scenario'!BY28*'Unit emission'!AQ71)*3412969.28327645/Lifetime!$C26</f>
        <v>0</v>
      </c>
      <c r="IQ115" s="9">
        <f>('RCP19 scenario'!BZ28*'Unit emission'!AR71)*3412969.28327645/Lifetime!$C26</f>
        <v>0</v>
      </c>
      <c r="IR115" s="9">
        <f>('RCP19 scenario'!CA28*'Unit emission'!AS71)*3412969.28327645/Lifetime!$C26</f>
        <v>0</v>
      </c>
      <c r="IS115" s="9">
        <f>('RCP19 scenario'!CB28*'Unit emission'!AT71)*3412969.28327645/Lifetime!$C26</f>
        <v>0</v>
      </c>
      <c r="IT115" s="9">
        <f>('RCP19 scenario'!CC28*'Unit emission'!AU71)*3412969.28327645/Lifetime!$C26</f>
        <v>0</v>
      </c>
      <c r="IU115" s="9">
        <f>('RCP19 scenario'!CD28*'Unit emission'!AV71)*3412969.28327645/Lifetime!$C26</f>
        <v>0</v>
      </c>
      <c r="IV115" s="9">
        <f>('RCP19 scenario'!CE28*'Unit emission'!AW71)*3412969.28327645/Lifetime!$C26</f>
        <v>0</v>
      </c>
      <c r="IW115" s="9">
        <f>('RCP19 scenario'!CF28*'Unit emission'!AX71)*3412969.28327645/Lifetime!$C26</f>
        <v>0</v>
      </c>
      <c r="IX115" s="9">
        <f>('RCP19 scenario'!CG28*'Unit emission'!AY71)*3412969.28327645/Lifetime!$C26</f>
        <v>0</v>
      </c>
      <c r="IY115" s="9">
        <f>('RCP19 scenario'!CH28*'Unit emission'!AZ71)*3412969.28327645/Lifetime!$C26</f>
        <v>0</v>
      </c>
    </row>
    <row r="116" spans="1:259" x14ac:dyDescent="0.25">
      <c r="A116">
        <v>2035</v>
      </c>
      <c r="B116">
        <f>('Base-scenario'!C29*'Unit emission'!C72)*3412969.28327645/Lifetime!$C27</f>
        <v>0</v>
      </c>
      <c r="C116">
        <f>('Base-scenario'!D29*'Unit emission'!D72)*3412969.28327645/Lifetime!$C27</f>
        <v>0</v>
      </c>
      <c r="D116">
        <f>('Base-scenario'!E29*'Unit emission'!E72)*3412969.28327645/Lifetime!$C27</f>
        <v>0</v>
      </c>
      <c r="E116">
        <f>('Base-scenario'!F29*'Unit emission'!F72)*3412969.28327645/Lifetime!$C27</f>
        <v>0</v>
      </c>
      <c r="F116">
        <f>('Base-scenario'!G29*'Unit emission'!G72)*3412969.28327645/Lifetime!$C27</f>
        <v>0</v>
      </c>
      <c r="G116">
        <f>('Base-scenario'!H29*'Unit emission'!H72)*3412969.28327645/Lifetime!$C27</f>
        <v>0</v>
      </c>
      <c r="H116">
        <f>('Base-scenario'!I29*'Unit emission'!I72)*3412969.28327645/Lifetime!$C27</f>
        <v>0</v>
      </c>
      <c r="I116">
        <f>('Base-scenario'!J29*'Unit emission'!J72)*3412969.28327645/Lifetime!$C27</f>
        <v>0</v>
      </c>
      <c r="J116">
        <f>('Base-scenario'!K29*'Unit emission'!K72)*3412969.28327645/Lifetime!$C27</f>
        <v>0</v>
      </c>
      <c r="K116">
        <f>('Base-scenario'!L29*'Unit emission'!L72)*3412969.28327645/Lifetime!$C27</f>
        <v>0</v>
      </c>
      <c r="L116">
        <f>('Base-scenario'!M29*'Unit emission'!M72)*3412969.28327645/Lifetime!$C27</f>
        <v>0</v>
      </c>
      <c r="M116">
        <f>('Base-scenario'!N29*'Unit emission'!N72)*3412969.28327645/Lifetime!$C27</f>
        <v>0</v>
      </c>
      <c r="N116">
        <f>('Base-scenario'!O29*'Unit emission'!O72)*3412969.28327645/Lifetime!$C27</f>
        <v>0</v>
      </c>
      <c r="O116">
        <f>('Base-scenario'!P29*'Unit emission'!P72)*3412969.28327645/Lifetime!$C27</f>
        <v>0</v>
      </c>
      <c r="P116">
        <f>('Base-scenario'!Q29*'Unit emission'!Q72)*3412969.28327645/Lifetime!$C27</f>
        <v>0</v>
      </c>
      <c r="Q116">
        <f>('Base-scenario'!R29*'Unit emission'!R72)*3412969.28327645/Lifetime!$C27</f>
        <v>0</v>
      </c>
      <c r="R116">
        <v>25</v>
      </c>
      <c r="S116">
        <f>('Base-scenario'!T29*'Unit emission'!C72)*3412969.28327645/Lifetime!$C27</f>
        <v>221970116.94280544</v>
      </c>
      <c r="T116">
        <f>('Base-scenario'!U29*'Unit emission'!D72)*3412969.28327645/Lifetime!$C27</f>
        <v>80044804.752556011</v>
      </c>
      <c r="U116">
        <f>('Base-scenario'!V29*'Unit emission'!E72)*3412969.28327645/Lifetime!$C27</f>
        <v>18914342.225934591</v>
      </c>
      <c r="V116">
        <f>('Base-scenario'!W29*'Unit emission'!F72)*3412969.28327645/Lifetime!$C27</f>
        <v>12557043.194038872</v>
      </c>
      <c r="W116">
        <f>('Base-scenario'!X29*'Unit emission'!G72)*3412969.28327645/Lifetime!$C27</f>
        <v>148200540.35318872</v>
      </c>
      <c r="X116">
        <f>('Base-scenario'!Y29*'Unit emission'!H72)*3412969.28327645/Lifetime!$C27</f>
        <v>4529464.1004778612</v>
      </c>
      <c r="Y116">
        <f>('Base-scenario'!Z29*'Unit emission'!I72)*3412969.28327645/Lifetime!$C27</f>
        <v>8866614.2385504749</v>
      </c>
      <c r="Z116">
        <f>('Base-scenario'!AA29*'Unit emission'!J72)*3412969.28327645/Lifetime!$C27</f>
        <v>30021127.320695456</v>
      </c>
      <c r="AA116">
        <f>('Base-scenario'!AB29*'Unit emission'!K72)*3412969.28327645/Lifetime!$C27</f>
        <v>175818376.94805589</v>
      </c>
      <c r="AB116">
        <f>('Base-scenario'!AC29*'Unit emission'!L72)*3412969.28327645/Lifetime!$C27</f>
        <v>21218018.097701982</v>
      </c>
      <c r="AC116">
        <f>('Base-scenario'!AD29*'Unit emission'!M72)*3412969.28327645/Lifetime!$C27</f>
        <v>26538606.430381581</v>
      </c>
      <c r="AD116">
        <f>('Base-scenario'!AE29*'Unit emission'!N72)*3412969.28327645/Lifetime!$C27</f>
        <v>4325167.0103377914</v>
      </c>
      <c r="AE116">
        <f>('Base-scenario'!AF29*'Unit emission'!O72)*3412969.28327645/Lifetime!$C27</f>
        <v>11540818.933501817</v>
      </c>
      <c r="AF116">
        <f>('Base-scenario'!AG29*'Unit emission'!P72)*3412969.28327645/Lifetime!$C27</f>
        <v>11551132.53507754</v>
      </c>
      <c r="AG116">
        <f>('Base-scenario'!AH29*'Unit emission'!Q72)*3412969.28327645/Lifetime!$C27</f>
        <v>8231697.3171996223</v>
      </c>
      <c r="AH116">
        <f>('Base-scenario'!AI29*'Unit emission'!R72)*3412969.28327645/Lifetime!$C27</f>
        <v>50700834.359731555</v>
      </c>
      <c r="AI116">
        <v>25</v>
      </c>
      <c r="AJ116">
        <f>('Base-scenario'!AK29*'Unit emission'!C72)*3412969.28327645/Lifetime!$C27</f>
        <v>443940233.88561267</v>
      </c>
      <c r="AK116">
        <f>('Base-scenario'!AL29*'Unit emission'!D72)*3412969.28327645/Lifetime!$C27</f>
        <v>160089609.5051119</v>
      </c>
      <c r="AL116">
        <f>('Base-scenario'!AM29*'Unit emission'!E72)*3412969.28327645/Lifetime!$C27</f>
        <v>19053091.930251673</v>
      </c>
      <c r="AM116">
        <f>('Base-scenario'!AN29*'Unit emission'!F72)*3412969.28327645/Lifetime!$C27</f>
        <v>25114086.388077617</v>
      </c>
      <c r="AN116">
        <f>('Base-scenario'!AO29*'Unit emission'!G72)*3412969.28327645/Lifetime!$C27</f>
        <v>296401080.7063759</v>
      </c>
      <c r="AO116">
        <f>('Base-scenario'!AP29*'Unit emission'!H72)*3412969.28327645/Lifetime!$C27</f>
        <v>9058928.2009557225</v>
      </c>
      <c r="AP116">
        <f>('Base-scenario'!AQ29*'Unit emission'!I72)*3412969.28327645/Lifetime!$C27</f>
        <v>17191065.666371841</v>
      </c>
      <c r="AQ116">
        <f>('Base-scenario'!AR29*'Unit emission'!J72)*3412969.28327645/Lifetime!$C27</f>
        <v>60042254.641390912</v>
      </c>
      <c r="AR116">
        <f>('Base-scenario'!AS29*'Unit emission'!K72)*3412969.28327645/Lifetime!$C27</f>
        <v>351636753.89611179</v>
      </c>
      <c r="AS116">
        <f>('Base-scenario'!AT29*'Unit emission'!L72)*3412969.28327645/Lifetime!$C27</f>
        <v>42436036.195404127</v>
      </c>
      <c r="AT116">
        <f>('Base-scenario'!AU29*'Unit emission'!M72)*3412969.28327645/Lifetime!$C27</f>
        <v>53077212.860763162</v>
      </c>
      <c r="AU116">
        <f>('Base-scenario'!AV29*'Unit emission'!N72)*3412969.28327645/Lifetime!$C27</f>
        <v>8650334.0206755828</v>
      </c>
      <c r="AV116">
        <f>('Base-scenario'!AW29*'Unit emission'!O72)*3412969.28327645/Lifetime!$C27</f>
        <v>23081637.867003579</v>
      </c>
      <c r="AW116">
        <f>('Base-scenario'!AX29*'Unit emission'!P72)*3412969.28327645/Lifetime!$C27</f>
        <v>23102265.070155013</v>
      </c>
      <c r="AX116">
        <f>('Base-scenario'!AY29*'Unit emission'!Q72)*3412969.28327645/Lifetime!$C27</f>
        <v>16463394.634399157</v>
      </c>
      <c r="AY116">
        <f>('Base-scenario'!AZ29*'Unit emission'!R72)*3412969.28327645/Lifetime!$C27</f>
        <v>101401668.71946311</v>
      </c>
      <c r="AZ116">
        <v>25</v>
      </c>
      <c r="BA116" s="9">
        <f>('Base-scenario'!BB29*'Unit emission'!C72)*3412969.28327645/Lifetime!$C27</f>
        <v>0</v>
      </c>
      <c r="BB116" s="9">
        <f>('Base-scenario'!BC29*'Unit emission'!D72)*3412969.28327645/Lifetime!$C27</f>
        <v>0</v>
      </c>
      <c r="BC116" s="9">
        <f>('Base-scenario'!BD29*'Unit emission'!E72)*3412969.28327645/Lifetime!$C27</f>
        <v>0</v>
      </c>
      <c r="BD116" s="9">
        <f>('Base-scenario'!BE29*'Unit emission'!F72)*3412969.28327645/Lifetime!$C27</f>
        <v>0</v>
      </c>
      <c r="BE116" s="9">
        <f>('Base-scenario'!BF29*'Unit emission'!G72)*3412969.28327645/Lifetime!$C27</f>
        <v>0</v>
      </c>
      <c r="BF116" s="9">
        <f>('Base-scenario'!BG29*'Unit emission'!H72)*3412969.28327645/Lifetime!$C27</f>
        <v>0</v>
      </c>
      <c r="BG116" s="9">
        <f>('Base-scenario'!BH29*'Unit emission'!I72)*3412969.28327645/Lifetime!$C27</f>
        <v>0</v>
      </c>
      <c r="BH116" s="9">
        <f>('Base-scenario'!BI29*'Unit emission'!J72)*3412969.28327645/Lifetime!$C27</f>
        <v>0</v>
      </c>
      <c r="BI116" s="9">
        <f>('Base-scenario'!BJ29*'Unit emission'!K72)*3412969.28327645/Lifetime!$C27</f>
        <v>0</v>
      </c>
      <c r="BJ116" s="9">
        <f>('Base-scenario'!BK29*'Unit emission'!L72)*3412969.28327645/Lifetime!$C27</f>
        <v>0</v>
      </c>
      <c r="BK116" s="9">
        <f>('Base-scenario'!BL29*'Unit emission'!M72)*3412969.28327645/Lifetime!$C27</f>
        <v>0</v>
      </c>
      <c r="BL116" s="9">
        <f>('Base-scenario'!BM29*'Unit emission'!N72)*3412969.28327645/Lifetime!$C27</f>
        <v>0</v>
      </c>
      <c r="BM116" s="9">
        <f>('Base-scenario'!BN29*'Unit emission'!O72)*3412969.28327645/Lifetime!$C27</f>
        <v>0</v>
      </c>
      <c r="BN116" s="9">
        <f>('Base-scenario'!BO29*'Unit emission'!P72)*3412969.28327645/Lifetime!$C27</f>
        <v>0</v>
      </c>
      <c r="BO116" s="9">
        <f>('Base-scenario'!BP29*'Unit emission'!Q72)*3412969.28327645/Lifetime!$C27</f>
        <v>0</v>
      </c>
      <c r="BP116" s="9">
        <f>('Base-scenario'!BQ29*'Unit emission'!R72)*3412969.28327645/Lifetime!$C27</f>
        <v>0</v>
      </c>
      <c r="BQ116" s="9">
        <v>25</v>
      </c>
      <c r="BR116" s="9">
        <f>('Base-scenario'!BS29*'Unit emission'!C72)*3412969.28327645/Lifetime!$C27</f>
        <v>0</v>
      </c>
      <c r="BS116" s="9">
        <f>('Base-scenario'!BT29*'Unit emission'!D72)*3412969.28327645/Lifetime!$C27</f>
        <v>0</v>
      </c>
      <c r="BT116" s="9">
        <f>('Base-scenario'!BU29*'Unit emission'!E72)*3412969.28327645/Lifetime!$C27</f>
        <v>0</v>
      </c>
      <c r="BU116" s="9">
        <f>('Base-scenario'!BV29*'Unit emission'!F72)*3412969.28327645/Lifetime!$C27</f>
        <v>0</v>
      </c>
      <c r="BV116" s="9">
        <f>('Base-scenario'!BW29*'Unit emission'!G72)*3412969.28327645/Lifetime!$C27</f>
        <v>0</v>
      </c>
      <c r="BW116" s="9">
        <f>('Base-scenario'!BX29*'Unit emission'!H72)*3412969.28327645/Lifetime!$C27</f>
        <v>0</v>
      </c>
      <c r="BX116" s="9">
        <f>('Base-scenario'!BY29*'Unit emission'!I72)*3412969.28327645/Lifetime!$C27</f>
        <v>0</v>
      </c>
      <c r="BY116" s="9">
        <f>('Base-scenario'!BZ29*'Unit emission'!J72)*3412969.28327645/Lifetime!$C27</f>
        <v>0</v>
      </c>
      <c r="BZ116" s="9">
        <f>('Base-scenario'!CA29*'Unit emission'!K72)*3412969.28327645/Lifetime!$C27</f>
        <v>0</v>
      </c>
      <c r="CA116" s="9">
        <f>('Base-scenario'!CB29*'Unit emission'!L72)*3412969.28327645/Lifetime!$C27</f>
        <v>0</v>
      </c>
      <c r="CB116" s="9">
        <f>('Base-scenario'!CC29*'Unit emission'!M72)*3412969.28327645/Lifetime!$C27</f>
        <v>0</v>
      </c>
      <c r="CC116" s="9">
        <f>('Base-scenario'!CD29*'Unit emission'!N72)*3412969.28327645/Lifetime!$C27</f>
        <v>0</v>
      </c>
      <c r="CD116" s="9">
        <f>('Base-scenario'!CE29*'Unit emission'!O72)*3412969.28327645/Lifetime!$C27</f>
        <v>0</v>
      </c>
      <c r="CE116" s="9">
        <f>('Base-scenario'!CF29*'Unit emission'!P72)*3412969.28327645/Lifetime!$C27</f>
        <v>0</v>
      </c>
      <c r="CF116" s="9">
        <f>('Base-scenario'!CG29*'Unit emission'!Q72)*3412969.28327645/Lifetime!$C27</f>
        <v>0</v>
      </c>
      <c r="CG116" s="9">
        <f>('Base-scenario'!CH29*'Unit emission'!R72)*3412969.28327645/Lifetime!$C27</f>
        <v>0</v>
      </c>
      <c r="CJ116">
        <v>2035</v>
      </c>
      <c r="CK116">
        <f>('RCP26 scenario'!C29*'Unit emission'!T72)*3412969.28327645/Lifetime!$C27</f>
        <v>0</v>
      </c>
      <c r="CL116">
        <f>('RCP26 scenario'!D29*'Unit emission'!U72)*3412969.28327645/Lifetime!$C27</f>
        <v>0</v>
      </c>
      <c r="CM116">
        <f>('RCP26 scenario'!E29*'Unit emission'!V72)*3412969.28327645/Lifetime!$C27</f>
        <v>0</v>
      </c>
      <c r="CN116">
        <f>('RCP26 scenario'!F29*'Unit emission'!W72)*3412969.28327645/Lifetime!$C27</f>
        <v>0</v>
      </c>
      <c r="CO116">
        <f>('RCP26 scenario'!G29*'Unit emission'!X72)*3412969.28327645/Lifetime!$C27</f>
        <v>0</v>
      </c>
      <c r="CP116">
        <f>('RCP26 scenario'!H29*'Unit emission'!Y72)*3412969.28327645/Lifetime!$C27</f>
        <v>0</v>
      </c>
      <c r="CQ116">
        <f>('RCP26 scenario'!I29*'Unit emission'!Z72)*3412969.28327645/Lifetime!$C27</f>
        <v>0</v>
      </c>
      <c r="CR116">
        <f>('RCP26 scenario'!J29*'Unit emission'!AA72)*3412969.28327645/Lifetime!$C27</f>
        <v>0</v>
      </c>
      <c r="CS116">
        <f>('RCP26 scenario'!K29*'Unit emission'!AB72)*3412969.28327645/Lifetime!$C27</f>
        <v>0</v>
      </c>
      <c r="CT116">
        <f>('RCP26 scenario'!L29*'Unit emission'!AC72)*3412969.28327645/Lifetime!$C27</f>
        <v>0</v>
      </c>
      <c r="CU116">
        <f>('RCP26 scenario'!M29*'Unit emission'!AD72)*3412969.28327645/Lifetime!$C27</f>
        <v>0</v>
      </c>
      <c r="CV116">
        <f>('RCP26 scenario'!N29*'Unit emission'!AE72)*3412969.28327645/Lifetime!$C27</f>
        <v>0</v>
      </c>
      <c r="CW116">
        <f>('RCP26 scenario'!O29*'Unit emission'!AF72)*3412969.28327645/Lifetime!$C27</f>
        <v>0</v>
      </c>
      <c r="CX116">
        <f>('RCP26 scenario'!P29*'Unit emission'!AG72)*3412969.28327645/Lifetime!$C27</f>
        <v>0</v>
      </c>
      <c r="CY116">
        <f>('RCP26 scenario'!Q29*'Unit emission'!AH72)*3412969.28327645/Lifetime!$C27</f>
        <v>0</v>
      </c>
      <c r="CZ116">
        <f>('RCP26 scenario'!R29*'Unit emission'!AI72)*3412969.28327645/Lifetime!$C27</f>
        <v>0</v>
      </c>
      <c r="DA116">
        <f>('RCP26 scenario'!S29*'Unit emission'!AJ72)*3412969.28327645</f>
        <v>0</v>
      </c>
      <c r="DB116">
        <f>('RCP26 scenario'!T29*'Unit emission'!T72)*3412969.28327645/Lifetime!$C27</f>
        <v>360330645.34209937</v>
      </c>
      <c r="DC116">
        <f>('RCP26 scenario'!U29*'Unit emission'!U72)*3412969.28327645/Lifetime!$C27</f>
        <v>118956054.55699724</v>
      </c>
      <c r="DD116">
        <f>('RCP26 scenario'!V29*'Unit emission'!V72)*3412969.28327645/Lifetime!$C27</f>
        <v>47258829.665154703</v>
      </c>
      <c r="DE116">
        <f>('RCP26 scenario'!W29*'Unit emission'!W72)*3412969.28327645/Lifetime!$C27</f>
        <v>17887806.514700755</v>
      </c>
      <c r="DF116">
        <f>('RCP26 scenario'!X29*'Unit emission'!X72)*3412969.28327645/Lifetime!$C27</f>
        <v>191133209.72135389</v>
      </c>
      <c r="DG116">
        <f>('RCP26 scenario'!Y29*'Unit emission'!Y72)*3412969.28327645/Lifetime!$C27</f>
        <v>8368349.2125673033</v>
      </c>
      <c r="DH116">
        <f>('RCP26 scenario'!Z29*'Unit emission'!Z72)*3412969.28327645/Lifetime!$C27</f>
        <v>14923758.210103745</v>
      </c>
      <c r="DI116">
        <f>('RCP26 scenario'!AA29*'Unit emission'!AA72)*3412969.28327645/Lifetime!$C27</f>
        <v>52327933.030570097</v>
      </c>
      <c r="DJ116">
        <f>('RCP26 scenario'!AB29*'Unit emission'!AB72)*3412969.28327645/Lifetime!$C27</f>
        <v>276968579.86273569</v>
      </c>
      <c r="DK116">
        <f>('RCP26 scenario'!AC29*'Unit emission'!AC72)*3412969.28327645/Lifetime!$C27</f>
        <v>32614378.143256392</v>
      </c>
      <c r="DL116">
        <f>('RCP26 scenario'!AD29*'Unit emission'!AD72)*3412969.28327645/Lifetime!$C27</f>
        <v>71919346.397289366</v>
      </c>
      <c r="DM116">
        <f>('RCP26 scenario'!AE29*'Unit emission'!AE72)*3412969.28327645/Lifetime!$C27</f>
        <v>7382970.9207285149</v>
      </c>
      <c r="DN116">
        <f>('RCP26 scenario'!AF29*'Unit emission'!AF72)*3412969.28327645/Lifetime!$C27</f>
        <v>19232217.113191109</v>
      </c>
      <c r="DO116">
        <f>('RCP26 scenario'!AG29*'Unit emission'!AG72)*3412969.28327645/Lifetime!$C27</f>
        <v>37695632.356745876</v>
      </c>
      <c r="DP116">
        <f>('RCP26 scenario'!AH29*'Unit emission'!AH72)*3412969.28327645/Lifetime!$C27</f>
        <v>18399557.730770234</v>
      </c>
      <c r="DQ116">
        <f>('RCP26 scenario'!AI29*'Unit emission'!AI72)*3412969.28327645/Lifetime!$C27</f>
        <v>86730852.757663578</v>
      </c>
      <c r="DR116">
        <f>('RCP26 scenario'!AJ29*'Unit emission'!AJ72)*3412969.28327645</f>
        <v>0</v>
      </c>
      <c r="DS116">
        <f>('RCP26 scenario'!AK29*'Unit emission'!T72)*3412969.28327645/Lifetime!$C27</f>
        <v>720661290.68419874</v>
      </c>
      <c r="DT116">
        <f>('RCP26 scenario'!AL29*'Unit emission'!U72)*3412969.28327645/Lifetime!$C27</f>
        <v>251464605.83860436</v>
      </c>
      <c r="DU116">
        <f>('RCP26 scenario'!AM29*'Unit emission'!V72)*3412969.28327645/Lifetime!$C27</f>
        <v>47428284.133982487</v>
      </c>
      <c r="DV116">
        <f>('RCP26 scenario'!AN29*'Unit emission'!W72)*3412969.28327645/Lifetime!$C27</f>
        <v>35775613.029401511</v>
      </c>
      <c r="DW116">
        <f>('RCP26 scenario'!AO29*'Unit emission'!X72)*3412969.28327645/Lifetime!$C27</f>
        <v>382266419.44270933</v>
      </c>
      <c r="DX116">
        <f>('RCP26 scenario'!AP29*'Unit emission'!Y72)*3412969.28327645/Lifetime!$C27</f>
        <v>16736698.425134586</v>
      </c>
      <c r="DY116">
        <f>('RCP26 scenario'!AQ29*'Unit emission'!Z72)*3412969.28327645/Lifetime!$C27</f>
        <v>24604577.285624135</v>
      </c>
      <c r="DZ116">
        <f>('RCP26 scenario'!AR29*'Unit emission'!AA72)*3412969.28327645/Lifetime!$C27</f>
        <v>104655866.0611403</v>
      </c>
      <c r="EA116">
        <f>('RCP26 scenario'!AS29*'Unit emission'!AB72)*3412969.28327645/Lifetime!$C27</f>
        <v>553937159.72547257</v>
      </c>
      <c r="EB116">
        <f>('RCP26 scenario'!AT29*'Unit emission'!AC72)*3412969.28327645/Lifetime!$C27</f>
        <v>65228756.286512785</v>
      </c>
      <c r="EC116">
        <f>('RCP26 scenario'!AU29*'Unit emission'!AD72)*3412969.28327645/Lifetime!$C27</f>
        <v>143838692.79457793</v>
      </c>
      <c r="ED116">
        <f>('RCP26 scenario'!AV29*'Unit emission'!AE72)*3412969.28327645/Lifetime!$C27</f>
        <v>14765941.841457045</v>
      </c>
      <c r="EE116">
        <f>('RCP26 scenario'!AW29*'Unit emission'!AF72)*3412969.28327645/Lifetime!$C27</f>
        <v>33199962.23226459</v>
      </c>
      <c r="EF116">
        <f>('RCP26 scenario'!AX29*'Unit emission'!AG72)*3412969.28327645/Lifetime!$C27</f>
        <v>75391264.713491872</v>
      </c>
      <c r="EG116">
        <f>('RCP26 scenario'!AY29*'Unit emission'!AH72)*3412969.28327645/Lifetime!$C27</f>
        <v>36799115.461540468</v>
      </c>
      <c r="EH116">
        <f>('RCP26 scenario'!AZ29*'Unit emission'!AI72)*3412969.28327645/Lifetime!$C27</f>
        <v>173461705.51532635</v>
      </c>
      <c r="EI116">
        <f>('RCP26 scenario'!BA29*'Unit emission'!AJ72)*3412969.28327645</f>
        <v>0</v>
      </c>
      <c r="EJ116" s="9">
        <f>('RCP26 scenario'!BB29*'Unit emission'!T72)*3412969.28327645/Lifetime!$C27</f>
        <v>0</v>
      </c>
      <c r="EK116" s="9">
        <f>('RCP26 scenario'!BC29*'Unit emission'!U72)*3412969.28327645/Lifetime!$C27</f>
        <v>0</v>
      </c>
      <c r="EL116" s="9">
        <f>('RCP26 scenario'!BD29*'Unit emission'!V72)*3412969.28327645/Lifetime!$C27</f>
        <v>0</v>
      </c>
      <c r="EM116" s="9">
        <f>('RCP26 scenario'!BE29*'Unit emission'!W72)*3412969.28327645/Lifetime!$C27</f>
        <v>0</v>
      </c>
      <c r="EN116" s="9">
        <f>('RCP26 scenario'!BF29*'Unit emission'!X72)*3412969.28327645/Lifetime!$C27</f>
        <v>0</v>
      </c>
      <c r="EO116" s="9">
        <f>('RCP26 scenario'!BG29*'Unit emission'!Y72)*3412969.28327645/Lifetime!$C27</f>
        <v>0</v>
      </c>
      <c r="EP116" s="9">
        <f>('RCP26 scenario'!BH29*'Unit emission'!Z72)*3412969.28327645/Lifetime!$C27</f>
        <v>0</v>
      </c>
      <c r="EQ116" s="9">
        <f>('RCP26 scenario'!BI29*'Unit emission'!AA72)*3412969.28327645/Lifetime!$C27</f>
        <v>0</v>
      </c>
      <c r="ER116" s="9">
        <f>('RCP26 scenario'!BJ29*'Unit emission'!AB72)*3412969.28327645/Lifetime!$C27</f>
        <v>0</v>
      </c>
      <c r="ES116" s="9">
        <f>('RCP26 scenario'!BK29*'Unit emission'!AC72)*3412969.28327645/Lifetime!$C27</f>
        <v>0</v>
      </c>
      <c r="ET116" s="9">
        <f>('RCP26 scenario'!BL29*'Unit emission'!AD72)*3412969.28327645/Lifetime!$C27</f>
        <v>0</v>
      </c>
      <c r="EU116" s="9">
        <f>('RCP26 scenario'!BM29*'Unit emission'!AE72)*3412969.28327645/Lifetime!$C27</f>
        <v>0</v>
      </c>
      <c r="EV116" s="9">
        <f>('RCP26 scenario'!BN29*'Unit emission'!AF72)*3412969.28327645/Lifetime!$C27</f>
        <v>0</v>
      </c>
      <c r="EW116" s="9">
        <f>('RCP26 scenario'!BO29*'Unit emission'!AG72)*3412969.28327645/Lifetime!$C27</f>
        <v>0</v>
      </c>
      <c r="EX116" s="9">
        <f>('RCP26 scenario'!BP29*'Unit emission'!AH72)*3412969.28327645/Lifetime!$C27</f>
        <v>0</v>
      </c>
      <c r="EY116" s="9">
        <f>('RCP26 scenario'!BQ29*'Unit emission'!AI72)*3412969.28327645/Lifetime!$C27</f>
        <v>0</v>
      </c>
      <c r="EZ116" s="9">
        <f>('RCP26 scenario'!BR29*'Unit emission'!AJ72)*3412969.28327645</f>
        <v>0</v>
      </c>
      <c r="FA116" s="9">
        <f>('RCP26 scenario'!BS29*'Unit emission'!T72)*3412969.28327645/Lifetime!$C27</f>
        <v>0</v>
      </c>
      <c r="FB116" s="9">
        <f>('RCP26 scenario'!BT29*'Unit emission'!U72)*3412969.28327645/Lifetime!$C27</f>
        <v>0</v>
      </c>
      <c r="FC116" s="9">
        <f>('RCP26 scenario'!BU29*'Unit emission'!V72)*3412969.28327645/Lifetime!$C27</f>
        <v>0</v>
      </c>
      <c r="FD116" s="9">
        <f>('RCP26 scenario'!BV29*'Unit emission'!W72)*3412969.28327645/Lifetime!$C27</f>
        <v>0</v>
      </c>
      <c r="FE116" s="9">
        <f>('RCP26 scenario'!BW29*'Unit emission'!X72)*3412969.28327645/Lifetime!$C27</f>
        <v>0</v>
      </c>
      <c r="FF116" s="9">
        <f>('RCP26 scenario'!BX29*'Unit emission'!Y72)*3412969.28327645/Lifetime!$C27</f>
        <v>0</v>
      </c>
      <c r="FG116" s="9">
        <f>('RCP26 scenario'!BY29*'Unit emission'!Z72)*3412969.28327645/Lifetime!$C27</f>
        <v>0</v>
      </c>
      <c r="FH116" s="9">
        <f>('RCP26 scenario'!BZ29*'Unit emission'!AA72)*3412969.28327645/Lifetime!$C27</f>
        <v>0</v>
      </c>
      <c r="FI116" s="9">
        <f>('RCP26 scenario'!CA29*'Unit emission'!AB72)*3412969.28327645/Lifetime!$C27</f>
        <v>0</v>
      </c>
      <c r="FJ116" s="9">
        <f>('RCP26 scenario'!CB29*'Unit emission'!AC72)*3412969.28327645/Lifetime!$C27</f>
        <v>0</v>
      </c>
      <c r="FK116" s="9">
        <f>('RCP26 scenario'!CC29*'Unit emission'!AD72)*3412969.28327645/Lifetime!$C27</f>
        <v>0</v>
      </c>
      <c r="FL116" s="9">
        <f>('RCP26 scenario'!CD29*'Unit emission'!AE72)*3412969.28327645/Lifetime!$C27</f>
        <v>0</v>
      </c>
      <c r="FM116" s="9">
        <f>('RCP26 scenario'!CE29*'Unit emission'!AF72)*3412969.28327645/Lifetime!$C27</f>
        <v>0</v>
      </c>
      <c r="FN116" s="9">
        <f>('RCP26 scenario'!CF29*'Unit emission'!AG72)*3412969.28327645/Lifetime!$C27</f>
        <v>0</v>
      </c>
      <c r="FO116" s="9">
        <f>('RCP26 scenario'!CG29*'Unit emission'!AH72)*3412969.28327645/Lifetime!$C27</f>
        <v>0</v>
      </c>
      <c r="FP116" s="9">
        <f>('RCP26 scenario'!CH29*'Unit emission'!AI72)*3412969.28327645/Lifetime!$C27</f>
        <v>0</v>
      </c>
      <c r="FS116">
        <v>2035</v>
      </c>
      <c r="FT116">
        <f>('RCP19 scenario'!C29*'Unit emission'!AK72)*3412969.28327645/Lifetime!$C27</f>
        <v>0</v>
      </c>
      <c r="FU116">
        <f>('RCP19 scenario'!D29*'Unit emission'!AL72)*3412969.28327645/Lifetime!$C27</f>
        <v>0</v>
      </c>
      <c r="FV116">
        <f>('RCP19 scenario'!E29*'Unit emission'!AM72)*3412969.28327645/Lifetime!$C27</f>
        <v>0</v>
      </c>
      <c r="FW116">
        <f>('RCP19 scenario'!F29*'Unit emission'!AN72)*3412969.28327645/Lifetime!$C27</f>
        <v>0</v>
      </c>
      <c r="FX116">
        <f>('RCP19 scenario'!G29*'Unit emission'!AO72)*3412969.28327645/Lifetime!$C27</f>
        <v>0</v>
      </c>
      <c r="FY116">
        <f>('RCP19 scenario'!H29*'Unit emission'!AP72)*3412969.28327645/Lifetime!$C27</f>
        <v>0</v>
      </c>
      <c r="FZ116">
        <f>('RCP19 scenario'!I29*'Unit emission'!AQ72)*3412969.28327645/Lifetime!$C27</f>
        <v>0</v>
      </c>
      <c r="GA116">
        <f>('RCP19 scenario'!J29*'Unit emission'!AR72)*3412969.28327645/Lifetime!$C27</f>
        <v>0</v>
      </c>
      <c r="GB116">
        <f>('RCP19 scenario'!K29*'Unit emission'!AS72)*3412969.28327645/Lifetime!$C27</f>
        <v>0</v>
      </c>
      <c r="GC116">
        <f>('RCP19 scenario'!L29*'Unit emission'!AT72)*3412969.28327645/Lifetime!$C27</f>
        <v>0</v>
      </c>
      <c r="GD116">
        <f>('RCP19 scenario'!M29*'Unit emission'!AU72)*3412969.28327645/Lifetime!$C27</f>
        <v>0</v>
      </c>
      <c r="GE116">
        <f>('RCP19 scenario'!N29*'Unit emission'!AV72)*3412969.28327645/Lifetime!$C27</f>
        <v>0</v>
      </c>
      <c r="GF116">
        <f>('RCP19 scenario'!O29*'Unit emission'!AW72)*3412969.28327645/Lifetime!$C27</f>
        <v>0</v>
      </c>
      <c r="GG116">
        <f>('RCP19 scenario'!P29*'Unit emission'!AX72)*3412969.28327645/Lifetime!$C27</f>
        <v>0</v>
      </c>
      <c r="GH116">
        <f>('RCP19 scenario'!Q29*'Unit emission'!AY72)*3412969.28327645/Lifetime!$C27</f>
        <v>0</v>
      </c>
      <c r="GI116">
        <f>('RCP19 scenario'!R29*'Unit emission'!AZ72)*3412969.28327645/Lifetime!$C27</f>
        <v>0</v>
      </c>
      <c r="GJ116">
        <f>('RCP19 scenario'!S29*'Unit emission'!BA72)*3412969.28327645</f>
        <v>0</v>
      </c>
      <c r="GK116">
        <f>('RCP19 scenario'!T29*'Unit emission'!AK72)*3412969.28327645/Lifetime!$C27</f>
        <v>394074410.1399039</v>
      </c>
      <c r="GL116">
        <f>('RCP19 scenario'!U29*'Unit emission'!AL72)*3412969.28327645/Lifetime!$C27</f>
        <v>143169034.68192691</v>
      </c>
      <c r="GM116">
        <f>('RCP19 scenario'!V29*'Unit emission'!AM72)*3412969.28327645/Lifetime!$C27</f>
        <v>56227267.152171448</v>
      </c>
      <c r="GN116">
        <f>('RCP19 scenario'!W29*'Unit emission'!AN72)*3412969.28327645/Lifetime!$C27</f>
        <v>23874447.672390115</v>
      </c>
      <c r="GO116">
        <f>('RCP19 scenario'!X29*'Unit emission'!AO72)*3412969.28327645/Lifetime!$C27</f>
        <v>158159233.62617114</v>
      </c>
      <c r="GP116">
        <f>('RCP19 scenario'!Y29*'Unit emission'!AP72)*3412969.28327645/Lifetime!$C27</f>
        <v>4977294.0555638587</v>
      </c>
      <c r="GQ116">
        <f>('RCP19 scenario'!Z29*'Unit emission'!AQ72)*3412969.28327645/Lifetime!$C27</f>
        <v>15114091.579649569</v>
      </c>
      <c r="GR116">
        <f>('RCP19 scenario'!AA29*'Unit emission'!AR72)*3412969.28327645/Lifetime!$C27</f>
        <v>116475124.16247979</v>
      </c>
      <c r="GS116">
        <f>('RCP19 scenario'!AB29*'Unit emission'!AS72)*3412969.28327645/Lifetime!$C27</f>
        <v>391876662.86111921</v>
      </c>
      <c r="GT116">
        <f>('RCP19 scenario'!AC29*'Unit emission'!AT72)*3412969.28327645/Lifetime!$C27</f>
        <v>50111385.653042823</v>
      </c>
      <c r="GU116">
        <f>('RCP19 scenario'!AD29*'Unit emission'!AU72)*3412969.28327645/Lifetime!$C27</f>
        <v>77867749.499443367</v>
      </c>
      <c r="GV116">
        <f>('RCP19 scenario'!AE29*'Unit emission'!AV72)*3412969.28327645/Lifetime!$C27</f>
        <v>10787902.825692972</v>
      </c>
      <c r="GW116">
        <f>('RCP19 scenario'!AF29*'Unit emission'!AW72)*3412969.28327645/Lifetime!$C27</f>
        <v>18537349.096207246</v>
      </c>
      <c r="GX116">
        <f>('RCP19 scenario'!AG29*'Unit emission'!AX72)*3412969.28327645/Lifetime!$C27</f>
        <v>41174489.86806576</v>
      </c>
      <c r="GY116">
        <f>('RCP19 scenario'!AH29*'Unit emission'!AY72)*3412969.28327645/Lifetime!$C27</f>
        <v>23075027.726810325</v>
      </c>
      <c r="GZ116">
        <f>('RCP19 scenario'!AI29*'Unit emission'!AZ72)*3412969.28327645/Lifetime!$C27</f>
        <v>123161131.39753392</v>
      </c>
      <c r="HA116">
        <f>('RCP19 scenario'!AJ29*'Unit emission'!BA72)*3412969.28327645</f>
        <v>0</v>
      </c>
      <c r="HB116">
        <f>('RCP19 scenario'!AK29*'Unit emission'!AK72)*3412969.28327645/Lifetime!$C27</f>
        <v>788148820.27980506</v>
      </c>
      <c r="HC116">
        <f>('RCP19 scenario'!AL29*'Unit emission'!AL72)*3412969.28327645/Lifetime!$C27</f>
        <v>287119121.53973943</v>
      </c>
      <c r="HD116">
        <f>('RCP19 scenario'!AM29*'Unit emission'!AM72)*3412969.28327645/Lifetime!$C27</f>
        <v>64965281.038587585</v>
      </c>
      <c r="HE116">
        <f>('RCP19 scenario'!AN29*'Unit emission'!AN72)*3412969.28327645/Lifetime!$C27</f>
        <v>44806070.213791251</v>
      </c>
      <c r="HF116">
        <f>('RCP19 scenario'!AO29*'Unit emission'!AO72)*3412969.28327645/Lifetime!$C27</f>
        <v>316318467.25234228</v>
      </c>
      <c r="HG116">
        <f>('RCP19 scenario'!AP29*'Unit emission'!AP72)*3412969.28327645/Lifetime!$C27</f>
        <v>9954588.1111276764</v>
      </c>
      <c r="HH116">
        <f>('RCP19 scenario'!AQ29*'Unit emission'!AQ72)*3412969.28327645/Lifetime!$C27</f>
        <v>30228183.159299202</v>
      </c>
      <c r="HI116">
        <f>('RCP19 scenario'!AR29*'Unit emission'!AR72)*3412969.28327645/Lifetime!$C27</f>
        <v>232950248.32496026</v>
      </c>
      <c r="HJ116">
        <f>('RCP19 scenario'!AS29*'Unit emission'!AS72)*3412969.28327645/Lifetime!$C27</f>
        <v>783753325.72223842</v>
      </c>
      <c r="HK116">
        <f>('RCP19 scenario'!AT29*'Unit emission'!AT72)*3412969.28327645/Lifetime!$C27</f>
        <v>100222771.30608565</v>
      </c>
      <c r="HL116">
        <f>('RCP19 scenario'!AU29*'Unit emission'!AU72)*3412969.28327645/Lifetime!$C27</f>
        <v>155735498.99888745</v>
      </c>
      <c r="HM116">
        <f>('RCP19 scenario'!AV29*'Unit emission'!AV72)*3412969.28327645/Lifetime!$C27</f>
        <v>21575805.651386019</v>
      </c>
      <c r="HN116">
        <f>('RCP19 scenario'!AW29*'Unit emission'!AW72)*3412969.28327645/Lifetime!$C27</f>
        <v>37074698.192414492</v>
      </c>
      <c r="HO116">
        <f>('RCP19 scenario'!AX29*'Unit emission'!AX72)*3412969.28327645/Lifetime!$C27</f>
        <v>82348979.736131221</v>
      </c>
      <c r="HP116">
        <f>('RCP19 scenario'!AY29*'Unit emission'!AY72)*3412969.28327645/Lifetime!$C27</f>
        <v>46150055.45362065</v>
      </c>
      <c r="HQ116">
        <f>('RCP19 scenario'!AZ29*'Unit emission'!AZ72)*3412969.28327645/Lifetime!$C27</f>
        <v>246322262.79506785</v>
      </c>
      <c r="HR116">
        <f>('RCP19 scenario'!BA29*'Unit emission'!BA72)*3412969.28327645</f>
        <v>0</v>
      </c>
      <c r="HS116" s="9">
        <f>('RCP19 scenario'!BB29*'Unit emission'!AK72)*3412969.28327645/Lifetime!$C27</f>
        <v>0</v>
      </c>
      <c r="HT116" s="9">
        <f>('RCP19 scenario'!BC29*'Unit emission'!AL72)*3412969.28327645/Lifetime!$C27</f>
        <v>0</v>
      </c>
      <c r="HU116" s="9">
        <f>('RCP19 scenario'!BD29*'Unit emission'!AM72)*3412969.28327645/Lifetime!$C27</f>
        <v>0</v>
      </c>
      <c r="HV116" s="9">
        <f>('RCP19 scenario'!BE29*'Unit emission'!AN72)*3412969.28327645/Lifetime!$C27</f>
        <v>0</v>
      </c>
      <c r="HW116" s="9">
        <f>('RCP19 scenario'!BF29*'Unit emission'!AO72)*3412969.28327645/Lifetime!$C27</f>
        <v>0</v>
      </c>
      <c r="HX116" s="9">
        <f>('RCP19 scenario'!BG29*'Unit emission'!AP72)*3412969.28327645/Lifetime!$C27</f>
        <v>0</v>
      </c>
      <c r="HY116" s="9">
        <f>('RCP19 scenario'!BH29*'Unit emission'!AQ72)*3412969.28327645/Lifetime!$C27</f>
        <v>0</v>
      </c>
      <c r="HZ116" s="9">
        <f>('RCP19 scenario'!BI29*'Unit emission'!AR72)*3412969.28327645/Lifetime!$C27</f>
        <v>0</v>
      </c>
      <c r="IA116" s="9">
        <f>('RCP19 scenario'!BJ29*'Unit emission'!AS72)*3412969.28327645/Lifetime!$C27</f>
        <v>0</v>
      </c>
      <c r="IB116" s="9">
        <f>('RCP19 scenario'!BK29*'Unit emission'!AT72)*3412969.28327645/Lifetime!$C27</f>
        <v>0</v>
      </c>
      <c r="IC116" s="9">
        <f>('RCP19 scenario'!BL29*'Unit emission'!AU72)*3412969.28327645/Lifetime!$C27</f>
        <v>0</v>
      </c>
      <c r="ID116" s="9">
        <f>('RCP19 scenario'!BM29*'Unit emission'!AV72)*3412969.28327645/Lifetime!$C27</f>
        <v>0</v>
      </c>
      <c r="IE116" s="9">
        <f>('RCP19 scenario'!BN29*'Unit emission'!AW72)*3412969.28327645/Lifetime!$C27</f>
        <v>0</v>
      </c>
      <c r="IF116" s="9">
        <f>('RCP19 scenario'!BO29*'Unit emission'!AX72)*3412969.28327645/Lifetime!$C27</f>
        <v>0</v>
      </c>
      <c r="IG116" s="9">
        <f>('RCP19 scenario'!BP29*'Unit emission'!AY72)*3412969.28327645/Lifetime!$C27</f>
        <v>0</v>
      </c>
      <c r="IH116" s="9">
        <f>('RCP19 scenario'!BQ29*'Unit emission'!AZ72)*3412969.28327645/Lifetime!$C27</f>
        <v>0</v>
      </c>
      <c r="II116" s="9">
        <f>('RCP19 scenario'!BR29*'Unit emission'!BA72)*3412969.28327645</f>
        <v>0</v>
      </c>
      <c r="IJ116" s="9">
        <f>('RCP19 scenario'!BS29*'Unit emission'!AK72)*3412969.28327645/Lifetime!$C27</f>
        <v>0</v>
      </c>
      <c r="IK116" s="9">
        <f>('RCP19 scenario'!BT29*'Unit emission'!AL72)*3412969.28327645/Lifetime!$C27</f>
        <v>0</v>
      </c>
      <c r="IL116" s="9">
        <f>('RCP19 scenario'!BU29*'Unit emission'!AM72)*3412969.28327645/Lifetime!$C27</f>
        <v>0</v>
      </c>
      <c r="IM116" s="9">
        <f>('RCP19 scenario'!BV29*'Unit emission'!AN72)*3412969.28327645/Lifetime!$C27</f>
        <v>0</v>
      </c>
      <c r="IN116" s="9">
        <f>('RCP19 scenario'!BW29*'Unit emission'!AO72)*3412969.28327645/Lifetime!$C27</f>
        <v>0</v>
      </c>
      <c r="IO116" s="9">
        <f>('RCP19 scenario'!BX29*'Unit emission'!AP72)*3412969.28327645/Lifetime!$C27</f>
        <v>0</v>
      </c>
      <c r="IP116" s="9">
        <f>('RCP19 scenario'!BY29*'Unit emission'!AQ72)*3412969.28327645/Lifetime!$C27</f>
        <v>0</v>
      </c>
      <c r="IQ116" s="9">
        <f>('RCP19 scenario'!BZ29*'Unit emission'!AR72)*3412969.28327645/Lifetime!$C27</f>
        <v>0</v>
      </c>
      <c r="IR116" s="9">
        <f>('RCP19 scenario'!CA29*'Unit emission'!AS72)*3412969.28327645/Lifetime!$C27</f>
        <v>0</v>
      </c>
      <c r="IS116" s="9">
        <f>('RCP19 scenario'!CB29*'Unit emission'!AT72)*3412969.28327645/Lifetime!$C27</f>
        <v>0</v>
      </c>
      <c r="IT116" s="9">
        <f>('RCP19 scenario'!CC29*'Unit emission'!AU72)*3412969.28327645/Lifetime!$C27</f>
        <v>0</v>
      </c>
      <c r="IU116" s="9">
        <f>('RCP19 scenario'!CD29*'Unit emission'!AV72)*3412969.28327645/Lifetime!$C27</f>
        <v>0</v>
      </c>
      <c r="IV116" s="9">
        <f>('RCP19 scenario'!CE29*'Unit emission'!AW72)*3412969.28327645/Lifetime!$C27</f>
        <v>0</v>
      </c>
      <c r="IW116" s="9">
        <f>('RCP19 scenario'!CF29*'Unit emission'!AX72)*3412969.28327645/Lifetime!$C27</f>
        <v>0</v>
      </c>
      <c r="IX116" s="9">
        <f>('RCP19 scenario'!CG29*'Unit emission'!AY72)*3412969.28327645/Lifetime!$C27</f>
        <v>0</v>
      </c>
      <c r="IY116" s="9">
        <f>('RCP19 scenario'!CH29*'Unit emission'!AZ72)*3412969.28327645/Lifetime!$C27</f>
        <v>0</v>
      </c>
    </row>
    <row r="117" spans="1:259" x14ac:dyDescent="0.25">
      <c r="A117">
        <v>2036</v>
      </c>
      <c r="B117">
        <f>('Base-scenario'!C30*'Unit emission'!C73)*3412969.28327645/Lifetime!$C28</f>
        <v>0</v>
      </c>
      <c r="C117">
        <f>('Base-scenario'!D30*'Unit emission'!D73)*3412969.28327645/Lifetime!$C28</f>
        <v>0</v>
      </c>
      <c r="D117">
        <f>('Base-scenario'!E30*'Unit emission'!E73)*3412969.28327645/Lifetime!$C28</f>
        <v>0</v>
      </c>
      <c r="E117">
        <f>('Base-scenario'!F30*'Unit emission'!F73)*3412969.28327645/Lifetime!$C28</f>
        <v>0</v>
      </c>
      <c r="F117">
        <f>('Base-scenario'!G30*'Unit emission'!G73)*3412969.28327645/Lifetime!$C28</f>
        <v>0</v>
      </c>
      <c r="G117">
        <f>('Base-scenario'!H30*'Unit emission'!H73)*3412969.28327645/Lifetime!$C28</f>
        <v>0</v>
      </c>
      <c r="H117">
        <f>('Base-scenario'!I30*'Unit emission'!I73)*3412969.28327645/Lifetime!$C28</f>
        <v>0</v>
      </c>
      <c r="I117">
        <f>('Base-scenario'!J30*'Unit emission'!J73)*3412969.28327645/Lifetime!$C28</f>
        <v>0</v>
      </c>
      <c r="J117">
        <f>('Base-scenario'!K30*'Unit emission'!K73)*3412969.28327645/Lifetime!$C28</f>
        <v>0</v>
      </c>
      <c r="K117">
        <f>('Base-scenario'!L30*'Unit emission'!L73)*3412969.28327645/Lifetime!$C28</f>
        <v>0</v>
      </c>
      <c r="L117">
        <f>('Base-scenario'!M30*'Unit emission'!M73)*3412969.28327645/Lifetime!$C28</f>
        <v>0</v>
      </c>
      <c r="M117">
        <f>('Base-scenario'!N30*'Unit emission'!N73)*3412969.28327645/Lifetime!$C28</f>
        <v>0</v>
      </c>
      <c r="N117">
        <f>('Base-scenario'!O30*'Unit emission'!O73)*3412969.28327645/Lifetime!$C28</f>
        <v>0</v>
      </c>
      <c r="O117">
        <f>('Base-scenario'!P30*'Unit emission'!P73)*3412969.28327645/Lifetime!$C28</f>
        <v>0</v>
      </c>
      <c r="P117">
        <f>('Base-scenario'!Q30*'Unit emission'!Q73)*3412969.28327645/Lifetime!$C28</f>
        <v>0</v>
      </c>
      <c r="Q117">
        <f>('Base-scenario'!R30*'Unit emission'!R73)*3412969.28327645/Lifetime!$C28</f>
        <v>0</v>
      </c>
      <c r="R117">
        <v>26</v>
      </c>
      <c r="S117">
        <f>('Base-scenario'!T30*'Unit emission'!C73)*3412969.28327645/Lifetime!$C28</f>
        <v>272926901.37065184</v>
      </c>
      <c r="T117">
        <f>('Base-scenario'!U30*'Unit emission'!D73)*3412969.28327645/Lifetime!$C28</f>
        <v>96090555.04017967</v>
      </c>
      <c r="U117">
        <f>('Base-scenario'!V30*'Unit emission'!E73)*3412969.28327645/Lifetime!$C28</f>
        <v>0</v>
      </c>
      <c r="V117">
        <f>('Base-scenario'!W30*'Unit emission'!F73)*3412969.28327645/Lifetime!$C28</f>
        <v>15785117.498889158</v>
      </c>
      <c r="W117">
        <f>('Base-scenario'!X30*'Unit emission'!G73)*3412969.28327645/Lifetime!$C28</f>
        <v>194424526.05789566</v>
      </c>
      <c r="X117">
        <f>('Base-scenario'!Y30*'Unit emission'!H73)*3412969.28327645/Lifetime!$C28</f>
        <v>6413815.6864280961</v>
      </c>
      <c r="Y117">
        <f>('Base-scenario'!Z30*'Unit emission'!I73)*3412969.28327645/Lifetime!$C28</f>
        <v>10884502.317491869</v>
      </c>
      <c r="Z117">
        <f>('Base-scenario'!AA30*'Unit emission'!J73)*3412969.28327645/Lifetime!$C28</f>
        <v>39305476.51113762</v>
      </c>
      <c r="AA117">
        <f>('Base-scenario'!AB30*'Unit emission'!K73)*3412969.28327645/Lifetime!$C28</f>
        <v>237350256.34313011</v>
      </c>
      <c r="AB117">
        <f>('Base-scenario'!AC30*'Unit emission'!L73)*3412969.28327645/Lifetime!$C28</f>
        <v>29037505.39221501</v>
      </c>
      <c r="AC117">
        <f>('Base-scenario'!AD30*'Unit emission'!M73)*3412969.28327645/Lifetime!$C28</f>
        <v>36729855.267090179</v>
      </c>
      <c r="AD117">
        <f>('Base-scenario'!AE30*'Unit emission'!N73)*3412969.28327645/Lifetime!$C28</f>
        <v>5875403.9058857271</v>
      </c>
      <c r="AE117">
        <f>('Base-scenario'!AF30*'Unit emission'!O73)*3412969.28327645/Lifetime!$C28</f>
        <v>16386343.812057849</v>
      </c>
      <c r="AF117">
        <f>('Base-scenario'!AG30*'Unit emission'!P73)*3412969.28327645/Lifetime!$C28</f>
        <v>17231103.526847549</v>
      </c>
      <c r="AG117">
        <f>('Base-scenario'!AH30*'Unit emission'!Q73)*3412969.28327645/Lifetime!$C28</f>
        <v>11494777.321777672</v>
      </c>
      <c r="AH117">
        <f>('Base-scenario'!AI30*'Unit emission'!R73)*3412969.28327645/Lifetime!$C28</f>
        <v>72571811.67166087</v>
      </c>
      <c r="AI117">
        <v>26</v>
      </c>
      <c r="AJ117">
        <f>('Base-scenario'!AK30*'Unit emission'!C73)*3412969.28327645/Lifetime!$C28</f>
        <v>545853802.74130547</v>
      </c>
      <c r="AK117">
        <f>('Base-scenario'!AL30*'Unit emission'!D73)*3412969.28327645/Lifetime!$C28</f>
        <v>189987232.54586974</v>
      </c>
      <c r="AL117">
        <f>('Base-scenario'!AM30*'Unit emission'!E73)*3412969.28327645/Lifetime!$C28</f>
        <v>0</v>
      </c>
      <c r="AM117">
        <f>('Base-scenario'!AN30*'Unit emission'!F73)*3412969.28327645/Lifetime!$C28</f>
        <v>31570234.997778472</v>
      </c>
      <c r="AN117">
        <f>('Base-scenario'!AO30*'Unit emission'!G73)*3412969.28327645/Lifetime!$C28</f>
        <v>388849052.11579013</v>
      </c>
      <c r="AO117">
        <f>('Base-scenario'!AP30*'Unit emission'!H73)*3412969.28327645/Lifetime!$C28</f>
        <v>12827631.372856192</v>
      </c>
      <c r="AP117">
        <f>('Base-scenario'!AQ30*'Unit emission'!I73)*3412969.28327645/Lifetime!$C28</f>
        <v>14343380.919207798</v>
      </c>
      <c r="AQ117">
        <f>('Base-scenario'!AR30*'Unit emission'!J73)*3412969.28327645/Lifetime!$C28</f>
        <v>78610953.022275239</v>
      </c>
      <c r="AR117">
        <f>('Base-scenario'!AS30*'Unit emission'!K73)*3412969.28327645/Lifetime!$C28</f>
        <v>474700512.68626022</v>
      </c>
      <c r="AS117">
        <f>('Base-scenario'!AT30*'Unit emission'!L73)*3412969.28327645/Lifetime!$C28</f>
        <v>58075010.784430176</v>
      </c>
      <c r="AT117">
        <f>('Base-scenario'!AU30*'Unit emission'!M73)*3412969.28327645/Lifetime!$C28</f>
        <v>73459710.534180358</v>
      </c>
      <c r="AU117">
        <f>('Base-scenario'!AV30*'Unit emission'!N73)*3412969.28327645/Lifetime!$C28</f>
        <v>11750807.811771471</v>
      </c>
      <c r="AV117">
        <f>('Base-scenario'!AW30*'Unit emission'!O73)*3412969.28327645/Lifetime!$C28</f>
        <v>32772687.62411584</v>
      </c>
      <c r="AW117">
        <f>('Base-scenario'!AX30*'Unit emission'!P73)*3412969.28327645/Lifetime!$C28</f>
        <v>34462207.053695098</v>
      </c>
      <c r="AX117">
        <f>('Base-scenario'!AY30*'Unit emission'!Q73)*3412969.28327645/Lifetime!$C28</f>
        <v>22989554.643555321</v>
      </c>
      <c r="AY117">
        <f>('Base-scenario'!AZ30*'Unit emission'!R73)*3412969.28327645/Lifetime!$C28</f>
        <v>145143623.34332192</v>
      </c>
      <c r="AZ117">
        <v>26</v>
      </c>
      <c r="BA117" s="9">
        <f>('Base-scenario'!BB30*'Unit emission'!C73)*3412969.28327645/Lifetime!$C28</f>
        <v>0</v>
      </c>
      <c r="BB117" s="9">
        <f>('Base-scenario'!BC30*'Unit emission'!D73)*3412969.28327645/Lifetime!$C28</f>
        <v>0</v>
      </c>
      <c r="BC117" s="9">
        <f>('Base-scenario'!BD30*'Unit emission'!E73)*3412969.28327645/Lifetime!$C28</f>
        <v>0</v>
      </c>
      <c r="BD117" s="9">
        <f>('Base-scenario'!BE30*'Unit emission'!F73)*3412969.28327645/Lifetime!$C28</f>
        <v>0</v>
      </c>
      <c r="BE117" s="9">
        <f>('Base-scenario'!BF30*'Unit emission'!G73)*3412969.28327645/Lifetime!$C28</f>
        <v>0</v>
      </c>
      <c r="BF117" s="9">
        <f>('Base-scenario'!BG30*'Unit emission'!H73)*3412969.28327645/Lifetime!$C28</f>
        <v>0</v>
      </c>
      <c r="BG117" s="9">
        <f>('Base-scenario'!BH30*'Unit emission'!I73)*3412969.28327645/Lifetime!$C28</f>
        <v>0</v>
      </c>
      <c r="BH117" s="9">
        <f>('Base-scenario'!BI30*'Unit emission'!J73)*3412969.28327645/Lifetime!$C28</f>
        <v>0</v>
      </c>
      <c r="BI117" s="9">
        <f>('Base-scenario'!BJ30*'Unit emission'!K73)*3412969.28327645/Lifetime!$C28</f>
        <v>0</v>
      </c>
      <c r="BJ117" s="9">
        <f>('Base-scenario'!BK30*'Unit emission'!L73)*3412969.28327645/Lifetime!$C28</f>
        <v>0</v>
      </c>
      <c r="BK117" s="9">
        <f>('Base-scenario'!BL30*'Unit emission'!M73)*3412969.28327645/Lifetime!$C28</f>
        <v>0</v>
      </c>
      <c r="BL117" s="9">
        <f>('Base-scenario'!BM30*'Unit emission'!N73)*3412969.28327645/Lifetime!$C28</f>
        <v>0</v>
      </c>
      <c r="BM117" s="9">
        <f>('Base-scenario'!BN30*'Unit emission'!O73)*3412969.28327645/Lifetime!$C28</f>
        <v>0</v>
      </c>
      <c r="BN117" s="9">
        <f>('Base-scenario'!BO30*'Unit emission'!P73)*3412969.28327645/Lifetime!$C28</f>
        <v>0</v>
      </c>
      <c r="BO117" s="9">
        <f>('Base-scenario'!BP30*'Unit emission'!Q73)*3412969.28327645/Lifetime!$C28</f>
        <v>0</v>
      </c>
      <c r="BP117" s="9">
        <f>('Base-scenario'!BQ30*'Unit emission'!R73)*3412969.28327645/Lifetime!$C28</f>
        <v>0</v>
      </c>
      <c r="BQ117" s="9">
        <v>26</v>
      </c>
      <c r="BR117" s="9">
        <f>('Base-scenario'!BS30*'Unit emission'!C73)*3412969.28327645/Lifetime!$C28</f>
        <v>0</v>
      </c>
      <c r="BS117" s="9">
        <f>('Base-scenario'!BT30*'Unit emission'!D73)*3412969.28327645/Lifetime!$C28</f>
        <v>0</v>
      </c>
      <c r="BT117" s="9">
        <f>('Base-scenario'!BU30*'Unit emission'!E73)*3412969.28327645/Lifetime!$C28</f>
        <v>0</v>
      </c>
      <c r="BU117" s="9">
        <f>('Base-scenario'!BV30*'Unit emission'!F73)*3412969.28327645/Lifetime!$C28</f>
        <v>0</v>
      </c>
      <c r="BV117" s="9">
        <f>('Base-scenario'!BW30*'Unit emission'!G73)*3412969.28327645/Lifetime!$C28</f>
        <v>0</v>
      </c>
      <c r="BW117" s="9">
        <f>('Base-scenario'!BX30*'Unit emission'!H73)*3412969.28327645/Lifetime!$C28</f>
        <v>0</v>
      </c>
      <c r="BX117" s="9">
        <f>('Base-scenario'!BY30*'Unit emission'!I73)*3412969.28327645/Lifetime!$C28</f>
        <v>0</v>
      </c>
      <c r="BY117" s="9">
        <f>('Base-scenario'!BZ30*'Unit emission'!J73)*3412969.28327645/Lifetime!$C28</f>
        <v>0</v>
      </c>
      <c r="BZ117" s="9">
        <f>('Base-scenario'!CA30*'Unit emission'!K73)*3412969.28327645/Lifetime!$C28</f>
        <v>0</v>
      </c>
      <c r="CA117" s="9">
        <f>('Base-scenario'!CB30*'Unit emission'!L73)*3412969.28327645/Lifetime!$C28</f>
        <v>0</v>
      </c>
      <c r="CB117" s="9">
        <f>('Base-scenario'!CC30*'Unit emission'!M73)*3412969.28327645/Lifetime!$C28</f>
        <v>0</v>
      </c>
      <c r="CC117" s="9">
        <f>('Base-scenario'!CD30*'Unit emission'!N73)*3412969.28327645/Lifetime!$C28</f>
        <v>0</v>
      </c>
      <c r="CD117" s="9">
        <f>('Base-scenario'!CE30*'Unit emission'!O73)*3412969.28327645/Lifetime!$C28</f>
        <v>0</v>
      </c>
      <c r="CE117" s="9">
        <f>('Base-scenario'!CF30*'Unit emission'!P73)*3412969.28327645/Lifetime!$C28</f>
        <v>0</v>
      </c>
      <c r="CF117" s="9">
        <f>('Base-scenario'!CG30*'Unit emission'!Q73)*3412969.28327645/Lifetime!$C28</f>
        <v>0</v>
      </c>
      <c r="CG117" s="9">
        <f>('Base-scenario'!CH30*'Unit emission'!R73)*3412969.28327645/Lifetime!$C28</f>
        <v>0</v>
      </c>
      <c r="CJ117">
        <v>2036</v>
      </c>
      <c r="CK117">
        <f>('RCP26 scenario'!C30*'Unit emission'!T73)*3412969.28327645/Lifetime!$C28</f>
        <v>0</v>
      </c>
      <c r="CL117">
        <f>('RCP26 scenario'!D30*'Unit emission'!U73)*3412969.28327645/Lifetime!$C28</f>
        <v>0</v>
      </c>
      <c r="CM117">
        <f>('RCP26 scenario'!E30*'Unit emission'!V73)*3412969.28327645/Lifetime!$C28</f>
        <v>0</v>
      </c>
      <c r="CN117">
        <f>('RCP26 scenario'!F30*'Unit emission'!W73)*3412969.28327645/Lifetime!$C28</f>
        <v>0</v>
      </c>
      <c r="CO117">
        <f>('RCP26 scenario'!G30*'Unit emission'!X73)*3412969.28327645/Lifetime!$C28</f>
        <v>0</v>
      </c>
      <c r="CP117">
        <f>('RCP26 scenario'!H30*'Unit emission'!Y73)*3412969.28327645/Lifetime!$C28</f>
        <v>0</v>
      </c>
      <c r="CQ117">
        <f>('RCP26 scenario'!I30*'Unit emission'!Z73)*3412969.28327645/Lifetime!$C28</f>
        <v>0</v>
      </c>
      <c r="CR117">
        <f>('RCP26 scenario'!J30*'Unit emission'!AA73)*3412969.28327645/Lifetime!$C28</f>
        <v>0</v>
      </c>
      <c r="CS117">
        <f>('RCP26 scenario'!K30*'Unit emission'!AB73)*3412969.28327645/Lifetime!$C28</f>
        <v>0</v>
      </c>
      <c r="CT117">
        <f>('RCP26 scenario'!L30*'Unit emission'!AC73)*3412969.28327645/Lifetime!$C28</f>
        <v>0</v>
      </c>
      <c r="CU117">
        <f>('RCP26 scenario'!M30*'Unit emission'!AD73)*3412969.28327645/Lifetime!$C28</f>
        <v>0</v>
      </c>
      <c r="CV117">
        <f>('RCP26 scenario'!N30*'Unit emission'!AE73)*3412969.28327645/Lifetime!$C28</f>
        <v>0</v>
      </c>
      <c r="CW117">
        <f>('RCP26 scenario'!O30*'Unit emission'!AF73)*3412969.28327645/Lifetime!$C28</f>
        <v>0</v>
      </c>
      <c r="CX117">
        <f>('RCP26 scenario'!P30*'Unit emission'!AG73)*3412969.28327645/Lifetime!$C28</f>
        <v>0</v>
      </c>
      <c r="CY117">
        <f>('RCP26 scenario'!Q30*'Unit emission'!AH73)*3412969.28327645/Lifetime!$C28</f>
        <v>0</v>
      </c>
      <c r="CZ117">
        <f>('RCP26 scenario'!R30*'Unit emission'!AI73)*3412969.28327645/Lifetime!$C28</f>
        <v>0</v>
      </c>
      <c r="DA117">
        <f>('RCP26 scenario'!S30*'Unit emission'!AJ73)*3412969.28327645</f>
        <v>0</v>
      </c>
      <c r="DB117">
        <f>('RCP26 scenario'!T30*'Unit emission'!T73)*3412969.28327645/Lifetime!$C28</f>
        <v>457749874.77458704</v>
      </c>
      <c r="DC117">
        <f>('RCP26 scenario'!U30*'Unit emission'!U73)*3412969.28327645/Lifetime!$C28</f>
        <v>160892034.54282662</v>
      </c>
      <c r="DD117">
        <f>('RCP26 scenario'!V30*'Unit emission'!V73)*3412969.28327645/Lifetime!$C28</f>
        <v>0</v>
      </c>
      <c r="DE117">
        <f>('RCP26 scenario'!W30*'Unit emission'!W73)*3412969.28327645/Lifetime!$C28</f>
        <v>21997266.688089974</v>
      </c>
      <c r="DF117">
        <f>('RCP26 scenario'!X30*'Unit emission'!X73)*3412969.28327645/Lifetime!$C28</f>
        <v>247724957.91593388</v>
      </c>
      <c r="DG117">
        <f>('RCP26 scenario'!Y30*'Unit emission'!Y73)*3412969.28327645/Lifetime!$C28</f>
        <v>11647338.862339349</v>
      </c>
      <c r="DH117">
        <f>('RCP26 scenario'!Z30*'Unit emission'!Z73)*3412969.28327645/Lifetime!$C28</f>
        <v>18484393.274132445</v>
      </c>
      <c r="DI117">
        <f>('RCP26 scenario'!AA30*'Unit emission'!AA73)*3412969.28327645/Lifetime!$C28</f>
        <v>68725060.468295991</v>
      </c>
      <c r="DJ117">
        <f>('RCP26 scenario'!AB30*'Unit emission'!AB73)*3412969.28327645/Lifetime!$C28</f>
        <v>373338150.52414018</v>
      </c>
      <c r="DK117">
        <f>('RCP26 scenario'!AC30*'Unit emission'!AC73)*3412969.28327645/Lifetime!$C28</f>
        <v>43507387.320285767</v>
      </c>
      <c r="DL117">
        <f>('RCP26 scenario'!AD30*'Unit emission'!AD73)*3412969.28327645/Lifetime!$C28</f>
        <v>99945439.601665109</v>
      </c>
      <c r="DM117">
        <f>('RCP26 scenario'!AE30*'Unit emission'!AE73)*3412969.28327645/Lifetime!$C28</f>
        <v>9739900.153592268</v>
      </c>
      <c r="DN117">
        <f>('RCP26 scenario'!AF30*'Unit emission'!AF73)*3412969.28327645/Lifetime!$C28</f>
        <v>27003548.706879143</v>
      </c>
      <c r="DO117">
        <f>('RCP26 scenario'!AG30*'Unit emission'!AG73)*3412969.28327645/Lifetime!$C28</f>
        <v>48649865.118617192</v>
      </c>
      <c r="DP117">
        <f>('RCP26 scenario'!AH30*'Unit emission'!AH73)*3412969.28327645/Lifetime!$C28</f>
        <v>27504645.004849758</v>
      </c>
      <c r="DQ117">
        <f>('RCP26 scenario'!AI30*'Unit emission'!AI73)*3412969.28327645/Lifetime!$C28</f>
        <v>130423631.36749734</v>
      </c>
      <c r="DR117">
        <f>('RCP26 scenario'!AJ30*'Unit emission'!AJ73)*3412969.28327645</f>
        <v>0</v>
      </c>
      <c r="DS117">
        <f>('RCP26 scenario'!AK30*'Unit emission'!T73)*3412969.28327645/Lifetime!$C28</f>
        <v>727353589.85234261</v>
      </c>
      <c r="DT117">
        <f>('RCP26 scenario'!AL30*'Unit emission'!U73)*3412969.28327645/Lifetime!$C28</f>
        <v>316825182.89860398</v>
      </c>
      <c r="DU117">
        <f>('RCP26 scenario'!AM30*'Unit emission'!V73)*3412969.28327645/Lifetime!$C28</f>
        <v>0</v>
      </c>
      <c r="DV117">
        <f>('RCP26 scenario'!AN30*'Unit emission'!W73)*3412969.28327645/Lifetime!$C28</f>
        <v>33737755.524500363</v>
      </c>
      <c r="DW117">
        <f>('RCP26 scenario'!AO30*'Unit emission'!X73)*3412969.28327645/Lifetime!$C28</f>
        <v>495449915.83186775</v>
      </c>
      <c r="DX117">
        <f>('RCP26 scenario'!AP30*'Unit emission'!Y73)*3412969.28327645/Lifetime!$C28</f>
        <v>23294677.724678602</v>
      </c>
      <c r="DY117">
        <f>('RCP26 scenario'!AQ30*'Unit emission'!Z73)*3412969.28327645/Lifetime!$C28</f>
        <v>23207548.558699127</v>
      </c>
      <c r="DZ117">
        <f>('RCP26 scenario'!AR30*'Unit emission'!AA73)*3412969.28327645/Lifetime!$C28</f>
        <v>137450120.93659124</v>
      </c>
      <c r="EA117">
        <f>('RCP26 scenario'!AS30*'Unit emission'!AB73)*3412969.28327645/Lifetime!$C28</f>
        <v>746676301.04828143</v>
      </c>
      <c r="EB117">
        <f>('RCP26 scenario'!AT30*'Unit emission'!AC73)*3412969.28327645/Lifetime!$C28</f>
        <v>87014774.640571535</v>
      </c>
      <c r="EC117">
        <f>('RCP26 scenario'!AU30*'Unit emission'!AD73)*3412969.28327645/Lifetime!$C28</f>
        <v>199890879.20332944</v>
      </c>
      <c r="ED117">
        <f>('RCP26 scenario'!AV30*'Unit emission'!AE73)*3412969.28327645/Lifetime!$C28</f>
        <v>19479800.30718451</v>
      </c>
      <c r="EE117">
        <f>('RCP26 scenario'!AW30*'Unit emission'!AF73)*3412969.28327645/Lifetime!$C28</f>
        <v>59151047.831753321</v>
      </c>
      <c r="EF117">
        <f>('RCP26 scenario'!AX30*'Unit emission'!AG73)*3412969.28327645/Lifetime!$C28</f>
        <v>97299730.237234488</v>
      </c>
      <c r="EG117">
        <f>('RCP26 scenario'!AY30*'Unit emission'!AH73)*3412969.28327645/Lifetime!$C28</f>
        <v>55009290.009699516</v>
      </c>
      <c r="EH117">
        <f>('RCP26 scenario'!AZ30*'Unit emission'!AI73)*3412969.28327645/Lifetime!$C28</f>
        <v>260847262.73499388</v>
      </c>
      <c r="EI117">
        <f>('RCP26 scenario'!BA30*'Unit emission'!AJ73)*3412969.28327645</f>
        <v>0</v>
      </c>
      <c r="EJ117" s="9">
        <f>('RCP26 scenario'!BB30*'Unit emission'!T73)*3412969.28327645/Lifetime!$C28</f>
        <v>0</v>
      </c>
      <c r="EK117" s="9">
        <f>('RCP26 scenario'!BC30*'Unit emission'!U73)*3412969.28327645/Lifetime!$C28</f>
        <v>0</v>
      </c>
      <c r="EL117" s="9">
        <f>('RCP26 scenario'!BD30*'Unit emission'!V73)*3412969.28327645/Lifetime!$C28</f>
        <v>0</v>
      </c>
      <c r="EM117" s="9">
        <f>('RCP26 scenario'!BE30*'Unit emission'!W73)*3412969.28327645/Lifetime!$C28</f>
        <v>0</v>
      </c>
      <c r="EN117" s="9">
        <f>('RCP26 scenario'!BF30*'Unit emission'!X73)*3412969.28327645/Lifetime!$C28</f>
        <v>0</v>
      </c>
      <c r="EO117" s="9">
        <f>('RCP26 scenario'!BG30*'Unit emission'!Y73)*3412969.28327645/Lifetime!$C28</f>
        <v>0</v>
      </c>
      <c r="EP117" s="9">
        <f>('RCP26 scenario'!BH30*'Unit emission'!Z73)*3412969.28327645/Lifetime!$C28</f>
        <v>0</v>
      </c>
      <c r="EQ117" s="9">
        <f>('RCP26 scenario'!BI30*'Unit emission'!AA73)*3412969.28327645/Lifetime!$C28</f>
        <v>0</v>
      </c>
      <c r="ER117" s="9">
        <f>('RCP26 scenario'!BJ30*'Unit emission'!AB73)*3412969.28327645/Lifetime!$C28</f>
        <v>0</v>
      </c>
      <c r="ES117" s="9">
        <f>('RCP26 scenario'!BK30*'Unit emission'!AC73)*3412969.28327645/Lifetime!$C28</f>
        <v>0</v>
      </c>
      <c r="ET117" s="9">
        <f>('RCP26 scenario'!BL30*'Unit emission'!AD73)*3412969.28327645/Lifetime!$C28</f>
        <v>0</v>
      </c>
      <c r="EU117" s="9">
        <f>('RCP26 scenario'!BM30*'Unit emission'!AE73)*3412969.28327645/Lifetime!$C28</f>
        <v>0</v>
      </c>
      <c r="EV117" s="9">
        <f>('RCP26 scenario'!BN30*'Unit emission'!AF73)*3412969.28327645/Lifetime!$C28</f>
        <v>0</v>
      </c>
      <c r="EW117" s="9">
        <f>('RCP26 scenario'!BO30*'Unit emission'!AG73)*3412969.28327645/Lifetime!$C28</f>
        <v>0</v>
      </c>
      <c r="EX117" s="9">
        <f>('RCP26 scenario'!BP30*'Unit emission'!AH73)*3412969.28327645/Lifetime!$C28</f>
        <v>0</v>
      </c>
      <c r="EY117" s="9">
        <f>('RCP26 scenario'!BQ30*'Unit emission'!AI73)*3412969.28327645/Lifetime!$C28</f>
        <v>0</v>
      </c>
      <c r="EZ117" s="9">
        <f>('RCP26 scenario'!BR30*'Unit emission'!AJ73)*3412969.28327645</f>
        <v>0</v>
      </c>
      <c r="FA117" s="9">
        <f>('RCP26 scenario'!BS30*'Unit emission'!T73)*3412969.28327645/Lifetime!$C28</f>
        <v>0</v>
      </c>
      <c r="FB117" s="9">
        <f>('RCP26 scenario'!BT30*'Unit emission'!U73)*3412969.28327645/Lifetime!$C28</f>
        <v>0</v>
      </c>
      <c r="FC117" s="9">
        <f>('RCP26 scenario'!BU30*'Unit emission'!V73)*3412969.28327645/Lifetime!$C28</f>
        <v>0</v>
      </c>
      <c r="FD117" s="9">
        <f>('RCP26 scenario'!BV30*'Unit emission'!W73)*3412969.28327645/Lifetime!$C28</f>
        <v>0</v>
      </c>
      <c r="FE117" s="9">
        <f>('RCP26 scenario'!BW30*'Unit emission'!X73)*3412969.28327645/Lifetime!$C28</f>
        <v>0</v>
      </c>
      <c r="FF117" s="9">
        <f>('RCP26 scenario'!BX30*'Unit emission'!Y73)*3412969.28327645/Lifetime!$C28</f>
        <v>0</v>
      </c>
      <c r="FG117" s="9">
        <f>('RCP26 scenario'!BY30*'Unit emission'!Z73)*3412969.28327645/Lifetime!$C28</f>
        <v>0</v>
      </c>
      <c r="FH117" s="9">
        <f>('RCP26 scenario'!BZ30*'Unit emission'!AA73)*3412969.28327645/Lifetime!$C28</f>
        <v>0</v>
      </c>
      <c r="FI117" s="9">
        <f>('RCP26 scenario'!CA30*'Unit emission'!AB73)*3412969.28327645/Lifetime!$C28</f>
        <v>0</v>
      </c>
      <c r="FJ117" s="9">
        <f>('RCP26 scenario'!CB30*'Unit emission'!AC73)*3412969.28327645/Lifetime!$C28</f>
        <v>0</v>
      </c>
      <c r="FK117" s="9">
        <f>('RCP26 scenario'!CC30*'Unit emission'!AD73)*3412969.28327645/Lifetime!$C28</f>
        <v>0</v>
      </c>
      <c r="FL117" s="9">
        <f>('RCP26 scenario'!CD30*'Unit emission'!AE73)*3412969.28327645/Lifetime!$C28</f>
        <v>0</v>
      </c>
      <c r="FM117" s="9">
        <f>('RCP26 scenario'!CE30*'Unit emission'!AF73)*3412969.28327645/Lifetime!$C28</f>
        <v>0</v>
      </c>
      <c r="FN117" s="9">
        <f>('RCP26 scenario'!CF30*'Unit emission'!AG73)*3412969.28327645/Lifetime!$C28</f>
        <v>0</v>
      </c>
      <c r="FO117" s="9">
        <f>('RCP26 scenario'!CG30*'Unit emission'!AH73)*3412969.28327645/Lifetime!$C28</f>
        <v>0</v>
      </c>
      <c r="FP117" s="9">
        <f>('RCP26 scenario'!CH30*'Unit emission'!AI73)*3412969.28327645/Lifetime!$C28</f>
        <v>0</v>
      </c>
      <c r="FS117">
        <v>2036</v>
      </c>
      <c r="FT117">
        <f>('RCP19 scenario'!C30*'Unit emission'!AK73)*3412969.28327645/Lifetime!$C28</f>
        <v>0</v>
      </c>
      <c r="FU117">
        <f>('RCP19 scenario'!D30*'Unit emission'!AL73)*3412969.28327645/Lifetime!$C28</f>
        <v>0</v>
      </c>
      <c r="FV117">
        <f>('RCP19 scenario'!E30*'Unit emission'!AM73)*3412969.28327645/Lifetime!$C28</f>
        <v>0</v>
      </c>
      <c r="FW117">
        <f>('RCP19 scenario'!F30*'Unit emission'!AN73)*3412969.28327645/Lifetime!$C28</f>
        <v>0</v>
      </c>
      <c r="FX117">
        <f>('RCP19 scenario'!G30*'Unit emission'!AO73)*3412969.28327645/Lifetime!$C28</f>
        <v>0</v>
      </c>
      <c r="FY117">
        <f>('RCP19 scenario'!H30*'Unit emission'!AP73)*3412969.28327645/Lifetime!$C28</f>
        <v>0</v>
      </c>
      <c r="FZ117">
        <f>('RCP19 scenario'!I30*'Unit emission'!AQ73)*3412969.28327645/Lifetime!$C28</f>
        <v>0</v>
      </c>
      <c r="GA117">
        <f>('RCP19 scenario'!J30*'Unit emission'!AR73)*3412969.28327645/Lifetime!$C28</f>
        <v>0</v>
      </c>
      <c r="GB117">
        <f>('RCP19 scenario'!K30*'Unit emission'!AS73)*3412969.28327645/Lifetime!$C28</f>
        <v>0</v>
      </c>
      <c r="GC117">
        <f>('RCP19 scenario'!L30*'Unit emission'!AT73)*3412969.28327645/Lifetime!$C28</f>
        <v>0</v>
      </c>
      <c r="GD117">
        <f>('RCP19 scenario'!M30*'Unit emission'!AU73)*3412969.28327645/Lifetime!$C28</f>
        <v>0</v>
      </c>
      <c r="GE117">
        <f>('RCP19 scenario'!N30*'Unit emission'!AV73)*3412969.28327645/Lifetime!$C28</f>
        <v>0</v>
      </c>
      <c r="GF117">
        <f>('RCP19 scenario'!O30*'Unit emission'!AW73)*3412969.28327645/Lifetime!$C28</f>
        <v>0</v>
      </c>
      <c r="GG117">
        <f>('RCP19 scenario'!P30*'Unit emission'!AX73)*3412969.28327645/Lifetime!$C28</f>
        <v>0</v>
      </c>
      <c r="GH117">
        <f>('RCP19 scenario'!Q30*'Unit emission'!AY73)*3412969.28327645/Lifetime!$C28</f>
        <v>0</v>
      </c>
      <c r="GI117">
        <f>('RCP19 scenario'!R30*'Unit emission'!AZ73)*3412969.28327645/Lifetime!$C28</f>
        <v>0</v>
      </c>
      <c r="GJ117">
        <f>('RCP19 scenario'!S30*'Unit emission'!BA73)*3412969.28327645</f>
        <v>0</v>
      </c>
      <c r="GK117">
        <f>('RCP19 scenario'!T30*'Unit emission'!AK73)*3412969.28327645/Lifetime!$C28</f>
        <v>517099316.4308213</v>
      </c>
      <c r="GL117">
        <f>('RCP19 scenario'!U30*'Unit emission'!AL73)*3412969.28327645/Lifetime!$C28</f>
        <v>194798539.68586445</v>
      </c>
      <c r="GM117">
        <f>('RCP19 scenario'!V30*'Unit emission'!AM73)*3412969.28327645/Lifetime!$C28</f>
        <v>81349973.628816739</v>
      </c>
      <c r="GN117">
        <f>('RCP19 scenario'!W30*'Unit emission'!AN73)*3412969.28327645/Lifetime!$C28</f>
        <v>30389884.156346478</v>
      </c>
      <c r="GO117">
        <f>('RCP19 scenario'!X30*'Unit emission'!AO73)*3412969.28327645/Lifetime!$C28</f>
        <v>209424689.57217807</v>
      </c>
      <c r="GP117">
        <f>('RCP19 scenario'!Y30*'Unit emission'!AP73)*3412969.28327645/Lifetime!$C28</f>
        <v>6487877.2555481354</v>
      </c>
      <c r="GQ117">
        <f>('RCP19 scenario'!Z30*'Unit emission'!AQ73)*3412969.28327645/Lifetime!$C28</f>
        <v>21156143.58468071</v>
      </c>
      <c r="GR117">
        <f>('RCP19 scenario'!AA30*'Unit emission'!AR73)*3412969.28327645/Lifetime!$C28</f>
        <v>154575152.08219859</v>
      </c>
      <c r="GS117">
        <f>('RCP19 scenario'!AB30*'Unit emission'!AS73)*3412969.28327645/Lifetime!$C28</f>
        <v>534334770.65727293</v>
      </c>
      <c r="GT117">
        <f>('RCP19 scenario'!AC30*'Unit emission'!AT73)*3412969.28327645/Lifetime!$C28</f>
        <v>65614123.064722531</v>
      </c>
      <c r="GU117">
        <f>('RCP19 scenario'!AD30*'Unit emission'!AU73)*3412969.28327645/Lifetime!$C28</f>
        <v>99028202.820860803</v>
      </c>
      <c r="GV117">
        <f>('RCP19 scenario'!AE30*'Unit emission'!AV73)*3412969.28327645/Lifetime!$C28</f>
        <v>15243621.772630125</v>
      </c>
      <c r="GW117">
        <f>('RCP19 scenario'!AF30*'Unit emission'!AW73)*3412969.28327645/Lifetime!$C28</f>
        <v>28680040.397379208</v>
      </c>
      <c r="GX117">
        <f>('RCP19 scenario'!AG30*'Unit emission'!AX73)*3412969.28327645/Lifetime!$C28</f>
        <v>52982273.950580157</v>
      </c>
      <c r="GY117">
        <f>('RCP19 scenario'!AH30*'Unit emission'!AY73)*3412969.28327645/Lifetime!$C28</f>
        <v>35219338.27946087</v>
      </c>
      <c r="GZ117">
        <f>('RCP19 scenario'!AI30*'Unit emission'!AZ73)*3412969.28327645/Lifetime!$C28</f>
        <v>173552898.0449751</v>
      </c>
      <c r="HA117">
        <f>('RCP19 scenario'!AJ30*'Unit emission'!BA73)*3412969.28327645</f>
        <v>0</v>
      </c>
      <c r="HB117">
        <f>('RCP19 scenario'!AK30*'Unit emission'!AK73)*3412969.28327645/Lifetime!$C28</f>
        <v>1016998805.0049587</v>
      </c>
      <c r="HC117">
        <f>('RCP19 scenario'!AL30*'Unit emission'!AL73)*3412969.28327645/Lifetime!$C28</f>
        <v>389596871.47259873</v>
      </c>
      <c r="HD117">
        <f>('RCP19 scenario'!AM30*'Unit emission'!AM73)*3412969.28327645/Lifetime!$C28</f>
        <v>170381742.64795849</v>
      </c>
      <c r="HE117">
        <f>('RCP19 scenario'!AN30*'Unit emission'!AN73)*3412969.28327645/Lifetime!$C28</f>
        <v>39340807.557777032</v>
      </c>
      <c r="HF117">
        <f>('RCP19 scenario'!AO30*'Unit emission'!AO73)*3412969.28327645/Lifetime!$C28</f>
        <v>418849379.14435613</v>
      </c>
      <c r="HG117">
        <f>('RCP19 scenario'!AP30*'Unit emission'!AP73)*3412969.28327645/Lifetime!$C28</f>
        <v>11424322.302825151</v>
      </c>
      <c r="HH117">
        <f>('RCP19 scenario'!AQ30*'Unit emission'!AQ73)*3412969.28327645/Lifetime!$C28</f>
        <v>42312287.169361487</v>
      </c>
      <c r="HI117">
        <f>('RCP19 scenario'!AR30*'Unit emission'!AR73)*3412969.28327645/Lifetime!$C28</f>
        <v>302136855.39164722</v>
      </c>
      <c r="HJ117">
        <f>('RCP19 scenario'!AS30*'Unit emission'!AS73)*3412969.28327645/Lifetime!$C28</f>
        <v>1068669541.3145429</v>
      </c>
      <c r="HK117">
        <f>('RCP19 scenario'!AT30*'Unit emission'!AT73)*3412969.28327645/Lifetime!$C28</f>
        <v>131228246.12944481</v>
      </c>
      <c r="HL117">
        <f>('RCP19 scenario'!AU30*'Unit emission'!AU73)*3412969.28327645/Lifetime!$C28</f>
        <v>138031649.50127798</v>
      </c>
      <c r="HM117">
        <f>('RCP19 scenario'!AV30*'Unit emission'!AV73)*3412969.28327645/Lifetime!$C28</f>
        <v>30487243.545260251</v>
      </c>
      <c r="HN117">
        <f>('RCP19 scenario'!AW30*'Unit emission'!AW73)*3412969.28327645/Lifetime!$C28</f>
        <v>57360080.794758491</v>
      </c>
      <c r="HO117">
        <f>('RCP19 scenario'!AX30*'Unit emission'!AX73)*3412969.28327645/Lifetime!$C28</f>
        <v>105964547.90116018</v>
      </c>
      <c r="HP117">
        <f>('RCP19 scenario'!AY30*'Unit emission'!AY73)*3412969.28327645/Lifetime!$C28</f>
        <v>70438676.558921456</v>
      </c>
      <c r="HQ117">
        <f>('RCP19 scenario'!AZ30*'Unit emission'!AZ73)*3412969.28327645/Lifetime!$C28</f>
        <v>347105796.08995086</v>
      </c>
      <c r="HR117">
        <f>('RCP19 scenario'!BA30*'Unit emission'!BA73)*3412969.28327645</f>
        <v>0</v>
      </c>
      <c r="HS117" s="9">
        <f>('RCP19 scenario'!BB30*'Unit emission'!AK73)*3412969.28327645/Lifetime!$C28</f>
        <v>0</v>
      </c>
      <c r="HT117" s="9">
        <f>('RCP19 scenario'!BC30*'Unit emission'!AL73)*3412969.28327645/Lifetime!$C28</f>
        <v>0</v>
      </c>
      <c r="HU117" s="9">
        <f>('RCP19 scenario'!BD30*'Unit emission'!AM73)*3412969.28327645/Lifetime!$C28</f>
        <v>0</v>
      </c>
      <c r="HV117" s="9">
        <f>('RCP19 scenario'!BE30*'Unit emission'!AN73)*3412969.28327645/Lifetime!$C28</f>
        <v>0</v>
      </c>
      <c r="HW117" s="9">
        <f>('RCP19 scenario'!BF30*'Unit emission'!AO73)*3412969.28327645/Lifetime!$C28</f>
        <v>0</v>
      </c>
      <c r="HX117" s="9">
        <f>('RCP19 scenario'!BG30*'Unit emission'!AP73)*3412969.28327645/Lifetime!$C28</f>
        <v>0</v>
      </c>
      <c r="HY117" s="9">
        <f>('RCP19 scenario'!BH30*'Unit emission'!AQ73)*3412969.28327645/Lifetime!$C28</f>
        <v>0</v>
      </c>
      <c r="HZ117" s="9">
        <f>('RCP19 scenario'!BI30*'Unit emission'!AR73)*3412969.28327645/Lifetime!$C28</f>
        <v>0</v>
      </c>
      <c r="IA117" s="9">
        <f>('RCP19 scenario'!BJ30*'Unit emission'!AS73)*3412969.28327645/Lifetime!$C28</f>
        <v>0</v>
      </c>
      <c r="IB117" s="9">
        <f>('RCP19 scenario'!BK30*'Unit emission'!AT73)*3412969.28327645/Lifetime!$C28</f>
        <v>0</v>
      </c>
      <c r="IC117" s="9">
        <f>('RCP19 scenario'!BL30*'Unit emission'!AU73)*3412969.28327645/Lifetime!$C28</f>
        <v>0</v>
      </c>
      <c r="ID117" s="9">
        <f>('RCP19 scenario'!BM30*'Unit emission'!AV73)*3412969.28327645/Lifetime!$C28</f>
        <v>0</v>
      </c>
      <c r="IE117" s="9">
        <f>('RCP19 scenario'!BN30*'Unit emission'!AW73)*3412969.28327645/Lifetime!$C28</f>
        <v>0</v>
      </c>
      <c r="IF117" s="9">
        <f>('RCP19 scenario'!BO30*'Unit emission'!AX73)*3412969.28327645/Lifetime!$C28</f>
        <v>0</v>
      </c>
      <c r="IG117" s="9">
        <f>('RCP19 scenario'!BP30*'Unit emission'!AY73)*3412969.28327645/Lifetime!$C28</f>
        <v>0</v>
      </c>
      <c r="IH117" s="9">
        <f>('RCP19 scenario'!BQ30*'Unit emission'!AZ73)*3412969.28327645/Lifetime!$C28</f>
        <v>0</v>
      </c>
      <c r="II117" s="9">
        <f>('RCP19 scenario'!BR30*'Unit emission'!BA73)*3412969.28327645</f>
        <v>0</v>
      </c>
      <c r="IJ117" s="9">
        <f>('RCP19 scenario'!BS30*'Unit emission'!AK73)*3412969.28327645/Lifetime!$C28</f>
        <v>0</v>
      </c>
      <c r="IK117" s="9">
        <f>('RCP19 scenario'!BT30*'Unit emission'!AL73)*3412969.28327645/Lifetime!$C28</f>
        <v>0</v>
      </c>
      <c r="IL117" s="9">
        <f>('RCP19 scenario'!BU30*'Unit emission'!AM73)*3412969.28327645/Lifetime!$C28</f>
        <v>0</v>
      </c>
      <c r="IM117" s="9">
        <f>('RCP19 scenario'!BV30*'Unit emission'!AN73)*3412969.28327645/Lifetime!$C28</f>
        <v>0</v>
      </c>
      <c r="IN117" s="9">
        <f>('RCP19 scenario'!BW30*'Unit emission'!AO73)*3412969.28327645/Lifetime!$C28</f>
        <v>0</v>
      </c>
      <c r="IO117" s="9">
        <f>('RCP19 scenario'!BX30*'Unit emission'!AP73)*3412969.28327645/Lifetime!$C28</f>
        <v>0</v>
      </c>
      <c r="IP117" s="9">
        <f>('RCP19 scenario'!BY30*'Unit emission'!AQ73)*3412969.28327645/Lifetime!$C28</f>
        <v>0</v>
      </c>
      <c r="IQ117" s="9">
        <f>('RCP19 scenario'!BZ30*'Unit emission'!AR73)*3412969.28327645/Lifetime!$C28</f>
        <v>0</v>
      </c>
      <c r="IR117" s="9">
        <f>('RCP19 scenario'!CA30*'Unit emission'!AS73)*3412969.28327645/Lifetime!$C28</f>
        <v>0</v>
      </c>
      <c r="IS117" s="9">
        <f>('RCP19 scenario'!CB30*'Unit emission'!AT73)*3412969.28327645/Lifetime!$C28</f>
        <v>0</v>
      </c>
      <c r="IT117" s="9">
        <f>('RCP19 scenario'!CC30*'Unit emission'!AU73)*3412969.28327645/Lifetime!$C28</f>
        <v>0</v>
      </c>
      <c r="IU117" s="9">
        <f>('RCP19 scenario'!CD30*'Unit emission'!AV73)*3412969.28327645/Lifetime!$C28</f>
        <v>0</v>
      </c>
      <c r="IV117" s="9">
        <f>('RCP19 scenario'!CE30*'Unit emission'!AW73)*3412969.28327645/Lifetime!$C28</f>
        <v>0</v>
      </c>
      <c r="IW117" s="9">
        <f>('RCP19 scenario'!CF30*'Unit emission'!AX73)*3412969.28327645/Lifetime!$C28</f>
        <v>0</v>
      </c>
      <c r="IX117" s="9">
        <f>('RCP19 scenario'!CG30*'Unit emission'!AY73)*3412969.28327645/Lifetime!$C28</f>
        <v>0</v>
      </c>
      <c r="IY117" s="9">
        <f>('RCP19 scenario'!CH30*'Unit emission'!AZ73)*3412969.28327645/Lifetime!$C28</f>
        <v>0</v>
      </c>
    </row>
    <row r="118" spans="1:259" x14ac:dyDescent="0.25">
      <c r="A118">
        <v>2037</v>
      </c>
      <c r="B118">
        <f>('Base-scenario'!C31*'Unit emission'!C74)*3412969.28327645/Lifetime!$C29</f>
        <v>0</v>
      </c>
      <c r="C118">
        <f>('Base-scenario'!D31*'Unit emission'!D74)*3412969.28327645/Lifetime!$C29</f>
        <v>0</v>
      </c>
      <c r="D118">
        <f>('Base-scenario'!E31*'Unit emission'!E74)*3412969.28327645/Lifetime!$C29</f>
        <v>0</v>
      </c>
      <c r="E118">
        <f>('Base-scenario'!F31*'Unit emission'!F74)*3412969.28327645/Lifetime!$C29</f>
        <v>0</v>
      </c>
      <c r="F118">
        <f>('Base-scenario'!G31*'Unit emission'!G74)*3412969.28327645/Lifetime!$C29</f>
        <v>0</v>
      </c>
      <c r="G118">
        <f>('Base-scenario'!H31*'Unit emission'!H74)*3412969.28327645/Lifetime!$C29</f>
        <v>0</v>
      </c>
      <c r="H118">
        <f>('Base-scenario'!I31*'Unit emission'!I74)*3412969.28327645/Lifetime!$C29</f>
        <v>0</v>
      </c>
      <c r="I118">
        <f>('Base-scenario'!J31*'Unit emission'!J74)*3412969.28327645/Lifetime!$C29</f>
        <v>0</v>
      </c>
      <c r="J118">
        <f>('Base-scenario'!K31*'Unit emission'!K74)*3412969.28327645/Lifetime!$C29</f>
        <v>0</v>
      </c>
      <c r="K118">
        <f>('Base-scenario'!L31*'Unit emission'!L74)*3412969.28327645/Lifetime!$C29</f>
        <v>0</v>
      </c>
      <c r="L118">
        <f>('Base-scenario'!M31*'Unit emission'!M74)*3412969.28327645/Lifetime!$C29</f>
        <v>0</v>
      </c>
      <c r="M118">
        <f>('Base-scenario'!N31*'Unit emission'!N74)*3412969.28327645/Lifetime!$C29</f>
        <v>0</v>
      </c>
      <c r="N118">
        <f>('Base-scenario'!O31*'Unit emission'!O74)*3412969.28327645/Lifetime!$C29</f>
        <v>0</v>
      </c>
      <c r="O118">
        <f>('Base-scenario'!P31*'Unit emission'!P74)*3412969.28327645/Lifetime!$C29</f>
        <v>0</v>
      </c>
      <c r="P118">
        <f>('Base-scenario'!Q31*'Unit emission'!Q74)*3412969.28327645/Lifetime!$C29</f>
        <v>0</v>
      </c>
      <c r="Q118">
        <f>('Base-scenario'!R31*'Unit emission'!R74)*3412969.28327645/Lifetime!$C29</f>
        <v>0</v>
      </c>
      <c r="R118">
        <v>27</v>
      </c>
      <c r="S118">
        <f>('Base-scenario'!T31*'Unit emission'!C74)*3412969.28327645/Lifetime!$C29</f>
        <v>304153233.25928593</v>
      </c>
      <c r="T118">
        <f>('Base-scenario'!U31*'Unit emission'!D74)*3412969.28327645/Lifetime!$C29</f>
        <v>142877148.29056993</v>
      </c>
      <c r="U118">
        <f>('Base-scenario'!V31*'Unit emission'!E74)*3412969.28327645/Lifetime!$C29</f>
        <v>0</v>
      </c>
      <c r="V118">
        <f>('Base-scenario'!W31*'Unit emission'!F74)*3412969.28327645/Lifetime!$C29</f>
        <v>19727537.502013005</v>
      </c>
      <c r="W118">
        <f>('Base-scenario'!X31*'Unit emission'!G74)*3412969.28327645/Lifetime!$C29</f>
        <v>242007201.18871012</v>
      </c>
      <c r="X118">
        <f>('Base-scenario'!Y31*'Unit emission'!H74)*3412969.28327645/Lifetime!$C29</f>
        <v>8332381.2092859205</v>
      </c>
      <c r="Y118">
        <f>('Base-scenario'!Z31*'Unit emission'!I74)*3412969.28327645/Lifetime!$C29</f>
        <v>8523948.8757698517</v>
      </c>
      <c r="Z118">
        <f>('Base-scenario'!AA31*'Unit emission'!J74)*3412969.28327645/Lifetime!$C29</f>
        <v>50204333.355553225</v>
      </c>
      <c r="AA118">
        <f>('Base-scenario'!AB31*'Unit emission'!K74)*3412969.28327645/Lifetime!$C29</f>
        <v>306999167.23797321</v>
      </c>
      <c r="AB118">
        <f>('Base-scenario'!AC31*'Unit emission'!L74)*3412969.28327645/Lifetime!$C29</f>
        <v>38033487.676055305</v>
      </c>
      <c r="AC118">
        <f>('Base-scenario'!AD31*'Unit emission'!M74)*3412969.28327645/Lifetime!$C29</f>
        <v>48441284.404284641</v>
      </c>
      <c r="AD118">
        <f>('Base-scenario'!AE31*'Unit emission'!N74)*3412969.28327645/Lifetime!$C29</f>
        <v>7282567.5761826672</v>
      </c>
      <c r="AE118">
        <f>('Base-scenario'!AF31*'Unit emission'!O74)*3412969.28327645/Lifetime!$C29</f>
        <v>22482323.096613817</v>
      </c>
      <c r="AF118">
        <f>('Base-scenario'!AG31*'Unit emission'!P74)*3412969.28327645/Lifetime!$C29</f>
        <v>24396091.874019276</v>
      </c>
      <c r="AG118">
        <f>('Base-scenario'!AH31*'Unit emission'!Q74)*3412969.28327645/Lifetime!$C29</f>
        <v>14295018.028416533</v>
      </c>
      <c r="AH118">
        <f>('Base-scenario'!AI31*'Unit emission'!R74)*3412969.28327645/Lifetime!$C29</f>
        <v>96355947.10587801</v>
      </c>
      <c r="AI118">
        <v>27</v>
      </c>
      <c r="AJ118">
        <f>('Base-scenario'!AK31*'Unit emission'!C74)*3412969.28327645/Lifetime!$C29</f>
        <v>305126023.56282681</v>
      </c>
      <c r="AK118">
        <f>('Base-scenario'!AL31*'Unit emission'!D74)*3412969.28327645/Lifetime!$C29</f>
        <v>287948094.42599261</v>
      </c>
      <c r="AL118">
        <f>('Base-scenario'!AM31*'Unit emission'!E74)*3412969.28327645/Lifetime!$C29</f>
        <v>0</v>
      </c>
      <c r="AM118">
        <f>('Base-scenario'!AN31*'Unit emission'!F74)*3412969.28327645/Lifetime!$C29</f>
        <v>39455075.004026011</v>
      </c>
      <c r="AN118">
        <f>('Base-scenario'!AO31*'Unit emission'!G74)*3412969.28327645/Lifetime!$C29</f>
        <v>484014402.37742025</v>
      </c>
      <c r="AO118">
        <f>('Base-scenario'!AP31*'Unit emission'!H74)*3412969.28327645/Lifetime!$C29</f>
        <v>16664762.418571841</v>
      </c>
      <c r="AP118">
        <f>('Base-scenario'!AQ31*'Unit emission'!I74)*3412969.28327645/Lifetime!$C29</f>
        <v>8566504.2147034016</v>
      </c>
      <c r="AQ118">
        <f>('Base-scenario'!AR31*'Unit emission'!J74)*3412969.28327645/Lifetime!$C29</f>
        <v>100408666.71110645</v>
      </c>
      <c r="AR118">
        <f>('Base-scenario'!AS31*'Unit emission'!K74)*3412969.28327645/Lifetime!$C29</f>
        <v>613998334.47594786</v>
      </c>
      <c r="AS118">
        <f>('Base-scenario'!AT31*'Unit emission'!L74)*3412969.28327645/Lifetime!$C29</f>
        <v>76066975.352110773</v>
      </c>
      <c r="AT118">
        <f>('Base-scenario'!AU31*'Unit emission'!M74)*3412969.28327645/Lifetime!$C29</f>
        <v>96882568.808569446</v>
      </c>
      <c r="AU118">
        <f>('Base-scenario'!AV31*'Unit emission'!N74)*3412969.28327645/Lifetime!$C29</f>
        <v>14565135.152365351</v>
      </c>
      <c r="AV118">
        <f>('Base-scenario'!AW31*'Unit emission'!O74)*3412969.28327645/Lifetime!$C29</f>
        <v>44964646.193227634</v>
      </c>
      <c r="AW118">
        <f>('Base-scenario'!AX31*'Unit emission'!P74)*3412969.28327645/Lifetime!$C29</f>
        <v>48792183.748038553</v>
      </c>
      <c r="AX118">
        <f>('Base-scenario'!AY31*'Unit emission'!Q74)*3412969.28327645/Lifetime!$C29</f>
        <v>28590036.05683301</v>
      </c>
      <c r="AY118">
        <f>('Base-scenario'!AZ31*'Unit emission'!R74)*3412969.28327645/Lifetime!$C29</f>
        <v>192711894.21175474</v>
      </c>
      <c r="AZ118">
        <v>27</v>
      </c>
      <c r="BA118" s="9">
        <f>('Base-scenario'!BB31*'Unit emission'!C74)*3412969.28327645/Lifetime!$C29</f>
        <v>0</v>
      </c>
      <c r="BB118" s="9">
        <f>('Base-scenario'!BC31*'Unit emission'!D74)*3412969.28327645/Lifetime!$C29</f>
        <v>0</v>
      </c>
      <c r="BC118" s="9">
        <f>('Base-scenario'!BD31*'Unit emission'!E74)*3412969.28327645/Lifetime!$C29</f>
        <v>0</v>
      </c>
      <c r="BD118" s="9">
        <f>('Base-scenario'!BE31*'Unit emission'!F74)*3412969.28327645/Lifetime!$C29</f>
        <v>0</v>
      </c>
      <c r="BE118" s="9">
        <f>('Base-scenario'!BF31*'Unit emission'!G74)*3412969.28327645/Lifetime!$C29</f>
        <v>0</v>
      </c>
      <c r="BF118" s="9">
        <f>('Base-scenario'!BG31*'Unit emission'!H74)*3412969.28327645/Lifetime!$C29</f>
        <v>0</v>
      </c>
      <c r="BG118" s="9">
        <f>('Base-scenario'!BH31*'Unit emission'!I74)*3412969.28327645/Lifetime!$C29</f>
        <v>0</v>
      </c>
      <c r="BH118" s="9">
        <f>('Base-scenario'!BI31*'Unit emission'!J74)*3412969.28327645/Lifetime!$C29</f>
        <v>0</v>
      </c>
      <c r="BI118" s="9">
        <f>('Base-scenario'!BJ31*'Unit emission'!K74)*3412969.28327645/Lifetime!$C29</f>
        <v>0</v>
      </c>
      <c r="BJ118" s="9">
        <f>('Base-scenario'!BK31*'Unit emission'!L74)*3412969.28327645/Lifetime!$C29</f>
        <v>0</v>
      </c>
      <c r="BK118" s="9">
        <f>('Base-scenario'!BL31*'Unit emission'!M74)*3412969.28327645/Lifetime!$C29</f>
        <v>0</v>
      </c>
      <c r="BL118" s="9">
        <f>('Base-scenario'!BM31*'Unit emission'!N74)*3412969.28327645/Lifetime!$C29</f>
        <v>0</v>
      </c>
      <c r="BM118" s="9">
        <f>('Base-scenario'!BN31*'Unit emission'!O74)*3412969.28327645/Lifetime!$C29</f>
        <v>0</v>
      </c>
      <c r="BN118" s="9">
        <f>('Base-scenario'!BO31*'Unit emission'!P74)*3412969.28327645/Lifetime!$C29</f>
        <v>0</v>
      </c>
      <c r="BO118" s="9">
        <f>('Base-scenario'!BP31*'Unit emission'!Q74)*3412969.28327645/Lifetime!$C29</f>
        <v>0</v>
      </c>
      <c r="BP118" s="9">
        <f>('Base-scenario'!BQ31*'Unit emission'!R74)*3412969.28327645/Lifetime!$C29</f>
        <v>0</v>
      </c>
      <c r="BQ118" s="9">
        <v>27</v>
      </c>
      <c r="BR118" s="9">
        <f>('Base-scenario'!BS31*'Unit emission'!C74)*3412969.28327645/Lifetime!$C29</f>
        <v>0</v>
      </c>
      <c r="BS118" s="9">
        <f>('Base-scenario'!BT31*'Unit emission'!D74)*3412969.28327645/Lifetime!$C29</f>
        <v>0</v>
      </c>
      <c r="BT118" s="9">
        <f>('Base-scenario'!BU31*'Unit emission'!E74)*3412969.28327645/Lifetime!$C29</f>
        <v>0</v>
      </c>
      <c r="BU118" s="9">
        <f>('Base-scenario'!BV31*'Unit emission'!F74)*3412969.28327645/Lifetime!$C29</f>
        <v>0</v>
      </c>
      <c r="BV118" s="9">
        <f>('Base-scenario'!BW31*'Unit emission'!G74)*3412969.28327645/Lifetime!$C29</f>
        <v>0</v>
      </c>
      <c r="BW118" s="9">
        <f>('Base-scenario'!BX31*'Unit emission'!H74)*3412969.28327645/Lifetime!$C29</f>
        <v>0</v>
      </c>
      <c r="BX118" s="9">
        <f>('Base-scenario'!BY31*'Unit emission'!I74)*3412969.28327645/Lifetime!$C29</f>
        <v>0</v>
      </c>
      <c r="BY118" s="9">
        <f>('Base-scenario'!BZ31*'Unit emission'!J74)*3412969.28327645/Lifetime!$C29</f>
        <v>0</v>
      </c>
      <c r="BZ118" s="9">
        <f>('Base-scenario'!CA31*'Unit emission'!K74)*3412969.28327645/Lifetime!$C29</f>
        <v>0</v>
      </c>
      <c r="CA118" s="9">
        <f>('Base-scenario'!CB31*'Unit emission'!L74)*3412969.28327645/Lifetime!$C29</f>
        <v>0</v>
      </c>
      <c r="CB118" s="9">
        <f>('Base-scenario'!CC31*'Unit emission'!M74)*3412969.28327645/Lifetime!$C29</f>
        <v>0</v>
      </c>
      <c r="CC118" s="9">
        <f>('Base-scenario'!CD31*'Unit emission'!N74)*3412969.28327645/Lifetime!$C29</f>
        <v>0</v>
      </c>
      <c r="CD118" s="9">
        <f>('Base-scenario'!CE31*'Unit emission'!O74)*3412969.28327645/Lifetime!$C29</f>
        <v>0</v>
      </c>
      <c r="CE118" s="9">
        <f>('Base-scenario'!CF31*'Unit emission'!P74)*3412969.28327645/Lifetime!$C29</f>
        <v>0</v>
      </c>
      <c r="CF118" s="9">
        <f>('Base-scenario'!CG31*'Unit emission'!Q74)*3412969.28327645/Lifetime!$C29</f>
        <v>0</v>
      </c>
      <c r="CG118" s="9">
        <f>('Base-scenario'!CH31*'Unit emission'!R74)*3412969.28327645/Lifetime!$C29</f>
        <v>0</v>
      </c>
      <c r="CJ118">
        <v>2037</v>
      </c>
      <c r="CK118">
        <f>('RCP26 scenario'!C31*'Unit emission'!T74)*3412969.28327645/Lifetime!$C29</f>
        <v>0</v>
      </c>
      <c r="CL118">
        <f>('RCP26 scenario'!D31*'Unit emission'!U74)*3412969.28327645/Lifetime!$C29</f>
        <v>0</v>
      </c>
      <c r="CM118">
        <f>('RCP26 scenario'!E31*'Unit emission'!V74)*3412969.28327645/Lifetime!$C29</f>
        <v>0</v>
      </c>
      <c r="CN118">
        <f>('RCP26 scenario'!F31*'Unit emission'!W74)*3412969.28327645/Lifetime!$C29</f>
        <v>0</v>
      </c>
      <c r="CO118">
        <f>('RCP26 scenario'!G31*'Unit emission'!X74)*3412969.28327645/Lifetime!$C29</f>
        <v>0</v>
      </c>
      <c r="CP118">
        <f>('RCP26 scenario'!H31*'Unit emission'!Y74)*3412969.28327645/Lifetime!$C29</f>
        <v>0</v>
      </c>
      <c r="CQ118">
        <f>('RCP26 scenario'!I31*'Unit emission'!Z74)*3412969.28327645/Lifetime!$C29</f>
        <v>0</v>
      </c>
      <c r="CR118">
        <f>('RCP26 scenario'!J31*'Unit emission'!AA74)*3412969.28327645/Lifetime!$C29</f>
        <v>0</v>
      </c>
      <c r="CS118">
        <f>('RCP26 scenario'!K31*'Unit emission'!AB74)*3412969.28327645/Lifetime!$C29</f>
        <v>0</v>
      </c>
      <c r="CT118">
        <f>('RCP26 scenario'!L31*'Unit emission'!AC74)*3412969.28327645/Lifetime!$C29</f>
        <v>0</v>
      </c>
      <c r="CU118">
        <f>('RCP26 scenario'!M31*'Unit emission'!AD74)*3412969.28327645/Lifetime!$C29</f>
        <v>0</v>
      </c>
      <c r="CV118">
        <f>('RCP26 scenario'!N31*'Unit emission'!AE74)*3412969.28327645/Lifetime!$C29</f>
        <v>0</v>
      </c>
      <c r="CW118">
        <f>('RCP26 scenario'!O31*'Unit emission'!AF74)*3412969.28327645/Lifetime!$C29</f>
        <v>0</v>
      </c>
      <c r="CX118">
        <f>('RCP26 scenario'!P31*'Unit emission'!AG74)*3412969.28327645/Lifetime!$C29</f>
        <v>0</v>
      </c>
      <c r="CY118">
        <f>('RCP26 scenario'!Q31*'Unit emission'!AH74)*3412969.28327645/Lifetime!$C29</f>
        <v>0</v>
      </c>
      <c r="CZ118">
        <f>('RCP26 scenario'!R31*'Unit emission'!AI74)*3412969.28327645/Lifetime!$C29</f>
        <v>0</v>
      </c>
      <c r="DA118">
        <f>('RCP26 scenario'!S31*'Unit emission'!AJ74)*3412969.28327645</f>
        <v>0</v>
      </c>
      <c r="DB118">
        <f>('RCP26 scenario'!T31*'Unit emission'!T74)*3412969.28327645/Lifetime!$C29</f>
        <v>561350054.69855595</v>
      </c>
      <c r="DC118">
        <f>('RCP26 scenario'!U31*'Unit emission'!U74)*3412969.28327645/Lifetime!$C29</f>
        <v>238688139.48184177</v>
      </c>
      <c r="DD118">
        <f>('RCP26 scenario'!V31*'Unit emission'!V74)*3412969.28327645/Lifetime!$C29</f>
        <v>0</v>
      </c>
      <c r="DE118">
        <f>('RCP26 scenario'!W31*'Unit emission'!W74)*3412969.28327645/Lifetime!$C29</f>
        <v>22963554.172002386</v>
      </c>
      <c r="DF118">
        <f>('RCP26 scenario'!X31*'Unit emission'!X74)*3412969.28327645/Lifetime!$C29</f>
        <v>283788704.67593008</v>
      </c>
      <c r="DG118">
        <f>('RCP26 scenario'!Y31*'Unit emission'!Y74)*3412969.28327645/Lifetime!$C29</f>
        <v>16419720.799474835</v>
      </c>
      <c r="DH118">
        <f>('RCP26 scenario'!Z31*'Unit emission'!Z74)*3412969.28327645/Lifetime!$C29</f>
        <v>21557094.669873733</v>
      </c>
      <c r="DI118">
        <f>('RCP26 scenario'!AA31*'Unit emission'!AA74)*3412969.28327645/Lifetime!$C29</f>
        <v>88402217.249189451</v>
      </c>
      <c r="DJ118">
        <f>('RCP26 scenario'!AB31*'Unit emission'!AB74)*3412969.28327645/Lifetime!$C29</f>
        <v>467891981.13604051</v>
      </c>
      <c r="DK118">
        <f>('RCP26 scenario'!AC31*'Unit emission'!AC74)*3412969.28327645/Lifetime!$C29</f>
        <v>55434993.809595011</v>
      </c>
      <c r="DL118">
        <f>('RCP26 scenario'!AD31*'Unit emission'!AD74)*3412969.28327645/Lifetime!$C29</f>
        <v>130040066.1680219</v>
      </c>
      <c r="DM118">
        <f>('RCP26 scenario'!AE31*'Unit emission'!AE74)*3412969.28327645/Lifetime!$C29</f>
        <v>12036647.220295681</v>
      </c>
      <c r="DN118">
        <f>('RCP26 scenario'!AF31*'Unit emission'!AF74)*3412969.28327645/Lifetime!$C29</f>
        <v>38333688.161801673</v>
      </c>
      <c r="DO118">
        <f>('RCP26 scenario'!AG31*'Unit emission'!AG74)*3412969.28327645/Lifetime!$C29</f>
        <v>59872365.57509768</v>
      </c>
      <c r="DP118">
        <f>('RCP26 scenario'!AH31*'Unit emission'!AH74)*3412969.28327645/Lifetime!$C29</f>
        <v>34487242.752927512</v>
      </c>
      <c r="DQ118">
        <f>('RCP26 scenario'!AI31*'Unit emission'!AI74)*3412969.28327645/Lifetime!$C29</f>
        <v>171827721.06805366</v>
      </c>
      <c r="DR118">
        <f>('RCP26 scenario'!AJ31*'Unit emission'!AJ74)*3412969.28327645</f>
        <v>0</v>
      </c>
      <c r="DS118">
        <f>('RCP26 scenario'!AK31*'Unit emission'!T74)*3412969.28327645/Lifetime!$C29</f>
        <v>874013778.42725253</v>
      </c>
      <c r="DT118">
        <f>('RCP26 scenario'!AL31*'Unit emission'!U74)*3412969.28327645/Lifetime!$C29</f>
        <v>421736197.16254658</v>
      </c>
      <c r="DU118">
        <f>('RCP26 scenario'!AM31*'Unit emission'!V74)*3412969.28327645/Lifetime!$C29</f>
        <v>0</v>
      </c>
      <c r="DV118">
        <f>('RCP26 scenario'!AN31*'Unit emission'!W74)*3412969.28327645/Lifetime!$C29</f>
        <v>23016590.455160163</v>
      </c>
      <c r="DW118">
        <f>('RCP26 scenario'!AO31*'Unit emission'!X74)*3412969.28327645/Lifetime!$C29</f>
        <v>567577409.35186136</v>
      </c>
      <c r="DX118">
        <f>('RCP26 scenario'!AP31*'Unit emission'!Y74)*3412969.28327645/Lifetime!$C29</f>
        <v>32839441.598949801</v>
      </c>
      <c r="DY118">
        <f>('RCP26 scenario'!AQ31*'Unit emission'!Z74)*3412969.28327645/Lifetime!$C29</f>
        <v>22947721.196615994</v>
      </c>
      <c r="DZ118">
        <f>('RCP26 scenario'!AR31*'Unit emission'!AA74)*3412969.28327645/Lifetime!$C29</f>
        <v>176804434.49837822</v>
      </c>
      <c r="EA118">
        <f>('RCP26 scenario'!AS31*'Unit emission'!AB74)*3412969.28327645/Lifetime!$C29</f>
        <v>935783962.27208102</v>
      </c>
      <c r="EB118">
        <f>('RCP26 scenario'!AT31*'Unit emission'!AC74)*3412969.28327645/Lifetime!$C29</f>
        <v>110869987.61919016</v>
      </c>
      <c r="EC118">
        <f>('RCP26 scenario'!AU31*'Unit emission'!AD74)*3412969.28327645/Lifetime!$C29</f>
        <v>260080132.3360438</v>
      </c>
      <c r="ED118">
        <f>('RCP26 scenario'!AV31*'Unit emission'!AE74)*3412969.28327645/Lifetime!$C29</f>
        <v>24073294.440591339</v>
      </c>
      <c r="EE118">
        <f>('RCP26 scenario'!AW31*'Unit emission'!AF74)*3412969.28327645/Lifetime!$C29</f>
        <v>76666970.307651803</v>
      </c>
      <c r="EF118">
        <f>('RCP26 scenario'!AX31*'Unit emission'!AG74)*3412969.28327645/Lifetime!$C29</f>
        <v>119744731.15019451</v>
      </c>
      <c r="EG118">
        <f>('RCP26 scenario'!AY31*'Unit emission'!AH74)*3412969.28327645/Lifetime!$C29</f>
        <v>68974485.505855024</v>
      </c>
      <c r="EH118">
        <f>('RCP26 scenario'!AZ31*'Unit emission'!AI74)*3412969.28327645/Lifetime!$C29</f>
        <v>343655442.13610733</v>
      </c>
      <c r="EI118">
        <f>('RCP26 scenario'!BA31*'Unit emission'!AJ74)*3412969.28327645</f>
        <v>0</v>
      </c>
      <c r="EJ118" s="9">
        <f>('RCP26 scenario'!BB31*'Unit emission'!T74)*3412969.28327645/Lifetime!$C29</f>
        <v>0</v>
      </c>
      <c r="EK118" s="9">
        <f>('RCP26 scenario'!BC31*'Unit emission'!U74)*3412969.28327645/Lifetime!$C29</f>
        <v>0</v>
      </c>
      <c r="EL118" s="9">
        <f>('RCP26 scenario'!BD31*'Unit emission'!V74)*3412969.28327645/Lifetime!$C29</f>
        <v>0</v>
      </c>
      <c r="EM118" s="9">
        <f>('RCP26 scenario'!BE31*'Unit emission'!W74)*3412969.28327645/Lifetime!$C29</f>
        <v>0</v>
      </c>
      <c r="EN118" s="9">
        <f>('RCP26 scenario'!BF31*'Unit emission'!X74)*3412969.28327645/Lifetime!$C29</f>
        <v>0</v>
      </c>
      <c r="EO118" s="9">
        <f>('RCP26 scenario'!BG31*'Unit emission'!Y74)*3412969.28327645/Lifetime!$C29</f>
        <v>0</v>
      </c>
      <c r="EP118" s="9">
        <f>('RCP26 scenario'!BH31*'Unit emission'!Z74)*3412969.28327645/Lifetime!$C29</f>
        <v>0</v>
      </c>
      <c r="EQ118" s="9">
        <f>('RCP26 scenario'!BI31*'Unit emission'!AA74)*3412969.28327645/Lifetime!$C29</f>
        <v>0</v>
      </c>
      <c r="ER118" s="9">
        <f>('RCP26 scenario'!BJ31*'Unit emission'!AB74)*3412969.28327645/Lifetime!$C29</f>
        <v>0</v>
      </c>
      <c r="ES118" s="9">
        <f>('RCP26 scenario'!BK31*'Unit emission'!AC74)*3412969.28327645/Lifetime!$C29</f>
        <v>0</v>
      </c>
      <c r="ET118" s="9">
        <f>('RCP26 scenario'!BL31*'Unit emission'!AD74)*3412969.28327645/Lifetime!$C29</f>
        <v>0</v>
      </c>
      <c r="EU118" s="9">
        <f>('RCP26 scenario'!BM31*'Unit emission'!AE74)*3412969.28327645/Lifetime!$C29</f>
        <v>0</v>
      </c>
      <c r="EV118" s="9">
        <f>('RCP26 scenario'!BN31*'Unit emission'!AF74)*3412969.28327645/Lifetime!$C29</f>
        <v>0</v>
      </c>
      <c r="EW118" s="9">
        <f>('RCP26 scenario'!BO31*'Unit emission'!AG74)*3412969.28327645/Lifetime!$C29</f>
        <v>0</v>
      </c>
      <c r="EX118" s="9">
        <f>('RCP26 scenario'!BP31*'Unit emission'!AH74)*3412969.28327645/Lifetime!$C29</f>
        <v>0</v>
      </c>
      <c r="EY118" s="9">
        <f>('RCP26 scenario'!BQ31*'Unit emission'!AI74)*3412969.28327645/Lifetime!$C29</f>
        <v>0</v>
      </c>
      <c r="EZ118" s="9">
        <f>('RCP26 scenario'!BR31*'Unit emission'!AJ74)*3412969.28327645</f>
        <v>0</v>
      </c>
      <c r="FA118" s="9">
        <f>('RCP26 scenario'!BS31*'Unit emission'!T74)*3412969.28327645/Lifetime!$C29</f>
        <v>0</v>
      </c>
      <c r="FB118" s="9">
        <f>('RCP26 scenario'!BT31*'Unit emission'!U74)*3412969.28327645/Lifetime!$C29</f>
        <v>0</v>
      </c>
      <c r="FC118" s="9">
        <f>('RCP26 scenario'!BU31*'Unit emission'!V74)*3412969.28327645/Lifetime!$C29</f>
        <v>0</v>
      </c>
      <c r="FD118" s="9">
        <f>('RCP26 scenario'!BV31*'Unit emission'!W74)*3412969.28327645/Lifetime!$C29</f>
        <v>0</v>
      </c>
      <c r="FE118" s="9">
        <f>('RCP26 scenario'!BW31*'Unit emission'!X74)*3412969.28327645/Lifetime!$C29</f>
        <v>0</v>
      </c>
      <c r="FF118" s="9">
        <f>('RCP26 scenario'!BX31*'Unit emission'!Y74)*3412969.28327645/Lifetime!$C29</f>
        <v>0</v>
      </c>
      <c r="FG118" s="9">
        <f>('RCP26 scenario'!BY31*'Unit emission'!Z74)*3412969.28327645/Lifetime!$C29</f>
        <v>0</v>
      </c>
      <c r="FH118" s="9">
        <f>('RCP26 scenario'!BZ31*'Unit emission'!AA74)*3412969.28327645/Lifetime!$C29</f>
        <v>0</v>
      </c>
      <c r="FI118" s="9">
        <f>('RCP26 scenario'!CA31*'Unit emission'!AB74)*3412969.28327645/Lifetime!$C29</f>
        <v>0</v>
      </c>
      <c r="FJ118" s="9">
        <f>('RCP26 scenario'!CB31*'Unit emission'!AC74)*3412969.28327645/Lifetime!$C29</f>
        <v>0</v>
      </c>
      <c r="FK118" s="9">
        <f>('RCP26 scenario'!CC31*'Unit emission'!AD74)*3412969.28327645/Lifetime!$C29</f>
        <v>0</v>
      </c>
      <c r="FL118" s="9">
        <f>('RCP26 scenario'!CD31*'Unit emission'!AE74)*3412969.28327645/Lifetime!$C29</f>
        <v>0</v>
      </c>
      <c r="FM118" s="9">
        <f>('RCP26 scenario'!CE31*'Unit emission'!AF74)*3412969.28327645/Lifetime!$C29</f>
        <v>0</v>
      </c>
      <c r="FN118" s="9">
        <f>('RCP26 scenario'!CF31*'Unit emission'!AG74)*3412969.28327645/Lifetime!$C29</f>
        <v>0</v>
      </c>
      <c r="FO118" s="9">
        <f>('RCP26 scenario'!CG31*'Unit emission'!AH74)*3412969.28327645/Lifetime!$C29</f>
        <v>0</v>
      </c>
      <c r="FP118" s="9">
        <f>('RCP26 scenario'!CH31*'Unit emission'!AI74)*3412969.28327645/Lifetime!$C29</f>
        <v>0</v>
      </c>
      <c r="FS118">
        <v>2037</v>
      </c>
      <c r="FT118">
        <f>('RCP19 scenario'!C31*'Unit emission'!AK74)*3412969.28327645/Lifetime!$C29</f>
        <v>0</v>
      </c>
      <c r="FU118">
        <f>('RCP19 scenario'!D31*'Unit emission'!AL74)*3412969.28327645/Lifetime!$C29</f>
        <v>0</v>
      </c>
      <c r="FV118">
        <f>('RCP19 scenario'!E31*'Unit emission'!AM74)*3412969.28327645/Lifetime!$C29</f>
        <v>0</v>
      </c>
      <c r="FW118">
        <f>('RCP19 scenario'!F31*'Unit emission'!AN74)*3412969.28327645/Lifetime!$C29</f>
        <v>0</v>
      </c>
      <c r="FX118">
        <f>('RCP19 scenario'!G31*'Unit emission'!AO74)*3412969.28327645/Lifetime!$C29</f>
        <v>0</v>
      </c>
      <c r="FY118">
        <f>('RCP19 scenario'!H31*'Unit emission'!AP74)*3412969.28327645/Lifetime!$C29</f>
        <v>0</v>
      </c>
      <c r="FZ118">
        <f>('RCP19 scenario'!I31*'Unit emission'!AQ74)*3412969.28327645/Lifetime!$C29</f>
        <v>0</v>
      </c>
      <c r="GA118">
        <f>('RCP19 scenario'!J31*'Unit emission'!AR74)*3412969.28327645/Lifetime!$C29</f>
        <v>0</v>
      </c>
      <c r="GB118">
        <f>('RCP19 scenario'!K31*'Unit emission'!AS74)*3412969.28327645/Lifetime!$C29</f>
        <v>0</v>
      </c>
      <c r="GC118">
        <f>('RCP19 scenario'!L31*'Unit emission'!AT74)*3412969.28327645/Lifetime!$C29</f>
        <v>0</v>
      </c>
      <c r="GD118">
        <f>('RCP19 scenario'!M31*'Unit emission'!AU74)*3412969.28327645/Lifetime!$C29</f>
        <v>0</v>
      </c>
      <c r="GE118">
        <f>('RCP19 scenario'!N31*'Unit emission'!AV74)*3412969.28327645/Lifetime!$C29</f>
        <v>0</v>
      </c>
      <c r="GF118">
        <f>('RCP19 scenario'!O31*'Unit emission'!AW74)*3412969.28327645/Lifetime!$C29</f>
        <v>0</v>
      </c>
      <c r="GG118">
        <f>('RCP19 scenario'!P31*'Unit emission'!AX74)*3412969.28327645/Lifetime!$C29</f>
        <v>0</v>
      </c>
      <c r="GH118">
        <f>('RCP19 scenario'!Q31*'Unit emission'!AY74)*3412969.28327645/Lifetime!$C29</f>
        <v>0</v>
      </c>
      <c r="GI118">
        <f>('RCP19 scenario'!R31*'Unit emission'!AZ74)*3412969.28327645/Lifetime!$C29</f>
        <v>0</v>
      </c>
      <c r="GJ118">
        <f>('RCP19 scenario'!S31*'Unit emission'!BA74)*3412969.28327645</f>
        <v>0</v>
      </c>
      <c r="GK118">
        <f>('RCP19 scenario'!T31*'Unit emission'!AK74)*3412969.28327645/Lifetime!$C29</f>
        <v>559214523.64531124</v>
      </c>
      <c r="GL118">
        <f>('RCP19 scenario'!U31*'Unit emission'!AL74)*3412969.28327645/Lifetime!$C29</f>
        <v>246332029.40639296</v>
      </c>
      <c r="GM118">
        <f>('RCP19 scenario'!V31*'Unit emission'!AM74)*3412969.28327645/Lifetime!$C29</f>
        <v>103399635.8865803</v>
      </c>
      <c r="GN118">
        <f>('RCP19 scenario'!W31*'Unit emission'!AN74)*3412969.28327645/Lifetime!$C29</f>
        <v>31477318.118281834</v>
      </c>
      <c r="GO118">
        <f>('RCP19 scenario'!X31*'Unit emission'!AO74)*3412969.28327645/Lifetime!$C29</f>
        <v>251185508.62737197</v>
      </c>
      <c r="GP118">
        <f>('RCP19 scenario'!Y31*'Unit emission'!AP74)*3412969.28327645/Lifetime!$C29</f>
        <v>7570042.9481537333</v>
      </c>
      <c r="GQ118">
        <f>('RCP19 scenario'!Z31*'Unit emission'!AQ74)*3412969.28327645/Lifetime!$C29</f>
        <v>26426295.640800789</v>
      </c>
      <c r="GR118">
        <f>('RCP19 scenario'!AA31*'Unit emission'!AR74)*3412969.28327645/Lifetime!$C29</f>
        <v>201168362.59929827</v>
      </c>
      <c r="GS118">
        <f>('RCP19 scenario'!AB31*'Unit emission'!AS74)*3412969.28327645/Lifetime!$C29</f>
        <v>665272180.51933897</v>
      </c>
      <c r="GT118">
        <f>('RCP19 scenario'!AC31*'Unit emission'!AT74)*3412969.28327645/Lifetime!$C29</f>
        <v>81392331.541456744</v>
      </c>
      <c r="GU118">
        <f>('RCP19 scenario'!AD31*'Unit emission'!AU74)*3412969.28327645/Lifetime!$C29</f>
        <v>113007141.13070351</v>
      </c>
      <c r="GV118">
        <f>('RCP19 scenario'!AE31*'Unit emission'!AV74)*3412969.28327645/Lifetime!$C29</f>
        <v>17288790.968606018</v>
      </c>
      <c r="GW118">
        <f>('RCP19 scenario'!AF31*'Unit emission'!AW74)*3412969.28327645/Lifetime!$C29</f>
        <v>38565025.186574079</v>
      </c>
      <c r="GX118">
        <f>('RCP19 scenario'!AG31*'Unit emission'!AX74)*3412969.28327645/Lifetime!$C29</f>
        <v>64235670.785367571</v>
      </c>
      <c r="GY118">
        <f>('RCP19 scenario'!AH31*'Unit emission'!AY74)*3412969.28327645/Lifetime!$C29</f>
        <v>46266931.373670153</v>
      </c>
      <c r="GZ118">
        <f>('RCP19 scenario'!AI31*'Unit emission'!AZ74)*3412969.28327645/Lifetime!$C29</f>
        <v>227129760.16403547</v>
      </c>
      <c r="HA118">
        <f>('RCP19 scenario'!AJ31*'Unit emission'!BA74)*3412969.28327645</f>
        <v>0</v>
      </c>
      <c r="HB118">
        <f>('RCP19 scenario'!AK31*'Unit emission'!AK74)*3412969.28327645/Lifetime!$C29</f>
        <v>585544442.50918961</v>
      </c>
      <c r="HC118">
        <f>('RCP19 scenario'!AL31*'Unit emission'!AL74)*3412969.28327645/Lifetime!$C29</f>
        <v>489473805.72135532</v>
      </c>
      <c r="HD118">
        <f>('RCP19 scenario'!AM31*'Unit emission'!AM74)*3412969.28327645/Lifetime!$C29</f>
        <v>218322589.09183758</v>
      </c>
      <c r="HE118">
        <f>('RCP19 scenario'!AN31*'Unit emission'!AN74)*3412969.28327645/Lifetime!$C29</f>
        <v>31540719.027171295</v>
      </c>
      <c r="HF118">
        <f>('RCP19 scenario'!AO31*'Unit emission'!AO74)*3412969.28327645/Lifetime!$C29</f>
        <v>457072993.20635331</v>
      </c>
      <c r="HG118">
        <f>('RCP19 scenario'!AP31*'Unit emission'!AP74)*3412969.28327645/Lifetime!$C29</f>
        <v>10736250.142849006</v>
      </c>
      <c r="HH118">
        <f>('RCP19 scenario'!AQ31*'Unit emission'!AQ74)*3412969.28327645/Lifetime!$C29</f>
        <v>52852591.281601578</v>
      </c>
      <c r="HI118">
        <f>('RCP19 scenario'!AR31*'Unit emission'!AR74)*3412969.28327645/Lifetime!$C29</f>
        <v>409277842.25585824</v>
      </c>
      <c r="HJ118">
        <f>('RCP19 scenario'!AS31*'Unit emission'!AS74)*3412969.28327645/Lifetime!$C29</f>
        <v>1330544361.0386722</v>
      </c>
      <c r="HK118">
        <f>('RCP19 scenario'!AT31*'Unit emission'!AT74)*3412969.28327645/Lifetime!$C29</f>
        <v>162784663.08291417</v>
      </c>
      <c r="HL118">
        <f>('RCP19 scenario'!AU31*'Unit emission'!AU74)*3412969.28327645/Lifetime!$C29</f>
        <v>127203220.88671869</v>
      </c>
      <c r="HM118">
        <f>('RCP19 scenario'!AV31*'Unit emission'!AV74)*3412969.28327645/Lifetime!$C29</f>
        <v>34430561.422868423</v>
      </c>
      <c r="HN118">
        <f>('RCP19 scenario'!AW31*'Unit emission'!AW74)*3412969.28327645/Lifetime!$C29</f>
        <v>77130050.373148158</v>
      </c>
      <c r="HO118">
        <f>('RCP19 scenario'!AX31*'Unit emission'!AX74)*3412969.28327645/Lifetime!$C29</f>
        <v>128152939.12201767</v>
      </c>
      <c r="HP118">
        <f>('RCP19 scenario'!AY31*'Unit emission'!AY74)*3412969.28327645/Lifetime!$C29</f>
        <v>92533862.747340307</v>
      </c>
      <c r="HQ118">
        <f>('RCP19 scenario'!AZ31*'Unit emission'!AZ74)*3412969.28327645/Lifetime!$C29</f>
        <v>454259520.32807094</v>
      </c>
      <c r="HR118">
        <f>('RCP19 scenario'!BA31*'Unit emission'!BA74)*3412969.28327645</f>
        <v>0</v>
      </c>
      <c r="HS118" s="9">
        <f>('RCP19 scenario'!BB31*'Unit emission'!AK74)*3412969.28327645/Lifetime!$C29</f>
        <v>0</v>
      </c>
      <c r="HT118" s="9">
        <f>('RCP19 scenario'!BC31*'Unit emission'!AL74)*3412969.28327645/Lifetime!$C29</f>
        <v>0</v>
      </c>
      <c r="HU118" s="9">
        <f>('RCP19 scenario'!BD31*'Unit emission'!AM74)*3412969.28327645/Lifetime!$C29</f>
        <v>0</v>
      </c>
      <c r="HV118" s="9">
        <f>('RCP19 scenario'!BE31*'Unit emission'!AN74)*3412969.28327645/Lifetime!$C29</f>
        <v>0</v>
      </c>
      <c r="HW118" s="9">
        <f>('RCP19 scenario'!BF31*'Unit emission'!AO74)*3412969.28327645/Lifetime!$C29</f>
        <v>0</v>
      </c>
      <c r="HX118" s="9">
        <f>('RCP19 scenario'!BG31*'Unit emission'!AP74)*3412969.28327645/Lifetime!$C29</f>
        <v>0</v>
      </c>
      <c r="HY118" s="9">
        <f>('RCP19 scenario'!BH31*'Unit emission'!AQ74)*3412969.28327645/Lifetime!$C29</f>
        <v>0</v>
      </c>
      <c r="HZ118" s="9">
        <f>('RCP19 scenario'!BI31*'Unit emission'!AR74)*3412969.28327645/Lifetime!$C29</f>
        <v>0</v>
      </c>
      <c r="IA118" s="9">
        <f>('RCP19 scenario'!BJ31*'Unit emission'!AS74)*3412969.28327645/Lifetime!$C29</f>
        <v>0</v>
      </c>
      <c r="IB118" s="9">
        <f>('RCP19 scenario'!BK31*'Unit emission'!AT74)*3412969.28327645/Lifetime!$C29</f>
        <v>0</v>
      </c>
      <c r="IC118" s="9">
        <f>('RCP19 scenario'!BL31*'Unit emission'!AU74)*3412969.28327645/Lifetime!$C29</f>
        <v>0</v>
      </c>
      <c r="ID118" s="9">
        <f>('RCP19 scenario'!BM31*'Unit emission'!AV74)*3412969.28327645/Lifetime!$C29</f>
        <v>0</v>
      </c>
      <c r="IE118" s="9">
        <f>('RCP19 scenario'!BN31*'Unit emission'!AW74)*3412969.28327645/Lifetime!$C29</f>
        <v>0</v>
      </c>
      <c r="IF118" s="9">
        <f>('RCP19 scenario'!BO31*'Unit emission'!AX74)*3412969.28327645/Lifetime!$C29</f>
        <v>0</v>
      </c>
      <c r="IG118" s="9">
        <f>('RCP19 scenario'!BP31*'Unit emission'!AY74)*3412969.28327645/Lifetime!$C29</f>
        <v>0</v>
      </c>
      <c r="IH118" s="9">
        <f>('RCP19 scenario'!BQ31*'Unit emission'!AZ74)*3412969.28327645/Lifetime!$C29</f>
        <v>0</v>
      </c>
      <c r="II118" s="9">
        <f>('RCP19 scenario'!BR31*'Unit emission'!BA74)*3412969.28327645</f>
        <v>0</v>
      </c>
      <c r="IJ118" s="9">
        <f>('RCP19 scenario'!BS31*'Unit emission'!AK74)*3412969.28327645/Lifetime!$C29</f>
        <v>0</v>
      </c>
      <c r="IK118" s="9">
        <f>('RCP19 scenario'!BT31*'Unit emission'!AL74)*3412969.28327645/Lifetime!$C29</f>
        <v>0</v>
      </c>
      <c r="IL118" s="9">
        <f>('RCP19 scenario'!BU31*'Unit emission'!AM74)*3412969.28327645/Lifetime!$C29</f>
        <v>0</v>
      </c>
      <c r="IM118" s="9">
        <f>('RCP19 scenario'!BV31*'Unit emission'!AN74)*3412969.28327645/Lifetime!$C29</f>
        <v>0</v>
      </c>
      <c r="IN118" s="9">
        <f>('RCP19 scenario'!BW31*'Unit emission'!AO74)*3412969.28327645/Lifetime!$C29</f>
        <v>0</v>
      </c>
      <c r="IO118" s="9">
        <f>('RCP19 scenario'!BX31*'Unit emission'!AP74)*3412969.28327645/Lifetime!$C29</f>
        <v>0</v>
      </c>
      <c r="IP118" s="9">
        <f>('RCP19 scenario'!BY31*'Unit emission'!AQ74)*3412969.28327645/Lifetime!$C29</f>
        <v>0</v>
      </c>
      <c r="IQ118" s="9">
        <f>('RCP19 scenario'!BZ31*'Unit emission'!AR74)*3412969.28327645/Lifetime!$C29</f>
        <v>0</v>
      </c>
      <c r="IR118" s="9">
        <f>('RCP19 scenario'!CA31*'Unit emission'!AS74)*3412969.28327645/Lifetime!$C29</f>
        <v>0</v>
      </c>
      <c r="IS118" s="9">
        <f>('RCP19 scenario'!CB31*'Unit emission'!AT74)*3412969.28327645/Lifetime!$C29</f>
        <v>0</v>
      </c>
      <c r="IT118" s="9">
        <f>('RCP19 scenario'!CC31*'Unit emission'!AU74)*3412969.28327645/Lifetime!$C29</f>
        <v>0</v>
      </c>
      <c r="IU118" s="9">
        <f>('RCP19 scenario'!CD31*'Unit emission'!AV74)*3412969.28327645/Lifetime!$C29</f>
        <v>0</v>
      </c>
      <c r="IV118" s="9">
        <f>('RCP19 scenario'!CE31*'Unit emission'!AW74)*3412969.28327645/Lifetime!$C29</f>
        <v>0</v>
      </c>
      <c r="IW118" s="9">
        <f>('RCP19 scenario'!CF31*'Unit emission'!AX74)*3412969.28327645/Lifetime!$C29</f>
        <v>0</v>
      </c>
      <c r="IX118" s="9">
        <f>('RCP19 scenario'!CG31*'Unit emission'!AY74)*3412969.28327645/Lifetime!$C29</f>
        <v>0</v>
      </c>
      <c r="IY118" s="9">
        <f>('RCP19 scenario'!CH31*'Unit emission'!AZ74)*3412969.28327645/Lifetime!$C29</f>
        <v>0</v>
      </c>
    </row>
    <row r="119" spans="1:259" x14ac:dyDescent="0.25">
      <c r="A119">
        <v>2038</v>
      </c>
      <c r="B119">
        <f>('Base-scenario'!C32*'Unit emission'!C75)*3412969.28327645/Lifetime!$C30</f>
        <v>0</v>
      </c>
      <c r="C119">
        <f>('Base-scenario'!D32*'Unit emission'!D75)*3412969.28327645/Lifetime!$C30</f>
        <v>0</v>
      </c>
      <c r="D119">
        <f>('Base-scenario'!E32*'Unit emission'!E75)*3412969.28327645/Lifetime!$C30</f>
        <v>0</v>
      </c>
      <c r="E119">
        <f>('Base-scenario'!F32*'Unit emission'!F75)*3412969.28327645/Lifetime!$C30</f>
        <v>0</v>
      </c>
      <c r="F119">
        <f>('Base-scenario'!G32*'Unit emission'!G75)*3412969.28327645/Lifetime!$C30</f>
        <v>0</v>
      </c>
      <c r="G119">
        <f>('Base-scenario'!H32*'Unit emission'!H75)*3412969.28327645/Lifetime!$C30</f>
        <v>0</v>
      </c>
      <c r="H119">
        <f>('Base-scenario'!I32*'Unit emission'!I75)*3412969.28327645/Lifetime!$C30</f>
        <v>0</v>
      </c>
      <c r="I119">
        <f>('Base-scenario'!J32*'Unit emission'!J75)*3412969.28327645/Lifetime!$C30</f>
        <v>0</v>
      </c>
      <c r="J119">
        <f>('Base-scenario'!K32*'Unit emission'!K75)*3412969.28327645/Lifetime!$C30</f>
        <v>0</v>
      </c>
      <c r="K119">
        <f>('Base-scenario'!L32*'Unit emission'!L75)*3412969.28327645/Lifetime!$C30</f>
        <v>0</v>
      </c>
      <c r="L119">
        <f>('Base-scenario'!M32*'Unit emission'!M75)*3412969.28327645/Lifetime!$C30</f>
        <v>0</v>
      </c>
      <c r="M119">
        <f>('Base-scenario'!N32*'Unit emission'!N75)*3412969.28327645/Lifetime!$C30</f>
        <v>0</v>
      </c>
      <c r="N119">
        <f>('Base-scenario'!O32*'Unit emission'!O75)*3412969.28327645/Lifetime!$C30</f>
        <v>0</v>
      </c>
      <c r="O119">
        <f>('Base-scenario'!P32*'Unit emission'!P75)*3412969.28327645/Lifetime!$C30</f>
        <v>0</v>
      </c>
      <c r="P119">
        <f>('Base-scenario'!Q32*'Unit emission'!Q75)*3412969.28327645/Lifetime!$C30</f>
        <v>0</v>
      </c>
      <c r="Q119">
        <f>('Base-scenario'!R32*'Unit emission'!R75)*3412969.28327645/Lifetime!$C30</f>
        <v>0</v>
      </c>
      <c r="R119">
        <v>28</v>
      </c>
      <c r="S119">
        <f>('Base-scenario'!T32*'Unit emission'!C75)*3412969.28327645/Lifetime!$C30</f>
        <v>185656991.59062809</v>
      </c>
      <c r="T119">
        <f>('Base-scenario'!U32*'Unit emission'!D75)*3412969.28327645/Lifetime!$C30</f>
        <v>158385833.84104946</v>
      </c>
      <c r="U119">
        <f>('Base-scenario'!V32*'Unit emission'!E75)*3412969.28327645/Lifetime!$C30</f>
        <v>26497952.175829113</v>
      </c>
      <c r="V119">
        <f>('Base-scenario'!W32*'Unit emission'!F75)*3412969.28327645/Lifetime!$C30</f>
        <v>23704795.411920078</v>
      </c>
      <c r="W119">
        <f>('Base-scenario'!X32*'Unit emission'!G75)*3412969.28327645/Lifetime!$C30</f>
        <v>294637081.02215701</v>
      </c>
      <c r="X119">
        <f>('Base-scenario'!Y32*'Unit emission'!H75)*3412969.28327645/Lifetime!$C30</f>
        <v>10850250.378259424</v>
      </c>
      <c r="Y119">
        <f>('Base-scenario'!Z32*'Unit emission'!I75)*3412969.28327645/Lifetime!$C30</f>
        <v>6134921.2471709242</v>
      </c>
      <c r="Z119">
        <f>('Base-scenario'!AA32*'Unit emission'!J75)*3412969.28327645/Lifetime!$C30</f>
        <v>63161163.880405046</v>
      </c>
      <c r="AA119">
        <f>('Base-scenario'!AB32*'Unit emission'!K75)*3412969.28327645/Lifetime!$C30</f>
        <v>380643637.44759786</v>
      </c>
      <c r="AB119">
        <f>('Base-scenario'!AC32*'Unit emission'!L75)*3412969.28327645/Lifetime!$C30</f>
        <v>48553064.220958851</v>
      </c>
      <c r="AC119">
        <f>('Base-scenario'!AD32*'Unit emission'!M75)*3412969.28327645/Lifetime!$C30</f>
        <v>61274252.780019507</v>
      </c>
      <c r="AD119">
        <f>('Base-scenario'!AE32*'Unit emission'!N75)*3412969.28327645/Lifetime!$C30</f>
        <v>8830377.2858432606</v>
      </c>
      <c r="AE119">
        <f>('Base-scenario'!AF32*'Unit emission'!O75)*3412969.28327645/Lifetime!$C30</f>
        <v>29418616.567460906</v>
      </c>
      <c r="AF119">
        <f>('Base-scenario'!AG32*'Unit emission'!P75)*3412969.28327645/Lifetime!$C30</f>
        <v>32821139.413527746</v>
      </c>
      <c r="AG119">
        <f>('Base-scenario'!AH32*'Unit emission'!Q75)*3412969.28327645/Lifetime!$C30</f>
        <v>19259585.119681824</v>
      </c>
      <c r="AH119">
        <f>('Base-scenario'!AI32*'Unit emission'!R75)*3412969.28327645/Lifetime!$C30</f>
        <v>124791545.09910759</v>
      </c>
      <c r="AI119">
        <v>28</v>
      </c>
      <c r="AJ119">
        <f>('Base-scenario'!AK32*'Unit emission'!C75)*3412969.28327645/Lifetime!$C30</f>
        <v>186677725.16669077</v>
      </c>
      <c r="AK119">
        <f>('Base-scenario'!AL32*'Unit emission'!D75)*3412969.28327645/Lifetime!$C30</f>
        <v>316771568.77527064</v>
      </c>
      <c r="AL119">
        <f>('Base-scenario'!AM32*'Unit emission'!E75)*3412969.28327645/Lifetime!$C30</f>
        <v>26930404.030248947</v>
      </c>
      <c r="AM119">
        <f>('Base-scenario'!AN32*'Unit emission'!F75)*3412969.28327645/Lifetime!$C30</f>
        <v>47409590.823840156</v>
      </c>
      <c r="AN119">
        <f>('Base-scenario'!AO32*'Unit emission'!G75)*3412969.28327645/Lifetime!$C30</f>
        <v>589274162.04431581</v>
      </c>
      <c r="AO119">
        <f>('Base-scenario'!AP32*'Unit emission'!H75)*3412969.28327645/Lifetime!$C30</f>
        <v>21700500.756518766</v>
      </c>
      <c r="AP119">
        <f>('Base-scenario'!AQ32*'Unit emission'!I75)*3412969.28327645/Lifetime!$C30</f>
        <v>6179097.0258506555</v>
      </c>
      <c r="AQ119">
        <f>('Base-scenario'!AR32*'Unit emission'!J75)*3412969.28327645/Lifetime!$C30</f>
        <v>126322327.76081009</v>
      </c>
      <c r="AR119">
        <f>('Base-scenario'!AS32*'Unit emission'!K75)*3412969.28327645/Lifetime!$C30</f>
        <v>761287274.89519572</v>
      </c>
      <c r="AS119">
        <f>('Base-scenario'!AT32*'Unit emission'!L75)*3412969.28327645/Lifetime!$C30</f>
        <v>97106128.441917852</v>
      </c>
      <c r="AT119">
        <f>('Base-scenario'!AU32*'Unit emission'!M75)*3412969.28327645/Lifetime!$C30</f>
        <v>122548505.56003919</v>
      </c>
      <c r="AU119">
        <f>('Base-scenario'!AV32*'Unit emission'!N75)*3412969.28327645/Lifetime!$C30</f>
        <v>17660754.571686521</v>
      </c>
      <c r="AV119">
        <f>('Base-scenario'!AW32*'Unit emission'!O75)*3412969.28327645/Lifetime!$C30</f>
        <v>58837233.134921938</v>
      </c>
      <c r="AW119">
        <f>('Base-scenario'!AX32*'Unit emission'!P75)*3412969.28327645/Lifetime!$C30</f>
        <v>65642278.827055663</v>
      </c>
      <c r="AX119">
        <f>('Base-scenario'!AY32*'Unit emission'!Q75)*3412969.28327645/Lifetime!$C30</f>
        <v>38519170.23936379</v>
      </c>
      <c r="AY119">
        <f>('Base-scenario'!AZ32*'Unit emission'!R75)*3412969.28327645/Lifetime!$C30</f>
        <v>249583090.19821489</v>
      </c>
      <c r="AZ119">
        <v>28</v>
      </c>
      <c r="BA119" s="9">
        <f>('Base-scenario'!BB32*'Unit emission'!C75)*3412969.28327645/Lifetime!$C30</f>
        <v>0</v>
      </c>
      <c r="BB119" s="9">
        <f>('Base-scenario'!BC32*'Unit emission'!D75)*3412969.28327645/Lifetime!$C30</f>
        <v>0</v>
      </c>
      <c r="BC119" s="9">
        <f>('Base-scenario'!BD32*'Unit emission'!E75)*3412969.28327645/Lifetime!$C30</f>
        <v>0</v>
      </c>
      <c r="BD119" s="9">
        <f>('Base-scenario'!BE32*'Unit emission'!F75)*3412969.28327645/Lifetime!$C30</f>
        <v>0</v>
      </c>
      <c r="BE119" s="9">
        <f>('Base-scenario'!BF32*'Unit emission'!G75)*3412969.28327645/Lifetime!$C30</f>
        <v>0</v>
      </c>
      <c r="BF119" s="9">
        <f>('Base-scenario'!BG32*'Unit emission'!H75)*3412969.28327645/Lifetime!$C30</f>
        <v>0</v>
      </c>
      <c r="BG119" s="9">
        <f>('Base-scenario'!BH32*'Unit emission'!I75)*3412969.28327645/Lifetime!$C30</f>
        <v>0</v>
      </c>
      <c r="BH119" s="9">
        <f>('Base-scenario'!BI32*'Unit emission'!J75)*3412969.28327645/Lifetime!$C30</f>
        <v>0</v>
      </c>
      <c r="BI119" s="9">
        <f>('Base-scenario'!BJ32*'Unit emission'!K75)*3412969.28327645/Lifetime!$C30</f>
        <v>0</v>
      </c>
      <c r="BJ119" s="9">
        <f>('Base-scenario'!BK32*'Unit emission'!L75)*3412969.28327645/Lifetime!$C30</f>
        <v>0</v>
      </c>
      <c r="BK119" s="9">
        <f>('Base-scenario'!BL32*'Unit emission'!M75)*3412969.28327645/Lifetime!$C30</f>
        <v>0</v>
      </c>
      <c r="BL119" s="9">
        <f>('Base-scenario'!BM32*'Unit emission'!N75)*3412969.28327645/Lifetime!$C30</f>
        <v>0</v>
      </c>
      <c r="BM119" s="9">
        <f>('Base-scenario'!BN32*'Unit emission'!O75)*3412969.28327645/Lifetime!$C30</f>
        <v>0</v>
      </c>
      <c r="BN119" s="9">
        <f>('Base-scenario'!BO32*'Unit emission'!P75)*3412969.28327645/Lifetime!$C30</f>
        <v>0</v>
      </c>
      <c r="BO119" s="9">
        <f>('Base-scenario'!BP32*'Unit emission'!Q75)*3412969.28327645/Lifetime!$C30</f>
        <v>0</v>
      </c>
      <c r="BP119" s="9">
        <f>('Base-scenario'!BQ32*'Unit emission'!R75)*3412969.28327645/Lifetime!$C30</f>
        <v>0</v>
      </c>
      <c r="BQ119" s="9">
        <v>28</v>
      </c>
      <c r="BR119" s="9">
        <f>('Base-scenario'!BS32*'Unit emission'!C75)*3412969.28327645/Lifetime!$C30</f>
        <v>0</v>
      </c>
      <c r="BS119" s="9">
        <f>('Base-scenario'!BT32*'Unit emission'!D75)*3412969.28327645/Lifetime!$C30</f>
        <v>0</v>
      </c>
      <c r="BT119" s="9">
        <f>('Base-scenario'!BU32*'Unit emission'!E75)*3412969.28327645/Lifetime!$C30</f>
        <v>0</v>
      </c>
      <c r="BU119" s="9">
        <f>('Base-scenario'!BV32*'Unit emission'!F75)*3412969.28327645/Lifetime!$C30</f>
        <v>0</v>
      </c>
      <c r="BV119" s="9">
        <f>('Base-scenario'!BW32*'Unit emission'!G75)*3412969.28327645/Lifetime!$C30</f>
        <v>0</v>
      </c>
      <c r="BW119" s="9">
        <f>('Base-scenario'!BX32*'Unit emission'!H75)*3412969.28327645/Lifetime!$C30</f>
        <v>0</v>
      </c>
      <c r="BX119" s="9">
        <f>('Base-scenario'!BY32*'Unit emission'!I75)*3412969.28327645/Lifetime!$C30</f>
        <v>0</v>
      </c>
      <c r="BY119" s="9">
        <f>('Base-scenario'!BZ32*'Unit emission'!J75)*3412969.28327645/Lifetime!$C30</f>
        <v>0</v>
      </c>
      <c r="BZ119" s="9">
        <f>('Base-scenario'!CA32*'Unit emission'!K75)*3412969.28327645/Lifetime!$C30</f>
        <v>0</v>
      </c>
      <c r="CA119" s="9">
        <f>('Base-scenario'!CB32*'Unit emission'!L75)*3412969.28327645/Lifetime!$C30</f>
        <v>0</v>
      </c>
      <c r="CB119" s="9">
        <f>('Base-scenario'!CC32*'Unit emission'!M75)*3412969.28327645/Lifetime!$C30</f>
        <v>0</v>
      </c>
      <c r="CC119" s="9">
        <f>('Base-scenario'!CD32*'Unit emission'!N75)*3412969.28327645/Lifetime!$C30</f>
        <v>0</v>
      </c>
      <c r="CD119" s="9">
        <f>('Base-scenario'!CE32*'Unit emission'!O75)*3412969.28327645/Lifetime!$C30</f>
        <v>0</v>
      </c>
      <c r="CE119" s="9">
        <f>('Base-scenario'!CF32*'Unit emission'!P75)*3412969.28327645/Lifetime!$C30</f>
        <v>0</v>
      </c>
      <c r="CF119" s="9">
        <f>('Base-scenario'!CG32*'Unit emission'!Q75)*3412969.28327645/Lifetime!$C30</f>
        <v>0</v>
      </c>
      <c r="CG119" s="9">
        <f>('Base-scenario'!CH32*'Unit emission'!R75)*3412969.28327645/Lifetime!$C30</f>
        <v>0</v>
      </c>
      <c r="CJ119">
        <v>2038</v>
      </c>
      <c r="CK119">
        <f>('RCP26 scenario'!C32*'Unit emission'!T75)*3412969.28327645/Lifetime!$C30</f>
        <v>0</v>
      </c>
      <c r="CL119">
        <f>('RCP26 scenario'!D32*'Unit emission'!U75)*3412969.28327645/Lifetime!$C30</f>
        <v>0</v>
      </c>
      <c r="CM119">
        <f>('RCP26 scenario'!E32*'Unit emission'!V75)*3412969.28327645/Lifetime!$C30</f>
        <v>0</v>
      </c>
      <c r="CN119">
        <f>('RCP26 scenario'!F32*'Unit emission'!W75)*3412969.28327645/Lifetime!$C30</f>
        <v>0</v>
      </c>
      <c r="CO119">
        <f>('RCP26 scenario'!G32*'Unit emission'!X75)*3412969.28327645/Lifetime!$C30</f>
        <v>0</v>
      </c>
      <c r="CP119">
        <f>('RCP26 scenario'!H32*'Unit emission'!Y75)*3412969.28327645/Lifetime!$C30</f>
        <v>0</v>
      </c>
      <c r="CQ119">
        <f>('RCP26 scenario'!I32*'Unit emission'!Z75)*3412969.28327645/Lifetime!$C30</f>
        <v>0</v>
      </c>
      <c r="CR119">
        <f>('RCP26 scenario'!J32*'Unit emission'!AA75)*3412969.28327645/Lifetime!$C30</f>
        <v>0</v>
      </c>
      <c r="CS119">
        <f>('RCP26 scenario'!K32*'Unit emission'!AB75)*3412969.28327645/Lifetime!$C30</f>
        <v>0</v>
      </c>
      <c r="CT119">
        <f>('RCP26 scenario'!L32*'Unit emission'!AC75)*3412969.28327645/Lifetime!$C30</f>
        <v>0</v>
      </c>
      <c r="CU119">
        <f>('RCP26 scenario'!M32*'Unit emission'!AD75)*3412969.28327645/Lifetime!$C30</f>
        <v>0</v>
      </c>
      <c r="CV119">
        <f>('RCP26 scenario'!N32*'Unit emission'!AE75)*3412969.28327645/Lifetime!$C30</f>
        <v>0</v>
      </c>
      <c r="CW119">
        <f>('RCP26 scenario'!O32*'Unit emission'!AF75)*3412969.28327645/Lifetime!$C30</f>
        <v>0</v>
      </c>
      <c r="CX119">
        <f>('RCP26 scenario'!P32*'Unit emission'!AG75)*3412969.28327645/Lifetime!$C30</f>
        <v>0</v>
      </c>
      <c r="CY119">
        <f>('RCP26 scenario'!Q32*'Unit emission'!AH75)*3412969.28327645/Lifetime!$C30</f>
        <v>0</v>
      </c>
      <c r="CZ119">
        <f>('RCP26 scenario'!R32*'Unit emission'!AI75)*3412969.28327645/Lifetime!$C30</f>
        <v>0</v>
      </c>
      <c r="DA119">
        <f>('RCP26 scenario'!S32*'Unit emission'!AJ75)*3412969.28327645</f>
        <v>0</v>
      </c>
      <c r="DB119">
        <f>('RCP26 scenario'!T32*'Unit emission'!T75)*3412969.28327645/Lifetime!$C30</f>
        <v>679461566.95535135</v>
      </c>
      <c r="DC119">
        <f>('RCP26 scenario'!U32*'Unit emission'!U75)*3412969.28327645/Lifetime!$C30</f>
        <v>205931293.91578442</v>
      </c>
      <c r="DD119">
        <f>('RCP26 scenario'!V32*'Unit emission'!V75)*3412969.28327645/Lifetime!$C30</f>
        <v>113200599.57471612</v>
      </c>
      <c r="DE119">
        <f>('RCP26 scenario'!W32*'Unit emission'!W75)*3412969.28327645/Lifetime!$C30</f>
        <v>12001403.457093259</v>
      </c>
      <c r="DF119">
        <f>('RCP26 scenario'!X32*'Unit emission'!X75)*3412969.28327645/Lifetime!$C30</f>
        <v>287656649.56225049</v>
      </c>
      <c r="DG119">
        <f>('RCP26 scenario'!Y32*'Unit emission'!Y75)*3412969.28327645/Lifetime!$C30</f>
        <v>17783188.010325465</v>
      </c>
      <c r="DH119">
        <f>('RCP26 scenario'!Z32*'Unit emission'!Z75)*3412969.28327645/Lifetime!$C30</f>
        <v>25309254.858244486</v>
      </c>
      <c r="DI119">
        <f>('RCP26 scenario'!AA32*'Unit emission'!AA75)*3412969.28327645/Lifetime!$C30</f>
        <v>106630547.33372298</v>
      </c>
      <c r="DJ119">
        <f>('RCP26 scenario'!AB32*'Unit emission'!AB75)*3412969.28327645/Lifetime!$C30</f>
        <v>526435035.66291237</v>
      </c>
      <c r="DK119">
        <f>('RCP26 scenario'!AC32*'Unit emission'!AC75)*3412969.28327645/Lifetime!$C30</f>
        <v>68852537.35660015</v>
      </c>
      <c r="DL119">
        <f>('RCP26 scenario'!AD32*'Unit emission'!AD75)*3412969.28327645/Lifetime!$C30</f>
        <v>160920488.30002329</v>
      </c>
      <c r="DM119">
        <f>('RCP26 scenario'!AE32*'Unit emission'!AE75)*3412969.28327645/Lifetime!$C30</f>
        <v>14199878.526059892</v>
      </c>
      <c r="DN119">
        <f>('RCP26 scenario'!AF32*'Unit emission'!AF75)*3412969.28327645/Lifetime!$C30</f>
        <v>46509076.93380487</v>
      </c>
      <c r="DO119">
        <f>('RCP26 scenario'!AG32*'Unit emission'!AG75)*3412969.28327645/Lifetime!$C30</f>
        <v>65335952.958032325</v>
      </c>
      <c r="DP119">
        <f>('RCP26 scenario'!AH32*'Unit emission'!AH75)*3412969.28327645/Lifetime!$C30</f>
        <v>38292488.490108185</v>
      </c>
      <c r="DQ119">
        <f>('RCP26 scenario'!AI32*'Unit emission'!AI75)*3412969.28327645/Lifetime!$C30</f>
        <v>216556323.08914137</v>
      </c>
      <c r="DR119">
        <f>('RCP26 scenario'!AJ32*'Unit emission'!AJ75)*3412969.28327645</f>
        <v>0</v>
      </c>
      <c r="DS119">
        <f>('RCP26 scenario'!AK32*'Unit emission'!T75)*3412969.28327645/Lifetime!$C30</f>
        <v>1267873076.6962678</v>
      </c>
      <c r="DT119">
        <f>('RCP26 scenario'!AL32*'Unit emission'!U75)*3412969.28327645/Lifetime!$C30</f>
        <v>232406777.71060821</v>
      </c>
      <c r="DU119">
        <f>('RCP26 scenario'!AM32*'Unit emission'!V75)*3412969.28327645/Lifetime!$C30</f>
        <v>113686798.90307422</v>
      </c>
      <c r="DV119">
        <f>('RCP26 scenario'!AN32*'Unit emission'!W75)*3412969.28327645/Lifetime!$C30</f>
        <v>12056141.564518515</v>
      </c>
      <c r="DW119">
        <f>('RCP26 scenario'!AO32*'Unit emission'!X75)*3412969.28327645/Lifetime!$C30</f>
        <v>409687573.58202416</v>
      </c>
      <c r="DX119">
        <f>('RCP26 scenario'!AP32*'Unit emission'!Y75)*3412969.28327645/Lifetime!$C30</f>
        <v>35566376.020650931</v>
      </c>
      <c r="DY119">
        <f>('RCP26 scenario'!AQ32*'Unit emission'!Z75)*3412969.28327645/Lifetime!$C30</f>
        <v>38317947.317043506</v>
      </c>
      <c r="DZ119">
        <f>('RCP26 scenario'!AR32*'Unit emission'!AA75)*3412969.28327645/Lifetime!$C30</f>
        <v>213261094.66744596</v>
      </c>
      <c r="EA119">
        <f>('RCP26 scenario'!AS32*'Unit emission'!AB75)*3412969.28327645/Lifetime!$C30</f>
        <v>1052870071.3258173</v>
      </c>
      <c r="EB119">
        <f>('RCP26 scenario'!AT32*'Unit emission'!AC75)*3412969.28327645/Lifetime!$C30</f>
        <v>137705074.71319982</v>
      </c>
      <c r="EC119">
        <f>('RCP26 scenario'!AU32*'Unit emission'!AD75)*3412969.28327645/Lifetime!$C30</f>
        <v>321840976.60004783</v>
      </c>
      <c r="ED119">
        <f>('RCP26 scenario'!AV32*'Unit emission'!AE75)*3412969.28327645/Lifetime!$C30</f>
        <v>28399757.052119914</v>
      </c>
      <c r="EE119">
        <f>('RCP26 scenario'!AW32*'Unit emission'!AF75)*3412969.28327645/Lifetime!$C30</f>
        <v>93017752.029218778</v>
      </c>
      <c r="EF119">
        <f>('RCP26 scenario'!AX32*'Unit emission'!AG75)*3412969.28327645/Lifetime!$C30</f>
        <v>130671905.91606426</v>
      </c>
      <c r="EG119">
        <f>('RCP26 scenario'!AY32*'Unit emission'!AH75)*3412969.28327645/Lifetime!$C30</f>
        <v>76584976.980216369</v>
      </c>
      <c r="EH119">
        <f>('RCP26 scenario'!AZ32*'Unit emission'!AI75)*3412969.28327645/Lifetime!$C30</f>
        <v>433112646.17828399</v>
      </c>
      <c r="EI119">
        <f>('RCP26 scenario'!BA32*'Unit emission'!AJ75)*3412969.28327645</f>
        <v>0</v>
      </c>
      <c r="EJ119" s="9">
        <f>('RCP26 scenario'!BB32*'Unit emission'!T75)*3412969.28327645/Lifetime!$C30</f>
        <v>0</v>
      </c>
      <c r="EK119" s="9">
        <f>('RCP26 scenario'!BC32*'Unit emission'!U75)*3412969.28327645/Lifetime!$C30</f>
        <v>0</v>
      </c>
      <c r="EL119" s="9">
        <f>('RCP26 scenario'!BD32*'Unit emission'!V75)*3412969.28327645/Lifetime!$C30</f>
        <v>0</v>
      </c>
      <c r="EM119" s="9">
        <f>('RCP26 scenario'!BE32*'Unit emission'!W75)*3412969.28327645/Lifetime!$C30</f>
        <v>0</v>
      </c>
      <c r="EN119" s="9">
        <f>('RCP26 scenario'!BF32*'Unit emission'!X75)*3412969.28327645/Lifetime!$C30</f>
        <v>0</v>
      </c>
      <c r="EO119" s="9">
        <f>('RCP26 scenario'!BG32*'Unit emission'!Y75)*3412969.28327645/Lifetime!$C30</f>
        <v>0</v>
      </c>
      <c r="EP119" s="9">
        <f>('RCP26 scenario'!BH32*'Unit emission'!Z75)*3412969.28327645/Lifetime!$C30</f>
        <v>0</v>
      </c>
      <c r="EQ119" s="9">
        <f>('RCP26 scenario'!BI32*'Unit emission'!AA75)*3412969.28327645/Lifetime!$C30</f>
        <v>0</v>
      </c>
      <c r="ER119" s="9">
        <f>('RCP26 scenario'!BJ32*'Unit emission'!AB75)*3412969.28327645/Lifetime!$C30</f>
        <v>0</v>
      </c>
      <c r="ES119" s="9">
        <f>('RCP26 scenario'!BK32*'Unit emission'!AC75)*3412969.28327645/Lifetime!$C30</f>
        <v>0</v>
      </c>
      <c r="ET119" s="9">
        <f>('RCP26 scenario'!BL32*'Unit emission'!AD75)*3412969.28327645/Lifetime!$C30</f>
        <v>0</v>
      </c>
      <c r="EU119" s="9">
        <f>('RCP26 scenario'!BM32*'Unit emission'!AE75)*3412969.28327645/Lifetime!$C30</f>
        <v>0</v>
      </c>
      <c r="EV119" s="9">
        <f>('RCP26 scenario'!BN32*'Unit emission'!AF75)*3412969.28327645/Lifetime!$C30</f>
        <v>0</v>
      </c>
      <c r="EW119" s="9">
        <f>('RCP26 scenario'!BO32*'Unit emission'!AG75)*3412969.28327645/Lifetime!$C30</f>
        <v>0</v>
      </c>
      <c r="EX119" s="9">
        <f>('RCP26 scenario'!BP32*'Unit emission'!AH75)*3412969.28327645/Lifetime!$C30</f>
        <v>0</v>
      </c>
      <c r="EY119" s="9">
        <f>('RCP26 scenario'!BQ32*'Unit emission'!AI75)*3412969.28327645/Lifetime!$C30</f>
        <v>0</v>
      </c>
      <c r="EZ119" s="9">
        <f>('RCP26 scenario'!BR32*'Unit emission'!AJ75)*3412969.28327645</f>
        <v>0</v>
      </c>
      <c r="FA119" s="9">
        <f>('RCP26 scenario'!BS32*'Unit emission'!T75)*3412969.28327645/Lifetime!$C30</f>
        <v>0</v>
      </c>
      <c r="FB119" s="9">
        <f>('RCP26 scenario'!BT32*'Unit emission'!U75)*3412969.28327645/Lifetime!$C30</f>
        <v>0</v>
      </c>
      <c r="FC119" s="9">
        <f>('RCP26 scenario'!BU32*'Unit emission'!V75)*3412969.28327645/Lifetime!$C30</f>
        <v>0</v>
      </c>
      <c r="FD119" s="9">
        <f>('RCP26 scenario'!BV32*'Unit emission'!W75)*3412969.28327645/Lifetime!$C30</f>
        <v>0</v>
      </c>
      <c r="FE119" s="9">
        <f>('RCP26 scenario'!BW32*'Unit emission'!X75)*3412969.28327645/Lifetime!$C30</f>
        <v>0</v>
      </c>
      <c r="FF119" s="9">
        <f>('RCP26 scenario'!BX32*'Unit emission'!Y75)*3412969.28327645/Lifetime!$C30</f>
        <v>0</v>
      </c>
      <c r="FG119" s="9">
        <f>('RCP26 scenario'!BY32*'Unit emission'!Z75)*3412969.28327645/Lifetime!$C30</f>
        <v>0</v>
      </c>
      <c r="FH119" s="9">
        <f>('RCP26 scenario'!BZ32*'Unit emission'!AA75)*3412969.28327645/Lifetime!$C30</f>
        <v>0</v>
      </c>
      <c r="FI119" s="9">
        <f>('RCP26 scenario'!CA32*'Unit emission'!AB75)*3412969.28327645/Lifetime!$C30</f>
        <v>0</v>
      </c>
      <c r="FJ119" s="9">
        <f>('RCP26 scenario'!CB32*'Unit emission'!AC75)*3412969.28327645/Lifetime!$C30</f>
        <v>0</v>
      </c>
      <c r="FK119" s="9">
        <f>('RCP26 scenario'!CC32*'Unit emission'!AD75)*3412969.28327645/Lifetime!$C30</f>
        <v>0</v>
      </c>
      <c r="FL119" s="9">
        <f>('RCP26 scenario'!CD32*'Unit emission'!AE75)*3412969.28327645/Lifetime!$C30</f>
        <v>0</v>
      </c>
      <c r="FM119" s="9">
        <f>('RCP26 scenario'!CE32*'Unit emission'!AF75)*3412969.28327645/Lifetime!$C30</f>
        <v>0</v>
      </c>
      <c r="FN119" s="9">
        <f>('RCP26 scenario'!CF32*'Unit emission'!AG75)*3412969.28327645/Lifetime!$C30</f>
        <v>0</v>
      </c>
      <c r="FO119" s="9">
        <f>('RCP26 scenario'!CG32*'Unit emission'!AH75)*3412969.28327645/Lifetime!$C30</f>
        <v>0</v>
      </c>
      <c r="FP119" s="9">
        <f>('RCP26 scenario'!CH32*'Unit emission'!AI75)*3412969.28327645/Lifetime!$C30</f>
        <v>0</v>
      </c>
      <c r="FS119">
        <v>2038</v>
      </c>
      <c r="FT119">
        <f>('RCP19 scenario'!C32*'Unit emission'!AK75)*3412969.28327645/Lifetime!$C30</f>
        <v>0</v>
      </c>
      <c r="FU119">
        <f>('RCP19 scenario'!D32*'Unit emission'!AL75)*3412969.28327645/Lifetime!$C30</f>
        <v>0</v>
      </c>
      <c r="FV119">
        <f>('RCP19 scenario'!E32*'Unit emission'!AM75)*3412969.28327645/Lifetime!$C30</f>
        <v>0</v>
      </c>
      <c r="FW119">
        <f>('RCP19 scenario'!F32*'Unit emission'!AN75)*3412969.28327645/Lifetime!$C30</f>
        <v>0</v>
      </c>
      <c r="FX119">
        <f>('RCP19 scenario'!G32*'Unit emission'!AO75)*3412969.28327645/Lifetime!$C30</f>
        <v>0</v>
      </c>
      <c r="FY119">
        <f>('RCP19 scenario'!H32*'Unit emission'!AP75)*3412969.28327645/Lifetime!$C30</f>
        <v>0</v>
      </c>
      <c r="FZ119">
        <f>('RCP19 scenario'!I32*'Unit emission'!AQ75)*3412969.28327645/Lifetime!$C30</f>
        <v>0</v>
      </c>
      <c r="GA119">
        <f>('RCP19 scenario'!J32*'Unit emission'!AR75)*3412969.28327645/Lifetime!$C30</f>
        <v>0</v>
      </c>
      <c r="GB119">
        <f>('RCP19 scenario'!K32*'Unit emission'!AS75)*3412969.28327645/Lifetime!$C30</f>
        <v>0</v>
      </c>
      <c r="GC119">
        <f>('RCP19 scenario'!L32*'Unit emission'!AT75)*3412969.28327645/Lifetime!$C30</f>
        <v>0</v>
      </c>
      <c r="GD119">
        <f>('RCP19 scenario'!M32*'Unit emission'!AU75)*3412969.28327645/Lifetime!$C30</f>
        <v>0</v>
      </c>
      <c r="GE119">
        <f>('RCP19 scenario'!N32*'Unit emission'!AV75)*3412969.28327645/Lifetime!$C30</f>
        <v>0</v>
      </c>
      <c r="GF119">
        <f>('RCP19 scenario'!O32*'Unit emission'!AW75)*3412969.28327645/Lifetime!$C30</f>
        <v>0</v>
      </c>
      <c r="GG119">
        <f>('RCP19 scenario'!P32*'Unit emission'!AX75)*3412969.28327645/Lifetime!$C30</f>
        <v>0</v>
      </c>
      <c r="GH119">
        <f>('RCP19 scenario'!Q32*'Unit emission'!AY75)*3412969.28327645/Lifetime!$C30</f>
        <v>0</v>
      </c>
      <c r="GI119">
        <f>('RCP19 scenario'!R32*'Unit emission'!AZ75)*3412969.28327645/Lifetime!$C30</f>
        <v>0</v>
      </c>
      <c r="GJ119">
        <f>('RCP19 scenario'!S32*'Unit emission'!BA75)*3412969.28327645</f>
        <v>0</v>
      </c>
      <c r="GK119">
        <f>('RCP19 scenario'!T32*'Unit emission'!AK75)*3412969.28327645/Lifetime!$C30</f>
        <v>381242437.43889487</v>
      </c>
      <c r="GL119">
        <f>('RCP19 scenario'!U32*'Unit emission'!AL75)*3412969.28327645/Lifetime!$C30</f>
        <v>255246296.57338563</v>
      </c>
      <c r="GM119">
        <f>('RCP19 scenario'!V32*'Unit emission'!AM75)*3412969.28327645/Lifetime!$C30</f>
        <v>108607621.88410021</v>
      </c>
      <c r="GN119">
        <f>('RCP19 scenario'!W32*'Unit emission'!AN75)*3412969.28327645/Lifetime!$C30</f>
        <v>30019313.909603704</v>
      </c>
      <c r="GO119">
        <f>('RCP19 scenario'!X32*'Unit emission'!AO75)*3412969.28327645/Lifetime!$C30</f>
        <v>277973809.32986152</v>
      </c>
      <c r="GP119">
        <f>('RCP19 scenario'!Y32*'Unit emission'!AP75)*3412969.28327645/Lifetime!$C30</f>
        <v>7853543.9548108298</v>
      </c>
      <c r="GQ119">
        <f>('RCP19 scenario'!Z32*'Unit emission'!AQ75)*3412969.28327645/Lifetime!$C30</f>
        <v>31406767.431079708</v>
      </c>
      <c r="GR119">
        <f>('RCP19 scenario'!AA32*'Unit emission'!AR75)*3412969.28327645/Lifetime!$C30</f>
        <v>227112808.13758898</v>
      </c>
      <c r="GS119">
        <f>('RCP19 scenario'!AB32*'Unit emission'!AS75)*3412969.28327645/Lifetime!$C30</f>
        <v>758935171.62138259</v>
      </c>
      <c r="GT119">
        <f>('RCP19 scenario'!AC32*'Unit emission'!AT75)*3412969.28327645/Lifetime!$C30</f>
        <v>98559908.058909342</v>
      </c>
      <c r="GU119">
        <f>('RCP19 scenario'!AD32*'Unit emission'!AU75)*3412969.28327645/Lifetime!$C30</f>
        <v>116416707.34341319</v>
      </c>
      <c r="GV119">
        <f>('RCP19 scenario'!AE32*'Unit emission'!AV75)*3412969.28327645/Lifetime!$C30</f>
        <v>19204096.744786728</v>
      </c>
      <c r="GW119">
        <f>('RCP19 scenario'!AF32*'Unit emission'!AW75)*3412969.28327645/Lifetime!$C30</f>
        <v>46133767.972200319</v>
      </c>
      <c r="GX119">
        <f>('RCP19 scenario'!AG32*'Unit emission'!AX75)*3412969.28327645/Lifetime!$C30</f>
        <v>69474629.249794543</v>
      </c>
      <c r="GY119">
        <f>('RCP19 scenario'!AH32*'Unit emission'!AY75)*3412969.28327645/Lifetime!$C30</f>
        <v>53562191.76839707</v>
      </c>
      <c r="GZ119">
        <f>('RCP19 scenario'!AI32*'Unit emission'!AZ75)*3412969.28327645/Lifetime!$C30</f>
        <v>255657628.13374242</v>
      </c>
      <c r="HA119">
        <f>('RCP19 scenario'!AJ32*'Unit emission'!BA75)*3412969.28327645</f>
        <v>0</v>
      </c>
      <c r="HB119">
        <f>('RCP19 scenario'!AK32*'Unit emission'!AK75)*3412969.28327645/Lifetime!$C30</f>
        <v>382226267.18687844</v>
      </c>
      <c r="HC119">
        <f>('RCP19 scenario'!AL32*'Unit emission'!AL75)*3412969.28327645/Lifetime!$C30</f>
        <v>405923917.77162272</v>
      </c>
      <c r="HD119">
        <f>('RCP19 scenario'!AM32*'Unit emission'!AM75)*3412969.28327645/Lifetime!$C30</f>
        <v>192463721.67287165</v>
      </c>
      <c r="HE119">
        <f>('RCP19 scenario'!AN32*'Unit emission'!AN75)*3412969.28327645/Lifetime!$C30</f>
        <v>30086186.999523152</v>
      </c>
      <c r="HF119">
        <f>('RCP19 scenario'!AO32*'Unit emission'!AO75)*3412969.28327645/Lifetime!$C30</f>
        <v>502484810.26972079</v>
      </c>
      <c r="HG119">
        <f>('RCP19 scenario'!AP32*'Unit emission'!AP75)*3412969.28327645/Lifetime!$C30</f>
        <v>10151585.47276604</v>
      </c>
      <c r="HH119">
        <f>('RCP19 scenario'!AQ32*'Unit emission'!AQ75)*3412969.28327645/Lifetime!$C30</f>
        <v>62813534.862159416</v>
      </c>
      <c r="HI119">
        <f>('RCP19 scenario'!AR32*'Unit emission'!AR75)*3412969.28327645/Lifetime!$C30</f>
        <v>454225306.54338574</v>
      </c>
      <c r="HJ119">
        <f>('RCP19 scenario'!AS32*'Unit emission'!AS75)*3412969.28327645/Lifetime!$C30</f>
        <v>1517870343.2427726</v>
      </c>
      <c r="HK119">
        <f>('RCP19 scenario'!AT32*'Unit emission'!AT75)*3412969.28327645/Lifetime!$C30</f>
        <v>197119816.11781868</v>
      </c>
      <c r="HL119">
        <f>('RCP19 scenario'!AU32*'Unit emission'!AU75)*3412969.28327645/Lifetime!$C30</f>
        <v>129900398.96656615</v>
      </c>
      <c r="HM119">
        <f>('RCP19 scenario'!AV32*'Unit emission'!AV75)*3412969.28327645/Lifetime!$C30</f>
        <v>37522475.709864572</v>
      </c>
      <c r="HN119">
        <f>('RCP19 scenario'!AW32*'Unit emission'!AW75)*3412969.28327645/Lifetime!$C30</f>
        <v>92267535.944400638</v>
      </c>
      <c r="HO119">
        <f>('RCP19 scenario'!AX32*'Unit emission'!AX75)*3412969.28327645/Lifetime!$C30</f>
        <v>127795340.67455727</v>
      </c>
      <c r="HP119">
        <f>('RCP19 scenario'!AY32*'Unit emission'!AY75)*3412969.28327645/Lifetime!$C30</f>
        <v>107124383.5367936</v>
      </c>
      <c r="HQ119">
        <f>('RCP19 scenario'!AZ32*'Unit emission'!AZ75)*3412969.28327645/Lifetime!$C30</f>
        <v>511315256.2674855</v>
      </c>
      <c r="HR119">
        <f>('RCP19 scenario'!BA32*'Unit emission'!BA75)*3412969.28327645</f>
        <v>0</v>
      </c>
      <c r="HS119" s="9">
        <f>('RCP19 scenario'!BB32*'Unit emission'!AK75)*3412969.28327645/Lifetime!$C30</f>
        <v>0</v>
      </c>
      <c r="HT119" s="9">
        <f>('RCP19 scenario'!BC32*'Unit emission'!AL75)*3412969.28327645/Lifetime!$C30</f>
        <v>0</v>
      </c>
      <c r="HU119" s="9">
        <f>('RCP19 scenario'!BD32*'Unit emission'!AM75)*3412969.28327645/Lifetime!$C30</f>
        <v>0</v>
      </c>
      <c r="HV119" s="9">
        <f>('RCP19 scenario'!BE32*'Unit emission'!AN75)*3412969.28327645/Lifetime!$C30</f>
        <v>0</v>
      </c>
      <c r="HW119" s="9">
        <f>('RCP19 scenario'!BF32*'Unit emission'!AO75)*3412969.28327645/Lifetime!$C30</f>
        <v>0</v>
      </c>
      <c r="HX119" s="9">
        <f>('RCP19 scenario'!BG32*'Unit emission'!AP75)*3412969.28327645/Lifetime!$C30</f>
        <v>0</v>
      </c>
      <c r="HY119" s="9">
        <f>('RCP19 scenario'!BH32*'Unit emission'!AQ75)*3412969.28327645/Lifetime!$C30</f>
        <v>0</v>
      </c>
      <c r="HZ119" s="9">
        <f>('RCP19 scenario'!BI32*'Unit emission'!AR75)*3412969.28327645/Lifetime!$C30</f>
        <v>0</v>
      </c>
      <c r="IA119" s="9">
        <f>('RCP19 scenario'!BJ32*'Unit emission'!AS75)*3412969.28327645/Lifetime!$C30</f>
        <v>0</v>
      </c>
      <c r="IB119" s="9">
        <f>('RCP19 scenario'!BK32*'Unit emission'!AT75)*3412969.28327645/Lifetime!$C30</f>
        <v>0</v>
      </c>
      <c r="IC119" s="9">
        <f>('RCP19 scenario'!BL32*'Unit emission'!AU75)*3412969.28327645/Lifetime!$C30</f>
        <v>0</v>
      </c>
      <c r="ID119" s="9">
        <f>('RCP19 scenario'!BM32*'Unit emission'!AV75)*3412969.28327645/Lifetime!$C30</f>
        <v>0</v>
      </c>
      <c r="IE119" s="9">
        <f>('RCP19 scenario'!BN32*'Unit emission'!AW75)*3412969.28327645/Lifetime!$C30</f>
        <v>0</v>
      </c>
      <c r="IF119" s="9">
        <f>('RCP19 scenario'!BO32*'Unit emission'!AX75)*3412969.28327645/Lifetime!$C30</f>
        <v>0</v>
      </c>
      <c r="IG119" s="9">
        <f>('RCP19 scenario'!BP32*'Unit emission'!AY75)*3412969.28327645/Lifetime!$C30</f>
        <v>0</v>
      </c>
      <c r="IH119" s="9">
        <f>('RCP19 scenario'!BQ32*'Unit emission'!AZ75)*3412969.28327645/Lifetime!$C30</f>
        <v>0</v>
      </c>
      <c r="II119" s="9">
        <f>('RCP19 scenario'!BR32*'Unit emission'!BA75)*3412969.28327645</f>
        <v>0</v>
      </c>
      <c r="IJ119" s="9">
        <f>('RCP19 scenario'!BS32*'Unit emission'!AK75)*3412969.28327645/Lifetime!$C30</f>
        <v>0</v>
      </c>
      <c r="IK119" s="9">
        <f>('RCP19 scenario'!BT32*'Unit emission'!AL75)*3412969.28327645/Lifetime!$C30</f>
        <v>0</v>
      </c>
      <c r="IL119" s="9">
        <f>('RCP19 scenario'!BU32*'Unit emission'!AM75)*3412969.28327645/Lifetime!$C30</f>
        <v>0</v>
      </c>
      <c r="IM119" s="9">
        <f>('RCP19 scenario'!BV32*'Unit emission'!AN75)*3412969.28327645/Lifetime!$C30</f>
        <v>0</v>
      </c>
      <c r="IN119" s="9">
        <f>('RCP19 scenario'!BW32*'Unit emission'!AO75)*3412969.28327645/Lifetime!$C30</f>
        <v>0</v>
      </c>
      <c r="IO119" s="9">
        <f>('RCP19 scenario'!BX32*'Unit emission'!AP75)*3412969.28327645/Lifetime!$C30</f>
        <v>0</v>
      </c>
      <c r="IP119" s="9">
        <f>('RCP19 scenario'!BY32*'Unit emission'!AQ75)*3412969.28327645/Lifetime!$C30</f>
        <v>0</v>
      </c>
      <c r="IQ119" s="9">
        <f>('RCP19 scenario'!BZ32*'Unit emission'!AR75)*3412969.28327645/Lifetime!$C30</f>
        <v>0</v>
      </c>
      <c r="IR119" s="9">
        <f>('RCP19 scenario'!CA32*'Unit emission'!AS75)*3412969.28327645/Lifetime!$C30</f>
        <v>0</v>
      </c>
      <c r="IS119" s="9">
        <f>('RCP19 scenario'!CB32*'Unit emission'!AT75)*3412969.28327645/Lifetime!$C30</f>
        <v>0</v>
      </c>
      <c r="IT119" s="9">
        <f>('RCP19 scenario'!CC32*'Unit emission'!AU75)*3412969.28327645/Lifetime!$C30</f>
        <v>0</v>
      </c>
      <c r="IU119" s="9">
        <f>('RCP19 scenario'!CD32*'Unit emission'!AV75)*3412969.28327645/Lifetime!$C30</f>
        <v>0</v>
      </c>
      <c r="IV119" s="9">
        <f>('RCP19 scenario'!CE32*'Unit emission'!AW75)*3412969.28327645/Lifetime!$C30</f>
        <v>0</v>
      </c>
      <c r="IW119" s="9">
        <f>('RCP19 scenario'!CF32*'Unit emission'!AX75)*3412969.28327645/Lifetime!$C30</f>
        <v>0</v>
      </c>
      <c r="IX119" s="9">
        <f>('RCP19 scenario'!CG32*'Unit emission'!AY75)*3412969.28327645/Lifetime!$C30</f>
        <v>0</v>
      </c>
      <c r="IY119" s="9">
        <f>('RCP19 scenario'!CH32*'Unit emission'!AZ75)*3412969.28327645/Lifetime!$C30</f>
        <v>0</v>
      </c>
    </row>
    <row r="120" spans="1:259" x14ac:dyDescent="0.25">
      <c r="A120">
        <v>2039</v>
      </c>
      <c r="B120">
        <f>('Base-scenario'!C33*'Unit emission'!C76)*3412969.28327645/Lifetime!$C31</f>
        <v>0</v>
      </c>
      <c r="C120">
        <f>('Base-scenario'!D33*'Unit emission'!D76)*3412969.28327645/Lifetime!$C31</f>
        <v>0</v>
      </c>
      <c r="D120">
        <f>('Base-scenario'!E33*'Unit emission'!E76)*3412969.28327645/Lifetime!$C31</f>
        <v>0</v>
      </c>
      <c r="E120">
        <f>('Base-scenario'!F33*'Unit emission'!F76)*3412969.28327645/Lifetime!$C31</f>
        <v>0</v>
      </c>
      <c r="F120">
        <f>('Base-scenario'!G33*'Unit emission'!G76)*3412969.28327645/Lifetime!$C31</f>
        <v>0</v>
      </c>
      <c r="G120">
        <f>('Base-scenario'!H33*'Unit emission'!H76)*3412969.28327645/Lifetime!$C31</f>
        <v>0</v>
      </c>
      <c r="H120">
        <f>('Base-scenario'!I33*'Unit emission'!I76)*3412969.28327645/Lifetime!$C31</f>
        <v>0</v>
      </c>
      <c r="I120">
        <f>('Base-scenario'!J33*'Unit emission'!J76)*3412969.28327645/Lifetime!$C31</f>
        <v>0</v>
      </c>
      <c r="J120">
        <f>('Base-scenario'!K33*'Unit emission'!K76)*3412969.28327645/Lifetime!$C31</f>
        <v>0</v>
      </c>
      <c r="K120">
        <f>('Base-scenario'!L33*'Unit emission'!L76)*3412969.28327645/Lifetime!$C31</f>
        <v>0</v>
      </c>
      <c r="L120">
        <f>('Base-scenario'!M33*'Unit emission'!M76)*3412969.28327645/Lifetime!$C31</f>
        <v>0</v>
      </c>
      <c r="M120">
        <f>('Base-scenario'!N33*'Unit emission'!N76)*3412969.28327645/Lifetime!$C31</f>
        <v>0</v>
      </c>
      <c r="N120">
        <f>('Base-scenario'!O33*'Unit emission'!O76)*3412969.28327645/Lifetime!$C31</f>
        <v>0</v>
      </c>
      <c r="O120">
        <f>('Base-scenario'!P33*'Unit emission'!P76)*3412969.28327645/Lifetime!$C31</f>
        <v>0</v>
      </c>
      <c r="P120">
        <f>('Base-scenario'!Q33*'Unit emission'!Q76)*3412969.28327645/Lifetime!$C31</f>
        <v>0</v>
      </c>
      <c r="Q120">
        <f>('Base-scenario'!R33*'Unit emission'!R76)*3412969.28327645/Lifetime!$C31</f>
        <v>0</v>
      </c>
      <c r="R120">
        <v>29</v>
      </c>
      <c r="S120">
        <f>('Base-scenario'!T33*'Unit emission'!C76)*3412969.28327645/Lifetime!$C31</f>
        <v>33688189.735159777</v>
      </c>
      <c r="T120">
        <f>('Base-scenario'!U33*'Unit emission'!D76)*3412969.28327645/Lifetime!$C31</f>
        <v>128600115.14868869</v>
      </c>
      <c r="U120">
        <f>('Base-scenario'!V33*'Unit emission'!E76)*3412969.28327645/Lifetime!$C31</f>
        <v>176250079.70650265</v>
      </c>
      <c r="V120">
        <f>('Base-scenario'!W33*'Unit emission'!F76)*3412969.28327645/Lifetime!$C31</f>
        <v>27261284.146068756</v>
      </c>
      <c r="W120">
        <f>('Base-scenario'!X33*'Unit emission'!G76)*3412969.28327645/Lifetime!$C31</f>
        <v>344208192.50431377</v>
      </c>
      <c r="X120">
        <f>('Base-scenario'!Y33*'Unit emission'!H76)*3412969.28327645/Lifetime!$C31</f>
        <v>12956988.182363266</v>
      </c>
      <c r="Y120">
        <f>('Base-scenario'!Z33*'Unit emission'!I76)*3412969.28327645/Lifetime!$C31</f>
        <v>0</v>
      </c>
      <c r="Z120">
        <f>('Base-scenario'!AA33*'Unit emission'!J76)*3412969.28327645/Lifetime!$C31</f>
        <v>73553591.5045802</v>
      </c>
      <c r="AA120">
        <f>('Base-scenario'!AB33*'Unit emission'!K76)*3412969.28327645/Lifetime!$C31</f>
        <v>462219762.44483548</v>
      </c>
      <c r="AB120">
        <f>('Base-scenario'!AC33*'Unit emission'!L76)*3412969.28327645/Lifetime!$C31</f>
        <v>59216863.131841227</v>
      </c>
      <c r="AC120">
        <f>('Base-scenario'!AD33*'Unit emission'!M76)*3412969.28327645/Lifetime!$C31</f>
        <v>74609688.50252673</v>
      </c>
      <c r="AD120">
        <f>('Base-scenario'!AE33*'Unit emission'!N76)*3412969.28327645/Lifetime!$C31</f>
        <v>10037724.340882935</v>
      </c>
      <c r="AE120">
        <f>('Base-scenario'!AF33*'Unit emission'!O76)*3412969.28327645/Lifetime!$C31</f>
        <v>35090273.177629627</v>
      </c>
      <c r="AF120">
        <f>('Base-scenario'!AG33*'Unit emission'!P76)*3412969.28327645/Lifetime!$C31</f>
        <v>42398270.620342389</v>
      </c>
      <c r="AG120">
        <f>('Base-scenario'!AH33*'Unit emission'!Q76)*3412969.28327645/Lifetime!$C31</f>
        <v>24069596.131946325</v>
      </c>
      <c r="AH120">
        <f>('Base-scenario'!AI33*'Unit emission'!R76)*3412969.28327645/Lifetime!$C31</f>
        <v>155707572.36629003</v>
      </c>
      <c r="AI120">
        <v>29</v>
      </c>
      <c r="AJ120">
        <f>('Base-scenario'!AK33*'Unit emission'!C76)*3412969.28327645/Lifetime!$C31</f>
        <v>34756721.448267974</v>
      </c>
      <c r="AK120">
        <f>('Base-scenario'!AL33*'Unit emission'!D76)*3412969.28327645/Lifetime!$C31</f>
        <v>151326714.33599216</v>
      </c>
      <c r="AL120">
        <f>('Base-scenario'!AM33*'Unit emission'!E76)*3412969.28327645/Lifetime!$C31</f>
        <v>229554493.61284384</v>
      </c>
      <c r="AM120">
        <f>('Base-scenario'!AN33*'Unit emission'!F76)*3412969.28327645/Lifetime!$C31</f>
        <v>51712929.457520954</v>
      </c>
      <c r="AN120">
        <f>('Base-scenario'!AO33*'Unit emission'!G76)*3412969.28327645/Lifetime!$C31</f>
        <v>688416385.00862753</v>
      </c>
      <c r="AO120">
        <f>('Base-scenario'!AP33*'Unit emission'!H76)*3412969.28327645/Lifetime!$C31</f>
        <v>25913976.364726424</v>
      </c>
      <c r="AP120">
        <f>('Base-scenario'!AQ33*'Unit emission'!I76)*3412969.28327645/Lifetime!$C31</f>
        <v>0</v>
      </c>
      <c r="AQ120">
        <f>('Base-scenario'!AR33*'Unit emission'!J76)*3412969.28327645/Lifetime!$C31</f>
        <v>147107183.0091604</v>
      </c>
      <c r="AR120">
        <f>('Base-scenario'!AS33*'Unit emission'!K76)*3412969.28327645/Lifetime!$C31</f>
        <v>924439524.88967097</v>
      </c>
      <c r="AS120">
        <f>('Base-scenario'!AT33*'Unit emission'!L76)*3412969.28327645/Lifetime!$C31</f>
        <v>118433726.26368262</v>
      </c>
      <c r="AT120">
        <f>('Base-scenario'!AU33*'Unit emission'!M76)*3412969.28327645/Lifetime!$C31</f>
        <v>149219377.00505361</v>
      </c>
      <c r="AU120">
        <f>('Base-scenario'!AV33*'Unit emission'!N76)*3412969.28327645/Lifetime!$C31</f>
        <v>20075448.681765743</v>
      </c>
      <c r="AV120">
        <f>('Base-scenario'!AW33*'Unit emission'!O76)*3412969.28327645/Lifetime!$C31</f>
        <v>70180546.355259255</v>
      </c>
      <c r="AW120">
        <f>('Base-scenario'!AX33*'Unit emission'!P76)*3412969.28327645/Lifetime!$C31</f>
        <v>84796541.240684777</v>
      </c>
      <c r="AX120">
        <f>('Base-scenario'!AY33*'Unit emission'!Q76)*3412969.28327645/Lifetime!$C31</f>
        <v>48139192.263892792</v>
      </c>
      <c r="AY120">
        <f>('Base-scenario'!AZ33*'Unit emission'!R76)*3412969.28327645/Lifetime!$C31</f>
        <v>311415144.73257881</v>
      </c>
      <c r="AZ120">
        <v>29</v>
      </c>
      <c r="BA120" s="9">
        <f>('Base-scenario'!BB33*'Unit emission'!C76)*3412969.28327645/Lifetime!$C31</f>
        <v>0</v>
      </c>
      <c r="BB120" s="9">
        <f>('Base-scenario'!BC33*'Unit emission'!D76)*3412969.28327645/Lifetime!$C31</f>
        <v>0</v>
      </c>
      <c r="BC120" s="9">
        <f>('Base-scenario'!BD33*'Unit emission'!E76)*3412969.28327645/Lifetime!$C31</f>
        <v>0</v>
      </c>
      <c r="BD120" s="9">
        <f>('Base-scenario'!BE33*'Unit emission'!F76)*3412969.28327645/Lifetime!$C31</f>
        <v>0</v>
      </c>
      <c r="BE120" s="9">
        <f>('Base-scenario'!BF33*'Unit emission'!G76)*3412969.28327645/Lifetime!$C31</f>
        <v>0</v>
      </c>
      <c r="BF120" s="9">
        <f>('Base-scenario'!BG33*'Unit emission'!H76)*3412969.28327645/Lifetime!$C31</f>
        <v>0</v>
      </c>
      <c r="BG120" s="9">
        <f>('Base-scenario'!BH33*'Unit emission'!I76)*3412969.28327645/Lifetime!$C31</f>
        <v>0</v>
      </c>
      <c r="BH120" s="9">
        <f>('Base-scenario'!BI33*'Unit emission'!J76)*3412969.28327645/Lifetime!$C31</f>
        <v>0</v>
      </c>
      <c r="BI120" s="9">
        <f>('Base-scenario'!BJ33*'Unit emission'!K76)*3412969.28327645/Lifetime!$C31</f>
        <v>0</v>
      </c>
      <c r="BJ120" s="9">
        <f>('Base-scenario'!BK33*'Unit emission'!L76)*3412969.28327645/Lifetime!$C31</f>
        <v>0</v>
      </c>
      <c r="BK120" s="9">
        <f>('Base-scenario'!BL33*'Unit emission'!M76)*3412969.28327645/Lifetime!$C31</f>
        <v>0</v>
      </c>
      <c r="BL120" s="9">
        <f>('Base-scenario'!BM33*'Unit emission'!N76)*3412969.28327645/Lifetime!$C31</f>
        <v>0</v>
      </c>
      <c r="BM120" s="9">
        <f>('Base-scenario'!BN33*'Unit emission'!O76)*3412969.28327645/Lifetime!$C31</f>
        <v>0</v>
      </c>
      <c r="BN120" s="9">
        <f>('Base-scenario'!BO33*'Unit emission'!P76)*3412969.28327645/Lifetime!$C31</f>
        <v>0</v>
      </c>
      <c r="BO120" s="9">
        <f>('Base-scenario'!BP33*'Unit emission'!Q76)*3412969.28327645/Lifetime!$C31</f>
        <v>0</v>
      </c>
      <c r="BP120" s="9">
        <f>('Base-scenario'!BQ33*'Unit emission'!R76)*3412969.28327645/Lifetime!$C31</f>
        <v>0</v>
      </c>
      <c r="BQ120" s="9">
        <v>29</v>
      </c>
      <c r="BR120" s="9">
        <f>('Base-scenario'!BS33*'Unit emission'!C76)*3412969.28327645/Lifetime!$C31</f>
        <v>0</v>
      </c>
      <c r="BS120" s="9">
        <f>('Base-scenario'!BT33*'Unit emission'!D76)*3412969.28327645/Lifetime!$C31</f>
        <v>0</v>
      </c>
      <c r="BT120" s="9">
        <f>('Base-scenario'!BU33*'Unit emission'!E76)*3412969.28327645/Lifetime!$C31</f>
        <v>0</v>
      </c>
      <c r="BU120" s="9">
        <f>('Base-scenario'!BV33*'Unit emission'!F76)*3412969.28327645/Lifetime!$C31</f>
        <v>0</v>
      </c>
      <c r="BV120" s="9">
        <f>('Base-scenario'!BW33*'Unit emission'!G76)*3412969.28327645/Lifetime!$C31</f>
        <v>0</v>
      </c>
      <c r="BW120" s="9">
        <f>('Base-scenario'!BX33*'Unit emission'!H76)*3412969.28327645/Lifetime!$C31</f>
        <v>0</v>
      </c>
      <c r="BX120" s="9">
        <f>('Base-scenario'!BY33*'Unit emission'!I76)*3412969.28327645/Lifetime!$C31</f>
        <v>0</v>
      </c>
      <c r="BY120" s="9">
        <f>('Base-scenario'!BZ33*'Unit emission'!J76)*3412969.28327645/Lifetime!$C31</f>
        <v>0</v>
      </c>
      <c r="BZ120" s="9">
        <f>('Base-scenario'!CA33*'Unit emission'!K76)*3412969.28327645/Lifetime!$C31</f>
        <v>0</v>
      </c>
      <c r="CA120" s="9">
        <f>('Base-scenario'!CB33*'Unit emission'!L76)*3412969.28327645/Lifetime!$C31</f>
        <v>0</v>
      </c>
      <c r="CB120" s="9">
        <f>('Base-scenario'!CC33*'Unit emission'!M76)*3412969.28327645/Lifetime!$C31</f>
        <v>0</v>
      </c>
      <c r="CC120" s="9">
        <f>('Base-scenario'!CD33*'Unit emission'!N76)*3412969.28327645/Lifetime!$C31</f>
        <v>0</v>
      </c>
      <c r="CD120" s="9">
        <f>('Base-scenario'!CE33*'Unit emission'!O76)*3412969.28327645/Lifetime!$C31</f>
        <v>0</v>
      </c>
      <c r="CE120" s="9">
        <f>('Base-scenario'!CF33*'Unit emission'!P76)*3412969.28327645/Lifetime!$C31</f>
        <v>0</v>
      </c>
      <c r="CF120" s="9">
        <f>('Base-scenario'!CG33*'Unit emission'!Q76)*3412969.28327645/Lifetime!$C31</f>
        <v>0</v>
      </c>
      <c r="CG120" s="9">
        <f>('Base-scenario'!CH33*'Unit emission'!R76)*3412969.28327645/Lifetime!$C31</f>
        <v>0</v>
      </c>
      <c r="CJ120">
        <v>2039</v>
      </c>
      <c r="CK120">
        <f>('RCP26 scenario'!C33*'Unit emission'!T76)*3412969.28327645/Lifetime!$C31</f>
        <v>0</v>
      </c>
      <c r="CL120">
        <f>('RCP26 scenario'!D33*'Unit emission'!U76)*3412969.28327645/Lifetime!$C31</f>
        <v>0</v>
      </c>
      <c r="CM120">
        <f>('RCP26 scenario'!E33*'Unit emission'!V76)*3412969.28327645/Lifetime!$C31</f>
        <v>0</v>
      </c>
      <c r="CN120">
        <f>('RCP26 scenario'!F33*'Unit emission'!W76)*3412969.28327645/Lifetime!$C31</f>
        <v>0</v>
      </c>
      <c r="CO120">
        <f>('RCP26 scenario'!G33*'Unit emission'!X76)*3412969.28327645/Lifetime!$C31</f>
        <v>0</v>
      </c>
      <c r="CP120">
        <f>('RCP26 scenario'!H33*'Unit emission'!Y76)*3412969.28327645/Lifetime!$C31</f>
        <v>0</v>
      </c>
      <c r="CQ120">
        <f>('RCP26 scenario'!I33*'Unit emission'!Z76)*3412969.28327645/Lifetime!$C31</f>
        <v>0</v>
      </c>
      <c r="CR120">
        <f>('RCP26 scenario'!J33*'Unit emission'!AA76)*3412969.28327645/Lifetime!$C31</f>
        <v>0</v>
      </c>
      <c r="CS120">
        <f>('RCP26 scenario'!K33*'Unit emission'!AB76)*3412969.28327645/Lifetime!$C31</f>
        <v>0</v>
      </c>
      <c r="CT120">
        <f>('RCP26 scenario'!L33*'Unit emission'!AC76)*3412969.28327645/Lifetime!$C31</f>
        <v>0</v>
      </c>
      <c r="CU120">
        <f>('RCP26 scenario'!M33*'Unit emission'!AD76)*3412969.28327645/Lifetime!$C31</f>
        <v>0</v>
      </c>
      <c r="CV120">
        <f>('RCP26 scenario'!N33*'Unit emission'!AE76)*3412969.28327645/Lifetime!$C31</f>
        <v>0</v>
      </c>
      <c r="CW120">
        <f>('RCP26 scenario'!O33*'Unit emission'!AF76)*3412969.28327645/Lifetime!$C31</f>
        <v>0</v>
      </c>
      <c r="CX120">
        <f>('RCP26 scenario'!P33*'Unit emission'!AG76)*3412969.28327645/Lifetime!$C31</f>
        <v>0</v>
      </c>
      <c r="CY120">
        <f>('RCP26 scenario'!Q33*'Unit emission'!AH76)*3412969.28327645/Lifetime!$C31</f>
        <v>0</v>
      </c>
      <c r="CZ120">
        <f>('RCP26 scenario'!R33*'Unit emission'!AI76)*3412969.28327645/Lifetime!$C31</f>
        <v>0</v>
      </c>
      <c r="DA120">
        <f>('RCP26 scenario'!S33*'Unit emission'!AJ76)*3412969.28327645</f>
        <v>0</v>
      </c>
      <c r="DB120">
        <f>('RCP26 scenario'!T33*'Unit emission'!T76)*3412969.28327645/Lifetime!$C31</f>
        <v>723914703.53810298</v>
      </c>
      <c r="DC120">
        <f>('RCP26 scenario'!U33*'Unit emission'!U76)*3412969.28327645/Lifetime!$C31</f>
        <v>32174337.172518846</v>
      </c>
      <c r="DD120">
        <f>('RCP26 scenario'!V33*'Unit emission'!V76)*3412969.28327645/Lifetime!$C31</f>
        <v>177001134.51218033</v>
      </c>
      <c r="DE120">
        <f>('RCP26 scenario'!W33*'Unit emission'!W76)*3412969.28327645/Lifetime!$C31</f>
        <v>20413432.397160683</v>
      </c>
      <c r="DF120">
        <f>('RCP26 scenario'!X33*'Unit emission'!X76)*3412969.28327645/Lifetime!$C31</f>
        <v>275394258.8855871</v>
      </c>
      <c r="DG120">
        <f>('RCP26 scenario'!Y33*'Unit emission'!Y76)*3412969.28327645/Lifetime!$C31</f>
        <v>17613584.059941284</v>
      </c>
      <c r="DH120">
        <f>('RCP26 scenario'!Z33*'Unit emission'!Z76)*3412969.28327645/Lifetime!$C31</f>
        <v>25735903.264670067</v>
      </c>
      <c r="DI120">
        <f>('RCP26 scenario'!AA33*'Unit emission'!AA76)*3412969.28327645/Lifetime!$C31</f>
        <v>114882937.70447986</v>
      </c>
      <c r="DJ120">
        <f>('RCP26 scenario'!AB33*'Unit emission'!AB76)*3412969.28327645/Lifetime!$C31</f>
        <v>577075653.11392725</v>
      </c>
      <c r="DK120">
        <f>('RCP26 scenario'!AC33*'Unit emission'!AC76)*3412969.28327645/Lifetime!$C31</f>
        <v>80640721.714940369</v>
      </c>
      <c r="DL120">
        <f>('RCP26 scenario'!AD33*'Unit emission'!AD76)*3412969.28327645/Lifetime!$C31</f>
        <v>169967075.71200618</v>
      </c>
      <c r="DM120">
        <f>('RCP26 scenario'!AE33*'Unit emission'!AE76)*3412969.28327645/Lifetime!$C31</f>
        <v>16162845.388603847</v>
      </c>
      <c r="DN120">
        <f>('RCP26 scenario'!AF33*'Unit emission'!AF76)*3412969.28327645/Lifetime!$C31</f>
        <v>47559338.36467699</v>
      </c>
      <c r="DO120">
        <f>('RCP26 scenario'!AG33*'Unit emission'!AG76)*3412969.28327645/Lifetime!$C31</f>
        <v>63806244.466546364</v>
      </c>
      <c r="DP120">
        <f>('RCP26 scenario'!AH33*'Unit emission'!AH76)*3412969.28327645/Lifetime!$C31</f>
        <v>40318677.927623488</v>
      </c>
      <c r="DQ120">
        <f>('RCP26 scenario'!AI33*'Unit emission'!AI76)*3412969.28327645/Lifetime!$C31</f>
        <v>227031711.89922068</v>
      </c>
      <c r="DR120">
        <f>('RCP26 scenario'!AJ33*'Unit emission'!AJ76)*3412969.28327645</f>
        <v>0</v>
      </c>
      <c r="DS120">
        <f>('RCP26 scenario'!AK33*'Unit emission'!T76)*3412969.28327645/Lifetime!$C31</f>
        <v>1236493933.7716548</v>
      </c>
      <c r="DT120">
        <f>('RCP26 scenario'!AL33*'Unit emission'!U76)*3412969.28327645/Lifetime!$C31</f>
        <v>72398076.226833284</v>
      </c>
      <c r="DU120">
        <f>('RCP26 scenario'!AM33*'Unit emission'!V76)*3412969.28327645/Lifetime!$C31</f>
        <v>201457177.58547932</v>
      </c>
      <c r="DV120">
        <f>('RCP26 scenario'!AN33*'Unit emission'!W76)*3412969.28327645/Lifetime!$C31</f>
        <v>20469733.80949945</v>
      </c>
      <c r="DW120">
        <f>('RCP26 scenario'!AO33*'Unit emission'!X76)*3412969.28327645/Lifetime!$C31</f>
        <v>324701885.91375709</v>
      </c>
      <c r="DX120">
        <f>('RCP26 scenario'!AP33*'Unit emission'!Y76)*3412969.28327645/Lifetime!$C31</f>
        <v>28402194.935960006</v>
      </c>
      <c r="DY120">
        <f>('RCP26 scenario'!AQ33*'Unit emission'!Z76)*3412969.28327645/Lifetime!$C31</f>
        <v>34474351.247616813</v>
      </c>
      <c r="DZ120">
        <f>('RCP26 scenario'!AR33*'Unit emission'!AA76)*3412969.28327645/Lifetime!$C31</f>
        <v>229765875.40895927</v>
      </c>
      <c r="EA120">
        <f>('RCP26 scenario'!AS33*'Unit emission'!AB76)*3412969.28327645/Lifetime!$C31</f>
        <v>1154151306.2278471</v>
      </c>
      <c r="EB120">
        <f>('RCP26 scenario'!AT33*'Unit emission'!AC76)*3412969.28327645/Lifetime!$C31</f>
        <v>161281443.42988002</v>
      </c>
      <c r="EC120">
        <f>('RCP26 scenario'!AU33*'Unit emission'!AD76)*3412969.28327645/Lifetime!$C31</f>
        <v>339934151.42401236</v>
      </c>
      <c r="ED120">
        <f>('RCP26 scenario'!AV33*'Unit emission'!AE76)*3412969.28327645/Lifetime!$C31</f>
        <v>32325690.777207695</v>
      </c>
      <c r="EE120">
        <f>('RCP26 scenario'!AW33*'Unit emission'!AF76)*3412969.28327645/Lifetime!$C31</f>
        <v>93178458.957212374</v>
      </c>
      <c r="EF120">
        <f>('RCP26 scenario'!AX33*'Unit emission'!AG76)*3412969.28327645/Lifetime!$C31</f>
        <v>100352079.70249437</v>
      </c>
      <c r="EG120">
        <f>('RCP26 scenario'!AY33*'Unit emission'!AH76)*3412969.28327645/Lifetime!$C31</f>
        <v>77018655.337467492</v>
      </c>
      <c r="EH120">
        <f>('RCP26 scenario'!AZ33*'Unit emission'!AI76)*3412969.28327645/Lifetime!$C31</f>
        <v>454063423.79844266</v>
      </c>
      <c r="EI120">
        <f>('RCP26 scenario'!BA33*'Unit emission'!AJ76)*3412969.28327645</f>
        <v>0</v>
      </c>
      <c r="EJ120" s="9">
        <f>('RCP26 scenario'!BB33*'Unit emission'!T76)*3412969.28327645/Lifetime!$C31</f>
        <v>0</v>
      </c>
      <c r="EK120" s="9">
        <f>('RCP26 scenario'!BC33*'Unit emission'!U76)*3412969.28327645/Lifetime!$C31</f>
        <v>0</v>
      </c>
      <c r="EL120" s="9">
        <f>('RCP26 scenario'!BD33*'Unit emission'!V76)*3412969.28327645/Lifetime!$C31</f>
        <v>0</v>
      </c>
      <c r="EM120" s="9">
        <f>('RCP26 scenario'!BE33*'Unit emission'!W76)*3412969.28327645/Lifetime!$C31</f>
        <v>0</v>
      </c>
      <c r="EN120" s="9">
        <f>('RCP26 scenario'!BF33*'Unit emission'!X76)*3412969.28327645/Lifetime!$C31</f>
        <v>0</v>
      </c>
      <c r="EO120" s="9">
        <f>('RCP26 scenario'!BG33*'Unit emission'!Y76)*3412969.28327645/Lifetime!$C31</f>
        <v>0</v>
      </c>
      <c r="EP120" s="9">
        <f>('RCP26 scenario'!BH33*'Unit emission'!Z76)*3412969.28327645/Lifetime!$C31</f>
        <v>0</v>
      </c>
      <c r="EQ120" s="9">
        <f>('RCP26 scenario'!BI33*'Unit emission'!AA76)*3412969.28327645/Lifetime!$C31</f>
        <v>0</v>
      </c>
      <c r="ER120" s="9">
        <f>('RCP26 scenario'!BJ33*'Unit emission'!AB76)*3412969.28327645/Lifetime!$C31</f>
        <v>0</v>
      </c>
      <c r="ES120" s="9">
        <f>('RCP26 scenario'!BK33*'Unit emission'!AC76)*3412969.28327645/Lifetime!$C31</f>
        <v>0</v>
      </c>
      <c r="ET120" s="9">
        <f>('RCP26 scenario'!BL33*'Unit emission'!AD76)*3412969.28327645/Lifetime!$C31</f>
        <v>0</v>
      </c>
      <c r="EU120" s="9">
        <f>('RCP26 scenario'!BM33*'Unit emission'!AE76)*3412969.28327645/Lifetime!$C31</f>
        <v>0</v>
      </c>
      <c r="EV120" s="9">
        <f>('RCP26 scenario'!BN33*'Unit emission'!AF76)*3412969.28327645/Lifetime!$C31</f>
        <v>0</v>
      </c>
      <c r="EW120" s="9">
        <f>('RCP26 scenario'!BO33*'Unit emission'!AG76)*3412969.28327645/Lifetime!$C31</f>
        <v>0</v>
      </c>
      <c r="EX120" s="9">
        <f>('RCP26 scenario'!BP33*'Unit emission'!AH76)*3412969.28327645/Lifetime!$C31</f>
        <v>0</v>
      </c>
      <c r="EY120" s="9">
        <f>('RCP26 scenario'!BQ33*'Unit emission'!AI76)*3412969.28327645/Lifetime!$C31</f>
        <v>0</v>
      </c>
      <c r="EZ120" s="9">
        <f>('RCP26 scenario'!BR33*'Unit emission'!AJ76)*3412969.28327645</f>
        <v>0</v>
      </c>
      <c r="FA120" s="9">
        <f>('RCP26 scenario'!BS33*'Unit emission'!T76)*3412969.28327645/Lifetime!$C31</f>
        <v>0</v>
      </c>
      <c r="FB120" s="9">
        <f>('RCP26 scenario'!BT33*'Unit emission'!U76)*3412969.28327645/Lifetime!$C31</f>
        <v>0</v>
      </c>
      <c r="FC120" s="9">
        <f>('RCP26 scenario'!BU33*'Unit emission'!V76)*3412969.28327645/Lifetime!$C31</f>
        <v>0</v>
      </c>
      <c r="FD120" s="9">
        <f>('RCP26 scenario'!BV33*'Unit emission'!W76)*3412969.28327645/Lifetime!$C31</f>
        <v>0</v>
      </c>
      <c r="FE120" s="9">
        <f>('RCP26 scenario'!BW33*'Unit emission'!X76)*3412969.28327645/Lifetime!$C31</f>
        <v>0</v>
      </c>
      <c r="FF120" s="9">
        <f>('RCP26 scenario'!BX33*'Unit emission'!Y76)*3412969.28327645/Lifetime!$C31</f>
        <v>0</v>
      </c>
      <c r="FG120" s="9">
        <f>('RCP26 scenario'!BY33*'Unit emission'!Z76)*3412969.28327645/Lifetime!$C31</f>
        <v>0</v>
      </c>
      <c r="FH120" s="9">
        <f>('RCP26 scenario'!BZ33*'Unit emission'!AA76)*3412969.28327645/Lifetime!$C31</f>
        <v>0</v>
      </c>
      <c r="FI120" s="9">
        <f>('RCP26 scenario'!CA33*'Unit emission'!AB76)*3412969.28327645/Lifetime!$C31</f>
        <v>0</v>
      </c>
      <c r="FJ120" s="9">
        <f>('RCP26 scenario'!CB33*'Unit emission'!AC76)*3412969.28327645/Lifetime!$C31</f>
        <v>0</v>
      </c>
      <c r="FK120" s="9">
        <f>('RCP26 scenario'!CC33*'Unit emission'!AD76)*3412969.28327645/Lifetime!$C31</f>
        <v>0</v>
      </c>
      <c r="FL120" s="9">
        <f>('RCP26 scenario'!CD33*'Unit emission'!AE76)*3412969.28327645/Lifetime!$C31</f>
        <v>0</v>
      </c>
      <c r="FM120" s="9">
        <f>('RCP26 scenario'!CE33*'Unit emission'!AF76)*3412969.28327645/Lifetime!$C31</f>
        <v>0</v>
      </c>
      <c r="FN120" s="9">
        <f>('RCP26 scenario'!CF33*'Unit emission'!AG76)*3412969.28327645/Lifetime!$C31</f>
        <v>0</v>
      </c>
      <c r="FO120" s="9">
        <f>('RCP26 scenario'!CG33*'Unit emission'!AH76)*3412969.28327645/Lifetime!$C31</f>
        <v>0</v>
      </c>
      <c r="FP120" s="9">
        <f>('RCP26 scenario'!CH33*'Unit emission'!AI76)*3412969.28327645/Lifetime!$C31</f>
        <v>0</v>
      </c>
      <c r="FS120">
        <v>2039</v>
      </c>
      <c r="FT120">
        <f>('RCP19 scenario'!C33*'Unit emission'!AK76)*3412969.28327645/Lifetime!$C31</f>
        <v>0</v>
      </c>
      <c r="FU120">
        <f>('RCP19 scenario'!D33*'Unit emission'!AL76)*3412969.28327645/Lifetime!$C31</f>
        <v>0</v>
      </c>
      <c r="FV120">
        <f>('RCP19 scenario'!E33*'Unit emission'!AM76)*3412969.28327645/Lifetime!$C31</f>
        <v>0</v>
      </c>
      <c r="FW120">
        <f>('RCP19 scenario'!F33*'Unit emission'!AN76)*3412969.28327645/Lifetime!$C31</f>
        <v>0</v>
      </c>
      <c r="FX120">
        <f>('RCP19 scenario'!G33*'Unit emission'!AO76)*3412969.28327645/Lifetime!$C31</f>
        <v>0</v>
      </c>
      <c r="FY120">
        <f>('RCP19 scenario'!H33*'Unit emission'!AP76)*3412969.28327645/Lifetime!$C31</f>
        <v>0</v>
      </c>
      <c r="FZ120">
        <f>('RCP19 scenario'!I33*'Unit emission'!AQ76)*3412969.28327645/Lifetime!$C31</f>
        <v>0</v>
      </c>
      <c r="GA120">
        <f>('RCP19 scenario'!J33*'Unit emission'!AR76)*3412969.28327645/Lifetime!$C31</f>
        <v>0</v>
      </c>
      <c r="GB120">
        <f>('RCP19 scenario'!K33*'Unit emission'!AS76)*3412969.28327645/Lifetime!$C31</f>
        <v>0</v>
      </c>
      <c r="GC120">
        <f>('RCP19 scenario'!L33*'Unit emission'!AT76)*3412969.28327645/Lifetime!$C31</f>
        <v>0</v>
      </c>
      <c r="GD120">
        <f>('RCP19 scenario'!M33*'Unit emission'!AU76)*3412969.28327645/Lifetime!$C31</f>
        <v>0</v>
      </c>
      <c r="GE120">
        <f>('RCP19 scenario'!N33*'Unit emission'!AV76)*3412969.28327645/Lifetime!$C31</f>
        <v>0</v>
      </c>
      <c r="GF120">
        <f>('RCP19 scenario'!O33*'Unit emission'!AW76)*3412969.28327645/Lifetime!$C31</f>
        <v>0</v>
      </c>
      <c r="GG120">
        <f>('RCP19 scenario'!P33*'Unit emission'!AX76)*3412969.28327645/Lifetime!$C31</f>
        <v>0</v>
      </c>
      <c r="GH120">
        <f>('RCP19 scenario'!Q33*'Unit emission'!AY76)*3412969.28327645/Lifetime!$C31</f>
        <v>0</v>
      </c>
      <c r="GI120">
        <f>('RCP19 scenario'!R33*'Unit emission'!AZ76)*3412969.28327645/Lifetime!$C31</f>
        <v>0</v>
      </c>
      <c r="GJ120">
        <f>('RCP19 scenario'!S33*'Unit emission'!BA76)*3412969.28327645</f>
        <v>0</v>
      </c>
      <c r="GK120">
        <f>('RCP19 scenario'!T33*'Unit emission'!AK76)*3412969.28327645/Lifetime!$C31</f>
        <v>336243459.17425698</v>
      </c>
      <c r="GL120">
        <f>('RCP19 scenario'!U33*'Unit emission'!AL76)*3412969.28327645/Lifetime!$C31</f>
        <v>243988090.91534278</v>
      </c>
      <c r="GM120">
        <f>('RCP19 scenario'!V33*'Unit emission'!AM76)*3412969.28327645/Lifetime!$C31</f>
        <v>82820858.866948202</v>
      </c>
      <c r="GN120">
        <f>('RCP19 scenario'!W33*'Unit emission'!AN76)*3412969.28327645/Lifetime!$C31</f>
        <v>23567641.48885978</v>
      </c>
      <c r="GO120">
        <f>('RCP19 scenario'!X33*'Unit emission'!AO76)*3412969.28327645/Lifetime!$C31</f>
        <v>277866424.81901276</v>
      </c>
      <c r="GP120">
        <f>('RCP19 scenario'!Y33*'Unit emission'!AP76)*3412969.28327645/Lifetime!$C31</f>
        <v>9854713.2329222467</v>
      </c>
      <c r="GQ120">
        <f>('RCP19 scenario'!Z33*'Unit emission'!AQ76)*3412969.28327645/Lifetime!$C31</f>
        <v>34151428.87896917</v>
      </c>
      <c r="GR120">
        <f>('RCP19 scenario'!AA33*'Unit emission'!AR76)*3412969.28327645/Lifetime!$C31</f>
        <v>227117099.07029018</v>
      </c>
      <c r="GS120">
        <f>('RCP19 scenario'!AB33*'Unit emission'!AS76)*3412969.28327645/Lifetime!$C31</f>
        <v>783806464.23317409</v>
      </c>
      <c r="GT120">
        <f>('RCP19 scenario'!AC33*'Unit emission'!AT76)*3412969.28327645/Lifetime!$C31</f>
        <v>97977272.028897971</v>
      </c>
      <c r="GU120">
        <f>('RCP19 scenario'!AD33*'Unit emission'!AU76)*3412969.28327645/Lifetime!$C31</f>
        <v>104755706.54083759</v>
      </c>
      <c r="GV120">
        <f>('RCP19 scenario'!AE33*'Unit emission'!AV76)*3412969.28327645/Lifetime!$C31</f>
        <v>27340534.544382986</v>
      </c>
      <c r="GW120">
        <f>('RCP19 scenario'!AF33*'Unit emission'!AW76)*3412969.28327645/Lifetime!$C31</f>
        <v>48292181.782386906</v>
      </c>
      <c r="GX120">
        <f>('RCP19 scenario'!AG33*'Unit emission'!AX76)*3412969.28327645/Lifetime!$C31</f>
        <v>70277589.723632813</v>
      </c>
      <c r="GY120">
        <f>('RCP19 scenario'!AH33*'Unit emission'!AY76)*3412969.28327645/Lifetime!$C31</f>
        <v>56271490.214388058</v>
      </c>
      <c r="GZ120">
        <f>('RCP19 scenario'!AI33*'Unit emission'!AZ76)*3412969.28327645/Lifetime!$C31</f>
        <v>271528142.19600672</v>
      </c>
      <c r="HA120">
        <f>('RCP19 scenario'!AJ33*'Unit emission'!BA76)*3412969.28327645</f>
        <v>0</v>
      </c>
      <c r="HB120">
        <f>('RCP19 scenario'!AK33*'Unit emission'!AK76)*3412969.28327645/Lifetime!$C31</f>
        <v>337302597.30273956</v>
      </c>
      <c r="HC120">
        <f>('RCP19 scenario'!AL33*'Unit emission'!AL76)*3412969.28327645/Lifetime!$C31</f>
        <v>383452959.38041806</v>
      </c>
      <c r="HD120">
        <f>('RCP19 scenario'!AM33*'Unit emission'!AM76)*3412969.28327645/Lifetime!$C31</f>
        <v>82995983.627474383</v>
      </c>
      <c r="HE120">
        <f>('RCP19 scenario'!AN33*'Unit emission'!AN76)*3412969.28327645/Lifetime!$C31</f>
        <v>23637986.426590215</v>
      </c>
      <c r="HF120">
        <f>('RCP19 scenario'!AO33*'Unit emission'!AO76)*3412969.28327645/Lifetime!$C31</f>
        <v>523331131.76544452</v>
      </c>
      <c r="HG120">
        <f>('RCP19 scenario'!AP33*'Unit emission'!AP76)*3412969.28327645/Lifetime!$C31</f>
        <v>22905795.560136698</v>
      </c>
      <c r="HH120">
        <f>('RCP19 scenario'!AQ33*'Unit emission'!AQ76)*3412969.28327645/Lifetime!$C31</f>
        <v>68302857.757937938</v>
      </c>
      <c r="HI120">
        <f>('RCP19 scenario'!AR33*'Unit emission'!AR76)*3412969.28327645/Lifetime!$C31</f>
        <v>454233887.49492419</v>
      </c>
      <c r="HJ120">
        <f>('RCP19 scenario'!AS33*'Unit emission'!AS76)*3412969.28327645/Lifetime!$C31</f>
        <v>1567612928.4663482</v>
      </c>
      <c r="HK120">
        <f>('RCP19 scenario'!AT33*'Unit emission'!AT76)*3412969.28327645/Lifetime!$C31</f>
        <v>195954544.05779663</v>
      </c>
      <c r="HL120">
        <f>('RCP19 scenario'!AU33*'Unit emission'!AU76)*3412969.28327645/Lifetime!$C31</f>
        <v>112450591.4822533</v>
      </c>
      <c r="HM120">
        <f>('RCP19 scenario'!AV33*'Unit emission'!AV76)*3412969.28327645/Lifetime!$C31</f>
        <v>55695697.981486224</v>
      </c>
      <c r="HN120">
        <f>('RCP19 scenario'!AW33*'Unit emission'!AW76)*3412969.28327645/Lifetime!$C31</f>
        <v>96584363.564773649</v>
      </c>
      <c r="HO120">
        <f>('RCP19 scenario'!AX33*'Unit emission'!AX76)*3412969.28327645/Lifetime!$C31</f>
        <v>138436155.87544352</v>
      </c>
      <c r="HP120">
        <f>('RCP19 scenario'!AY33*'Unit emission'!AY76)*3412969.28327645/Lifetime!$C31</f>
        <v>112542980.42877583</v>
      </c>
      <c r="HQ120">
        <f>('RCP19 scenario'!AZ33*'Unit emission'!AZ76)*3412969.28327645/Lifetime!$C31</f>
        <v>543056284.39201427</v>
      </c>
      <c r="HR120">
        <f>('RCP19 scenario'!BA33*'Unit emission'!BA76)*3412969.28327645</f>
        <v>0</v>
      </c>
      <c r="HS120" s="9">
        <f>('RCP19 scenario'!BB33*'Unit emission'!AK76)*3412969.28327645/Lifetime!$C31</f>
        <v>0</v>
      </c>
      <c r="HT120" s="9">
        <f>('RCP19 scenario'!BC33*'Unit emission'!AL76)*3412969.28327645/Lifetime!$C31</f>
        <v>0</v>
      </c>
      <c r="HU120" s="9">
        <f>('RCP19 scenario'!BD33*'Unit emission'!AM76)*3412969.28327645/Lifetime!$C31</f>
        <v>0</v>
      </c>
      <c r="HV120" s="9">
        <f>('RCP19 scenario'!BE33*'Unit emission'!AN76)*3412969.28327645/Lifetime!$C31</f>
        <v>0</v>
      </c>
      <c r="HW120" s="9">
        <f>('RCP19 scenario'!BF33*'Unit emission'!AO76)*3412969.28327645/Lifetime!$C31</f>
        <v>0</v>
      </c>
      <c r="HX120" s="9">
        <f>('RCP19 scenario'!BG33*'Unit emission'!AP76)*3412969.28327645/Lifetime!$C31</f>
        <v>0</v>
      </c>
      <c r="HY120" s="9">
        <f>('RCP19 scenario'!BH33*'Unit emission'!AQ76)*3412969.28327645/Lifetime!$C31</f>
        <v>0</v>
      </c>
      <c r="HZ120" s="9">
        <f>('RCP19 scenario'!BI33*'Unit emission'!AR76)*3412969.28327645/Lifetime!$C31</f>
        <v>0</v>
      </c>
      <c r="IA120" s="9">
        <f>('RCP19 scenario'!BJ33*'Unit emission'!AS76)*3412969.28327645/Lifetime!$C31</f>
        <v>0</v>
      </c>
      <c r="IB120" s="9">
        <f>('RCP19 scenario'!BK33*'Unit emission'!AT76)*3412969.28327645/Lifetime!$C31</f>
        <v>0</v>
      </c>
      <c r="IC120" s="9">
        <f>('RCP19 scenario'!BL33*'Unit emission'!AU76)*3412969.28327645/Lifetime!$C31</f>
        <v>0</v>
      </c>
      <c r="ID120" s="9">
        <f>('RCP19 scenario'!BM33*'Unit emission'!AV76)*3412969.28327645/Lifetime!$C31</f>
        <v>0</v>
      </c>
      <c r="IE120" s="9">
        <f>('RCP19 scenario'!BN33*'Unit emission'!AW76)*3412969.28327645/Lifetime!$C31</f>
        <v>0</v>
      </c>
      <c r="IF120" s="9">
        <f>('RCP19 scenario'!BO33*'Unit emission'!AX76)*3412969.28327645/Lifetime!$C31</f>
        <v>0</v>
      </c>
      <c r="IG120" s="9">
        <f>('RCP19 scenario'!BP33*'Unit emission'!AY76)*3412969.28327645/Lifetime!$C31</f>
        <v>0</v>
      </c>
      <c r="IH120" s="9">
        <f>('RCP19 scenario'!BQ33*'Unit emission'!AZ76)*3412969.28327645/Lifetime!$C31</f>
        <v>0</v>
      </c>
      <c r="II120" s="9">
        <f>('RCP19 scenario'!BR33*'Unit emission'!BA76)*3412969.28327645</f>
        <v>0</v>
      </c>
      <c r="IJ120" s="9">
        <f>('RCP19 scenario'!BS33*'Unit emission'!AK76)*3412969.28327645/Lifetime!$C31</f>
        <v>0</v>
      </c>
      <c r="IK120" s="9">
        <f>('RCP19 scenario'!BT33*'Unit emission'!AL76)*3412969.28327645/Lifetime!$C31</f>
        <v>0</v>
      </c>
      <c r="IL120" s="9">
        <f>('RCP19 scenario'!BU33*'Unit emission'!AM76)*3412969.28327645/Lifetime!$C31</f>
        <v>0</v>
      </c>
      <c r="IM120" s="9">
        <f>('RCP19 scenario'!BV33*'Unit emission'!AN76)*3412969.28327645/Lifetime!$C31</f>
        <v>0</v>
      </c>
      <c r="IN120" s="9">
        <f>('RCP19 scenario'!BW33*'Unit emission'!AO76)*3412969.28327645/Lifetime!$C31</f>
        <v>0</v>
      </c>
      <c r="IO120" s="9">
        <f>('RCP19 scenario'!BX33*'Unit emission'!AP76)*3412969.28327645/Lifetime!$C31</f>
        <v>0</v>
      </c>
      <c r="IP120" s="9">
        <f>('RCP19 scenario'!BY33*'Unit emission'!AQ76)*3412969.28327645/Lifetime!$C31</f>
        <v>0</v>
      </c>
      <c r="IQ120" s="9">
        <f>('RCP19 scenario'!BZ33*'Unit emission'!AR76)*3412969.28327645/Lifetime!$C31</f>
        <v>0</v>
      </c>
      <c r="IR120" s="9">
        <f>('RCP19 scenario'!CA33*'Unit emission'!AS76)*3412969.28327645/Lifetime!$C31</f>
        <v>0</v>
      </c>
      <c r="IS120" s="9">
        <f>('RCP19 scenario'!CB33*'Unit emission'!AT76)*3412969.28327645/Lifetime!$C31</f>
        <v>0</v>
      </c>
      <c r="IT120" s="9">
        <f>('RCP19 scenario'!CC33*'Unit emission'!AU76)*3412969.28327645/Lifetime!$C31</f>
        <v>0</v>
      </c>
      <c r="IU120" s="9">
        <f>('RCP19 scenario'!CD33*'Unit emission'!AV76)*3412969.28327645/Lifetime!$C31</f>
        <v>0</v>
      </c>
      <c r="IV120" s="9">
        <f>('RCP19 scenario'!CE33*'Unit emission'!AW76)*3412969.28327645/Lifetime!$C31</f>
        <v>0</v>
      </c>
      <c r="IW120" s="9">
        <f>('RCP19 scenario'!CF33*'Unit emission'!AX76)*3412969.28327645/Lifetime!$C31</f>
        <v>0</v>
      </c>
      <c r="IX120" s="9">
        <f>('RCP19 scenario'!CG33*'Unit emission'!AY76)*3412969.28327645/Lifetime!$C31</f>
        <v>0</v>
      </c>
      <c r="IY120" s="9">
        <f>('RCP19 scenario'!CH33*'Unit emission'!AZ76)*3412969.28327645/Lifetime!$C31</f>
        <v>0</v>
      </c>
    </row>
    <row r="121" spans="1:259" x14ac:dyDescent="0.25">
      <c r="A121">
        <v>2040</v>
      </c>
      <c r="B121">
        <f>('Base-scenario'!C34*'Unit emission'!C77)*3412969.28327645/Lifetime!$C32</f>
        <v>0</v>
      </c>
      <c r="C121">
        <f>('Base-scenario'!D34*'Unit emission'!D77)*3412969.28327645/Lifetime!$C32</f>
        <v>0</v>
      </c>
      <c r="D121">
        <f>('Base-scenario'!E34*'Unit emission'!E77)*3412969.28327645/Lifetime!$C32</f>
        <v>0</v>
      </c>
      <c r="E121">
        <f>('Base-scenario'!F34*'Unit emission'!F77)*3412969.28327645/Lifetime!$C32</f>
        <v>0</v>
      </c>
      <c r="F121">
        <f>('Base-scenario'!G34*'Unit emission'!G77)*3412969.28327645/Lifetime!$C32</f>
        <v>0</v>
      </c>
      <c r="G121">
        <f>('Base-scenario'!H34*'Unit emission'!H77)*3412969.28327645/Lifetime!$C32</f>
        <v>0</v>
      </c>
      <c r="H121">
        <f>('Base-scenario'!I34*'Unit emission'!I77)*3412969.28327645/Lifetime!$C32</f>
        <v>0</v>
      </c>
      <c r="I121">
        <f>('Base-scenario'!J34*'Unit emission'!J77)*3412969.28327645/Lifetime!$C32</f>
        <v>0</v>
      </c>
      <c r="J121">
        <f>('Base-scenario'!K34*'Unit emission'!K77)*3412969.28327645/Lifetime!$C32</f>
        <v>0</v>
      </c>
      <c r="K121">
        <f>('Base-scenario'!L34*'Unit emission'!L77)*3412969.28327645/Lifetime!$C32</f>
        <v>0</v>
      </c>
      <c r="L121">
        <f>('Base-scenario'!M34*'Unit emission'!M77)*3412969.28327645/Lifetime!$C32</f>
        <v>0</v>
      </c>
      <c r="M121">
        <f>('Base-scenario'!N34*'Unit emission'!N77)*3412969.28327645/Lifetime!$C32</f>
        <v>0</v>
      </c>
      <c r="N121">
        <f>('Base-scenario'!O34*'Unit emission'!O77)*3412969.28327645/Lifetime!$C32</f>
        <v>0</v>
      </c>
      <c r="O121">
        <f>('Base-scenario'!P34*'Unit emission'!P77)*3412969.28327645/Lifetime!$C32</f>
        <v>0</v>
      </c>
      <c r="P121">
        <f>('Base-scenario'!Q34*'Unit emission'!Q77)*3412969.28327645/Lifetime!$C32</f>
        <v>0</v>
      </c>
      <c r="Q121">
        <f>('Base-scenario'!R34*'Unit emission'!R77)*3412969.28327645/Lifetime!$C32</f>
        <v>0</v>
      </c>
      <c r="R121">
        <v>30</v>
      </c>
      <c r="S121">
        <f>('Base-scenario'!T34*'Unit emission'!C77)*3412969.28327645/Lifetime!$C32</f>
        <v>0</v>
      </c>
      <c r="T121">
        <f>('Base-scenario'!U34*'Unit emission'!D77)*3412969.28327645/Lifetime!$C32</f>
        <v>219420288.82309112</v>
      </c>
      <c r="U121">
        <f>('Base-scenario'!V34*'Unit emission'!E77)*3412969.28327645/Lifetime!$C32</f>
        <v>127547174.88414781</v>
      </c>
      <c r="V121">
        <f>('Base-scenario'!W34*'Unit emission'!F77)*3412969.28327645/Lifetime!$C32</f>
        <v>26995461.954793114</v>
      </c>
      <c r="W121">
        <f>('Base-scenario'!X34*'Unit emission'!G77)*3412969.28327645/Lifetime!$C32</f>
        <v>349916968.18938369</v>
      </c>
      <c r="X121">
        <f>('Base-scenario'!Y34*'Unit emission'!H77)*3412969.28327645/Lifetime!$C32</f>
        <v>14523562.147947459</v>
      </c>
      <c r="Y121">
        <f>('Base-scenario'!Z34*'Unit emission'!I77)*3412969.28327645/Lifetime!$C32</f>
        <v>32056488.091346186</v>
      </c>
      <c r="Z121">
        <f>('Base-scenario'!AA34*'Unit emission'!J77)*3412969.28327645/Lifetime!$C32</f>
        <v>71487659.788142055</v>
      </c>
      <c r="AA121">
        <f>('Base-scenario'!AB34*'Unit emission'!K77)*3412969.28327645/Lifetime!$C32</f>
        <v>529971597.96764004</v>
      </c>
      <c r="AB121">
        <f>('Base-scenario'!AC34*'Unit emission'!L77)*3412969.28327645/Lifetime!$C32</f>
        <v>66092814.659227632</v>
      </c>
      <c r="AC121">
        <f>('Base-scenario'!AD34*'Unit emission'!M77)*3412969.28327645/Lifetime!$C32</f>
        <v>80949824.792125806</v>
      </c>
      <c r="AD121">
        <f>('Base-scenario'!AE34*'Unit emission'!N77)*3412969.28327645/Lifetime!$C32</f>
        <v>10684332.666686434</v>
      </c>
      <c r="AE121">
        <f>('Base-scenario'!AF34*'Unit emission'!O77)*3412969.28327645/Lifetime!$C32</f>
        <v>37614463.891225494</v>
      </c>
      <c r="AF121">
        <f>('Base-scenario'!AG34*'Unit emission'!P77)*3412969.28327645/Lifetime!$C32</f>
        <v>49122043.100221775</v>
      </c>
      <c r="AG121">
        <f>('Base-scenario'!AH34*'Unit emission'!Q77)*3412969.28327645/Lifetime!$C32</f>
        <v>27559261.541936763</v>
      </c>
      <c r="AH121">
        <f>('Base-scenario'!AI34*'Unit emission'!R77)*3412969.28327645/Lifetime!$C32</f>
        <v>180615133.12152284</v>
      </c>
      <c r="AI121">
        <v>30</v>
      </c>
      <c r="AJ121">
        <f>('Base-scenario'!AK34*'Unit emission'!C77)*3412969.28327645/Lifetime!$C32</f>
        <v>0</v>
      </c>
      <c r="AK121">
        <f>('Base-scenario'!AL34*'Unit emission'!D77)*3412969.28327645/Lifetime!$C32</f>
        <v>492775373.02417725</v>
      </c>
      <c r="AL121">
        <f>('Base-scenario'!AM34*'Unit emission'!E77)*3412969.28327645/Lifetime!$C32</f>
        <v>419910846.92560267</v>
      </c>
      <c r="AM121">
        <f>('Base-scenario'!AN34*'Unit emission'!F77)*3412969.28327645/Lifetime!$C32</f>
        <v>30837948.12216102</v>
      </c>
      <c r="AN121">
        <f>('Base-scenario'!AO34*'Unit emission'!G77)*3412969.28327645/Lifetime!$C32</f>
        <v>526671240.80172771</v>
      </c>
      <c r="AO121">
        <f>('Base-scenario'!AP34*'Unit emission'!H77)*3412969.28327645/Lifetime!$C32</f>
        <v>29047124.295895055</v>
      </c>
      <c r="AP121">
        <f>('Base-scenario'!AQ34*'Unit emission'!I77)*3412969.28327645/Lifetime!$C32</f>
        <v>32149274.282525908</v>
      </c>
      <c r="AQ121">
        <f>('Base-scenario'!AR34*'Unit emission'!J77)*3412969.28327645/Lifetime!$C32</f>
        <v>92915027.40439643</v>
      </c>
      <c r="AR121">
        <f>('Base-scenario'!AS34*'Unit emission'!K77)*3412969.28327645/Lifetime!$C32</f>
        <v>1059943195.9352801</v>
      </c>
      <c r="AS121">
        <f>('Base-scenario'!AT34*'Unit emission'!L77)*3412969.28327645/Lifetime!$C32</f>
        <v>132185629.31845526</v>
      </c>
      <c r="AT121">
        <f>('Base-scenario'!AU34*'Unit emission'!M77)*3412969.28327645/Lifetime!$C32</f>
        <v>161899649.58425131</v>
      </c>
      <c r="AU121">
        <f>('Base-scenario'!AV34*'Unit emission'!N77)*3412969.28327645/Lifetime!$C32</f>
        <v>16933623.425516907</v>
      </c>
      <c r="AV121">
        <f>('Base-scenario'!AW34*'Unit emission'!O77)*3412969.28327645/Lifetime!$C32</f>
        <v>75228927.782451123</v>
      </c>
      <c r="AW121">
        <f>('Base-scenario'!AX34*'Unit emission'!P77)*3412969.28327645/Lifetime!$C32</f>
        <v>98244086.20044373</v>
      </c>
      <c r="AX121">
        <f>('Base-scenario'!AY34*'Unit emission'!Q77)*3412969.28327645/Lifetime!$C32</f>
        <v>55118523.083873667</v>
      </c>
      <c r="AY121">
        <f>('Base-scenario'!AZ34*'Unit emission'!R77)*3412969.28327645/Lifetime!$C32</f>
        <v>361230266.24304569</v>
      </c>
      <c r="AZ121">
        <v>30</v>
      </c>
      <c r="BA121" s="9">
        <f>('Base-scenario'!BB34*'Unit emission'!C77)*3412969.28327645/Lifetime!$C32</f>
        <v>0</v>
      </c>
      <c r="BB121" s="9">
        <f>('Base-scenario'!BC34*'Unit emission'!D77)*3412969.28327645/Lifetime!$C32</f>
        <v>0</v>
      </c>
      <c r="BC121" s="9">
        <f>('Base-scenario'!BD34*'Unit emission'!E77)*3412969.28327645/Lifetime!$C32</f>
        <v>0</v>
      </c>
      <c r="BD121" s="9">
        <f>('Base-scenario'!BE34*'Unit emission'!F77)*3412969.28327645/Lifetime!$C32</f>
        <v>0</v>
      </c>
      <c r="BE121" s="9">
        <f>('Base-scenario'!BF34*'Unit emission'!G77)*3412969.28327645/Lifetime!$C32</f>
        <v>0</v>
      </c>
      <c r="BF121" s="9">
        <f>('Base-scenario'!BG34*'Unit emission'!H77)*3412969.28327645/Lifetime!$C32</f>
        <v>0</v>
      </c>
      <c r="BG121" s="9">
        <f>('Base-scenario'!BH34*'Unit emission'!I77)*3412969.28327645/Lifetime!$C32</f>
        <v>0</v>
      </c>
      <c r="BH121" s="9">
        <f>('Base-scenario'!BI34*'Unit emission'!J77)*3412969.28327645/Lifetime!$C32</f>
        <v>0</v>
      </c>
      <c r="BI121" s="9">
        <f>('Base-scenario'!BJ34*'Unit emission'!K77)*3412969.28327645/Lifetime!$C32</f>
        <v>0</v>
      </c>
      <c r="BJ121" s="9">
        <f>('Base-scenario'!BK34*'Unit emission'!L77)*3412969.28327645/Lifetime!$C32</f>
        <v>0</v>
      </c>
      <c r="BK121" s="9">
        <f>('Base-scenario'!BL34*'Unit emission'!M77)*3412969.28327645/Lifetime!$C32</f>
        <v>0</v>
      </c>
      <c r="BL121" s="9">
        <f>('Base-scenario'!BM34*'Unit emission'!N77)*3412969.28327645/Lifetime!$C32</f>
        <v>0</v>
      </c>
      <c r="BM121" s="9">
        <f>('Base-scenario'!BN34*'Unit emission'!O77)*3412969.28327645/Lifetime!$C32</f>
        <v>0</v>
      </c>
      <c r="BN121" s="9">
        <f>('Base-scenario'!BO34*'Unit emission'!P77)*3412969.28327645/Lifetime!$C32</f>
        <v>0</v>
      </c>
      <c r="BO121" s="9">
        <f>('Base-scenario'!BP34*'Unit emission'!Q77)*3412969.28327645/Lifetime!$C32</f>
        <v>0</v>
      </c>
      <c r="BP121" s="9">
        <f>('Base-scenario'!BQ34*'Unit emission'!R77)*3412969.28327645/Lifetime!$C32</f>
        <v>0</v>
      </c>
      <c r="BQ121" s="9">
        <v>30</v>
      </c>
      <c r="BR121" s="9">
        <f>('Base-scenario'!BS34*'Unit emission'!C77)*3412969.28327645/Lifetime!$C32</f>
        <v>0</v>
      </c>
      <c r="BS121" s="9">
        <f>('Base-scenario'!BT34*'Unit emission'!D77)*3412969.28327645/Lifetime!$C32</f>
        <v>0</v>
      </c>
      <c r="BT121" s="9">
        <f>('Base-scenario'!BU34*'Unit emission'!E77)*3412969.28327645/Lifetime!$C32</f>
        <v>0</v>
      </c>
      <c r="BU121" s="9">
        <f>('Base-scenario'!BV34*'Unit emission'!F77)*3412969.28327645/Lifetime!$C32</f>
        <v>0</v>
      </c>
      <c r="BV121" s="9">
        <f>('Base-scenario'!BW34*'Unit emission'!G77)*3412969.28327645/Lifetime!$C32</f>
        <v>0</v>
      </c>
      <c r="BW121" s="9">
        <f>('Base-scenario'!BX34*'Unit emission'!H77)*3412969.28327645/Lifetime!$C32</f>
        <v>0</v>
      </c>
      <c r="BX121" s="9">
        <f>('Base-scenario'!BY34*'Unit emission'!I77)*3412969.28327645/Lifetime!$C32</f>
        <v>0</v>
      </c>
      <c r="BY121" s="9">
        <f>('Base-scenario'!BZ34*'Unit emission'!J77)*3412969.28327645/Lifetime!$C32</f>
        <v>0</v>
      </c>
      <c r="BZ121" s="9">
        <f>('Base-scenario'!CA34*'Unit emission'!K77)*3412969.28327645/Lifetime!$C32</f>
        <v>0</v>
      </c>
      <c r="CA121" s="9">
        <f>('Base-scenario'!CB34*'Unit emission'!L77)*3412969.28327645/Lifetime!$C32</f>
        <v>0</v>
      </c>
      <c r="CB121" s="9">
        <f>('Base-scenario'!CC34*'Unit emission'!M77)*3412969.28327645/Lifetime!$C32</f>
        <v>0</v>
      </c>
      <c r="CC121" s="9">
        <f>('Base-scenario'!CD34*'Unit emission'!N77)*3412969.28327645/Lifetime!$C32</f>
        <v>0</v>
      </c>
      <c r="CD121" s="9">
        <f>('Base-scenario'!CE34*'Unit emission'!O77)*3412969.28327645/Lifetime!$C32</f>
        <v>0</v>
      </c>
      <c r="CE121" s="9">
        <f>('Base-scenario'!CF34*'Unit emission'!P77)*3412969.28327645/Lifetime!$C32</f>
        <v>0</v>
      </c>
      <c r="CF121" s="9">
        <f>('Base-scenario'!CG34*'Unit emission'!Q77)*3412969.28327645/Lifetime!$C32</f>
        <v>0</v>
      </c>
      <c r="CG121" s="9">
        <f>('Base-scenario'!CH34*'Unit emission'!R77)*3412969.28327645/Lifetime!$C32</f>
        <v>0</v>
      </c>
      <c r="CJ121">
        <v>2040</v>
      </c>
      <c r="CK121">
        <f>('RCP26 scenario'!C34*'Unit emission'!T77)*3412969.28327645/Lifetime!$C32</f>
        <v>0</v>
      </c>
      <c r="CL121">
        <f>('RCP26 scenario'!D34*'Unit emission'!U77)*3412969.28327645/Lifetime!$C32</f>
        <v>0</v>
      </c>
      <c r="CM121">
        <f>('RCP26 scenario'!E34*'Unit emission'!V77)*3412969.28327645/Lifetime!$C32</f>
        <v>0</v>
      </c>
      <c r="CN121">
        <f>('RCP26 scenario'!F34*'Unit emission'!W77)*3412969.28327645/Lifetime!$C32</f>
        <v>0</v>
      </c>
      <c r="CO121">
        <f>('RCP26 scenario'!G34*'Unit emission'!X77)*3412969.28327645/Lifetime!$C32</f>
        <v>0</v>
      </c>
      <c r="CP121">
        <f>('RCP26 scenario'!H34*'Unit emission'!Y77)*3412969.28327645/Lifetime!$C32</f>
        <v>0</v>
      </c>
      <c r="CQ121">
        <f>('RCP26 scenario'!I34*'Unit emission'!Z77)*3412969.28327645/Lifetime!$C32</f>
        <v>0</v>
      </c>
      <c r="CR121">
        <f>('RCP26 scenario'!J34*'Unit emission'!AA77)*3412969.28327645/Lifetime!$C32</f>
        <v>0</v>
      </c>
      <c r="CS121">
        <f>('RCP26 scenario'!K34*'Unit emission'!AB77)*3412969.28327645/Lifetime!$C32</f>
        <v>0</v>
      </c>
      <c r="CT121">
        <f>('RCP26 scenario'!L34*'Unit emission'!AC77)*3412969.28327645/Lifetime!$C32</f>
        <v>0</v>
      </c>
      <c r="CU121">
        <f>('RCP26 scenario'!M34*'Unit emission'!AD77)*3412969.28327645/Lifetime!$C32</f>
        <v>0</v>
      </c>
      <c r="CV121">
        <f>('RCP26 scenario'!N34*'Unit emission'!AE77)*3412969.28327645/Lifetime!$C32</f>
        <v>0</v>
      </c>
      <c r="CW121">
        <f>('RCP26 scenario'!O34*'Unit emission'!AF77)*3412969.28327645/Lifetime!$C32</f>
        <v>0</v>
      </c>
      <c r="CX121">
        <f>('RCP26 scenario'!P34*'Unit emission'!AG77)*3412969.28327645/Lifetime!$C32</f>
        <v>0</v>
      </c>
      <c r="CY121">
        <f>('RCP26 scenario'!Q34*'Unit emission'!AH77)*3412969.28327645/Lifetime!$C32</f>
        <v>0</v>
      </c>
      <c r="CZ121">
        <f>('RCP26 scenario'!R34*'Unit emission'!AI77)*3412969.28327645/Lifetime!$C32</f>
        <v>0</v>
      </c>
      <c r="DA121">
        <f>('RCP26 scenario'!S34*'Unit emission'!AJ77)*3412969.28327645</f>
        <v>0</v>
      </c>
      <c r="DB121">
        <f>('RCP26 scenario'!T34*'Unit emission'!T77)*3412969.28327645/Lifetime!$C32</f>
        <v>700673316.40457392</v>
      </c>
      <c r="DC121">
        <f>('RCP26 scenario'!U34*'Unit emission'!U77)*3412969.28327645/Lifetime!$C32</f>
        <v>242857417.2394231</v>
      </c>
      <c r="DD121">
        <f>('RCP26 scenario'!V34*'Unit emission'!V77)*3412969.28327645/Lifetime!$C32</f>
        <v>85079525.446173355</v>
      </c>
      <c r="DE121">
        <f>('RCP26 scenario'!W34*'Unit emission'!W77)*3412969.28327645/Lifetime!$C32</f>
        <v>12619620.420548772</v>
      </c>
      <c r="DF121">
        <f>('RCP26 scenario'!X34*'Unit emission'!X77)*3412969.28327645/Lifetime!$C32</f>
        <v>254389665.16561016</v>
      </c>
      <c r="DG121">
        <f>('RCP26 scenario'!Y34*'Unit emission'!Y77)*3412969.28327645/Lifetime!$C32</f>
        <v>21194011.042584594</v>
      </c>
      <c r="DH121">
        <f>('RCP26 scenario'!Z34*'Unit emission'!Z77)*3412969.28327645/Lifetime!$C32</f>
        <v>25298681.407797672</v>
      </c>
      <c r="DI121">
        <f>('RCP26 scenario'!AA34*'Unit emission'!AA77)*3412969.28327645/Lifetime!$C32</f>
        <v>119695801.88603415</v>
      </c>
      <c r="DJ121">
        <f>('RCP26 scenario'!AB34*'Unit emission'!AB77)*3412969.28327645/Lifetime!$C32</f>
        <v>595160011.8426342</v>
      </c>
      <c r="DK121">
        <f>('RCP26 scenario'!AC34*'Unit emission'!AC77)*3412969.28327645/Lifetime!$C32</f>
        <v>87619357.318814784</v>
      </c>
      <c r="DL121">
        <f>('RCP26 scenario'!AD34*'Unit emission'!AD77)*3412969.28327645/Lifetime!$C32</f>
        <v>162487925.06324956</v>
      </c>
      <c r="DM121">
        <f>('RCP26 scenario'!AE34*'Unit emission'!AE77)*3412969.28327645/Lifetime!$C32</f>
        <v>15645894.714233883</v>
      </c>
      <c r="DN121">
        <f>('RCP26 scenario'!AF34*'Unit emission'!AF77)*3412969.28327645/Lifetime!$C32</f>
        <v>46380608.310691066</v>
      </c>
      <c r="DO121">
        <f>('RCP26 scenario'!AG34*'Unit emission'!AG77)*3412969.28327645/Lifetime!$C32</f>
        <v>54932035.204623416</v>
      </c>
      <c r="DP121">
        <f>('RCP26 scenario'!AH34*'Unit emission'!AH77)*3412969.28327645/Lifetime!$C32</f>
        <v>37577830.836894974</v>
      </c>
      <c r="DQ121">
        <f>('RCP26 scenario'!AI34*'Unit emission'!AI77)*3412969.28327645/Lifetime!$C32</f>
        <v>207334947.71240577</v>
      </c>
      <c r="DR121">
        <f>('RCP26 scenario'!AJ34*'Unit emission'!AJ77)*3412969.28327645</f>
        <v>0</v>
      </c>
      <c r="DS121">
        <f>('RCP26 scenario'!AK34*'Unit emission'!T77)*3412969.28327645/Lifetime!$C32</f>
        <v>1105899496.4114423</v>
      </c>
      <c r="DT121">
        <f>('RCP26 scenario'!AL34*'Unit emission'!U77)*3412969.28327645/Lifetime!$C32</f>
        <v>272117509.50454718</v>
      </c>
      <c r="DU121">
        <f>('RCP26 scenario'!AM34*'Unit emission'!V77)*3412969.28327645/Lifetime!$C32</f>
        <v>155989366.28622282</v>
      </c>
      <c r="DV121">
        <f>('RCP26 scenario'!AN34*'Unit emission'!W77)*3412969.28327645/Lifetime!$C32</f>
        <v>12677346.576930221</v>
      </c>
      <c r="DW121">
        <f>('RCP26 scenario'!AO34*'Unit emission'!X77)*3412969.28327645/Lifetime!$C32</f>
        <v>331673402.79715425</v>
      </c>
      <c r="DX121">
        <f>('RCP26 scenario'!AP34*'Unit emission'!Y77)*3412969.28327645/Lifetime!$C32</f>
        <v>49033102.024507158</v>
      </c>
      <c r="DY121">
        <f>('RCP26 scenario'!AQ34*'Unit emission'!Z77)*3412969.28327645/Lifetime!$C32</f>
        <v>43264203.087926693</v>
      </c>
      <c r="DZ121">
        <f>('RCP26 scenario'!AR34*'Unit emission'!AA77)*3412969.28327645/Lifetime!$C32</f>
        <v>239391603.77206942</v>
      </c>
      <c r="EA121">
        <f>('RCP26 scenario'!AS34*'Unit emission'!AB77)*3412969.28327645/Lifetime!$C32</f>
        <v>1190320023.6852612</v>
      </c>
      <c r="EB121">
        <f>('RCP26 scenario'!AT34*'Unit emission'!AC77)*3412969.28327645/Lifetime!$C32</f>
        <v>175238714.63762909</v>
      </c>
      <c r="EC121">
        <f>('RCP26 scenario'!AU34*'Unit emission'!AD77)*3412969.28327645/Lifetime!$C32</f>
        <v>306976954.13569129</v>
      </c>
      <c r="ED121">
        <f>('RCP26 scenario'!AV34*'Unit emission'!AE77)*3412969.28327645/Lifetime!$C32</f>
        <v>29451564.046666458</v>
      </c>
      <c r="EE121">
        <f>('RCP26 scenario'!AW34*'Unit emission'!AF77)*3412969.28327645/Lifetime!$C32</f>
        <v>80552025.809660807</v>
      </c>
      <c r="EF121">
        <f>('RCP26 scenario'!AX34*'Unit emission'!AG77)*3412969.28327645/Lifetime!$C32</f>
        <v>60627513.499522544</v>
      </c>
      <c r="EG121">
        <f>('RCP26 scenario'!AY34*'Unit emission'!AH77)*3412969.28327645/Lifetime!$C32</f>
        <v>57883385.905289106</v>
      </c>
      <c r="EH121">
        <f>('RCP26 scenario'!AZ34*'Unit emission'!AI77)*3412969.28327645/Lifetime!$C32</f>
        <v>388029211.77796626</v>
      </c>
      <c r="EI121">
        <f>('RCP26 scenario'!BA34*'Unit emission'!AJ77)*3412969.28327645</f>
        <v>0</v>
      </c>
      <c r="EJ121" s="9">
        <f>('RCP26 scenario'!BB34*'Unit emission'!T77)*3412969.28327645/Lifetime!$C32</f>
        <v>0</v>
      </c>
      <c r="EK121" s="9">
        <f>('RCP26 scenario'!BC34*'Unit emission'!U77)*3412969.28327645/Lifetime!$C32</f>
        <v>0</v>
      </c>
      <c r="EL121" s="9">
        <f>('RCP26 scenario'!BD34*'Unit emission'!V77)*3412969.28327645/Lifetime!$C32</f>
        <v>0</v>
      </c>
      <c r="EM121" s="9">
        <f>('RCP26 scenario'!BE34*'Unit emission'!W77)*3412969.28327645/Lifetime!$C32</f>
        <v>0</v>
      </c>
      <c r="EN121" s="9">
        <f>('RCP26 scenario'!BF34*'Unit emission'!X77)*3412969.28327645/Lifetime!$C32</f>
        <v>0</v>
      </c>
      <c r="EO121" s="9">
        <f>('RCP26 scenario'!BG34*'Unit emission'!Y77)*3412969.28327645/Lifetime!$C32</f>
        <v>0</v>
      </c>
      <c r="EP121" s="9">
        <f>('RCP26 scenario'!BH34*'Unit emission'!Z77)*3412969.28327645/Lifetime!$C32</f>
        <v>0</v>
      </c>
      <c r="EQ121" s="9">
        <f>('RCP26 scenario'!BI34*'Unit emission'!AA77)*3412969.28327645/Lifetime!$C32</f>
        <v>0</v>
      </c>
      <c r="ER121" s="9">
        <f>('RCP26 scenario'!BJ34*'Unit emission'!AB77)*3412969.28327645/Lifetime!$C32</f>
        <v>0</v>
      </c>
      <c r="ES121" s="9">
        <f>('RCP26 scenario'!BK34*'Unit emission'!AC77)*3412969.28327645/Lifetime!$C32</f>
        <v>0</v>
      </c>
      <c r="ET121" s="9">
        <f>('RCP26 scenario'!BL34*'Unit emission'!AD77)*3412969.28327645/Lifetime!$C32</f>
        <v>0</v>
      </c>
      <c r="EU121" s="9">
        <f>('RCP26 scenario'!BM34*'Unit emission'!AE77)*3412969.28327645/Lifetime!$C32</f>
        <v>0</v>
      </c>
      <c r="EV121" s="9">
        <f>('RCP26 scenario'!BN34*'Unit emission'!AF77)*3412969.28327645/Lifetime!$C32</f>
        <v>0</v>
      </c>
      <c r="EW121" s="9">
        <f>('RCP26 scenario'!BO34*'Unit emission'!AG77)*3412969.28327645/Lifetime!$C32</f>
        <v>0</v>
      </c>
      <c r="EX121" s="9">
        <f>('RCP26 scenario'!BP34*'Unit emission'!AH77)*3412969.28327645/Lifetime!$C32</f>
        <v>0</v>
      </c>
      <c r="EY121" s="9">
        <f>('RCP26 scenario'!BQ34*'Unit emission'!AI77)*3412969.28327645/Lifetime!$C32</f>
        <v>0</v>
      </c>
      <c r="EZ121" s="9">
        <f>('RCP26 scenario'!BR34*'Unit emission'!AJ77)*3412969.28327645</f>
        <v>0</v>
      </c>
      <c r="FA121" s="9">
        <f>('RCP26 scenario'!BS34*'Unit emission'!T77)*3412969.28327645/Lifetime!$C32</f>
        <v>0</v>
      </c>
      <c r="FB121" s="9">
        <f>('RCP26 scenario'!BT34*'Unit emission'!U77)*3412969.28327645/Lifetime!$C32</f>
        <v>0</v>
      </c>
      <c r="FC121" s="9">
        <f>('RCP26 scenario'!BU34*'Unit emission'!V77)*3412969.28327645/Lifetime!$C32</f>
        <v>0</v>
      </c>
      <c r="FD121" s="9">
        <f>('RCP26 scenario'!BV34*'Unit emission'!W77)*3412969.28327645/Lifetime!$C32</f>
        <v>0</v>
      </c>
      <c r="FE121" s="9">
        <f>('RCP26 scenario'!BW34*'Unit emission'!X77)*3412969.28327645/Lifetime!$C32</f>
        <v>0</v>
      </c>
      <c r="FF121" s="9">
        <f>('RCP26 scenario'!BX34*'Unit emission'!Y77)*3412969.28327645/Lifetime!$C32</f>
        <v>0</v>
      </c>
      <c r="FG121" s="9">
        <f>('RCP26 scenario'!BY34*'Unit emission'!Z77)*3412969.28327645/Lifetime!$C32</f>
        <v>0</v>
      </c>
      <c r="FH121" s="9">
        <f>('RCP26 scenario'!BZ34*'Unit emission'!AA77)*3412969.28327645/Lifetime!$C32</f>
        <v>0</v>
      </c>
      <c r="FI121" s="9">
        <f>('RCP26 scenario'!CA34*'Unit emission'!AB77)*3412969.28327645/Lifetime!$C32</f>
        <v>0</v>
      </c>
      <c r="FJ121" s="9">
        <f>('RCP26 scenario'!CB34*'Unit emission'!AC77)*3412969.28327645/Lifetime!$C32</f>
        <v>0</v>
      </c>
      <c r="FK121" s="9">
        <f>('RCP26 scenario'!CC34*'Unit emission'!AD77)*3412969.28327645/Lifetime!$C32</f>
        <v>0</v>
      </c>
      <c r="FL121" s="9">
        <f>('RCP26 scenario'!CD34*'Unit emission'!AE77)*3412969.28327645/Lifetime!$C32</f>
        <v>0</v>
      </c>
      <c r="FM121" s="9">
        <f>('RCP26 scenario'!CE34*'Unit emission'!AF77)*3412969.28327645/Lifetime!$C32</f>
        <v>0</v>
      </c>
      <c r="FN121" s="9">
        <f>('RCP26 scenario'!CF34*'Unit emission'!AG77)*3412969.28327645/Lifetime!$C32</f>
        <v>0</v>
      </c>
      <c r="FO121" s="9">
        <f>('RCP26 scenario'!CG34*'Unit emission'!AH77)*3412969.28327645/Lifetime!$C32</f>
        <v>0</v>
      </c>
      <c r="FP121" s="9">
        <f>('RCP26 scenario'!CH34*'Unit emission'!AI77)*3412969.28327645/Lifetime!$C32</f>
        <v>0</v>
      </c>
      <c r="FS121">
        <v>2040</v>
      </c>
      <c r="FT121">
        <f>('RCP19 scenario'!C34*'Unit emission'!AK77)*3412969.28327645/Lifetime!$C32</f>
        <v>0</v>
      </c>
      <c r="FU121">
        <f>('RCP19 scenario'!D34*'Unit emission'!AL77)*3412969.28327645/Lifetime!$C32</f>
        <v>0</v>
      </c>
      <c r="FV121">
        <f>('RCP19 scenario'!E34*'Unit emission'!AM77)*3412969.28327645/Lifetime!$C32</f>
        <v>0</v>
      </c>
      <c r="FW121">
        <f>('RCP19 scenario'!F34*'Unit emission'!AN77)*3412969.28327645/Lifetime!$C32</f>
        <v>0</v>
      </c>
      <c r="FX121">
        <f>('RCP19 scenario'!G34*'Unit emission'!AO77)*3412969.28327645/Lifetime!$C32</f>
        <v>0</v>
      </c>
      <c r="FY121">
        <f>('RCP19 scenario'!H34*'Unit emission'!AP77)*3412969.28327645/Lifetime!$C32</f>
        <v>0</v>
      </c>
      <c r="FZ121">
        <f>('RCP19 scenario'!I34*'Unit emission'!AQ77)*3412969.28327645/Lifetime!$C32</f>
        <v>0</v>
      </c>
      <c r="GA121">
        <f>('RCP19 scenario'!J34*'Unit emission'!AR77)*3412969.28327645/Lifetime!$C32</f>
        <v>0</v>
      </c>
      <c r="GB121">
        <f>('RCP19 scenario'!K34*'Unit emission'!AS77)*3412969.28327645/Lifetime!$C32</f>
        <v>0</v>
      </c>
      <c r="GC121">
        <f>('RCP19 scenario'!L34*'Unit emission'!AT77)*3412969.28327645/Lifetime!$C32</f>
        <v>0</v>
      </c>
      <c r="GD121">
        <f>('RCP19 scenario'!M34*'Unit emission'!AU77)*3412969.28327645/Lifetime!$C32</f>
        <v>0</v>
      </c>
      <c r="GE121">
        <f>('RCP19 scenario'!N34*'Unit emission'!AV77)*3412969.28327645/Lifetime!$C32</f>
        <v>0</v>
      </c>
      <c r="GF121">
        <f>('RCP19 scenario'!O34*'Unit emission'!AW77)*3412969.28327645/Lifetime!$C32</f>
        <v>0</v>
      </c>
      <c r="GG121">
        <f>('RCP19 scenario'!P34*'Unit emission'!AX77)*3412969.28327645/Lifetime!$C32</f>
        <v>0</v>
      </c>
      <c r="GH121">
        <f>('RCP19 scenario'!Q34*'Unit emission'!AY77)*3412969.28327645/Lifetime!$C32</f>
        <v>0</v>
      </c>
      <c r="GI121">
        <f>('RCP19 scenario'!R34*'Unit emission'!AZ77)*3412969.28327645/Lifetime!$C32</f>
        <v>0</v>
      </c>
      <c r="GJ121">
        <f>('RCP19 scenario'!S34*'Unit emission'!BA77)*3412969.28327645</f>
        <v>0</v>
      </c>
      <c r="GK121">
        <f>('RCP19 scenario'!T34*'Unit emission'!AK77)*3412969.28327645/Lifetime!$C32</f>
        <v>181190857.5638237</v>
      </c>
      <c r="GL121">
        <f>('RCP19 scenario'!U34*'Unit emission'!AL77)*3412969.28327645/Lifetime!$C32</f>
        <v>229039653.45948318</v>
      </c>
      <c r="GM121">
        <f>('RCP19 scenario'!V34*'Unit emission'!AM77)*3412969.28327645/Lifetime!$C32</f>
        <v>77769063.544183999</v>
      </c>
      <c r="GN121">
        <f>('RCP19 scenario'!W34*'Unit emission'!AN77)*3412969.28327645/Lifetime!$C32</f>
        <v>17046557.599182583</v>
      </c>
      <c r="GO121">
        <f>('RCP19 scenario'!X34*'Unit emission'!AO77)*3412969.28327645/Lifetime!$C32</f>
        <v>245072208.55631447</v>
      </c>
      <c r="GP121">
        <f>('RCP19 scenario'!Y34*'Unit emission'!AP77)*3412969.28327645/Lifetime!$C32</f>
        <v>15695135.228001334</v>
      </c>
      <c r="GQ121">
        <f>('RCP19 scenario'!Z34*'Unit emission'!AQ77)*3412969.28327645/Lifetime!$C32</f>
        <v>35225818.772119574</v>
      </c>
      <c r="GR121">
        <f>('RCP19 scenario'!AA34*'Unit emission'!AR77)*3412969.28327645/Lifetime!$C32</f>
        <v>211636476.38472244</v>
      </c>
      <c r="GS121">
        <f>('RCP19 scenario'!AB34*'Unit emission'!AS77)*3412969.28327645/Lifetime!$C32</f>
        <v>763644364.80929804</v>
      </c>
      <c r="GT121">
        <f>('RCP19 scenario'!AC34*'Unit emission'!AT77)*3412969.28327645/Lifetime!$C32</f>
        <v>97928012.42255497</v>
      </c>
      <c r="GU121">
        <f>('RCP19 scenario'!AD34*'Unit emission'!AU77)*3412969.28327645/Lifetime!$C32</f>
        <v>89420078.297263786</v>
      </c>
      <c r="GV121">
        <f>('RCP19 scenario'!AE34*'Unit emission'!AV77)*3412969.28327645/Lifetime!$C32</f>
        <v>31436085.972993497</v>
      </c>
      <c r="GW121">
        <f>('RCP19 scenario'!AF34*'Unit emission'!AW77)*3412969.28327645/Lifetime!$C32</f>
        <v>44690298.515179209</v>
      </c>
      <c r="GX121">
        <f>('RCP19 scenario'!AG34*'Unit emission'!AX77)*3412969.28327645/Lifetime!$C32</f>
        <v>66204101.734514877</v>
      </c>
      <c r="GY121">
        <f>('RCP19 scenario'!AH34*'Unit emission'!AY77)*3412969.28327645/Lifetime!$C32</f>
        <v>50970459.143519558</v>
      </c>
      <c r="GZ121">
        <f>('RCP19 scenario'!AI34*'Unit emission'!AZ77)*3412969.28327645/Lifetime!$C32</f>
        <v>266576903.21886343</v>
      </c>
      <c r="HA121">
        <f>('RCP19 scenario'!AJ34*'Unit emission'!BA77)*3412969.28327645</f>
        <v>0</v>
      </c>
      <c r="HB121">
        <f>('RCP19 scenario'!AK34*'Unit emission'!AK77)*3412969.28327645/Lifetime!$C32</f>
        <v>182325558.91302094</v>
      </c>
      <c r="HC121">
        <f>('RCP19 scenario'!AL34*'Unit emission'!AL77)*3412969.28327645/Lifetime!$C32</f>
        <v>588958215.32761943</v>
      </c>
      <c r="HD121">
        <f>('RCP19 scenario'!AM34*'Unit emission'!AM77)*3412969.28327645/Lifetime!$C32</f>
        <v>123233451.14751339</v>
      </c>
      <c r="HE121">
        <f>('RCP19 scenario'!AN34*'Unit emission'!AN77)*3412969.28327645/Lifetime!$C32</f>
        <v>17120374.203209445</v>
      </c>
      <c r="HF121">
        <f>('RCP19 scenario'!AO34*'Unit emission'!AO77)*3412969.28327645/Lifetime!$C32</f>
        <v>470628944.27499104</v>
      </c>
      <c r="HG121">
        <f>('RCP19 scenario'!AP34*'Unit emission'!AP77)*3412969.28327645/Lifetime!$C32</f>
        <v>39558214.166846253</v>
      </c>
      <c r="HH121">
        <f>('RCP19 scenario'!AQ34*'Unit emission'!AQ77)*3412969.28327645/Lifetime!$C32</f>
        <v>70451637.544238627</v>
      </c>
      <c r="HI121">
        <f>('RCP19 scenario'!AR34*'Unit emission'!AR77)*3412969.28327645/Lifetime!$C32</f>
        <v>423272641.21151316</v>
      </c>
      <c r="HJ121">
        <f>('RCP19 scenario'!AS34*'Unit emission'!AS77)*3412969.28327645/Lifetime!$C32</f>
        <v>1527288729.6186032</v>
      </c>
      <c r="HK121">
        <f>('RCP19 scenario'!AT34*'Unit emission'!AT77)*3412969.28327645/Lifetime!$C32</f>
        <v>195856024.84510994</v>
      </c>
      <c r="HL121">
        <f>('RCP19 scenario'!AU34*'Unit emission'!AU77)*3412969.28327645/Lifetime!$C32</f>
        <v>114343618.05383536</v>
      </c>
      <c r="HM121">
        <f>('RCP19 scenario'!AV34*'Unit emission'!AV77)*3412969.28327645/Lifetime!$C32</f>
        <v>62872120.492383227</v>
      </c>
      <c r="HN121">
        <f>('RCP19 scenario'!AW34*'Unit emission'!AW77)*3412969.28327645/Lifetime!$C32</f>
        <v>89380597.030358031</v>
      </c>
      <c r="HO121">
        <f>('RCP19 scenario'!AX34*'Unit emission'!AX77)*3412969.28327645/Lifetime!$C32</f>
        <v>144184809.63445097</v>
      </c>
      <c r="HP121">
        <f>('RCP19 scenario'!AY34*'Unit emission'!AY77)*3412969.28327645/Lifetime!$C32</f>
        <v>101940918.28703912</v>
      </c>
      <c r="HQ121">
        <f>('RCP19 scenario'!AZ34*'Unit emission'!AZ77)*3412969.28327645/Lifetime!$C32</f>
        <v>533153806.43772751</v>
      </c>
      <c r="HR121">
        <f>('RCP19 scenario'!BA34*'Unit emission'!BA77)*3412969.28327645</f>
        <v>0</v>
      </c>
      <c r="HS121" s="9">
        <f>('RCP19 scenario'!BB34*'Unit emission'!AK77)*3412969.28327645/Lifetime!$C32</f>
        <v>0</v>
      </c>
      <c r="HT121" s="9">
        <f>('RCP19 scenario'!BC34*'Unit emission'!AL77)*3412969.28327645/Lifetime!$C32</f>
        <v>0</v>
      </c>
      <c r="HU121" s="9">
        <f>('RCP19 scenario'!BD34*'Unit emission'!AM77)*3412969.28327645/Lifetime!$C32</f>
        <v>0</v>
      </c>
      <c r="HV121" s="9">
        <f>('RCP19 scenario'!BE34*'Unit emission'!AN77)*3412969.28327645/Lifetime!$C32</f>
        <v>0</v>
      </c>
      <c r="HW121" s="9">
        <f>('RCP19 scenario'!BF34*'Unit emission'!AO77)*3412969.28327645/Lifetime!$C32</f>
        <v>0</v>
      </c>
      <c r="HX121" s="9">
        <f>('RCP19 scenario'!BG34*'Unit emission'!AP77)*3412969.28327645/Lifetime!$C32</f>
        <v>0</v>
      </c>
      <c r="HY121" s="9">
        <f>('RCP19 scenario'!BH34*'Unit emission'!AQ77)*3412969.28327645/Lifetime!$C32</f>
        <v>0</v>
      </c>
      <c r="HZ121" s="9">
        <f>('RCP19 scenario'!BI34*'Unit emission'!AR77)*3412969.28327645/Lifetime!$C32</f>
        <v>0</v>
      </c>
      <c r="IA121" s="9">
        <f>('RCP19 scenario'!BJ34*'Unit emission'!AS77)*3412969.28327645/Lifetime!$C32</f>
        <v>0</v>
      </c>
      <c r="IB121" s="9">
        <f>('RCP19 scenario'!BK34*'Unit emission'!AT77)*3412969.28327645/Lifetime!$C32</f>
        <v>0</v>
      </c>
      <c r="IC121" s="9">
        <f>('RCP19 scenario'!BL34*'Unit emission'!AU77)*3412969.28327645/Lifetime!$C32</f>
        <v>0</v>
      </c>
      <c r="ID121" s="9">
        <f>('RCP19 scenario'!BM34*'Unit emission'!AV77)*3412969.28327645/Lifetime!$C32</f>
        <v>0</v>
      </c>
      <c r="IE121" s="9">
        <f>('RCP19 scenario'!BN34*'Unit emission'!AW77)*3412969.28327645/Lifetime!$C32</f>
        <v>0</v>
      </c>
      <c r="IF121" s="9">
        <f>('RCP19 scenario'!BO34*'Unit emission'!AX77)*3412969.28327645/Lifetime!$C32</f>
        <v>0</v>
      </c>
      <c r="IG121" s="9">
        <f>('RCP19 scenario'!BP34*'Unit emission'!AY77)*3412969.28327645/Lifetime!$C32</f>
        <v>0</v>
      </c>
      <c r="IH121" s="9">
        <f>('RCP19 scenario'!BQ34*'Unit emission'!AZ77)*3412969.28327645/Lifetime!$C32</f>
        <v>0</v>
      </c>
      <c r="II121" s="9">
        <f>('RCP19 scenario'!BR34*'Unit emission'!BA77)*3412969.28327645</f>
        <v>0</v>
      </c>
      <c r="IJ121" s="9">
        <f>('RCP19 scenario'!BS34*'Unit emission'!AK77)*3412969.28327645/Lifetime!$C32</f>
        <v>0</v>
      </c>
      <c r="IK121" s="9">
        <f>('RCP19 scenario'!BT34*'Unit emission'!AL77)*3412969.28327645/Lifetime!$C32</f>
        <v>0</v>
      </c>
      <c r="IL121" s="9">
        <f>('RCP19 scenario'!BU34*'Unit emission'!AM77)*3412969.28327645/Lifetime!$C32</f>
        <v>0</v>
      </c>
      <c r="IM121" s="9">
        <f>('RCP19 scenario'!BV34*'Unit emission'!AN77)*3412969.28327645/Lifetime!$C32</f>
        <v>0</v>
      </c>
      <c r="IN121" s="9">
        <f>('RCP19 scenario'!BW34*'Unit emission'!AO77)*3412969.28327645/Lifetime!$C32</f>
        <v>0</v>
      </c>
      <c r="IO121" s="9">
        <f>('RCP19 scenario'!BX34*'Unit emission'!AP77)*3412969.28327645/Lifetime!$C32</f>
        <v>0</v>
      </c>
      <c r="IP121" s="9">
        <f>('RCP19 scenario'!BY34*'Unit emission'!AQ77)*3412969.28327645/Lifetime!$C32</f>
        <v>0</v>
      </c>
      <c r="IQ121" s="9">
        <f>('RCP19 scenario'!BZ34*'Unit emission'!AR77)*3412969.28327645/Lifetime!$C32</f>
        <v>0</v>
      </c>
      <c r="IR121" s="9">
        <f>('RCP19 scenario'!CA34*'Unit emission'!AS77)*3412969.28327645/Lifetime!$C32</f>
        <v>0</v>
      </c>
      <c r="IS121" s="9">
        <f>('RCP19 scenario'!CB34*'Unit emission'!AT77)*3412969.28327645/Lifetime!$C32</f>
        <v>0</v>
      </c>
      <c r="IT121" s="9">
        <f>('RCP19 scenario'!CC34*'Unit emission'!AU77)*3412969.28327645/Lifetime!$C32</f>
        <v>0</v>
      </c>
      <c r="IU121" s="9">
        <f>('RCP19 scenario'!CD34*'Unit emission'!AV77)*3412969.28327645/Lifetime!$C32</f>
        <v>0</v>
      </c>
      <c r="IV121" s="9">
        <f>('RCP19 scenario'!CE34*'Unit emission'!AW77)*3412969.28327645/Lifetime!$C32</f>
        <v>0</v>
      </c>
      <c r="IW121" s="9">
        <f>('RCP19 scenario'!CF34*'Unit emission'!AX77)*3412969.28327645/Lifetime!$C32</f>
        <v>0</v>
      </c>
      <c r="IX121" s="9">
        <f>('RCP19 scenario'!CG34*'Unit emission'!AY77)*3412969.28327645/Lifetime!$C32</f>
        <v>0</v>
      </c>
      <c r="IY121" s="9">
        <f>('RCP19 scenario'!CH34*'Unit emission'!AZ77)*3412969.28327645/Lifetime!$C32</f>
        <v>0</v>
      </c>
    </row>
    <row r="122" spans="1:259" x14ac:dyDescent="0.25">
      <c r="A122">
        <v>2041</v>
      </c>
      <c r="B122">
        <f>('Base-scenario'!C35*'Unit emission'!C78)*3412969.28327645/Lifetime!$C33</f>
        <v>0</v>
      </c>
      <c r="C122">
        <f>('Base-scenario'!D35*'Unit emission'!D78)*3412969.28327645/Lifetime!$C33</f>
        <v>0</v>
      </c>
      <c r="D122">
        <f>('Base-scenario'!E35*'Unit emission'!E78)*3412969.28327645/Lifetime!$C33</f>
        <v>0</v>
      </c>
      <c r="E122">
        <f>('Base-scenario'!F35*'Unit emission'!F78)*3412969.28327645/Lifetime!$C33</f>
        <v>0</v>
      </c>
      <c r="F122">
        <f>('Base-scenario'!G35*'Unit emission'!G78)*3412969.28327645/Lifetime!$C33</f>
        <v>0</v>
      </c>
      <c r="G122">
        <f>('Base-scenario'!H35*'Unit emission'!H78)*3412969.28327645/Lifetime!$C33</f>
        <v>0</v>
      </c>
      <c r="H122">
        <f>('Base-scenario'!I35*'Unit emission'!I78)*3412969.28327645/Lifetime!$C33</f>
        <v>0</v>
      </c>
      <c r="I122">
        <f>('Base-scenario'!J35*'Unit emission'!J78)*3412969.28327645/Lifetime!$C33</f>
        <v>0</v>
      </c>
      <c r="J122">
        <f>('Base-scenario'!K35*'Unit emission'!K78)*3412969.28327645/Lifetime!$C33</f>
        <v>0</v>
      </c>
      <c r="K122">
        <f>('Base-scenario'!L35*'Unit emission'!L78)*3412969.28327645/Lifetime!$C33</f>
        <v>0</v>
      </c>
      <c r="L122">
        <f>('Base-scenario'!M35*'Unit emission'!M78)*3412969.28327645/Lifetime!$C33</f>
        <v>0</v>
      </c>
      <c r="M122">
        <f>('Base-scenario'!N35*'Unit emission'!N78)*3412969.28327645/Lifetime!$C33</f>
        <v>0</v>
      </c>
      <c r="N122">
        <f>('Base-scenario'!O35*'Unit emission'!O78)*3412969.28327645/Lifetime!$C33</f>
        <v>0</v>
      </c>
      <c r="O122">
        <f>('Base-scenario'!P35*'Unit emission'!P78)*3412969.28327645/Lifetime!$C33</f>
        <v>0</v>
      </c>
      <c r="P122">
        <f>('Base-scenario'!Q35*'Unit emission'!Q78)*3412969.28327645/Lifetime!$C33</f>
        <v>0</v>
      </c>
      <c r="Q122">
        <f>('Base-scenario'!R35*'Unit emission'!R78)*3412969.28327645/Lifetime!$C33</f>
        <v>0</v>
      </c>
      <c r="R122">
        <v>31</v>
      </c>
      <c r="S122">
        <f>('Base-scenario'!T35*'Unit emission'!C78)*3412969.28327645/Lifetime!$C33</f>
        <v>0</v>
      </c>
      <c r="T122">
        <f>('Base-scenario'!U35*'Unit emission'!D78)*3412969.28327645/Lifetime!$C33</f>
        <v>193803298.93773326</v>
      </c>
      <c r="U122">
        <f>('Base-scenario'!V35*'Unit emission'!E78)*3412969.28327645/Lifetime!$C33</f>
        <v>0</v>
      </c>
      <c r="V122">
        <f>('Base-scenario'!W35*'Unit emission'!F78)*3412969.28327645/Lifetime!$C33</f>
        <v>30654366.110238321</v>
      </c>
      <c r="W122">
        <f>('Base-scenario'!X35*'Unit emission'!G78)*3412969.28327645/Lifetime!$C33</f>
        <v>379288978.23547298</v>
      </c>
      <c r="X122">
        <f>('Base-scenario'!Y35*'Unit emission'!H78)*3412969.28327645/Lifetime!$C33</f>
        <v>18379671.98451465</v>
      </c>
      <c r="Y122">
        <f>('Base-scenario'!Z35*'Unit emission'!I78)*3412969.28327645/Lifetime!$C33</f>
        <v>41614677.123754464</v>
      </c>
      <c r="Z122">
        <f>('Base-scenario'!AA35*'Unit emission'!J78)*3412969.28327645/Lifetime!$C33</f>
        <v>85863337.191830263</v>
      </c>
      <c r="AA122">
        <f>('Base-scenario'!AB35*'Unit emission'!K78)*3412969.28327645/Lifetime!$C33</f>
        <v>649325393.61283648</v>
      </c>
      <c r="AB122">
        <f>('Base-scenario'!AC35*'Unit emission'!L78)*3412969.28327645/Lifetime!$C33</f>
        <v>80495035.553249165</v>
      </c>
      <c r="AC122">
        <f>('Base-scenario'!AD35*'Unit emission'!M78)*3412969.28327645/Lifetime!$C33</f>
        <v>94520043.984214067</v>
      </c>
      <c r="AD122">
        <f>('Base-scenario'!AE35*'Unit emission'!N78)*3412969.28327645/Lifetime!$C33</f>
        <v>12406934.287771838</v>
      </c>
      <c r="AE122">
        <f>('Base-scenario'!AF35*'Unit emission'!O78)*3412969.28327645/Lifetime!$C33</f>
        <v>45331034.436087415</v>
      </c>
      <c r="AF122">
        <f>('Base-scenario'!AG35*'Unit emission'!P78)*3412969.28327645/Lifetime!$C33</f>
        <v>60247971.782370605</v>
      </c>
      <c r="AG122">
        <f>('Base-scenario'!AH35*'Unit emission'!Q78)*3412969.28327645/Lifetime!$C33</f>
        <v>33747496.109947719</v>
      </c>
      <c r="AH122">
        <f>('Base-scenario'!AI35*'Unit emission'!R78)*3412969.28327645/Lifetime!$C33</f>
        <v>199976625.08309633</v>
      </c>
      <c r="AI122">
        <v>31</v>
      </c>
      <c r="AJ122">
        <f>('Base-scenario'!AK35*'Unit emission'!C78)*3412969.28327645/Lifetime!$C33</f>
        <v>0</v>
      </c>
      <c r="AK122">
        <f>('Base-scenario'!AL35*'Unit emission'!D78)*3412969.28327645/Lifetime!$C33</f>
        <v>339283473.86489642</v>
      </c>
      <c r="AL122">
        <f>('Base-scenario'!AM35*'Unit emission'!E78)*3412969.28327645/Lifetime!$C33</f>
        <v>0</v>
      </c>
      <c r="AM122">
        <f>('Base-scenario'!AN35*'Unit emission'!F78)*3412969.28327645/Lifetime!$C33</f>
        <v>53086155.109012708</v>
      </c>
      <c r="AN122">
        <f>('Base-scenario'!AO35*'Unit emission'!G78)*3412969.28327645/Lifetime!$C33</f>
        <v>616317733.32075</v>
      </c>
      <c r="AO122">
        <f>('Base-scenario'!AP35*'Unit emission'!H78)*3412969.28327645/Lifetime!$C33</f>
        <v>36759343.9690293</v>
      </c>
      <c r="AP122">
        <f>('Base-scenario'!AQ35*'Unit emission'!I78)*3412969.28327645/Lifetime!$C33</f>
        <v>84094750.7146274</v>
      </c>
      <c r="AQ122">
        <f>('Base-scenario'!AR35*'Unit emission'!J78)*3412969.28327645/Lifetime!$C33</f>
        <v>171930880.22120515</v>
      </c>
      <c r="AR122">
        <f>('Base-scenario'!AS35*'Unit emission'!K78)*3412969.28327645/Lifetime!$C33</f>
        <v>1298650787.225673</v>
      </c>
      <c r="AS122">
        <f>('Base-scenario'!AT35*'Unit emission'!L78)*3412969.28327645/Lifetime!$C33</f>
        <v>160990071.10649714</v>
      </c>
      <c r="AT122">
        <f>('Base-scenario'!AU35*'Unit emission'!M78)*3412969.28327645/Lifetime!$C33</f>
        <v>189040087.96842757</v>
      </c>
      <c r="AU122">
        <f>('Base-scenario'!AV35*'Unit emission'!N78)*3412969.28327645/Lifetime!$C33</f>
        <v>24703260.816762846</v>
      </c>
      <c r="AV122">
        <f>('Base-scenario'!AW35*'Unit emission'!O78)*3412969.28327645/Lifetime!$C33</f>
        <v>90662068.872174963</v>
      </c>
      <c r="AW122">
        <f>('Base-scenario'!AX35*'Unit emission'!P78)*3412969.28327645/Lifetime!$C33</f>
        <v>120495943.56474121</v>
      </c>
      <c r="AX122">
        <f>('Base-scenario'!AY35*'Unit emission'!Q78)*3412969.28327645/Lifetime!$C33</f>
        <v>67494992.219895437</v>
      </c>
      <c r="AY122">
        <f>('Base-scenario'!AZ35*'Unit emission'!R78)*3412969.28327645/Lifetime!$C33</f>
        <v>399953250.16619265</v>
      </c>
      <c r="AZ122">
        <v>31</v>
      </c>
      <c r="BA122" s="9">
        <f>('Base-scenario'!BB35*'Unit emission'!C78)*3412969.28327645/Lifetime!$C33</f>
        <v>0</v>
      </c>
      <c r="BB122" s="9">
        <f>('Base-scenario'!BC35*'Unit emission'!D78)*3412969.28327645/Lifetime!$C33</f>
        <v>0</v>
      </c>
      <c r="BC122" s="9">
        <f>('Base-scenario'!BD35*'Unit emission'!E78)*3412969.28327645/Lifetime!$C33</f>
        <v>0</v>
      </c>
      <c r="BD122" s="9">
        <f>('Base-scenario'!BE35*'Unit emission'!F78)*3412969.28327645/Lifetime!$C33</f>
        <v>0</v>
      </c>
      <c r="BE122" s="9">
        <f>('Base-scenario'!BF35*'Unit emission'!G78)*3412969.28327645/Lifetime!$C33</f>
        <v>0</v>
      </c>
      <c r="BF122" s="9">
        <f>('Base-scenario'!BG35*'Unit emission'!H78)*3412969.28327645/Lifetime!$C33</f>
        <v>0</v>
      </c>
      <c r="BG122" s="9">
        <f>('Base-scenario'!BH35*'Unit emission'!I78)*3412969.28327645/Lifetime!$C33</f>
        <v>0</v>
      </c>
      <c r="BH122" s="9">
        <f>('Base-scenario'!BI35*'Unit emission'!J78)*3412969.28327645/Lifetime!$C33</f>
        <v>0</v>
      </c>
      <c r="BI122" s="9">
        <f>('Base-scenario'!BJ35*'Unit emission'!K78)*3412969.28327645/Lifetime!$C33</f>
        <v>0</v>
      </c>
      <c r="BJ122" s="9">
        <f>('Base-scenario'!BK35*'Unit emission'!L78)*3412969.28327645/Lifetime!$C33</f>
        <v>0</v>
      </c>
      <c r="BK122" s="9">
        <f>('Base-scenario'!BL35*'Unit emission'!M78)*3412969.28327645/Lifetime!$C33</f>
        <v>0</v>
      </c>
      <c r="BL122" s="9">
        <f>('Base-scenario'!BM35*'Unit emission'!N78)*3412969.28327645/Lifetime!$C33</f>
        <v>0</v>
      </c>
      <c r="BM122" s="9">
        <f>('Base-scenario'!BN35*'Unit emission'!O78)*3412969.28327645/Lifetime!$C33</f>
        <v>0</v>
      </c>
      <c r="BN122" s="9">
        <f>('Base-scenario'!BO35*'Unit emission'!P78)*3412969.28327645/Lifetime!$C33</f>
        <v>0</v>
      </c>
      <c r="BO122" s="9">
        <f>('Base-scenario'!BP35*'Unit emission'!Q78)*3412969.28327645/Lifetime!$C33</f>
        <v>0</v>
      </c>
      <c r="BP122" s="9">
        <f>('Base-scenario'!BQ35*'Unit emission'!R78)*3412969.28327645/Lifetime!$C33</f>
        <v>0</v>
      </c>
      <c r="BQ122" s="9">
        <v>31</v>
      </c>
      <c r="BR122" s="9">
        <f>('Base-scenario'!BS35*'Unit emission'!C78)*3412969.28327645/Lifetime!$C33</f>
        <v>0</v>
      </c>
      <c r="BS122" s="9">
        <f>('Base-scenario'!BT35*'Unit emission'!D78)*3412969.28327645/Lifetime!$C33</f>
        <v>0</v>
      </c>
      <c r="BT122" s="9">
        <f>('Base-scenario'!BU35*'Unit emission'!E78)*3412969.28327645/Lifetime!$C33</f>
        <v>0</v>
      </c>
      <c r="BU122" s="9">
        <f>('Base-scenario'!BV35*'Unit emission'!F78)*3412969.28327645/Lifetime!$C33</f>
        <v>0</v>
      </c>
      <c r="BV122" s="9">
        <f>('Base-scenario'!BW35*'Unit emission'!G78)*3412969.28327645/Lifetime!$C33</f>
        <v>0</v>
      </c>
      <c r="BW122" s="9">
        <f>('Base-scenario'!BX35*'Unit emission'!H78)*3412969.28327645/Lifetime!$C33</f>
        <v>0</v>
      </c>
      <c r="BX122" s="9">
        <f>('Base-scenario'!BY35*'Unit emission'!I78)*3412969.28327645/Lifetime!$C33</f>
        <v>0</v>
      </c>
      <c r="BY122" s="9">
        <f>('Base-scenario'!BZ35*'Unit emission'!J78)*3412969.28327645/Lifetime!$C33</f>
        <v>0</v>
      </c>
      <c r="BZ122" s="9">
        <f>('Base-scenario'!CA35*'Unit emission'!K78)*3412969.28327645/Lifetime!$C33</f>
        <v>0</v>
      </c>
      <c r="CA122" s="9">
        <f>('Base-scenario'!CB35*'Unit emission'!L78)*3412969.28327645/Lifetime!$C33</f>
        <v>0</v>
      </c>
      <c r="CB122" s="9">
        <f>('Base-scenario'!CC35*'Unit emission'!M78)*3412969.28327645/Lifetime!$C33</f>
        <v>0</v>
      </c>
      <c r="CC122" s="9">
        <f>('Base-scenario'!CD35*'Unit emission'!N78)*3412969.28327645/Lifetime!$C33</f>
        <v>0</v>
      </c>
      <c r="CD122" s="9">
        <f>('Base-scenario'!CE35*'Unit emission'!O78)*3412969.28327645/Lifetime!$C33</f>
        <v>0</v>
      </c>
      <c r="CE122" s="9">
        <f>('Base-scenario'!CF35*'Unit emission'!P78)*3412969.28327645/Lifetime!$C33</f>
        <v>0</v>
      </c>
      <c r="CF122" s="9">
        <f>('Base-scenario'!CG35*'Unit emission'!Q78)*3412969.28327645/Lifetime!$C33</f>
        <v>0</v>
      </c>
      <c r="CG122" s="9">
        <f>('Base-scenario'!CH35*'Unit emission'!R78)*3412969.28327645/Lifetime!$C33</f>
        <v>0</v>
      </c>
      <c r="CJ122">
        <v>2041</v>
      </c>
      <c r="CK122">
        <f>('RCP26 scenario'!C35*'Unit emission'!T78)*3412969.28327645/Lifetime!$C33</f>
        <v>0</v>
      </c>
      <c r="CL122">
        <f>('RCP26 scenario'!D35*'Unit emission'!U78)*3412969.28327645/Lifetime!$C33</f>
        <v>0</v>
      </c>
      <c r="CM122">
        <f>('RCP26 scenario'!E35*'Unit emission'!V78)*3412969.28327645/Lifetime!$C33</f>
        <v>0</v>
      </c>
      <c r="CN122">
        <f>('RCP26 scenario'!F35*'Unit emission'!W78)*3412969.28327645/Lifetime!$C33</f>
        <v>0</v>
      </c>
      <c r="CO122">
        <f>('RCP26 scenario'!G35*'Unit emission'!X78)*3412969.28327645/Lifetime!$C33</f>
        <v>0</v>
      </c>
      <c r="CP122">
        <f>('RCP26 scenario'!H35*'Unit emission'!Y78)*3412969.28327645/Lifetime!$C33</f>
        <v>0</v>
      </c>
      <c r="CQ122">
        <f>('RCP26 scenario'!I35*'Unit emission'!Z78)*3412969.28327645/Lifetime!$C33</f>
        <v>0</v>
      </c>
      <c r="CR122">
        <f>('RCP26 scenario'!J35*'Unit emission'!AA78)*3412969.28327645/Lifetime!$C33</f>
        <v>0</v>
      </c>
      <c r="CS122">
        <f>('RCP26 scenario'!K35*'Unit emission'!AB78)*3412969.28327645/Lifetime!$C33</f>
        <v>0</v>
      </c>
      <c r="CT122">
        <f>('RCP26 scenario'!L35*'Unit emission'!AC78)*3412969.28327645/Lifetime!$C33</f>
        <v>0</v>
      </c>
      <c r="CU122">
        <f>('RCP26 scenario'!M35*'Unit emission'!AD78)*3412969.28327645/Lifetime!$C33</f>
        <v>0</v>
      </c>
      <c r="CV122">
        <f>('RCP26 scenario'!N35*'Unit emission'!AE78)*3412969.28327645/Lifetime!$C33</f>
        <v>0</v>
      </c>
      <c r="CW122">
        <f>('RCP26 scenario'!O35*'Unit emission'!AF78)*3412969.28327645/Lifetime!$C33</f>
        <v>0</v>
      </c>
      <c r="CX122">
        <f>('RCP26 scenario'!P35*'Unit emission'!AG78)*3412969.28327645/Lifetime!$C33</f>
        <v>0</v>
      </c>
      <c r="CY122">
        <f>('RCP26 scenario'!Q35*'Unit emission'!AH78)*3412969.28327645/Lifetime!$C33</f>
        <v>0</v>
      </c>
      <c r="CZ122">
        <f>('RCP26 scenario'!R35*'Unit emission'!AI78)*3412969.28327645/Lifetime!$C33</f>
        <v>0</v>
      </c>
      <c r="DA122">
        <f>('RCP26 scenario'!S35*'Unit emission'!AJ78)*3412969.28327645</f>
        <v>0</v>
      </c>
      <c r="DB122">
        <f>('RCP26 scenario'!T35*'Unit emission'!T78)*3412969.28327645/Lifetime!$C33</f>
        <v>709860483.96207547</v>
      </c>
      <c r="DC122">
        <f>('RCP26 scenario'!U35*'Unit emission'!U78)*3412969.28327645/Lifetime!$C33</f>
        <v>243931499.14914909</v>
      </c>
      <c r="DD122">
        <f>('RCP26 scenario'!V35*'Unit emission'!V78)*3412969.28327645/Lifetime!$C33</f>
        <v>0</v>
      </c>
      <c r="DE122">
        <f>('RCP26 scenario'!W35*'Unit emission'!W78)*3412969.28327645/Lifetime!$C33</f>
        <v>58526355.455328561</v>
      </c>
      <c r="DF122">
        <f>('RCP26 scenario'!X35*'Unit emission'!X78)*3412969.28327645/Lifetime!$C33</f>
        <v>280451643.05206382</v>
      </c>
      <c r="DG122">
        <f>('RCP26 scenario'!Y35*'Unit emission'!Y78)*3412969.28327645/Lifetime!$C33</f>
        <v>25133110.349685412</v>
      </c>
      <c r="DH122">
        <f>('RCP26 scenario'!Z35*'Unit emission'!Z78)*3412969.28327645/Lifetime!$C33</f>
        <v>30869066.144567382</v>
      </c>
      <c r="DI122">
        <f>('RCP26 scenario'!AA35*'Unit emission'!AA78)*3412969.28327645/Lifetime!$C33</f>
        <v>141494872.85722074</v>
      </c>
      <c r="DJ122">
        <f>('RCP26 scenario'!AB35*'Unit emission'!AB78)*3412969.28327645/Lifetime!$C33</f>
        <v>639203912.03578603</v>
      </c>
      <c r="DK122">
        <f>('RCP26 scenario'!AC35*'Unit emission'!AC78)*3412969.28327645/Lifetime!$C33</f>
        <v>98156950.943294242</v>
      </c>
      <c r="DL122">
        <f>('RCP26 scenario'!AD35*'Unit emission'!AD78)*3412969.28327645/Lifetime!$C33</f>
        <v>162034490.59872311</v>
      </c>
      <c r="DM122">
        <f>('RCP26 scenario'!AE35*'Unit emission'!AE78)*3412969.28327645/Lifetime!$C33</f>
        <v>17156537.072146989</v>
      </c>
      <c r="DN122">
        <f>('RCP26 scenario'!AF35*'Unit emission'!AF78)*3412969.28327645/Lifetime!$C33</f>
        <v>49538860.603582896</v>
      </c>
      <c r="DO122">
        <f>('RCP26 scenario'!AG35*'Unit emission'!AG78)*3412969.28327645/Lifetime!$C33</f>
        <v>54446762.073869519</v>
      </c>
      <c r="DP122">
        <f>('RCP26 scenario'!AH35*'Unit emission'!AH78)*3412969.28327645/Lifetime!$C33</f>
        <v>41169332.531013943</v>
      </c>
      <c r="DQ122">
        <f>('RCP26 scenario'!AI35*'Unit emission'!AI78)*3412969.28327645/Lifetime!$C33</f>
        <v>178126453.88127977</v>
      </c>
      <c r="DR122">
        <f>('RCP26 scenario'!AJ35*'Unit emission'!AJ78)*3412969.28327645</f>
        <v>0</v>
      </c>
      <c r="DS122">
        <f>('RCP26 scenario'!AK35*'Unit emission'!T78)*3412969.28327645/Lifetime!$C33</f>
        <v>1469470201.0903099</v>
      </c>
      <c r="DT122">
        <f>('RCP26 scenario'!AL35*'Unit emission'!U78)*3412969.28327645/Lifetime!$C33</f>
        <v>296980400.96033925</v>
      </c>
      <c r="DU122">
        <f>('RCP26 scenario'!AM35*'Unit emission'!V78)*3412969.28327645/Lifetime!$C33</f>
        <v>0</v>
      </c>
      <c r="DV122">
        <f>('RCP26 scenario'!AN35*'Unit emission'!W78)*3412969.28327645/Lifetime!$C33</f>
        <v>58584100.831208594</v>
      </c>
      <c r="DW122">
        <f>('RCP26 scenario'!AO35*'Unit emission'!X78)*3412969.28327645/Lifetime!$C33</f>
        <v>592174321.45906067</v>
      </c>
      <c r="DX122">
        <f>('RCP26 scenario'!AP35*'Unit emission'!Y78)*3412969.28327645/Lifetime!$C33</f>
        <v>50265937.247499317</v>
      </c>
      <c r="DY122">
        <f>('RCP26 scenario'!AQ35*'Unit emission'!Z78)*3412969.28327645/Lifetime!$C33</f>
        <v>76676077.870925918</v>
      </c>
      <c r="DZ122">
        <f>('RCP26 scenario'!AR35*'Unit emission'!AA78)*3412969.28327645/Lifetime!$C33</f>
        <v>282989745.71444255</v>
      </c>
      <c r="EA122">
        <f>('RCP26 scenario'!AS35*'Unit emission'!AB78)*3412969.28327645/Lifetime!$C33</f>
        <v>1278407824.0715671</v>
      </c>
      <c r="EB122">
        <f>('RCP26 scenario'!AT35*'Unit emission'!AC78)*3412969.28327645/Lifetime!$C33</f>
        <v>196313901.88658804</v>
      </c>
      <c r="EC122">
        <f>('RCP26 scenario'!AU35*'Unit emission'!AD78)*3412969.28327645/Lifetime!$C33</f>
        <v>341096286.45399833</v>
      </c>
      <c r="ED122">
        <f>('RCP26 scenario'!AV35*'Unit emission'!AE78)*3412969.28327645/Lifetime!$C33</f>
        <v>36060378.094534054</v>
      </c>
      <c r="EE122">
        <f>('RCP26 scenario'!AW35*'Unit emission'!AF78)*3412969.28327645/Lifetime!$C33</f>
        <v>112202015.39821571</v>
      </c>
      <c r="EF122">
        <f>('RCP26 scenario'!AX35*'Unit emission'!AG78)*3412969.28327645/Lifetime!$C33</f>
        <v>84769659.978182063</v>
      </c>
      <c r="EG122">
        <f>('RCP26 scenario'!AY35*'Unit emission'!AH78)*3412969.28327645/Lifetime!$C33</f>
        <v>92008450.080606744</v>
      </c>
      <c r="EH122">
        <f>('RCP26 scenario'!AZ35*'Unit emission'!AI78)*3412969.28327645/Lifetime!$C33</f>
        <v>296103835.87527144</v>
      </c>
      <c r="EI122">
        <f>('RCP26 scenario'!BA35*'Unit emission'!AJ78)*3412969.28327645</f>
        <v>0</v>
      </c>
      <c r="EJ122" s="9">
        <f>('RCP26 scenario'!BB35*'Unit emission'!T78)*3412969.28327645/Lifetime!$C33</f>
        <v>0</v>
      </c>
      <c r="EK122" s="9">
        <f>('RCP26 scenario'!BC35*'Unit emission'!U78)*3412969.28327645/Lifetime!$C33</f>
        <v>0</v>
      </c>
      <c r="EL122" s="9">
        <f>('RCP26 scenario'!BD35*'Unit emission'!V78)*3412969.28327645/Lifetime!$C33</f>
        <v>0</v>
      </c>
      <c r="EM122" s="9">
        <f>('RCP26 scenario'!BE35*'Unit emission'!W78)*3412969.28327645/Lifetime!$C33</f>
        <v>0</v>
      </c>
      <c r="EN122" s="9">
        <f>('RCP26 scenario'!BF35*'Unit emission'!X78)*3412969.28327645/Lifetime!$C33</f>
        <v>0</v>
      </c>
      <c r="EO122" s="9">
        <f>('RCP26 scenario'!BG35*'Unit emission'!Y78)*3412969.28327645/Lifetime!$C33</f>
        <v>0</v>
      </c>
      <c r="EP122" s="9">
        <f>('RCP26 scenario'!BH35*'Unit emission'!Z78)*3412969.28327645/Lifetime!$C33</f>
        <v>0</v>
      </c>
      <c r="EQ122" s="9">
        <f>('RCP26 scenario'!BI35*'Unit emission'!AA78)*3412969.28327645/Lifetime!$C33</f>
        <v>0</v>
      </c>
      <c r="ER122" s="9">
        <f>('RCP26 scenario'!BJ35*'Unit emission'!AB78)*3412969.28327645/Lifetime!$C33</f>
        <v>0</v>
      </c>
      <c r="ES122" s="9">
        <f>('RCP26 scenario'!BK35*'Unit emission'!AC78)*3412969.28327645/Lifetime!$C33</f>
        <v>0</v>
      </c>
      <c r="ET122" s="9">
        <f>('RCP26 scenario'!BL35*'Unit emission'!AD78)*3412969.28327645/Lifetime!$C33</f>
        <v>0</v>
      </c>
      <c r="EU122" s="9">
        <f>('RCP26 scenario'!BM35*'Unit emission'!AE78)*3412969.28327645/Lifetime!$C33</f>
        <v>0</v>
      </c>
      <c r="EV122" s="9">
        <f>('RCP26 scenario'!BN35*'Unit emission'!AF78)*3412969.28327645/Lifetime!$C33</f>
        <v>0</v>
      </c>
      <c r="EW122" s="9">
        <f>('RCP26 scenario'!BO35*'Unit emission'!AG78)*3412969.28327645/Lifetime!$C33</f>
        <v>0</v>
      </c>
      <c r="EX122" s="9">
        <f>('RCP26 scenario'!BP35*'Unit emission'!AH78)*3412969.28327645/Lifetime!$C33</f>
        <v>0</v>
      </c>
      <c r="EY122" s="9">
        <f>('RCP26 scenario'!BQ35*'Unit emission'!AI78)*3412969.28327645/Lifetime!$C33</f>
        <v>0</v>
      </c>
      <c r="EZ122" s="9">
        <f>('RCP26 scenario'!BR35*'Unit emission'!AJ78)*3412969.28327645</f>
        <v>0</v>
      </c>
      <c r="FA122" s="9">
        <f>('RCP26 scenario'!BS35*'Unit emission'!T78)*3412969.28327645/Lifetime!$C33</f>
        <v>0</v>
      </c>
      <c r="FB122" s="9">
        <f>('RCP26 scenario'!BT35*'Unit emission'!U78)*3412969.28327645/Lifetime!$C33</f>
        <v>0</v>
      </c>
      <c r="FC122" s="9">
        <f>('RCP26 scenario'!BU35*'Unit emission'!V78)*3412969.28327645/Lifetime!$C33</f>
        <v>0</v>
      </c>
      <c r="FD122" s="9">
        <f>('RCP26 scenario'!BV35*'Unit emission'!W78)*3412969.28327645/Lifetime!$C33</f>
        <v>0</v>
      </c>
      <c r="FE122" s="9">
        <f>('RCP26 scenario'!BW35*'Unit emission'!X78)*3412969.28327645/Lifetime!$C33</f>
        <v>0</v>
      </c>
      <c r="FF122" s="9">
        <f>('RCP26 scenario'!BX35*'Unit emission'!Y78)*3412969.28327645/Lifetime!$C33</f>
        <v>0</v>
      </c>
      <c r="FG122" s="9">
        <f>('RCP26 scenario'!BY35*'Unit emission'!Z78)*3412969.28327645/Lifetime!$C33</f>
        <v>0</v>
      </c>
      <c r="FH122" s="9">
        <f>('RCP26 scenario'!BZ35*'Unit emission'!AA78)*3412969.28327645/Lifetime!$C33</f>
        <v>0</v>
      </c>
      <c r="FI122" s="9">
        <f>('RCP26 scenario'!CA35*'Unit emission'!AB78)*3412969.28327645/Lifetime!$C33</f>
        <v>0</v>
      </c>
      <c r="FJ122" s="9">
        <f>('RCP26 scenario'!CB35*'Unit emission'!AC78)*3412969.28327645/Lifetime!$C33</f>
        <v>0</v>
      </c>
      <c r="FK122" s="9">
        <f>('RCP26 scenario'!CC35*'Unit emission'!AD78)*3412969.28327645/Lifetime!$C33</f>
        <v>0</v>
      </c>
      <c r="FL122" s="9">
        <f>('RCP26 scenario'!CD35*'Unit emission'!AE78)*3412969.28327645/Lifetime!$C33</f>
        <v>0</v>
      </c>
      <c r="FM122" s="9">
        <f>('RCP26 scenario'!CE35*'Unit emission'!AF78)*3412969.28327645/Lifetime!$C33</f>
        <v>0</v>
      </c>
      <c r="FN122" s="9">
        <f>('RCP26 scenario'!CF35*'Unit emission'!AG78)*3412969.28327645/Lifetime!$C33</f>
        <v>0</v>
      </c>
      <c r="FO122" s="9">
        <f>('RCP26 scenario'!CG35*'Unit emission'!AH78)*3412969.28327645/Lifetime!$C33</f>
        <v>0</v>
      </c>
      <c r="FP122" s="9">
        <f>('RCP26 scenario'!CH35*'Unit emission'!AI78)*3412969.28327645/Lifetime!$C33</f>
        <v>0</v>
      </c>
      <c r="FS122">
        <v>2041</v>
      </c>
      <c r="FT122">
        <f>('RCP19 scenario'!C35*'Unit emission'!AK78)*3412969.28327645/Lifetime!$C33</f>
        <v>0</v>
      </c>
      <c r="FU122">
        <f>('RCP19 scenario'!D35*'Unit emission'!AL78)*3412969.28327645/Lifetime!$C33</f>
        <v>0</v>
      </c>
      <c r="FV122">
        <f>('RCP19 scenario'!E35*'Unit emission'!AM78)*3412969.28327645/Lifetime!$C33</f>
        <v>0</v>
      </c>
      <c r="FW122">
        <f>('RCP19 scenario'!F35*'Unit emission'!AN78)*3412969.28327645/Lifetime!$C33</f>
        <v>0</v>
      </c>
      <c r="FX122">
        <f>('RCP19 scenario'!G35*'Unit emission'!AO78)*3412969.28327645/Lifetime!$C33</f>
        <v>0</v>
      </c>
      <c r="FY122">
        <f>('RCP19 scenario'!H35*'Unit emission'!AP78)*3412969.28327645/Lifetime!$C33</f>
        <v>0</v>
      </c>
      <c r="FZ122">
        <f>('RCP19 scenario'!I35*'Unit emission'!AQ78)*3412969.28327645/Lifetime!$C33</f>
        <v>0</v>
      </c>
      <c r="GA122">
        <f>('RCP19 scenario'!J35*'Unit emission'!AR78)*3412969.28327645/Lifetime!$C33</f>
        <v>0</v>
      </c>
      <c r="GB122">
        <f>('RCP19 scenario'!K35*'Unit emission'!AS78)*3412969.28327645/Lifetime!$C33</f>
        <v>0</v>
      </c>
      <c r="GC122">
        <f>('RCP19 scenario'!L35*'Unit emission'!AT78)*3412969.28327645/Lifetime!$C33</f>
        <v>0</v>
      </c>
      <c r="GD122">
        <f>('RCP19 scenario'!M35*'Unit emission'!AU78)*3412969.28327645/Lifetime!$C33</f>
        <v>0</v>
      </c>
      <c r="GE122">
        <f>('RCP19 scenario'!N35*'Unit emission'!AV78)*3412969.28327645/Lifetime!$C33</f>
        <v>0</v>
      </c>
      <c r="GF122">
        <f>('RCP19 scenario'!O35*'Unit emission'!AW78)*3412969.28327645/Lifetime!$C33</f>
        <v>0</v>
      </c>
      <c r="GG122">
        <f>('RCP19 scenario'!P35*'Unit emission'!AX78)*3412969.28327645/Lifetime!$C33</f>
        <v>0</v>
      </c>
      <c r="GH122">
        <f>('RCP19 scenario'!Q35*'Unit emission'!AY78)*3412969.28327645/Lifetime!$C33</f>
        <v>0</v>
      </c>
      <c r="GI122">
        <f>('RCP19 scenario'!R35*'Unit emission'!AZ78)*3412969.28327645/Lifetime!$C33</f>
        <v>0</v>
      </c>
      <c r="GJ122">
        <f>('RCP19 scenario'!S35*'Unit emission'!BA78)*3412969.28327645</f>
        <v>0</v>
      </c>
      <c r="GK122">
        <f>('RCP19 scenario'!T35*'Unit emission'!AK78)*3412969.28327645/Lifetime!$C33</f>
        <v>27603164.584431149</v>
      </c>
      <c r="GL122">
        <f>('RCP19 scenario'!U35*'Unit emission'!AL78)*3412969.28327645/Lifetime!$C33</f>
        <v>139016951.58935997</v>
      </c>
      <c r="GM122">
        <f>('RCP19 scenario'!V35*'Unit emission'!AM78)*3412969.28327645/Lifetime!$C33</f>
        <v>0</v>
      </c>
      <c r="GN122">
        <f>('RCP19 scenario'!W35*'Unit emission'!AN78)*3412969.28327645/Lifetime!$C33</f>
        <v>2145313.3136019716</v>
      </c>
      <c r="GO122">
        <f>('RCP19 scenario'!X35*'Unit emission'!AO78)*3412969.28327645/Lifetime!$C33</f>
        <v>167023261.21376228</v>
      </c>
      <c r="GP122">
        <f>('RCP19 scenario'!Y35*'Unit emission'!AP78)*3412969.28327645/Lifetime!$C33</f>
        <v>19633191.563099578</v>
      </c>
      <c r="GQ122">
        <f>('RCP19 scenario'!Z35*'Unit emission'!AQ78)*3412969.28327645/Lifetime!$C33</f>
        <v>33378974.100895908</v>
      </c>
      <c r="GR122">
        <f>('RCP19 scenario'!AA35*'Unit emission'!AR78)*3412969.28327645/Lifetime!$C33</f>
        <v>156785088.1941202</v>
      </c>
      <c r="GS122">
        <f>('RCP19 scenario'!AB35*'Unit emission'!AS78)*3412969.28327645/Lifetime!$C33</f>
        <v>550007086.81458437</v>
      </c>
      <c r="GT122">
        <f>('RCP19 scenario'!AC35*'Unit emission'!AT78)*3412969.28327645/Lifetime!$C33</f>
        <v>80318599.623551622</v>
      </c>
      <c r="GU122">
        <f>('RCP19 scenario'!AD35*'Unit emission'!AU78)*3412969.28327645/Lifetime!$C33</f>
        <v>18629696.036956511</v>
      </c>
      <c r="GV122">
        <f>('RCP19 scenario'!AE35*'Unit emission'!AV78)*3412969.28327645/Lifetime!$C33</f>
        <v>33321336.373994414</v>
      </c>
      <c r="GW122">
        <f>('RCP19 scenario'!AF35*'Unit emission'!AW78)*3412969.28327645/Lifetime!$C33</f>
        <v>34053389.801726736</v>
      </c>
      <c r="GX122">
        <f>('RCP19 scenario'!AG35*'Unit emission'!AX78)*3412969.28327645/Lifetime!$C33</f>
        <v>51288406.541979618</v>
      </c>
      <c r="GY122">
        <f>('RCP19 scenario'!AH35*'Unit emission'!AY78)*3412969.28327645/Lifetime!$C33</f>
        <v>37105460.413241416</v>
      </c>
      <c r="GZ122">
        <f>('RCP19 scenario'!AI35*'Unit emission'!AZ78)*3412969.28327645/Lifetime!$C33</f>
        <v>234456985.21295273</v>
      </c>
      <c r="HA122">
        <f>('RCP19 scenario'!AJ35*'Unit emission'!BA78)*3412969.28327645</f>
        <v>0</v>
      </c>
      <c r="HB122">
        <f>('RCP19 scenario'!AK35*'Unit emission'!AK78)*3412969.28327645/Lifetime!$C33</f>
        <v>28809915.762268651</v>
      </c>
      <c r="HC122">
        <f>('RCP19 scenario'!AL35*'Unit emission'!AL78)*3412969.28327645/Lifetime!$C33</f>
        <v>222375166.3141627</v>
      </c>
      <c r="HD122">
        <f>('RCP19 scenario'!AM35*'Unit emission'!AM78)*3412969.28327645/Lifetime!$C33</f>
        <v>0</v>
      </c>
      <c r="HE122">
        <f>('RCP19 scenario'!AN35*'Unit emission'!AN78)*3412969.28327645/Lifetime!$C33</f>
        <v>2222455.029832311</v>
      </c>
      <c r="HF122">
        <f>('RCP19 scenario'!AO35*'Unit emission'!AO78)*3412969.28327645/Lifetime!$C33</f>
        <v>259667586.16732183</v>
      </c>
      <c r="HG122">
        <f>('RCP19 scenario'!AP35*'Unit emission'!AP78)*3412969.28327645/Lifetime!$C33</f>
        <v>39265166.340232126</v>
      </c>
      <c r="HH122">
        <f>('RCP19 scenario'!AQ35*'Unit emission'!AQ78)*3412969.28327645/Lifetime!$C33</f>
        <v>66757948.201791674</v>
      </c>
      <c r="HI122">
        <f>('RCP19 scenario'!AR35*'Unit emission'!AR78)*3412969.28327645/Lifetime!$C33</f>
        <v>313569864.77274978</v>
      </c>
      <c r="HJ122">
        <f>('RCP19 scenario'!AS35*'Unit emission'!AS78)*3412969.28327645/Lifetime!$C33</f>
        <v>1100014173.629163</v>
      </c>
      <c r="HK122">
        <f>('RCP19 scenario'!AT35*'Unit emission'!AT78)*3412969.28327645/Lifetime!$C33</f>
        <v>160637199.24710324</v>
      </c>
      <c r="HL122">
        <f>('RCP19 scenario'!AU35*'Unit emission'!AU78)*3412969.28327645/Lifetime!$C33</f>
        <v>18875162.621117007</v>
      </c>
      <c r="HM122">
        <f>('RCP19 scenario'!AV35*'Unit emission'!AV78)*3412969.28327645/Lifetime!$C33</f>
        <v>66642621.109690182</v>
      </c>
      <c r="HN122">
        <f>('RCP19 scenario'!AW35*'Unit emission'!AW78)*3412969.28327645/Lifetime!$C33</f>
        <v>68106779.603453472</v>
      </c>
      <c r="HO122">
        <f>('RCP19 scenario'!AX35*'Unit emission'!AX78)*3412969.28327645/Lifetime!$C33</f>
        <v>104006722.70513342</v>
      </c>
      <c r="HP122">
        <f>('RCP19 scenario'!AY35*'Unit emission'!AY78)*3412969.28327645/Lifetime!$C33</f>
        <v>74210920.826482296</v>
      </c>
      <c r="HQ122">
        <f>('RCP19 scenario'!AZ35*'Unit emission'!AZ78)*3412969.28327645/Lifetime!$C33</f>
        <v>468913970.42590618</v>
      </c>
      <c r="HR122">
        <f>('RCP19 scenario'!BA35*'Unit emission'!BA78)*3412969.28327645</f>
        <v>0</v>
      </c>
      <c r="HS122" s="9">
        <f>('RCP19 scenario'!BB35*'Unit emission'!AK78)*3412969.28327645/Lifetime!$C33</f>
        <v>0</v>
      </c>
      <c r="HT122" s="9">
        <f>('RCP19 scenario'!BC35*'Unit emission'!AL78)*3412969.28327645/Lifetime!$C33</f>
        <v>0</v>
      </c>
      <c r="HU122" s="9">
        <f>('RCP19 scenario'!BD35*'Unit emission'!AM78)*3412969.28327645/Lifetime!$C33</f>
        <v>0</v>
      </c>
      <c r="HV122" s="9">
        <f>('RCP19 scenario'!BE35*'Unit emission'!AN78)*3412969.28327645/Lifetime!$C33</f>
        <v>0</v>
      </c>
      <c r="HW122" s="9">
        <f>('RCP19 scenario'!BF35*'Unit emission'!AO78)*3412969.28327645/Lifetime!$C33</f>
        <v>0</v>
      </c>
      <c r="HX122" s="9">
        <f>('RCP19 scenario'!BG35*'Unit emission'!AP78)*3412969.28327645/Lifetime!$C33</f>
        <v>0</v>
      </c>
      <c r="HY122" s="9">
        <f>('RCP19 scenario'!BH35*'Unit emission'!AQ78)*3412969.28327645/Lifetime!$C33</f>
        <v>0</v>
      </c>
      <c r="HZ122" s="9">
        <f>('RCP19 scenario'!BI35*'Unit emission'!AR78)*3412969.28327645/Lifetime!$C33</f>
        <v>0</v>
      </c>
      <c r="IA122" s="9">
        <f>('RCP19 scenario'!BJ35*'Unit emission'!AS78)*3412969.28327645/Lifetime!$C33</f>
        <v>0</v>
      </c>
      <c r="IB122" s="9">
        <f>('RCP19 scenario'!BK35*'Unit emission'!AT78)*3412969.28327645/Lifetime!$C33</f>
        <v>0</v>
      </c>
      <c r="IC122" s="9">
        <f>('RCP19 scenario'!BL35*'Unit emission'!AU78)*3412969.28327645/Lifetime!$C33</f>
        <v>0</v>
      </c>
      <c r="ID122" s="9">
        <f>('RCP19 scenario'!BM35*'Unit emission'!AV78)*3412969.28327645/Lifetime!$C33</f>
        <v>0</v>
      </c>
      <c r="IE122" s="9">
        <f>('RCP19 scenario'!BN35*'Unit emission'!AW78)*3412969.28327645/Lifetime!$C33</f>
        <v>0</v>
      </c>
      <c r="IF122" s="9">
        <f>('RCP19 scenario'!BO35*'Unit emission'!AX78)*3412969.28327645/Lifetime!$C33</f>
        <v>0</v>
      </c>
      <c r="IG122" s="9">
        <f>('RCP19 scenario'!BP35*'Unit emission'!AY78)*3412969.28327645/Lifetime!$C33</f>
        <v>0</v>
      </c>
      <c r="IH122" s="9">
        <f>('RCP19 scenario'!BQ35*'Unit emission'!AZ78)*3412969.28327645/Lifetime!$C33</f>
        <v>0</v>
      </c>
      <c r="II122" s="9">
        <f>('RCP19 scenario'!BR35*'Unit emission'!BA78)*3412969.28327645</f>
        <v>0</v>
      </c>
      <c r="IJ122" s="9">
        <f>('RCP19 scenario'!BS35*'Unit emission'!AK78)*3412969.28327645/Lifetime!$C33</f>
        <v>0</v>
      </c>
      <c r="IK122" s="9">
        <f>('RCP19 scenario'!BT35*'Unit emission'!AL78)*3412969.28327645/Lifetime!$C33</f>
        <v>0</v>
      </c>
      <c r="IL122" s="9">
        <f>('RCP19 scenario'!BU35*'Unit emission'!AM78)*3412969.28327645/Lifetime!$C33</f>
        <v>0</v>
      </c>
      <c r="IM122" s="9">
        <f>('RCP19 scenario'!BV35*'Unit emission'!AN78)*3412969.28327645/Lifetime!$C33</f>
        <v>0</v>
      </c>
      <c r="IN122" s="9">
        <f>('RCP19 scenario'!BW35*'Unit emission'!AO78)*3412969.28327645/Lifetime!$C33</f>
        <v>0</v>
      </c>
      <c r="IO122" s="9">
        <f>('RCP19 scenario'!BX35*'Unit emission'!AP78)*3412969.28327645/Lifetime!$C33</f>
        <v>0</v>
      </c>
      <c r="IP122" s="9">
        <f>('RCP19 scenario'!BY35*'Unit emission'!AQ78)*3412969.28327645/Lifetime!$C33</f>
        <v>0</v>
      </c>
      <c r="IQ122" s="9">
        <f>('RCP19 scenario'!BZ35*'Unit emission'!AR78)*3412969.28327645/Lifetime!$C33</f>
        <v>0</v>
      </c>
      <c r="IR122" s="9">
        <f>('RCP19 scenario'!CA35*'Unit emission'!AS78)*3412969.28327645/Lifetime!$C33</f>
        <v>0</v>
      </c>
      <c r="IS122" s="9">
        <f>('RCP19 scenario'!CB35*'Unit emission'!AT78)*3412969.28327645/Lifetime!$C33</f>
        <v>0</v>
      </c>
      <c r="IT122" s="9">
        <f>('RCP19 scenario'!CC35*'Unit emission'!AU78)*3412969.28327645/Lifetime!$C33</f>
        <v>0</v>
      </c>
      <c r="IU122" s="9">
        <f>('RCP19 scenario'!CD35*'Unit emission'!AV78)*3412969.28327645/Lifetime!$C33</f>
        <v>0</v>
      </c>
      <c r="IV122" s="9">
        <f>('RCP19 scenario'!CE35*'Unit emission'!AW78)*3412969.28327645/Lifetime!$C33</f>
        <v>0</v>
      </c>
      <c r="IW122" s="9">
        <f>('RCP19 scenario'!CF35*'Unit emission'!AX78)*3412969.28327645/Lifetime!$C33</f>
        <v>0</v>
      </c>
      <c r="IX122" s="9">
        <f>('RCP19 scenario'!CG35*'Unit emission'!AY78)*3412969.28327645/Lifetime!$C33</f>
        <v>0</v>
      </c>
      <c r="IY122" s="9">
        <f>('RCP19 scenario'!CH35*'Unit emission'!AZ78)*3412969.28327645/Lifetime!$C33</f>
        <v>0</v>
      </c>
    </row>
    <row r="123" spans="1:259" x14ac:dyDescent="0.25">
      <c r="A123">
        <v>2042</v>
      </c>
      <c r="B123">
        <f>('Base-scenario'!C36*'Unit emission'!C79)*3412969.28327645/Lifetime!$C34</f>
        <v>0</v>
      </c>
      <c r="C123">
        <f>('Base-scenario'!D36*'Unit emission'!D79)*3412969.28327645/Lifetime!$C34</f>
        <v>0</v>
      </c>
      <c r="D123">
        <f>('Base-scenario'!E36*'Unit emission'!E79)*3412969.28327645/Lifetime!$C34</f>
        <v>0</v>
      </c>
      <c r="E123">
        <f>('Base-scenario'!F36*'Unit emission'!F79)*3412969.28327645/Lifetime!$C34</f>
        <v>0</v>
      </c>
      <c r="F123">
        <f>('Base-scenario'!G36*'Unit emission'!G79)*3412969.28327645/Lifetime!$C34</f>
        <v>0</v>
      </c>
      <c r="G123">
        <f>('Base-scenario'!H36*'Unit emission'!H79)*3412969.28327645/Lifetime!$C34</f>
        <v>0</v>
      </c>
      <c r="H123">
        <f>('Base-scenario'!I36*'Unit emission'!I79)*3412969.28327645/Lifetime!$C34</f>
        <v>0</v>
      </c>
      <c r="I123">
        <f>('Base-scenario'!J36*'Unit emission'!J79)*3412969.28327645/Lifetime!$C34</f>
        <v>0</v>
      </c>
      <c r="J123">
        <f>('Base-scenario'!K36*'Unit emission'!K79)*3412969.28327645/Lifetime!$C34</f>
        <v>0</v>
      </c>
      <c r="K123">
        <f>('Base-scenario'!L36*'Unit emission'!L79)*3412969.28327645/Lifetime!$C34</f>
        <v>0</v>
      </c>
      <c r="L123">
        <f>('Base-scenario'!M36*'Unit emission'!M79)*3412969.28327645/Lifetime!$C34</f>
        <v>0</v>
      </c>
      <c r="M123">
        <f>('Base-scenario'!N36*'Unit emission'!N79)*3412969.28327645/Lifetime!$C34</f>
        <v>0</v>
      </c>
      <c r="N123">
        <f>('Base-scenario'!O36*'Unit emission'!O79)*3412969.28327645/Lifetime!$C34</f>
        <v>0</v>
      </c>
      <c r="O123">
        <f>('Base-scenario'!P36*'Unit emission'!P79)*3412969.28327645/Lifetime!$C34</f>
        <v>0</v>
      </c>
      <c r="P123">
        <f>('Base-scenario'!Q36*'Unit emission'!Q79)*3412969.28327645/Lifetime!$C34</f>
        <v>0</v>
      </c>
      <c r="Q123">
        <f>('Base-scenario'!R36*'Unit emission'!R79)*3412969.28327645/Lifetime!$C34</f>
        <v>0</v>
      </c>
      <c r="R123">
        <v>32</v>
      </c>
      <c r="S123">
        <f>('Base-scenario'!T36*'Unit emission'!C79)*3412969.28327645/Lifetime!$C34</f>
        <v>0</v>
      </c>
      <c r="T123">
        <f>('Base-scenario'!U36*'Unit emission'!D79)*3412969.28327645/Lifetime!$C34</f>
        <v>195810483.67652246</v>
      </c>
      <c r="U123">
        <f>('Base-scenario'!V36*'Unit emission'!E79)*3412969.28327645/Lifetime!$C34</f>
        <v>118408596.16682236</v>
      </c>
      <c r="V123">
        <f>('Base-scenario'!W36*'Unit emission'!F79)*3412969.28327645/Lifetime!$C34</f>
        <v>22981683.490030859</v>
      </c>
      <c r="W123">
        <f>('Base-scenario'!X36*'Unit emission'!G79)*3412969.28327645/Lifetime!$C34</f>
        <v>243894872.18975493</v>
      </c>
      <c r="X123">
        <f>('Base-scenario'!Y36*'Unit emission'!H79)*3412969.28327645/Lifetime!$C34</f>
        <v>22183460.336489175</v>
      </c>
      <c r="Y123">
        <f>('Base-scenario'!Z36*'Unit emission'!I79)*3412969.28327645/Lifetime!$C34</f>
        <v>35310857.985147841</v>
      </c>
      <c r="Z123">
        <f>('Base-scenario'!AA36*'Unit emission'!J79)*3412969.28327645/Lifetime!$C34</f>
        <v>92201844.885977119</v>
      </c>
      <c r="AA123">
        <f>('Base-scenario'!AB36*'Unit emission'!K79)*3412969.28327645/Lifetime!$C34</f>
        <v>700461496.30583501</v>
      </c>
      <c r="AB123">
        <f>('Base-scenario'!AC36*'Unit emission'!L79)*3412969.28327645/Lifetime!$C34</f>
        <v>86097637.500790432</v>
      </c>
      <c r="AC123">
        <f>('Base-scenario'!AD36*'Unit emission'!M79)*3412969.28327645/Lifetime!$C34</f>
        <v>95993802.549359351</v>
      </c>
      <c r="AD123">
        <f>('Base-scenario'!AE36*'Unit emission'!N79)*3412969.28327645/Lifetime!$C34</f>
        <v>11762151.728462016</v>
      </c>
      <c r="AE123">
        <f>('Base-scenario'!AF36*'Unit emission'!O79)*3412969.28327645/Lifetime!$C34</f>
        <v>50067515.059667088</v>
      </c>
      <c r="AF123">
        <f>('Base-scenario'!AG36*'Unit emission'!P79)*3412969.28327645/Lifetime!$C34</f>
        <v>62865786.610670805</v>
      </c>
      <c r="AG123">
        <f>('Base-scenario'!AH36*'Unit emission'!Q79)*3412969.28327645/Lifetime!$C34</f>
        <v>36893361.428711779</v>
      </c>
      <c r="AH123">
        <f>('Base-scenario'!AI36*'Unit emission'!R79)*3412969.28327645/Lifetime!$C34</f>
        <v>209716686.42784068</v>
      </c>
      <c r="AI123">
        <v>32</v>
      </c>
      <c r="AJ123">
        <f>('Base-scenario'!AK36*'Unit emission'!C79)*3412969.28327645/Lifetime!$C34</f>
        <v>0</v>
      </c>
      <c r="AK123">
        <f>('Base-scenario'!AL36*'Unit emission'!D79)*3412969.28327645/Lifetime!$C34</f>
        <v>376969114.17300773</v>
      </c>
      <c r="AL123">
        <f>('Base-scenario'!AM36*'Unit emission'!E79)*3412969.28327645/Lifetime!$C34</f>
        <v>118754738.4903152</v>
      </c>
      <c r="AM123">
        <f>('Base-scenario'!AN36*'Unit emission'!F79)*3412969.28327645/Lifetime!$C34</f>
        <v>23054196.541586731</v>
      </c>
      <c r="AN123">
        <f>('Base-scenario'!AO36*'Unit emission'!G79)*3412969.28327645/Lifetime!$C34</f>
        <v>244701802.04375273</v>
      </c>
      <c r="AO123">
        <f>('Base-scenario'!AP36*'Unit emission'!H79)*3412969.28327645/Lifetime!$C34</f>
        <v>44366920.672978349</v>
      </c>
      <c r="AP123">
        <f>('Base-scenario'!AQ36*'Unit emission'!I79)*3412969.28327645/Lifetime!$C34</f>
        <v>115254289.22577626</v>
      </c>
      <c r="AQ123">
        <f>('Base-scenario'!AR36*'Unit emission'!J79)*3412969.28327645/Lifetime!$C34</f>
        <v>195218957.68911502</v>
      </c>
      <c r="AR123">
        <f>('Base-scenario'!AS36*'Unit emission'!K79)*3412969.28327645/Lifetime!$C34</f>
        <v>1400922992.6116643</v>
      </c>
      <c r="AS123">
        <f>('Base-scenario'!AT36*'Unit emission'!L79)*3412969.28327645/Lifetime!$C34</f>
        <v>172195275.00158024</v>
      </c>
      <c r="AT123">
        <f>('Base-scenario'!AU36*'Unit emission'!M79)*3412969.28327645/Lifetime!$C34</f>
        <v>191987605.09871751</v>
      </c>
      <c r="AU123">
        <f>('Base-scenario'!AV36*'Unit emission'!N79)*3412969.28327645/Lifetime!$C34</f>
        <v>17703416.701148018</v>
      </c>
      <c r="AV123">
        <f>('Base-scenario'!AW36*'Unit emission'!O79)*3412969.28327645/Lifetime!$C34</f>
        <v>100135030.11933418</v>
      </c>
      <c r="AW123">
        <f>('Base-scenario'!AX36*'Unit emission'!P79)*3412969.28327645/Lifetime!$C34</f>
        <v>125731573.22134161</v>
      </c>
      <c r="AX123">
        <f>('Base-scenario'!AY36*'Unit emission'!Q79)*3412969.28327645/Lifetime!$C34</f>
        <v>73786722.857423559</v>
      </c>
      <c r="AY123">
        <f>('Base-scenario'!AZ36*'Unit emission'!R79)*3412969.28327645/Lifetime!$C34</f>
        <v>419433372.85568136</v>
      </c>
      <c r="AZ123">
        <v>32</v>
      </c>
      <c r="BA123" s="9">
        <f>('Base-scenario'!BB36*'Unit emission'!C79)*3412969.28327645/Lifetime!$C34</f>
        <v>0</v>
      </c>
      <c r="BB123" s="9">
        <f>('Base-scenario'!BC36*'Unit emission'!D79)*3412969.28327645/Lifetime!$C34</f>
        <v>0</v>
      </c>
      <c r="BC123" s="9">
        <f>('Base-scenario'!BD36*'Unit emission'!E79)*3412969.28327645/Lifetime!$C34</f>
        <v>0</v>
      </c>
      <c r="BD123" s="9">
        <f>('Base-scenario'!BE36*'Unit emission'!F79)*3412969.28327645/Lifetime!$C34</f>
        <v>0</v>
      </c>
      <c r="BE123" s="9">
        <f>('Base-scenario'!BF36*'Unit emission'!G79)*3412969.28327645/Lifetime!$C34</f>
        <v>0</v>
      </c>
      <c r="BF123" s="9">
        <f>('Base-scenario'!BG36*'Unit emission'!H79)*3412969.28327645/Lifetime!$C34</f>
        <v>0</v>
      </c>
      <c r="BG123" s="9">
        <f>('Base-scenario'!BH36*'Unit emission'!I79)*3412969.28327645/Lifetime!$C34</f>
        <v>0</v>
      </c>
      <c r="BH123" s="9">
        <f>('Base-scenario'!BI36*'Unit emission'!J79)*3412969.28327645/Lifetime!$C34</f>
        <v>0</v>
      </c>
      <c r="BI123" s="9">
        <f>('Base-scenario'!BJ36*'Unit emission'!K79)*3412969.28327645/Lifetime!$C34</f>
        <v>0</v>
      </c>
      <c r="BJ123" s="9">
        <f>('Base-scenario'!BK36*'Unit emission'!L79)*3412969.28327645/Lifetime!$C34</f>
        <v>0</v>
      </c>
      <c r="BK123" s="9">
        <f>('Base-scenario'!BL36*'Unit emission'!M79)*3412969.28327645/Lifetime!$C34</f>
        <v>0</v>
      </c>
      <c r="BL123" s="9">
        <f>('Base-scenario'!BM36*'Unit emission'!N79)*3412969.28327645/Lifetime!$C34</f>
        <v>0</v>
      </c>
      <c r="BM123" s="9">
        <f>('Base-scenario'!BN36*'Unit emission'!O79)*3412969.28327645/Lifetime!$C34</f>
        <v>0</v>
      </c>
      <c r="BN123" s="9">
        <f>('Base-scenario'!BO36*'Unit emission'!P79)*3412969.28327645/Lifetime!$C34</f>
        <v>0</v>
      </c>
      <c r="BO123" s="9">
        <f>('Base-scenario'!BP36*'Unit emission'!Q79)*3412969.28327645/Lifetime!$C34</f>
        <v>0</v>
      </c>
      <c r="BP123" s="9">
        <f>('Base-scenario'!BQ36*'Unit emission'!R79)*3412969.28327645/Lifetime!$C34</f>
        <v>0</v>
      </c>
      <c r="BQ123" s="9">
        <v>32</v>
      </c>
      <c r="BR123" s="9">
        <f>('Base-scenario'!BS36*'Unit emission'!C79)*3412969.28327645/Lifetime!$C34</f>
        <v>0</v>
      </c>
      <c r="BS123" s="9">
        <f>('Base-scenario'!BT36*'Unit emission'!D79)*3412969.28327645/Lifetime!$C34</f>
        <v>0</v>
      </c>
      <c r="BT123" s="9">
        <f>('Base-scenario'!BU36*'Unit emission'!E79)*3412969.28327645/Lifetime!$C34</f>
        <v>0</v>
      </c>
      <c r="BU123" s="9">
        <f>('Base-scenario'!BV36*'Unit emission'!F79)*3412969.28327645/Lifetime!$C34</f>
        <v>0</v>
      </c>
      <c r="BV123" s="9">
        <f>('Base-scenario'!BW36*'Unit emission'!G79)*3412969.28327645/Lifetime!$C34</f>
        <v>0</v>
      </c>
      <c r="BW123" s="9">
        <f>('Base-scenario'!BX36*'Unit emission'!H79)*3412969.28327645/Lifetime!$C34</f>
        <v>0</v>
      </c>
      <c r="BX123" s="9">
        <f>('Base-scenario'!BY36*'Unit emission'!I79)*3412969.28327645/Lifetime!$C34</f>
        <v>0</v>
      </c>
      <c r="BY123" s="9">
        <f>('Base-scenario'!BZ36*'Unit emission'!J79)*3412969.28327645/Lifetime!$C34</f>
        <v>0</v>
      </c>
      <c r="BZ123" s="9">
        <f>('Base-scenario'!CA36*'Unit emission'!K79)*3412969.28327645/Lifetime!$C34</f>
        <v>0</v>
      </c>
      <c r="CA123" s="9">
        <f>('Base-scenario'!CB36*'Unit emission'!L79)*3412969.28327645/Lifetime!$C34</f>
        <v>0</v>
      </c>
      <c r="CB123" s="9">
        <f>('Base-scenario'!CC36*'Unit emission'!M79)*3412969.28327645/Lifetime!$C34</f>
        <v>0</v>
      </c>
      <c r="CC123" s="9">
        <f>('Base-scenario'!CD36*'Unit emission'!N79)*3412969.28327645/Lifetime!$C34</f>
        <v>0</v>
      </c>
      <c r="CD123" s="9">
        <f>('Base-scenario'!CE36*'Unit emission'!O79)*3412969.28327645/Lifetime!$C34</f>
        <v>0</v>
      </c>
      <c r="CE123" s="9">
        <f>('Base-scenario'!CF36*'Unit emission'!P79)*3412969.28327645/Lifetime!$C34</f>
        <v>0</v>
      </c>
      <c r="CF123" s="9">
        <f>('Base-scenario'!CG36*'Unit emission'!Q79)*3412969.28327645/Lifetime!$C34</f>
        <v>0</v>
      </c>
      <c r="CG123" s="9">
        <f>('Base-scenario'!CH36*'Unit emission'!R79)*3412969.28327645/Lifetime!$C34</f>
        <v>0</v>
      </c>
      <c r="CJ123">
        <v>2042</v>
      </c>
      <c r="CK123">
        <f>('RCP26 scenario'!C36*'Unit emission'!T79)*3412969.28327645/Lifetime!$C34</f>
        <v>0</v>
      </c>
      <c r="CL123">
        <f>('RCP26 scenario'!D36*'Unit emission'!U79)*3412969.28327645/Lifetime!$C34</f>
        <v>0</v>
      </c>
      <c r="CM123">
        <f>('RCP26 scenario'!E36*'Unit emission'!V79)*3412969.28327645/Lifetime!$C34</f>
        <v>0</v>
      </c>
      <c r="CN123">
        <f>('RCP26 scenario'!F36*'Unit emission'!W79)*3412969.28327645/Lifetime!$C34</f>
        <v>0</v>
      </c>
      <c r="CO123">
        <f>('RCP26 scenario'!G36*'Unit emission'!X79)*3412969.28327645/Lifetime!$C34</f>
        <v>0</v>
      </c>
      <c r="CP123">
        <f>('RCP26 scenario'!H36*'Unit emission'!Y79)*3412969.28327645/Lifetime!$C34</f>
        <v>0</v>
      </c>
      <c r="CQ123">
        <f>('RCP26 scenario'!I36*'Unit emission'!Z79)*3412969.28327645/Lifetime!$C34</f>
        <v>0</v>
      </c>
      <c r="CR123">
        <f>('RCP26 scenario'!J36*'Unit emission'!AA79)*3412969.28327645/Lifetime!$C34</f>
        <v>0</v>
      </c>
      <c r="CS123">
        <f>('RCP26 scenario'!K36*'Unit emission'!AB79)*3412969.28327645/Lifetime!$C34</f>
        <v>0</v>
      </c>
      <c r="CT123">
        <f>('RCP26 scenario'!L36*'Unit emission'!AC79)*3412969.28327645/Lifetime!$C34</f>
        <v>0</v>
      </c>
      <c r="CU123">
        <f>('RCP26 scenario'!M36*'Unit emission'!AD79)*3412969.28327645/Lifetime!$C34</f>
        <v>0</v>
      </c>
      <c r="CV123">
        <f>('RCP26 scenario'!N36*'Unit emission'!AE79)*3412969.28327645/Lifetime!$C34</f>
        <v>0</v>
      </c>
      <c r="CW123">
        <f>('RCP26 scenario'!O36*'Unit emission'!AF79)*3412969.28327645/Lifetime!$C34</f>
        <v>0</v>
      </c>
      <c r="CX123">
        <f>('RCP26 scenario'!P36*'Unit emission'!AG79)*3412969.28327645/Lifetime!$C34</f>
        <v>0</v>
      </c>
      <c r="CY123">
        <f>('RCP26 scenario'!Q36*'Unit emission'!AH79)*3412969.28327645/Lifetime!$C34</f>
        <v>0</v>
      </c>
      <c r="CZ123">
        <f>('RCP26 scenario'!R36*'Unit emission'!AI79)*3412969.28327645/Lifetime!$C34</f>
        <v>0</v>
      </c>
      <c r="DA123">
        <f>('RCP26 scenario'!S36*'Unit emission'!AJ79)*3412969.28327645</f>
        <v>0</v>
      </c>
      <c r="DB123">
        <f>('RCP26 scenario'!T36*'Unit emission'!T79)*3412969.28327645/Lifetime!$C34</f>
        <v>558083024.45220268</v>
      </c>
      <c r="DC123">
        <f>('RCP26 scenario'!U36*'Unit emission'!U79)*3412969.28327645/Lifetime!$C34</f>
        <v>161240139.72459167</v>
      </c>
      <c r="DD123">
        <f>('RCP26 scenario'!V36*'Unit emission'!V79)*3412969.28327645/Lifetime!$C34</f>
        <v>0</v>
      </c>
      <c r="DE123">
        <f>('RCP26 scenario'!W36*'Unit emission'!W79)*3412969.28327645/Lifetime!$C34</f>
        <v>26157183.446339712</v>
      </c>
      <c r="DF123">
        <f>('RCP26 scenario'!X36*'Unit emission'!X79)*3412969.28327645/Lifetime!$C34</f>
        <v>229382488.25658074</v>
      </c>
      <c r="DG123">
        <f>('RCP26 scenario'!Y36*'Unit emission'!Y79)*3412969.28327645/Lifetime!$C34</f>
        <v>29141585.729865056</v>
      </c>
      <c r="DH123">
        <f>('RCP26 scenario'!Z36*'Unit emission'!Z79)*3412969.28327645/Lifetime!$C34</f>
        <v>29057077.059361264</v>
      </c>
      <c r="DI123">
        <f>('RCP26 scenario'!AA36*'Unit emission'!AA79)*3412969.28327645/Lifetime!$C34</f>
        <v>104053211.79890054</v>
      </c>
      <c r="DJ123">
        <f>('RCP26 scenario'!AB36*'Unit emission'!AB79)*3412969.28327645/Lifetime!$C34</f>
        <v>595430332.73858523</v>
      </c>
      <c r="DK123">
        <f>('RCP26 scenario'!AC36*'Unit emission'!AC79)*3412969.28327645/Lifetime!$C34</f>
        <v>88295647.079601035</v>
      </c>
      <c r="DL123">
        <f>('RCP26 scenario'!AD36*'Unit emission'!AD79)*3412969.28327645/Lifetime!$C34</f>
        <v>113330421.20639303</v>
      </c>
      <c r="DM123">
        <f>('RCP26 scenario'!AE36*'Unit emission'!AE79)*3412969.28327645/Lifetime!$C34</f>
        <v>16540047.195575548</v>
      </c>
      <c r="DN123">
        <f>('RCP26 scenario'!AF36*'Unit emission'!AF79)*3412969.28327645/Lifetime!$C34</f>
        <v>43316840.346241966</v>
      </c>
      <c r="DO123">
        <f>('RCP26 scenario'!AG36*'Unit emission'!AG79)*3412969.28327645/Lifetime!$C34</f>
        <v>26338580.538077857</v>
      </c>
      <c r="DP123">
        <f>('RCP26 scenario'!AH36*'Unit emission'!AH79)*3412969.28327645/Lifetime!$C34</f>
        <v>36282915.33977364</v>
      </c>
      <c r="DQ123">
        <f>('RCP26 scenario'!AI36*'Unit emission'!AI79)*3412969.28327645/Lifetime!$C34</f>
        <v>151790637.56331405</v>
      </c>
      <c r="DR123">
        <f>('RCP26 scenario'!AJ36*'Unit emission'!AJ79)*3412969.28327645</f>
        <v>0</v>
      </c>
      <c r="DS123">
        <f>('RCP26 scenario'!AK36*'Unit emission'!T79)*3412969.28327645/Lifetime!$C34</f>
        <v>1057233031.2314557</v>
      </c>
      <c r="DT123">
        <f>('RCP26 scenario'!AL36*'Unit emission'!U79)*3412969.28327645/Lifetime!$C34</f>
        <v>166210364.92131269</v>
      </c>
      <c r="DU123">
        <f>('RCP26 scenario'!AM36*'Unit emission'!V79)*3412969.28327645/Lifetime!$C34</f>
        <v>0</v>
      </c>
      <c r="DV123">
        <f>('RCP26 scenario'!AN36*'Unit emission'!W79)*3412969.28327645/Lifetime!$C34</f>
        <v>51900700.109548546</v>
      </c>
      <c r="DW123">
        <f>('RCP26 scenario'!AO36*'Unit emission'!X79)*3412969.28327645/Lifetime!$C34</f>
        <v>450006393.01618165</v>
      </c>
      <c r="DX123">
        <f>('RCP26 scenario'!AP36*'Unit emission'!Y79)*3412969.28327645/Lifetime!$C34</f>
        <v>58282900.377252184</v>
      </c>
      <c r="DY123">
        <f>('RCP26 scenario'!AQ36*'Unit emission'!Z79)*3412969.28327645/Lifetime!$C34</f>
        <v>74600374.996504605</v>
      </c>
      <c r="DZ123">
        <f>('RCP26 scenario'!AR36*'Unit emission'!AA79)*3412969.28327645/Lifetime!$C34</f>
        <v>208106423.59780023</v>
      </c>
      <c r="EA123">
        <f>('RCP26 scenario'!AS36*'Unit emission'!AB79)*3412969.28327645/Lifetime!$C34</f>
        <v>1190860665.4771638</v>
      </c>
      <c r="EB123">
        <f>('RCP26 scenario'!AT36*'Unit emission'!AC79)*3412969.28327645/Lifetime!$C34</f>
        <v>176591294.15920183</v>
      </c>
      <c r="EC123">
        <f>('RCP26 scenario'!AU36*'Unit emission'!AD79)*3412969.28327645/Lifetime!$C34</f>
        <v>175113378.81830844</v>
      </c>
      <c r="ED123">
        <f>('RCP26 scenario'!AV36*'Unit emission'!AE79)*3412969.28327645/Lifetime!$C34</f>
        <v>33080019.745536219</v>
      </c>
      <c r="EE123">
        <f>('RCP26 scenario'!AW36*'Unit emission'!AF79)*3412969.28327645/Lifetime!$C34</f>
        <v>86893432.072808355</v>
      </c>
      <c r="EF123">
        <f>('RCP26 scenario'!AX36*'Unit emission'!AG79)*3412969.28327645/Lifetime!$C34</f>
        <v>26443201.735541284</v>
      </c>
      <c r="EG123">
        <f>('RCP26 scenario'!AY36*'Unit emission'!AH79)*3412969.28327645/Lifetime!$C34</f>
        <v>82010831.87267445</v>
      </c>
      <c r="EH123">
        <f>('RCP26 scenario'!AZ36*'Unit emission'!AI79)*3412969.28327645/Lifetime!$C34</f>
        <v>269685747.88376975</v>
      </c>
      <c r="EI123">
        <f>('RCP26 scenario'!BA36*'Unit emission'!AJ79)*3412969.28327645</f>
        <v>0</v>
      </c>
      <c r="EJ123" s="9">
        <f>('RCP26 scenario'!BB36*'Unit emission'!T79)*3412969.28327645/Lifetime!$C34</f>
        <v>0</v>
      </c>
      <c r="EK123" s="9">
        <f>('RCP26 scenario'!BC36*'Unit emission'!U79)*3412969.28327645/Lifetime!$C34</f>
        <v>0</v>
      </c>
      <c r="EL123" s="9">
        <f>('RCP26 scenario'!BD36*'Unit emission'!V79)*3412969.28327645/Lifetime!$C34</f>
        <v>0</v>
      </c>
      <c r="EM123" s="9">
        <f>('RCP26 scenario'!BE36*'Unit emission'!W79)*3412969.28327645/Lifetime!$C34</f>
        <v>0</v>
      </c>
      <c r="EN123" s="9">
        <f>('RCP26 scenario'!BF36*'Unit emission'!X79)*3412969.28327645/Lifetime!$C34</f>
        <v>0</v>
      </c>
      <c r="EO123" s="9">
        <f>('RCP26 scenario'!BG36*'Unit emission'!Y79)*3412969.28327645/Lifetime!$C34</f>
        <v>0</v>
      </c>
      <c r="EP123" s="9">
        <f>('RCP26 scenario'!BH36*'Unit emission'!Z79)*3412969.28327645/Lifetime!$C34</f>
        <v>0</v>
      </c>
      <c r="EQ123" s="9">
        <f>('RCP26 scenario'!BI36*'Unit emission'!AA79)*3412969.28327645/Lifetime!$C34</f>
        <v>0</v>
      </c>
      <c r="ER123" s="9">
        <f>('RCP26 scenario'!BJ36*'Unit emission'!AB79)*3412969.28327645/Lifetime!$C34</f>
        <v>0</v>
      </c>
      <c r="ES123" s="9">
        <f>('RCP26 scenario'!BK36*'Unit emission'!AC79)*3412969.28327645/Lifetime!$C34</f>
        <v>0</v>
      </c>
      <c r="ET123" s="9">
        <f>('RCP26 scenario'!BL36*'Unit emission'!AD79)*3412969.28327645/Lifetime!$C34</f>
        <v>0</v>
      </c>
      <c r="EU123" s="9">
        <f>('RCP26 scenario'!BM36*'Unit emission'!AE79)*3412969.28327645/Lifetime!$C34</f>
        <v>0</v>
      </c>
      <c r="EV123" s="9">
        <f>('RCP26 scenario'!BN36*'Unit emission'!AF79)*3412969.28327645/Lifetime!$C34</f>
        <v>0</v>
      </c>
      <c r="EW123" s="9">
        <f>('RCP26 scenario'!BO36*'Unit emission'!AG79)*3412969.28327645/Lifetime!$C34</f>
        <v>0</v>
      </c>
      <c r="EX123" s="9">
        <f>('RCP26 scenario'!BP36*'Unit emission'!AH79)*3412969.28327645/Lifetime!$C34</f>
        <v>0</v>
      </c>
      <c r="EY123" s="9">
        <f>('RCP26 scenario'!BQ36*'Unit emission'!AI79)*3412969.28327645/Lifetime!$C34</f>
        <v>0</v>
      </c>
      <c r="EZ123" s="9">
        <f>('RCP26 scenario'!BR36*'Unit emission'!AJ79)*3412969.28327645</f>
        <v>0</v>
      </c>
      <c r="FA123" s="9">
        <f>('RCP26 scenario'!BS36*'Unit emission'!T79)*3412969.28327645/Lifetime!$C34</f>
        <v>0</v>
      </c>
      <c r="FB123" s="9">
        <f>('RCP26 scenario'!BT36*'Unit emission'!U79)*3412969.28327645/Lifetime!$C34</f>
        <v>0</v>
      </c>
      <c r="FC123" s="9">
        <f>('RCP26 scenario'!BU36*'Unit emission'!V79)*3412969.28327645/Lifetime!$C34</f>
        <v>0</v>
      </c>
      <c r="FD123" s="9">
        <f>('RCP26 scenario'!BV36*'Unit emission'!W79)*3412969.28327645/Lifetime!$C34</f>
        <v>0</v>
      </c>
      <c r="FE123" s="9">
        <f>('RCP26 scenario'!BW36*'Unit emission'!X79)*3412969.28327645/Lifetime!$C34</f>
        <v>0</v>
      </c>
      <c r="FF123" s="9">
        <f>('RCP26 scenario'!BX36*'Unit emission'!Y79)*3412969.28327645/Lifetime!$C34</f>
        <v>0</v>
      </c>
      <c r="FG123" s="9">
        <f>('RCP26 scenario'!BY36*'Unit emission'!Z79)*3412969.28327645/Lifetime!$C34</f>
        <v>0</v>
      </c>
      <c r="FH123" s="9">
        <f>('RCP26 scenario'!BZ36*'Unit emission'!AA79)*3412969.28327645/Lifetime!$C34</f>
        <v>0</v>
      </c>
      <c r="FI123" s="9">
        <f>('RCP26 scenario'!CA36*'Unit emission'!AB79)*3412969.28327645/Lifetime!$C34</f>
        <v>0</v>
      </c>
      <c r="FJ123" s="9">
        <f>('RCP26 scenario'!CB36*'Unit emission'!AC79)*3412969.28327645/Lifetime!$C34</f>
        <v>0</v>
      </c>
      <c r="FK123" s="9">
        <f>('RCP26 scenario'!CC36*'Unit emission'!AD79)*3412969.28327645/Lifetime!$C34</f>
        <v>0</v>
      </c>
      <c r="FL123" s="9">
        <f>('RCP26 scenario'!CD36*'Unit emission'!AE79)*3412969.28327645/Lifetime!$C34</f>
        <v>0</v>
      </c>
      <c r="FM123" s="9">
        <f>('RCP26 scenario'!CE36*'Unit emission'!AF79)*3412969.28327645/Lifetime!$C34</f>
        <v>0</v>
      </c>
      <c r="FN123" s="9">
        <f>('RCP26 scenario'!CF36*'Unit emission'!AG79)*3412969.28327645/Lifetime!$C34</f>
        <v>0</v>
      </c>
      <c r="FO123" s="9">
        <f>('RCP26 scenario'!CG36*'Unit emission'!AH79)*3412969.28327645/Lifetime!$C34</f>
        <v>0</v>
      </c>
      <c r="FP123" s="9">
        <f>('RCP26 scenario'!CH36*'Unit emission'!AI79)*3412969.28327645/Lifetime!$C34</f>
        <v>0</v>
      </c>
      <c r="FS123">
        <v>2042</v>
      </c>
      <c r="FT123">
        <f>('RCP19 scenario'!C36*'Unit emission'!AK79)*3412969.28327645/Lifetime!$C34</f>
        <v>0</v>
      </c>
      <c r="FU123">
        <f>('RCP19 scenario'!D36*'Unit emission'!AL79)*3412969.28327645/Lifetime!$C34</f>
        <v>0</v>
      </c>
      <c r="FV123">
        <f>('RCP19 scenario'!E36*'Unit emission'!AM79)*3412969.28327645/Lifetime!$C34</f>
        <v>0</v>
      </c>
      <c r="FW123">
        <f>('RCP19 scenario'!F36*'Unit emission'!AN79)*3412969.28327645/Lifetime!$C34</f>
        <v>0</v>
      </c>
      <c r="FX123">
        <f>('RCP19 scenario'!G36*'Unit emission'!AO79)*3412969.28327645/Lifetime!$C34</f>
        <v>0</v>
      </c>
      <c r="FY123">
        <f>('RCP19 scenario'!H36*'Unit emission'!AP79)*3412969.28327645/Lifetime!$C34</f>
        <v>0</v>
      </c>
      <c r="FZ123">
        <f>('RCP19 scenario'!I36*'Unit emission'!AQ79)*3412969.28327645/Lifetime!$C34</f>
        <v>0</v>
      </c>
      <c r="GA123">
        <f>('RCP19 scenario'!J36*'Unit emission'!AR79)*3412969.28327645/Lifetime!$C34</f>
        <v>0</v>
      </c>
      <c r="GB123">
        <f>('RCP19 scenario'!K36*'Unit emission'!AS79)*3412969.28327645/Lifetime!$C34</f>
        <v>0</v>
      </c>
      <c r="GC123">
        <f>('RCP19 scenario'!L36*'Unit emission'!AT79)*3412969.28327645/Lifetime!$C34</f>
        <v>0</v>
      </c>
      <c r="GD123">
        <f>('RCP19 scenario'!M36*'Unit emission'!AU79)*3412969.28327645/Lifetime!$C34</f>
        <v>0</v>
      </c>
      <c r="GE123">
        <f>('RCP19 scenario'!N36*'Unit emission'!AV79)*3412969.28327645/Lifetime!$C34</f>
        <v>0</v>
      </c>
      <c r="GF123">
        <f>('RCP19 scenario'!O36*'Unit emission'!AW79)*3412969.28327645/Lifetime!$C34</f>
        <v>0</v>
      </c>
      <c r="GG123">
        <f>('RCP19 scenario'!P36*'Unit emission'!AX79)*3412969.28327645/Lifetime!$C34</f>
        <v>0</v>
      </c>
      <c r="GH123">
        <f>('RCP19 scenario'!Q36*'Unit emission'!AY79)*3412969.28327645/Lifetime!$C34</f>
        <v>0</v>
      </c>
      <c r="GI123">
        <f>('RCP19 scenario'!R36*'Unit emission'!AZ79)*3412969.28327645/Lifetime!$C34</f>
        <v>0</v>
      </c>
      <c r="GJ123">
        <f>('RCP19 scenario'!S36*'Unit emission'!BA79)*3412969.28327645</f>
        <v>0</v>
      </c>
      <c r="GK123">
        <f>('RCP19 scenario'!T36*'Unit emission'!AK79)*3412969.28327645/Lifetime!$C34</f>
        <v>285502471.19962049</v>
      </c>
      <c r="GL123">
        <f>('RCP19 scenario'!U36*'Unit emission'!AL79)*3412969.28327645/Lifetime!$C34</f>
        <v>104708365.1581755</v>
      </c>
      <c r="GM123">
        <f>('RCP19 scenario'!V36*'Unit emission'!AM79)*3412969.28327645/Lifetime!$C34</f>
        <v>0</v>
      </c>
      <c r="GN123">
        <f>('RCP19 scenario'!W36*'Unit emission'!AN79)*3412969.28327645/Lifetime!$C34</f>
        <v>18572728.227811851</v>
      </c>
      <c r="GO123">
        <f>('RCP19 scenario'!X36*'Unit emission'!AO79)*3412969.28327645/Lifetime!$C34</f>
        <v>134007763.80351497</v>
      </c>
      <c r="GP123">
        <f>('RCP19 scenario'!Y36*'Unit emission'!AP79)*3412969.28327645/Lifetime!$C34</f>
        <v>29721566.487272486</v>
      </c>
      <c r="GQ123">
        <f>('RCP19 scenario'!Z36*'Unit emission'!AQ79)*3412969.28327645/Lifetime!$C34</f>
        <v>35030746.907640055</v>
      </c>
      <c r="GR123">
        <f>('RCP19 scenario'!AA36*'Unit emission'!AR79)*3412969.28327645/Lifetime!$C34</f>
        <v>92734139.321628168</v>
      </c>
      <c r="GS123">
        <f>('RCP19 scenario'!AB36*'Unit emission'!AS79)*3412969.28327645/Lifetime!$C34</f>
        <v>419747404.9799391</v>
      </c>
      <c r="GT123">
        <f>('RCP19 scenario'!AC36*'Unit emission'!AT79)*3412969.28327645/Lifetime!$C34</f>
        <v>76043048.102182761</v>
      </c>
      <c r="GU123">
        <f>('RCP19 scenario'!AD36*'Unit emission'!AU79)*3412969.28327645/Lifetime!$C34</f>
        <v>8686257.8945093993</v>
      </c>
      <c r="GV123">
        <f>('RCP19 scenario'!AE36*'Unit emission'!AV79)*3412969.28327645/Lifetime!$C34</f>
        <v>39673362.01274588</v>
      </c>
      <c r="GW123">
        <f>('RCP19 scenario'!AF36*'Unit emission'!AW79)*3412969.28327645/Lifetime!$C34</f>
        <v>27928207.152092941</v>
      </c>
      <c r="GX123">
        <f>('RCP19 scenario'!AG36*'Unit emission'!AX79)*3412969.28327645/Lifetime!$C34</f>
        <v>42415895.512955822</v>
      </c>
      <c r="GY123">
        <f>('RCP19 scenario'!AH36*'Unit emission'!AY79)*3412969.28327645/Lifetime!$C34</f>
        <v>23967451.249679141</v>
      </c>
      <c r="GZ123">
        <f>('RCP19 scenario'!AI36*'Unit emission'!AZ79)*3412969.28327645/Lifetime!$C34</f>
        <v>231014779.40627062</v>
      </c>
      <c r="HA123">
        <f>('RCP19 scenario'!AJ36*'Unit emission'!BA79)*3412969.28327645</f>
        <v>0</v>
      </c>
      <c r="HB123">
        <f>('RCP19 scenario'!AK36*'Unit emission'!AK79)*3412969.28327645/Lifetime!$C34</f>
        <v>286781071.29963177</v>
      </c>
      <c r="HC123">
        <f>('RCP19 scenario'!AL36*'Unit emission'!AL79)*3412969.28327645/Lifetime!$C34</f>
        <v>230884349.06549329</v>
      </c>
      <c r="HD123">
        <f>('RCP19 scenario'!AM36*'Unit emission'!AM79)*3412969.28327645/Lifetime!$C34</f>
        <v>0</v>
      </c>
      <c r="HE123">
        <f>('RCP19 scenario'!AN36*'Unit emission'!AN79)*3412969.28327645/Lifetime!$C34</f>
        <v>18653181.875547804</v>
      </c>
      <c r="HF123">
        <f>('RCP19 scenario'!AO36*'Unit emission'!AO79)*3412969.28327645/Lifetime!$C34</f>
        <v>256408215.6179139</v>
      </c>
      <c r="HG123">
        <f>('RCP19 scenario'!AP36*'Unit emission'!AP79)*3412969.28327645/Lifetime!$C34</f>
        <v>59441912.25195656</v>
      </c>
      <c r="HH123">
        <f>('RCP19 scenario'!AQ36*'Unit emission'!AQ79)*3412969.28327645/Lifetime!$C34</f>
        <v>70061493.81528011</v>
      </c>
      <c r="HI123">
        <f>('RCP19 scenario'!AR36*'Unit emission'!AR79)*3412969.28327645/Lifetime!$C34</f>
        <v>143436031.07569811</v>
      </c>
      <c r="HJ123">
        <f>('RCP19 scenario'!AS36*'Unit emission'!AS79)*3412969.28327645/Lifetime!$C34</f>
        <v>839494809.95987535</v>
      </c>
      <c r="HK123">
        <f>('RCP19 scenario'!AT36*'Unit emission'!AT79)*3412969.28327645/Lifetime!$C34</f>
        <v>152086096.20436552</v>
      </c>
      <c r="HL123">
        <f>('RCP19 scenario'!AU36*'Unit emission'!AU79)*3412969.28327645/Lifetime!$C34</f>
        <v>8945806.045699615</v>
      </c>
      <c r="HM123">
        <f>('RCP19 scenario'!AV36*'Unit emission'!AV79)*3412969.28327645/Lifetime!$C34</f>
        <v>79346672.202322721</v>
      </c>
      <c r="HN123">
        <f>('RCP19 scenario'!AW36*'Unit emission'!AW79)*3412969.28327645/Lifetime!$C34</f>
        <v>55856414.304185957</v>
      </c>
      <c r="HO123">
        <f>('RCP19 scenario'!AX36*'Unit emission'!AX79)*3412969.28327645/Lifetime!$C34</f>
        <v>84830626.071027443</v>
      </c>
      <c r="HP123">
        <f>('RCP19 scenario'!AY36*'Unit emission'!AY79)*3412969.28327645/Lifetime!$C34</f>
        <v>43688859.456411019</v>
      </c>
      <c r="HQ123">
        <f>('RCP19 scenario'!AZ36*'Unit emission'!AZ79)*3412969.28327645/Lifetime!$C34</f>
        <v>462029558.81254125</v>
      </c>
      <c r="HR123">
        <f>('RCP19 scenario'!BA36*'Unit emission'!BA79)*3412969.28327645</f>
        <v>0</v>
      </c>
      <c r="HS123" s="9">
        <f>('RCP19 scenario'!BB36*'Unit emission'!AK79)*3412969.28327645/Lifetime!$C34</f>
        <v>0</v>
      </c>
      <c r="HT123" s="9">
        <f>('RCP19 scenario'!BC36*'Unit emission'!AL79)*3412969.28327645/Lifetime!$C34</f>
        <v>0</v>
      </c>
      <c r="HU123" s="9">
        <f>('RCP19 scenario'!BD36*'Unit emission'!AM79)*3412969.28327645/Lifetime!$C34</f>
        <v>0</v>
      </c>
      <c r="HV123" s="9">
        <f>('RCP19 scenario'!BE36*'Unit emission'!AN79)*3412969.28327645/Lifetime!$C34</f>
        <v>0</v>
      </c>
      <c r="HW123" s="9">
        <f>('RCP19 scenario'!BF36*'Unit emission'!AO79)*3412969.28327645/Lifetime!$C34</f>
        <v>0</v>
      </c>
      <c r="HX123" s="9">
        <f>('RCP19 scenario'!BG36*'Unit emission'!AP79)*3412969.28327645/Lifetime!$C34</f>
        <v>0</v>
      </c>
      <c r="HY123" s="9">
        <f>('RCP19 scenario'!BH36*'Unit emission'!AQ79)*3412969.28327645/Lifetime!$C34</f>
        <v>0</v>
      </c>
      <c r="HZ123" s="9">
        <f>('RCP19 scenario'!BI36*'Unit emission'!AR79)*3412969.28327645/Lifetime!$C34</f>
        <v>0</v>
      </c>
      <c r="IA123" s="9">
        <f>('RCP19 scenario'!BJ36*'Unit emission'!AS79)*3412969.28327645/Lifetime!$C34</f>
        <v>0</v>
      </c>
      <c r="IB123" s="9">
        <f>('RCP19 scenario'!BK36*'Unit emission'!AT79)*3412969.28327645/Lifetime!$C34</f>
        <v>0</v>
      </c>
      <c r="IC123" s="9">
        <f>('RCP19 scenario'!BL36*'Unit emission'!AU79)*3412969.28327645/Lifetime!$C34</f>
        <v>0</v>
      </c>
      <c r="ID123" s="9">
        <f>('RCP19 scenario'!BM36*'Unit emission'!AV79)*3412969.28327645/Lifetime!$C34</f>
        <v>0</v>
      </c>
      <c r="IE123" s="9">
        <f>('RCP19 scenario'!BN36*'Unit emission'!AW79)*3412969.28327645/Lifetime!$C34</f>
        <v>0</v>
      </c>
      <c r="IF123" s="9">
        <f>('RCP19 scenario'!BO36*'Unit emission'!AX79)*3412969.28327645/Lifetime!$C34</f>
        <v>0</v>
      </c>
      <c r="IG123" s="9">
        <f>('RCP19 scenario'!BP36*'Unit emission'!AY79)*3412969.28327645/Lifetime!$C34</f>
        <v>0</v>
      </c>
      <c r="IH123" s="9">
        <f>('RCP19 scenario'!BQ36*'Unit emission'!AZ79)*3412969.28327645/Lifetime!$C34</f>
        <v>0</v>
      </c>
      <c r="II123" s="9">
        <f>('RCP19 scenario'!BR36*'Unit emission'!BA79)*3412969.28327645</f>
        <v>0</v>
      </c>
      <c r="IJ123" s="9">
        <f>('RCP19 scenario'!BS36*'Unit emission'!AK79)*3412969.28327645/Lifetime!$C34</f>
        <v>0</v>
      </c>
      <c r="IK123" s="9">
        <f>('RCP19 scenario'!BT36*'Unit emission'!AL79)*3412969.28327645/Lifetime!$C34</f>
        <v>0</v>
      </c>
      <c r="IL123" s="9">
        <f>('RCP19 scenario'!BU36*'Unit emission'!AM79)*3412969.28327645/Lifetime!$C34</f>
        <v>0</v>
      </c>
      <c r="IM123" s="9">
        <f>('RCP19 scenario'!BV36*'Unit emission'!AN79)*3412969.28327645/Lifetime!$C34</f>
        <v>0</v>
      </c>
      <c r="IN123" s="9">
        <f>('RCP19 scenario'!BW36*'Unit emission'!AO79)*3412969.28327645/Lifetime!$C34</f>
        <v>0</v>
      </c>
      <c r="IO123" s="9">
        <f>('RCP19 scenario'!BX36*'Unit emission'!AP79)*3412969.28327645/Lifetime!$C34</f>
        <v>0</v>
      </c>
      <c r="IP123" s="9">
        <f>('RCP19 scenario'!BY36*'Unit emission'!AQ79)*3412969.28327645/Lifetime!$C34</f>
        <v>0</v>
      </c>
      <c r="IQ123" s="9">
        <f>('RCP19 scenario'!BZ36*'Unit emission'!AR79)*3412969.28327645/Lifetime!$C34</f>
        <v>0</v>
      </c>
      <c r="IR123" s="9">
        <f>('RCP19 scenario'!CA36*'Unit emission'!AS79)*3412969.28327645/Lifetime!$C34</f>
        <v>0</v>
      </c>
      <c r="IS123" s="9">
        <f>('RCP19 scenario'!CB36*'Unit emission'!AT79)*3412969.28327645/Lifetime!$C34</f>
        <v>0</v>
      </c>
      <c r="IT123" s="9">
        <f>('RCP19 scenario'!CC36*'Unit emission'!AU79)*3412969.28327645/Lifetime!$C34</f>
        <v>0</v>
      </c>
      <c r="IU123" s="9">
        <f>('RCP19 scenario'!CD36*'Unit emission'!AV79)*3412969.28327645/Lifetime!$C34</f>
        <v>0</v>
      </c>
      <c r="IV123" s="9">
        <f>('RCP19 scenario'!CE36*'Unit emission'!AW79)*3412969.28327645/Lifetime!$C34</f>
        <v>0</v>
      </c>
      <c r="IW123" s="9">
        <f>('RCP19 scenario'!CF36*'Unit emission'!AX79)*3412969.28327645/Lifetime!$C34</f>
        <v>0</v>
      </c>
      <c r="IX123" s="9">
        <f>('RCP19 scenario'!CG36*'Unit emission'!AY79)*3412969.28327645/Lifetime!$C34</f>
        <v>0</v>
      </c>
      <c r="IY123" s="9">
        <f>('RCP19 scenario'!CH36*'Unit emission'!AZ79)*3412969.28327645/Lifetime!$C34</f>
        <v>0</v>
      </c>
    </row>
    <row r="124" spans="1:259" x14ac:dyDescent="0.25">
      <c r="A124">
        <v>2043</v>
      </c>
      <c r="B124">
        <f>('Base-scenario'!C37*'Unit emission'!C80)*3412969.28327645/Lifetime!$C35</f>
        <v>0</v>
      </c>
      <c r="C124">
        <f>('Base-scenario'!D37*'Unit emission'!D80)*3412969.28327645/Lifetime!$C35</f>
        <v>0</v>
      </c>
      <c r="D124">
        <f>('Base-scenario'!E37*'Unit emission'!E80)*3412969.28327645/Lifetime!$C35</f>
        <v>0</v>
      </c>
      <c r="E124">
        <f>('Base-scenario'!F37*'Unit emission'!F80)*3412969.28327645/Lifetime!$C35</f>
        <v>0</v>
      </c>
      <c r="F124">
        <f>('Base-scenario'!G37*'Unit emission'!G80)*3412969.28327645/Lifetime!$C35</f>
        <v>0</v>
      </c>
      <c r="G124">
        <f>('Base-scenario'!H37*'Unit emission'!H80)*3412969.28327645/Lifetime!$C35</f>
        <v>0</v>
      </c>
      <c r="H124">
        <f>('Base-scenario'!I37*'Unit emission'!I80)*3412969.28327645/Lifetime!$C35</f>
        <v>0</v>
      </c>
      <c r="I124">
        <f>('Base-scenario'!J37*'Unit emission'!J80)*3412969.28327645/Lifetime!$C35</f>
        <v>0</v>
      </c>
      <c r="J124">
        <f>('Base-scenario'!K37*'Unit emission'!K80)*3412969.28327645/Lifetime!$C35</f>
        <v>0</v>
      </c>
      <c r="K124">
        <f>('Base-scenario'!L37*'Unit emission'!L80)*3412969.28327645/Lifetime!$C35</f>
        <v>0</v>
      </c>
      <c r="L124">
        <f>('Base-scenario'!M37*'Unit emission'!M80)*3412969.28327645/Lifetime!$C35</f>
        <v>0</v>
      </c>
      <c r="M124">
        <f>('Base-scenario'!N37*'Unit emission'!N80)*3412969.28327645/Lifetime!$C35</f>
        <v>0</v>
      </c>
      <c r="N124">
        <f>('Base-scenario'!O37*'Unit emission'!O80)*3412969.28327645/Lifetime!$C35</f>
        <v>0</v>
      </c>
      <c r="O124">
        <f>('Base-scenario'!P37*'Unit emission'!P80)*3412969.28327645/Lifetime!$C35</f>
        <v>0</v>
      </c>
      <c r="P124">
        <f>('Base-scenario'!Q37*'Unit emission'!Q80)*3412969.28327645/Lifetime!$C35</f>
        <v>0</v>
      </c>
      <c r="Q124">
        <f>('Base-scenario'!R37*'Unit emission'!R80)*3412969.28327645/Lifetime!$C35</f>
        <v>0</v>
      </c>
      <c r="R124">
        <v>33</v>
      </c>
      <c r="S124">
        <f>('Base-scenario'!T37*'Unit emission'!C80)*3412969.28327645/Lifetime!$C35</f>
        <v>0</v>
      </c>
      <c r="T124">
        <f>('Base-scenario'!U37*'Unit emission'!D80)*3412969.28327645/Lifetime!$C35</f>
        <v>226861724.3623808</v>
      </c>
      <c r="U124">
        <f>('Base-scenario'!V37*'Unit emission'!E80)*3412969.28327645/Lifetime!$C35</f>
        <v>100711594.58209309</v>
      </c>
      <c r="V124">
        <f>('Base-scenario'!W37*'Unit emission'!F80)*3412969.28327645/Lifetime!$C35</f>
        <v>29029281.047129996</v>
      </c>
      <c r="W124">
        <f>('Base-scenario'!X37*'Unit emission'!G80)*3412969.28327645/Lifetime!$C35</f>
        <v>40057423.705882385</v>
      </c>
      <c r="X124">
        <f>('Base-scenario'!Y37*'Unit emission'!H80)*3412969.28327645/Lifetime!$C35</f>
        <v>26570176.830501877</v>
      </c>
      <c r="Y124">
        <f>('Base-scenario'!Z37*'Unit emission'!I80)*3412969.28327645/Lifetime!$C35</f>
        <v>42050070.829965286</v>
      </c>
      <c r="Z124">
        <f>('Base-scenario'!AA37*'Unit emission'!J80)*3412969.28327645/Lifetime!$C35</f>
        <v>92501106.518371537</v>
      </c>
      <c r="AA124">
        <f>('Base-scenario'!AB37*'Unit emission'!K80)*3412969.28327645/Lifetime!$C35</f>
        <v>711559848.24901211</v>
      </c>
      <c r="AB124">
        <f>('Base-scenario'!AC37*'Unit emission'!L80)*3412969.28327645/Lifetime!$C35</f>
        <v>98783311.815394625</v>
      </c>
      <c r="AC124">
        <f>('Base-scenario'!AD37*'Unit emission'!M80)*3412969.28327645/Lifetime!$C35</f>
        <v>95712147.517452881</v>
      </c>
      <c r="AD124">
        <f>('Base-scenario'!AE37*'Unit emission'!N80)*3412969.28327645/Lifetime!$C35</f>
        <v>14167009.538040189</v>
      </c>
      <c r="AE124">
        <f>('Base-scenario'!AF37*'Unit emission'!O80)*3412969.28327645/Lifetime!$C35</f>
        <v>48929511.88750466</v>
      </c>
      <c r="AF124">
        <f>('Base-scenario'!AG37*'Unit emission'!P80)*3412969.28327645/Lifetime!$C35</f>
        <v>64470011.538055651</v>
      </c>
      <c r="AG124">
        <f>('Base-scenario'!AH37*'Unit emission'!Q80)*3412969.28327645/Lifetime!$C35</f>
        <v>42034806.546462573</v>
      </c>
      <c r="AH124">
        <f>('Base-scenario'!AI37*'Unit emission'!R80)*3412969.28327645/Lifetime!$C35</f>
        <v>214814987.36706161</v>
      </c>
      <c r="AI124">
        <v>33</v>
      </c>
      <c r="AJ124">
        <f>('Base-scenario'!AK37*'Unit emission'!C80)*3412969.28327645/Lifetime!$C35</f>
        <v>0</v>
      </c>
      <c r="AK124">
        <f>('Base-scenario'!AL37*'Unit emission'!D80)*3412969.28327645/Lifetime!$C35</f>
        <v>558212727.37800789</v>
      </c>
      <c r="AL124">
        <f>('Base-scenario'!AM37*'Unit emission'!E80)*3412969.28327645/Lifetime!$C35</f>
        <v>123442219.77262524</v>
      </c>
      <c r="AM124">
        <f>('Base-scenario'!AN37*'Unit emission'!F80)*3412969.28327645/Lifetime!$C35</f>
        <v>31358610.956556153</v>
      </c>
      <c r="AN124">
        <f>('Base-scenario'!AO37*'Unit emission'!G80)*3412969.28327645/Lifetime!$C35</f>
        <v>40948596.879380487</v>
      </c>
      <c r="AO124">
        <f>('Base-scenario'!AP37*'Unit emission'!H80)*3412969.28327645/Lifetime!$C35</f>
        <v>53140353.661003754</v>
      </c>
      <c r="AP124">
        <f>('Base-scenario'!AQ37*'Unit emission'!I80)*3412969.28327645/Lifetime!$C35</f>
        <v>91919729.274624854</v>
      </c>
      <c r="AQ124">
        <f>('Base-scenario'!AR37*'Unit emission'!J80)*3412969.28327645/Lifetime!$C35</f>
        <v>195369236.00837883</v>
      </c>
      <c r="AR124">
        <f>('Base-scenario'!AS37*'Unit emission'!K80)*3412969.28327645/Lifetime!$C35</f>
        <v>1423119696.4980159</v>
      </c>
      <c r="AS124">
        <f>('Base-scenario'!AT37*'Unit emission'!L80)*3412969.28327645/Lifetime!$C35</f>
        <v>197566623.63078895</v>
      </c>
      <c r="AT124">
        <f>('Base-scenario'!AU37*'Unit emission'!M80)*3412969.28327645/Lifetime!$C35</f>
        <v>191424295.03490576</v>
      </c>
      <c r="AU124">
        <f>('Base-scenario'!AV37*'Unit emission'!N80)*3412969.28327645/Lifetime!$C35</f>
        <v>32504570.698041815</v>
      </c>
      <c r="AV124">
        <f>('Base-scenario'!AW37*'Unit emission'!O80)*3412969.28327645/Lifetime!$C35</f>
        <v>97859023.775009319</v>
      </c>
      <c r="AW124">
        <f>('Base-scenario'!AX37*'Unit emission'!P80)*3412969.28327645/Lifetime!$C35</f>
        <v>128940023.07611148</v>
      </c>
      <c r="AX124">
        <f>('Base-scenario'!AY37*'Unit emission'!Q80)*3412969.28327645/Lifetime!$C35</f>
        <v>84069613.092925146</v>
      </c>
      <c r="AY124">
        <f>('Base-scenario'!AZ37*'Unit emission'!R80)*3412969.28327645/Lifetime!$C35</f>
        <v>429629974.73412323</v>
      </c>
      <c r="AZ124">
        <v>33</v>
      </c>
      <c r="BA124" s="9">
        <f>('Base-scenario'!BB37*'Unit emission'!C80)*3412969.28327645/Lifetime!$C35</f>
        <v>0</v>
      </c>
      <c r="BB124" s="9">
        <f>('Base-scenario'!BC37*'Unit emission'!D80)*3412969.28327645/Lifetime!$C35</f>
        <v>0</v>
      </c>
      <c r="BC124" s="9">
        <f>('Base-scenario'!BD37*'Unit emission'!E80)*3412969.28327645/Lifetime!$C35</f>
        <v>0</v>
      </c>
      <c r="BD124" s="9">
        <f>('Base-scenario'!BE37*'Unit emission'!F80)*3412969.28327645/Lifetime!$C35</f>
        <v>0</v>
      </c>
      <c r="BE124" s="9">
        <f>('Base-scenario'!BF37*'Unit emission'!G80)*3412969.28327645/Lifetime!$C35</f>
        <v>0</v>
      </c>
      <c r="BF124" s="9">
        <f>('Base-scenario'!BG37*'Unit emission'!H80)*3412969.28327645/Lifetime!$C35</f>
        <v>0</v>
      </c>
      <c r="BG124" s="9">
        <f>('Base-scenario'!BH37*'Unit emission'!I80)*3412969.28327645/Lifetime!$C35</f>
        <v>0</v>
      </c>
      <c r="BH124" s="9">
        <f>('Base-scenario'!BI37*'Unit emission'!J80)*3412969.28327645/Lifetime!$C35</f>
        <v>0</v>
      </c>
      <c r="BI124" s="9">
        <f>('Base-scenario'!BJ37*'Unit emission'!K80)*3412969.28327645/Lifetime!$C35</f>
        <v>0</v>
      </c>
      <c r="BJ124" s="9">
        <f>('Base-scenario'!BK37*'Unit emission'!L80)*3412969.28327645/Lifetime!$C35</f>
        <v>0</v>
      </c>
      <c r="BK124" s="9">
        <f>('Base-scenario'!BL37*'Unit emission'!M80)*3412969.28327645/Lifetime!$C35</f>
        <v>0</v>
      </c>
      <c r="BL124" s="9">
        <f>('Base-scenario'!BM37*'Unit emission'!N80)*3412969.28327645/Lifetime!$C35</f>
        <v>0</v>
      </c>
      <c r="BM124" s="9">
        <f>('Base-scenario'!BN37*'Unit emission'!O80)*3412969.28327645/Lifetime!$C35</f>
        <v>0</v>
      </c>
      <c r="BN124" s="9">
        <f>('Base-scenario'!BO37*'Unit emission'!P80)*3412969.28327645/Lifetime!$C35</f>
        <v>0</v>
      </c>
      <c r="BO124" s="9">
        <f>('Base-scenario'!BP37*'Unit emission'!Q80)*3412969.28327645/Lifetime!$C35</f>
        <v>0</v>
      </c>
      <c r="BP124" s="9">
        <f>('Base-scenario'!BQ37*'Unit emission'!R80)*3412969.28327645/Lifetime!$C35</f>
        <v>0</v>
      </c>
      <c r="BQ124" s="9">
        <v>33</v>
      </c>
      <c r="BR124" s="9">
        <f>('Base-scenario'!BS37*'Unit emission'!C80)*3412969.28327645/Lifetime!$C35</f>
        <v>0</v>
      </c>
      <c r="BS124" s="9">
        <f>('Base-scenario'!BT37*'Unit emission'!D80)*3412969.28327645/Lifetime!$C35</f>
        <v>0</v>
      </c>
      <c r="BT124" s="9">
        <f>('Base-scenario'!BU37*'Unit emission'!E80)*3412969.28327645/Lifetime!$C35</f>
        <v>0</v>
      </c>
      <c r="BU124" s="9">
        <f>('Base-scenario'!BV37*'Unit emission'!F80)*3412969.28327645/Lifetime!$C35</f>
        <v>0</v>
      </c>
      <c r="BV124" s="9">
        <f>('Base-scenario'!BW37*'Unit emission'!G80)*3412969.28327645/Lifetime!$C35</f>
        <v>0</v>
      </c>
      <c r="BW124" s="9">
        <f>('Base-scenario'!BX37*'Unit emission'!H80)*3412969.28327645/Lifetime!$C35</f>
        <v>0</v>
      </c>
      <c r="BX124" s="9">
        <f>('Base-scenario'!BY37*'Unit emission'!I80)*3412969.28327645/Lifetime!$C35</f>
        <v>0</v>
      </c>
      <c r="BY124" s="9">
        <f>('Base-scenario'!BZ37*'Unit emission'!J80)*3412969.28327645/Lifetime!$C35</f>
        <v>0</v>
      </c>
      <c r="BZ124" s="9">
        <f>('Base-scenario'!CA37*'Unit emission'!K80)*3412969.28327645/Lifetime!$C35</f>
        <v>0</v>
      </c>
      <c r="CA124" s="9">
        <f>('Base-scenario'!CB37*'Unit emission'!L80)*3412969.28327645/Lifetime!$C35</f>
        <v>0</v>
      </c>
      <c r="CB124" s="9">
        <f>('Base-scenario'!CC37*'Unit emission'!M80)*3412969.28327645/Lifetime!$C35</f>
        <v>0</v>
      </c>
      <c r="CC124" s="9">
        <f>('Base-scenario'!CD37*'Unit emission'!N80)*3412969.28327645/Lifetime!$C35</f>
        <v>0</v>
      </c>
      <c r="CD124" s="9">
        <f>('Base-scenario'!CE37*'Unit emission'!O80)*3412969.28327645/Lifetime!$C35</f>
        <v>0</v>
      </c>
      <c r="CE124" s="9">
        <f>('Base-scenario'!CF37*'Unit emission'!P80)*3412969.28327645/Lifetime!$C35</f>
        <v>0</v>
      </c>
      <c r="CF124" s="9">
        <f>('Base-scenario'!CG37*'Unit emission'!Q80)*3412969.28327645/Lifetime!$C35</f>
        <v>0</v>
      </c>
      <c r="CG124" s="9">
        <f>('Base-scenario'!CH37*'Unit emission'!R80)*3412969.28327645/Lifetime!$C35</f>
        <v>0</v>
      </c>
      <c r="CJ124">
        <v>2043</v>
      </c>
      <c r="CK124">
        <f>('RCP26 scenario'!C37*'Unit emission'!T80)*3412969.28327645/Lifetime!$C35</f>
        <v>0</v>
      </c>
      <c r="CL124">
        <f>('RCP26 scenario'!D37*'Unit emission'!U80)*3412969.28327645/Lifetime!$C35</f>
        <v>0</v>
      </c>
      <c r="CM124">
        <f>('RCP26 scenario'!E37*'Unit emission'!V80)*3412969.28327645/Lifetime!$C35</f>
        <v>0</v>
      </c>
      <c r="CN124">
        <f>('RCP26 scenario'!F37*'Unit emission'!W80)*3412969.28327645/Lifetime!$C35</f>
        <v>0</v>
      </c>
      <c r="CO124">
        <f>('RCP26 scenario'!G37*'Unit emission'!X80)*3412969.28327645/Lifetime!$C35</f>
        <v>0</v>
      </c>
      <c r="CP124">
        <f>('RCP26 scenario'!H37*'Unit emission'!Y80)*3412969.28327645/Lifetime!$C35</f>
        <v>0</v>
      </c>
      <c r="CQ124">
        <f>('RCP26 scenario'!I37*'Unit emission'!Z80)*3412969.28327645/Lifetime!$C35</f>
        <v>0</v>
      </c>
      <c r="CR124">
        <f>('RCP26 scenario'!J37*'Unit emission'!AA80)*3412969.28327645/Lifetime!$C35</f>
        <v>0</v>
      </c>
      <c r="CS124">
        <f>('RCP26 scenario'!K37*'Unit emission'!AB80)*3412969.28327645/Lifetime!$C35</f>
        <v>0</v>
      </c>
      <c r="CT124">
        <f>('RCP26 scenario'!L37*'Unit emission'!AC80)*3412969.28327645/Lifetime!$C35</f>
        <v>0</v>
      </c>
      <c r="CU124">
        <f>('RCP26 scenario'!M37*'Unit emission'!AD80)*3412969.28327645/Lifetime!$C35</f>
        <v>0</v>
      </c>
      <c r="CV124">
        <f>('RCP26 scenario'!N37*'Unit emission'!AE80)*3412969.28327645/Lifetime!$C35</f>
        <v>0</v>
      </c>
      <c r="CW124">
        <f>('RCP26 scenario'!O37*'Unit emission'!AF80)*3412969.28327645/Lifetime!$C35</f>
        <v>0</v>
      </c>
      <c r="CX124">
        <f>('RCP26 scenario'!P37*'Unit emission'!AG80)*3412969.28327645/Lifetime!$C35</f>
        <v>0</v>
      </c>
      <c r="CY124">
        <f>('RCP26 scenario'!Q37*'Unit emission'!AH80)*3412969.28327645/Lifetime!$C35</f>
        <v>0</v>
      </c>
      <c r="CZ124">
        <f>('RCP26 scenario'!R37*'Unit emission'!AI80)*3412969.28327645/Lifetime!$C35</f>
        <v>0</v>
      </c>
      <c r="DA124">
        <f>('RCP26 scenario'!S37*'Unit emission'!AJ80)*3412969.28327645</f>
        <v>0</v>
      </c>
      <c r="DB124">
        <f>('RCP26 scenario'!T37*'Unit emission'!T80)*3412969.28327645/Lifetime!$C35</f>
        <v>465076907.7121371</v>
      </c>
      <c r="DC124">
        <f>('RCP26 scenario'!U37*'Unit emission'!U80)*3412969.28327645/Lifetime!$C35</f>
        <v>155434018.58206764</v>
      </c>
      <c r="DD124">
        <f>('RCP26 scenario'!V37*'Unit emission'!V80)*3412969.28327645/Lifetime!$C35</f>
        <v>1108439.2359261927</v>
      </c>
      <c r="DE124">
        <f>('RCP26 scenario'!W37*'Unit emission'!W80)*3412969.28327645/Lifetime!$C35</f>
        <v>24846194.836790595</v>
      </c>
      <c r="DF124">
        <f>('RCP26 scenario'!X37*'Unit emission'!X80)*3412969.28327645/Lifetime!$C35</f>
        <v>227699369.83502832</v>
      </c>
      <c r="DG124">
        <f>('RCP26 scenario'!Y37*'Unit emission'!Y80)*3412969.28327645/Lifetime!$C35</f>
        <v>41497107.82181479</v>
      </c>
      <c r="DH124">
        <f>('RCP26 scenario'!Z37*'Unit emission'!Z80)*3412969.28327645/Lifetime!$C35</f>
        <v>30122361.68179927</v>
      </c>
      <c r="DI124">
        <f>('RCP26 scenario'!AA37*'Unit emission'!AA80)*3412969.28327645/Lifetime!$C35</f>
        <v>86451371.046069458</v>
      </c>
      <c r="DJ124">
        <f>('RCP26 scenario'!AB37*'Unit emission'!AB80)*3412969.28327645/Lifetime!$C35</f>
        <v>504754488.24128163</v>
      </c>
      <c r="DK124">
        <f>('RCP26 scenario'!AC37*'Unit emission'!AC80)*3412969.28327645/Lifetime!$C35</f>
        <v>84071937.541162059</v>
      </c>
      <c r="DL124">
        <f>('RCP26 scenario'!AD37*'Unit emission'!AD80)*3412969.28327645/Lifetime!$C35</f>
        <v>73865115.425632402</v>
      </c>
      <c r="DM124">
        <f>('RCP26 scenario'!AE37*'Unit emission'!AE80)*3412969.28327645/Lifetime!$C35</f>
        <v>21525363.212360933</v>
      </c>
      <c r="DN124">
        <f>('RCP26 scenario'!AF37*'Unit emission'!AF80)*3412969.28327645/Lifetime!$C35</f>
        <v>37640040.960716367</v>
      </c>
      <c r="DO124">
        <f>('RCP26 scenario'!AG37*'Unit emission'!AG80)*3412969.28327645/Lifetime!$C35</f>
        <v>5727357.3027291708</v>
      </c>
      <c r="DP124">
        <f>('RCP26 scenario'!AH37*'Unit emission'!AH80)*3412969.28327645/Lifetime!$C35</f>
        <v>39126384.141355164</v>
      </c>
      <c r="DQ124">
        <f>('RCP26 scenario'!AI37*'Unit emission'!AI80)*3412969.28327645/Lifetime!$C35</f>
        <v>87343918.281896874</v>
      </c>
      <c r="DR124">
        <f>('RCP26 scenario'!AJ37*'Unit emission'!AJ80)*3412969.28327645</f>
        <v>0</v>
      </c>
      <c r="DS124">
        <f>('RCP26 scenario'!AK37*'Unit emission'!T80)*3412969.28327645/Lifetime!$C35</f>
        <v>1015100796.5804058</v>
      </c>
      <c r="DT124">
        <f>('RCP26 scenario'!AL37*'Unit emission'!U80)*3412969.28327645/Lifetime!$C35</f>
        <v>296809194.72449368</v>
      </c>
      <c r="DU124">
        <f>('RCP26 scenario'!AM37*'Unit emission'!V80)*3412969.28327645/Lifetime!$C35</f>
        <v>1596057.0339075762</v>
      </c>
      <c r="DV124">
        <f>('RCP26 scenario'!AN37*'Unit emission'!W80)*3412969.28327645/Lifetime!$C35</f>
        <v>67970687.66932933</v>
      </c>
      <c r="DW124">
        <f>('RCP26 scenario'!AO37*'Unit emission'!X80)*3412969.28327645/Lifetime!$C35</f>
        <v>566385665.81645417</v>
      </c>
      <c r="DX124">
        <f>('RCP26 scenario'!AP37*'Unit emission'!Y80)*3412969.28327645/Lifetime!$C35</f>
        <v>82993957.108163327</v>
      </c>
      <c r="DY124">
        <f>('RCP26 scenario'!AQ37*'Unit emission'!Z80)*3412969.28327645/Lifetime!$C35</f>
        <v>89703607.721563771</v>
      </c>
      <c r="DZ124">
        <f>('RCP26 scenario'!AR37*'Unit emission'!AA80)*3412969.28327645/Lifetime!$C35</f>
        <v>172902742.09213868</v>
      </c>
      <c r="EA124">
        <f>('RCP26 scenario'!AS37*'Unit emission'!AB80)*3412969.28327645/Lifetime!$C35</f>
        <v>1009508976.4825599</v>
      </c>
      <c r="EB124">
        <f>('RCP26 scenario'!AT37*'Unit emission'!AC80)*3412969.28327645/Lifetime!$C35</f>
        <v>168143875.08232349</v>
      </c>
      <c r="EC124">
        <f>('RCP26 scenario'!AU37*'Unit emission'!AD80)*3412969.28327645/Lifetime!$C35</f>
        <v>76843962.477033809</v>
      </c>
      <c r="ED124">
        <f>('RCP26 scenario'!AV37*'Unit emission'!AE80)*3412969.28327645/Lifetime!$C35</f>
        <v>43050654.917306624</v>
      </c>
      <c r="EE124">
        <f>('RCP26 scenario'!AW37*'Unit emission'!AF80)*3412969.28327645/Lifetime!$C35</f>
        <v>75279097.842908338</v>
      </c>
      <c r="EF124">
        <f>('RCP26 scenario'!AX37*'Unit emission'!AG80)*3412969.28327645/Lifetime!$C35</f>
        <v>5842012.0827991059</v>
      </c>
      <c r="EG124">
        <f>('RCP26 scenario'!AY37*'Unit emission'!AH80)*3412969.28327645/Lifetime!$C35</f>
        <v>78251431.069641247</v>
      </c>
      <c r="EH124">
        <f>('RCP26 scenario'!AZ37*'Unit emission'!AI80)*3412969.28327645/Lifetime!$C35</f>
        <v>87696332.128225192</v>
      </c>
      <c r="EI124">
        <f>('RCP26 scenario'!BA37*'Unit emission'!AJ80)*3412969.28327645</f>
        <v>0</v>
      </c>
      <c r="EJ124" s="9">
        <f>('RCP26 scenario'!BB37*'Unit emission'!T80)*3412969.28327645/Lifetime!$C35</f>
        <v>0</v>
      </c>
      <c r="EK124" s="9">
        <f>('RCP26 scenario'!BC37*'Unit emission'!U80)*3412969.28327645/Lifetime!$C35</f>
        <v>0</v>
      </c>
      <c r="EL124" s="9">
        <f>('RCP26 scenario'!BD37*'Unit emission'!V80)*3412969.28327645/Lifetime!$C35</f>
        <v>0</v>
      </c>
      <c r="EM124" s="9">
        <f>('RCP26 scenario'!BE37*'Unit emission'!W80)*3412969.28327645/Lifetime!$C35</f>
        <v>0</v>
      </c>
      <c r="EN124" s="9">
        <f>('RCP26 scenario'!BF37*'Unit emission'!X80)*3412969.28327645/Lifetime!$C35</f>
        <v>0</v>
      </c>
      <c r="EO124" s="9">
        <f>('RCP26 scenario'!BG37*'Unit emission'!Y80)*3412969.28327645/Lifetime!$C35</f>
        <v>0</v>
      </c>
      <c r="EP124" s="9">
        <f>('RCP26 scenario'!BH37*'Unit emission'!Z80)*3412969.28327645/Lifetime!$C35</f>
        <v>0</v>
      </c>
      <c r="EQ124" s="9">
        <f>('RCP26 scenario'!BI37*'Unit emission'!AA80)*3412969.28327645/Lifetime!$C35</f>
        <v>0</v>
      </c>
      <c r="ER124" s="9">
        <f>('RCP26 scenario'!BJ37*'Unit emission'!AB80)*3412969.28327645/Lifetime!$C35</f>
        <v>0</v>
      </c>
      <c r="ES124" s="9">
        <f>('RCP26 scenario'!BK37*'Unit emission'!AC80)*3412969.28327645/Lifetime!$C35</f>
        <v>0</v>
      </c>
      <c r="ET124" s="9">
        <f>('RCP26 scenario'!BL37*'Unit emission'!AD80)*3412969.28327645/Lifetime!$C35</f>
        <v>0</v>
      </c>
      <c r="EU124" s="9">
        <f>('RCP26 scenario'!BM37*'Unit emission'!AE80)*3412969.28327645/Lifetime!$C35</f>
        <v>0</v>
      </c>
      <c r="EV124" s="9">
        <f>('RCP26 scenario'!BN37*'Unit emission'!AF80)*3412969.28327645/Lifetime!$C35</f>
        <v>0</v>
      </c>
      <c r="EW124" s="9">
        <f>('RCP26 scenario'!BO37*'Unit emission'!AG80)*3412969.28327645/Lifetime!$C35</f>
        <v>0</v>
      </c>
      <c r="EX124" s="9">
        <f>('RCP26 scenario'!BP37*'Unit emission'!AH80)*3412969.28327645/Lifetime!$C35</f>
        <v>0</v>
      </c>
      <c r="EY124" s="9">
        <f>('RCP26 scenario'!BQ37*'Unit emission'!AI80)*3412969.28327645/Lifetime!$C35</f>
        <v>0</v>
      </c>
      <c r="EZ124" s="9">
        <f>('RCP26 scenario'!BR37*'Unit emission'!AJ80)*3412969.28327645</f>
        <v>0</v>
      </c>
      <c r="FA124" s="9">
        <f>('RCP26 scenario'!BS37*'Unit emission'!T80)*3412969.28327645/Lifetime!$C35</f>
        <v>0</v>
      </c>
      <c r="FB124" s="9">
        <f>('RCP26 scenario'!BT37*'Unit emission'!U80)*3412969.28327645/Lifetime!$C35</f>
        <v>0</v>
      </c>
      <c r="FC124" s="9">
        <f>('RCP26 scenario'!BU37*'Unit emission'!V80)*3412969.28327645/Lifetime!$C35</f>
        <v>0</v>
      </c>
      <c r="FD124" s="9">
        <f>('RCP26 scenario'!BV37*'Unit emission'!W80)*3412969.28327645/Lifetime!$C35</f>
        <v>0</v>
      </c>
      <c r="FE124" s="9">
        <f>('RCP26 scenario'!BW37*'Unit emission'!X80)*3412969.28327645/Lifetime!$C35</f>
        <v>0</v>
      </c>
      <c r="FF124" s="9">
        <f>('RCP26 scenario'!BX37*'Unit emission'!Y80)*3412969.28327645/Lifetime!$C35</f>
        <v>0</v>
      </c>
      <c r="FG124" s="9">
        <f>('RCP26 scenario'!BY37*'Unit emission'!Z80)*3412969.28327645/Lifetime!$C35</f>
        <v>0</v>
      </c>
      <c r="FH124" s="9">
        <f>('RCP26 scenario'!BZ37*'Unit emission'!AA80)*3412969.28327645/Lifetime!$C35</f>
        <v>0</v>
      </c>
      <c r="FI124" s="9">
        <f>('RCP26 scenario'!CA37*'Unit emission'!AB80)*3412969.28327645/Lifetime!$C35</f>
        <v>0</v>
      </c>
      <c r="FJ124" s="9">
        <f>('RCP26 scenario'!CB37*'Unit emission'!AC80)*3412969.28327645/Lifetime!$C35</f>
        <v>0</v>
      </c>
      <c r="FK124" s="9">
        <f>('RCP26 scenario'!CC37*'Unit emission'!AD80)*3412969.28327645/Lifetime!$C35</f>
        <v>0</v>
      </c>
      <c r="FL124" s="9">
        <f>('RCP26 scenario'!CD37*'Unit emission'!AE80)*3412969.28327645/Lifetime!$C35</f>
        <v>0</v>
      </c>
      <c r="FM124" s="9">
        <f>('RCP26 scenario'!CE37*'Unit emission'!AF80)*3412969.28327645/Lifetime!$C35</f>
        <v>0</v>
      </c>
      <c r="FN124" s="9">
        <f>('RCP26 scenario'!CF37*'Unit emission'!AG80)*3412969.28327645/Lifetime!$C35</f>
        <v>0</v>
      </c>
      <c r="FO124" s="9">
        <f>('RCP26 scenario'!CG37*'Unit emission'!AH80)*3412969.28327645/Lifetime!$C35</f>
        <v>0</v>
      </c>
      <c r="FP124" s="9">
        <f>('RCP26 scenario'!CH37*'Unit emission'!AI80)*3412969.28327645/Lifetime!$C35</f>
        <v>0</v>
      </c>
      <c r="FS124">
        <v>2043</v>
      </c>
      <c r="FT124">
        <f>('RCP19 scenario'!C37*'Unit emission'!AK80)*3412969.28327645/Lifetime!$C35</f>
        <v>0</v>
      </c>
      <c r="FU124">
        <f>('RCP19 scenario'!D37*'Unit emission'!AL80)*3412969.28327645/Lifetime!$C35</f>
        <v>0</v>
      </c>
      <c r="FV124">
        <f>('RCP19 scenario'!E37*'Unit emission'!AM80)*3412969.28327645/Lifetime!$C35</f>
        <v>0</v>
      </c>
      <c r="FW124">
        <f>('RCP19 scenario'!F37*'Unit emission'!AN80)*3412969.28327645/Lifetime!$C35</f>
        <v>0</v>
      </c>
      <c r="FX124">
        <f>('RCP19 scenario'!G37*'Unit emission'!AO80)*3412969.28327645/Lifetime!$C35</f>
        <v>0</v>
      </c>
      <c r="FY124">
        <f>('RCP19 scenario'!H37*'Unit emission'!AP80)*3412969.28327645/Lifetime!$C35</f>
        <v>0</v>
      </c>
      <c r="FZ124">
        <f>('RCP19 scenario'!I37*'Unit emission'!AQ80)*3412969.28327645/Lifetime!$C35</f>
        <v>0</v>
      </c>
      <c r="GA124">
        <f>('RCP19 scenario'!J37*'Unit emission'!AR80)*3412969.28327645/Lifetime!$C35</f>
        <v>0</v>
      </c>
      <c r="GB124">
        <f>('RCP19 scenario'!K37*'Unit emission'!AS80)*3412969.28327645/Lifetime!$C35</f>
        <v>0</v>
      </c>
      <c r="GC124">
        <f>('RCP19 scenario'!L37*'Unit emission'!AT80)*3412969.28327645/Lifetime!$C35</f>
        <v>0</v>
      </c>
      <c r="GD124">
        <f>('RCP19 scenario'!M37*'Unit emission'!AU80)*3412969.28327645/Lifetime!$C35</f>
        <v>0</v>
      </c>
      <c r="GE124">
        <f>('RCP19 scenario'!N37*'Unit emission'!AV80)*3412969.28327645/Lifetime!$C35</f>
        <v>0</v>
      </c>
      <c r="GF124">
        <f>('RCP19 scenario'!O37*'Unit emission'!AW80)*3412969.28327645/Lifetime!$C35</f>
        <v>0</v>
      </c>
      <c r="GG124">
        <f>('RCP19 scenario'!P37*'Unit emission'!AX80)*3412969.28327645/Lifetime!$C35</f>
        <v>0</v>
      </c>
      <c r="GH124">
        <f>('RCP19 scenario'!Q37*'Unit emission'!AY80)*3412969.28327645/Lifetime!$C35</f>
        <v>0</v>
      </c>
      <c r="GI124">
        <f>('RCP19 scenario'!R37*'Unit emission'!AZ80)*3412969.28327645/Lifetime!$C35</f>
        <v>0</v>
      </c>
      <c r="GJ124">
        <f>('RCP19 scenario'!S37*'Unit emission'!BA80)*3412969.28327645</f>
        <v>0</v>
      </c>
      <c r="GK124">
        <f>('RCP19 scenario'!T37*'Unit emission'!AK80)*3412969.28327645/Lifetime!$C35</f>
        <v>338650645.43919355</v>
      </c>
      <c r="GL124">
        <f>('RCP19 scenario'!U37*'Unit emission'!AL80)*3412969.28327645/Lifetime!$C35</f>
        <v>105438909.14128378</v>
      </c>
      <c r="GM124">
        <f>('RCP19 scenario'!V37*'Unit emission'!AM80)*3412969.28327645/Lifetime!$C35</f>
        <v>0</v>
      </c>
      <c r="GN124">
        <f>('RCP19 scenario'!W37*'Unit emission'!AN80)*3412969.28327645/Lifetime!$C35</f>
        <v>42689198.230223037</v>
      </c>
      <c r="GO124">
        <f>('RCP19 scenario'!X37*'Unit emission'!AO80)*3412969.28327645/Lifetime!$C35</f>
        <v>132403107.21624246</v>
      </c>
      <c r="GP124">
        <f>('RCP19 scenario'!Y37*'Unit emission'!AP80)*3412969.28327645/Lifetime!$C35</f>
        <v>40103790.125978857</v>
      </c>
      <c r="GQ124">
        <f>('RCP19 scenario'!Z37*'Unit emission'!AQ80)*3412969.28327645/Lifetime!$C35</f>
        <v>35104237.435732193</v>
      </c>
      <c r="GR124">
        <f>('RCP19 scenario'!AA37*'Unit emission'!AR80)*3412969.28327645/Lifetime!$C35</f>
        <v>64223014.167374216</v>
      </c>
      <c r="GS124">
        <f>('RCP19 scenario'!AB37*'Unit emission'!AS80)*3412969.28327645/Lifetime!$C35</f>
        <v>262620443.77883452</v>
      </c>
      <c r="GT124">
        <f>('RCP19 scenario'!AC37*'Unit emission'!AT80)*3412969.28327645/Lifetime!$C35</f>
        <v>75067758.565117523</v>
      </c>
      <c r="GU124">
        <f>('RCP19 scenario'!AD37*'Unit emission'!AU80)*3412969.28327645/Lifetime!$C35</f>
        <v>0</v>
      </c>
      <c r="GV124">
        <f>('RCP19 scenario'!AE37*'Unit emission'!AV80)*3412969.28327645/Lifetime!$C35</f>
        <v>36876219.879944913</v>
      </c>
      <c r="GW124">
        <f>('RCP19 scenario'!AF37*'Unit emission'!AW80)*3412969.28327645/Lifetime!$C35</f>
        <v>27692987.510129418</v>
      </c>
      <c r="GX124">
        <f>('RCP19 scenario'!AG37*'Unit emission'!AX80)*3412969.28327645/Lifetime!$C35</f>
        <v>34265985.283356361</v>
      </c>
      <c r="GY124">
        <f>('RCP19 scenario'!AH37*'Unit emission'!AY80)*3412969.28327645/Lifetime!$C35</f>
        <v>23550638.459409066</v>
      </c>
      <c r="GZ124">
        <f>('RCP19 scenario'!AI37*'Unit emission'!AZ80)*3412969.28327645/Lifetime!$C35</f>
        <v>244150378.06066045</v>
      </c>
      <c r="HA124">
        <f>('RCP19 scenario'!AJ37*'Unit emission'!BA80)*3412969.28327645</f>
        <v>0</v>
      </c>
      <c r="HB124">
        <f>('RCP19 scenario'!AK37*'Unit emission'!AK80)*3412969.28327645/Lifetime!$C35</f>
        <v>340000896.57524717</v>
      </c>
      <c r="HC124">
        <f>('RCP19 scenario'!AL37*'Unit emission'!AL80)*3412969.28327645/Lifetime!$C35</f>
        <v>305455126.76536471</v>
      </c>
      <c r="HD124">
        <f>('RCP19 scenario'!AM37*'Unit emission'!AM80)*3412969.28327645/Lifetime!$C35</f>
        <v>0</v>
      </c>
      <c r="HE124">
        <f>('RCP19 scenario'!AN37*'Unit emission'!AN80)*3412969.28327645/Lifetime!$C35</f>
        <v>52318579.353403047</v>
      </c>
      <c r="HF124">
        <f>('RCP19 scenario'!AO37*'Unit emission'!AO80)*3412969.28327645/Lifetime!$C35</f>
        <v>350177147.85558075</v>
      </c>
      <c r="HG124">
        <f>('RCP19 scenario'!AP37*'Unit emission'!AP80)*3412969.28327645/Lifetime!$C35</f>
        <v>80206355.594366565</v>
      </c>
      <c r="HH124">
        <f>('RCP19 scenario'!AQ37*'Unit emission'!AQ80)*3412969.28327645/Lifetime!$C35</f>
        <v>70208474.871464387</v>
      </c>
      <c r="HI124">
        <f>('RCP19 scenario'!AR37*'Unit emission'!AR80)*3412969.28327645/Lifetime!$C35</f>
        <v>109148287.73571655</v>
      </c>
      <c r="HJ124">
        <f>('RCP19 scenario'!AS37*'Unit emission'!AS80)*3412969.28327645/Lifetime!$C35</f>
        <v>525240887.55766904</v>
      </c>
      <c r="HK124">
        <f>('RCP19 scenario'!AT37*'Unit emission'!AT80)*3412969.28327645/Lifetime!$C35</f>
        <v>150135517.13023573</v>
      </c>
      <c r="HL124">
        <f>('RCP19 scenario'!AU37*'Unit emission'!AU80)*3412969.28327645/Lifetime!$C35</f>
        <v>0</v>
      </c>
      <c r="HM124">
        <f>('RCP19 scenario'!AV37*'Unit emission'!AV80)*3412969.28327645/Lifetime!$C35</f>
        <v>73752387.751682192</v>
      </c>
      <c r="HN124">
        <f>('RCP19 scenario'!AW37*'Unit emission'!AW80)*3412969.28327645/Lifetime!$C35</f>
        <v>55385975.020258904</v>
      </c>
      <c r="HO124">
        <f>('RCP19 scenario'!AX37*'Unit emission'!AX80)*3412969.28327645/Lifetime!$C35</f>
        <v>68530807.562079385</v>
      </c>
      <c r="HP124">
        <f>('RCP19 scenario'!AY37*'Unit emission'!AY80)*3412969.28327645/Lifetime!$C35</f>
        <v>51312921.847257175</v>
      </c>
      <c r="HQ124">
        <f>('RCP19 scenario'!AZ37*'Unit emission'!AZ80)*3412969.28327645/Lifetime!$C35</f>
        <v>488300756.12132162</v>
      </c>
      <c r="HR124">
        <f>('RCP19 scenario'!BA37*'Unit emission'!BA80)*3412969.28327645</f>
        <v>0</v>
      </c>
      <c r="HS124" s="9">
        <f>('RCP19 scenario'!BB37*'Unit emission'!AK80)*3412969.28327645/Lifetime!$C35</f>
        <v>0</v>
      </c>
      <c r="HT124" s="9">
        <f>('RCP19 scenario'!BC37*'Unit emission'!AL80)*3412969.28327645/Lifetime!$C35</f>
        <v>0</v>
      </c>
      <c r="HU124" s="9">
        <f>('RCP19 scenario'!BD37*'Unit emission'!AM80)*3412969.28327645/Lifetime!$C35</f>
        <v>0</v>
      </c>
      <c r="HV124" s="9">
        <f>('RCP19 scenario'!BE37*'Unit emission'!AN80)*3412969.28327645/Lifetime!$C35</f>
        <v>0</v>
      </c>
      <c r="HW124" s="9">
        <f>('RCP19 scenario'!BF37*'Unit emission'!AO80)*3412969.28327645/Lifetime!$C35</f>
        <v>0</v>
      </c>
      <c r="HX124" s="9">
        <f>('RCP19 scenario'!BG37*'Unit emission'!AP80)*3412969.28327645/Lifetime!$C35</f>
        <v>0</v>
      </c>
      <c r="HY124" s="9">
        <f>('RCP19 scenario'!BH37*'Unit emission'!AQ80)*3412969.28327645/Lifetime!$C35</f>
        <v>0</v>
      </c>
      <c r="HZ124" s="9">
        <f>('RCP19 scenario'!BI37*'Unit emission'!AR80)*3412969.28327645/Lifetime!$C35</f>
        <v>0</v>
      </c>
      <c r="IA124" s="9">
        <f>('RCP19 scenario'!BJ37*'Unit emission'!AS80)*3412969.28327645/Lifetime!$C35</f>
        <v>0</v>
      </c>
      <c r="IB124" s="9">
        <f>('RCP19 scenario'!BK37*'Unit emission'!AT80)*3412969.28327645/Lifetime!$C35</f>
        <v>0</v>
      </c>
      <c r="IC124" s="9">
        <f>('RCP19 scenario'!BL37*'Unit emission'!AU80)*3412969.28327645/Lifetime!$C35</f>
        <v>0</v>
      </c>
      <c r="ID124" s="9">
        <f>('RCP19 scenario'!BM37*'Unit emission'!AV80)*3412969.28327645/Lifetime!$C35</f>
        <v>0</v>
      </c>
      <c r="IE124" s="9">
        <f>('RCP19 scenario'!BN37*'Unit emission'!AW80)*3412969.28327645/Lifetime!$C35</f>
        <v>0</v>
      </c>
      <c r="IF124" s="9">
        <f>('RCP19 scenario'!BO37*'Unit emission'!AX80)*3412969.28327645/Lifetime!$C35</f>
        <v>0</v>
      </c>
      <c r="IG124" s="9">
        <f>('RCP19 scenario'!BP37*'Unit emission'!AY80)*3412969.28327645/Lifetime!$C35</f>
        <v>0</v>
      </c>
      <c r="IH124" s="9">
        <f>('RCP19 scenario'!BQ37*'Unit emission'!AZ80)*3412969.28327645/Lifetime!$C35</f>
        <v>0</v>
      </c>
      <c r="II124" s="9">
        <f>('RCP19 scenario'!BR37*'Unit emission'!BA80)*3412969.28327645</f>
        <v>0</v>
      </c>
      <c r="IJ124" s="9">
        <f>('RCP19 scenario'!BS37*'Unit emission'!AK80)*3412969.28327645/Lifetime!$C35</f>
        <v>0</v>
      </c>
      <c r="IK124" s="9">
        <f>('RCP19 scenario'!BT37*'Unit emission'!AL80)*3412969.28327645/Lifetime!$C35</f>
        <v>0</v>
      </c>
      <c r="IL124" s="9">
        <f>('RCP19 scenario'!BU37*'Unit emission'!AM80)*3412969.28327645/Lifetime!$C35</f>
        <v>0</v>
      </c>
      <c r="IM124" s="9">
        <f>('RCP19 scenario'!BV37*'Unit emission'!AN80)*3412969.28327645/Lifetime!$C35</f>
        <v>0</v>
      </c>
      <c r="IN124" s="9">
        <f>('RCP19 scenario'!BW37*'Unit emission'!AO80)*3412969.28327645/Lifetime!$C35</f>
        <v>0</v>
      </c>
      <c r="IO124" s="9">
        <f>('RCP19 scenario'!BX37*'Unit emission'!AP80)*3412969.28327645/Lifetime!$C35</f>
        <v>0</v>
      </c>
      <c r="IP124" s="9">
        <f>('RCP19 scenario'!BY37*'Unit emission'!AQ80)*3412969.28327645/Lifetime!$C35</f>
        <v>0</v>
      </c>
      <c r="IQ124" s="9">
        <f>('RCP19 scenario'!BZ37*'Unit emission'!AR80)*3412969.28327645/Lifetime!$C35</f>
        <v>0</v>
      </c>
      <c r="IR124" s="9">
        <f>('RCP19 scenario'!CA37*'Unit emission'!AS80)*3412969.28327645/Lifetime!$C35</f>
        <v>0</v>
      </c>
      <c r="IS124" s="9">
        <f>('RCP19 scenario'!CB37*'Unit emission'!AT80)*3412969.28327645/Lifetime!$C35</f>
        <v>0</v>
      </c>
      <c r="IT124" s="9">
        <f>('RCP19 scenario'!CC37*'Unit emission'!AU80)*3412969.28327645/Lifetime!$C35</f>
        <v>0</v>
      </c>
      <c r="IU124" s="9">
        <f>('RCP19 scenario'!CD37*'Unit emission'!AV80)*3412969.28327645/Lifetime!$C35</f>
        <v>0</v>
      </c>
      <c r="IV124" s="9">
        <f>('RCP19 scenario'!CE37*'Unit emission'!AW80)*3412969.28327645/Lifetime!$C35</f>
        <v>0</v>
      </c>
      <c r="IW124" s="9">
        <f>('RCP19 scenario'!CF37*'Unit emission'!AX80)*3412969.28327645/Lifetime!$C35</f>
        <v>0</v>
      </c>
      <c r="IX124" s="9">
        <f>('RCP19 scenario'!CG37*'Unit emission'!AY80)*3412969.28327645/Lifetime!$C35</f>
        <v>0</v>
      </c>
      <c r="IY124" s="9">
        <f>('RCP19 scenario'!CH37*'Unit emission'!AZ80)*3412969.28327645/Lifetime!$C35</f>
        <v>0</v>
      </c>
    </row>
    <row r="125" spans="1:259" x14ac:dyDescent="0.25">
      <c r="A125">
        <v>2044</v>
      </c>
      <c r="B125">
        <f>('Base-scenario'!C38*'Unit emission'!C81)*3412969.28327645/Lifetime!$C36</f>
        <v>0</v>
      </c>
      <c r="C125">
        <f>('Base-scenario'!D38*'Unit emission'!D81)*3412969.28327645/Lifetime!$C36</f>
        <v>0</v>
      </c>
      <c r="D125">
        <f>('Base-scenario'!E38*'Unit emission'!E81)*3412969.28327645/Lifetime!$C36</f>
        <v>0</v>
      </c>
      <c r="E125">
        <f>('Base-scenario'!F38*'Unit emission'!F81)*3412969.28327645/Lifetime!$C36</f>
        <v>0</v>
      </c>
      <c r="F125">
        <f>('Base-scenario'!G38*'Unit emission'!G81)*3412969.28327645/Lifetime!$C36</f>
        <v>0</v>
      </c>
      <c r="G125">
        <f>('Base-scenario'!H38*'Unit emission'!H81)*3412969.28327645/Lifetime!$C36</f>
        <v>0</v>
      </c>
      <c r="H125">
        <f>('Base-scenario'!I38*'Unit emission'!I81)*3412969.28327645/Lifetime!$C36</f>
        <v>0</v>
      </c>
      <c r="I125">
        <f>('Base-scenario'!J38*'Unit emission'!J81)*3412969.28327645/Lifetime!$C36</f>
        <v>0</v>
      </c>
      <c r="J125">
        <f>('Base-scenario'!K38*'Unit emission'!K81)*3412969.28327645/Lifetime!$C36</f>
        <v>0</v>
      </c>
      <c r="K125">
        <f>('Base-scenario'!L38*'Unit emission'!L81)*3412969.28327645/Lifetime!$C36</f>
        <v>0</v>
      </c>
      <c r="L125">
        <f>('Base-scenario'!M38*'Unit emission'!M81)*3412969.28327645/Lifetime!$C36</f>
        <v>0</v>
      </c>
      <c r="M125">
        <f>('Base-scenario'!N38*'Unit emission'!N81)*3412969.28327645/Lifetime!$C36</f>
        <v>0</v>
      </c>
      <c r="N125">
        <f>('Base-scenario'!O38*'Unit emission'!O81)*3412969.28327645/Lifetime!$C36</f>
        <v>0</v>
      </c>
      <c r="O125">
        <f>('Base-scenario'!P38*'Unit emission'!P81)*3412969.28327645/Lifetime!$C36</f>
        <v>0</v>
      </c>
      <c r="P125">
        <f>('Base-scenario'!Q38*'Unit emission'!Q81)*3412969.28327645/Lifetime!$C36</f>
        <v>0</v>
      </c>
      <c r="Q125">
        <f>('Base-scenario'!R38*'Unit emission'!R81)*3412969.28327645/Lifetime!$C36</f>
        <v>0</v>
      </c>
      <c r="R125">
        <v>34</v>
      </c>
      <c r="S125">
        <f>('Base-scenario'!T38*'Unit emission'!C81)*3412969.28327645/Lifetime!$C36</f>
        <v>0</v>
      </c>
      <c r="T125">
        <f>('Base-scenario'!U38*'Unit emission'!D81)*3412969.28327645/Lifetime!$C36</f>
        <v>334266850.15222746</v>
      </c>
      <c r="U125">
        <f>('Base-scenario'!V38*'Unit emission'!E81)*3412969.28327645/Lifetime!$C36</f>
        <v>57310655.228396371</v>
      </c>
      <c r="V125">
        <f>('Base-scenario'!W38*'Unit emission'!F81)*3412969.28327645/Lifetime!$C36</f>
        <v>43363486.567274198</v>
      </c>
      <c r="W125">
        <f>('Base-scenario'!X38*'Unit emission'!G81)*3412969.28327645/Lifetime!$C36</f>
        <v>0</v>
      </c>
      <c r="X125">
        <f>('Base-scenario'!Y38*'Unit emission'!H81)*3412969.28327645/Lifetime!$C36</f>
        <v>28218025.00576444</v>
      </c>
      <c r="Y125">
        <f>('Base-scenario'!Z38*'Unit emission'!I81)*3412969.28327645/Lifetime!$C36</f>
        <v>40999222.548318833</v>
      </c>
      <c r="Z125">
        <f>('Base-scenario'!AA38*'Unit emission'!J81)*3412969.28327645/Lifetime!$C36</f>
        <v>122482840.2016131</v>
      </c>
      <c r="AA125">
        <f>('Base-scenario'!AB38*'Unit emission'!K81)*3412969.28327645/Lifetime!$C36</f>
        <v>572835849.22047842</v>
      </c>
      <c r="AB125">
        <f>('Base-scenario'!AC38*'Unit emission'!L81)*3412969.28327645/Lifetime!$C36</f>
        <v>109604015.41886289</v>
      </c>
      <c r="AC125">
        <f>('Base-scenario'!AD38*'Unit emission'!M81)*3412969.28327645/Lifetime!$C36</f>
        <v>92883566.830868647</v>
      </c>
      <c r="AD125">
        <f>('Base-scenario'!AE38*'Unit emission'!N81)*3412969.28327645/Lifetime!$C36</f>
        <v>19569641.559305776</v>
      </c>
      <c r="AE125">
        <f>('Base-scenario'!AF38*'Unit emission'!O81)*3412969.28327645/Lifetime!$C36</f>
        <v>54402954.590652026</v>
      </c>
      <c r="AF125">
        <f>('Base-scenario'!AG38*'Unit emission'!P81)*3412969.28327645/Lifetime!$C36</f>
        <v>62328258.658359885</v>
      </c>
      <c r="AG125">
        <f>('Base-scenario'!AH38*'Unit emission'!Q81)*3412969.28327645/Lifetime!$C36</f>
        <v>51852895.758708999</v>
      </c>
      <c r="AH125">
        <f>('Base-scenario'!AI38*'Unit emission'!R81)*3412969.28327645/Lifetime!$C36</f>
        <v>185071529.50652349</v>
      </c>
      <c r="AI125">
        <v>34</v>
      </c>
      <c r="AJ125">
        <f>('Base-scenario'!AK38*'Unit emission'!C81)*3412969.28327645/Lifetime!$C36</f>
        <v>0</v>
      </c>
      <c r="AK125">
        <f>('Base-scenario'!AL38*'Unit emission'!D81)*3412969.28327645/Lifetime!$C36</f>
        <v>680672070.78414857</v>
      </c>
      <c r="AL125">
        <f>('Base-scenario'!AM38*'Unit emission'!E81)*3412969.28327645/Lifetime!$C36</f>
        <v>125812551.08854312</v>
      </c>
      <c r="AM125">
        <f>('Base-scenario'!AN38*'Unit emission'!F81)*3412969.28327645/Lifetime!$C36</f>
        <v>136384923.96907893</v>
      </c>
      <c r="AN125">
        <f>('Base-scenario'!AO38*'Unit emission'!G81)*3412969.28327645/Lifetime!$C36</f>
        <v>0</v>
      </c>
      <c r="AO125">
        <f>('Base-scenario'!AP38*'Unit emission'!H81)*3412969.28327645/Lifetime!$C36</f>
        <v>56436050.011529036</v>
      </c>
      <c r="AP125">
        <f>('Base-scenario'!AQ38*'Unit emission'!I81)*3412969.28327645/Lifetime!$C36</f>
        <v>81990071.4065983</v>
      </c>
      <c r="AQ125">
        <f>('Base-scenario'!AR38*'Unit emission'!J81)*3412969.28327645/Lifetime!$C36</f>
        <v>272396010.30456609</v>
      </c>
      <c r="AR125">
        <f>('Base-scenario'!AS38*'Unit emission'!K81)*3412969.28327645/Lifetime!$C36</f>
        <v>1136869404.6775939</v>
      </c>
      <c r="AS125">
        <f>('Base-scenario'!AT38*'Unit emission'!L81)*3412969.28327645/Lifetime!$C36</f>
        <v>219208030.83772552</v>
      </c>
      <c r="AT125">
        <f>('Base-scenario'!AU38*'Unit emission'!M81)*3412969.28327645/Lifetime!$C36</f>
        <v>185767133.66173729</v>
      </c>
      <c r="AU125">
        <f>('Base-scenario'!AV38*'Unit emission'!N81)*3412969.28327645/Lifetime!$C36</f>
        <v>45232549.563581973</v>
      </c>
      <c r="AV125">
        <f>('Base-scenario'!AW38*'Unit emission'!O81)*3412969.28327645/Lifetime!$C36</f>
        <v>108805909.1813042</v>
      </c>
      <c r="AW125">
        <f>('Base-scenario'!AX38*'Unit emission'!P81)*3412969.28327645/Lifetime!$C36</f>
        <v>124656517.31671996</v>
      </c>
      <c r="AX125">
        <f>('Base-scenario'!AY38*'Unit emission'!Q81)*3412969.28327645/Lifetime!$C36</f>
        <v>103705791.517418</v>
      </c>
      <c r="AY125">
        <f>('Base-scenario'!AZ38*'Unit emission'!R81)*3412969.28327645/Lifetime!$C36</f>
        <v>370143059.01304698</v>
      </c>
      <c r="AZ125">
        <v>34</v>
      </c>
      <c r="BA125" s="9">
        <f>('Base-scenario'!BB38*'Unit emission'!C81)*3412969.28327645/Lifetime!$C36</f>
        <v>0</v>
      </c>
      <c r="BB125" s="9">
        <f>('Base-scenario'!BC38*'Unit emission'!D81)*3412969.28327645/Lifetime!$C36</f>
        <v>0</v>
      </c>
      <c r="BC125" s="9">
        <f>('Base-scenario'!BD38*'Unit emission'!E81)*3412969.28327645/Lifetime!$C36</f>
        <v>0</v>
      </c>
      <c r="BD125" s="9">
        <f>('Base-scenario'!BE38*'Unit emission'!F81)*3412969.28327645/Lifetime!$C36</f>
        <v>0</v>
      </c>
      <c r="BE125" s="9">
        <f>('Base-scenario'!BF38*'Unit emission'!G81)*3412969.28327645/Lifetime!$C36</f>
        <v>0</v>
      </c>
      <c r="BF125" s="9">
        <f>('Base-scenario'!BG38*'Unit emission'!H81)*3412969.28327645/Lifetime!$C36</f>
        <v>0</v>
      </c>
      <c r="BG125" s="9">
        <f>('Base-scenario'!BH38*'Unit emission'!I81)*3412969.28327645/Lifetime!$C36</f>
        <v>0</v>
      </c>
      <c r="BH125" s="9">
        <f>('Base-scenario'!BI38*'Unit emission'!J81)*3412969.28327645/Lifetime!$C36</f>
        <v>0</v>
      </c>
      <c r="BI125" s="9">
        <f>('Base-scenario'!BJ38*'Unit emission'!K81)*3412969.28327645/Lifetime!$C36</f>
        <v>0</v>
      </c>
      <c r="BJ125" s="9">
        <f>('Base-scenario'!BK38*'Unit emission'!L81)*3412969.28327645/Lifetime!$C36</f>
        <v>0</v>
      </c>
      <c r="BK125" s="9">
        <f>('Base-scenario'!BL38*'Unit emission'!M81)*3412969.28327645/Lifetime!$C36</f>
        <v>0</v>
      </c>
      <c r="BL125" s="9">
        <f>('Base-scenario'!BM38*'Unit emission'!N81)*3412969.28327645/Lifetime!$C36</f>
        <v>0</v>
      </c>
      <c r="BM125" s="9">
        <f>('Base-scenario'!BN38*'Unit emission'!O81)*3412969.28327645/Lifetime!$C36</f>
        <v>0</v>
      </c>
      <c r="BN125" s="9">
        <f>('Base-scenario'!BO38*'Unit emission'!P81)*3412969.28327645/Lifetime!$C36</f>
        <v>0</v>
      </c>
      <c r="BO125" s="9">
        <f>('Base-scenario'!BP38*'Unit emission'!Q81)*3412969.28327645/Lifetime!$C36</f>
        <v>0</v>
      </c>
      <c r="BP125" s="9">
        <f>('Base-scenario'!BQ38*'Unit emission'!R81)*3412969.28327645/Lifetime!$C36</f>
        <v>0</v>
      </c>
      <c r="BQ125" s="9">
        <v>34</v>
      </c>
      <c r="BR125" s="9">
        <f>('Base-scenario'!BS38*'Unit emission'!C81)*3412969.28327645/Lifetime!$C36</f>
        <v>0</v>
      </c>
      <c r="BS125" s="9">
        <f>('Base-scenario'!BT38*'Unit emission'!D81)*3412969.28327645/Lifetime!$C36</f>
        <v>0</v>
      </c>
      <c r="BT125" s="9">
        <f>('Base-scenario'!BU38*'Unit emission'!E81)*3412969.28327645/Lifetime!$C36</f>
        <v>0</v>
      </c>
      <c r="BU125" s="9">
        <f>('Base-scenario'!BV38*'Unit emission'!F81)*3412969.28327645/Lifetime!$C36</f>
        <v>0</v>
      </c>
      <c r="BV125" s="9">
        <f>('Base-scenario'!BW38*'Unit emission'!G81)*3412969.28327645/Lifetime!$C36</f>
        <v>0</v>
      </c>
      <c r="BW125" s="9">
        <f>('Base-scenario'!BX38*'Unit emission'!H81)*3412969.28327645/Lifetime!$C36</f>
        <v>0</v>
      </c>
      <c r="BX125" s="9">
        <f>('Base-scenario'!BY38*'Unit emission'!I81)*3412969.28327645/Lifetime!$C36</f>
        <v>0</v>
      </c>
      <c r="BY125" s="9">
        <f>('Base-scenario'!BZ38*'Unit emission'!J81)*3412969.28327645/Lifetime!$C36</f>
        <v>0</v>
      </c>
      <c r="BZ125" s="9">
        <f>('Base-scenario'!CA38*'Unit emission'!K81)*3412969.28327645/Lifetime!$C36</f>
        <v>0</v>
      </c>
      <c r="CA125" s="9">
        <f>('Base-scenario'!CB38*'Unit emission'!L81)*3412969.28327645/Lifetime!$C36</f>
        <v>0</v>
      </c>
      <c r="CB125" s="9">
        <f>('Base-scenario'!CC38*'Unit emission'!M81)*3412969.28327645/Lifetime!$C36</f>
        <v>0</v>
      </c>
      <c r="CC125" s="9">
        <f>('Base-scenario'!CD38*'Unit emission'!N81)*3412969.28327645/Lifetime!$C36</f>
        <v>0</v>
      </c>
      <c r="CD125" s="9">
        <f>('Base-scenario'!CE38*'Unit emission'!O81)*3412969.28327645/Lifetime!$C36</f>
        <v>0</v>
      </c>
      <c r="CE125" s="9">
        <f>('Base-scenario'!CF38*'Unit emission'!P81)*3412969.28327645/Lifetime!$C36</f>
        <v>0</v>
      </c>
      <c r="CF125" s="9">
        <f>('Base-scenario'!CG38*'Unit emission'!Q81)*3412969.28327645/Lifetime!$C36</f>
        <v>0</v>
      </c>
      <c r="CG125" s="9">
        <f>('Base-scenario'!CH38*'Unit emission'!R81)*3412969.28327645/Lifetime!$C36</f>
        <v>0</v>
      </c>
      <c r="CJ125">
        <v>2044</v>
      </c>
      <c r="CK125">
        <f>('RCP26 scenario'!C38*'Unit emission'!T81)*3412969.28327645/Lifetime!$C36</f>
        <v>0</v>
      </c>
      <c r="CL125">
        <f>('RCP26 scenario'!D38*'Unit emission'!U81)*3412969.28327645/Lifetime!$C36</f>
        <v>0</v>
      </c>
      <c r="CM125">
        <f>('RCP26 scenario'!E38*'Unit emission'!V81)*3412969.28327645/Lifetime!$C36</f>
        <v>0</v>
      </c>
      <c r="CN125">
        <f>('RCP26 scenario'!F38*'Unit emission'!W81)*3412969.28327645/Lifetime!$C36</f>
        <v>0</v>
      </c>
      <c r="CO125">
        <f>('RCP26 scenario'!G38*'Unit emission'!X81)*3412969.28327645/Lifetime!$C36</f>
        <v>0</v>
      </c>
      <c r="CP125">
        <f>('RCP26 scenario'!H38*'Unit emission'!Y81)*3412969.28327645/Lifetime!$C36</f>
        <v>0</v>
      </c>
      <c r="CQ125">
        <f>('RCP26 scenario'!I38*'Unit emission'!Z81)*3412969.28327645/Lifetime!$C36</f>
        <v>0</v>
      </c>
      <c r="CR125">
        <f>('RCP26 scenario'!J38*'Unit emission'!AA81)*3412969.28327645/Lifetime!$C36</f>
        <v>0</v>
      </c>
      <c r="CS125">
        <f>('RCP26 scenario'!K38*'Unit emission'!AB81)*3412969.28327645/Lifetime!$C36</f>
        <v>0</v>
      </c>
      <c r="CT125">
        <f>('RCP26 scenario'!L38*'Unit emission'!AC81)*3412969.28327645/Lifetime!$C36</f>
        <v>0</v>
      </c>
      <c r="CU125">
        <f>('RCP26 scenario'!M38*'Unit emission'!AD81)*3412969.28327645/Lifetime!$C36</f>
        <v>0</v>
      </c>
      <c r="CV125">
        <f>('RCP26 scenario'!N38*'Unit emission'!AE81)*3412969.28327645/Lifetime!$C36</f>
        <v>0</v>
      </c>
      <c r="CW125">
        <f>('RCP26 scenario'!O38*'Unit emission'!AF81)*3412969.28327645/Lifetime!$C36</f>
        <v>0</v>
      </c>
      <c r="CX125">
        <f>('RCP26 scenario'!P38*'Unit emission'!AG81)*3412969.28327645/Lifetime!$C36</f>
        <v>0</v>
      </c>
      <c r="CY125">
        <f>('RCP26 scenario'!Q38*'Unit emission'!AH81)*3412969.28327645/Lifetime!$C36</f>
        <v>0</v>
      </c>
      <c r="CZ125">
        <f>('RCP26 scenario'!R38*'Unit emission'!AI81)*3412969.28327645/Lifetime!$C36</f>
        <v>0</v>
      </c>
      <c r="DA125">
        <f>('RCP26 scenario'!S38*'Unit emission'!AJ81)*3412969.28327645</f>
        <v>0</v>
      </c>
      <c r="DB125">
        <f>('RCP26 scenario'!T38*'Unit emission'!T81)*3412969.28327645/Lifetime!$C36</f>
        <v>393046721.52356446</v>
      </c>
      <c r="DC125">
        <f>('RCP26 scenario'!U38*'Unit emission'!U81)*3412969.28327645/Lifetime!$C36</f>
        <v>194541102.99135303</v>
      </c>
      <c r="DD125">
        <f>('RCP26 scenario'!V38*'Unit emission'!V81)*3412969.28327645/Lifetime!$C36</f>
        <v>0</v>
      </c>
      <c r="DE125">
        <f>('RCP26 scenario'!W38*'Unit emission'!W81)*3412969.28327645/Lifetime!$C36</f>
        <v>31076905.751058884</v>
      </c>
      <c r="DF125">
        <f>('RCP26 scenario'!X38*'Unit emission'!X81)*3412969.28327645/Lifetime!$C36</f>
        <v>205969443.63245666</v>
      </c>
      <c r="DG125">
        <f>('RCP26 scenario'!Y38*'Unit emission'!Y81)*3412969.28327645/Lifetime!$C36</f>
        <v>36537723.981548496</v>
      </c>
      <c r="DH125">
        <f>('RCP26 scenario'!Z38*'Unit emission'!Z81)*3412969.28327645/Lifetime!$C36</f>
        <v>27286740.028703757</v>
      </c>
      <c r="DI125">
        <f>('RCP26 scenario'!AA38*'Unit emission'!AA81)*3412969.28327645/Lifetime!$C36</f>
        <v>91432505.626517981</v>
      </c>
      <c r="DJ125">
        <f>('RCP26 scenario'!AB38*'Unit emission'!AB81)*3412969.28327645/Lifetime!$C36</f>
        <v>324438525.47426099</v>
      </c>
      <c r="DK125">
        <f>('RCP26 scenario'!AC38*'Unit emission'!AC81)*3412969.28327645/Lifetime!$C36</f>
        <v>79273892.243099079</v>
      </c>
      <c r="DL125">
        <f>('RCP26 scenario'!AD38*'Unit emission'!AD81)*3412969.28327645/Lifetime!$C36</f>
        <v>55113301.967019513</v>
      </c>
      <c r="DM125">
        <f>('RCP26 scenario'!AE38*'Unit emission'!AE81)*3412969.28327645/Lifetime!$C36</f>
        <v>26938593.243883479</v>
      </c>
      <c r="DN125">
        <f>('RCP26 scenario'!AF38*'Unit emission'!AF81)*3412969.28327645/Lifetime!$C36</f>
        <v>41780932.401372313</v>
      </c>
      <c r="DO125">
        <f>('RCP26 scenario'!AG38*'Unit emission'!AG81)*3412969.28327645/Lifetime!$C36</f>
        <v>9879281.3319889084</v>
      </c>
      <c r="DP125">
        <f>('RCP26 scenario'!AH38*'Unit emission'!AH81)*3412969.28327645/Lifetime!$C36</f>
        <v>35432917.880686782</v>
      </c>
      <c r="DQ125">
        <f>('RCP26 scenario'!AI38*'Unit emission'!AI81)*3412969.28327645/Lifetime!$C36</f>
        <v>86455118.588227034</v>
      </c>
      <c r="DR125">
        <f>('RCP26 scenario'!AJ38*'Unit emission'!AJ81)*3412969.28327645</f>
        <v>0</v>
      </c>
      <c r="DS125">
        <f>('RCP26 scenario'!AK38*'Unit emission'!T81)*3412969.28327645/Lifetime!$C36</f>
        <v>1028740859.8089992</v>
      </c>
      <c r="DT125">
        <f>('RCP26 scenario'!AL38*'Unit emission'!U81)*3412969.28327645/Lifetime!$C36</f>
        <v>717240397.45865786</v>
      </c>
      <c r="DU125">
        <f>('RCP26 scenario'!AM38*'Unit emission'!V81)*3412969.28327645/Lifetime!$C36</f>
        <v>0</v>
      </c>
      <c r="DV125">
        <f>('RCP26 scenario'!AN38*'Unit emission'!W81)*3412969.28327645/Lifetime!$C36</f>
        <v>105982238.51049705</v>
      </c>
      <c r="DW125">
        <f>('RCP26 scenario'!AO38*'Unit emission'!X81)*3412969.28327645/Lifetime!$C36</f>
        <v>570100198.48611081</v>
      </c>
      <c r="DX125">
        <f>('RCP26 scenario'!AP38*'Unit emission'!Y81)*3412969.28327645/Lifetime!$C36</f>
        <v>73075202.154079869</v>
      </c>
      <c r="DY125">
        <f>('RCP26 scenario'!AQ38*'Unit emission'!Z81)*3412969.28327645/Lifetime!$C36</f>
        <v>54561373.110922173</v>
      </c>
      <c r="DZ125">
        <f>('RCP26 scenario'!AR38*'Unit emission'!AA81)*3412969.28327645/Lifetime!$C36</f>
        <v>182865011.25303558</v>
      </c>
      <c r="EA125">
        <f>('RCP26 scenario'!AS38*'Unit emission'!AB81)*3412969.28327645/Lifetime!$C36</f>
        <v>648877050.94852281</v>
      </c>
      <c r="EB125">
        <f>('RCP26 scenario'!AT38*'Unit emission'!AC81)*3412969.28327645/Lifetime!$C36</f>
        <v>158547784.48619777</v>
      </c>
      <c r="EC125">
        <f>('RCP26 scenario'!AU38*'Unit emission'!AD81)*3412969.28327645/Lifetime!$C36</f>
        <v>69230056.201396018</v>
      </c>
      <c r="ED125">
        <f>('RCP26 scenario'!AV38*'Unit emission'!AE81)*3412969.28327645/Lifetime!$C36</f>
        <v>53877118.163736053</v>
      </c>
      <c r="EE125">
        <f>('RCP26 scenario'!AW38*'Unit emission'!AF81)*3412969.28327645/Lifetime!$C36</f>
        <v>83560923.62010929</v>
      </c>
      <c r="EF125">
        <f>('RCP26 scenario'!AX38*'Unit emission'!AG81)*3412969.28327645/Lifetime!$C36</f>
        <v>10003372.268107709</v>
      </c>
      <c r="EG125">
        <f>('RCP26 scenario'!AY38*'Unit emission'!AH81)*3412969.28327645/Lifetime!$C36</f>
        <v>70864563.600575268</v>
      </c>
      <c r="EH125">
        <f>('RCP26 scenario'!AZ38*'Unit emission'!AI81)*3412969.28327645/Lifetime!$C36</f>
        <v>151127029.0287278</v>
      </c>
      <c r="EI125">
        <f>('RCP26 scenario'!BA38*'Unit emission'!AJ81)*3412969.28327645</f>
        <v>0</v>
      </c>
      <c r="EJ125" s="9">
        <f>('RCP26 scenario'!BB38*'Unit emission'!T81)*3412969.28327645/Lifetime!$C36</f>
        <v>0</v>
      </c>
      <c r="EK125" s="9">
        <f>('RCP26 scenario'!BC38*'Unit emission'!U81)*3412969.28327645/Lifetime!$C36</f>
        <v>0</v>
      </c>
      <c r="EL125" s="9">
        <f>('RCP26 scenario'!BD38*'Unit emission'!V81)*3412969.28327645/Lifetime!$C36</f>
        <v>0</v>
      </c>
      <c r="EM125" s="9">
        <f>('RCP26 scenario'!BE38*'Unit emission'!W81)*3412969.28327645/Lifetime!$C36</f>
        <v>0</v>
      </c>
      <c r="EN125" s="9">
        <f>('RCP26 scenario'!BF38*'Unit emission'!X81)*3412969.28327645/Lifetime!$C36</f>
        <v>0</v>
      </c>
      <c r="EO125" s="9">
        <f>('RCP26 scenario'!BG38*'Unit emission'!Y81)*3412969.28327645/Lifetime!$C36</f>
        <v>0</v>
      </c>
      <c r="EP125" s="9">
        <f>('RCP26 scenario'!BH38*'Unit emission'!Z81)*3412969.28327645/Lifetime!$C36</f>
        <v>0</v>
      </c>
      <c r="EQ125" s="9">
        <f>('RCP26 scenario'!BI38*'Unit emission'!AA81)*3412969.28327645/Lifetime!$C36</f>
        <v>0</v>
      </c>
      <c r="ER125" s="9">
        <f>('RCP26 scenario'!BJ38*'Unit emission'!AB81)*3412969.28327645/Lifetime!$C36</f>
        <v>0</v>
      </c>
      <c r="ES125" s="9">
        <f>('RCP26 scenario'!BK38*'Unit emission'!AC81)*3412969.28327645/Lifetime!$C36</f>
        <v>0</v>
      </c>
      <c r="ET125" s="9">
        <f>('RCP26 scenario'!BL38*'Unit emission'!AD81)*3412969.28327645/Lifetime!$C36</f>
        <v>0</v>
      </c>
      <c r="EU125" s="9">
        <f>('RCP26 scenario'!BM38*'Unit emission'!AE81)*3412969.28327645/Lifetime!$C36</f>
        <v>0</v>
      </c>
      <c r="EV125" s="9">
        <f>('RCP26 scenario'!BN38*'Unit emission'!AF81)*3412969.28327645/Lifetime!$C36</f>
        <v>0</v>
      </c>
      <c r="EW125" s="9">
        <f>('RCP26 scenario'!BO38*'Unit emission'!AG81)*3412969.28327645/Lifetime!$C36</f>
        <v>0</v>
      </c>
      <c r="EX125" s="9">
        <f>('RCP26 scenario'!BP38*'Unit emission'!AH81)*3412969.28327645/Lifetime!$C36</f>
        <v>0</v>
      </c>
      <c r="EY125" s="9">
        <f>('RCP26 scenario'!BQ38*'Unit emission'!AI81)*3412969.28327645/Lifetime!$C36</f>
        <v>0</v>
      </c>
      <c r="EZ125" s="9">
        <f>('RCP26 scenario'!BR38*'Unit emission'!AJ81)*3412969.28327645</f>
        <v>0</v>
      </c>
      <c r="FA125" s="9">
        <f>('RCP26 scenario'!BS38*'Unit emission'!T81)*3412969.28327645/Lifetime!$C36</f>
        <v>0</v>
      </c>
      <c r="FB125" s="9">
        <f>('RCP26 scenario'!BT38*'Unit emission'!U81)*3412969.28327645/Lifetime!$C36</f>
        <v>0</v>
      </c>
      <c r="FC125" s="9">
        <f>('RCP26 scenario'!BU38*'Unit emission'!V81)*3412969.28327645/Lifetime!$C36</f>
        <v>0</v>
      </c>
      <c r="FD125" s="9">
        <f>('RCP26 scenario'!BV38*'Unit emission'!W81)*3412969.28327645/Lifetime!$C36</f>
        <v>0</v>
      </c>
      <c r="FE125" s="9">
        <f>('RCP26 scenario'!BW38*'Unit emission'!X81)*3412969.28327645/Lifetime!$C36</f>
        <v>0</v>
      </c>
      <c r="FF125" s="9">
        <f>('RCP26 scenario'!BX38*'Unit emission'!Y81)*3412969.28327645/Lifetime!$C36</f>
        <v>0</v>
      </c>
      <c r="FG125" s="9">
        <f>('RCP26 scenario'!BY38*'Unit emission'!Z81)*3412969.28327645/Lifetime!$C36</f>
        <v>0</v>
      </c>
      <c r="FH125" s="9">
        <f>('RCP26 scenario'!BZ38*'Unit emission'!AA81)*3412969.28327645/Lifetime!$C36</f>
        <v>0</v>
      </c>
      <c r="FI125" s="9">
        <f>('RCP26 scenario'!CA38*'Unit emission'!AB81)*3412969.28327645/Lifetime!$C36</f>
        <v>0</v>
      </c>
      <c r="FJ125" s="9">
        <f>('RCP26 scenario'!CB38*'Unit emission'!AC81)*3412969.28327645/Lifetime!$C36</f>
        <v>0</v>
      </c>
      <c r="FK125" s="9">
        <f>('RCP26 scenario'!CC38*'Unit emission'!AD81)*3412969.28327645/Lifetime!$C36</f>
        <v>0</v>
      </c>
      <c r="FL125" s="9">
        <f>('RCP26 scenario'!CD38*'Unit emission'!AE81)*3412969.28327645/Lifetime!$C36</f>
        <v>0</v>
      </c>
      <c r="FM125" s="9">
        <f>('RCP26 scenario'!CE38*'Unit emission'!AF81)*3412969.28327645/Lifetime!$C36</f>
        <v>0</v>
      </c>
      <c r="FN125" s="9">
        <f>('RCP26 scenario'!CF38*'Unit emission'!AG81)*3412969.28327645/Lifetime!$C36</f>
        <v>0</v>
      </c>
      <c r="FO125" s="9">
        <f>('RCP26 scenario'!CG38*'Unit emission'!AH81)*3412969.28327645/Lifetime!$C36</f>
        <v>0</v>
      </c>
      <c r="FP125" s="9">
        <f>('RCP26 scenario'!CH38*'Unit emission'!AI81)*3412969.28327645/Lifetime!$C36</f>
        <v>0</v>
      </c>
      <c r="FS125">
        <v>2044</v>
      </c>
      <c r="FT125">
        <f>('RCP19 scenario'!C38*'Unit emission'!AK81)*3412969.28327645/Lifetime!$C36</f>
        <v>0</v>
      </c>
      <c r="FU125">
        <f>('RCP19 scenario'!D38*'Unit emission'!AL81)*3412969.28327645/Lifetime!$C36</f>
        <v>0</v>
      </c>
      <c r="FV125">
        <f>('RCP19 scenario'!E38*'Unit emission'!AM81)*3412969.28327645/Lifetime!$C36</f>
        <v>0</v>
      </c>
      <c r="FW125">
        <f>('RCP19 scenario'!F38*'Unit emission'!AN81)*3412969.28327645/Lifetime!$C36</f>
        <v>0</v>
      </c>
      <c r="FX125">
        <f>('RCP19 scenario'!G38*'Unit emission'!AO81)*3412969.28327645/Lifetime!$C36</f>
        <v>0</v>
      </c>
      <c r="FY125">
        <f>('RCP19 scenario'!H38*'Unit emission'!AP81)*3412969.28327645/Lifetime!$C36</f>
        <v>0</v>
      </c>
      <c r="FZ125">
        <f>('RCP19 scenario'!I38*'Unit emission'!AQ81)*3412969.28327645/Lifetime!$C36</f>
        <v>0</v>
      </c>
      <c r="GA125">
        <f>('RCP19 scenario'!J38*'Unit emission'!AR81)*3412969.28327645/Lifetime!$C36</f>
        <v>0</v>
      </c>
      <c r="GB125">
        <f>('RCP19 scenario'!K38*'Unit emission'!AS81)*3412969.28327645/Lifetime!$C36</f>
        <v>0</v>
      </c>
      <c r="GC125">
        <f>('RCP19 scenario'!L38*'Unit emission'!AT81)*3412969.28327645/Lifetime!$C36</f>
        <v>0</v>
      </c>
      <c r="GD125">
        <f>('RCP19 scenario'!M38*'Unit emission'!AU81)*3412969.28327645/Lifetime!$C36</f>
        <v>0</v>
      </c>
      <c r="GE125">
        <f>('RCP19 scenario'!N38*'Unit emission'!AV81)*3412969.28327645/Lifetime!$C36</f>
        <v>0</v>
      </c>
      <c r="GF125">
        <f>('RCP19 scenario'!O38*'Unit emission'!AW81)*3412969.28327645/Lifetime!$C36</f>
        <v>0</v>
      </c>
      <c r="GG125">
        <f>('RCP19 scenario'!P38*'Unit emission'!AX81)*3412969.28327645/Lifetime!$C36</f>
        <v>0</v>
      </c>
      <c r="GH125">
        <f>('RCP19 scenario'!Q38*'Unit emission'!AY81)*3412969.28327645/Lifetime!$C36</f>
        <v>0</v>
      </c>
      <c r="GI125">
        <f>('RCP19 scenario'!R38*'Unit emission'!AZ81)*3412969.28327645/Lifetime!$C36</f>
        <v>0</v>
      </c>
      <c r="GJ125">
        <f>('RCP19 scenario'!S38*'Unit emission'!BA81)*3412969.28327645</f>
        <v>0</v>
      </c>
      <c r="GK125">
        <f>('RCP19 scenario'!T38*'Unit emission'!AK81)*3412969.28327645/Lifetime!$C36</f>
        <v>276033773.50006187</v>
      </c>
      <c r="GL125">
        <f>('RCP19 scenario'!U38*'Unit emission'!AL81)*3412969.28327645/Lifetime!$C36</f>
        <v>148240031.24587405</v>
      </c>
      <c r="GM125">
        <f>('RCP19 scenario'!V38*'Unit emission'!AM81)*3412969.28327645/Lifetime!$C36</f>
        <v>19391410.737378445</v>
      </c>
      <c r="GN125">
        <f>('RCP19 scenario'!W38*'Unit emission'!AN81)*3412969.28327645/Lifetime!$C36</f>
        <v>25430197.242335711</v>
      </c>
      <c r="GO125">
        <f>('RCP19 scenario'!X38*'Unit emission'!AO81)*3412969.28327645/Lifetime!$C36</f>
        <v>139754260.66274256</v>
      </c>
      <c r="GP125">
        <f>('RCP19 scenario'!Y38*'Unit emission'!AP81)*3412969.28327645/Lifetime!$C36</f>
        <v>38473421.899006322</v>
      </c>
      <c r="GQ125">
        <f>('RCP19 scenario'!Z38*'Unit emission'!AQ81)*3412969.28327645/Lifetime!$C36</f>
        <v>33683172.677299514</v>
      </c>
      <c r="GR125">
        <f>('RCP19 scenario'!AA38*'Unit emission'!AR81)*3412969.28327645/Lifetime!$C36</f>
        <v>66305245.46918679</v>
      </c>
      <c r="GS125">
        <f>('RCP19 scenario'!AB38*'Unit emission'!AS81)*3412969.28327645/Lifetime!$C36</f>
        <v>175268765.37029818</v>
      </c>
      <c r="GT125">
        <f>('RCP19 scenario'!AC38*'Unit emission'!AT81)*3412969.28327645/Lifetime!$C36</f>
        <v>74530523.526253566</v>
      </c>
      <c r="GU125">
        <f>('RCP19 scenario'!AD38*'Unit emission'!AU81)*3412969.28327645/Lifetime!$C36</f>
        <v>36673591.642772488</v>
      </c>
      <c r="GV125">
        <f>('RCP19 scenario'!AE38*'Unit emission'!AV81)*3412969.28327645/Lifetime!$C36</f>
        <v>24631110.658433311</v>
      </c>
      <c r="GW125">
        <f>('RCP19 scenario'!AF38*'Unit emission'!AW81)*3412969.28327645/Lifetime!$C36</f>
        <v>26189447.91926581</v>
      </c>
      <c r="GX125">
        <f>('RCP19 scenario'!AG38*'Unit emission'!AX81)*3412969.28327645/Lifetime!$C36</f>
        <v>29794812.300494339</v>
      </c>
      <c r="GY125">
        <f>('RCP19 scenario'!AH38*'Unit emission'!AY81)*3412969.28327645/Lifetime!$C36</f>
        <v>12598628.561729716</v>
      </c>
      <c r="GZ125">
        <f>('RCP19 scenario'!AI38*'Unit emission'!AZ81)*3412969.28327645/Lifetime!$C36</f>
        <v>183806038.75801733</v>
      </c>
      <c r="HA125">
        <f>('RCP19 scenario'!AJ38*'Unit emission'!BA81)*3412969.28327645</f>
        <v>0</v>
      </c>
      <c r="HB125">
        <f>('RCP19 scenario'!AK38*'Unit emission'!AK81)*3412969.28327645/Lifetime!$C36</f>
        <v>277455480.78625411</v>
      </c>
      <c r="HC125">
        <f>('RCP19 scenario'!AL38*'Unit emission'!AL81)*3412969.28327645/Lifetime!$C36</f>
        <v>312947571.96489656</v>
      </c>
      <c r="HD125">
        <f>('RCP19 scenario'!AM38*'Unit emission'!AM81)*3412969.28327645/Lifetime!$C36</f>
        <v>20330651.700439703</v>
      </c>
      <c r="HE125">
        <f>('RCP19 scenario'!AN38*'Unit emission'!AN81)*3412969.28327645/Lifetime!$C36</f>
        <v>92300762.783430621</v>
      </c>
      <c r="HF125">
        <f>('RCP19 scenario'!AO38*'Unit emission'!AO81)*3412969.28327645/Lifetime!$C36</f>
        <v>424119117.96758586</v>
      </c>
      <c r="HG125">
        <f>('RCP19 scenario'!AP38*'Unit emission'!AP81)*3412969.28327645/Lifetime!$C36</f>
        <v>76945615.207234666</v>
      </c>
      <c r="HH125">
        <f>('RCP19 scenario'!AQ38*'Unit emission'!AQ81)*3412969.28327645/Lifetime!$C36</f>
        <v>67366345.354598776</v>
      </c>
      <c r="HI125">
        <f>('RCP19 scenario'!AR38*'Unit emission'!AR81)*3412969.28327645/Lifetime!$C36</f>
        <v>174133676.17385155</v>
      </c>
      <c r="HJ125">
        <f>('RCP19 scenario'!AS38*'Unit emission'!AS81)*3412969.28327645/Lifetime!$C36</f>
        <v>350537530.74059701</v>
      </c>
      <c r="HK125">
        <f>('RCP19 scenario'!AT38*'Unit emission'!AT81)*3412969.28327645/Lifetime!$C36</f>
        <v>149061047.05250713</v>
      </c>
      <c r="HL125">
        <f>('RCP19 scenario'!AU38*'Unit emission'!AU81)*3412969.28327645/Lifetime!$C36</f>
        <v>37232394.249358863</v>
      </c>
      <c r="HM125">
        <f>('RCP19 scenario'!AV38*'Unit emission'!AV81)*3412969.28327645/Lifetime!$C36</f>
        <v>49262169.12345808</v>
      </c>
      <c r="HN125">
        <f>('RCP19 scenario'!AW38*'Unit emission'!AW81)*3412969.28327645/Lifetime!$C36</f>
        <v>52378895.838531695</v>
      </c>
      <c r="HO125">
        <f>('RCP19 scenario'!AX38*'Unit emission'!AX81)*3412969.28327645/Lifetime!$C36</f>
        <v>59588463.624449164</v>
      </c>
      <c r="HP125">
        <f>('RCP19 scenario'!AY38*'Unit emission'!AY81)*3412969.28327645/Lifetime!$C36</f>
        <v>25197068.766024537</v>
      </c>
      <c r="HQ125">
        <f>('RCP19 scenario'!AZ38*'Unit emission'!AZ81)*3412969.28327645/Lifetime!$C36</f>
        <v>367612077.51603532</v>
      </c>
      <c r="HR125">
        <f>('RCP19 scenario'!BA38*'Unit emission'!BA81)*3412969.28327645</f>
        <v>0</v>
      </c>
      <c r="HS125" s="9">
        <f>('RCP19 scenario'!BB38*'Unit emission'!AK81)*3412969.28327645/Lifetime!$C36</f>
        <v>0</v>
      </c>
      <c r="HT125" s="9">
        <f>('RCP19 scenario'!BC38*'Unit emission'!AL81)*3412969.28327645/Lifetime!$C36</f>
        <v>0</v>
      </c>
      <c r="HU125" s="9">
        <f>('RCP19 scenario'!BD38*'Unit emission'!AM81)*3412969.28327645/Lifetime!$C36</f>
        <v>0</v>
      </c>
      <c r="HV125" s="9">
        <f>('RCP19 scenario'!BE38*'Unit emission'!AN81)*3412969.28327645/Lifetime!$C36</f>
        <v>0</v>
      </c>
      <c r="HW125" s="9">
        <f>('RCP19 scenario'!BF38*'Unit emission'!AO81)*3412969.28327645/Lifetime!$C36</f>
        <v>0</v>
      </c>
      <c r="HX125" s="9">
        <f>('RCP19 scenario'!BG38*'Unit emission'!AP81)*3412969.28327645/Lifetime!$C36</f>
        <v>0</v>
      </c>
      <c r="HY125" s="9">
        <f>('RCP19 scenario'!BH38*'Unit emission'!AQ81)*3412969.28327645/Lifetime!$C36</f>
        <v>0</v>
      </c>
      <c r="HZ125" s="9">
        <f>('RCP19 scenario'!BI38*'Unit emission'!AR81)*3412969.28327645/Lifetime!$C36</f>
        <v>0</v>
      </c>
      <c r="IA125" s="9">
        <f>('RCP19 scenario'!BJ38*'Unit emission'!AS81)*3412969.28327645/Lifetime!$C36</f>
        <v>0</v>
      </c>
      <c r="IB125" s="9">
        <f>('RCP19 scenario'!BK38*'Unit emission'!AT81)*3412969.28327645/Lifetime!$C36</f>
        <v>0</v>
      </c>
      <c r="IC125" s="9">
        <f>('RCP19 scenario'!BL38*'Unit emission'!AU81)*3412969.28327645/Lifetime!$C36</f>
        <v>0</v>
      </c>
      <c r="ID125" s="9">
        <f>('RCP19 scenario'!BM38*'Unit emission'!AV81)*3412969.28327645/Lifetime!$C36</f>
        <v>0</v>
      </c>
      <c r="IE125" s="9">
        <f>('RCP19 scenario'!BN38*'Unit emission'!AW81)*3412969.28327645/Lifetime!$C36</f>
        <v>0</v>
      </c>
      <c r="IF125" s="9">
        <f>('RCP19 scenario'!BO38*'Unit emission'!AX81)*3412969.28327645/Lifetime!$C36</f>
        <v>0</v>
      </c>
      <c r="IG125" s="9">
        <f>('RCP19 scenario'!BP38*'Unit emission'!AY81)*3412969.28327645/Lifetime!$C36</f>
        <v>0</v>
      </c>
      <c r="IH125" s="9">
        <f>('RCP19 scenario'!BQ38*'Unit emission'!AZ81)*3412969.28327645/Lifetime!$C36</f>
        <v>0</v>
      </c>
      <c r="II125" s="9">
        <f>('RCP19 scenario'!BR38*'Unit emission'!BA81)*3412969.28327645</f>
        <v>0</v>
      </c>
      <c r="IJ125" s="9">
        <f>('RCP19 scenario'!BS38*'Unit emission'!AK81)*3412969.28327645/Lifetime!$C36</f>
        <v>0</v>
      </c>
      <c r="IK125" s="9">
        <f>('RCP19 scenario'!BT38*'Unit emission'!AL81)*3412969.28327645/Lifetime!$C36</f>
        <v>0</v>
      </c>
      <c r="IL125" s="9">
        <f>('RCP19 scenario'!BU38*'Unit emission'!AM81)*3412969.28327645/Lifetime!$C36</f>
        <v>0</v>
      </c>
      <c r="IM125" s="9">
        <f>('RCP19 scenario'!BV38*'Unit emission'!AN81)*3412969.28327645/Lifetime!$C36</f>
        <v>0</v>
      </c>
      <c r="IN125" s="9">
        <f>('RCP19 scenario'!BW38*'Unit emission'!AO81)*3412969.28327645/Lifetime!$C36</f>
        <v>0</v>
      </c>
      <c r="IO125" s="9">
        <f>('RCP19 scenario'!BX38*'Unit emission'!AP81)*3412969.28327645/Lifetime!$C36</f>
        <v>0</v>
      </c>
      <c r="IP125" s="9">
        <f>('RCP19 scenario'!BY38*'Unit emission'!AQ81)*3412969.28327645/Lifetime!$C36</f>
        <v>0</v>
      </c>
      <c r="IQ125" s="9">
        <f>('RCP19 scenario'!BZ38*'Unit emission'!AR81)*3412969.28327645/Lifetime!$C36</f>
        <v>0</v>
      </c>
      <c r="IR125" s="9">
        <f>('RCP19 scenario'!CA38*'Unit emission'!AS81)*3412969.28327645/Lifetime!$C36</f>
        <v>0</v>
      </c>
      <c r="IS125" s="9">
        <f>('RCP19 scenario'!CB38*'Unit emission'!AT81)*3412969.28327645/Lifetime!$C36</f>
        <v>0</v>
      </c>
      <c r="IT125" s="9">
        <f>('RCP19 scenario'!CC38*'Unit emission'!AU81)*3412969.28327645/Lifetime!$C36</f>
        <v>0</v>
      </c>
      <c r="IU125" s="9">
        <f>('RCP19 scenario'!CD38*'Unit emission'!AV81)*3412969.28327645/Lifetime!$C36</f>
        <v>0</v>
      </c>
      <c r="IV125" s="9">
        <f>('RCP19 scenario'!CE38*'Unit emission'!AW81)*3412969.28327645/Lifetime!$C36</f>
        <v>0</v>
      </c>
      <c r="IW125" s="9">
        <f>('RCP19 scenario'!CF38*'Unit emission'!AX81)*3412969.28327645/Lifetime!$C36</f>
        <v>0</v>
      </c>
      <c r="IX125" s="9">
        <f>('RCP19 scenario'!CG38*'Unit emission'!AY81)*3412969.28327645/Lifetime!$C36</f>
        <v>0</v>
      </c>
      <c r="IY125" s="9">
        <f>('RCP19 scenario'!CH38*'Unit emission'!AZ81)*3412969.28327645/Lifetime!$C36</f>
        <v>0</v>
      </c>
    </row>
    <row r="126" spans="1:259" x14ac:dyDescent="0.25">
      <c r="A126">
        <v>2045</v>
      </c>
      <c r="B126">
        <f>('Base-scenario'!C39*'Unit emission'!C82)*3412969.28327645/Lifetime!$C37</f>
        <v>0</v>
      </c>
      <c r="C126">
        <f>('Base-scenario'!D39*'Unit emission'!D82)*3412969.28327645/Lifetime!$C37</f>
        <v>0</v>
      </c>
      <c r="D126">
        <f>('Base-scenario'!E39*'Unit emission'!E82)*3412969.28327645/Lifetime!$C37</f>
        <v>0</v>
      </c>
      <c r="E126">
        <f>('Base-scenario'!F39*'Unit emission'!F82)*3412969.28327645/Lifetime!$C37</f>
        <v>0</v>
      </c>
      <c r="F126">
        <f>('Base-scenario'!G39*'Unit emission'!G82)*3412969.28327645/Lifetime!$C37</f>
        <v>0</v>
      </c>
      <c r="G126">
        <f>('Base-scenario'!H39*'Unit emission'!H82)*3412969.28327645/Lifetime!$C37</f>
        <v>0</v>
      </c>
      <c r="H126">
        <f>('Base-scenario'!I39*'Unit emission'!I82)*3412969.28327645/Lifetime!$C37</f>
        <v>0</v>
      </c>
      <c r="I126">
        <f>('Base-scenario'!J39*'Unit emission'!J82)*3412969.28327645/Lifetime!$C37</f>
        <v>0</v>
      </c>
      <c r="J126">
        <f>('Base-scenario'!K39*'Unit emission'!K82)*3412969.28327645/Lifetime!$C37</f>
        <v>0</v>
      </c>
      <c r="K126">
        <f>('Base-scenario'!L39*'Unit emission'!L82)*3412969.28327645/Lifetime!$C37</f>
        <v>0</v>
      </c>
      <c r="L126">
        <f>('Base-scenario'!M39*'Unit emission'!M82)*3412969.28327645/Lifetime!$C37</f>
        <v>0</v>
      </c>
      <c r="M126">
        <f>('Base-scenario'!N39*'Unit emission'!N82)*3412969.28327645/Lifetime!$C37</f>
        <v>0</v>
      </c>
      <c r="N126">
        <f>('Base-scenario'!O39*'Unit emission'!O82)*3412969.28327645/Lifetime!$C37</f>
        <v>0</v>
      </c>
      <c r="O126">
        <f>('Base-scenario'!P39*'Unit emission'!P82)*3412969.28327645/Lifetime!$C37</f>
        <v>0</v>
      </c>
      <c r="P126">
        <f>('Base-scenario'!Q39*'Unit emission'!Q82)*3412969.28327645/Lifetime!$C37</f>
        <v>0</v>
      </c>
      <c r="Q126">
        <f>('Base-scenario'!R39*'Unit emission'!R82)*3412969.28327645/Lifetime!$C37</f>
        <v>0</v>
      </c>
      <c r="R126">
        <v>35</v>
      </c>
      <c r="S126">
        <f>('Base-scenario'!T39*'Unit emission'!C82)*3412969.28327645/Lifetime!$C37</f>
        <v>-33188630.169653341</v>
      </c>
      <c r="T126">
        <f>('Base-scenario'!U39*'Unit emission'!D82)*3412969.28327645/Lifetime!$C37</f>
        <v>300979563.69962841</v>
      </c>
      <c r="U126">
        <f>('Base-scenario'!V39*'Unit emission'!E82)*3412969.28327645/Lifetime!$C37</f>
        <v>51311657.87111897</v>
      </c>
      <c r="V126">
        <f>('Base-scenario'!W39*'Unit emission'!F82)*3412969.28327645/Lifetime!$C37</f>
        <v>42217936.482655935</v>
      </c>
      <c r="W126">
        <f>('Base-scenario'!X39*'Unit emission'!G82)*3412969.28327645/Lifetime!$C37</f>
        <v>-16820952.452615753</v>
      </c>
      <c r="X126">
        <f>('Base-scenario'!Y39*'Unit emission'!H82)*3412969.28327645/Lifetime!$C37</f>
        <v>26869881.06209863</v>
      </c>
      <c r="Y126">
        <f>('Base-scenario'!Z39*'Unit emission'!I82)*3412969.28327645/Lifetime!$C37</f>
        <v>38804744.683667749</v>
      </c>
      <c r="Z126">
        <f>('Base-scenario'!AA39*'Unit emission'!J82)*3412969.28327645/Lifetime!$C37</f>
        <v>173477842.55919775</v>
      </c>
      <c r="AA126">
        <f>('Base-scenario'!AB39*'Unit emission'!K82)*3412969.28327645/Lifetime!$C37</f>
        <v>462408009.95894545</v>
      </c>
      <c r="AB126">
        <f>('Base-scenario'!AC39*'Unit emission'!L82)*3412969.28327645/Lifetime!$C37</f>
        <v>117080062.37729423</v>
      </c>
      <c r="AC126">
        <f>('Base-scenario'!AD39*'Unit emission'!M82)*3412969.28327645/Lifetime!$C37</f>
        <v>87417861.425145164</v>
      </c>
      <c r="AD126">
        <f>('Base-scenario'!AE39*'Unit emission'!N82)*3412969.28327645/Lifetime!$C37</f>
        <v>21259337.101700377</v>
      </c>
      <c r="AE126">
        <f>('Base-scenario'!AF39*'Unit emission'!O82)*3412969.28327645/Lifetime!$C37</f>
        <v>48945338.52121415</v>
      </c>
      <c r="AF126">
        <f>('Base-scenario'!AG39*'Unit emission'!P82)*3412969.28327645/Lifetime!$C37</f>
        <v>54974236.406792097</v>
      </c>
      <c r="AG126">
        <f>('Base-scenario'!AH39*'Unit emission'!Q82)*3412969.28327645/Lifetime!$C37</f>
        <v>53619009.775227055</v>
      </c>
      <c r="AH126">
        <f>('Base-scenario'!AI39*'Unit emission'!R82)*3412969.28327645/Lifetime!$C37</f>
        <v>162675753.46765628</v>
      </c>
      <c r="AI126">
        <v>35</v>
      </c>
      <c r="AJ126">
        <f>('Base-scenario'!AK39*'Unit emission'!C82)*3412969.28327645/Lifetime!$C37</f>
        <v>-66377260.339306682</v>
      </c>
      <c r="AK126">
        <f>('Base-scenario'!AL39*'Unit emission'!D82)*3412969.28327645/Lifetime!$C37</f>
        <v>601940594.36000609</v>
      </c>
      <c r="AL126">
        <f>('Base-scenario'!AM39*'Unit emission'!E82)*3412969.28327645/Lifetime!$C37</f>
        <v>181159808.76514551</v>
      </c>
      <c r="AM126">
        <f>('Base-scenario'!AN39*'Unit emission'!F82)*3412969.28327645/Lifetime!$C37</f>
        <v>116234257.39092074</v>
      </c>
      <c r="AN126">
        <f>('Base-scenario'!AO39*'Unit emission'!G82)*3412969.28327645/Lifetime!$C37</f>
        <v>-33641904.905231506</v>
      </c>
      <c r="AO126">
        <f>('Base-scenario'!AP39*'Unit emission'!H82)*3412969.28327645/Lifetime!$C37</f>
        <v>53739762.12419726</v>
      </c>
      <c r="AP126">
        <f>('Base-scenario'!AQ39*'Unit emission'!I82)*3412969.28327645/Lifetime!$C37</f>
        <v>77601044.355084583</v>
      </c>
      <c r="AQ126">
        <f>('Base-scenario'!AR39*'Unit emission'!J82)*3412969.28327645/Lifetime!$C37</f>
        <v>346948258.71632135</v>
      </c>
      <c r="AR126">
        <f>('Base-scenario'!AS39*'Unit emission'!K82)*3412969.28327645/Lifetime!$C37</f>
        <v>806071737.49578965</v>
      </c>
      <c r="AS126">
        <f>('Base-scenario'!AT39*'Unit emission'!L82)*3412969.28327645/Lifetime!$C37</f>
        <v>234160124.75458845</v>
      </c>
      <c r="AT126">
        <f>('Base-scenario'!AU39*'Unit emission'!M82)*3412969.28327645/Lifetime!$C37</f>
        <v>174835722.85028943</v>
      </c>
      <c r="AU126">
        <f>('Base-scenario'!AV39*'Unit emission'!N82)*3412969.28327645/Lifetime!$C37</f>
        <v>42517523.73662924</v>
      </c>
      <c r="AV126">
        <f>('Base-scenario'!AW39*'Unit emission'!O82)*3412969.28327645/Lifetime!$C37</f>
        <v>97890677.0424283</v>
      </c>
      <c r="AW126">
        <f>('Base-scenario'!AX39*'Unit emission'!P82)*3412969.28327645/Lifetime!$C37</f>
        <v>109948472.81358436</v>
      </c>
      <c r="AX126">
        <f>('Base-scenario'!AY39*'Unit emission'!Q82)*3412969.28327645/Lifetime!$C37</f>
        <v>107238019.55045411</v>
      </c>
      <c r="AY126">
        <f>('Base-scenario'!AZ39*'Unit emission'!R82)*3412969.28327645/Lifetime!$C37</f>
        <v>319439623.75334376</v>
      </c>
      <c r="AZ126">
        <v>35</v>
      </c>
      <c r="BA126" s="9">
        <f>('Base-scenario'!BB39*'Unit emission'!C82)*3412969.28327645/Lifetime!$C37</f>
        <v>0</v>
      </c>
      <c r="BB126" s="9">
        <f>('Base-scenario'!BC39*'Unit emission'!D82)*3412969.28327645/Lifetime!$C37</f>
        <v>0</v>
      </c>
      <c r="BC126" s="9">
        <f>('Base-scenario'!BD39*'Unit emission'!E82)*3412969.28327645/Lifetime!$C37</f>
        <v>0</v>
      </c>
      <c r="BD126" s="9">
        <f>('Base-scenario'!BE39*'Unit emission'!F82)*3412969.28327645/Lifetime!$C37</f>
        <v>0</v>
      </c>
      <c r="BE126" s="9">
        <f>('Base-scenario'!BF39*'Unit emission'!G82)*3412969.28327645/Lifetime!$C37</f>
        <v>0</v>
      </c>
      <c r="BF126" s="9">
        <f>('Base-scenario'!BG39*'Unit emission'!H82)*3412969.28327645/Lifetime!$C37</f>
        <v>0</v>
      </c>
      <c r="BG126" s="9">
        <f>('Base-scenario'!BH39*'Unit emission'!I82)*3412969.28327645/Lifetime!$C37</f>
        <v>0</v>
      </c>
      <c r="BH126" s="9">
        <f>('Base-scenario'!BI39*'Unit emission'!J82)*3412969.28327645/Lifetime!$C37</f>
        <v>0</v>
      </c>
      <c r="BI126" s="9">
        <f>('Base-scenario'!BJ39*'Unit emission'!K82)*3412969.28327645/Lifetime!$C37</f>
        <v>0</v>
      </c>
      <c r="BJ126" s="9">
        <f>('Base-scenario'!BK39*'Unit emission'!L82)*3412969.28327645/Lifetime!$C37</f>
        <v>0</v>
      </c>
      <c r="BK126" s="9">
        <f>('Base-scenario'!BL39*'Unit emission'!M82)*3412969.28327645/Lifetime!$C37</f>
        <v>0</v>
      </c>
      <c r="BL126" s="9">
        <f>('Base-scenario'!BM39*'Unit emission'!N82)*3412969.28327645/Lifetime!$C37</f>
        <v>0</v>
      </c>
      <c r="BM126" s="9">
        <f>('Base-scenario'!BN39*'Unit emission'!O82)*3412969.28327645/Lifetime!$C37</f>
        <v>0</v>
      </c>
      <c r="BN126" s="9">
        <f>('Base-scenario'!BO39*'Unit emission'!P82)*3412969.28327645/Lifetime!$C37</f>
        <v>0</v>
      </c>
      <c r="BO126" s="9">
        <f>('Base-scenario'!BP39*'Unit emission'!Q82)*3412969.28327645/Lifetime!$C37</f>
        <v>0</v>
      </c>
      <c r="BP126" s="9">
        <f>('Base-scenario'!BQ39*'Unit emission'!R82)*3412969.28327645/Lifetime!$C37</f>
        <v>0</v>
      </c>
      <c r="BQ126" s="9">
        <v>35</v>
      </c>
      <c r="BR126" s="9">
        <f>('Base-scenario'!BS39*'Unit emission'!C82)*3412969.28327645/Lifetime!$C37</f>
        <v>0</v>
      </c>
      <c r="BS126" s="9">
        <f>('Base-scenario'!BT39*'Unit emission'!D82)*3412969.28327645/Lifetime!$C37</f>
        <v>0</v>
      </c>
      <c r="BT126" s="9">
        <f>('Base-scenario'!BU39*'Unit emission'!E82)*3412969.28327645/Lifetime!$C37</f>
        <v>0</v>
      </c>
      <c r="BU126" s="9">
        <f>('Base-scenario'!BV39*'Unit emission'!F82)*3412969.28327645/Lifetime!$C37</f>
        <v>0</v>
      </c>
      <c r="BV126" s="9">
        <f>('Base-scenario'!BW39*'Unit emission'!G82)*3412969.28327645/Lifetime!$C37</f>
        <v>0</v>
      </c>
      <c r="BW126" s="9">
        <f>('Base-scenario'!BX39*'Unit emission'!H82)*3412969.28327645/Lifetime!$C37</f>
        <v>0</v>
      </c>
      <c r="BX126" s="9">
        <f>('Base-scenario'!BY39*'Unit emission'!I82)*3412969.28327645/Lifetime!$C37</f>
        <v>0</v>
      </c>
      <c r="BY126" s="9">
        <f>('Base-scenario'!BZ39*'Unit emission'!J82)*3412969.28327645/Lifetime!$C37</f>
        <v>0</v>
      </c>
      <c r="BZ126" s="9">
        <f>('Base-scenario'!CA39*'Unit emission'!K82)*3412969.28327645/Lifetime!$C37</f>
        <v>0</v>
      </c>
      <c r="CA126" s="9">
        <f>('Base-scenario'!CB39*'Unit emission'!L82)*3412969.28327645/Lifetime!$C37</f>
        <v>0</v>
      </c>
      <c r="CB126" s="9">
        <f>('Base-scenario'!CC39*'Unit emission'!M82)*3412969.28327645/Lifetime!$C37</f>
        <v>0</v>
      </c>
      <c r="CC126" s="9">
        <f>('Base-scenario'!CD39*'Unit emission'!N82)*3412969.28327645/Lifetime!$C37</f>
        <v>0</v>
      </c>
      <c r="CD126" s="9">
        <f>('Base-scenario'!CE39*'Unit emission'!O82)*3412969.28327645/Lifetime!$C37</f>
        <v>0</v>
      </c>
      <c r="CE126" s="9">
        <f>('Base-scenario'!CF39*'Unit emission'!P82)*3412969.28327645/Lifetime!$C37</f>
        <v>0</v>
      </c>
      <c r="CF126" s="9">
        <f>('Base-scenario'!CG39*'Unit emission'!Q82)*3412969.28327645/Lifetime!$C37</f>
        <v>0</v>
      </c>
      <c r="CG126" s="9">
        <f>('Base-scenario'!CH39*'Unit emission'!R82)*3412969.28327645/Lifetime!$C37</f>
        <v>0</v>
      </c>
      <c r="CJ126">
        <v>2045</v>
      </c>
      <c r="CK126">
        <f>('RCP26 scenario'!C39*'Unit emission'!T82)*3412969.28327645/Lifetime!$C37</f>
        <v>0</v>
      </c>
      <c r="CL126">
        <f>('RCP26 scenario'!D39*'Unit emission'!U82)*3412969.28327645/Lifetime!$C37</f>
        <v>0</v>
      </c>
      <c r="CM126">
        <f>('RCP26 scenario'!E39*'Unit emission'!V82)*3412969.28327645/Lifetime!$C37</f>
        <v>0</v>
      </c>
      <c r="CN126">
        <f>('RCP26 scenario'!F39*'Unit emission'!W82)*3412969.28327645/Lifetime!$C37</f>
        <v>0</v>
      </c>
      <c r="CO126">
        <f>('RCP26 scenario'!G39*'Unit emission'!X82)*3412969.28327645/Lifetime!$C37</f>
        <v>0</v>
      </c>
      <c r="CP126">
        <f>('RCP26 scenario'!H39*'Unit emission'!Y82)*3412969.28327645/Lifetime!$C37</f>
        <v>0</v>
      </c>
      <c r="CQ126">
        <f>('RCP26 scenario'!I39*'Unit emission'!Z82)*3412969.28327645/Lifetime!$C37</f>
        <v>0</v>
      </c>
      <c r="CR126">
        <f>('RCP26 scenario'!J39*'Unit emission'!AA82)*3412969.28327645/Lifetime!$C37</f>
        <v>0</v>
      </c>
      <c r="CS126">
        <f>('RCP26 scenario'!K39*'Unit emission'!AB82)*3412969.28327645/Lifetime!$C37</f>
        <v>0</v>
      </c>
      <c r="CT126">
        <f>('RCP26 scenario'!L39*'Unit emission'!AC82)*3412969.28327645/Lifetime!$C37</f>
        <v>0</v>
      </c>
      <c r="CU126">
        <f>('RCP26 scenario'!M39*'Unit emission'!AD82)*3412969.28327645/Lifetime!$C37</f>
        <v>0</v>
      </c>
      <c r="CV126">
        <f>('RCP26 scenario'!N39*'Unit emission'!AE82)*3412969.28327645/Lifetime!$C37</f>
        <v>0</v>
      </c>
      <c r="CW126">
        <f>('RCP26 scenario'!O39*'Unit emission'!AF82)*3412969.28327645/Lifetime!$C37</f>
        <v>0</v>
      </c>
      <c r="CX126">
        <f>('RCP26 scenario'!P39*'Unit emission'!AG82)*3412969.28327645/Lifetime!$C37</f>
        <v>0</v>
      </c>
      <c r="CY126">
        <f>('RCP26 scenario'!Q39*'Unit emission'!AH82)*3412969.28327645/Lifetime!$C37</f>
        <v>0</v>
      </c>
      <c r="CZ126">
        <f>('RCP26 scenario'!R39*'Unit emission'!AI82)*3412969.28327645/Lifetime!$C37</f>
        <v>0</v>
      </c>
      <c r="DA126">
        <f>('RCP26 scenario'!S39*'Unit emission'!AJ82)*3412969.28327645</f>
        <v>0</v>
      </c>
      <c r="DB126">
        <f>('RCP26 scenario'!T39*'Unit emission'!T82)*3412969.28327645/Lifetime!$C37</f>
        <v>323455570.29902834</v>
      </c>
      <c r="DC126">
        <f>('RCP26 scenario'!U39*'Unit emission'!U82)*3412969.28327645/Lifetime!$C37</f>
        <v>145146266.09021086</v>
      </c>
      <c r="DD126">
        <f>('RCP26 scenario'!V39*'Unit emission'!V82)*3412969.28327645/Lifetime!$C37</f>
        <v>12411812.815578047</v>
      </c>
      <c r="DE126">
        <f>('RCP26 scenario'!W39*'Unit emission'!W82)*3412969.28327645/Lifetime!$C37</f>
        <v>31870463.196249031</v>
      </c>
      <c r="DF126">
        <f>('RCP26 scenario'!X39*'Unit emission'!X82)*3412969.28327645/Lifetime!$C37</f>
        <v>188305651.72400567</v>
      </c>
      <c r="DG126">
        <f>('RCP26 scenario'!Y39*'Unit emission'!Y82)*3412969.28327645/Lifetime!$C37</f>
        <v>30961105.447957143</v>
      </c>
      <c r="DH126">
        <f>('RCP26 scenario'!Z39*'Unit emission'!Z82)*3412969.28327645/Lifetime!$C37</f>
        <v>21978957.159125373</v>
      </c>
      <c r="DI126">
        <f>('RCP26 scenario'!AA39*'Unit emission'!AA82)*3412969.28327645/Lifetime!$C37</f>
        <v>105936248.3145396</v>
      </c>
      <c r="DJ126">
        <f>('RCP26 scenario'!AB39*'Unit emission'!AB82)*3412969.28327645/Lifetime!$C37</f>
        <v>308009296.99487567</v>
      </c>
      <c r="DK126">
        <f>('RCP26 scenario'!AC39*'Unit emission'!AC82)*3412969.28327645/Lifetime!$C37</f>
        <v>67799062.381337404</v>
      </c>
      <c r="DL126">
        <f>('RCP26 scenario'!AD39*'Unit emission'!AD82)*3412969.28327645/Lifetime!$C37</f>
        <v>37235716.712195382</v>
      </c>
      <c r="DM126">
        <f>('RCP26 scenario'!AE39*'Unit emission'!AE82)*3412969.28327645/Lifetime!$C37</f>
        <v>25011134.570535623</v>
      </c>
      <c r="DN126">
        <f>('RCP26 scenario'!AF39*'Unit emission'!AF82)*3412969.28327645/Lifetime!$C37</f>
        <v>38724335.31309709</v>
      </c>
      <c r="DO126">
        <f>('RCP26 scenario'!AG39*'Unit emission'!AG82)*3412969.28327645/Lifetime!$C37</f>
        <v>16618324.257354323</v>
      </c>
      <c r="DP126">
        <f>('RCP26 scenario'!AH39*'Unit emission'!AH82)*3412969.28327645/Lifetime!$C37</f>
        <v>26703502.381207619</v>
      </c>
      <c r="DQ126">
        <f>('RCP26 scenario'!AI39*'Unit emission'!AI82)*3412969.28327645/Lifetime!$C37</f>
        <v>51038755.842605829</v>
      </c>
      <c r="DR126">
        <f>('RCP26 scenario'!AJ39*'Unit emission'!AJ82)*3412969.28327645</f>
        <v>0</v>
      </c>
      <c r="DS126">
        <f>('RCP26 scenario'!AK39*'Unit emission'!T82)*3412969.28327645/Lifetime!$C37</f>
        <v>987394584.08254564</v>
      </c>
      <c r="DT126">
        <f>('RCP26 scenario'!AL39*'Unit emission'!U82)*3412969.28327645/Lifetime!$C37</f>
        <v>565977596.57069004</v>
      </c>
      <c r="DU126">
        <f>('RCP26 scenario'!AM39*'Unit emission'!V82)*3412969.28327645/Lifetime!$C37</f>
        <v>12752823.042502519</v>
      </c>
      <c r="DV126">
        <f>('RCP26 scenario'!AN39*'Unit emission'!W82)*3412969.28327645/Lifetime!$C37</f>
        <v>107447824.15898186</v>
      </c>
      <c r="DW126">
        <f>('RCP26 scenario'!AO39*'Unit emission'!X82)*3412969.28327645/Lifetime!$C37</f>
        <v>511273590.04176533</v>
      </c>
      <c r="DX126">
        <f>('RCP26 scenario'!AP39*'Unit emission'!Y82)*3412969.28327645/Lifetime!$C37</f>
        <v>61921977.994619168</v>
      </c>
      <c r="DY126">
        <f>('RCP26 scenario'!AQ39*'Unit emission'!Z82)*3412969.28327645/Lifetime!$C37</f>
        <v>43946294.358663939</v>
      </c>
      <c r="DZ126">
        <f>('RCP26 scenario'!AR39*'Unit emission'!AA82)*3412969.28327645/Lifetime!$C37</f>
        <v>211872496.62908012</v>
      </c>
      <c r="EA126">
        <f>('RCP26 scenario'!AS39*'Unit emission'!AB82)*3412969.28327645/Lifetime!$C37</f>
        <v>616018593.98975134</v>
      </c>
      <c r="EB126">
        <f>('RCP26 scenario'!AT39*'Unit emission'!AC82)*3412969.28327645/Lifetime!$C37</f>
        <v>135598124.76267427</v>
      </c>
      <c r="EC126">
        <f>('RCP26 scenario'!AU39*'Unit emission'!AD82)*3412969.28327645/Lifetime!$C37</f>
        <v>46021909.036511265</v>
      </c>
      <c r="ED126">
        <f>('RCP26 scenario'!AV39*'Unit emission'!AE82)*3412969.28327645/Lifetime!$C37</f>
        <v>50022204.046072252</v>
      </c>
      <c r="EE126">
        <f>('RCP26 scenario'!AW39*'Unit emission'!AF82)*3412969.28327645/Lifetime!$C37</f>
        <v>77447772.95545949</v>
      </c>
      <c r="EF126">
        <f>('RCP26 scenario'!AX39*'Unit emission'!AG82)*3412969.28327645/Lifetime!$C37</f>
        <v>16751254.120523505</v>
      </c>
      <c r="EG126">
        <f>('RCP26 scenario'!AY39*'Unit emission'!AH82)*3412969.28327645/Lifetime!$C37</f>
        <v>53405798.581176281</v>
      </c>
      <c r="EH126">
        <f>('RCP26 scenario'!AZ39*'Unit emission'!AI82)*3412969.28327645/Lifetime!$C37</f>
        <v>82774018.095146492</v>
      </c>
      <c r="EI126">
        <f>('RCP26 scenario'!BA39*'Unit emission'!AJ82)*3412969.28327645</f>
        <v>0</v>
      </c>
      <c r="EJ126" s="9">
        <f>('RCP26 scenario'!BB39*'Unit emission'!T82)*3412969.28327645/Lifetime!$C37</f>
        <v>0</v>
      </c>
      <c r="EK126" s="9">
        <f>('RCP26 scenario'!BC39*'Unit emission'!U82)*3412969.28327645/Lifetime!$C37</f>
        <v>0</v>
      </c>
      <c r="EL126" s="9">
        <f>('RCP26 scenario'!BD39*'Unit emission'!V82)*3412969.28327645/Lifetime!$C37</f>
        <v>0</v>
      </c>
      <c r="EM126" s="9">
        <f>('RCP26 scenario'!BE39*'Unit emission'!W82)*3412969.28327645/Lifetime!$C37</f>
        <v>0</v>
      </c>
      <c r="EN126" s="9">
        <f>('RCP26 scenario'!BF39*'Unit emission'!X82)*3412969.28327645/Lifetime!$C37</f>
        <v>0</v>
      </c>
      <c r="EO126" s="9">
        <f>('RCP26 scenario'!BG39*'Unit emission'!Y82)*3412969.28327645/Lifetime!$C37</f>
        <v>0</v>
      </c>
      <c r="EP126" s="9">
        <f>('RCP26 scenario'!BH39*'Unit emission'!Z82)*3412969.28327645/Lifetime!$C37</f>
        <v>0</v>
      </c>
      <c r="EQ126" s="9">
        <f>('RCP26 scenario'!BI39*'Unit emission'!AA82)*3412969.28327645/Lifetime!$C37</f>
        <v>0</v>
      </c>
      <c r="ER126" s="9">
        <f>('RCP26 scenario'!BJ39*'Unit emission'!AB82)*3412969.28327645/Lifetime!$C37</f>
        <v>0</v>
      </c>
      <c r="ES126" s="9">
        <f>('RCP26 scenario'!BK39*'Unit emission'!AC82)*3412969.28327645/Lifetime!$C37</f>
        <v>0</v>
      </c>
      <c r="ET126" s="9">
        <f>('RCP26 scenario'!BL39*'Unit emission'!AD82)*3412969.28327645/Lifetime!$C37</f>
        <v>0</v>
      </c>
      <c r="EU126" s="9">
        <f>('RCP26 scenario'!BM39*'Unit emission'!AE82)*3412969.28327645/Lifetime!$C37</f>
        <v>0</v>
      </c>
      <c r="EV126" s="9">
        <f>('RCP26 scenario'!BN39*'Unit emission'!AF82)*3412969.28327645/Lifetime!$C37</f>
        <v>0</v>
      </c>
      <c r="EW126" s="9">
        <f>('RCP26 scenario'!BO39*'Unit emission'!AG82)*3412969.28327645/Lifetime!$C37</f>
        <v>0</v>
      </c>
      <c r="EX126" s="9">
        <f>('RCP26 scenario'!BP39*'Unit emission'!AH82)*3412969.28327645/Lifetime!$C37</f>
        <v>0</v>
      </c>
      <c r="EY126" s="9">
        <f>('RCP26 scenario'!BQ39*'Unit emission'!AI82)*3412969.28327645/Lifetime!$C37</f>
        <v>0</v>
      </c>
      <c r="EZ126" s="9">
        <f>('RCP26 scenario'!BR39*'Unit emission'!AJ82)*3412969.28327645</f>
        <v>0</v>
      </c>
      <c r="FA126" s="9">
        <f>('RCP26 scenario'!BS39*'Unit emission'!T82)*3412969.28327645/Lifetime!$C37</f>
        <v>0</v>
      </c>
      <c r="FB126" s="9">
        <f>('RCP26 scenario'!BT39*'Unit emission'!U82)*3412969.28327645/Lifetime!$C37</f>
        <v>0</v>
      </c>
      <c r="FC126" s="9">
        <f>('RCP26 scenario'!BU39*'Unit emission'!V82)*3412969.28327645/Lifetime!$C37</f>
        <v>0</v>
      </c>
      <c r="FD126" s="9">
        <f>('RCP26 scenario'!BV39*'Unit emission'!W82)*3412969.28327645/Lifetime!$C37</f>
        <v>0</v>
      </c>
      <c r="FE126" s="9">
        <f>('RCP26 scenario'!BW39*'Unit emission'!X82)*3412969.28327645/Lifetime!$C37</f>
        <v>0</v>
      </c>
      <c r="FF126" s="9">
        <f>('RCP26 scenario'!BX39*'Unit emission'!Y82)*3412969.28327645/Lifetime!$C37</f>
        <v>0</v>
      </c>
      <c r="FG126" s="9">
        <f>('RCP26 scenario'!BY39*'Unit emission'!Z82)*3412969.28327645/Lifetime!$C37</f>
        <v>0</v>
      </c>
      <c r="FH126" s="9">
        <f>('RCP26 scenario'!BZ39*'Unit emission'!AA82)*3412969.28327645/Lifetime!$C37</f>
        <v>0</v>
      </c>
      <c r="FI126" s="9">
        <f>('RCP26 scenario'!CA39*'Unit emission'!AB82)*3412969.28327645/Lifetime!$C37</f>
        <v>0</v>
      </c>
      <c r="FJ126" s="9">
        <f>('RCP26 scenario'!CB39*'Unit emission'!AC82)*3412969.28327645/Lifetime!$C37</f>
        <v>0</v>
      </c>
      <c r="FK126" s="9">
        <f>('RCP26 scenario'!CC39*'Unit emission'!AD82)*3412969.28327645/Lifetime!$C37</f>
        <v>0</v>
      </c>
      <c r="FL126" s="9">
        <f>('RCP26 scenario'!CD39*'Unit emission'!AE82)*3412969.28327645/Lifetime!$C37</f>
        <v>0</v>
      </c>
      <c r="FM126" s="9">
        <f>('RCP26 scenario'!CE39*'Unit emission'!AF82)*3412969.28327645/Lifetime!$C37</f>
        <v>0</v>
      </c>
      <c r="FN126" s="9">
        <f>('RCP26 scenario'!CF39*'Unit emission'!AG82)*3412969.28327645/Lifetime!$C37</f>
        <v>0</v>
      </c>
      <c r="FO126" s="9">
        <f>('RCP26 scenario'!CG39*'Unit emission'!AH82)*3412969.28327645/Lifetime!$C37</f>
        <v>0</v>
      </c>
      <c r="FP126" s="9">
        <f>('RCP26 scenario'!CH39*'Unit emission'!AI82)*3412969.28327645/Lifetime!$C37</f>
        <v>0</v>
      </c>
      <c r="FS126">
        <v>2045</v>
      </c>
      <c r="FT126">
        <f>('RCP19 scenario'!C39*'Unit emission'!AK82)*3412969.28327645/Lifetime!$C37</f>
        <v>0</v>
      </c>
      <c r="FU126">
        <f>('RCP19 scenario'!D39*'Unit emission'!AL82)*3412969.28327645/Lifetime!$C37</f>
        <v>0</v>
      </c>
      <c r="FV126">
        <f>('RCP19 scenario'!E39*'Unit emission'!AM82)*3412969.28327645/Lifetime!$C37</f>
        <v>0</v>
      </c>
      <c r="FW126">
        <f>('RCP19 scenario'!F39*'Unit emission'!AN82)*3412969.28327645/Lifetime!$C37</f>
        <v>0</v>
      </c>
      <c r="FX126">
        <f>('RCP19 scenario'!G39*'Unit emission'!AO82)*3412969.28327645/Lifetime!$C37</f>
        <v>0</v>
      </c>
      <c r="FY126">
        <f>('RCP19 scenario'!H39*'Unit emission'!AP82)*3412969.28327645/Lifetime!$C37</f>
        <v>0</v>
      </c>
      <c r="FZ126">
        <f>('RCP19 scenario'!I39*'Unit emission'!AQ82)*3412969.28327645/Lifetime!$C37</f>
        <v>0</v>
      </c>
      <c r="GA126">
        <f>('RCP19 scenario'!J39*'Unit emission'!AR82)*3412969.28327645/Lifetime!$C37</f>
        <v>0</v>
      </c>
      <c r="GB126">
        <f>('RCP19 scenario'!K39*'Unit emission'!AS82)*3412969.28327645/Lifetime!$C37</f>
        <v>0</v>
      </c>
      <c r="GC126">
        <f>('RCP19 scenario'!L39*'Unit emission'!AT82)*3412969.28327645/Lifetime!$C37</f>
        <v>0</v>
      </c>
      <c r="GD126">
        <f>('RCP19 scenario'!M39*'Unit emission'!AU82)*3412969.28327645/Lifetime!$C37</f>
        <v>0</v>
      </c>
      <c r="GE126">
        <f>('RCP19 scenario'!N39*'Unit emission'!AV82)*3412969.28327645/Lifetime!$C37</f>
        <v>0</v>
      </c>
      <c r="GF126">
        <f>('RCP19 scenario'!O39*'Unit emission'!AW82)*3412969.28327645/Lifetime!$C37</f>
        <v>0</v>
      </c>
      <c r="GG126">
        <f>('RCP19 scenario'!P39*'Unit emission'!AX82)*3412969.28327645/Lifetime!$C37</f>
        <v>0</v>
      </c>
      <c r="GH126">
        <f>('RCP19 scenario'!Q39*'Unit emission'!AY82)*3412969.28327645/Lifetime!$C37</f>
        <v>0</v>
      </c>
      <c r="GI126">
        <f>('RCP19 scenario'!R39*'Unit emission'!AZ82)*3412969.28327645/Lifetime!$C37</f>
        <v>0</v>
      </c>
      <c r="GJ126">
        <f>('RCP19 scenario'!S39*'Unit emission'!BA82)*3412969.28327645</f>
        <v>0</v>
      </c>
      <c r="GK126">
        <f>('RCP19 scenario'!T39*'Unit emission'!AK82)*3412969.28327645/Lifetime!$C37</f>
        <v>166848430.76153252</v>
      </c>
      <c r="GL126">
        <f>('RCP19 scenario'!U39*'Unit emission'!AL82)*3412969.28327645/Lifetime!$C37</f>
        <v>96492770.961237356</v>
      </c>
      <c r="GM126">
        <f>('RCP19 scenario'!V39*'Unit emission'!AM82)*3412969.28327645/Lifetime!$C37</f>
        <v>56083201.830270842</v>
      </c>
      <c r="GN126">
        <f>('RCP19 scenario'!W39*'Unit emission'!AN82)*3412969.28327645/Lifetime!$C37</f>
        <v>30644999.014434811</v>
      </c>
      <c r="GO126">
        <f>('RCP19 scenario'!X39*'Unit emission'!AO82)*3412969.28327645/Lifetime!$C37</f>
        <v>140179630.45163211</v>
      </c>
      <c r="GP126">
        <f>('RCP19 scenario'!Y39*'Unit emission'!AP82)*3412969.28327645/Lifetime!$C37</f>
        <v>34614225.95969402</v>
      </c>
      <c r="GQ126">
        <f>('RCP19 scenario'!Z39*'Unit emission'!AQ82)*3412969.28327645/Lifetime!$C37</f>
        <v>22292948.157213878</v>
      </c>
      <c r="GR126">
        <f>('RCP19 scenario'!AA39*'Unit emission'!AR82)*3412969.28327645/Lifetime!$C37</f>
        <v>105633451.75874099</v>
      </c>
      <c r="GS126">
        <f>('RCP19 scenario'!AB39*'Unit emission'!AS82)*3412969.28327645/Lifetime!$C37</f>
        <v>208516753.70532069</v>
      </c>
      <c r="GT126">
        <f>('RCP19 scenario'!AC39*'Unit emission'!AT82)*3412969.28327645/Lifetime!$C37</f>
        <v>71448010.555891544</v>
      </c>
      <c r="GU126">
        <f>('RCP19 scenario'!AD39*'Unit emission'!AU82)*3412969.28327645/Lifetime!$C37</f>
        <v>43090260.899050444</v>
      </c>
      <c r="GV126">
        <f>('RCP19 scenario'!AE39*'Unit emission'!AV82)*3412969.28327645/Lifetime!$C37</f>
        <v>20598009.178625286</v>
      </c>
      <c r="GW126">
        <f>('RCP19 scenario'!AF39*'Unit emission'!AW82)*3412969.28327645/Lifetime!$C37</f>
        <v>26279128.551099155</v>
      </c>
      <c r="GX126">
        <f>('RCP19 scenario'!AG39*'Unit emission'!AX82)*3412969.28327645/Lifetime!$C37</f>
        <v>25396382.110886764</v>
      </c>
      <c r="GY126">
        <f>('RCP19 scenario'!AH39*'Unit emission'!AY82)*3412969.28327645/Lifetime!$C37</f>
        <v>8954001.7201677319</v>
      </c>
      <c r="GZ126">
        <f>('RCP19 scenario'!AI39*'Unit emission'!AZ82)*3412969.28327645/Lifetime!$C37</f>
        <v>149744845.96962795</v>
      </c>
      <c r="HA126">
        <f>('RCP19 scenario'!AJ39*'Unit emission'!BA82)*3412969.28327645</f>
        <v>0</v>
      </c>
      <c r="HB126">
        <f>('RCP19 scenario'!AK39*'Unit emission'!AK82)*3412969.28327645/Lifetime!$C37</f>
        <v>168341402.29220086</v>
      </c>
      <c r="HC126">
        <f>('RCP19 scenario'!AL39*'Unit emission'!AL82)*3412969.28327645/Lifetime!$C37</f>
        <v>192955285.14339149</v>
      </c>
      <c r="HD126">
        <f>('RCP19 scenario'!AM39*'Unit emission'!AM82)*3412969.28327645/Lifetime!$C37</f>
        <v>56368247.106488638</v>
      </c>
      <c r="HE126">
        <f>('RCP19 scenario'!AN39*'Unit emission'!AN82)*3412969.28327645/Lifetime!$C37</f>
        <v>119859844.14588633</v>
      </c>
      <c r="HF126">
        <f>('RCP19 scenario'!AO39*'Unit emission'!AO82)*3412969.28327645/Lifetime!$C37</f>
        <v>280312967.04381686</v>
      </c>
      <c r="HG126">
        <f>('RCP19 scenario'!AP39*'Unit emission'!AP82)*3412969.28327645/Lifetime!$C37</f>
        <v>69227219.397437856</v>
      </c>
      <c r="HH126">
        <f>('RCP19 scenario'!AQ39*'Unit emission'!AQ82)*3412969.28327645/Lifetime!$C37</f>
        <v>44585896.314427756</v>
      </c>
      <c r="HI126">
        <f>('RCP19 scenario'!AR39*'Unit emission'!AR82)*3412969.28327645/Lifetime!$C37</f>
        <v>229467047.33693367</v>
      </c>
      <c r="HJ126">
        <f>('RCP19 scenario'!AS39*'Unit emission'!AS82)*3412969.28327645/Lifetime!$C37</f>
        <v>417033507.41064209</v>
      </c>
      <c r="HK126">
        <f>('RCP19 scenario'!AT39*'Unit emission'!AT82)*3412969.28327645/Lifetime!$C37</f>
        <v>142896021.1117838</v>
      </c>
      <c r="HL126">
        <f>('RCP19 scenario'!AU39*'Unit emission'!AU82)*3412969.28327645/Lifetime!$C37</f>
        <v>43391768.892251559</v>
      </c>
      <c r="HM126">
        <f>('RCP19 scenario'!AV39*'Unit emission'!AV82)*3412969.28327645/Lifetime!$C37</f>
        <v>41195965.978484027</v>
      </c>
      <c r="HN126">
        <f>('RCP19 scenario'!AW39*'Unit emission'!AW82)*3412969.28327645/Lifetime!$C37</f>
        <v>52558257.102198377</v>
      </c>
      <c r="HO126">
        <f>('RCP19 scenario'!AX39*'Unit emission'!AX82)*3412969.28327645/Lifetime!$C37</f>
        <v>50791605.352123819</v>
      </c>
      <c r="HP126">
        <f>('RCP19 scenario'!AY39*'Unit emission'!AY82)*3412969.28327645/Lifetime!$C37</f>
        <v>17907814.100546945</v>
      </c>
      <c r="HQ126">
        <f>('RCP19 scenario'!AZ39*'Unit emission'!AZ82)*3412969.28327645/Lifetime!$C37</f>
        <v>299489691.93925661</v>
      </c>
      <c r="HR126">
        <f>('RCP19 scenario'!BA39*'Unit emission'!BA82)*3412969.28327645</f>
        <v>0</v>
      </c>
      <c r="HS126" s="9">
        <f>('RCP19 scenario'!BB39*'Unit emission'!AK82)*3412969.28327645/Lifetime!$C37</f>
        <v>0</v>
      </c>
      <c r="HT126" s="9">
        <f>('RCP19 scenario'!BC39*'Unit emission'!AL82)*3412969.28327645/Lifetime!$C37</f>
        <v>0</v>
      </c>
      <c r="HU126" s="9">
        <f>('RCP19 scenario'!BD39*'Unit emission'!AM82)*3412969.28327645/Lifetime!$C37</f>
        <v>0</v>
      </c>
      <c r="HV126" s="9">
        <f>('RCP19 scenario'!BE39*'Unit emission'!AN82)*3412969.28327645/Lifetime!$C37</f>
        <v>0</v>
      </c>
      <c r="HW126" s="9">
        <f>('RCP19 scenario'!BF39*'Unit emission'!AO82)*3412969.28327645/Lifetime!$C37</f>
        <v>0</v>
      </c>
      <c r="HX126" s="9">
        <f>('RCP19 scenario'!BG39*'Unit emission'!AP82)*3412969.28327645/Lifetime!$C37</f>
        <v>0</v>
      </c>
      <c r="HY126" s="9">
        <f>('RCP19 scenario'!BH39*'Unit emission'!AQ82)*3412969.28327645/Lifetime!$C37</f>
        <v>0</v>
      </c>
      <c r="HZ126" s="9">
        <f>('RCP19 scenario'!BI39*'Unit emission'!AR82)*3412969.28327645/Lifetime!$C37</f>
        <v>0</v>
      </c>
      <c r="IA126" s="9">
        <f>('RCP19 scenario'!BJ39*'Unit emission'!AS82)*3412969.28327645/Lifetime!$C37</f>
        <v>0</v>
      </c>
      <c r="IB126" s="9">
        <f>('RCP19 scenario'!BK39*'Unit emission'!AT82)*3412969.28327645/Lifetime!$C37</f>
        <v>0</v>
      </c>
      <c r="IC126" s="9">
        <f>('RCP19 scenario'!BL39*'Unit emission'!AU82)*3412969.28327645/Lifetime!$C37</f>
        <v>0</v>
      </c>
      <c r="ID126" s="9">
        <f>('RCP19 scenario'!BM39*'Unit emission'!AV82)*3412969.28327645/Lifetime!$C37</f>
        <v>0</v>
      </c>
      <c r="IE126" s="9">
        <f>('RCP19 scenario'!BN39*'Unit emission'!AW82)*3412969.28327645/Lifetime!$C37</f>
        <v>0</v>
      </c>
      <c r="IF126" s="9">
        <f>('RCP19 scenario'!BO39*'Unit emission'!AX82)*3412969.28327645/Lifetime!$C37</f>
        <v>0</v>
      </c>
      <c r="IG126" s="9">
        <f>('RCP19 scenario'!BP39*'Unit emission'!AY82)*3412969.28327645/Lifetime!$C37</f>
        <v>0</v>
      </c>
      <c r="IH126" s="9">
        <f>('RCP19 scenario'!BQ39*'Unit emission'!AZ82)*3412969.28327645/Lifetime!$C37</f>
        <v>0</v>
      </c>
      <c r="II126" s="9">
        <f>('RCP19 scenario'!BR39*'Unit emission'!BA82)*3412969.28327645</f>
        <v>0</v>
      </c>
      <c r="IJ126" s="9">
        <f>('RCP19 scenario'!BS39*'Unit emission'!AK82)*3412969.28327645/Lifetime!$C37</f>
        <v>0</v>
      </c>
      <c r="IK126" s="9">
        <f>('RCP19 scenario'!BT39*'Unit emission'!AL82)*3412969.28327645/Lifetime!$C37</f>
        <v>0</v>
      </c>
      <c r="IL126" s="9">
        <f>('RCP19 scenario'!BU39*'Unit emission'!AM82)*3412969.28327645/Lifetime!$C37</f>
        <v>0</v>
      </c>
      <c r="IM126" s="9">
        <f>('RCP19 scenario'!BV39*'Unit emission'!AN82)*3412969.28327645/Lifetime!$C37</f>
        <v>0</v>
      </c>
      <c r="IN126" s="9">
        <f>('RCP19 scenario'!BW39*'Unit emission'!AO82)*3412969.28327645/Lifetime!$C37</f>
        <v>0</v>
      </c>
      <c r="IO126" s="9">
        <f>('RCP19 scenario'!BX39*'Unit emission'!AP82)*3412969.28327645/Lifetime!$C37</f>
        <v>0</v>
      </c>
      <c r="IP126" s="9">
        <f>('RCP19 scenario'!BY39*'Unit emission'!AQ82)*3412969.28327645/Lifetime!$C37</f>
        <v>0</v>
      </c>
      <c r="IQ126" s="9">
        <f>('RCP19 scenario'!BZ39*'Unit emission'!AR82)*3412969.28327645/Lifetime!$C37</f>
        <v>0</v>
      </c>
      <c r="IR126" s="9">
        <f>('RCP19 scenario'!CA39*'Unit emission'!AS82)*3412969.28327645/Lifetime!$C37</f>
        <v>0</v>
      </c>
      <c r="IS126" s="9">
        <f>('RCP19 scenario'!CB39*'Unit emission'!AT82)*3412969.28327645/Lifetime!$C37</f>
        <v>0</v>
      </c>
      <c r="IT126" s="9">
        <f>('RCP19 scenario'!CC39*'Unit emission'!AU82)*3412969.28327645/Lifetime!$C37</f>
        <v>0</v>
      </c>
      <c r="IU126" s="9">
        <f>('RCP19 scenario'!CD39*'Unit emission'!AV82)*3412969.28327645/Lifetime!$C37</f>
        <v>0</v>
      </c>
      <c r="IV126" s="9">
        <f>('RCP19 scenario'!CE39*'Unit emission'!AW82)*3412969.28327645/Lifetime!$C37</f>
        <v>0</v>
      </c>
      <c r="IW126" s="9">
        <f>('RCP19 scenario'!CF39*'Unit emission'!AX82)*3412969.28327645/Lifetime!$C37</f>
        <v>0</v>
      </c>
      <c r="IX126" s="9">
        <f>('RCP19 scenario'!CG39*'Unit emission'!AY82)*3412969.28327645/Lifetime!$C37</f>
        <v>0</v>
      </c>
      <c r="IY126" s="9">
        <f>('RCP19 scenario'!CH39*'Unit emission'!AZ82)*3412969.28327645/Lifetime!$C37</f>
        <v>0</v>
      </c>
    </row>
    <row r="127" spans="1:259" x14ac:dyDescent="0.25">
      <c r="A127">
        <v>2046</v>
      </c>
      <c r="B127">
        <f>('Base-scenario'!C40*'Unit emission'!C83)*3412969.28327645/Lifetime!$C38</f>
        <v>0</v>
      </c>
      <c r="C127">
        <f>('Base-scenario'!D40*'Unit emission'!D83)*3412969.28327645/Lifetime!$C38</f>
        <v>0</v>
      </c>
      <c r="D127">
        <f>('Base-scenario'!E40*'Unit emission'!E83)*3412969.28327645/Lifetime!$C38</f>
        <v>0</v>
      </c>
      <c r="E127">
        <f>('Base-scenario'!F40*'Unit emission'!F83)*3412969.28327645/Lifetime!$C38</f>
        <v>0</v>
      </c>
      <c r="F127">
        <f>('Base-scenario'!G40*'Unit emission'!G83)*3412969.28327645/Lifetime!$C38</f>
        <v>0</v>
      </c>
      <c r="G127">
        <f>('Base-scenario'!H40*'Unit emission'!H83)*3412969.28327645/Lifetime!$C38</f>
        <v>0</v>
      </c>
      <c r="H127">
        <f>('Base-scenario'!I40*'Unit emission'!I83)*3412969.28327645/Lifetime!$C38</f>
        <v>0</v>
      </c>
      <c r="I127">
        <f>('Base-scenario'!J40*'Unit emission'!J83)*3412969.28327645/Lifetime!$C38</f>
        <v>0</v>
      </c>
      <c r="J127">
        <f>('Base-scenario'!K40*'Unit emission'!K83)*3412969.28327645/Lifetime!$C38</f>
        <v>0</v>
      </c>
      <c r="K127">
        <f>('Base-scenario'!L40*'Unit emission'!L83)*3412969.28327645/Lifetime!$C38</f>
        <v>0</v>
      </c>
      <c r="L127">
        <f>('Base-scenario'!M40*'Unit emission'!M83)*3412969.28327645/Lifetime!$C38</f>
        <v>0</v>
      </c>
      <c r="M127">
        <f>('Base-scenario'!N40*'Unit emission'!N83)*3412969.28327645/Lifetime!$C38</f>
        <v>0</v>
      </c>
      <c r="N127">
        <f>('Base-scenario'!O40*'Unit emission'!O83)*3412969.28327645/Lifetime!$C38</f>
        <v>0</v>
      </c>
      <c r="O127">
        <f>('Base-scenario'!P40*'Unit emission'!P83)*3412969.28327645/Lifetime!$C38</f>
        <v>0</v>
      </c>
      <c r="P127">
        <f>('Base-scenario'!Q40*'Unit emission'!Q83)*3412969.28327645/Lifetime!$C38</f>
        <v>0</v>
      </c>
      <c r="Q127">
        <f>('Base-scenario'!R40*'Unit emission'!R83)*3412969.28327645/Lifetime!$C38</f>
        <v>0</v>
      </c>
      <c r="R127">
        <v>36</v>
      </c>
      <c r="S127">
        <f>('Base-scenario'!T40*'Unit emission'!C83)*3412969.28327645/Lifetime!$C38</f>
        <v>0</v>
      </c>
      <c r="T127">
        <f>('Base-scenario'!U40*'Unit emission'!D83)*3412969.28327645/Lifetime!$C38</f>
        <v>140878701.80398801</v>
      </c>
      <c r="U127">
        <f>('Base-scenario'!V40*'Unit emission'!E83)*3412969.28327645/Lifetime!$C38</f>
        <v>37877949.481124625</v>
      </c>
      <c r="V127">
        <f>('Base-scenario'!W40*'Unit emission'!F83)*3412969.28327645/Lifetime!$C38</f>
        <v>27521316.902696256</v>
      </c>
      <c r="W127">
        <f>('Base-scenario'!X40*'Unit emission'!G83)*3412969.28327645/Lifetime!$C38</f>
        <v>293387232.58366281</v>
      </c>
      <c r="X127">
        <f>('Base-scenario'!Y40*'Unit emission'!H83)*3412969.28327645/Lifetime!$C38</f>
        <v>31792024.090123225</v>
      </c>
      <c r="Y127">
        <f>('Base-scenario'!Z40*'Unit emission'!I83)*3412969.28327645/Lifetime!$C38</f>
        <v>49729062.630663596</v>
      </c>
      <c r="Z127">
        <f>('Base-scenario'!AA40*'Unit emission'!J83)*3412969.28327645/Lifetime!$C38</f>
        <v>103534616.55816272</v>
      </c>
      <c r="AA127">
        <f>('Base-scenario'!AB40*'Unit emission'!K83)*3412969.28327645/Lifetime!$C38</f>
        <v>393429144.42284364</v>
      </c>
      <c r="AB127">
        <f>('Base-scenario'!AC40*'Unit emission'!L83)*3412969.28327645/Lifetime!$C38</f>
        <v>124605959.7451711</v>
      </c>
      <c r="AC127">
        <f>('Base-scenario'!AD40*'Unit emission'!M83)*3412969.28327645/Lifetime!$C38</f>
        <v>102456278.67658541</v>
      </c>
      <c r="AD127">
        <f>('Base-scenario'!AE40*'Unit emission'!N83)*3412969.28327645/Lifetime!$C38</f>
        <v>18666350.622658085</v>
      </c>
      <c r="AE127">
        <f>('Base-scenario'!AF40*'Unit emission'!O83)*3412969.28327645/Lifetime!$C38</f>
        <v>37550510.761451729</v>
      </c>
      <c r="AF127">
        <f>('Base-scenario'!AG40*'Unit emission'!P83)*3412969.28327645/Lifetime!$C38</f>
        <v>50396313.637181811</v>
      </c>
      <c r="AG127">
        <f>('Base-scenario'!AH40*'Unit emission'!Q83)*3412969.28327645/Lifetime!$C38</f>
        <v>44216585.586546943</v>
      </c>
      <c r="AH127">
        <f>('Base-scenario'!AI40*'Unit emission'!R83)*3412969.28327645/Lifetime!$C38</f>
        <v>167495474.85913676</v>
      </c>
      <c r="AI127">
        <v>36</v>
      </c>
      <c r="AJ127">
        <f>('Base-scenario'!AK40*'Unit emission'!C83)*3412969.28327645/Lifetime!$C38</f>
        <v>0</v>
      </c>
      <c r="AK127">
        <f>('Base-scenario'!AL40*'Unit emission'!D83)*3412969.28327645/Lifetime!$C38</f>
        <v>281443339.99183255</v>
      </c>
      <c r="AL127">
        <f>('Base-scenario'!AM40*'Unit emission'!E83)*3412969.28327645/Lifetime!$C38</f>
        <v>156798656.72311133</v>
      </c>
      <c r="AM127">
        <f>('Base-scenario'!AN40*'Unit emission'!F83)*3412969.28327645/Lifetime!$C38</f>
        <v>55032323.119674325</v>
      </c>
      <c r="AN127">
        <f>('Base-scenario'!AO40*'Unit emission'!G83)*3412969.28327645/Lifetime!$C38</f>
        <v>312763768.09487325</v>
      </c>
      <c r="AO127">
        <f>('Base-scenario'!AP40*'Unit emission'!H83)*3412969.28327645/Lifetime!$C38</f>
        <v>63584048.180246592</v>
      </c>
      <c r="AP127">
        <f>('Base-scenario'!AQ40*'Unit emission'!I83)*3412969.28327645/Lifetime!$C38</f>
        <v>99449702.677477688</v>
      </c>
      <c r="AQ127">
        <f>('Base-scenario'!AR40*'Unit emission'!J83)*3412969.28327645/Lifetime!$C38</f>
        <v>207061852.09934524</v>
      </c>
      <c r="AR127">
        <f>('Base-scenario'!AS40*'Unit emission'!K83)*3412969.28327645/Lifetime!$C38</f>
        <v>760689385.29369295</v>
      </c>
      <c r="AS127">
        <f>('Base-scenario'!AT40*'Unit emission'!L83)*3412969.28327645/Lifetime!$C38</f>
        <v>249211919.49034104</v>
      </c>
      <c r="AT127">
        <f>('Base-scenario'!AU40*'Unit emission'!M83)*3412969.28327645/Lifetime!$C38</f>
        <v>204912557.35316965</v>
      </c>
      <c r="AU127">
        <f>('Base-scenario'!AV40*'Unit emission'!N83)*3412969.28327645/Lifetime!$C38</f>
        <v>37331556.235097781</v>
      </c>
      <c r="AV127">
        <f>('Base-scenario'!AW40*'Unit emission'!O83)*3412969.28327645/Lifetime!$C38</f>
        <v>75101021.522903457</v>
      </c>
      <c r="AW127">
        <f>('Base-scenario'!AX40*'Unit emission'!P83)*3412969.28327645/Lifetime!$C38</f>
        <v>100792627.27436379</v>
      </c>
      <c r="AX127">
        <f>('Base-scenario'!AY40*'Unit emission'!Q83)*3412969.28327645/Lifetime!$C38</f>
        <v>88433171.173094034</v>
      </c>
      <c r="AY127">
        <f>('Base-scenario'!AZ40*'Unit emission'!R83)*3412969.28327645/Lifetime!$C38</f>
        <v>340788179.41819519</v>
      </c>
      <c r="AZ127">
        <v>36</v>
      </c>
      <c r="BA127" s="9">
        <f>('Base-scenario'!BB40*'Unit emission'!C83)*3412969.28327645/Lifetime!$C38</f>
        <v>0</v>
      </c>
      <c r="BB127" s="9">
        <f>('Base-scenario'!BC40*'Unit emission'!D83)*3412969.28327645/Lifetime!$C38</f>
        <v>0</v>
      </c>
      <c r="BC127" s="9">
        <f>('Base-scenario'!BD40*'Unit emission'!E83)*3412969.28327645/Lifetime!$C38</f>
        <v>0</v>
      </c>
      <c r="BD127" s="9">
        <f>('Base-scenario'!BE40*'Unit emission'!F83)*3412969.28327645/Lifetime!$C38</f>
        <v>0</v>
      </c>
      <c r="BE127" s="9">
        <f>('Base-scenario'!BF40*'Unit emission'!G83)*3412969.28327645/Lifetime!$C38</f>
        <v>0</v>
      </c>
      <c r="BF127" s="9">
        <f>('Base-scenario'!BG40*'Unit emission'!H83)*3412969.28327645/Lifetime!$C38</f>
        <v>0</v>
      </c>
      <c r="BG127" s="9">
        <f>('Base-scenario'!BH40*'Unit emission'!I83)*3412969.28327645/Lifetime!$C38</f>
        <v>0</v>
      </c>
      <c r="BH127" s="9">
        <f>('Base-scenario'!BI40*'Unit emission'!J83)*3412969.28327645/Lifetime!$C38</f>
        <v>0</v>
      </c>
      <c r="BI127" s="9">
        <f>('Base-scenario'!BJ40*'Unit emission'!K83)*3412969.28327645/Lifetime!$C38</f>
        <v>0</v>
      </c>
      <c r="BJ127" s="9">
        <f>('Base-scenario'!BK40*'Unit emission'!L83)*3412969.28327645/Lifetime!$C38</f>
        <v>0</v>
      </c>
      <c r="BK127" s="9">
        <f>('Base-scenario'!BL40*'Unit emission'!M83)*3412969.28327645/Lifetime!$C38</f>
        <v>0</v>
      </c>
      <c r="BL127" s="9">
        <f>('Base-scenario'!BM40*'Unit emission'!N83)*3412969.28327645/Lifetime!$C38</f>
        <v>0</v>
      </c>
      <c r="BM127" s="9">
        <f>('Base-scenario'!BN40*'Unit emission'!O83)*3412969.28327645/Lifetime!$C38</f>
        <v>0</v>
      </c>
      <c r="BN127" s="9">
        <f>('Base-scenario'!BO40*'Unit emission'!P83)*3412969.28327645/Lifetime!$C38</f>
        <v>0</v>
      </c>
      <c r="BO127" s="9">
        <f>('Base-scenario'!BP40*'Unit emission'!Q83)*3412969.28327645/Lifetime!$C38</f>
        <v>0</v>
      </c>
      <c r="BP127" s="9">
        <f>('Base-scenario'!BQ40*'Unit emission'!R83)*3412969.28327645/Lifetime!$C38</f>
        <v>0</v>
      </c>
      <c r="BQ127" s="9">
        <v>36</v>
      </c>
      <c r="BR127" s="9">
        <f>('Base-scenario'!BS40*'Unit emission'!C83)*3412969.28327645/Lifetime!$C38</f>
        <v>0</v>
      </c>
      <c r="BS127" s="9">
        <f>('Base-scenario'!BT40*'Unit emission'!D83)*3412969.28327645/Lifetime!$C38</f>
        <v>0</v>
      </c>
      <c r="BT127" s="9">
        <f>('Base-scenario'!BU40*'Unit emission'!E83)*3412969.28327645/Lifetime!$C38</f>
        <v>0</v>
      </c>
      <c r="BU127" s="9">
        <f>('Base-scenario'!BV40*'Unit emission'!F83)*3412969.28327645/Lifetime!$C38</f>
        <v>0</v>
      </c>
      <c r="BV127" s="9">
        <f>('Base-scenario'!BW40*'Unit emission'!G83)*3412969.28327645/Lifetime!$C38</f>
        <v>0</v>
      </c>
      <c r="BW127" s="9">
        <f>('Base-scenario'!BX40*'Unit emission'!H83)*3412969.28327645/Lifetime!$C38</f>
        <v>0</v>
      </c>
      <c r="BX127" s="9">
        <f>('Base-scenario'!BY40*'Unit emission'!I83)*3412969.28327645/Lifetime!$C38</f>
        <v>0</v>
      </c>
      <c r="BY127" s="9">
        <f>('Base-scenario'!BZ40*'Unit emission'!J83)*3412969.28327645/Lifetime!$C38</f>
        <v>0</v>
      </c>
      <c r="BZ127" s="9">
        <f>('Base-scenario'!CA40*'Unit emission'!K83)*3412969.28327645/Lifetime!$C38</f>
        <v>0</v>
      </c>
      <c r="CA127" s="9">
        <f>('Base-scenario'!CB40*'Unit emission'!L83)*3412969.28327645/Lifetime!$C38</f>
        <v>0</v>
      </c>
      <c r="CB127" s="9">
        <f>('Base-scenario'!CC40*'Unit emission'!M83)*3412969.28327645/Lifetime!$C38</f>
        <v>0</v>
      </c>
      <c r="CC127" s="9">
        <f>('Base-scenario'!CD40*'Unit emission'!N83)*3412969.28327645/Lifetime!$C38</f>
        <v>0</v>
      </c>
      <c r="CD127" s="9">
        <f>('Base-scenario'!CE40*'Unit emission'!O83)*3412969.28327645/Lifetime!$C38</f>
        <v>0</v>
      </c>
      <c r="CE127" s="9">
        <f>('Base-scenario'!CF40*'Unit emission'!P83)*3412969.28327645/Lifetime!$C38</f>
        <v>0</v>
      </c>
      <c r="CF127" s="9">
        <f>('Base-scenario'!CG40*'Unit emission'!Q83)*3412969.28327645/Lifetime!$C38</f>
        <v>0</v>
      </c>
      <c r="CG127" s="9">
        <f>('Base-scenario'!CH40*'Unit emission'!R83)*3412969.28327645/Lifetime!$C38</f>
        <v>0</v>
      </c>
      <c r="CJ127">
        <v>2046</v>
      </c>
      <c r="CK127">
        <f>('RCP26 scenario'!C40*'Unit emission'!T83)*3412969.28327645/Lifetime!$C38</f>
        <v>0</v>
      </c>
      <c r="CL127">
        <f>('RCP26 scenario'!D40*'Unit emission'!U83)*3412969.28327645/Lifetime!$C38</f>
        <v>0</v>
      </c>
      <c r="CM127">
        <f>('RCP26 scenario'!E40*'Unit emission'!V83)*3412969.28327645/Lifetime!$C38</f>
        <v>0</v>
      </c>
      <c r="CN127">
        <f>('RCP26 scenario'!F40*'Unit emission'!W83)*3412969.28327645/Lifetime!$C38</f>
        <v>0</v>
      </c>
      <c r="CO127">
        <f>('RCP26 scenario'!G40*'Unit emission'!X83)*3412969.28327645/Lifetime!$C38</f>
        <v>0</v>
      </c>
      <c r="CP127">
        <f>('RCP26 scenario'!H40*'Unit emission'!Y83)*3412969.28327645/Lifetime!$C38</f>
        <v>0</v>
      </c>
      <c r="CQ127">
        <f>('RCP26 scenario'!I40*'Unit emission'!Z83)*3412969.28327645/Lifetime!$C38</f>
        <v>0</v>
      </c>
      <c r="CR127">
        <f>('RCP26 scenario'!J40*'Unit emission'!AA83)*3412969.28327645/Lifetime!$C38</f>
        <v>0</v>
      </c>
      <c r="CS127">
        <f>('RCP26 scenario'!K40*'Unit emission'!AB83)*3412969.28327645/Lifetime!$C38</f>
        <v>0</v>
      </c>
      <c r="CT127">
        <f>('RCP26 scenario'!L40*'Unit emission'!AC83)*3412969.28327645/Lifetime!$C38</f>
        <v>0</v>
      </c>
      <c r="CU127">
        <f>('RCP26 scenario'!M40*'Unit emission'!AD83)*3412969.28327645/Lifetime!$C38</f>
        <v>0</v>
      </c>
      <c r="CV127">
        <f>('RCP26 scenario'!N40*'Unit emission'!AE83)*3412969.28327645/Lifetime!$C38</f>
        <v>0</v>
      </c>
      <c r="CW127">
        <f>('RCP26 scenario'!O40*'Unit emission'!AF83)*3412969.28327645/Lifetime!$C38</f>
        <v>0</v>
      </c>
      <c r="CX127">
        <f>('RCP26 scenario'!P40*'Unit emission'!AG83)*3412969.28327645/Lifetime!$C38</f>
        <v>0</v>
      </c>
      <c r="CY127">
        <f>('RCP26 scenario'!Q40*'Unit emission'!AH83)*3412969.28327645/Lifetime!$C38</f>
        <v>0</v>
      </c>
      <c r="CZ127">
        <f>('RCP26 scenario'!R40*'Unit emission'!AI83)*3412969.28327645/Lifetime!$C38</f>
        <v>0</v>
      </c>
      <c r="DA127">
        <f>('RCP26 scenario'!S40*'Unit emission'!AJ83)*3412969.28327645</f>
        <v>0</v>
      </c>
      <c r="DB127">
        <f>('RCP26 scenario'!T40*'Unit emission'!T83)*3412969.28327645/Lifetime!$C38</f>
        <v>311320076.48980838</v>
      </c>
      <c r="DC127">
        <f>('RCP26 scenario'!U40*'Unit emission'!U83)*3412969.28327645/Lifetime!$C38</f>
        <v>27640264.735327926</v>
      </c>
      <c r="DD127">
        <f>('RCP26 scenario'!V40*'Unit emission'!V83)*3412969.28327645/Lifetime!$C38</f>
        <v>52577196.336952917</v>
      </c>
      <c r="DE127">
        <f>('RCP26 scenario'!W40*'Unit emission'!W83)*3412969.28327645/Lifetime!$C38</f>
        <v>30311626.798605945</v>
      </c>
      <c r="DF127">
        <f>('RCP26 scenario'!X40*'Unit emission'!X83)*3412969.28327645/Lifetime!$C38</f>
        <v>257800501.00417641</v>
      </c>
      <c r="DG127">
        <f>('RCP26 scenario'!Y40*'Unit emission'!Y83)*3412969.28327645/Lifetime!$C38</f>
        <v>28711142.490272801</v>
      </c>
      <c r="DH127">
        <f>('RCP26 scenario'!Z40*'Unit emission'!Z83)*3412969.28327645/Lifetime!$C38</f>
        <v>25371122.574194387</v>
      </c>
      <c r="DI127">
        <f>('RCP26 scenario'!AA40*'Unit emission'!AA83)*3412969.28327645/Lifetime!$C38</f>
        <v>49736345.893028401</v>
      </c>
      <c r="DJ127">
        <f>('RCP26 scenario'!AB40*'Unit emission'!AB83)*3412969.28327645/Lifetime!$C38</f>
        <v>301932621.07532239</v>
      </c>
      <c r="DK127">
        <f>('RCP26 scenario'!AC40*'Unit emission'!AC83)*3412969.28327645/Lifetime!$C38</f>
        <v>69379257.630675226</v>
      </c>
      <c r="DL127">
        <f>('RCP26 scenario'!AD40*'Unit emission'!AD83)*3412969.28327645/Lifetime!$C38</f>
        <v>32477943.219999559</v>
      </c>
      <c r="DM127">
        <f>('RCP26 scenario'!AE40*'Unit emission'!AE83)*3412969.28327645/Lifetime!$C38</f>
        <v>17050685.378753688</v>
      </c>
      <c r="DN127">
        <f>('RCP26 scenario'!AF40*'Unit emission'!AF83)*3412969.28327645/Lifetime!$C38</f>
        <v>32536381.97994747</v>
      </c>
      <c r="DO127">
        <f>('RCP26 scenario'!AG40*'Unit emission'!AG83)*3412969.28327645/Lifetime!$C38</f>
        <v>12378437.646482319</v>
      </c>
      <c r="DP127">
        <f>('RCP26 scenario'!AH40*'Unit emission'!AH83)*3412969.28327645/Lifetime!$C38</f>
        <v>21654444.608659662</v>
      </c>
      <c r="DQ127">
        <f>('RCP26 scenario'!AI40*'Unit emission'!AI83)*3412969.28327645/Lifetime!$C38</f>
        <v>77059164.630835906</v>
      </c>
      <c r="DR127">
        <f>('RCP26 scenario'!AJ40*'Unit emission'!AJ83)*3412969.28327645</f>
        <v>0</v>
      </c>
      <c r="DS127">
        <f>('RCP26 scenario'!AK40*'Unit emission'!T83)*3412969.28327645/Lifetime!$C38</f>
        <v>661675553.1732924</v>
      </c>
      <c r="DT127">
        <f>('RCP26 scenario'!AL40*'Unit emission'!U83)*3412969.28327645/Lifetime!$C38</f>
        <v>69190878.035274953</v>
      </c>
      <c r="DU127">
        <f>('RCP26 scenario'!AM40*'Unit emission'!V83)*3412969.28327645/Lifetime!$C38</f>
        <v>52716416.766266957</v>
      </c>
      <c r="DV127">
        <f>('RCP26 scenario'!AN40*'Unit emission'!W83)*3412969.28327645/Lifetime!$C38</f>
        <v>60601484.308178432</v>
      </c>
      <c r="DW127">
        <f>('RCP26 scenario'!AO40*'Unit emission'!X83)*3412969.28327645/Lifetime!$C38</f>
        <v>515512644.21929955</v>
      </c>
      <c r="DX127">
        <f>('RCP26 scenario'!AP40*'Unit emission'!Y83)*3412969.28327645/Lifetime!$C38</f>
        <v>57422061.137368195</v>
      </c>
      <c r="DY127">
        <f>('RCP26 scenario'!AQ40*'Unit emission'!Z83)*3412969.28327645/Lifetime!$C38</f>
        <v>50730715.425684415</v>
      </c>
      <c r="DZ127">
        <f>('RCP26 scenario'!AR40*'Unit emission'!AA83)*3412969.28327645/Lifetime!$C38</f>
        <v>99472691.78605628</v>
      </c>
      <c r="EA127">
        <f>('RCP26 scenario'!AS40*'Unit emission'!AB83)*3412969.28327645/Lifetime!$C38</f>
        <v>603865242.15064561</v>
      </c>
      <c r="EB127">
        <f>('RCP26 scenario'!AT40*'Unit emission'!AC83)*3412969.28327645/Lifetime!$C38</f>
        <v>138758515.26134995</v>
      </c>
      <c r="EC127">
        <f>('RCP26 scenario'!AU40*'Unit emission'!AD83)*3412969.28327645/Lifetime!$C38</f>
        <v>64099935.845027648</v>
      </c>
      <c r="ED127">
        <f>('RCP26 scenario'!AV40*'Unit emission'!AE83)*3412969.28327645/Lifetime!$C38</f>
        <v>34101308.049805775</v>
      </c>
      <c r="EE127">
        <f>('RCP26 scenario'!AW40*'Unit emission'!AF83)*3412969.28327645/Lifetime!$C38</f>
        <v>65071899.791457124</v>
      </c>
      <c r="EF127">
        <f>('RCP26 scenario'!AX40*'Unit emission'!AG83)*3412969.28327645/Lifetime!$C38</f>
        <v>12511663.567457676</v>
      </c>
      <c r="EG127">
        <f>('RCP26 scenario'!AY40*'Unit emission'!AH83)*3412969.28327645/Lifetime!$C38</f>
        <v>43307730.634699009</v>
      </c>
      <c r="EH127">
        <f>('RCP26 scenario'!AZ40*'Unit emission'!AI83)*3412969.28327645/Lifetime!$C38</f>
        <v>236896985.365924</v>
      </c>
      <c r="EI127">
        <f>('RCP26 scenario'!BA40*'Unit emission'!AJ83)*3412969.28327645</f>
        <v>0</v>
      </c>
      <c r="EJ127" s="9">
        <f>('RCP26 scenario'!BB40*'Unit emission'!T83)*3412969.28327645/Lifetime!$C38</f>
        <v>0</v>
      </c>
      <c r="EK127" s="9">
        <f>('RCP26 scenario'!BC40*'Unit emission'!U83)*3412969.28327645/Lifetime!$C38</f>
        <v>0</v>
      </c>
      <c r="EL127" s="9">
        <f>('RCP26 scenario'!BD40*'Unit emission'!V83)*3412969.28327645/Lifetime!$C38</f>
        <v>0</v>
      </c>
      <c r="EM127" s="9">
        <f>('RCP26 scenario'!BE40*'Unit emission'!W83)*3412969.28327645/Lifetime!$C38</f>
        <v>0</v>
      </c>
      <c r="EN127" s="9">
        <f>('RCP26 scenario'!BF40*'Unit emission'!X83)*3412969.28327645/Lifetime!$C38</f>
        <v>0</v>
      </c>
      <c r="EO127" s="9">
        <f>('RCP26 scenario'!BG40*'Unit emission'!Y83)*3412969.28327645/Lifetime!$C38</f>
        <v>0</v>
      </c>
      <c r="EP127" s="9">
        <f>('RCP26 scenario'!BH40*'Unit emission'!Z83)*3412969.28327645/Lifetime!$C38</f>
        <v>0</v>
      </c>
      <c r="EQ127" s="9">
        <f>('RCP26 scenario'!BI40*'Unit emission'!AA83)*3412969.28327645/Lifetime!$C38</f>
        <v>0</v>
      </c>
      <c r="ER127" s="9">
        <f>('RCP26 scenario'!BJ40*'Unit emission'!AB83)*3412969.28327645/Lifetime!$C38</f>
        <v>0</v>
      </c>
      <c r="ES127" s="9">
        <f>('RCP26 scenario'!BK40*'Unit emission'!AC83)*3412969.28327645/Lifetime!$C38</f>
        <v>0</v>
      </c>
      <c r="ET127" s="9">
        <f>('RCP26 scenario'!BL40*'Unit emission'!AD83)*3412969.28327645/Lifetime!$C38</f>
        <v>0</v>
      </c>
      <c r="EU127" s="9">
        <f>('RCP26 scenario'!BM40*'Unit emission'!AE83)*3412969.28327645/Lifetime!$C38</f>
        <v>0</v>
      </c>
      <c r="EV127" s="9">
        <f>('RCP26 scenario'!BN40*'Unit emission'!AF83)*3412969.28327645/Lifetime!$C38</f>
        <v>0</v>
      </c>
      <c r="EW127" s="9">
        <f>('RCP26 scenario'!BO40*'Unit emission'!AG83)*3412969.28327645/Lifetime!$C38</f>
        <v>0</v>
      </c>
      <c r="EX127" s="9">
        <f>('RCP26 scenario'!BP40*'Unit emission'!AH83)*3412969.28327645/Lifetime!$C38</f>
        <v>0</v>
      </c>
      <c r="EY127" s="9">
        <f>('RCP26 scenario'!BQ40*'Unit emission'!AI83)*3412969.28327645/Lifetime!$C38</f>
        <v>0</v>
      </c>
      <c r="EZ127" s="9">
        <f>('RCP26 scenario'!BR40*'Unit emission'!AJ83)*3412969.28327645</f>
        <v>0</v>
      </c>
      <c r="FA127" s="9">
        <f>('RCP26 scenario'!BS40*'Unit emission'!T83)*3412969.28327645/Lifetime!$C38</f>
        <v>0</v>
      </c>
      <c r="FB127" s="9">
        <f>('RCP26 scenario'!BT40*'Unit emission'!U83)*3412969.28327645/Lifetime!$C38</f>
        <v>0</v>
      </c>
      <c r="FC127" s="9">
        <f>('RCP26 scenario'!BU40*'Unit emission'!V83)*3412969.28327645/Lifetime!$C38</f>
        <v>0</v>
      </c>
      <c r="FD127" s="9">
        <f>('RCP26 scenario'!BV40*'Unit emission'!W83)*3412969.28327645/Lifetime!$C38</f>
        <v>0</v>
      </c>
      <c r="FE127" s="9">
        <f>('RCP26 scenario'!BW40*'Unit emission'!X83)*3412969.28327645/Lifetime!$C38</f>
        <v>0</v>
      </c>
      <c r="FF127" s="9">
        <f>('RCP26 scenario'!BX40*'Unit emission'!Y83)*3412969.28327645/Lifetime!$C38</f>
        <v>0</v>
      </c>
      <c r="FG127" s="9">
        <f>('RCP26 scenario'!BY40*'Unit emission'!Z83)*3412969.28327645/Lifetime!$C38</f>
        <v>0</v>
      </c>
      <c r="FH127" s="9">
        <f>('RCP26 scenario'!BZ40*'Unit emission'!AA83)*3412969.28327645/Lifetime!$C38</f>
        <v>0</v>
      </c>
      <c r="FI127" s="9">
        <f>('RCP26 scenario'!CA40*'Unit emission'!AB83)*3412969.28327645/Lifetime!$C38</f>
        <v>0</v>
      </c>
      <c r="FJ127" s="9">
        <f>('RCP26 scenario'!CB40*'Unit emission'!AC83)*3412969.28327645/Lifetime!$C38</f>
        <v>0</v>
      </c>
      <c r="FK127" s="9">
        <f>('RCP26 scenario'!CC40*'Unit emission'!AD83)*3412969.28327645/Lifetime!$C38</f>
        <v>0</v>
      </c>
      <c r="FL127" s="9">
        <f>('RCP26 scenario'!CD40*'Unit emission'!AE83)*3412969.28327645/Lifetime!$C38</f>
        <v>0</v>
      </c>
      <c r="FM127" s="9">
        <f>('RCP26 scenario'!CE40*'Unit emission'!AF83)*3412969.28327645/Lifetime!$C38</f>
        <v>0</v>
      </c>
      <c r="FN127" s="9">
        <f>('RCP26 scenario'!CF40*'Unit emission'!AG83)*3412969.28327645/Lifetime!$C38</f>
        <v>0</v>
      </c>
      <c r="FO127" s="9">
        <f>('RCP26 scenario'!CG40*'Unit emission'!AH83)*3412969.28327645/Lifetime!$C38</f>
        <v>0</v>
      </c>
      <c r="FP127" s="9">
        <f>('RCP26 scenario'!CH40*'Unit emission'!AI83)*3412969.28327645/Lifetime!$C38</f>
        <v>0</v>
      </c>
      <c r="FS127">
        <v>2046</v>
      </c>
      <c r="FT127">
        <f>('RCP19 scenario'!C40*'Unit emission'!AK83)*3412969.28327645/Lifetime!$C38</f>
        <v>0</v>
      </c>
      <c r="FU127">
        <f>('RCP19 scenario'!D40*'Unit emission'!AL83)*3412969.28327645/Lifetime!$C38</f>
        <v>0</v>
      </c>
      <c r="FV127">
        <f>('RCP19 scenario'!E40*'Unit emission'!AM83)*3412969.28327645/Lifetime!$C38</f>
        <v>0</v>
      </c>
      <c r="FW127">
        <f>('RCP19 scenario'!F40*'Unit emission'!AN83)*3412969.28327645/Lifetime!$C38</f>
        <v>0</v>
      </c>
      <c r="FX127">
        <f>('RCP19 scenario'!G40*'Unit emission'!AO83)*3412969.28327645/Lifetime!$C38</f>
        <v>0</v>
      </c>
      <c r="FY127">
        <f>('RCP19 scenario'!H40*'Unit emission'!AP83)*3412969.28327645/Lifetime!$C38</f>
        <v>0</v>
      </c>
      <c r="FZ127">
        <f>('RCP19 scenario'!I40*'Unit emission'!AQ83)*3412969.28327645/Lifetime!$C38</f>
        <v>0</v>
      </c>
      <c r="GA127">
        <f>('RCP19 scenario'!J40*'Unit emission'!AR83)*3412969.28327645/Lifetime!$C38</f>
        <v>0</v>
      </c>
      <c r="GB127">
        <f>('RCP19 scenario'!K40*'Unit emission'!AS83)*3412969.28327645/Lifetime!$C38</f>
        <v>0</v>
      </c>
      <c r="GC127">
        <f>('RCP19 scenario'!L40*'Unit emission'!AT83)*3412969.28327645/Lifetime!$C38</f>
        <v>0</v>
      </c>
      <c r="GD127">
        <f>('RCP19 scenario'!M40*'Unit emission'!AU83)*3412969.28327645/Lifetime!$C38</f>
        <v>0</v>
      </c>
      <c r="GE127">
        <f>('RCP19 scenario'!N40*'Unit emission'!AV83)*3412969.28327645/Lifetime!$C38</f>
        <v>0</v>
      </c>
      <c r="GF127">
        <f>('RCP19 scenario'!O40*'Unit emission'!AW83)*3412969.28327645/Lifetime!$C38</f>
        <v>0</v>
      </c>
      <c r="GG127">
        <f>('RCP19 scenario'!P40*'Unit emission'!AX83)*3412969.28327645/Lifetime!$C38</f>
        <v>0</v>
      </c>
      <c r="GH127">
        <f>('RCP19 scenario'!Q40*'Unit emission'!AY83)*3412969.28327645/Lifetime!$C38</f>
        <v>0</v>
      </c>
      <c r="GI127">
        <f>('RCP19 scenario'!R40*'Unit emission'!AZ83)*3412969.28327645/Lifetime!$C38</f>
        <v>0</v>
      </c>
      <c r="GJ127">
        <f>('RCP19 scenario'!S40*'Unit emission'!BA83)*3412969.28327645</f>
        <v>0</v>
      </c>
      <c r="GK127">
        <f>('RCP19 scenario'!T40*'Unit emission'!AK83)*3412969.28327645/Lifetime!$C38</f>
        <v>198552291.27484548</v>
      </c>
      <c r="GL127">
        <f>('RCP19 scenario'!U40*'Unit emission'!AL83)*3412969.28327645/Lifetime!$C38</f>
        <v>13711960.808859073</v>
      </c>
      <c r="GM127">
        <f>('RCP19 scenario'!V40*'Unit emission'!AM83)*3412969.28327645/Lifetime!$C38</f>
        <v>12319098.474878956</v>
      </c>
      <c r="GN127">
        <f>('RCP19 scenario'!W40*'Unit emission'!AN83)*3412969.28327645/Lifetime!$C38</f>
        <v>20168463.542232864</v>
      </c>
      <c r="GO127">
        <f>('RCP19 scenario'!X40*'Unit emission'!AO83)*3412969.28327645/Lifetime!$C38</f>
        <v>269023682.60770607</v>
      </c>
      <c r="GP127">
        <f>('RCP19 scenario'!Y40*'Unit emission'!AP83)*3412969.28327645/Lifetime!$C38</f>
        <v>33431503.537098579</v>
      </c>
      <c r="GQ127">
        <f>('RCP19 scenario'!Z40*'Unit emission'!AQ83)*3412969.28327645/Lifetime!$C38</f>
        <v>11565434.2046782</v>
      </c>
      <c r="GR127">
        <f>('RCP19 scenario'!AA40*'Unit emission'!AR83)*3412969.28327645/Lifetime!$C38</f>
        <v>34104233.17648723</v>
      </c>
      <c r="GS127">
        <f>('RCP19 scenario'!AB40*'Unit emission'!AS83)*3412969.28327645/Lifetime!$C38</f>
        <v>207170990.51902771</v>
      </c>
      <c r="GT127">
        <f>('RCP19 scenario'!AC40*'Unit emission'!AT83)*3412969.28327645/Lifetime!$C38</f>
        <v>79607173.7140214</v>
      </c>
      <c r="GU127">
        <f>('RCP19 scenario'!AD40*'Unit emission'!AU83)*3412969.28327645/Lifetime!$C38</f>
        <v>60742289.347302057</v>
      </c>
      <c r="GV127">
        <f>('RCP19 scenario'!AE40*'Unit emission'!AV83)*3412969.28327645/Lifetime!$C38</f>
        <v>15494792.52081915</v>
      </c>
      <c r="GW127">
        <f>('RCP19 scenario'!AF40*'Unit emission'!AW83)*3412969.28327645/Lifetime!$C38</f>
        <v>19206159.481036749</v>
      </c>
      <c r="GX127">
        <f>('RCP19 scenario'!AG40*'Unit emission'!AX83)*3412969.28327645/Lifetime!$C38</f>
        <v>11246025.149911368</v>
      </c>
      <c r="GY127">
        <f>('RCP19 scenario'!AH40*'Unit emission'!AY83)*3412969.28327645/Lifetime!$C38</f>
        <v>4851346.4026691588</v>
      </c>
      <c r="GZ127">
        <f>('RCP19 scenario'!AI40*'Unit emission'!AZ83)*3412969.28327645/Lifetime!$C38</f>
        <v>159160419.55517089</v>
      </c>
      <c r="HA127">
        <f>('RCP19 scenario'!AJ40*'Unit emission'!BA83)*3412969.28327645</f>
        <v>0</v>
      </c>
      <c r="HB127">
        <f>('RCP19 scenario'!AK40*'Unit emission'!AK83)*3412969.28327645/Lifetime!$C38</f>
        <v>277271196.70622385</v>
      </c>
      <c r="HC127">
        <f>('RCP19 scenario'!AL40*'Unit emission'!AL83)*3412969.28327645/Lifetime!$C38</f>
        <v>27423701.112058807</v>
      </c>
      <c r="HD127">
        <f>('RCP19 scenario'!AM40*'Unit emission'!AM83)*3412969.28327645/Lifetime!$C38</f>
        <v>101436344.90273562</v>
      </c>
      <c r="HE127">
        <f>('RCP19 scenario'!AN40*'Unit emission'!AN83)*3412969.28327645/Lifetime!$C38</f>
        <v>78154642.213796824</v>
      </c>
      <c r="HF127">
        <f>('RCP19 scenario'!AO40*'Unit emission'!AO83)*3412969.28327645/Lifetime!$C38</f>
        <v>538001109.96664929</v>
      </c>
      <c r="HG127">
        <f>('RCP19 scenario'!AP40*'Unit emission'!AP83)*3412969.28327645/Lifetime!$C38</f>
        <v>66861773.229773611</v>
      </c>
      <c r="HH127">
        <f>('RCP19 scenario'!AQ40*'Unit emission'!AQ83)*3412969.28327645/Lifetime!$C38</f>
        <v>23130868.409356464</v>
      </c>
      <c r="HI127">
        <f>('RCP19 scenario'!AR40*'Unit emission'!AR83)*3412969.28327645/Lifetime!$C38</f>
        <v>68202844.024985611</v>
      </c>
      <c r="HJ127">
        <f>('RCP19 scenario'!AS40*'Unit emission'!AS83)*3412969.28327645/Lifetime!$C38</f>
        <v>414341981.03805614</v>
      </c>
      <c r="HK127">
        <f>('RCP19 scenario'!AT40*'Unit emission'!AT83)*3412969.28327645/Lifetime!$C38</f>
        <v>159214347.4280428</v>
      </c>
      <c r="HL127">
        <f>('RCP19 scenario'!AU40*'Unit emission'!AU83)*3412969.28327645/Lifetime!$C38</f>
        <v>86039678.57110931</v>
      </c>
      <c r="HM127">
        <f>('RCP19 scenario'!AV40*'Unit emission'!AV83)*3412969.28327645/Lifetime!$C38</f>
        <v>30989532.57616926</v>
      </c>
      <c r="HN127">
        <f>('RCP19 scenario'!AW40*'Unit emission'!AW83)*3412969.28327645/Lifetime!$C38</f>
        <v>38412318.962073497</v>
      </c>
      <c r="HO127">
        <f>('RCP19 scenario'!AX40*'Unit emission'!AX83)*3412969.28327645/Lifetime!$C38</f>
        <v>22490891.621268418</v>
      </c>
      <c r="HP127">
        <f>('RCP19 scenario'!AY40*'Unit emission'!AY83)*3412969.28327645/Lifetime!$C38</f>
        <v>9702503.6516649425</v>
      </c>
      <c r="HQ127">
        <f>('RCP19 scenario'!AZ40*'Unit emission'!AZ83)*3412969.28327645/Lifetime!$C38</f>
        <v>318320839.11034179</v>
      </c>
      <c r="HR127">
        <f>('RCP19 scenario'!BA40*'Unit emission'!BA83)*3412969.28327645</f>
        <v>0</v>
      </c>
      <c r="HS127" s="9">
        <f>('RCP19 scenario'!BB40*'Unit emission'!AK83)*3412969.28327645/Lifetime!$C38</f>
        <v>0</v>
      </c>
      <c r="HT127" s="9">
        <f>('RCP19 scenario'!BC40*'Unit emission'!AL83)*3412969.28327645/Lifetime!$C38</f>
        <v>0</v>
      </c>
      <c r="HU127" s="9">
        <f>('RCP19 scenario'!BD40*'Unit emission'!AM83)*3412969.28327645/Lifetime!$C38</f>
        <v>0</v>
      </c>
      <c r="HV127" s="9">
        <f>('RCP19 scenario'!BE40*'Unit emission'!AN83)*3412969.28327645/Lifetime!$C38</f>
        <v>0</v>
      </c>
      <c r="HW127" s="9">
        <f>('RCP19 scenario'!BF40*'Unit emission'!AO83)*3412969.28327645/Lifetime!$C38</f>
        <v>0</v>
      </c>
      <c r="HX127" s="9">
        <f>('RCP19 scenario'!BG40*'Unit emission'!AP83)*3412969.28327645/Lifetime!$C38</f>
        <v>0</v>
      </c>
      <c r="HY127" s="9">
        <f>('RCP19 scenario'!BH40*'Unit emission'!AQ83)*3412969.28327645/Lifetime!$C38</f>
        <v>0</v>
      </c>
      <c r="HZ127" s="9">
        <f>('RCP19 scenario'!BI40*'Unit emission'!AR83)*3412969.28327645/Lifetime!$C38</f>
        <v>0</v>
      </c>
      <c r="IA127" s="9">
        <f>('RCP19 scenario'!BJ40*'Unit emission'!AS83)*3412969.28327645/Lifetime!$C38</f>
        <v>0</v>
      </c>
      <c r="IB127" s="9">
        <f>('RCP19 scenario'!BK40*'Unit emission'!AT83)*3412969.28327645/Lifetime!$C38</f>
        <v>0</v>
      </c>
      <c r="IC127" s="9">
        <f>('RCP19 scenario'!BL40*'Unit emission'!AU83)*3412969.28327645/Lifetime!$C38</f>
        <v>0</v>
      </c>
      <c r="ID127" s="9">
        <f>('RCP19 scenario'!BM40*'Unit emission'!AV83)*3412969.28327645/Lifetime!$C38</f>
        <v>0</v>
      </c>
      <c r="IE127" s="9">
        <f>('RCP19 scenario'!BN40*'Unit emission'!AW83)*3412969.28327645/Lifetime!$C38</f>
        <v>0</v>
      </c>
      <c r="IF127" s="9">
        <f>('RCP19 scenario'!BO40*'Unit emission'!AX83)*3412969.28327645/Lifetime!$C38</f>
        <v>0</v>
      </c>
      <c r="IG127" s="9">
        <f>('RCP19 scenario'!BP40*'Unit emission'!AY83)*3412969.28327645/Lifetime!$C38</f>
        <v>0</v>
      </c>
      <c r="IH127" s="9">
        <f>('RCP19 scenario'!BQ40*'Unit emission'!AZ83)*3412969.28327645/Lifetime!$C38</f>
        <v>0</v>
      </c>
      <c r="II127" s="9">
        <f>('RCP19 scenario'!BR40*'Unit emission'!BA83)*3412969.28327645</f>
        <v>0</v>
      </c>
      <c r="IJ127" s="9">
        <f>('RCP19 scenario'!BS40*'Unit emission'!AK83)*3412969.28327645/Lifetime!$C38</f>
        <v>0</v>
      </c>
      <c r="IK127" s="9">
        <f>('RCP19 scenario'!BT40*'Unit emission'!AL83)*3412969.28327645/Lifetime!$C38</f>
        <v>0</v>
      </c>
      <c r="IL127" s="9">
        <f>('RCP19 scenario'!BU40*'Unit emission'!AM83)*3412969.28327645/Lifetime!$C38</f>
        <v>0</v>
      </c>
      <c r="IM127" s="9">
        <f>('RCP19 scenario'!BV40*'Unit emission'!AN83)*3412969.28327645/Lifetime!$C38</f>
        <v>0</v>
      </c>
      <c r="IN127" s="9">
        <f>('RCP19 scenario'!BW40*'Unit emission'!AO83)*3412969.28327645/Lifetime!$C38</f>
        <v>0</v>
      </c>
      <c r="IO127" s="9">
        <f>('RCP19 scenario'!BX40*'Unit emission'!AP83)*3412969.28327645/Lifetime!$C38</f>
        <v>0</v>
      </c>
      <c r="IP127" s="9">
        <f>('RCP19 scenario'!BY40*'Unit emission'!AQ83)*3412969.28327645/Lifetime!$C38</f>
        <v>0</v>
      </c>
      <c r="IQ127" s="9">
        <f>('RCP19 scenario'!BZ40*'Unit emission'!AR83)*3412969.28327645/Lifetime!$C38</f>
        <v>0</v>
      </c>
      <c r="IR127" s="9">
        <f>('RCP19 scenario'!CA40*'Unit emission'!AS83)*3412969.28327645/Lifetime!$C38</f>
        <v>0</v>
      </c>
      <c r="IS127" s="9">
        <f>('RCP19 scenario'!CB40*'Unit emission'!AT83)*3412969.28327645/Lifetime!$C38</f>
        <v>0</v>
      </c>
      <c r="IT127" s="9">
        <f>('RCP19 scenario'!CC40*'Unit emission'!AU83)*3412969.28327645/Lifetime!$C38</f>
        <v>0</v>
      </c>
      <c r="IU127" s="9">
        <f>('RCP19 scenario'!CD40*'Unit emission'!AV83)*3412969.28327645/Lifetime!$C38</f>
        <v>0</v>
      </c>
      <c r="IV127" s="9">
        <f>('RCP19 scenario'!CE40*'Unit emission'!AW83)*3412969.28327645/Lifetime!$C38</f>
        <v>0</v>
      </c>
      <c r="IW127" s="9">
        <f>('RCP19 scenario'!CF40*'Unit emission'!AX83)*3412969.28327645/Lifetime!$C38</f>
        <v>0</v>
      </c>
      <c r="IX127" s="9">
        <f>('RCP19 scenario'!CG40*'Unit emission'!AY83)*3412969.28327645/Lifetime!$C38</f>
        <v>0</v>
      </c>
      <c r="IY127" s="9">
        <f>('RCP19 scenario'!CH40*'Unit emission'!AZ83)*3412969.28327645/Lifetime!$C38</f>
        <v>0</v>
      </c>
    </row>
    <row r="128" spans="1:259" x14ac:dyDescent="0.25">
      <c r="A128">
        <v>2047</v>
      </c>
      <c r="B128">
        <f>('Base-scenario'!C41*'Unit emission'!C84)*3412969.28327645/Lifetime!$C39</f>
        <v>0</v>
      </c>
      <c r="C128">
        <f>('Base-scenario'!D41*'Unit emission'!D84)*3412969.28327645/Lifetime!$C39</f>
        <v>0</v>
      </c>
      <c r="D128">
        <f>('Base-scenario'!E41*'Unit emission'!E84)*3412969.28327645/Lifetime!$C39</f>
        <v>0</v>
      </c>
      <c r="E128">
        <f>('Base-scenario'!F41*'Unit emission'!F84)*3412969.28327645/Lifetime!$C39</f>
        <v>0</v>
      </c>
      <c r="F128">
        <f>('Base-scenario'!G41*'Unit emission'!G84)*3412969.28327645/Lifetime!$C39</f>
        <v>0</v>
      </c>
      <c r="G128">
        <f>('Base-scenario'!H41*'Unit emission'!H84)*3412969.28327645/Lifetime!$C39</f>
        <v>0</v>
      </c>
      <c r="H128">
        <f>('Base-scenario'!I41*'Unit emission'!I84)*3412969.28327645/Lifetime!$C39</f>
        <v>0</v>
      </c>
      <c r="I128">
        <f>('Base-scenario'!J41*'Unit emission'!J84)*3412969.28327645/Lifetime!$C39</f>
        <v>0</v>
      </c>
      <c r="J128">
        <f>('Base-scenario'!K41*'Unit emission'!K84)*3412969.28327645/Lifetime!$C39</f>
        <v>0</v>
      </c>
      <c r="K128">
        <f>('Base-scenario'!L41*'Unit emission'!L84)*3412969.28327645/Lifetime!$C39</f>
        <v>0</v>
      </c>
      <c r="L128">
        <f>('Base-scenario'!M41*'Unit emission'!M84)*3412969.28327645/Lifetime!$C39</f>
        <v>0</v>
      </c>
      <c r="M128">
        <f>('Base-scenario'!N41*'Unit emission'!N84)*3412969.28327645/Lifetime!$C39</f>
        <v>0</v>
      </c>
      <c r="N128">
        <f>('Base-scenario'!O41*'Unit emission'!O84)*3412969.28327645/Lifetime!$C39</f>
        <v>0</v>
      </c>
      <c r="O128">
        <f>('Base-scenario'!P41*'Unit emission'!P84)*3412969.28327645/Lifetime!$C39</f>
        <v>0</v>
      </c>
      <c r="P128">
        <f>('Base-scenario'!Q41*'Unit emission'!Q84)*3412969.28327645/Lifetime!$C39</f>
        <v>0</v>
      </c>
      <c r="Q128">
        <f>('Base-scenario'!R41*'Unit emission'!R84)*3412969.28327645/Lifetime!$C39</f>
        <v>0</v>
      </c>
      <c r="R128">
        <v>37</v>
      </c>
      <c r="S128">
        <f>('Base-scenario'!T41*'Unit emission'!C84)*3412969.28327645/Lifetime!$C39</f>
        <v>292499912.62520182</v>
      </c>
      <c r="T128">
        <f>('Base-scenario'!U41*'Unit emission'!D84)*3412969.28327645/Lifetime!$C39</f>
        <v>104254167.92583367</v>
      </c>
      <c r="U128">
        <f>('Base-scenario'!V41*'Unit emission'!E84)*3412969.28327645/Lifetime!$C39</f>
        <v>28386307.42410215</v>
      </c>
      <c r="V128">
        <f>('Base-scenario'!W41*'Unit emission'!F84)*3412969.28327645/Lifetime!$C39</f>
        <v>21833899.768897723</v>
      </c>
      <c r="W128">
        <f>('Base-scenario'!X41*'Unit emission'!G84)*3412969.28327645/Lifetime!$C39</f>
        <v>645307621.1785394</v>
      </c>
      <c r="X128">
        <f>('Base-scenario'!Y41*'Unit emission'!H84)*3412969.28327645/Lifetime!$C39</f>
        <v>26604347.26144179</v>
      </c>
      <c r="Y128">
        <f>('Base-scenario'!Z41*'Unit emission'!I84)*3412969.28327645/Lifetime!$C39</f>
        <v>56282679.394684829</v>
      </c>
      <c r="Z128">
        <f>('Base-scenario'!AA41*'Unit emission'!J84)*3412969.28327645/Lifetime!$C39</f>
        <v>86027359.084534824</v>
      </c>
      <c r="AA128">
        <f>('Base-scenario'!AB41*'Unit emission'!K84)*3412969.28327645/Lifetime!$C39</f>
        <v>116226633.79650488</v>
      </c>
      <c r="AB128">
        <f>('Base-scenario'!AC41*'Unit emission'!L84)*3412969.28327645/Lifetime!$C39</f>
        <v>115283374.54946166</v>
      </c>
      <c r="AC128">
        <f>('Base-scenario'!AD41*'Unit emission'!M84)*3412969.28327645/Lifetime!$C39</f>
        <v>97779271.561594412</v>
      </c>
      <c r="AD128">
        <f>('Base-scenario'!AE41*'Unit emission'!N84)*3412969.28327645/Lifetime!$C39</f>
        <v>23985103.709379777</v>
      </c>
      <c r="AE128">
        <f>('Base-scenario'!AF41*'Unit emission'!O84)*3412969.28327645/Lifetime!$C39</f>
        <v>23622577.714897517</v>
      </c>
      <c r="AF128">
        <f>('Base-scenario'!AG41*'Unit emission'!P84)*3412969.28327645/Lifetime!$C39</f>
        <v>36712499.510679722</v>
      </c>
      <c r="AG128">
        <f>('Base-scenario'!AH41*'Unit emission'!Q84)*3412969.28327645/Lifetime!$C39</f>
        <v>32625328.364080694</v>
      </c>
      <c r="AH128">
        <f>('Base-scenario'!AI41*'Unit emission'!R84)*3412969.28327645/Lifetime!$C39</f>
        <v>112104117.28087854</v>
      </c>
      <c r="AI128">
        <v>37</v>
      </c>
      <c r="AJ128">
        <f>('Base-scenario'!AK41*'Unit emission'!C84)*3412969.28327645/Lifetime!$C39</f>
        <v>333388550.5487507</v>
      </c>
      <c r="AK128">
        <f>('Base-scenario'!AL41*'Unit emission'!D84)*3412969.28327645/Lifetime!$C39</f>
        <v>134935306.7942979</v>
      </c>
      <c r="AL128">
        <f>('Base-scenario'!AM41*'Unit emission'!E84)*3412969.28327645/Lifetime!$C39</f>
        <v>71428506.855965108</v>
      </c>
      <c r="AM128">
        <f>('Base-scenario'!AN41*'Unit emission'!F84)*3412969.28327645/Lifetime!$C39</f>
        <v>43657541.636804506</v>
      </c>
      <c r="AN128">
        <f>('Base-scenario'!AO41*'Unit emission'!G84)*3412969.28327645/Lifetime!$C39</f>
        <v>646332044.68334031</v>
      </c>
      <c r="AO128">
        <f>('Base-scenario'!AP41*'Unit emission'!H84)*3412969.28327645/Lifetime!$C39</f>
        <v>53208694.522883706</v>
      </c>
      <c r="AP128">
        <f>('Base-scenario'!AQ41*'Unit emission'!I84)*3412969.28327645/Lifetime!$C39</f>
        <v>112556959.30882621</v>
      </c>
      <c r="AQ128">
        <f>('Base-scenario'!AR41*'Unit emission'!J84)*3412969.28327645/Lifetime!$C39</f>
        <v>172047383.47301754</v>
      </c>
      <c r="AR128">
        <f>('Base-scenario'!AS41*'Unit emission'!K84)*3412969.28327645/Lifetime!$C39</f>
        <v>117948327.86796552</v>
      </c>
      <c r="AS128">
        <f>('Base-scenario'!AT41*'Unit emission'!L84)*3412969.28327645/Lifetime!$C39</f>
        <v>230566749.09892216</v>
      </c>
      <c r="AT128">
        <f>('Base-scenario'!AU41*'Unit emission'!M84)*3412969.28327645/Lifetime!$C39</f>
        <v>195558543.12318853</v>
      </c>
      <c r="AU128">
        <f>('Base-scenario'!AV41*'Unit emission'!N84)*3412969.28327645/Lifetime!$C39</f>
        <v>47969067.989067659</v>
      </c>
      <c r="AV128">
        <f>('Base-scenario'!AW41*'Unit emission'!O84)*3412969.28327645/Lifetime!$C39</f>
        <v>45228944.387540832</v>
      </c>
      <c r="AW128">
        <f>('Base-scenario'!AX41*'Unit emission'!P84)*3412969.28327645/Lifetime!$C39</f>
        <v>73424999.021359444</v>
      </c>
      <c r="AX128">
        <f>('Base-scenario'!AY41*'Unit emission'!Q84)*3412969.28327645/Lifetime!$C39</f>
        <v>65250656.728161387</v>
      </c>
      <c r="AY128">
        <f>('Base-scenario'!AZ41*'Unit emission'!R84)*3412969.28327645/Lifetime!$C39</f>
        <v>224207978.28653735</v>
      </c>
      <c r="AZ128">
        <v>37</v>
      </c>
      <c r="BA128" s="9">
        <f>('Base-scenario'!BB41*'Unit emission'!C84)*3412969.28327645/Lifetime!$C39</f>
        <v>0</v>
      </c>
      <c r="BB128" s="9">
        <f>('Base-scenario'!BC41*'Unit emission'!D84)*3412969.28327645/Lifetime!$C39</f>
        <v>0</v>
      </c>
      <c r="BC128" s="9">
        <f>('Base-scenario'!BD41*'Unit emission'!E84)*3412969.28327645/Lifetime!$C39</f>
        <v>0</v>
      </c>
      <c r="BD128" s="9">
        <f>('Base-scenario'!BE41*'Unit emission'!F84)*3412969.28327645/Lifetime!$C39</f>
        <v>0</v>
      </c>
      <c r="BE128" s="9">
        <f>('Base-scenario'!BF41*'Unit emission'!G84)*3412969.28327645/Lifetime!$C39</f>
        <v>0</v>
      </c>
      <c r="BF128" s="9">
        <f>('Base-scenario'!BG41*'Unit emission'!H84)*3412969.28327645/Lifetime!$C39</f>
        <v>0</v>
      </c>
      <c r="BG128" s="9">
        <f>('Base-scenario'!BH41*'Unit emission'!I84)*3412969.28327645/Lifetime!$C39</f>
        <v>0</v>
      </c>
      <c r="BH128" s="9">
        <f>('Base-scenario'!BI41*'Unit emission'!J84)*3412969.28327645/Lifetime!$C39</f>
        <v>0</v>
      </c>
      <c r="BI128" s="9">
        <f>('Base-scenario'!BJ41*'Unit emission'!K84)*3412969.28327645/Lifetime!$C39</f>
        <v>0</v>
      </c>
      <c r="BJ128" s="9">
        <f>('Base-scenario'!BK41*'Unit emission'!L84)*3412969.28327645/Lifetime!$C39</f>
        <v>0</v>
      </c>
      <c r="BK128" s="9">
        <f>('Base-scenario'!BL41*'Unit emission'!M84)*3412969.28327645/Lifetime!$C39</f>
        <v>0</v>
      </c>
      <c r="BL128" s="9">
        <f>('Base-scenario'!BM41*'Unit emission'!N84)*3412969.28327645/Lifetime!$C39</f>
        <v>0</v>
      </c>
      <c r="BM128" s="9">
        <f>('Base-scenario'!BN41*'Unit emission'!O84)*3412969.28327645/Lifetime!$C39</f>
        <v>0</v>
      </c>
      <c r="BN128" s="9">
        <f>('Base-scenario'!BO41*'Unit emission'!P84)*3412969.28327645/Lifetime!$C39</f>
        <v>0</v>
      </c>
      <c r="BO128" s="9">
        <f>('Base-scenario'!BP41*'Unit emission'!Q84)*3412969.28327645/Lifetime!$C39</f>
        <v>0</v>
      </c>
      <c r="BP128" s="9">
        <f>('Base-scenario'!BQ41*'Unit emission'!R84)*3412969.28327645/Lifetime!$C39</f>
        <v>0</v>
      </c>
      <c r="BQ128" s="9">
        <v>37</v>
      </c>
      <c r="BR128" s="9">
        <f>('Base-scenario'!BS41*'Unit emission'!C84)*3412969.28327645/Lifetime!$C39</f>
        <v>0</v>
      </c>
      <c r="BS128" s="9">
        <f>('Base-scenario'!BT41*'Unit emission'!D84)*3412969.28327645/Lifetime!$C39</f>
        <v>0</v>
      </c>
      <c r="BT128" s="9">
        <f>('Base-scenario'!BU41*'Unit emission'!E84)*3412969.28327645/Lifetime!$C39</f>
        <v>0</v>
      </c>
      <c r="BU128" s="9">
        <f>('Base-scenario'!BV41*'Unit emission'!F84)*3412969.28327645/Lifetime!$C39</f>
        <v>0</v>
      </c>
      <c r="BV128" s="9">
        <f>('Base-scenario'!BW41*'Unit emission'!G84)*3412969.28327645/Lifetime!$C39</f>
        <v>0</v>
      </c>
      <c r="BW128" s="9">
        <f>('Base-scenario'!BX41*'Unit emission'!H84)*3412969.28327645/Lifetime!$C39</f>
        <v>0</v>
      </c>
      <c r="BX128" s="9">
        <f>('Base-scenario'!BY41*'Unit emission'!I84)*3412969.28327645/Lifetime!$C39</f>
        <v>0</v>
      </c>
      <c r="BY128" s="9">
        <f>('Base-scenario'!BZ41*'Unit emission'!J84)*3412969.28327645/Lifetime!$C39</f>
        <v>0</v>
      </c>
      <c r="BZ128" s="9">
        <f>('Base-scenario'!CA41*'Unit emission'!K84)*3412969.28327645/Lifetime!$C39</f>
        <v>0</v>
      </c>
      <c r="CA128" s="9">
        <f>('Base-scenario'!CB41*'Unit emission'!L84)*3412969.28327645/Lifetime!$C39</f>
        <v>0</v>
      </c>
      <c r="CB128" s="9">
        <f>('Base-scenario'!CC41*'Unit emission'!M84)*3412969.28327645/Lifetime!$C39</f>
        <v>0</v>
      </c>
      <c r="CC128" s="9">
        <f>('Base-scenario'!CD41*'Unit emission'!N84)*3412969.28327645/Lifetime!$C39</f>
        <v>0</v>
      </c>
      <c r="CD128" s="9">
        <f>('Base-scenario'!CE41*'Unit emission'!O84)*3412969.28327645/Lifetime!$C39</f>
        <v>0</v>
      </c>
      <c r="CE128" s="9">
        <f>('Base-scenario'!CF41*'Unit emission'!P84)*3412969.28327645/Lifetime!$C39</f>
        <v>0</v>
      </c>
      <c r="CF128" s="9">
        <f>('Base-scenario'!CG41*'Unit emission'!Q84)*3412969.28327645/Lifetime!$C39</f>
        <v>0</v>
      </c>
      <c r="CG128" s="9">
        <f>('Base-scenario'!CH41*'Unit emission'!R84)*3412969.28327645/Lifetime!$C39</f>
        <v>0</v>
      </c>
      <c r="CJ128">
        <v>2047</v>
      </c>
      <c r="CK128">
        <f>('RCP26 scenario'!C41*'Unit emission'!T84)*3412969.28327645/Lifetime!$C39</f>
        <v>0</v>
      </c>
      <c r="CL128">
        <f>('RCP26 scenario'!D41*'Unit emission'!U84)*3412969.28327645/Lifetime!$C39</f>
        <v>0</v>
      </c>
      <c r="CM128">
        <f>('RCP26 scenario'!E41*'Unit emission'!V84)*3412969.28327645/Lifetime!$C39</f>
        <v>0</v>
      </c>
      <c r="CN128">
        <f>('RCP26 scenario'!F41*'Unit emission'!W84)*3412969.28327645/Lifetime!$C39</f>
        <v>0</v>
      </c>
      <c r="CO128">
        <f>('RCP26 scenario'!G41*'Unit emission'!X84)*3412969.28327645/Lifetime!$C39</f>
        <v>0</v>
      </c>
      <c r="CP128">
        <f>('RCP26 scenario'!H41*'Unit emission'!Y84)*3412969.28327645/Lifetime!$C39</f>
        <v>0</v>
      </c>
      <c r="CQ128">
        <f>('RCP26 scenario'!I41*'Unit emission'!Z84)*3412969.28327645/Lifetime!$C39</f>
        <v>0</v>
      </c>
      <c r="CR128">
        <f>('RCP26 scenario'!J41*'Unit emission'!AA84)*3412969.28327645/Lifetime!$C39</f>
        <v>0</v>
      </c>
      <c r="CS128">
        <f>('RCP26 scenario'!K41*'Unit emission'!AB84)*3412969.28327645/Lifetime!$C39</f>
        <v>0</v>
      </c>
      <c r="CT128">
        <f>('RCP26 scenario'!L41*'Unit emission'!AC84)*3412969.28327645/Lifetime!$C39</f>
        <v>0</v>
      </c>
      <c r="CU128">
        <f>('RCP26 scenario'!M41*'Unit emission'!AD84)*3412969.28327645/Lifetime!$C39</f>
        <v>0</v>
      </c>
      <c r="CV128">
        <f>('RCP26 scenario'!N41*'Unit emission'!AE84)*3412969.28327645/Lifetime!$C39</f>
        <v>0</v>
      </c>
      <c r="CW128">
        <f>('RCP26 scenario'!O41*'Unit emission'!AF84)*3412969.28327645/Lifetime!$C39</f>
        <v>0</v>
      </c>
      <c r="CX128">
        <f>('RCP26 scenario'!P41*'Unit emission'!AG84)*3412969.28327645/Lifetime!$C39</f>
        <v>0</v>
      </c>
      <c r="CY128">
        <f>('RCP26 scenario'!Q41*'Unit emission'!AH84)*3412969.28327645/Lifetime!$C39</f>
        <v>0</v>
      </c>
      <c r="CZ128">
        <f>('RCP26 scenario'!R41*'Unit emission'!AI84)*3412969.28327645/Lifetime!$C39</f>
        <v>0</v>
      </c>
      <c r="DA128">
        <f>('RCP26 scenario'!S41*'Unit emission'!AJ84)*3412969.28327645</f>
        <v>0</v>
      </c>
      <c r="DB128">
        <f>('RCP26 scenario'!T41*'Unit emission'!T84)*3412969.28327645/Lifetime!$C39</f>
        <v>286461889.56372416</v>
      </c>
      <c r="DC128">
        <f>('RCP26 scenario'!U41*'Unit emission'!U84)*3412969.28327645/Lifetime!$C39</f>
        <v>27298954.953936383</v>
      </c>
      <c r="DD128">
        <f>('RCP26 scenario'!V41*'Unit emission'!V84)*3412969.28327645/Lifetime!$C39</f>
        <v>38646554.915182017</v>
      </c>
      <c r="DE128">
        <f>('RCP26 scenario'!W41*'Unit emission'!W84)*3412969.28327645/Lifetime!$C39</f>
        <v>21551669.727039922</v>
      </c>
      <c r="DF128">
        <f>('RCP26 scenario'!X41*'Unit emission'!X84)*3412969.28327645/Lifetime!$C39</f>
        <v>279102799.22051328</v>
      </c>
      <c r="DG128">
        <f>('RCP26 scenario'!Y41*'Unit emission'!Y84)*3412969.28327645/Lifetime!$C39</f>
        <v>23525029.692488346</v>
      </c>
      <c r="DH128">
        <f>('RCP26 scenario'!Z41*'Unit emission'!Z84)*3412969.28327645/Lifetime!$C39</f>
        <v>24699006.86518373</v>
      </c>
      <c r="DI128">
        <f>('RCP26 scenario'!AA41*'Unit emission'!AA84)*3412969.28327645/Lifetime!$C39</f>
        <v>26238015.41162356</v>
      </c>
      <c r="DJ128">
        <f>('RCP26 scenario'!AB41*'Unit emission'!AB84)*3412969.28327645/Lifetime!$C39</f>
        <v>166534325.35784903</v>
      </c>
      <c r="DK128">
        <f>('RCP26 scenario'!AC41*'Unit emission'!AC84)*3412969.28327645/Lifetime!$C39</f>
        <v>62262145.329739206</v>
      </c>
      <c r="DL128">
        <f>('RCP26 scenario'!AD41*'Unit emission'!AD84)*3412969.28327645/Lifetime!$C39</f>
        <v>26432357.516820986</v>
      </c>
      <c r="DM128">
        <f>('RCP26 scenario'!AE41*'Unit emission'!AE84)*3412969.28327645/Lifetime!$C39</f>
        <v>24487639.882459637</v>
      </c>
      <c r="DN128">
        <f>('RCP26 scenario'!AF41*'Unit emission'!AF84)*3412969.28327645/Lifetime!$C39</f>
        <v>22190279.256173357</v>
      </c>
      <c r="DO128">
        <f>('RCP26 scenario'!AG41*'Unit emission'!AG84)*3412969.28327645/Lifetime!$C39</f>
        <v>19375904.246854473</v>
      </c>
      <c r="DP128">
        <f>('RCP26 scenario'!AH41*'Unit emission'!AH84)*3412969.28327645/Lifetime!$C39</f>
        <v>15516796.235022996</v>
      </c>
      <c r="DQ128">
        <f>('RCP26 scenario'!AI41*'Unit emission'!AI84)*3412969.28327645/Lifetime!$C39</f>
        <v>45360035.359255061</v>
      </c>
      <c r="DR128">
        <f>('RCP26 scenario'!AJ41*'Unit emission'!AJ84)*3412969.28327645</f>
        <v>0</v>
      </c>
      <c r="DS128">
        <f>('RCP26 scenario'!AK41*'Unit emission'!T84)*3412969.28327645/Lifetime!$C39</f>
        <v>572751902.19235873</v>
      </c>
      <c r="DT128">
        <f>('RCP26 scenario'!AL41*'Unit emission'!U84)*3412969.28327645/Lifetime!$C39</f>
        <v>65671710.414751537</v>
      </c>
      <c r="DU128">
        <f>('RCP26 scenario'!AM41*'Unit emission'!V84)*3412969.28327645/Lifetime!$C39</f>
        <v>38791509.803914838</v>
      </c>
      <c r="DV128">
        <f>('RCP26 scenario'!AN41*'Unit emission'!W84)*3412969.28327645/Lifetime!$C39</f>
        <v>43082477.830609433</v>
      </c>
      <c r="DW128">
        <f>('RCP26 scenario'!AO41*'Unit emission'!X84)*3412969.28327645/Lifetime!$C39</f>
        <v>558119291.27550769</v>
      </c>
      <c r="DX128">
        <f>('RCP26 scenario'!AP41*'Unit emission'!Y84)*3412969.28327645/Lifetime!$C39</f>
        <v>47049844.731113963</v>
      </c>
      <c r="DY128">
        <f>('RCP26 scenario'!AQ41*'Unit emission'!Z84)*3412969.28327645/Lifetime!$C39</f>
        <v>49386575.965264417</v>
      </c>
      <c r="DZ128">
        <f>('RCP26 scenario'!AR41*'Unit emission'!AA84)*3412969.28327645/Lifetime!$C39</f>
        <v>52476030.823247202</v>
      </c>
      <c r="EA128">
        <f>('RCP26 scenario'!AS41*'Unit emission'!AB84)*3412969.28327645/Lifetime!$C39</f>
        <v>333068650.71569884</v>
      </c>
      <c r="EB128">
        <f>('RCP26 scenario'!AT41*'Unit emission'!AC84)*3412969.28327645/Lifetime!$C39</f>
        <v>124524290.65947774</v>
      </c>
      <c r="EC128">
        <f>('RCP26 scenario'!AU41*'Unit emission'!AD84)*3412969.28327645/Lifetime!$C39</f>
        <v>63531877.854904346</v>
      </c>
      <c r="ED128">
        <f>('RCP26 scenario'!AV41*'Unit emission'!AE84)*3412969.28327645/Lifetime!$C39</f>
        <v>48975219.47925742</v>
      </c>
      <c r="EE128">
        <f>('RCP26 scenario'!AW41*'Unit emission'!AF84)*3412969.28327645/Lifetime!$C39</f>
        <v>44379728.333063163</v>
      </c>
      <c r="EF128">
        <f>('RCP26 scenario'!AX41*'Unit emission'!AG84)*3412969.28327645/Lifetime!$C39</f>
        <v>19518660.510642007</v>
      </c>
      <c r="EG128">
        <f>('RCP26 scenario'!AY41*'Unit emission'!AH84)*3412969.28327645/Lifetime!$C39</f>
        <v>31032482.174671937</v>
      </c>
      <c r="EH128">
        <f>('RCP26 scenario'!AZ41*'Unit emission'!AI84)*3412969.28327645/Lifetime!$C39</f>
        <v>142140583.91619083</v>
      </c>
      <c r="EI128">
        <f>('RCP26 scenario'!BA41*'Unit emission'!AJ84)*3412969.28327645</f>
        <v>0</v>
      </c>
      <c r="EJ128" s="9">
        <f>('RCP26 scenario'!BB41*'Unit emission'!T84)*3412969.28327645/Lifetime!$C39</f>
        <v>0</v>
      </c>
      <c r="EK128" s="9">
        <f>('RCP26 scenario'!BC41*'Unit emission'!U84)*3412969.28327645/Lifetime!$C39</f>
        <v>0</v>
      </c>
      <c r="EL128" s="9">
        <f>('RCP26 scenario'!BD41*'Unit emission'!V84)*3412969.28327645/Lifetime!$C39</f>
        <v>0</v>
      </c>
      <c r="EM128" s="9">
        <f>('RCP26 scenario'!BE41*'Unit emission'!W84)*3412969.28327645/Lifetime!$C39</f>
        <v>0</v>
      </c>
      <c r="EN128" s="9">
        <f>('RCP26 scenario'!BF41*'Unit emission'!X84)*3412969.28327645/Lifetime!$C39</f>
        <v>0</v>
      </c>
      <c r="EO128" s="9">
        <f>('RCP26 scenario'!BG41*'Unit emission'!Y84)*3412969.28327645/Lifetime!$C39</f>
        <v>0</v>
      </c>
      <c r="EP128" s="9">
        <f>('RCP26 scenario'!BH41*'Unit emission'!Z84)*3412969.28327645/Lifetime!$C39</f>
        <v>0</v>
      </c>
      <c r="EQ128" s="9">
        <f>('RCP26 scenario'!BI41*'Unit emission'!AA84)*3412969.28327645/Lifetime!$C39</f>
        <v>0</v>
      </c>
      <c r="ER128" s="9">
        <f>('RCP26 scenario'!BJ41*'Unit emission'!AB84)*3412969.28327645/Lifetime!$C39</f>
        <v>0</v>
      </c>
      <c r="ES128" s="9">
        <f>('RCP26 scenario'!BK41*'Unit emission'!AC84)*3412969.28327645/Lifetime!$C39</f>
        <v>0</v>
      </c>
      <c r="ET128" s="9">
        <f>('RCP26 scenario'!BL41*'Unit emission'!AD84)*3412969.28327645/Lifetime!$C39</f>
        <v>0</v>
      </c>
      <c r="EU128" s="9">
        <f>('RCP26 scenario'!BM41*'Unit emission'!AE84)*3412969.28327645/Lifetime!$C39</f>
        <v>0</v>
      </c>
      <c r="EV128" s="9">
        <f>('RCP26 scenario'!BN41*'Unit emission'!AF84)*3412969.28327645/Lifetime!$C39</f>
        <v>0</v>
      </c>
      <c r="EW128" s="9">
        <f>('RCP26 scenario'!BO41*'Unit emission'!AG84)*3412969.28327645/Lifetime!$C39</f>
        <v>0</v>
      </c>
      <c r="EX128" s="9">
        <f>('RCP26 scenario'!BP41*'Unit emission'!AH84)*3412969.28327645/Lifetime!$C39</f>
        <v>0</v>
      </c>
      <c r="EY128" s="9">
        <f>('RCP26 scenario'!BQ41*'Unit emission'!AI84)*3412969.28327645/Lifetime!$C39</f>
        <v>0</v>
      </c>
      <c r="EZ128" s="9">
        <f>('RCP26 scenario'!BR41*'Unit emission'!AJ84)*3412969.28327645</f>
        <v>0</v>
      </c>
      <c r="FA128" s="9">
        <f>('RCP26 scenario'!BS41*'Unit emission'!T84)*3412969.28327645/Lifetime!$C39</f>
        <v>0</v>
      </c>
      <c r="FB128" s="9">
        <f>('RCP26 scenario'!BT41*'Unit emission'!U84)*3412969.28327645/Lifetime!$C39</f>
        <v>0</v>
      </c>
      <c r="FC128" s="9">
        <f>('RCP26 scenario'!BU41*'Unit emission'!V84)*3412969.28327645/Lifetime!$C39</f>
        <v>0</v>
      </c>
      <c r="FD128" s="9">
        <f>('RCP26 scenario'!BV41*'Unit emission'!W84)*3412969.28327645/Lifetime!$C39</f>
        <v>0</v>
      </c>
      <c r="FE128" s="9">
        <f>('RCP26 scenario'!BW41*'Unit emission'!X84)*3412969.28327645/Lifetime!$C39</f>
        <v>0</v>
      </c>
      <c r="FF128" s="9">
        <f>('RCP26 scenario'!BX41*'Unit emission'!Y84)*3412969.28327645/Lifetime!$C39</f>
        <v>0</v>
      </c>
      <c r="FG128" s="9">
        <f>('RCP26 scenario'!BY41*'Unit emission'!Z84)*3412969.28327645/Lifetime!$C39</f>
        <v>0</v>
      </c>
      <c r="FH128" s="9">
        <f>('RCP26 scenario'!BZ41*'Unit emission'!AA84)*3412969.28327645/Lifetime!$C39</f>
        <v>0</v>
      </c>
      <c r="FI128" s="9">
        <f>('RCP26 scenario'!CA41*'Unit emission'!AB84)*3412969.28327645/Lifetime!$C39</f>
        <v>0</v>
      </c>
      <c r="FJ128" s="9">
        <f>('RCP26 scenario'!CB41*'Unit emission'!AC84)*3412969.28327645/Lifetime!$C39</f>
        <v>0</v>
      </c>
      <c r="FK128" s="9">
        <f>('RCP26 scenario'!CC41*'Unit emission'!AD84)*3412969.28327645/Lifetime!$C39</f>
        <v>0</v>
      </c>
      <c r="FL128" s="9">
        <f>('RCP26 scenario'!CD41*'Unit emission'!AE84)*3412969.28327645/Lifetime!$C39</f>
        <v>0</v>
      </c>
      <c r="FM128" s="9">
        <f>('RCP26 scenario'!CE41*'Unit emission'!AF84)*3412969.28327645/Lifetime!$C39</f>
        <v>0</v>
      </c>
      <c r="FN128" s="9">
        <f>('RCP26 scenario'!CF41*'Unit emission'!AG84)*3412969.28327645/Lifetime!$C39</f>
        <v>0</v>
      </c>
      <c r="FO128" s="9">
        <f>('RCP26 scenario'!CG41*'Unit emission'!AH84)*3412969.28327645/Lifetime!$C39</f>
        <v>0</v>
      </c>
      <c r="FP128" s="9">
        <f>('RCP26 scenario'!CH41*'Unit emission'!AI84)*3412969.28327645/Lifetime!$C39</f>
        <v>0</v>
      </c>
      <c r="FS128">
        <v>2047</v>
      </c>
      <c r="FT128">
        <f>('RCP19 scenario'!C41*'Unit emission'!AK84)*3412969.28327645/Lifetime!$C39</f>
        <v>0</v>
      </c>
      <c r="FU128">
        <f>('RCP19 scenario'!D41*'Unit emission'!AL84)*3412969.28327645/Lifetime!$C39</f>
        <v>0</v>
      </c>
      <c r="FV128">
        <f>('RCP19 scenario'!E41*'Unit emission'!AM84)*3412969.28327645/Lifetime!$C39</f>
        <v>0</v>
      </c>
      <c r="FW128">
        <f>('RCP19 scenario'!F41*'Unit emission'!AN84)*3412969.28327645/Lifetime!$C39</f>
        <v>0</v>
      </c>
      <c r="FX128">
        <f>('RCP19 scenario'!G41*'Unit emission'!AO84)*3412969.28327645/Lifetime!$C39</f>
        <v>0</v>
      </c>
      <c r="FY128">
        <f>('RCP19 scenario'!H41*'Unit emission'!AP84)*3412969.28327645/Lifetime!$C39</f>
        <v>0</v>
      </c>
      <c r="FZ128">
        <f>('RCP19 scenario'!I41*'Unit emission'!AQ84)*3412969.28327645/Lifetime!$C39</f>
        <v>0</v>
      </c>
      <c r="GA128">
        <f>('RCP19 scenario'!J41*'Unit emission'!AR84)*3412969.28327645/Lifetime!$C39</f>
        <v>0</v>
      </c>
      <c r="GB128">
        <f>('RCP19 scenario'!K41*'Unit emission'!AS84)*3412969.28327645/Lifetime!$C39</f>
        <v>0</v>
      </c>
      <c r="GC128">
        <f>('RCP19 scenario'!L41*'Unit emission'!AT84)*3412969.28327645/Lifetime!$C39</f>
        <v>0</v>
      </c>
      <c r="GD128">
        <f>('RCP19 scenario'!M41*'Unit emission'!AU84)*3412969.28327645/Lifetime!$C39</f>
        <v>0</v>
      </c>
      <c r="GE128">
        <f>('RCP19 scenario'!N41*'Unit emission'!AV84)*3412969.28327645/Lifetime!$C39</f>
        <v>0</v>
      </c>
      <c r="GF128">
        <f>('RCP19 scenario'!O41*'Unit emission'!AW84)*3412969.28327645/Lifetime!$C39</f>
        <v>0</v>
      </c>
      <c r="GG128">
        <f>('RCP19 scenario'!P41*'Unit emission'!AX84)*3412969.28327645/Lifetime!$C39</f>
        <v>0</v>
      </c>
      <c r="GH128">
        <f>('RCP19 scenario'!Q41*'Unit emission'!AY84)*3412969.28327645/Lifetime!$C39</f>
        <v>0</v>
      </c>
      <c r="GI128">
        <f>('RCP19 scenario'!R41*'Unit emission'!AZ84)*3412969.28327645/Lifetime!$C39</f>
        <v>0</v>
      </c>
      <c r="GJ128">
        <f>('RCP19 scenario'!S41*'Unit emission'!BA84)*3412969.28327645</f>
        <v>0</v>
      </c>
      <c r="GK128">
        <f>('RCP19 scenario'!T41*'Unit emission'!AK84)*3412969.28327645/Lifetime!$C39</f>
        <v>98600916.736909613</v>
      </c>
      <c r="GL128">
        <f>('RCP19 scenario'!U41*'Unit emission'!AL84)*3412969.28327645/Lifetime!$C39</f>
        <v>11066859.443265732</v>
      </c>
      <c r="GM128">
        <f>('RCP19 scenario'!V41*'Unit emission'!AM84)*3412969.28327645/Lifetime!$C39</f>
        <v>4143767.701587128</v>
      </c>
      <c r="GN128">
        <f>('RCP19 scenario'!W41*'Unit emission'!AN84)*3412969.28327645/Lifetime!$C39</f>
        <v>15854377.219379729</v>
      </c>
      <c r="GO128">
        <f>('RCP19 scenario'!X41*'Unit emission'!AO84)*3412969.28327645/Lifetime!$C39</f>
        <v>332428024.77817839</v>
      </c>
      <c r="GP128">
        <f>('RCP19 scenario'!Y41*'Unit emission'!AP84)*3412969.28327645/Lifetime!$C39</f>
        <v>28879154.130362935</v>
      </c>
      <c r="GQ128">
        <f>('RCP19 scenario'!Z41*'Unit emission'!AQ84)*3412969.28327645/Lifetime!$C39</f>
        <v>8756576.2852730956</v>
      </c>
      <c r="GR128">
        <f>('RCP19 scenario'!AA41*'Unit emission'!AR84)*3412969.28327645/Lifetime!$C39</f>
        <v>33288477.438656855</v>
      </c>
      <c r="GS128">
        <f>('RCP19 scenario'!AB41*'Unit emission'!AS84)*3412969.28327645/Lifetime!$C39</f>
        <v>118183124.75212339</v>
      </c>
      <c r="GT128">
        <f>('RCP19 scenario'!AC41*'Unit emission'!AT84)*3412969.28327645/Lifetime!$C39</f>
        <v>69650502.129205212</v>
      </c>
      <c r="GU128">
        <f>('RCP19 scenario'!AD41*'Unit emission'!AU84)*3412969.28327645/Lifetime!$C39</f>
        <v>23129622.273105014</v>
      </c>
      <c r="GV128">
        <f>('RCP19 scenario'!AE41*'Unit emission'!AV84)*3412969.28327645/Lifetime!$C39</f>
        <v>13411931.27266838</v>
      </c>
      <c r="GW128">
        <f>('RCP19 scenario'!AF41*'Unit emission'!AW84)*3412969.28327645/Lifetime!$C39</f>
        <v>14758301.994767142</v>
      </c>
      <c r="GX128">
        <f>('RCP19 scenario'!AG41*'Unit emission'!AX84)*3412969.28327645/Lifetime!$C39</f>
        <v>2480963.7009256417</v>
      </c>
      <c r="GY128">
        <f>('RCP19 scenario'!AH41*'Unit emission'!AY84)*3412969.28327645/Lifetime!$C39</f>
        <v>0</v>
      </c>
      <c r="GZ128">
        <f>('RCP19 scenario'!AI41*'Unit emission'!AZ84)*3412969.28327645/Lifetime!$C39</f>
        <v>138437490.8550919</v>
      </c>
      <c r="HA128">
        <f>('RCP19 scenario'!AJ41*'Unit emission'!BA84)*3412969.28327645</f>
        <v>0</v>
      </c>
      <c r="HB128">
        <f>('RCP19 scenario'!AK41*'Unit emission'!AK84)*3412969.28327645/Lifetime!$C39</f>
        <v>593146595.9207232</v>
      </c>
      <c r="HC128">
        <f>('RCP19 scenario'!AL41*'Unit emission'!AL84)*3412969.28327645/Lifetime!$C39</f>
        <v>22133498.253763609</v>
      </c>
      <c r="HD128">
        <f>('RCP19 scenario'!AM41*'Unit emission'!AM84)*3412969.28327645/Lifetime!$C39</f>
        <v>43007355.958045557</v>
      </c>
      <c r="HE128">
        <f>('RCP19 scenario'!AN41*'Unit emission'!AN84)*3412969.28327645/Lifetime!$C39</f>
        <v>62002823.324851729</v>
      </c>
      <c r="HF128">
        <f>('RCP19 scenario'!AO41*'Unit emission'!AO84)*3412969.28327645/Lifetime!$C39</f>
        <v>664809835.49291062</v>
      </c>
      <c r="HG128">
        <f>('RCP19 scenario'!AP41*'Unit emission'!AP84)*3412969.28327645/Lifetime!$C39</f>
        <v>57757073.131020345</v>
      </c>
      <c r="HH128">
        <f>('RCP19 scenario'!AQ41*'Unit emission'!AQ84)*3412969.28327645/Lifetime!$C39</f>
        <v>17513152.570546191</v>
      </c>
      <c r="HI128">
        <f>('RCP19 scenario'!AR41*'Unit emission'!AR84)*3412969.28327645/Lifetime!$C39</f>
        <v>66571346.243955605</v>
      </c>
      <c r="HJ128">
        <f>('RCP19 scenario'!AS41*'Unit emission'!AS84)*3412969.28327645/Lifetime!$C39</f>
        <v>236366249.50424746</v>
      </c>
      <c r="HK128">
        <f>('RCP19 scenario'!AT41*'Unit emission'!AT84)*3412969.28327645/Lifetime!$C39</f>
        <v>139301004.25841111</v>
      </c>
      <c r="HL128">
        <f>('RCP19 scenario'!AU41*'Unit emission'!AU84)*3412969.28327645/Lifetime!$C39</f>
        <v>83309138.348331988</v>
      </c>
      <c r="HM128">
        <f>('RCP19 scenario'!AV41*'Unit emission'!AV84)*3412969.28327645/Lifetime!$C39</f>
        <v>26823809.994338952</v>
      </c>
      <c r="HN128">
        <f>('RCP19 scenario'!AW41*'Unit emission'!AW84)*3412969.28327645/Lifetime!$C39</f>
        <v>29516603.989534352</v>
      </c>
      <c r="HO128">
        <f>('RCP19 scenario'!AX41*'Unit emission'!AX84)*3412969.28327645/Lifetime!$C39</f>
        <v>2716185.3306789258</v>
      </c>
      <c r="HP128">
        <f>('RCP19 scenario'!AY41*'Unit emission'!AY84)*3412969.28327645/Lifetime!$C39</f>
        <v>0</v>
      </c>
      <c r="HQ128">
        <f>('RCP19 scenario'!AZ41*'Unit emission'!AZ84)*3412969.28327645/Lifetime!$C39</f>
        <v>276874981.7101838</v>
      </c>
      <c r="HR128">
        <f>('RCP19 scenario'!BA41*'Unit emission'!BA84)*3412969.28327645</f>
        <v>0</v>
      </c>
      <c r="HS128" s="9">
        <f>('RCP19 scenario'!BB41*'Unit emission'!AK84)*3412969.28327645/Lifetime!$C39</f>
        <v>0</v>
      </c>
      <c r="HT128" s="9">
        <f>('RCP19 scenario'!BC41*'Unit emission'!AL84)*3412969.28327645/Lifetime!$C39</f>
        <v>0</v>
      </c>
      <c r="HU128" s="9">
        <f>('RCP19 scenario'!BD41*'Unit emission'!AM84)*3412969.28327645/Lifetime!$C39</f>
        <v>0</v>
      </c>
      <c r="HV128" s="9">
        <f>('RCP19 scenario'!BE41*'Unit emission'!AN84)*3412969.28327645/Lifetime!$C39</f>
        <v>0</v>
      </c>
      <c r="HW128" s="9">
        <f>('RCP19 scenario'!BF41*'Unit emission'!AO84)*3412969.28327645/Lifetime!$C39</f>
        <v>0</v>
      </c>
      <c r="HX128" s="9">
        <f>('RCP19 scenario'!BG41*'Unit emission'!AP84)*3412969.28327645/Lifetime!$C39</f>
        <v>0</v>
      </c>
      <c r="HY128" s="9">
        <f>('RCP19 scenario'!BH41*'Unit emission'!AQ84)*3412969.28327645/Lifetime!$C39</f>
        <v>0</v>
      </c>
      <c r="HZ128" s="9">
        <f>('RCP19 scenario'!BI41*'Unit emission'!AR84)*3412969.28327645/Lifetime!$C39</f>
        <v>0</v>
      </c>
      <c r="IA128" s="9">
        <f>('RCP19 scenario'!BJ41*'Unit emission'!AS84)*3412969.28327645/Lifetime!$C39</f>
        <v>0</v>
      </c>
      <c r="IB128" s="9">
        <f>('RCP19 scenario'!BK41*'Unit emission'!AT84)*3412969.28327645/Lifetime!$C39</f>
        <v>0</v>
      </c>
      <c r="IC128" s="9">
        <f>('RCP19 scenario'!BL41*'Unit emission'!AU84)*3412969.28327645/Lifetime!$C39</f>
        <v>0</v>
      </c>
      <c r="ID128" s="9">
        <f>('RCP19 scenario'!BM41*'Unit emission'!AV84)*3412969.28327645/Lifetime!$C39</f>
        <v>0</v>
      </c>
      <c r="IE128" s="9">
        <f>('RCP19 scenario'!BN41*'Unit emission'!AW84)*3412969.28327645/Lifetime!$C39</f>
        <v>0</v>
      </c>
      <c r="IF128" s="9">
        <f>('RCP19 scenario'!BO41*'Unit emission'!AX84)*3412969.28327645/Lifetime!$C39</f>
        <v>0</v>
      </c>
      <c r="IG128" s="9">
        <f>('RCP19 scenario'!BP41*'Unit emission'!AY84)*3412969.28327645/Lifetime!$C39</f>
        <v>0</v>
      </c>
      <c r="IH128" s="9">
        <f>('RCP19 scenario'!BQ41*'Unit emission'!AZ84)*3412969.28327645/Lifetime!$C39</f>
        <v>0</v>
      </c>
      <c r="II128" s="9">
        <f>('RCP19 scenario'!BR41*'Unit emission'!BA84)*3412969.28327645</f>
        <v>0</v>
      </c>
      <c r="IJ128" s="9">
        <f>('RCP19 scenario'!BS41*'Unit emission'!AK84)*3412969.28327645/Lifetime!$C39</f>
        <v>0</v>
      </c>
      <c r="IK128" s="9">
        <f>('RCP19 scenario'!BT41*'Unit emission'!AL84)*3412969.28327645/Lifetime!$C39</f>
        <v>0</v>
      </c>
      <c r="IL128" s="9">
        <f>('RCP19 scenario'!BU41*'Unit emission'!AM84)*3412969.28327645/Lifetime!$C39</f>
        <v>0</v>
      </c>
      <c r="IM128" s="9">
        <f>('RCP19 scenario'!BV41*'Unit emission'!AN84)*3412969.28327645/Lifetime!$C39</f>
        <v>0</v>
      </c>
      <c r="IN128" s="9">
        <f>('RCP19 scenario'!BW41*'Unit emission'!AO84)*3412969.28327645/Lifetime!$C39</f>
        <v>0</v>
      </c>
      <c r="IO128" s="9">
        <f>('RCP19 scenario'!BX41*'Unit emission'!AP84)*3412969.28327645/Lifetime!$C39</f>
        <v>0</v>
      </c>
      <c r="IP128" s="9">
        <f>('RCP19 scenario'!BY41*'Unit emission'!AQ84)*3412969.28327645/Lifetime!$C39</f>
        <v>0</v>
      </c>
      <c r="IQ128" s="9">
        <f>('RCP19 scenario'!BZ41*'Unit emission'!AR84)*3412969.28327645/Lifetime!$C39</f>
        <v>0</v>
      </c>
      <c r="IR128" s="9">
        <f>('RCP19 scenario'!CA41*'Unit emission'!AS84)*3412969.28327645/Lifetime!$C39</f>
        <v>0</v>
      </c>
      <c r="IS128" s="9">
        <f>('RCP19 scenario'!CB41*'Unit emission'!AT84)*3412969.28327645/Lifetime!$C39</f>
        <v>0</v>
      </c>
      <c r="IT128" s="9">
        <f>('RCP19 scenario'!CC41*'Unit emission'!AU84)*3412969.28327645/Lifetime!$C39</f>
        <v>0</v>
      </c>
      <c r="IU128" s="9">
        <f>('RCP19 scenario'!CD41*'Unit emission'!AV84)*3412969.28327645/Lifetime!$C39</f>
        <v>0</v>
      </c>
      <c r="IV128" s="9">
        <f>('RCP19 scenario'!CE41*'Unit emission'!AW84)*3412969.28327645/Lifetime!$C39</f>
        <v>0</v>
      </c>
      <c r="IW128" s="9">
        <f>('RCP19 scenario'!CF41*'Unit emission'!AX84)*3412969.28327645/Lifetime!$C39</f>
        <v>0</v>
      </c>
      <c r="IX128" s="9">
        <f>('RCP19 scenario'!CG41*'Unit emission'!AY84)*3412969.28327645/Lifetime!$C39</f>
        <v>0</v>
      </c>
      <c r="IY128" s="9">
        <f>('RCP19 scenario'!CH41*'Unit emission'!AZ84)*3412969.28327645/Lifetime!$C39</f>
        <v>0</v>
      </c>
    </row>
    <row r="129" spans="1:259" x14ac:dyDescent="0.25">
      <c r="A129">
        <v>2048</v>
      </c>
      <c r="B129">
        <f>('Base-scenario'!C42*'Unit emission'!C85)*3412969.28327645/Lifetime!$C40</f>
        <v>0</v>
      </c>
      <c r="C129">
        <f>('Base-scenario'!D42*'Unit emission'!D85)*3412969.28327645/Lifetime!$C40</f>
        <v>0</v>
      </c>
      <c r="D129">
        <f>('Base-scenario'!E42*'Unit emission'!E85)*3412969.28327645/Lifetime!$C40</f>
        <v>0</v>
      </c>
      <c r="E129">
        <f>('Base-scenario'!F42*'Unit emission'!F85)*3412969.28327645/Lifetime!$C40</f>
        <v>0</v>
      </c>
      <c r="F129">
        <f>('Base-scenario'!G42*'Unit emission'!G85)*3412969.28327645/Lifetime!$C40</f>
        <v>0</v>
      </c>
      <c r="G129">
        <f>('Base-scenario'!H42*'Unit emission'!H85)*3412969.28327645/Lifetime!$C40</f>
        <v>0</v>
      </c>
      <c r="H129">
        <f>('Base-scenario'!I42*'Unit emission'!I85)*3412969.28327645/Lifetime!$C40</f>
        <v>0</v>
      </c>
      <c r="I129">
        <f>('Base-scenario'!J42*'Unit emission'!J85)*3412969.28327645/Lifetime!$C40</f>
        <v>0</v>
      </c>
      <c r="J129">
        <f>('Base-scenario'!K42*'Unit emission'!K85)*3412969.28327645/Lifetime!$C40</f>
        <v>0</v>
      </c>
      <c r="K129">
        <f>('Base-scenario'!L42*'Unit emission'!L85)*3412969.28327645/Lifetime!$C40</f>
        <v>0</v>
      </c>
      <c r="L129">
        <f>('Base-scenario'!M42*'Unit emission'!M85)*3412969.28327645/Lifetime!$C40</f>
        <v>0</v>
      </c>
      <c r="M129">
        <f>('Base-scenario'!N42*'Unit emission'!N85)*3412969.28327645/Lifetime!$C40</f>
        <v>0</v>
      </c>
      <c r="N129">
        <f>('Base-scenario'!O42*'Unit emission'!O85)*3412969.28327645/Lifetime!$C40</f>
        <v>0</v>
      </c>
      <c r="O129">
        <f>('Base-scenario'!P42*'Unit emission'!P85)*3412969.28327645/Lifetime!$C40</f>
        <v>0</v>
      </c>
      <c r="P129">
        <f>('Base-scenario'!Q42*'Unit emission'!Q85)*3412969.28327645/Lifetime!$C40</f>
        <v>0</v>
      </c>
      <c r="Q129">
        <f>('Base-scenario'!R42*'Unit emission'!R85)*3412969.28327645/Lifetime!$C40</f>
        <v>0</v>
      </c>
      <c r="R129">
        <v>38</v>
      </c>
      <c r="S129">
        <f>('Base-scenario'!T42*'Unit emission'!C85)*3412969.28327645/Lifetime!$C40</f>
        <v>1659536492.2526834</v>
      </c>
      <c r="T129">
        <f>('Base-scenario'!U42*'Unit emission'!D85)*3412969.28327645/Lifetime!$C40</f>
        <v>127006936.65789339</v>
      </c>
      <c r="U129">
        <f>('Base-scenario'!V42*'Unit emission'!E85)*3412969.28327645/Lifetime!$C40</f>
        <v>16692553.308282392</v>
      </c>
      <c r="V129">
        <f>('Base-scenario'!W42*'Unit emission'!F85)*3412969.28327645/Lifetime!$C40</f>
        <v>14551573.532007949</v>
      </c>
      <c r="W129">
        <f>('Base-scenario'!X42*'Unit emission'!G85)*3412969.28327645/Lifetime!$C40</f>
        <v>434727319.2601701</v>
      </c>
      <c r="X129">
        <f>('Base-scenario'!Y42*'Unit emission'!H85)*3412969.28327645/Lifetime!$C40</f>
        <v>23617759.575451944</v>
      </c>
      <c r="Y129">
        <f>('Base-scenario'!Z42*'Unit emission'!I85)*3412969.28327645/Lifetime!$C40</f>
        <v>41984316.350191683</v>
      </c>
      <c r="Z129">
        <f>('Base-scenario'!AA42*'Unit emission'!J85)*3412969.28327645/Lifetime!$C40</f>
        <v>74230541.613288477</v>
      </c>
      <c r="AA129">
        <f>('Base-scenario'!AB42*'Unit emission'!K85)*3412969.28327645/Lifetime!$C40</f>
        <v>0</v>
      </c>
      <c r="AB129">
        <f>('Base-scenario'!AC42*'Unit emission'!L85)*3412969.28327645/Lifetime!$C40</f>
        <v>112185417.74021743</v>
      </c>
      <c r="AC129">
        <f>('Base-scenario'!AD42*'Unit emission'!M85)*3412969.28327645/Lifetime!$C40</f>
        <v>107560055.29852867</v>
      </c>
      <c r="AD129">
        <f>('Base-scenario'!AE42*'Unit emission'!N85)*3412969.28327645/Lifetime!$C40</f>
        <v>18215527.415362306</v>
      </c>
      <c r="AE129">
        <f>('Base-scenario'!AF42*'Unit emission'!O85)*3412969.28327645/Lifetime!$C40</f>
        <v>23759065.740456596</v>
      </c>
      <c r="AF129">
        <f>('Base-scenario'!AG42*'Unit emission'!P85)*3412969.28327645/Lifetime!$C40</f>
        <v>29086605.126350559</v>
      </c>
      <c r="AG129">
        <f>('Base-scenario'!AH42*'Unit emission'!Q85)*3412969.28327645/Lifetime!$C40</f>
        <v>23053200.09738237</v>
      </c>
      <c r="AH129">
        <f>('Base-scenario'!AI42*'Unit emission'!R85)*3412969.28327645/Lifetime!$C40</f>
        <v>100596533.24957794</v>
      </c>
      <c r="AI129">
        <v>38</v>
      </c>
      <c r="AJ129">
        <f>('Base-scenario'!AK42*'Unit emission'!C85)*3412969.28327645/Lifetime!$C40</f>
        <v>1660645763.5162349</v>
      </c>
      <c r="AK129">
        <f>('Base-scenario'!AL42*'Unit emission'!D85)*3412969.28327645/Lifetime!$C40</f>
        <v>326148181.93052793</v>
      </c>
      <c r="AL129">
        <f>('Base-scenario'!AM42*'Unit emission'!E85)*3412969.28327645/Lifetime!$C40</f>
        <v>38625352.572778009</v>
      </c>
      <c r="AM129">
        <f>('Base-scenario'!AN42*'Unit emission'!F85)*3412969.28327645/Lifetime!$C40</f>
        <v>29092943.110611401</v>
      </c>
      <c r="AN129">
        <f>('Base-scenario'!AO42*'Unit emission'!G85)*3412969.28327645/Lifetime!$C40</f>
        <v>732261296.80112529</v>
      </c>
      <c r="AO129">
        <f>('Base-scenario'!AP42*'Unit emission'!H85)*3412969.28327645/Lifetime!$C40</f>
        <v>47235519.150903888</v>
      </c>
      <c r="AP129">
        <f>('Base-scenario'!AQ42*'Unit emission'!I85)*3412969.28327645/Lifetime!$C40</f>
        <v>83960257.006055444</v>
      </c>
      <c r="AQ129">
        <f>('Base-scenario'!AR42*'Unit emission'!J85)*3412969.28327645/Lifetime!$C40</f>
        <v>148453795.79774722</v>
      </c>
      <c r="AR129">
        <f>('Base-scenario'!AS42*'Unit emission'!K85)*3412969.28327645/Lifetime!$C40</f>
        <v>0</v>
      </c>
      <c r="AS129">
        <f>('Base-scenario'!AT42*'Unit emission'!L85)*3412969.28327645/Lifetime!$C40</f>
        <v>224370835.48043373</v>
      </c>
      <c r="AT129">
        <f>('Base-scenario'!AU42*'Unit emission'!M85)*3412969.28327645/Lifetime!$C40</f>
        <v>215120110.59705734</v>
      </c>
      <c r="AU129">
        <f>('Base-scenario'!AV42*'Unit emission'!N85)*3412969.28327645/Lifetime!$C40</f>
        <v>36429921.106943347</v>
      </c>
      <c r="AV129">
        <f>('Base-scenario'!AW42*'Unit emission'!O85)*3412969.28327645/Lifetime!$C40</f>
        <v>49496720.932629243</v>
      </c>
      <c r="AW129">
        <f>('Base-scenario'!AX42*'Unit emission'!P85)*3412969.28327645/Lifetime!$C40</f>
        <v>58173210.252701268</v>
      </c>
      <c r="AX129">
        <f>('Base-scenario'!AY42*'Unit emission'!Q85)*3412969.28327645/Lifetime!$C40</f>
        <v>46106400.194764882</v>
      </c>
      <c r="AY129">
        <f>('Base-scenario'!AZ42*'Unit emission'!R85)*3412969.28327645/Lifetime!$C40</f>
        <v>201192811.90603247</v>
      </c>
      <c r="AZ129">
        <v>38</v>
      </c>
      <c r="BA129" s="9">
        <f>('Base-scenario'!BB42*'Unit emission'!C85)*3412969.28327645/Lifetime!$C40</f>
        <v>0</v>
      </c>
      <c r="BB129" s="9">
        <f>('Base-scenario'!BC42*'Unit emission'!D85)*3412969.28327645/Lifetime!$C40</f>
        <v>0</v>
      </c>
      <c r="BC129" s="9">
        <f>('Base-scenario'!BD42*'Unit emission'!E85)*3412969.28327645/Lifetime!$C40</f>
        <v>0</v>
      </c>
      <c r="BD129" s="9">
        <f>('Base-scenario'!BE42*'Unit emission'!F85)*3412969.28327645/Lifetime!$C40</f>
        <v>0</v>
      </c>
      <c r="BE129" s="9">
        <f>('Base-scenario'!BF42*'Unit emission'!G85)*3412969.28327645/Lifetime!$C40</f>
        <v>0</v>
      </c>
      <c r="BF129" s="9">
        <f>('Base-scenario'!BG42*'Unit emission'!H85)*3412969.28327645/Lifetime!$C40</f>
        <v>0</v>
      </c>
      <c r="BG129" s="9">
        <f>('Base-scenario'!BH42*'Unit emission'!I85)*3412969.28327645/Lifetime!$C40</f>
        <v>0</v>
      </c>
      <c r="BH129" s="9">
        <f>('Base-scenario'!BI42*'Unit emission'!J85)*3412969.28327645/Lifetime!$C40</f>
        <v>0</v>
      </c>
      <c r="BI129" s="9">
        <f>('Base-scenario'!BJ42*'Unit emission'!K85)*3412969.28327645/Lifetime!$C40</f>
        <v>0</v>
      </c>
      <c r="BJ129" s="9">
        <f>('Base-scenario'!BK42*'Unit emission'!L85)*3412969.28327645/Lifetime!$C40</f>
        <v>0</v>
      </c>
      <c r="BK129" s="9">
        <f>('Base-scenario'!BL42*'Unit emission'!M85)*3412969.28327645/Lifetime!$C40</f>
        <v>0</v>
      </c>
      <c r="BL129" s="9">
        <f>('Base-scenario'!BM42*'Unit emission'!N85)*3412969.28327645/Lifetime!$C40</f>
        <v>0</v>
      </c>
      <c r="BM129" s="9">
        <f>('Base-scenario'!BN42*'Unit emission'!O85)*3412969.28327645/Lifetime!$C40</f>
        <v>0</v>
      </c>
      <c r="BN129" s="9">
        <f>('Base-scenario'!BO42*'Unit emission'!P85)*3412969.28327645/Lifetime!$C40</f>
        <v>0</v>
      </c>
      <c r="BO129" s="9">
        <f>('Base-scenario'!BP42*'Unit emission'!Q85)*3412969.28327645/Lifetime!$C40</f>
        <v>0</v>
      </c>
      <c r="BP129" s="9">
        <f>('Base-scenario'!BQ42*'Unit emission'!R85)*3412969.28327645/Lifetime!$C40</f>
        <v>0</v>
      </c>
      <c r="BQ129" s="9">
        <v>38</v>
      </c>
      <c r="BR129" s="9">
        <f>('Base-scenario'!BS42*'Unit emission'!C85)*3412969.28327645/Lifetime!$C40</f>
        <v>0</v>
      </c>
      <c r="BS129" s="9">
        <f>('Base-scenario'!BT42*'Unit emission'!D85)*3412969.28327645/Lifetime!$C40</f>
        <v>0</v>
      </c>
      <c r="BT129" s="9">
        <f>('Base-scenario'!BU42*'Unit emission'!E85)*3412969.28327645/Lifetime!$C40</f>
        <v>0</v>
      </c>
      <c r="BU129" s="9">
        <f>('Base-scenario'!BV42*'Unit emission'!F85)*3412969.28327645/Lifetime!$C40</f>
        <v>0</v>
      </c>
      <c r="BV129" s="9">
        <f>('Base-scenario'!BW42*'Unit emission'!G85)*3412969.28327645/Lifetime!$C40</f>
        <v>0</v>
      </c>
      <c r="BW129" s="9">
        <f>('Base-scenario'!BX42*'Unit emission'!H85)*3412969.28327645/Lifetime!$C40</f>
        <v>0</v>
      </c>
      <c r="BX129" s="9">
        <f>('Base-scenario'!BY42*'Unit emission'!I85)*3412969.28327645/Lifetime!$C40</f>
        <v>0</v>
      </c>
      <c r="BY129" s="9">
        <f>('Base-scenario'!BZ42*'Unit emission'!J85)*3412969.28327645/Lifetime!$C40</f>
        <v>0</v>
      </c>
      <c r="BZ129" s="9">
        <f>('Base-scenario'!CA42*'Unit emission'!K85)*3412969.28327645/Lifetime!$C40</f>
        <v>0</v>
      </c>
      <c r="CA129" s="9">
        <f>('Base-scenario'!CB42*'Unit emission'!L85)*3412969.28327645/Lifetime!$C40</f>
        <v>0</v>
      </c>
      <c r="CB129" s="9">
        <f>('Base-scenario'!CC42*'Unit emission'!M85)*3412969.28327645/Lifetime!$C40</f>
        <v>0</v>
      </c>
      <c r="CC129" s="9">
        <f>('Base-scenario'!CD42*'Unit emission'!N85)*3412969.28327645/Lifetime!$C40</f>
        <v>0</v>
      </c>
      <c r="CD129" s="9">
        <f>('Base-scenario'!CE42*'Unit emission'!O85)*3412969.28327645/Lifetime!$C40</f>
        <v>0</v>
      </c>
      <c r="CE129" s="9">
        <f>('Base-scenario'!CF42*'Unit emission'!P85)*3412969.28327645/Lifetime!$C40</f>
        <v>0</v>
      </c>
      <c r="CF129" s="9">
        <f>('Base-scenario'!CG42*'Unit emission'!Q85)*3412969.28327645/Lifetime!$C40</f>
        <v>0</v>
      </c>
      <c r="CG129" s="9">
        <f>('Base-scenario'!CH42*'Unit emission'!R85)*3412969.28327645/Lifetime!$C40</f>
        <v>0</v>
      </c>
      <c r="CJ129">
        <v>2048</v>
      </c>
      <c r="CK129">
        <f>('RCP26 scenario'!C42*'Unit emission'!T85)*3412969.28327645/Lifetime!$C40</f>
        <v>0</v>
      </c>
      <c r="CL129">
        <f>('RCP26 scenario'!D42*'Unit emission'!U85)*3412969.28327645/Lifetime!$C40</f>
        <v>0</v>
      </c>
      <c r="CM129">
        <f>('RCP26 scenario'!E42*'Unit emission'!V85)*3412969.28327645/Lifetime!$C40</f>
        <v>0</v>
      </c>
      <c r="CN129">
        <f>('RCP26 scenario'!F42*'Unit emission'!W85)*3412969.28327645/Lifetime!$C40</f>
        <v>0</v>
      </c>
      <c r="CO129">
        <f>('RCP26 scenario'!G42*'Unit emission'!X85)*3412969.28327645/Lifetime!$C40</f>
        <v>0</v>
      </c>
      <c r="CP129">
        <f>('RCP26 scenario'!H42*'Unit emission'!Y85)*3412969.28327645/Lifetime!$C40</f>
        <v>0</v>
      </c>
      <c r="CQ129">
        <f>('RCP26 scenario'!I42*'Unit emission'!Z85)*3412969.28327645/Lifetime!$C40</f>
        <v>0</v>
      </c>
      <c r="CR129">
        <f>('RCP26 scenario'!J42*'Unit emission'!AA85)*3412969.28327645/Lifetime!$C40</f>
        <v>0</v>
      </c>
      <c r="CS129">
        <f>('RCP26 scenario'!K42*'Unit emission'!AB85)*3412969.28327645/Lifetime!$C40</f>
        <v>0</v>
      </c>
      <c r="CT129">
        <f>('RCP26 scenario'!L42*'Unit emission'!AC85)*3412969.28327645/Lifetime!$C40</f>
        <v>0</v>
      </c>
      <c r="CU129">
        <f>('RCP26 scenario'!M42*'Unit emission'!AD85)*3412969.28327645/Lifetime!$C40</f>
        <v>0</v>
      </c>
      <c r="CV129">
        <f>('RCP26 scenario'!N42*'Unit emission'!AE85)*3412969.28327645/Lifetime!$C40</f>
        <v>0</v>
      </c>
      <c r="CW129">
        <f>('RCP26 scenario'!O42*'Unit emission'!AF85)*3412969.28327645/Lifetime!$C40</f>
        <v>0</v>
      </c>
      <c r="CX129">
        <f>('RCP26 scenario'!P42*'Unit emission'!AG85)*3412969.28327645/Lifetime!$C40</f>
        <v>0</v>
      </c>
      <c r="CY129">
        <f>('RCP26 scenario'!Q42*'Unit emission'!AH85)*3412969.28327645/Lifetime!$C40</f>
        <v>0</v>
      </c>
      <c r="CZ129">
        <f>('RCP26 scenario'!R42*'Unit emission'!AI85)*3412969.28327645/Lifetime!$C40</f>
        <v>0</v>
      </c>
      <c r="DA129">
        <f>('RCP26 scenario'!S42*'Unit emission'!AJ85)*3412969.28327645</f>
        <v>0</v>
      </c>
      <c r="DB129">
        <f>('RCP26 scenario'!T42*'Unit emission'!T85)*3412969.28327645/Lifetime!$C40</f>
        <v>203272802.53225717</v>
      </c>
      <c r="DC129">
        <f>('RCP26 scenario'!U42*'Unit emission'!U85)*3412969.28327645/Lifetime!$C40</f>
        <v>68486357.262271658</v>
      </c>
      <c r="DD129">
        <f>('RCP26 scenario'!V42*'Unit emission'!V85)*3412969.28327645/Lifetime!$C40</f>
        <v>20296531.588146612</v>
      </c>
      <c r="DE129">
        <f>('RCP26 scenario'!W42*'Unit emission'!W85)*3412969.28327645/Lifetime!$C40</f>
        <v>22702272.908228781</v>
      </c>
      <c r="DF129">
        <f>('RCP26 scenario'!X42*'Unit emission'!X85)*3412969.28327645/Lifetime!$C40</f>
        <v>191102839.64046797</v>
      </c>
      <c r="DG129">
        <f>('RCP26 scenario'!Y42*'Unit emission'!Y85)*3412969.28327645/Lifetime!$C40</f>
        <v>23144605.850101091</v>
      </c>
      <c r="DH129">
        <f>('RCP26 scenario'!Z42*'Unit emission'!Z85)*3412969.28327645/Lifetime!$C40</f>
        <v>16613001.207479365</v>
      </c>
      <c r="DI129">
        <f>('RCP26 scenario'!AA42*'Unit emission'!AA85)*3412969.28327645/Lifetime!$C40</f>
        <v>30266899.078068312</v>
      </c>
      <c r="DJ129">
        <f>('RCP26 scenario'!AB42*'Unit emission'!AB85)*3412969.28327645/Lifetime!$C40</f>
        <v>115038390.41262884</v>
      </c>
      <c r="DK129">
        <f>('RCP26 scenario'!AC42*'Unit emission'!AC85)*3412969.28327645/Lifetime!$C40</f>
        <v>62676593.523031354</v>
      </c>
      <c r="DL129">
        <f>('RCP26 scenario'!AD42*'Unit emission'!AD85)*3412969.28327645/Lifetime!$C40</f>
        <v>29928911.099872768</v>
      </c>
      <c r="DM129">
        <f>('RCP26 scenario'!AE42*'Unit emission'!AE85)*3412969.28327645/Lifetime!$C40</f>
        <v>21188022.282152854</v>
      </c>
      <c r="DN129">
        <f>('RCP26 scenario'!AF42*'Unit emission'!AF85)*3412969.28327645/Lifetime!$C40</f>
        <v>21819035.538427524</v>
      </c>
      <c r="DO129">
        <f>('RCP26 scenario'!AG42*'Unit emission'!AG85)*3412969.28327645/Lifetime!$C40</f>
        <v>36759662.711590201</v>
      </c>
      <c r="DP129">
        <f>('RCP26 scenario'!AH42*'Unit emission'!AH85)*3412969.28327645/Lifetime!$C40</f>
        <v>15061793.006645512</v>
      </c>
      <c r="DQ129">
        <f>('RCP26 scenario'!AI42*'Unit emission'!AI85)*3412969.28327645/Lifetime!$C40</f>
        <v>77611064.863694504</v>
      </c>
      <c r="DR129">
        <f>('RCP26 scenario'!AJ42*'Unit emission'!AJ85)*3412969.28327645</f>
        <v>0</v>
      </c>
      <c r="DS129">
        <f>('RCP26 scenario'!AK42*'Unit emission'!T85)*3412969.28327645/Lifetime!$C40</f>
        <v>406385195.80378991</v>
      </c>
      <c r="DT129">
        <f>('RCP26 scenario'!AL42*'Unit emission'!U85)*3412969.28327645/Lifetime!$C40</f>
        <v>229054951.53257948</v>
      </c>
      <c r="DU129">
        <f>('RCP26 scenario'!AM42*'Unit emission'!V85)*3412969.28327645/Lifetime!$C40</f>
        <v>96748312.991048902</v>
      </c>
      <c r="DV129">
        <f>('RCP26 scenario'!AN42*'Unit emission'!W85)*3412969.28327645/Lifetime!$C40</f>
        <v>45384604.93530032</v>
      </c>
      <c r="DW129">
        <f>('RCP26 scenario'!AO42*'Unit emission'!X85)*3412969.28327645/Lifetime!$C40</f>
        <v>382121454.02520627</v>
      </c>
      <c r="DX129">
        <f>('RCP26 scenario'!AP42*'Unit emission'!Y85)*3412969.28327645/Lifetime!$C40</f>
        <v>46289006.368197873</v>
      </c>
      <c r="DY129">
        <f>('RCP26 scenario'!AQ42*'Unit emission'!Z85)*3412969.28327645/Lifetime!$C40</f>
        <v>33214658.347116537</v>
      </c>
      <c r="DZ129">
        <f>('RCP26 scenario'!AR42*'Unit emission'!AA85)*3412969.28327645/Lifetime!$C40</f>
        <v>60533798.156136714</v>
      </c>
      <c r="EA129">
        <f>('RCP26 scenario'!AS42*'Unit emission'!AB85)*3412969.28327645/Lifetime!$C40</f>
        <v>230076780.82525769</v>
      </c>
      <c r="EB129">
        <f>('RCP26 scenario'!AT42*'Unit emission'!AC85)*3412969.28327645/Lifetime!$C40</f>
        <v>125353187.04606208</v>
      </c>
      <c r="EC129">
        <f>('RCP26 scenario'!AU42*'Unit emission'!AD85)*3412969.28327645/Lifetime!$C40</f>
        <v>97112610.961778462</v>
      </c>
      <c r="ED129">
        <f>('RCP26 scenario'!AV42*'Unit emission'!AE85)*3412969.28327645/Lifetime!$C40</f>
        <v>42375986.735783726</v>
      </c>
      <c r="EE129">
        <f>('RCP26 scenario'!AW42*'Unit emission'!AF85)*3412969.28327645/Lifetime!$C40</f>
        <v>43637275.378586464</v>
      </c>
      <c r="EF129">
        <f>('RCP26 scenario'!AX42*'Unit emission'!AG85)*3412969.28327645/Lifetime!$C40</f>
        <v>47106031.882448524</v>
      </c>
      <c r="EG129">
        <f>('RCP26 scenario'!AY42*'Unit emission'!AH85)*3412969.28327645/Lifetime!$C40</f>
        <v>30122524.700858712</v>
      </c>
      <c r="EH129">
        <f>('RCP26 scenario'!AZ42*'Unit emission'!AI85)*3412969.28327645/Lifetime!$C40</f>
        <v>209809028.18528754</v>
      </c>
      <c r="EI129">
        <f>('RCP26 scenario'!BA42*'Unit emission'!AJ85)*3412969.28327645</f>
        <v>0</v>
      </c>
      <c r="EJ129" s="9">
        <f>('RCP26 scenario'!BB42*'Unit emission'!T85)*3412969.28327645/Lifetime!$C40</f>
        <v>0</v>
      </c>
      <c r="EK129" s="9">
        <f>('RCP26 scenario'!BC42*'Unit emission'!U85)*3412969.28327645/Lifetime!$C40</f>
        <v>0</v>
      </c>
      <c r="EL129" s="9">
        <f>('RCP26 scenario'!BD42*'Unit emission'!V85)*3412969.28327645/Lifetime!$C40</f>
        <v>0</v>
      </c>
      <c r="EM129" s="9">
        <f>('RCP26 scenario'!BE42*'Unit emission'!W85)*3412969.28327645/Lifetime!$C40</f>
        <v>0</v>
      </c>
      <c r="EN129" s="9">
        <f>('RCP26 scenario'!BF42*'Unit emission'!X85)*3412969.28327645/Lifetime!$C40</f>
        <v>0</v>
      </c>
      <c r="EO129" s="9">
        <f>('RCP26 scenario'!BG42*'Unit emission'!Y85)*3412969.28327645/Lifetime!$C40</f>
        <v>0</v>
      </c>
      <c r="EP129" s="9">
        <f>('RCP26 scenario'!BH42*'Unit emission'!Z85)*3412969.28327645/Lifetime!$C40</f>
        <v>0</v>
      </c>
      <c r="EQ129" s="9">
        <f>('RCP26 scenario'!BI42*'Unit emission'!AA85)*3412969.28327645/Lifetime!$C40</f>
        <v>0</v>
      </c>
      <c r="ER129" s="9">
        <f>('RCP26 scenario'!BJ42*'Unit emission'!AB85)*3412969.28327645/Lifetime!$C40</f>
        <v>0</v>
      </c>
      <c r="ES129" s="9">
        <f>('RCP26 scenario'!BK42*'Unit emission'!AC85)*3412969.28327645/Lifetime!$C40</f>
        <v>0</v>
      </c>
      <c r="ET129" s="9">
        <f>('RCP26 scenario'!BL42*'Unit emission'!AD85)*3412969.28327645/Lifetime!$C40</f>
        <v>0</v>
      </c>
      <c r="EU129" s="9">
        <f>('RCP26 scenario'!BM42*'Unit emission'!AE85)*3412969.28327645/Lifetime!$C40</f>
        <v>0</v>
      </c>
      <c r="EV129" s="9">
        <f>('RCP26 scenario'!BN42*'Unit emission'!AF85)*3412969.28327645/Lifetime!$C40</f>
        <v>0</v>
      </c>
      <c r="EW129" s="9">
        <f>('RCP26 scenario'!BO42*'Unit emission'!AG85)*3412969.28327645/Lifetime!$C40</f>
        <v>0</v>
      </c>
      <c r="EX129" s="9">
        <f>('RCP26 scenario'!BP42*'Unit emission'!AH85)*3412969.28327645/Lifetime!$C40</f>
        <v>0</v>
      </c>
      <c r="EY129" s="9">
        <f>('RCP26 scenario'!BQ42*'Unit emission'!AI85)*3412969.28327645/Lifetime!$C40</f>
        <v>0</v>
      </c>
      <c r="EZ129" s="9">
        <f>('RCP26 scenario'!BR42*'Unit emission'!AJ85)*3412969.28327645</f>
        <v>0</v>
      </c>
      <c r="FA129" s="9">
        <f>('RCP26 scenario'!BS42*'Unit emission'!T85)*3412969.28327645/Lifetime!$C40</f>
        <v>0</v>
      </c>
      <c r="FB129" s="9">
        <f>('RCP26 scenario'!BT42*'Unit emission'!U85)*3412969.28327645/Lifetime!$C40</f>
        <v>0</v>
      </c>
      <c r="FC129" s="9">
        <f>('RCP26 scenario'!BU42*'Unit emission'!V85)*3412969.28327645/Lifetime!$C40</f>
        <v>0</v>
      </c>
      <c r="FD129" s="9">
        <f>('RCP26 scenario'!BV42*'Unit emission'!W85)*3412969.28327645/Lifetime!$C40</f>
        <v>0</v>
      </c>
      <c r="FE129" s="9">
        <f>('RCP26 scenario'!BW42*'Unit emission'!X85)*3412969.28327645/Lifetime!$C40</f>
        <v>0</v>
      </c>
      <c r="FF129" s="9">
        <f>('RCP26 scenario'!BX42*'Unit emission'!Y85)*3412969.28327645/Lifetime!$C40</f>
        <v>0</v>
      </c>
      <c r="FG129" s="9">
        <f>('RCP26 scenario'!BY42*'Unit emission'!Z85)*3412969.28327645/Lifetime!$C40</f>
        <v>0</v>
      </c>
      <c r="FH129" s="9">
        <f>('RCP26 scenario'!BZ42*'Unit emission'!AA85)*3412969.28327645/Lifetime!$C40</f>
        <v>0</v>
      </c>
      <c r="FI129" s="9">
        <f>('RCP26 scenario'!CA42*'Unit emission'!AB85)*3412969.28327645/Lifetime!$C40</f>
        <v>0</v>
      </c>
      <c r="FJ129" s="9">
        <f>('RCP26 scenario'!CB42*'Unit emission'!AC85)*3412969.28327645/Lifetime!$C40</f>
        <v>0</v>
      </c>
      <c r="FK129" s="9">
        <f>('RCP26 scenario'!CC42*'Unit emission'!AD85)*3412969.28327645/Lifetime!$C40</f>
        <v>0</v>
      </c>
      <c r="FL129" s="9">
        <f>('RCP26 scenario'!CD42*'Unit emission'!AE85)*3412969.28327645/Lifetime!$C40</f>
        <v>0</v>
      </c>
      <c r="FM129" s="9">
        <f>('RCP26 scenario'!CE42*'Unit emission'!AF85)*3412969.28327645/Lifetime!$C40</f>
        <v>0</v>
      </c>
      <c r="FN129" s="9">
        <f>('RCP26 scenario'!CF42*'Unit emission'!AG85)*3412969.28327645/Lifetime!$C40</f>
        <v>0</v>
      </c>
      <c r="FO129" s="9">
        <f>('RCP26 scenario'!CG42*'Unit emission'!AH85)*3412969.28327645/Lifetime!$C40</f>
        <v>0</v>
      </c>
      <c r="FP129" s="9">
        <f>('RCP26 scenario'!CH42*'Unit emission'!AI85)*3412969.28327645/Lifetime!$C40</f>
        <v>0</v>
      </c>
      <c r="FS129">
        <v>2048</v>
      </c>
      <c r="FT129">
        <f>('RCP19 scenario'!C42*'Unit emission'!AK85)*3412969.28327645/Lifetime!$C40</f>
        <v>0</v>
      </c>
      <c r="FU129">
        <f>('RCP19 scenario'!D42*'Unit emission'!AL85)*3412969.28327645/Lifetime!$C40</f>
        <v>0</v>
      </c>
      <c r="FV129">
        <f>('RCP19 scenario'!E42*'Unit emission'!AM85)*3412969.28327645/Lifetime!$C40</f>
        <v>0</v>
      </c>
      <c r="FW129">
        <f>('RCP19 scenario'!F42*'Unit emission'!AN85)*3412969.28327645/Lifetime!$C40</f>
        <v>0</v>
      </c>
      <c r="FX129">
        <f>('RCP19 scenario'!G42*'Unit emission'!AO85)*3412969.28327645/Lifetime!$C40</f>
        <v>0</v>
      </c>
      <c r="FY129">
        <f>('RCP19 scenario'!H42*'Unit emission'!AP85)*3412969.28327645/Lifetime!$C40</f>
        <v>0</v>
      </c>
      <c r="FZ129">
        <f>('RCP19 scenario'!I42*'Unit emission'!AQ85)*3412969.28327645/Lifetime!$C40</f>
        <v>0</v>
      </c>
      <c r="GA129">
        <f>('RCP19 scenario'!J42*'Unit emission'!AR85)*3412969.28327645/Lifetime!$C40</f>
        <v>0</v>
      </c>
      <c r="GB129">
        <f>('RCP19 scenario'!K42*'Unit emission'!AS85)*3412969.28327645/Lifetime!$C40</f>
        <v>0</v>
      </c>
      <c r="GC129">
        <f>('RCP19 scenario'!L42*'Unit emission'!AT85)*3412969.28327645/Lifetime!$C40</f>
        <v>0</v>
      </c>
      <c r="GD129">
        <f>('RCP19 scenario'!M42*'Unit emission'!AU85)*3412969.28327645/Lifetime!$C40</f>
        <v>0</v>
      </c>
      <c r="GE129">
        <f>('RCP19 scenario'!N42*'Unit emission'!AV85)*3412969.28327645/Lifetime!$C40</f>
        <v>0</v>
      </c>
      <c r="GF129">
        <f>('RCP19 scenario'!O42*'Unit emission'!AW85)*3412969.28327645/Lifetime!$C40</f>
        <v>0</v>
      </c>
      <c r="GG129">
        <f>('RCP19 scenario'!P42*'Unit emission'!AX85)*3412969.28327645/Lifetime!$C40</f>
        <v>0</v>
      </c>
      <c r="GH129">
        <f>('RCP19 scenario'!Q42*'Unit emission'!AY85)*3412969.28327645/Lifetime!$C40</f>
        <v>0</v>
      </c>
      <c r="GI129">
        <f>('RCP19 scenario'!R42*'Unit emission'!AZ85)*3412969.28327645/Lifetime!$C40</f>
        <v>0</v>
      </c>
      <c r="GJ129">
        <f>('RCP19 scenario'!S42*'Unit emission'!BA85)*3412969.28327645</f>
        <v>0</v>
      </c>
      <c r="GK129">
        <f>('RCP19 scenario'!T42*'Unit emission'!AK85)*3412969.28327645/Lifetime!$C40</f>
        <v>104466413.26871581</v>
      </c>
      <c r="GL129">
        <f>('RCP19 scenario'!U42*'Unit emission'!AL85)*3412969.28327645/Lifetime!$C40</f>
        <v>12516492.157083804</v>
      </c>
      <c r="GM129">
        <f>('RCP19 scenario'!V42*'Unit emission'!AM85)*3412969.28327645/Lifetime!$C40</f>
        <v>13945166.494885508</v>
      </c>
      <c r="GN129">
        <f>('RCP19 scenario'!W42*'Unit emission'!AN85)*3412969.28327645/Lifetime!$C40</f>
        <v>17442904.531548396</v>
      </c>
      <c r="GO129">
        <f>('RCP19 scenario'!X42*'Unit emission'!AO85)*3412969.28327645/Lifetime!$C40</f>
        <v>217744683.67809451</v>
      </c>
      <c r="GP129">
        <f>('RCP19 scenario'!Y42*'Unit emission'!AP85)*3412969.28327645/Lifetime!$C40</f>
        <v>29625721.986634087</v>
      </c>
      <c r="GQ129">
        <f>('RCP19 scenario'!Z42*'Unit emission'!AQ85)*3412969.28327645/Lifetime!$C40</f>
        <v>9974742.8114422336</v>
      </c>
      <c r="GR129">
        <f>('RCP19 scenario'!AA42*'Unit emission'!AR85)*3412969.28327645/Lifetime!$C40</f>
        <v>0</v>
      </c>
      <c r="GS129">
        <f>('RCP19 scenario'!AB42*'Unit emission'!AS85)*3412969.28327645/Lifetime!$C40</f>
        <v>170444547.10379112</v>
      </c>
      <c r="GT129">
        <f>('RCP19 scenario'!AC42*'Unit emission'!AT85)*3412969.28327645/Lifetime!$C40</f>
        <v>86996261.5155292</v>
      </c>
      <c r="GU129">
        <f>('RCP19 scenario'!AD42*'Unit emission'!AU85)*3412969.28327645/Lifetime!$C40</f>
        <v>38493823.421193413</v>
      </c>
      <c r="GV129">
        <f>('RCP19 scenario'!AE42*'Unit emission'!AV85)*3412969.28327645/Lifetime!$C40</f>
        <v>9878226.4912121464</v>
      </c>
      <c r="GW129">
        <f>('RCP19 scenario'!AF42*'Unit emission'!AW85)*3412969.28327645/Lifetime!$C40</f>
        <v>16947224.464500915</v>
      </c>
      <c r="GX129">
        <f>('RCP19 scenario'!AG42*'Unit emission'!AX85)*3412969.28327645/Lifetime!$C40</f>
        <v>3415808.7352308468</v>
      </c>
      <c r="GY129">
        <f>('RCP19 scenario'!AH42*'Unit emission'!AY85)*3412969.28327645/Lifetime!$C40</f>
        <v>0</v>
      </c>
      <c r="GZ129">
        <f>('RCP19 scenario'!AI42*'Unit emission'!AZ85)*3412969.28327645/Lifetime!$C40</f>
        <v>122585303.59444144</v>
      </c>
      <c r="HA129">
        <f>('RCP19 scenario'!AJ42*'Unit emission'!BA85)*3412969.28327645</f>
        <v>0</v>
      </c>
      <c r="HB129">
        <f>('RCP19 scenario'!AK42*'Unit emission'!AK85)*3412969.28327645/Lifetime!$C40</f>
        <v>579742483.16872263</v>
      </c>
      <c r="HC129">
        <f>('RCP19 scenario'!AL42*'Unit emission'!AL85)*3412969.28327645/Lifetime!$C40</f>
        <v>25032763.562405486</v>
      </c>
      <c r="HD129">
        <f>('RCP19 scenario'!AM42*'Unit emission'!AM85)*3412969.28327645/Lifetime!$C40</f>
        <v>119844562.43659768</v>
      </c>
      <c r="HE129">
        <f>('RCP19 scenario'!AN42*'Unit emission'!AN85)*3412969.28327645/Lifetime!$C40</f>
        <v>36814951.346729279</v>
      </c>
      <c r="HF129">
        <f>('RCP19 scenario'!AO42*'Unit emission'!AO85)*3412969.28327645/Lifetime!$C40</f>
        <v>435443197.08531564</v>
      </c>
      <c r="HG129">
        <f>('RCP19 scenario'!AP42*'Unit emission'!AP85)*3412969.28327645/Lifetime!$C40</f>
        <v>59250207.596027397</v>
      </c>
      <c r="HH129">
        <f>('RCP19 scenario'!AQ42*'Unit emission'!AQ85)*3412969.28327645/Lifetime!$C40</f>
        <v>19949485.622884534</v>
      </c>
      <c r="HI129">
        <f>('RCP19 scenario'!AR42*'Unit emission'!AR85)*3412969.28327645/Lifetime!$C40</f>
        <v>0</v>
      </c>
      <c r="HJ129">
        <f>('RCP19 scenario'!AS42*'Unit emission'!AS85)*3412969.28327645/Lifetime!$C40</f>
        <v>340889094.20758224</v>
      </c>
      <c r="HK129">
        <f>('RCP19 scenario'!AT42*'Unit emission'!AT85)*3412969.28327645/Lifetime!$C40</f>
        <v>173992523.0310584</v>
      </c>
      <c r="HL129">
        <f>('RCP19 scenario'!AU42*'Unit emission'!AU85)*3412969.28327645/Lifetime!$C40</f>
        <v>152033588.93152773</v>
      </c>
      <c r="HM129">
        <f>('RCP19 scenario'!AV42*'Unit emission'!AV85)*3412969.28327645/Lifetime!$C40</f>
        <v>19756400.347091373</v>
      </c>
      <c r="HN129">
        <f>('RCP19 scenario'!AW42*'Unit emission'!AW85)*3412969.28327645/Lifetime!$C40</f>
        <v>33894448.929001831</v>
      </c>
      <c r="HO129">
        <f>('RCP19 scenario'!AX42*'Unit emission'!AX85)*3412969.28327645/Lifetime!$C40</f>
        <v>7774403.4729515007</v>
      </c>
      <c r="HP129">
        <f>('RCP19 scenario'!AY42*'Unit emission'!AY85)*3412969.28327645/Lifetime!$C40</f>
        <v>0</v>
      </c>
      <c r="HQ129">
        <f>('RCP19 scenario'!AZ42*'Unit emission'!AZ85)*3412969.28327645/Lifetime!$C40</f>
        <v>245170607.18888357</v>
      </c>
      <c r="HR129">
        <f>('RCP19 scenario'!BA42*'Unit emission'!BA85)*3412969.28327645</f>
        <v>0</v>
      </c>
      <c r="HS129" s="9">
        <f>('RCP19 scenario'!BB42*'Unit emission'!AK85)*3412969.28327645/Lifetime!$C40</f>
        <v>0</v>
      </c>
      <c r="HT129" s="9">
        <f>('RCP19 scenario'!BC42*'Unit emission'!AL85)*3412969.28327645/Lifetime!$C40</f>
        <v>0</v>
      </c>
      <c r="HU129" s="9">
        <f>('RCP19 scenario'!BD42*'Unit emission'!AM85)*3412969.28327645/Lifetime!$C40</f>
        <v>0</v>
      </c>
      <c r="HV129" s="9">
        <f>('RCP19 scenario'!BE42*'Unit emission'!AN85)*3412969.28327645/Lifetime!$C40</f>
        <v>0</v>
      </c>
      <c r="HW129" s="9">
        <f>('RCP19 scenario'!BF42*'Unit emission'!AO85)*3412969.28327645/Lifetime!$C40</f>
        <v>0</v>
      </c>
      <c r="HX129" s="9">
        <f>('RCP19 scenario'!BG42*'Unit emission'!AP85)*3412969.28327645/Lifetime!$C40</f>
        <v>0</v>
      </c>
      <c r="HY129" s="9">
        <f>('RCP19 scenario'!BH42*'Unit emission'!AQ85)*3412969.28327645/Lifetime!$C40</f>
        <v>0</v>
      </c>
      <c r="HZ129" s="9">
        <f>('RCP19 scenario'!BI42*'Unit emission'!AR85)*3412969.28327645/Lifetime!$C40</f>
        <v>0</v>
      </c>
      <c r="IA129" s="9">
        <f>('RCP19 scenario'!BJ42*'Unit emission'!AS85)*3412969.28327645/Lifetime!$C40</f>
        <v>0</v>
      </c>
      <c r="IB129" s="9">
        <f>('RCP19 scenario'!BK42*'Unit emission'!AT85)*3412969.28327645/Lifetime!$C40</f>
        <v>0</v>
      </c>
      <c r="IC129" s="9">
        <f>('RCP19 scenario'!BL42*'Unit emission'!AU85)*3412969.28327645/Lifetime!$C40</f>
        <v>0</v>
      </c>
      <c r="ID129" s="9">
        <f>('RCP19 scenario'!BM42*'Unit emission'!AV85)*3412969.28327645/Lifetime!$C40</f>
        <v>0</v>
      </c>
      <c r="IE129" s="9">
        <f>('RCP19 scenario'!BN42*'Unit emission'!AW85)*3412969.28327645/Lifetime!$C40</f>
        <v>0</v>
      </c>
      <c r="IF129" s="9">
        <f>('RCP19 scenario'!BO42*'Unit emission'!AX85)*3412969.28327645/Lifetime!$C40</f>
        <v>0</v>
      </c>
      <c r="IG129" s="9">
        <f>('RCP19 scenario'!BP42*'Unit emission'!AY85)*3412969.28327645/Lifetime!$C40</f>
        <v>0</v>
      </c>
      <c r="IH129" s="9">
        <f>('RCP19 scenario'!BQ42*'Unit emission'!AZ85)*3412969.28327645/Lifetime!$C40</f>
        <v>0</v>
      </c>
      <c r="II129" s="9">
        <f>('RCP19 scenario'!BR42*'Unit emission'!BA85)*3412969.28327645</f>
        <v>0</v>
      </c>
      <c r="IJ129" s="9">
        <f>('RCP19 scenario'!BS42*'Unit emission'!AK85)*3412969.28327645/Lifetime!$C40</f>
        <v>0</v>
      </c>
      <c r="IK129" s="9">
        <f>('RCP19 scenario'!BT42*'Unit emission'!AL85)*3412969.28327645/Lifetime!$C40</f>
        <v>0</v>
      </c>
      <c r="IL129" s="9">
        <f>('RCP19 scenario'!BU42*'Unit emission'!AM85)*3412969.28327645/Lifetime!$C40</f>
        <v>0</v>
      </c>
      <c r="IM129" s="9">
        <f>('RCP19 scenario'!BV42*'Unit emission'!AN85)*3412969.28327645/Lifetime!$C40</f>
        <v>0</v>
      </c>
      <c r="IN129" s="9">
        <f>('RCP19 scenario'!BW42*'Unit emission'!AO85)*3412969.28327645/Lifetime!$C40</f>
        <v>0</v>
      </c>
      <c r="IO129" s="9">
        <f>('RCP19 scenario'!BX42*'Unit emission'!AP85)*3412969.28327645/Lifetime!$C40</f>
        <v>0</v>
      </c>
      <c r="IP129" s="9">
        <f>('RCP19 scenario'!BY42*'Unit emission'!AQ85)*3412969.28327645/Lifetime!$C40</f>
        <v>0</v>
      </c>
      <c r="IQ129" s="9">
        <f>('RCP19 scenario'!BZ42*'Unit emission'!AR85)*3412969.28327645/Lifetime!$C40</f>
        <v>0</v>
      </c>
      <c r="IR129" s="9">
        <f>('RCP19 scenario'!CA42*'Unit emission'!AS85)*3412969.28327645/Lifetime!$C40</f>
        <v>0</v>
      </c>
      <c r="IS129" s="9">
        <f>('RCP19 scenario'!CB42*'Unit emission'!AT85)*3412969.28327645/Lifetime!$C40</f>
        <v>0</v>
      </c>
      <c r="IT129" s="9">
        <f>('RCP19 scenario'!CC42*'Unit emission'!AU85)*3412969.28327645/Lifetime!$C40</f>
        <v>0</v>
      </c>
      <c r="IU129" s="9">
        <f>('RCP19 scenario'!CD42*'Unit emission'!AV85)*3412969.28327645/Lifetime!$C40</f>
        <v>0</v>
      </c>
      <c r="IV129" s="9">
        <f>('RCP19 scenario'!CE42*'Unit emission'!AW85)*3412969.28327645/Lifetime!$C40</f>
        <v>0</v>
      </c>
      <c r="IW129" s="9">
        <f>('RCP19 scenario'!CF42*'Unit emission'!AX85)*3412969.28327645/Lifetime!$C40</f>
        <v>0</v>
      </c>
      <c r="IX129" s="9">
        <f>('RCP19 scenario'!CG42*'Unit emission'!AY85)*3412969.28327645/Lifetime!$C40</f>
        <v>0</v>
      </c>
      <c r="IY129" s="9">
        <f>('RCP19 scenario'!CH42*'Unit emission'!AZ85)*3412969.28327645/Lifetime!$C40</f>
        <v>0</v>
      </c>
    </row>
    <row r="130" spans="1:259" x14ac:dyDescent="0.25">
      <c r="A130">
        <v>2049</v>
      </c>
      <c r="B130">
        <f>('Base-scenario'!C43*'Unit emission'!C86)*3412969.28327645/Lifetime!$C41</f>
        <v>0</v>
      </c>
      <c r="C130">
        <f>('Base-scenario'!D43*'Unit emission'!D86)*3412969.28327645/Lifetime!$C41</f>
        <v>0</v>
      </c>
      <c r="D130">
        <f>('Base-scenario'!E43*'Unit emission'!E86)*3412969.28327645/Lifetime!$C41</f>
        <v>0</v>
      </c>
      <c r="E130">
        <f>('Base-scenario'!F43*'Unit emission'!F86)*3412969.28327645/Lifetime!$C41</f>
        <v>0</v>
      </c>
      <c r="F130">
        <f>('Base-scenario'!G43*'Unit emission'!G86)*3412969.28327645/Lifetime!$C41</f>
        <v>0</v>
      </c>
      <c r="G130">
        <f>('Base-scenario'!H43*'Unit emission'!H86)*3412969.28327645/Lifetime!$C41</f>
        <v>0</v>
      </c>
      <c r="H130">
        <f>('Base-scenario'!I43*'Unit emission'!I86)*3412969.28327645/Lifetime!$C41</f>
        <v>0</v>
      </c>
      <c r="I130">
        <f>('Base-scenario'!J43*'Unit emission'!J86)*3412969.28327645/Lifetime!$C41</f>
        <v>0</v>
      </c>
      <c r="J130">
        <f>('Base-scenario'!K43*'Unit emission'!K86)*3412969.28327645/Lifetime!$C41</f>
        <v>0</v>
      </c>
      <c r="K130">
        <f>('Base-scenario'!L43*'Unit emission'!L86)*3412969.28327645/Lifetime!$C41</f>
        <v>0</v>
      </c>
      <c r="L130">
        <f>('Base-scenario'!M43*'Unit emission'!M86)*3412969.28327645/Lifetime!$C41</f>
        <v>0</v>
      </c>
      <c r="M130">
        <f>('Base-scenario'!N43*'Unit emission'!N86)*3412969.28327645/Lifetime!$C41</f>
        <v>0</v>
      </c>
      <c r="N130">
        <f>('Base-scenario'!O43*'Unit emission'!O86)*3412969.28327645/Lifetime!$C41</f>
        <v>0</v>
      </c>
      <c r="O130">
        <f>('Base-scenario'!P43*'Unit emission'!P86)*3412969.28327645/Lifetime!$C41</f>
        <v>0</v>
      </c>
      <c r="P130">
        <f>('Base-scenario'!Q43*'Unit emission'!Q86)*3412969.28327645/Lifetime!$C41</f>
        <v>0</v>
      </c>
      <c r="Q130">
        <f>('Base-scenario'!R43*'Unit emission'!R86)*3412969.28327645/Lifetime!$C41</f>
        <v>0</v>
      </c>
      <c r="R130">
        <v>39</v>
      </c>
      <c r="S130">
        <f>('Base-scenario'!T43*'Unit emission'!C86)*3412969.28327645/Lifetime!$C41</f>
        <v>1057322519.4486533</v>
      </c>
      <c r="T130">
        <f>('Base-scenario'!U43*'Unit emission'!D86)*3412969.28327645/Lifetime!$C41</f>
        <v>137331129.69182646</v>
      </c>
      <c r="U130">
        <f>('Base-scenario'!V43*'Unit emission'!E86)*3412969.28327645/Lifetime!$C41</f>
        <v>18113006.16295673</v>
      </c>
      <c r="V130">
        <f>('Base-scenario'!W43*'Unit emission'!F86)*3412969.28327645/Lifetime!$C41</f>
        <v>13874375.715216054</v>
      </c>
      <c r="W130">
        <f>('Base-scenario'!X43*'Unit emission'!G86)*3412969.28327645/Lifetime!$C41</f>
        <v>141416305.40031409</v>
      </c>
      <c r="X130">
        <f>('Base-scenario'!Y43*'Unit emission'!H86)*3412969.28327645/Lifetime!$C41</f>
        <v>21511381.831468467</v>
      </c>
      <c r="Y130">
        <f>('Base-scenario'!Z43*'Unit emission'!I86)*3412969.28327645/Lifetime!$C41</f>
        <v>34729252.117087319</v>
      </c>
      <c r="Z130">
        <f>('Base-scenario'!AA43*'Unit emission'!J86)*3412969.28327645/Lifetime!$C41</f>
        <v>69746667.762576744</v>
      </c>
      <c r="AA130">
        <f>('Base-scenario'!AB43*'Unit emission'!K86)*3412969.28327645/Lifetime!$C41</f>
        <v>0</v>
      </c>
      <c r="AB130">
        <f>('Base-scenario'!AC43*'Unit emission'!L86)*3412969.28327645/Lifetime!$C41</f>
        <v>116051407.37071067</v>
      </c>
      <c r="AC130">
        <f>('Base-scenario'!AD43*'Unit emission'!M86)*3412969.28327645/Lifetime!$C41</f>
        <v>120732343.8695178</v>
      </c>
      <c r="AD130">
        <f>('Base-scenario'!AE43*'Unit emission'!N86)*3412969.28327645/Lifetime!$C41</f>
        <v>19133714.142816678</v>
      </c>
      <c r="AE130">
        <f>('Base-scenario'!AF43*'Unit emission'!O86)*3412969.28327645/Lifetime!$C41</f>
        <v>20065821.442531943</v>
      </c>
      <c r="AF130">
        <f>('Base-scenario'!AG43*'Unit emission'!P86)*3412969.28327645/Lifetime!$C41</f>
        <v>28565010.440456644</v>
      </c>
      <c r="AG130">
        <f>('Base-scenario'!AH43*'Unit emission'!Q86)*3412969.28327645/Lifetime!$C41</f>
        <v>25607344.540330861</v>
      </c>
      <c r="AH130">
        <f>('Base-scenario'!AI43*'Unit emission'!R86)*3412969.28327645/Lifetime!$C41</f>
        <v>93024018.001798585</v>
      </c>
      <c r="AI130">
        <v>39</v>
      </c>
      <c r="AJ130">
        <f>('Base-scenario'!AK43*'Unit emission'!C86)*3412969.28327645/Lifetime!$C41</f>
        <v>1303031889.9763505</v>
      </c>
      <c r="AK130">
        <f>('Base-scenario'!AL43*'Unit emission'!D86)*3412969.28327645/Lifetime!$C41</f>
        <v>275319799.9564535</v>
      </c>
      <c r="AL130">
        <f>('Base-scenario'!AM43*'Unit emission'!E86)*3412969.28327645/Lifetime!$C41</f>
        <v>36186168.92854654</v>
      </c>
      <c r="AM130">
        <f>('Base-scenario'!AN43*'Unit emission'!F86)*3412969.28327645/Lifetime!$C41</f>
        <v>27738602.60063773</v>
      </c>
      <c r="AN130">
        <f>('Base-scenario'!AO43*'Unit emission'!G86)*3412969.28327645/Lifetime!$C41</f>
        <v>391512241.04582715</v>
      </c>
      <c r="AO130">
        <f>('Base-scenario'!AP43*'Unit emission'!H86)*3412969.28327645/Lifetime!$C41</f>
        <v>43022763.66293706</v>
      </c>
      <c r="AP130">
        <f>('Base-scenario'!AQ43*'Unit emission'!I86)*3412969.28327645/Lifetime!$C41</f>
        <v>69450153.017053381</v>
      </c>
      <c r="AQ130">
        <f>('Base-scenario'!AR43*'Unit emission'!J86)*3412969.28327645/Lifetime!$C41</f>
        <v>139486096.32040212</v>
      </c>
      <c r="AR130">
        <f>('Base-scenario'!AS43*'Unit emission'!K86)*3412969.28327645/Lifetime!$C41</f>
        <v>0</v>
      </c>
      <c r="AS130">
        <f>('Base-scenario'!AT43*'Unit emission'!L86)*3412969.28327645/Lifetime!$C41</f>
        <v>232102814.74142134</v>
      </c>
      <c r="AT130">
        <f>('Base-scenario'!AU43*'Unit emission'!M86)*3412969.28327645/Lifetime!$C41</f>
        <v>241464687.73903561</v>
      </c>
      <c r="AU130">
        <f>('Base-scenario'!AV43*'Unit emission'!N86)*3412969.28327645/Lifetime!$C41</f>
        <v>38266300.394572034</v>
      </c>
      <c r="AV130">
        <f>('Base-scenario'!AW43*'Unit emission'!O86)*3412969.28327645/Lifetime!$C41</f>
        <v>40131555.351397157</v>
      </c>
      <c r="AW130">
        <f>('Base-scenario'!AX43*'Unit emission'!P86)*3412969.28327645/Lifetime!$C41</f>
        <v>57130020.880913287</v>
      </c>
      <c r="AX130">
        <f>('Base-scenario'!AY43*'Unit emission'!Q86)*3412969.28327645/Lifetime!$C41</f>
        <v>51214689.080661722</v>
      </c>
      <c r="AY130">
        <f>('Base-scenario'!AZ43*'Unit emission'!R86)*3412969.28327645/Lifetime!$C41</f>
        <v>186047783.1264095</v>
      </c>
      <c r="AZ130">
        <v>39</v>
      </c>
      <c r="BA130" s="9">
        <f>('Base-scenario'!BB43*'Unit emission'!C86)*3412969.28327645/Lifetime!$C41</f>
        <v>0</v>
      </c>
      <c r="BB130" s="9">
        <f>('Base-scenario'!BC43*'Unit emission'!D86)*3412969.28327645/Lifetime!$C41</f>
        <v>0</v>
      </c>
      <c r="BC130" s="9">
        <f>('Base-scenario'!BD43*'Unit emission'!E86)*3412969.28327645/Lifetime!$C41</f>
        <v>0</v>
      </c>
      <c r="BD130" s="9">
        <f>('Base-scenario'!BE43*'Unit emission'!F86)*3412969.28327645/Lifetime!$C41</f>
        <v>0</v>
      </c>
      <c r="BE130" s="9">
        <f>('Base-scenario'!BF43*'Unit emission'!G86)*3412969.28327645/Lifetime!$C41</f>
        <v>0</v>
      </c>
      <c r="BF130" s="9">
        <f>('Base-scenario'!BG43*'Unit emission'!H86)*3412969.28327645/Lifetime!$C41</f>
        <v>0</v>
      </c>
      <c r="BG130" s="9">
        <f>('Base-scenario'!BH43*'Unit emission'!I86)*3412969.28327645/Lifetime!$C41</f>
        <v>0</v>
      </c>
      <c r="BH130" s="9">
        <f>('Base-scenario'!BI43*'Unit emission'!J86)*3412969.28327645/Lifetime!$C41</f>
        <v>0</v>
      </c>
      <c r="BI130" s="9">
        <f>('Base-scenario'!BJ43*'Unit emission'!K86)*3412969.28327645/Lifetime!$C41</f>
        <v>0</v>
      </c>
      <c r="BJ130" s="9">
        <f>('Base-scenario'!BK43*'Unit emission'!L86)*3412969.28327645/Lifetime!$C41</f>
        <v>0</v>
      </c>
      <c r="BK130" s="9">
        <f>('Base-scenario'!BL43*'Unit emission'!M86)*3412969.28327645/Lifetime!$C41</f>
        <v>0</v>
      </c>
      <c r="BL130" s="9">
        <f>('Base-scenario'!BM43*'Unit emission'!N86)*3412969.28327645/Lifetime!$C41</f>
        <v>0</v>
      </c>
      <c r="BM130" s="9">
        <f>('Base-scenario'!BN43*'Unit emission'!O86)*3412969.28327645/Lifetime!$C41</f>
        <v>0</v>
      </c>
      <c r="BN130" s="9">
        <f>('Base-scenario'!BO43*'Unit emission'!P86)*3412969.28327645/Lifetime!$C41</f>
        <v>0</v>
      </c>
      <c r="BO130" s="9">
        <f>('Base-scenario'!BP43*'Unit emission'!Q86)*3412969.28327645/Lifetime!$C41</f>
        <v>0</v>
      </c>
      <c r="BP130" s="9">
        <f>('Base-scenario'!BQ43*'Unit emission'!R86)*3412969.28327645/Lifetime!$C41</f>
        <v>0</v>
      </c>
      <c r="BQ130" s="9">
        <v>39</v>
      </c>
      <c r="BR130" s="9">
        <f>('Base-scenario'!BS43*'Unit emission'!C86)*3412969.28327645/Lifetime!$C41</f>
        <v>0</v>
      </c>
      <c r="BS130" s="9">
        <f>('Base-scenario'!BT43*'Unit emission'!D86)*3412969.28327645/Lifetime!$C41</f>
        <v>0</v>
      </c>
      <c r="BT130" s="9">
        <f>('Base-scenario'!BU43*'Unit emission'!E86)*3412969.28327645/Lifetime!$C41</f>
        <v>0</v>
      </c>
      <c r="BU130" s="9">
        <f>('Base-scenario'!BV43*'Unit emission'!F86)*3412969.28327645/Lifetime!$C41</f>
        <v>0</v>
      </c>
      <c r="BV130" s="9">
        <f>('Base-scenario'!BW43*'Unit emission'!G86)*3412969.28327645/Lifetime!$C41</f>
        <v>0</v>
      </c>
      <c r="BW130" s="9">
        <f>('Base-scenario'!BX43*'Unit emission'!H86)*3412969.28327645/Lifetime!$C41</f>
        <v>0</v>
      </c>
      <c r="BX130" s="9">
        <f>('Base-scenario'!BY43*'Unit emission'!I86)*3412969.28327645/Lifetime!$C41</f>
        <v>0</v>
      </c>
      <c r="BY130" s="9">
        <f>('Base-scenario'!BZ43*'Unit emission'!J86)*3412969.28327645/Lifetime!$C41</f>
        <v>0</v>
      </c>
      <c r="BZ130" s="9">
        <f>('Base-scenario'!CA43*'Unit emission'!K86)*3412969.28327645/Lifetime!$C41</f>
        <v>0</v>
      </c>
      <c r="CA130" s="9">
        <f>('Base-scenario'!CB43*'Unit emission'!L86)*3412969.28327645/Lifetime!$C41</f>
        <v>0</v>
      </c>
      <c r="CB130" s="9">
        <f>('Base-scenario'!CC43*'Unit emission'!M86)*3412969.28327645/Lifetime!$C41</f>
        <v>0</v>
      </c>
      <c r="CC130" s="9">
        <f>('Base-scenario'!CD43*'Unit emission'!N86)*3412969.28327645/Lifetime!$C41</f>
        <v>0</v>
      </c>
      <c r="CD130" s="9">
        <f>('Base-scenario'!CE43*'Unit emission'!O86)*3412969.28327645/Lifetime!$C41</f>
        <v>0</v>
      </c>
      <c r="CE130" s="9">
        <f>('Base-scenario'!CF43*'Unit emission'!P86)*3412969.28327645/Lifetime!$C41</f>
        <v>0</v>
      </c>
      <c r="CF130" s="9">
        <f>('Base-scenario'!CG43*'Unit emission'!Q86)*3412969.28327645/Lifetime!$C41</f>
        <v>0</v>
      </c>
      <c r="CG130" s="9">
        <f>('Base-scenario'!CH43*'Unit emission'!R86)*3412969.28327645/Lifetime!$C41</f>
        <v>0</v>
      </c>
      <c r="CJ130">
        <v>2049</v>
      </c>
      <c r="CK130">
        <f>('RCP26 scenario'!C43*'Unit emission'!T86)*3412969.28327645/Lifetime!$C41</f>
        <v>0</v>
      </c>
      <c r="CL130">
        <f>('RCP26 scenario'!D43*'Unit emission'!U86)*3412969.28327645/Lifetime!$C41</f>
        <v>0</v>
      </c>
      <c r="CM130">
        <f>('RCP26 scenario'!E43*'Unit emission'!V86)*3412969.28327645/Lifetime!$C41</f>
        <v>0</v>
      </c>
      <c r="CN130">
        <f>('RCP26 scenario'!F43*'Unit emission'!W86)*3412969.28327645/Lifetime!$C41</f>
        <v>0</v>
      </c>
      <c r="CO130">
        <f>('RCP26 scenario'!G43*'Unit emission'!X86)*3412969.28327645/Lifetime!$C41</f>
        <v>0</v>
      </c>
      <c r="CP130">
        <f>('RCP26 scenario'!H43*'Unit emission'!Y86)*3412969.28327645/Lifetime!$C41</f>
        <v>0</v>
      </c>
      <c r="CQ130">
        <f>('RCP26 scenario'!I43*'Unit emission'!Z86)*3412969.28327645/Lifetime!$C41</f>
        <v>0</v>
      </c>
      <c r="CR130">
        <f>('RCP26 scenario'!J43*'Unit emission'!AA86)*3412969.28327645/Lifetime!$C41</f>
        <v>0</v>
      </c>
      <c r="CS130">
        <f>('RCP26 scenario'!K43*'Unit emission'!AB86)*3412969.28327645/Lifetime!$C41</f>
        <v>0</v>
      </c>
      <c r="CT130">
        <f>('RCP26 scenario'!L43*'Unit emission'!AC86)*3412969.28327645/Lifetime!$C41</f>
        <v>0</v>
      </c>
      <c r="CU130">
        <f>('RCP26 scenario'!M43*'Unit emission'!AD86)*3412969.28327645/Lifetime!$C41</f>
        <v>0</v>
      </c>
      <c r="CV130">
        <f>('RCP26 scenario'!N43*'Unit emission'!AE86)*3412969.28327645/Lifetime!$C41</f>
        <v>0</v>
      </c>
      <c r="CW130">
        <f>('RCP26 scenario'!O43*'Unit emission'!AF86)*3412969.28327645/Lifetime!$C41</f>
        <v>0</v>
      </c>
      <c r="CX130">
        <f>('RCP26 scenario'!P43*'Unit emission'!AG86)*3412969.28327645/Lifetime!$C41</f>
        <v>0</v>
      </c>
      <c r="CY130">
        <f>('RCP26 scenario'!Q43*'Unit emission'!AH86)*3412969.28327645/Lifetime!$C41</f>
        <v>0</v>
      </c>
      <c r="CZ130">
        <f>('RCP26 scenario'!R43*'Unit emission'!AI86)*3412969.28327645/Lifetime!$C41</f>
        <v>0</v>
      </c>
      <c r="DA130">
        <f>('RCP26 scenario'!S43*'Unit emission'!AJ86)*3412969.28327645</f>
        <v>0</v>
      </c>
      <c r="DB130">
        <f>('RCP26 scenario'!T43*'Unit emission'!T86)*3412969.28327645/Lifetime!$C41</f>
        <v>148130928.94829208</v>
      </c>
      <c r="DC130">
        <f>('RCP26 scenario'!U43*'Unit emission'!U86)*3412969.28327645/Lifetime!$C41</f>
        <v>102013475.19876589</v>
      </c>
      <c r="DD130">
        <f>('RCP26 scenario'!V43*'Unit emission'!V86)*3412969.28327645/Lifetime!$C41</f>
        <v>24081040.388574168</v>
      </c>
      <c r="DE130">
        <f>('RCP26 scenario'!W43*'Unit emission'!W86)*3412969.28327645/Lifetime!$C41</f>
        <v>21819367.35742338</v>
      </c>
      <c r="DF130">
        <f>('RCP26 scenario'!X43*'Unit emission'!X86)*3412969.28327645/Lifetime!$C41</f>
        <v>169487169.82357112</v>
      </c>
      <c r="DG130">
        <f>('RCP26 scenario'!Y43*'Unit emission'!Y86)*3412969.28327645/Lifetime!$C41</f>
        <v>21389799.033032037</v>
      </c>
      <c r="DH130">
        <f>('RCP26 scenario'!Z43*'Unit emission'!Z86)*3412969.28327645/Lifetime!$C41</f>
        <v>14338590.023732312</v>
      </c>
      <c r="DI130">
        <f>('RCP26 scenario'!AA43*'Unit emission'!AA86)*3412969.28327645/Lifetime!$C41</f>
        <v>39297716.046530098</v>
      </c>
      <c r="DJ130">
        <f>('RCP26 scenario'!AB43*'Unit emission'!AB86)*3412969.28327645/Lifetime!$C41</f>
        <v>69397515.297260538</v>
      </c>
      <c r="DK130">
        <f>('RCP26 scenario'!AC43*'Unit emission'!AC86)*3412969.28327645/Lifetime!$C41</f>
        <v>77845530.133709446</v>
      </c>
      <c r="DL130">
        <f>('RCP26 scenario'!AD43*'Unit emission'!AD86)*3412969.28327645/Lifetime!$C41</f>
        <v>34345137.665584236</v>
      </c>
      <c r="DM130">
        <f>('RCP26 scenario'!AE43*'Unit emission'!AE86)*3412969.28327645/Lifetime!$C41</f>
        <v>22650027.258364327</v>
      </c>
      <c r="DN130">
        <f>('RCP26 scenario'!AF43*'Unit emission'!AF86)*3412969.28327645/Lifetime!$C41</f>
        <v>14489382.601123365</v>
      </c>
      <c r="DO130">
        <f>('RCP26 scenario'!AG43*'Unit emission'!AG86)*3412969.28327645/Lifetime!$C41</f>
        <v>18818568.72482378</v>
      </c>
      <c r="DP130">
        <f>('RCP26 scenario'!AH43*'Unit emission'!AH86)*3412969.28327645/Lifetime!$C41</f>
        <v>15756307.151877183</v>
      </c>
      <c r="DQ130">
        <f>('RCP26 scenario'!AI43*'Unit emission'!AI86)*3412969.28327645/Lifetime!$C41</f>
        <v>67005119.581305929</v>
      </c>
      <c r="DR130">
        <f>('RCP26 scenario'!AJ43*'Unit emission'!AJ86)*3412969.28327645</f>
        <v>0</v>
      </c>
      <c r="DS130">
        <f>('RCP26 scenario'!AK43*'Unit emission'!T86)*3412969.28327645/Lifetime!$C41</f>
        <v>296113076.93561739</v>
      </c>
      <c r="DT130">
        <f>('RCP26 scenario'!AL43*'Unit emission'!U86)*3412969.28327645/Lifetime!$C41</f>
        <v>203816331.63921073</v>
      </c>
      <c r="DU130">
        <f>('RCP26 scenario'!AM43*'Unit emission'!V86)*3412969.28327645/Lifetime!$C41</f>
        <v>137411444.75037363</v>
      </c>
      <c r="DV130">
        <f>('RCP26 scenario'!AN43*'Unit emission'!W86)*3412969.28327645/Lifetime!$C41</f>
        <v>43619727.7868158</v>
      </c>
      <c r="DW130">
        <f>('RCP26 scenario'!AO43*'Unit emission'!X86)*3412969.28327645/Lifetime!$C41</f>
        <v>338892227.91358733</v>
      </c>
      <c r="DX130">
        <f>('RCP26 scenario'!AP43*'Unit emission'!Y86)*3412969.28327645/Lifetime!$C41</f>
        <v>42779402.189821981</v>
      </c>
      <c r="DY130">
        <f>('RCP26 scenario'!AQ43*'Unit emission'!Z86)*3412969.28327645/Lifetime!$C41</f>
        <v>28665931.435657706</v>
      </c>
      <c r="DZ130">
        <f>('RCP26 scenario'!AR43*'Unit emission'!AA86)*3412969.28327645/Lifetime!$C41</f>
        <v>78595432.09305957</v>
      </c>
      <c r="EA130">
        <f>('RCP26 scenario'!AS43*'Unit emission'!AB86)*3412969.28327645/Lifetime!$C41</f>
        <v>138795030.59452075</v>
      </c>
      <c r="EB130">
        <f>('RCP26 scenario'!AT43*'Unit emission'!AC86)*3412969.28327645/Lifetime!$C41</f>
        <v>155691060.26741889</v>
      </c>
      <c r="EC130">
        <f>('RCP26 scenario'!AU43*'Unit emission'!AD86)*3412969.28327645/Lifetime!$C41</f>
        <v>133260785.54190582</v>
      </c>
      <c r="ED130">
        <f>('RCP26 scenario'!AV43*'Unit emission'!AE86)*3412969.28327645/Lifetime!$C41</f>
        <v>45299999.180806518</v>
      </c>
      <c r="EE130">
        <f>('RCP26 scenario'!AW43*'Unit emission'!AF86)*3412969.28327645/Lifetime!$C41</f>
        <v>28978004.481903888</v>
      </c>
      <c r="EF130">
        <f>('RCP26 scenario'!AX43*'Unit emission'!AG86)*3412969.28327645/Lifetime!$C41</f>
        <v>66215136.918290816</v>
      </c>
      <c r="EG130">
        <f>('RCP26 scenario'!AY43*'Unit emission'!AH86)*3412969.28327645/Lifetime!$C41</f>
        <v>31511602.677092489</v>
      </c>
      <c r="EH130">
        <f>('RCP26 scenario'!AZ43*'Unit emission'!AI86)*3412969.28327645/Lifetime!$C41</f>
        <v>133975381.41425912</v>
      </c>
      <c r="EI130">
        <f>('RCP26 scenario'!BA43*'Unit emission'!AJ86)*3412969.28327645</f>
        <v>0</v>
      </c>
      <c r="EJ130" s="9">
        <f>('RCP26 scenario'!BB43*'Unit emission'!T86)*3412969.28327645/Lifetime!$C41</f>
        <v>0</v>
      </c>
      <c r="EK130" s="9">
        <f>('RCP26 scenario'!BC43*'Unit emission'!U86)*3412969.28327645/Lifetime!$C41</f>
        <v>0</v>
      </c>
      <c r="EL130" s="9">
        <f>('RCP26 scenario'!BD43*'Unit emission'!V86)*3412969.28327645/Lifetime!$C41</f>
        <v>0</v>
      </c>
      <c r="EM130" s="9">
        <f>('RCP26 scenario'!BE43*'Unit emission'!W86)*3412969.28327645/Lifetime!$C41</f>
        <v>0</v>
      </c>
      <c r="EN130" s="9">
        <f>('RCP26 scenario'!BF43*'Unit emission'!X86)*3412969.28327645/Lifetime!$C41</f>
        <v>0</v>
      </c>
      <c r="EO130" s="9">
        <f>('RCP26 scenario'!BG43*'Unit emission'!Y86)*3412969.28327645/Lifetime!$C41</f>
        <v>0</v>
      </c>
      <c r="EP130" s="9">
        <f>('RCP26 scenario'!BH43*'Unit emission'!Z86)*3412969.28327645/Lifetime!$C41</f>
        <v>0</v>
      </c>
      <c r="EQ130" s="9">
        <f>('RCP26 scenario'!BI43*'Unit emission'!AA86)*3412969.28327645/Lifetime!$C41</f>
        <v>0</v>
      </c>
      <c r="ER130" s="9">
        <f>('RCP26 scenario'!BJ43*'Unit emission'!AB86)*3412969.28327645/Lifetime!$C41</f>
        <v>0</v>
      </c>
      <c r="ES130" s="9">
        <f>('RCP26 scenario'!BK43*'Unit emission'!AC86)*3412969.28327645/Lifetime!$C41</f>
        <v>0</v>
      </c>
      <c r="ET130" s="9">
        <f>('RCP26 scenario'!BL43*'Unit emission'!AD86)*3412969.28327645/Lifetime!$C41</f>
        <v>0</v>
      </c>
      <c r="EU130" s="9">
        <f>('RCP26 scenario'!BM43*'Unit emission'!AE86)*3412969.28327645/Lifetime!$C41</f>
        <v>0</v>
      </c>
      <c r="EV130" s="9">
        <f>('RCP26 scenario'!BN43*'Unit emission'!AF86)*3412969.28327645/Lifetime!$C41</f>
        <v>0</v>
      </c>
      <c r="EW130" s="9">
        <f>('RCP26 scenario'!BO43*'Unit emission'!AG86)*3412969.28327645/Lifetime!$C41</f>
        <v>0</v>
      </c>
      <c r="EX130" s="9">
        <f>('RCP26 scenario'!BP43*'Unit emission'!AH86)*3412969.28327645/Lifetime!$C41</f>
        <v>0</v>
      </c>
      <c r="EY130" s="9">
        <f>('RCP26 scenario'!BQ43*'Unit emission'!AI86)*3412969.28327645/Lifetime!$C41</f>
        <v>0</v>
      </c>
      <c r="EZ130" s="9">
        <f>('RCP26 scenario'!BR43*'Unit emission'!AJ86)*3412969.28327645</f>
        <v>0</v>
      </c>
      <c r="FA130" s="9">
        <f>('RCP26 scenario'!BS43*'Unit emission'!T86)*3412969.28327645/Lifetime!$C41</f>
        <v>0</v>
      </c>
      <c r="FB130" s="9">
        <f>('RCP26 scenario'!BT43*'Unit emission'!U86)*3412969.28327645/Lifetime!$C41</f>
        <v>0</v>
      </c>
      <c r="FC130" s="9">
        <f>('RCP26 scenario'!BU43*'Unit emission'!V86)*3412969.28327645/Lifetime!$C41</f>
        <v>0</v>
      </c>
      <c r="FD130" s="9">
        <f>('RCP26 scenario'!BV43*'Unit emission'!W86)*3412969.28327645/Lifetime!$C41</f>
        <v>0</v>
      </c>
      <c r="FE130" s="9">
        <f>('RCP26 scenario'!BW43*'Unit emission'!X86)*3412969.28327645/Lifetime!$C41</f>
        <v>0</v>
      </c>
      <c r="FF130" s="9">
        <f>('RCP26 scenario'!BX43*'Unit emission'!Y86)*3412969.28327645/Lifetime!$C41</f>
        <v>0</v>
      </c>
      <c r="FG130" s="9">
        <f>('RCP26 scenario'!BY43*'Unit emission'!Z86)*3412969.28327645/Lifetime!$C41</f>
        <v>0</v>
      </c>
      <c r="FH130" s="9">
        <f>('RCP26 scenario'!BZ43*'Unit emission'!AA86)*3412969.28327645/Lifetime!$C41</f>
        <v>0</v>
      </c>
      <c r="FI130" s="9">
        <f>('RCP26 scenario'!CA43*'Unit emission'!AB86)*3412969.28327645/Lifetime!$C41</f>
        <v>0</v>
      </c>
      <c r="FJ130" s="9">
        <f>('RCP26 scenario'!CB43*'Unit emission'!AC86)*3412969.28327645/Lifetime!$C41</f>
        <v>0</v>
      </c>
      <c r="FK130" s="9">
        <f>('RCP26 scenario'!CC43*'Unit emission'!AD86)*3412969.28327645/Lifetime!$C41</f>
        <v>0</v>
      </c>
      <c r="FL130" s="9">
        <f>('RCP26 scenario'!CD43*'Unit emission'!AE86)*3412969.28327645/Lifetime!$C41</f>
        <v>0</v>
      </c>
      <c r="FM130" s="9">
        <f>('RCP26 scenario'!CE43*'Unit emission'!AF86)*3412969.28327645/Lifetime!$C41</f>
        <v>0</v>
      </c>
      <c r="FN130" s="9">
        <f>('RCP26 scenario'!CF43*'Unit emission'!AG86)*3412969.28327645/Lifetime!$C41</f>
        <v>0</v>
      </c>
      <c r="FO130" s="9">
        <f>('RCP26 scenario'!CG43*'Unit emission'!AH86)*3412969.28327645/Lifetime!$C41</f>
        <v>0</v>
      </c>
      <c r="FP130" s="9">
        <f>('RCP26 scenario'!CH43*'Unit emission'!AI86)*3412969.28327645/Lifetime!$C41</f>
        <v>0</v>
      </c>
      <c r="FS130">
        <v>2049</v>
      </c>
      <c r="FT130">
        <f>('RCP19 scenario'!C43*'Unit emission'!AK86)*3412969.28327645/Lifetime!$C41</f>
        <v>0</v>
      </c>
      <c r="FU130">
        <f>('RCP19 scenario'!D43*'Unit emission'!AL86)*3412969.28327645/Lifetime!$C41</f>
        <v>0</v>
      </c>
      <c r="FV130">
        <f>('RCP19 scenario'!E43*'Unit emission'!AM86)*3412969.28327645/Lifetime!$C41</f>
        <v>0</v>
      </c>
      <c r="FW130">
        <f>('RCP19 scenario'!F43*'Unit emission'!AN86)*3412969.28327645/Lifetime!$C41</f>
        <v>0</v>
      </c>
      <c r="FX130">
        <f>('RCP19 scenario'!G43*'Unit emission'!AO86)*3412969.28327645/Lifetime!$C41</f>
        <v>0</v>
      </c>
      <c r="FY130">
        <f>('RCP19 scenario'!H43*'Unit emission'!AP86)*3412969.28327645/Lifetime!$C41</f>
        <v>0</v>
      </c>
      <c r="FZ130">
        <f>('RCP19 scenario'!I43*'Unit emission'!AQ86)*3412969.28327645/Lifetime!$C41</f>
        <v>0</v>
      </c>
      <c r="GA130">
        <f>('RCP19 scenario'!J43*'Unit emission'!AR86)*3412969.28327645/Lifetime!$C41</f>
        <v>0</v>
      </c>
      <c r="GB130">
        <f>('RCP19 scenario'!K43*'Unit emission'!AS86)*3412969.28327645/Lifetime!$C41</f>
        <v>0</v>
      </c>
      <c r="GC130">
        <f>('RCP19 scenario'!L43*'Unit emission'!AT86)*3412969.28327645/Lifetime!$C41</f>
        <v>0</v>
      </c>
      <c r="GD130">
        <f>('RCP19 scenario'!M43*'Unit emission'!AU86)*3412969.28327645/Lifetime!$C41</f>
        <v>0</v>
      </c>
      <c r="GE130">
        <f>('RCP19 scenario'!N43*'Unit emission'!AV86)*3412969.28327645/Lifetime!$C41</f>
        <v>0</v>
      </c>
      <c r="GF130">
        <f>('RCP19 scenario'!O43*'Unit emission'!AW86)*3412969.28327645/Lifetime!$C41</f>
        <v>0</v>
      </c>
      <c r="GG130">
        <f>('RCP19 scenario'!P43*'Unit emission'!AX86)*3412969.28327645/Lifetime!$C41</f>
        <v>0</v>
      </c>
      <c r="GH130">
        <f>('RCP19 scenario'!Q43*'Unit emission'!AY86)*3412969.28327645/Lifetime!$C41</f>
        <v>0</v>
      </c>
      <c r="GI130">
        <f>('RCP19 scenario'!R43*'Unit emission'!AZ86)*3412969.28327645/Lifetime!$C41</f>
        <v>0</v>
      </c>
      <c r="GJ130">
        <f>('RCP19 scenario'!S43*'Unit emission'!BA86)*3412969.28327645</f>
        <v>0</v>
      </c>
      <c r="GK130">
        <f>('RCP19 scenario'!T43*'Unit emission'!AK86)*3412969.28327645/Lifetime!$C41</f>
        <v>88641542.745976388</v>
      </c>
      <c r="GL130">
        <f>('RCP19 scenario'!U43*'Unit emission'!AL86)*3412969.28327645/Lifetime!$C41</f>
        <v>30317988.637828786</v>
      </c>
      <c r="GM130">
        <f>('RCP19 scenario'!V43*'Unit emission'!AM86)*3412969.28327645/Lifetime!$C41</f>
        <v>13120586.647768266</v>
      </c>
      <c r="GN130">
        <f>('RCP19 scenario'!W43*'Unit emission'!AN86)*3412969.28327645/Lifetime!$C41</f>
        <v>15582887.504057972</v>
      </c>
      <c r="GO130">
        <f>('RCP19 scenario'!X43*'Unit emission'!AO86)*3412969.28327645/Lifetime!$C41</f>
        <v>176466104.31932005</v>
      </c>
      <c r="GP130">
        <f>('RCP19 scenario'!Y43*'Unit emission'!AP86)*3412969.28327645/Lifetime!$C41</f>
        <v>25881364.311179593</v>
      </c>
      <c r="GQ130">
        <f>('RCP19 scenario'!Z43*'Unit emission'!AQ86)*3412969.28327645/Lifetime!$C41</f>
        <v>9153138.8217605352</v>
      </c>
      <c r="GR130">
        <f>('RCP19 scenario'!AA43*'Unit emission'!AR86)*3412969.28327645/Lifetime!$C41</f>
        <v>17841412.765726484</v>
      </c>
      <c r="GS130">
        <f>('RCP19 scenario'!AB43*'Unit emission'!AS86)*3412969.28327645/Lifetime!$C41</f>
        <v>148569605.67780963</v>
      </c>
      <c r="GT130">
        <f>('RCP19 scenario'!AC43*'Unit emission'!AT86)*3412969.28327645/Lifetime!$C41</f>
        <v>90336367.077873334</v>
      </c>
      <c r="GU130">
        <f>('RCP19 scenario'!AD43*'Unit emission'!AU86)*3412969.28327645/Lifetime!$C41</f>
        <v>38307366.691289671</v>
      </c>
      <c r="GV130">
        <f>('RCP19 scenario'!AE43*'Unit emission'!AV86)*3412969.28327645/Lifetime!$C41</f>
        <v>8547024.5358327013</v>
      </c>
      <c r="GW130">
        <f>('RCP19 scenario'!AF43*'Unit emission'!AW86)*3412969.28327645/Lifetime!$C41</f>
        <v>21502324.907241456</v>
      </c>
      <c r="GX130">
        <f>('RCP19 scenario'!AG43*'Unit emission'!AX86)*3412969.28327645/Lifetime!$C41</f>
        <v>4755035.5407530963</v>
      </c>
      <c r="GY130">
        <f>('RCP19 scenario'!AH43*'Unit emission'!AY86)*3412969.28327645/Lifetime!$C41</f>
        <v>870188.11989256297</v>
      </c>
      <c r="GZ130">
        <f>('RCP19 scenario'!AI43*'Unit emission'!AZ86)*3412969.28327645/Lifetime!$C41</f>
        <v>120839193.82630944</v>
      </c>
      <c r="HA130">
        <f>('RCP19 scenario'!AJ43*'Unit emission'!BA86)*3412969.28327645</f>
        <v>0</v>
      </c>
      <c r="HB130">
        <f>('RCP19 scenario'!AK43*'Unit emission'!AK86)*3412969.28327645/Lifetime!$C41</f>
        <v>513395557.47975516</v>
      </c>
      <c r="HC130">
        <f>('RCP19 scenario'!AL43*'Unit emission'!AL86)*3412969.28327645/Lifetime!$C41</f>
        <v>60517720.245442525</v>
      </c>
      <c r="HD130">
        <f>('RCP19 scenario'!AM43*'Unit emission'!AM86)*3412969.28327645/Lifetime!$C41</f>
        <v>64252380.942265607</v>
      </c>
      <c r="HE130">
        <f>('RCP19 scenario'!AN43*'Unit emission'!AN86)*3412969.28327645/Lifetime!$C41</f>
        <v>31117202.666583966</v>
      </c>
      <c r="HF130">
        <f>('RCP19 scenario'!AO43*'Unit emission'!AO86)*3412969.28327645/Lifetime!$C41</f>
        <v>352886084.80054092</v>
      </c>
      <c r="HG130">
        <f>('RCP19 scenario'!AP43*'Unit emission'!AP86)*3412969.28327645/Lifetime!$C41</f>
        <v>51761491.035890393</v>
      </c>
      <c r="HH130">
        <f>('RCP19 scenario'!AQ43*'Unit emission'!AQ86)*3412969.28327645/Lifetime!$C41</f>
        <v>18306277.643521134</v>
      </c>
      <c r="HI130">
        <f>('RCP19 scenario'!AR43*'Unit emission'!AR86)*3412969.28327645/Lifetime!$C41</f>
        <v>35671739.593689114</v>
      </c>
      <c r="HJ130">
        <f>('RCP19 scenario'!AS43*'Unit emission'!AS86)*3412969.28327645/Lifetime!$C41</f>
        <v>297139211.35561925</v>
      </c>
      <c r="HK130">
        <f>('RCP19 scenario'!AT43*'Unit emission'!AT86)*3412969.28327645/Lifetime!$C41</f>
        <v>180672734.15574667</v>
      </c>
      <c r="HL130">
        <f>('RCP19 scenario'!AU43*'Unit emission'!AU86)*3412969.28327645/Lifetime!$C41</f>
        <v>161053381.69315764</v>
      </c>
      <c r="HM130">
        <f>('RCP19 scenario'!AV43*'Unit emission'!AV86)*3412969.28327645/Lifetime!$C41</f>
        <v>17093996.353209849</v>
      </c>
      <c r="HN130">
        <f>('RCP19 scenario'!AW43*'Unit emission'!AW86)*3412969.28327645/Lifetime!$C41</f>
        <v>43004649.814482912</v>
      </c>
      <c r="HO130">
        <f>('RCP19 scenario'!AX43*'Unit emission'!AX86)*3412969.28327645/Lifetime!$C41</f>
        <v>10761917.711021695</v>
      </c>
      <c r="HP130">
        <f>('RCP19 scenario'!AY43*'Unit emission'!AY86)*3412969.28327645/Lifetime!$C41</f>
        <v>1739818.1218890448</v>
      </c>
      <c r="HQ130">
        <f>('RCP19 scenario'!AZ43*'Unit emission'!AZ86)*3412969.28327645/Lifetime!$C41</f>
        <v>241678387.65261889</v>
      </c>
      <c r="HR130">
        <f>('RCP19 scenario'!BA43*'Unit emission'!BA86)*3412969.28327645</f>
        <v>0</v>
      </c>
      <c r="HS130" s="9">
        <f>('RCP19 scenario'!BB43*'Unit emission'!AK86)*3412969.28327645/Lifetime!$C41</f>
        <v>0</v>
      </c>
      <c r="HT130" s="9">
        <f>('RCP19 scenario'!BC43*'Unit emission'!AL86)*3412969.28327645/Lifetime!$C41</f>
        <v>0</v>
      </c>
      <c r="HU130" s="9">
        <f>('RCP19 scenario'!BD43*'Unit emission'!AM86)*3412969.28327645/Lifetime!$C41</f>
        <v>0</v>
      </c>
      <c r="HV130" s="9">
        <f>('RCP19 scenario'!BE43*'Unit emission'!AN86)*3412969.28327645/Lifetime!$C41</f>
        <v>0</v>
      </c>
      <c r="HW130" s="9">
        <f>('RCP19 scenario'!BF43*'Unit emission'!AO86)*3412969.28327645/Lifetime!$C41</f>
        <v>0</v>
      </c>
      <c r="HX130" s="9">
        <f>('RCP19 scenario'!BG43*'Unit emission'!AP86)*3412969.28327645/Lifetime!$C41</f>
        <v>0</v>
      </c>
      <c r="HY130" s="9">
        <f>('RCP19 scenario'!BH43*'Unit emission'!AQ86)*3412969.28327645/Lifetime!$C41</f>
        <v>0</v>
      </c>
      <c r="HZ130" s="9">
        <f>('RCP19 scenario'!BI43*'Unit emission'!AR86)*3412969.28327645/Lifetime!$C41</f>
        <v>0</v>
      </c>
      <c r="IA130" s="9">
        <f>('RCP19 scenario'!BJ43*'Unit emission'!AS86)*3412969.28327645/Lifetime!$C41</f>
        <v>0</v>
      </c>
      <c r="IB130" s="9">
        <f>('RCP19 scenario'!BK43*'Unit emission'!AT86)*3412969.28327645/Lifetime!$C41</f>
        <v>0</v>
      </c>
      <c r="IC130" s="9">
        <f>('RCP19 scenario'!BL43*'Unit emission'!AU86)*3412969.28327645/Lifetime!$C41</f>
        <v>0</v>
      </c>
      <c r="ID130" s="9">
        <f>('RCP19 scenario'!BM43*'Unit emission'!AV86)*3412969.28327645/Lifetime!$C41</f>
        <v>0</v>
      </c>
      <c r="IE130" s="9">
        <f>('RCP19 scenario'!BN43*'Unit emission'!AW86)*3412969.28327645/Lifetime!$C41</f>
        <v>0</v>
      </c>
      <c r="IF130" s="9">
        <f>('RCP19 scenario'!BO43*'Unit emission'!AX86)*3412969.28327645/Lifetime!$C41</f>
        <v>0</v>
      </c>
      <c r="IG130" s="9">
        <f>('RCP19 scenario'!BP43*'Unit emission'!AY86)*3412969.28327645/Lifetime!$C41</f>
        <v>0</v>
      </c>
      <c r="IH130" s="9">
        <f>('RCP19 scenario'!BQ43*'Unit emission'!AZ86)*3412969.28327645/Lifetime!$C41</f>
        <v>0</v>
      </c>
      <c r="II130" s="9">
        <f>('RCP19 scenario'!BR43*'Unit emission'!BA86)*3412969.28327645</f>
        <v>0</v>
      </c>
      <c r="IJ130" s="9">
        <f>('RCP19 scenario'!BS43*'Unit emission'!AK86)*3412969.28327645/Lifetime!$C41</f>
        <v>0</v>
      </c>
      <c r="IK130" s="9">
        <f>('RCP19 scenario'!BT43*'Unit emission'!AL86)*3412969.28327645/Lifetime!$C41</f>
        <v>0</v>
      </c>
      <c r="IL130" s="9">
        <f>('RCP19 scenario'!BU43*'Unit emission'!AM86)*3412969.28327645/Lifetime!$C41</f>
        <v>0</v>
      </c>
      <c r="IM130" s="9">
        <f>('RCP19 scenario'!BV43*'Unit emission'!AN86)*3412969.28327645/Lifetime!$C41</f>
        <v>0</v>
      </c>
      <c r="IN130" s="9">
        <f>('RCP19 scenario'!BW43*'Unit emission'!AO86)*3412969.28327645/Lifetime!$C41</f>
        <v>0</v>
      </c>
      <c r="IO130" s="9">
        <f>('RCP19 scenario'!BX43*'Unit emission'!AP86)*3412969.28327645/Lifetime!$C41</f>
        <v>0</v>
      </c>
      <c r="IP130" s="9">
        <f>('RCP19 scenario'!BY43*'Unit emission'!AQ86)*3412969.28327645/Lifetime!$C41</f>
        <v>0</v>
      </c>
      <c r="IQ130" s="9">
        <f>('RCP19 scenario'!BZ43*'Unit emission'!AR86)*3412969.28327645/Lifetime!$C41</f>
        <v>0</v>
      </c>
      <c r="IR130" s="9">
        <f>('RCP19 scenario'!CA43*'Unit emission'!AS86)*3412969.28327645/Lifetime!$C41</f>
        <v>0</v>
      </c>
      <c r="IS130" s="9">
        <f>('RCP19 scenario'!CB43*'Unit emission'!AT86)*3412969.28327645/Lifetime!$C41</f>
        <v>0</v>
      </c>
      <c r="IT130" s="9">
        <f>('RCP19 scenario'!CC43*'Unit emission'!AU86)*3412969.28327645/Lifetime!$C41</f>
        <v>0</v>
      </c>
      <c r="IU130" s="9">
        <f>('RCP19 scenario'!CD43*'Unit emission'!AV86)*3412969.28327645/Lifetime!$C41</f>
        <v>0</v>
      </c>
      <c r="IV130" s="9">
        <f>('RCP19 scenario'!CE43*'Unit emission'!AW86)*3412969.28327645/Lifetime!$C41</f>
        <v>0</v>
      </c>
      <c r="IW130" s="9">
        <f>('RCP19 scenario'!CF43*'Unit emission'!AX86)*3412969.28327645/Lifetime!$C41</f>
        <v>0</v>
      </c>
      <c r="IX130" s="9">
        <f>('RCP19 scenario'!CG43*'Unit emission'!AY86)*3412969.28327645/Lifetime!$C41</f>
        <v>0</v>
      </c>
      <c r="IY130" s="9">
        <f>('RCP19 scenario'!CH43*'Unit emission'!AZ86)*3412969.28327645/Lifetime!$C41</f>
        <v>0</v>
      </c>
    </row>
    <row r="131" spans="1:259" x14ac:dyDescent="0.25">
      <c r="A131">
        <v>2050</v>
      </c>
      <c r="B131">
        <f>('Base-scenario'!C44*'Unit emission'!C87)*3412969.28327645/Lifetime!$C42</f>
        <v>0</v>
      </c>
      <c r="C131">
        <f>('Base-scenario'!D44*'Unit emission'!D87)*3412969.28327645/Lifetime!$C42</f>
        <v>0</v>
      </c>
      <c r="D131">
        <f>('Base-scenario'!E44*'Unit emission'!E87)*3412969.28327645/Lifetime!$C42</f>
        <v>0</v>
      </c>
      <c r="E131">
        <f>('Base-scenario'!F44*'Unit emission'!F87)*3412969.28327645/Lifetime!$C42</f>
        <v>0</v>
      </c>
      <c r="F131">
        <f>('Base-scenario'!G44*'Unit emission'!G87)*3412969.28327645/Lifetime!$C42</f>
        <v>0</v>
      </c>
      <c r="G131">
        <f>('Base-scenario'!H44*'Unit emission'!H87)*3412969.28327645/Lifetime!$C42</f>
        <v>0</v>
      </c>
      <c r="H131">
        <f>('Base-scenario'!I44*'Unit emission'!I87)*3412969.28327645/Lifetime!$C42</f>
        <v>0</v>
      </c>
      <c r="I131">
        <f>('Base-scenario'!J44*'Unit emission'!J87)*3412969.28327645/Lifetime!$C42</f>
        <v>0</v>
      </c>
      <c r="J131">
        <f>('Base-scenario'!K44*'Unit emission'!K87)*3412969.28327645/Lifetime!$C42</f>
        <v>0</v>
      </c>
      <c r="K131">
        <f>('Base-scenario'!L44*'Unit emission'!L87)*3412969.28327645/Lifetime!$C42</f>
        <v>0</v>
      </c>
      <c r="L131">
        <f>('Base-scenario'!M44*'Unit emission'!M87)*3412969.28327645/Lifetime!$C42</f>
        <v>0</v>
      </c>
      <c r="M131">
        <f>('Base-scenario'!N44*'Unit emission'!N87)*3412969.28327645/Lifetime!$C42</f>
        <v>0</v>
      </c>
      <c r="N131">
        <f>('Base-scenario'!O44*'Unit emission'!O87)*3412969.28327645/Lifetime!$C42</f>
        <v>0</v>
      </c>
      <c r="O131">
        <f>('Base-scenario'!P44*'Unit emission'!P87)*3412969.28327645/Lifetime!$C42</f>
        <v>0</v>
      </c>
      <c r="P131">
        <f>('Base-scenario'!Q44*'Unit emission'!Q87)*3412969.28327645/Lifetime!$C42</f>
        <v>0</v>
      </c>
      <c r="Q131">
        <f>('Base-scenario'!R44*'Unit emission'!R87)*3412969.28327645/Lifetime!$C42</f>
        <v>0</v>
      </c>
      <c r="R131">
        <v>40</v>
      </c>
      <c r="S131">
        <f>('Base-scenario'!T44*'Unit emission'!C87)*3412969.28327645/Lifetime!$C42</f>
        <v>229835055.30001295</v>
      </c>
      <c r="T131">
        <f>('Base-scenario'!U44*'Unit emission'!D87)*3412969.28327645/Lifetime!$C42</f>
        <v>130739928.75847109</v>
      </c>
      <c r="U131">
        <f>('Base-scenario'!V44*'Unit emission'!E87)*3412969.28327645/Lifetime!$C42</f>
        <v>13271949.827203365</v>
      </c>
      <c r="V131">
        <f>('Base-scenario'!W44*'Unit emission'!F87)*3412969.28327645/Lifetime!$C42</f>
        <v>14010194.475972688</v>
      </c>
      <c r="W131">
        <f>('Base-scenario'!X44*'Unit emission'!G87)*3412969.28327645/Lifetime!$C42</f>
        <v>116685552.47984654</v>
      </c>
      <c r="X131">
        <f>('Base-scenario'!Y44*'Unit emission'!H87)*3412969.28327645/Lifetime!$C42</f>
        <v>17517634.687161837</v>
      </c>
      <c r="Y131">
        <f>('Base-scenario'!Z44*'Unit emission'!I87)*3412969.28327645/Lifetime!$C42</f>
        <v>27090031.0375521</v>
      </c>
      <c r="Z131">
        <f>('Base-scenario'!AA44*'Unit emission'!J87)*3412969.28327645/Lifetime!$C42</f>
        <v>62556693.303746752</v>
      </c>
      <c r="AA131">
        <f>('Base-scenario'!AB44*'Unit emission'!K87)*3412969.28327645/Lifetime!$C42</f>
        <v>77148723.162139505</v>
      </c>
      <c r="AB131">
        <f>('Base-scenario'!AC44*'Unit emission'!L87)*3412969.28327645/Lifetime!$C42</f>
        <v>105406231.59104943</v>
      </c>
      <c r="AC131">
        <f>('Base-scenario'!AD44*'Unit emission'!M87)*3412969.28327645/Lifetime!$C42</f>
        <v>104761807.72735156</v>
      </c>
      <c r="AD131">
        <f>('Base-scenario'!AE44*'Unit emission'!N87)*3412969.28327645/Lifetime!$C42</f>
        <v>19562684.737673763</v>
      </c>
      <c r="AE131">
        <f>('Base-scenario'!AF44*'Unit emission'!O87)*3412969.28327645/Lifetime!$C42</f>
        <v>14690462.50310852</v>
      </c>
      <c r="AF131">
        <f>('Base-scenario'!AG44*'Unit emission'!P87)*3412969.28327645/Lifetime!$C42</f>
        <v>22120615.121245075</v>
      </c>
      <c r="AG131">
        <f>('Base-scenario'!AH44*'Unit emission'!Q87)*3412969.28327645/Lifetime!$C42</f>
        <v>17187108.504242398</v>
      </c>
      <c r="AH131">
        <f>('Base-scenario'!AI44*'Unit emission'!R87)*3412969.28327645/Lifetime!$C42</f>
        <v>78904839.238220558</v>
      </c>
      <c r="AI131">
        <v>40</v>
      </c>
      <c r="AJ131">
        <f>('Base-scenario'!AK44*'Unit emission'!C87)*3412969.28327645/Lifetime!$C42</f>
        <v>1325977446.0338323</v>
      </c>
      <c r="AK131">
        <f>('Base-scenario'!AL44*'Unit emission'!D87)*3412969.28327645/Lifetime!$C42</f>
        <v>261458076.31470188</v>
      </c>
      <c r="AL131">
        <f>('Base-scenario'!AM44*'Unit emission'!E87)*3412969.28327645/Lifetime!$C42</f>
        <v>26504275.906963885</v>
      </c>
      <c r="AM131">
        <f>('Base-scenario'!AN44*'Unit emission'!F87)*3412969.28327645/Lifetime!$C42</f>
        <v>28010296.435072567</v>
      </c>
      <c r="AN131">
        <f>('Base-scenario'!AO44*'Unit emission'!G87)*3412969.28327645/Lifetime!$C42</f>
        <v>305312531.0367521</v>
      </c>
      <c r="AO131">
        <f>('Base-scenario'!AP44*'Unit emission'!H87)*3412969.28327645/Lifetime!$C42</f>
        <v>35035269.3743238</v>
      </c>
      <c r="AP131">
        <f>('Base-scenario'!AQ44*'Unit emission'!I87)*3412969.28327645/Lifetime!$C42</f>
        <v>54171736.034341559</v>
      </c>
      <c r="AQ131">
        <f>('Base-scenario'!AR44*'Unit emission'!J87)*3412969.28327645/Lifetime!$C42</f>
        <v>125106196.59434037</v>
      </c>
      <c r="AR131">
        <f>('Base-scenario'!AS44*'Unit emission'!K87)*3412969.28327645/Lifetime!$C42</f>
        <v>83559028.930481449</v>
      </c>
      <c r="AS131">
        <f>('Base-scenario'!AT44*'Unit emission'!L87)*3412969.28327645/Lifetime!$C42</f>
        <v>210812463.18209806</v>
      </c>
      <c r="AT131">
        <f>('Base-scenario'!AU44*'Unit emission'!M87)*3412969.28327645/Lifetime!$C42</f>
        <v>209523615.45470199</v>
      </c>
      <c r="AU131">
        <f>('Base-scenario'!AV44*'Unit emission'!N87)*3412969.28327645/Lifetime!$C42</f>
        <v>39124247.545252748</v>
      </c>
      <c r="AV131">
        <f>('Base-scenario'!AW44*'Unit emission'!O87)*3412969.28327645/Lifetime!$C42</f>
        <v>29380837.978594013</v>
      </c>
      <c r="AW131">
        <f>('Base-scenario'!AX44*'Unit emission'!P87)*3412969.28327645/Lifetime!$C42</f>
        <v>44241230.242490299</v>
      </c>
      <c r="AX131">
        <f>('Base-scenario'!AY44*'Unit emission'!Q87)*3412969.28327645/Lifetime!$C42</f>
        <v>34374217.008484796</v>
      </c>
      <c r="AY131">
        <f>('Base-scenario'!AZ44*'Unit emission'!R87)*3412969.28327645/Lifetime!$C42</f>
        <v>157809427.34940815</v>
      </c>
      <c r="AZ131">
        <v>40</v>
      </c>
      <c r="BA131" s="9">
        <f>('Base-scenario'!BB44*'Unit emission'!C87)*3412969.28327645/Lifetime!$C42</f>
        <v>0</v>
      </c>
      <c r="BB131" s="9">
        <f>('Base-scenario'!BC44*'Unit emission'!D87)*3412969.28327645/Lifetime!$C42</f>
        <v>0</v>
      </c>
      <c r="BC131" s="9">
        <f>('Base-scenario'!BD44*'Unit emission'!E87)*3412969.28327645/Lifetime!$C42</f>
        <v>0</v>
      </c>
      <c r="BD131" s="9">
        <f>('Base-scenario'!BE44*'Unit emission'!F87)*3412969.28327645/Lifetime!$C42</f>
        <v>0</v>
      </c>
      <c r="BE131" s="9">
        <f>('Base-scenario'!BF44*'Unit emission'!G87)*3412969.28327645/Lifetime!$C42</f>
        <v>0</v>
      </c>
      <c r="BF131" s="9">
        <f>('Base-scenario'!BG44*'Unit emission'!H87)*3412969.28327645/Lifetime!$C42</f>
        <v>0</v>
      </c>
      <c r="BG131" s="9">
        <f>('Base-scenario'!BH44*'Unit emission'!I87)*3412969.28327645/Lifetime!$C42</f>
        <v>0</v>
      </c>
      <c r="BH131" s="9">
        <f>('Base-scenario'!BI44*'Unit emission'!J87)*3412969.28327645/Lifetime!$C42</f>
        <v>0</v>
      </c>
      <c r="BI131" s="9">
        <f>('Base-scenario'!BJ44*'Unit emission'!K87)*3412969.28327645/Lifetime!$C42</f>
        <v>0</v>
      </c>
      <c r="BJ131" s="9">
        <f>('Base-scenario'!BK44*'Unit emission'!L87)*3412969.28327645/Lifetime!$C42</f>
        <v>0</v>
      </c>
      <c r="BK131" s="9">
        <f>('Base-scenario'!BL44*'Unit emission'!M87)*3412969.28327645/Lifetime!$C42</f>
        <v>0</v>
      </c>
      <c r="BL131" s="9">
        <f>('Base-scenario'!BM44*'Unit emission'!N87)*3412969.28327645/Lifetime!$C42</f>
        <v>0</v>
      </c>
      <c r="BM131" s="9">
        <f>('Base-scenario'!BN44*'Unit emission'!O87)*3412969.28327645/Lifetime!$C42</f>
        <v>0</v>
      </c>
      <c r="BN131" s="9">
        <f>('Base-scenario'!BO44*'Unit emission'!P87)*3412969.28327645/Lifetime!$C42</f>
        <v>0</v>
      </c>
      <c r="BO131" s="9">
        <f>('Base-scenario'!BP44*'Unit emission'!Q87)*3412969.28327645/Lifetime!$C42</f>
        <v>0</v>
      </c>
      <c r="BP131" s="9">
        <f>('Base-scenario'!BQ44*'Unit emission'!R87)*3412969.28327645/Lifetime!$C42</f>
        <v>0</v>
      </c>
      <c r="BQ131" s="9">
        <v>40</v>
      </c>
      <c r="BR131" s="9">
        <f>('Base-scenario'!BS44*'Unit emission'!C87)*3412969.28327645/Lifetime!$C42</f>
        <v>0</v>
      </c>
      <c r="BS131" s="9">
        <f>('Base-scenario'!BT44*'Unit emission'!D87)*3412969.28327645/Lifetime!$C42</f>
        <v>0</v>
      </c>
      <c r="BT131" s="9">
        <f>('Base-scenario'!BU44*'Unit emission'!E87)*3412969.28327645/Lifetime!$C42</f>
        <v>0</v>
      </c>
      <c r="BU131" s="9">
        <f>('Base-scenario'!BV44*'Unit emission'!F87)*3412969.28327645/Lifetime!$C42</f>
        <v>0</v>
      </c>
      <c r="BV131" s="9">
        <f>('Base-scenario'!BW44*'Unit emission'!G87)*3412969.28327645/Lifetime!$C42</f>
        <v>0</v>
      </c>
      <c r="BW131" s="9">
        <f>('Base-scenario'!BX44*'Unit emission'!H87)*3412969.28327645/Lifetime!$C42</f>
        <v>0</v>
      </c>
      <c r="BX131" s="9">
        <f>('Base-scenario'!BY44*'Unit emission'!I87)*3412969.28327645/Lifetime!$C42</f>
        <v>0</v>
      </c>
      <c r="BY131" s="9">
        <f>('Base-scenario'!BZ44*'Unit emission'!J87)*3412969.28327645/Lifetime!$C42</f>
        <v>0</v>
      </c>
      <c r="BZ131" s="9">
        <f>('Base-scenario'!CA44*'Unit emission'!K87)*3412969.28327645/Lifetime!$C42</f>
        <v>0</v>
      </c>
      <c r="CA131" s="9">
        <f>('Base-scenario'!CB44*'Unit emission'!L87)*3412969.28327645/Lifetime!$C42</f>
        <v>0</v>
      </c>
      <c r="CB131" s="9">
        <f>('Base-scenario'!CC44*'Unit emission'!M87)*3412969.28327645/Lifetime!$C42</f>
        <v>0</v>
      </c>
      <c r="CC131" s="9">
        <f>('Base-scenario'!CD44*'Unit emission'!N87)*3412969.28327645/Lifetime!$C42</f>
        <v>0</v>
      </c>
      <c r="CD131" s="9">
        <f>('Base-scenario'!CE44*'Unit emission'!O87)*3412969.28327645/Lifetime!$C42</f>
        <v>0</v>
      </c>
      <c r="CE131" s="9">
        <f>('Base-scenario'!CF44*'Unit emission'!P87)*3412969.28327645/Lifetime!$C42</f>
        <v>0</v>
      </c>
      <c r="CF131" s="9">
        <f>('Base-scenario'!CG44*'Unit emission'!Q87)*3412969.28327645/Lifetime!$C42</f>
        <v>0</v>
      </c>
      <c r="CG131" s="9">
        <f>('Base-scenario'!CH44*'Unit emission'!R87)*3412969.28327645/Lifetime!$C42</f>
        <v>0</v>
      </c>
      <c r="CJ131">
        <v>2050</v>
      </c>
      <c r="CK131">
        <f>('RCP26 scenario'!C44*'Unit emission'!T87)*3412969.28327645/Lifetime!$C42</f>
        <v>0</v>
      </c>
      <c r="CL131">
        <f>('RCP26 scenario'!D44*'Unit emission'!U87)*3412969.28327645/Lifetime!$C42</f>
        <v>0</v>
      </c>
      <c r="CM131">
        <f>('RCP26 scenario'!E44*'Unit emission'!V87)*3412969.28327645/Lifetime!$C42</f>
        <v>0</v>
      </c>
      <c r="CN131">
        <f>('RCP26 scenario'!F44*'Unit emission'!W87)*3412969.28327645/Lifetime!$C42</f>
        <v>0</v>
      </c>
      <c r="CO131">
        <f>('RCP26 scenario'!G44*'Unit emission'!X87)*3412969.28327645/Lifetime!$C42</f>
        <v>0</v>
      </c>
      <c r="CP131">
        <f>('RCP26 scenario'!H44*'Unit emission'!Y87)*3412969.28327645/Lifetime!$C42</f>
        <v>0</v>
      </c>
      <c r="CQ131">
        <f>('RCP26 scenario'!I44*'Unit emission'!Z87)*3412969.28327645/Lifetime!$C42</f>
        <v>0</v>
      </c>
      <c r="CR131">
        <f>('RCP26 scenario'!J44*'Unit emission'!AA87)*3412969.28327645/Lifetime!$C42</f>
        <v>0</v>
      </c>
      <c r="CS131">
        <f>('RCP26 scenario'!K44*'Unit emission'!AB87)*3412969.28327645/Lifetime!$C42</f>
        <v>0</v>
      </c>
      <c r="CT131">
        <f>('RCP26 scenario'!L44*'Unit emission'!AC87)*3412969.28327645/Lifetime!$C42</f>
        <v>0</v>
      </c>
      <c r="CU131">
        <f>('RCP26 scenario'!M44*'Unit emission'!AD87)*3412969.28327645/Lifetime!$C42</f>
        <v>0</v>
      </c>
      <c r="CV131">
        <f>('RCP26 scenario'!N44*'Unit emission'!AE87)*3412969.28327645/Lifetime!$C42</f>
        <v>0</v>
      </c>
      <c r="CW131">
        <f>('RCP26 scenario'!O44*'Unit emission'!AF87)*3412969.28327645/Lifetime!$C42</f>
        <v>0</v>
      </c>
      <c r="CX131">
        <f>('RCP26 scenario'!P44*'Unit emission'!AG87)*3412969.28327645/Lifetime!$C42</f>
        <v>0</v>
      </c>
      <c r="CY131">
        <f>('RCP26 scenario'!Q44*'Unit emission'!AH87)*3412969.28327645/Lifetime!$C42</f>
        <v>0</v>
      </c>
      <c r="CZ131">
        <f>('RCP26 scenario'!R44*'Unit emission'!AI87)*3412969.28327645/Lifetime!$C42</f>
        <v>0</v>
      </c>
      <c r="DA131">
        <f>('RCP26 scenario'!S44*'Unit emission'!AJ87)*3412969.28327645</f>
        <v>0</v>
      </c>
      <c r="DB131">
        <f>('RCP26 scenario'!T44*'Unit emission'!T87)*3412969.28327645/Lifetime!$C42</f>
        <v>32284859.221914228</v>
      </c>
      <c r="DC131">
        <f>('RCP26 scenario'!U44*'Unit emission'!U87)*3412969.28327645/Lifetime!$C42</f>
        <v>100325962.48626164</v>
      </c>
      <c r="DD131">
        <f>('RCP26 scenario'!V44*'Unit emission'!V87)*3412969.28327645/Lifetime!$C42</f>
        <v>16157759.78776986</v>
      </c>
      <c r="DE131">
        <f>('RCP26 scenario'!W44*'Unit emission'!W87)*3412969.28327645/Lifetime!$C42</f>
        <v>22941713.943392392</v>
      </c>
      <c r="DF131">
        <f>('RCP26 scenario'!X44*'Unit emission'!X87)*3412969.28327645/Lifetime!$C42</f>
        <v>135979870.55643395</v>
      </c>
      <c r="DG131">
        <f>('RCP26 scenario'!Y44*'Unit emission'!Y87)*3412969.28327645/Lifetime!$C42</f>
        <v>16433524.479664244</v>
      </c>
      <c r="DH131">
        <f>('RCP26 scenario'!Z44*'Unit emission'!Z87)*3412969.28327645/Lifetime!$C42</f>
        <v>9044151.5956681948</v>
      </c>
      <c r="DI131">
        <f>('RCP26 scenario'!AA44*'Unit emission'!AA87)*3412969.28327645/Lifetime!$C42</f>
        <v>24638461.778663151</v>
      </c>
      <c r="DJ131">
        <f>('RCP26 scenario'!AB44*'Unit emission'!AB87)*3412969.28327645/Lifetime!$C42</f>
        <v>887961.02192862122</v>
      </c>
      <c r="DK131">
        <f>('RCP26 scenario'!AC44*'Unit emission'!AC87)*3412969.28327645/Lifetime!$C42</f>
        <v>69215744.507910803</v>
      </c>
      <c r="DL131">
        <f>('RCP26 scenario'!AD44*'Unit emission'!AD87)*3412969.28327645/Lifetime!$C42</f>
        <v>24269676.844831862</v>
      </c>
      <c r="DM131">
        <f>('RCP26 scenario'!AE44*'Unit emission'!AE87)*3412969.28327645/Lifetime!$C42</f>
        <v>19385796.598045312</v>
      </c>
      <c r="DN131">
        <f>('RCP26 scenario'!AF44*'Unit emission'!AF87)*3412969.28327645/Lifetime!$C42</f>
        <v>8844655.4955064878</v>
      </c>
      <c r="DO131">
        <f>('RCP26 scenario'!AG44*'Unit emission'!AG87)*3412969.28327645/Lifetime!$C42</f>
        <v>11184502.496267587</v>
      </c>
      <c r="DP131">
        <f>('RCP26 scenario'!AH44*'Unit emission'!AH87)*3412969.28327645/Lifetime!$C42</f>
        <v>8786271.1999909766</v>
      </c>
      <c r="DQ131">
        <f>('RCP26 scenario'!AI44*'Unit emission'!AI87)*3412969.28327645/Lifetime!$C42</f>
        <v>60379748.629096672</v>
      </c>
      <c r="DR131">
        <f>('RCP26 scenario'!AJ44*'Unit emission'!AJ87)*3412969.28327645</f>
        <v>0</v>
      </c>
      <c r="DS131">
        <f>('RCP26 scenario'!AK44*'Unit emission'!T87)*3412969.28327645/Lifetime!$C42</f>
        <v>64432728.040569298</v>
      </c>
      <c r="DT131">
        <f>('RCP26 scenario'!AL44*'Unit emission'!U87)*3412969.28327645/Lifetime!$C42</f>
        <v>200448559.79757243</v>
      </c>
      <c r="DU131">
        <f>('RCP26 scenario'!AM44*'Unit emission'!V87)*3412969.28327645/Lifetime!$C42</f>
        <v>84729825.896690652</v>
      </c>
      <c r="DV131">
        <f>('RCP26 scenario'!AN44*'Unit emission'!W87)*3412969.28327645/Lifetime!$C42</f>
        <v>45865368.257963158</v>
      </c>
      <c r="DW131">
        <f>('RCP26 scenario'!AO44*'Unit emission'!X87)*3412969.28327645/Lifetime!$C42</f>
        <v>271879774.84296441</v>
      </c>
      <c r="DX131">
        <f>('RCP26 scenario'!AP44*'Unit emission'!Y87)*3412969.28327645/Lifetime!$C42</f>
        <v>32866862.674123134</v>
      </c>
      <c r="DY131">
        <f>('RCP26 scenario'!AQ44*'Unit emission'!Z87)*3412969.28327645/Lifetime!$C42</f>
        <v>18077151.813634135</v>
      </c>
      <c r="DZ131">
        <f>('RCP26 scenario'!AR44*'Unit emission'!AA87)*3412969.28327645/Lifetime!$C42</f>
        <v>49276923.557326369</v>
      </c>
      <c r="EA131">
        <f>('RCP26 scenario'!AS44*'Unit emission'!AB87)*3412969.28327645/Lifetime!$C42</f>
        <v>1775922.0438572424</v>
      </c>
      <c r="EB131">
        <f>('RCP26 scenario'!AT44*'Unit emission'!AC87)*3412969.28327645/Lifetime!$C42</f>
        <v>138431489.01582119</v>
      </c>
      <c r="EC131">
        <f>('RCP26 scenario'!AU44*'Unit emission'!AD87)*3412969.28327645/Lifetime!$C42</f>
        <v>74118165.774040982</v>
      </c>
      <c r="ED131">
        <f>('RCP26 scenario'!AV44*'Unit emission'!AE87)*3412969.28327645/Lifetime!$C42</f>
        <v>38771540.38859231</v>
      </c>
      <c r="EE131">
        <f>('RCP26 scenario'!AW44*'Unit emission'!AF87)*3412969.28327645/Lifetime!$C42</f>
        <v>17688585.750600934</v>
      </c>
      <c r="EF131">
        <f>('RCP26 scenario'!AX44*'Unit emission'!AG87)*3412969.28327645/Lifetime!$C42</f>
        <v>38186386.450944528</v>
      </c>
      <c r="EG131">
        <f>('RCP26 scenario'!AY44*'Unit emission'!AH87)*3412969.28327645/Lifetime!$C42</f>
        <v>17571581.169115204</v>
      </c>
      <c r="EH131">
        <f>('RCP26 scenario'!AZ44*'Unit emission'!AI87)*3412969.28327645/Lifetime!$C42</f>
        <v>120726400.96788937</v>
      </c>
      <c r="EI131">
        <f>('RCP26 scenario'!BA44*'Unit emission'!AJ87)*3412969.28327645</f>
        <v>0</v>
      </c>
      <c r="EJ131" s="9">
        <f>('RCP26 scenario'!BB44*'Unit emission'!T87)*3412969.28327645/Lifetime!$C42</f>
        <v>0</v>
      </c>
      <c r="EK131" s="9">
        <f>('RCP26 scenario'!BC44*'Unit emission'!U87)*3412969.28327645/Lifetime!$C42</f>
        <v>0</v>
      </c>
      <c r="EL131" s="9">
        <f>('RCP26 scenario'!BD44*'Unit emission'!V87)*3412969.28327645/Lifetime!$C42</f>
        <v>0</v>
      </c>
      <c r="EM131" s="9">
        <f>('RCP26 scenario'!BE44*'Unit emission'!W87)*3412969.28327645/Lifetime!$C42</f>
        <v>0</v>
      </c>
      <c r="EN131" s="9">
        <f>('RCP26 scenario'!BF44*'Unit emission'!X87)*3412969.28327645/Lifetime!$C42</f>
        <v>0</v>
      </c>
      <c r="EO131" s="9">
        <f>('RCP26 scenario'!BG44*'Unit emission'!Y87)*3412969.28327645/Lifetime!$C42</f>
        <v>0</v>
      </c>
      <c r="EP131" s="9">
        <f>('RCP26 scenario'!BH44*'Unit emission'!Z87)*3412969.28327645/Lifetime!$C42</f>
        <v>0</v>
      </c>
      <c r="EQ131" s="9">
        <f>('RCP26 scenario'!BI44*'Unit emission'!AA87)*3412969.28327645/Lifetime!$C42</f>
        <v>0</v>
      </c>
      <c r="ER131" s="9">
        <f>('RCP26 scenario'!BJ44*'Unit emission'!AB87)*3412969.28327645/Lifetime!$C42</f>
        <v>0</v>
      </c>
      <c r="ES131" s="9">
        <f>('RCP26 scenario'!BK44*'Unit emission'!AC87)*3412969.28327645/Lifetime!$C42</f>
        <v>0</v>
      </c>
      <c r="ET131" s="9">
        <f>('RCP26 scenario'!BL44*'Unit emission'!AD87)*3412969.28327645/Lifetime!$C42</f>
        <v>0</v>
      </c>
      <c r="EU131" s="9">
        <f>('RCP26 scenario'!BM44*'Unit emission'!AE87)*3412969.28327645/Lifetime!$C42</f>
        <v>0</v>
      </c>
      <c r="EV131" s="9">
        <f>('RCP26 scenario'!BN44*'Unit emission'!AF87)*3412969.28327645/Lifetime!$C42</f>
        <v>0</v>
      </c>
      <c r="EW131" s="9">
        <f>('RCP26 scenario'!BO44*'Unit emission'!AG87)*3412969.28327645/Lifetime!$C42</f>
        <v>0</v>
      </c>
      <c r="EX131" s="9">
        <f>('RCP26 scenario'!BP44*'Unit emission'!AH87)*3412969.28327645/Lifetime!$C42</f>
        <v>0</v>
      </c>
      <c r="EY131" s="9">
        <f>('RCP26 scenario'!BQ44*'Unit emission'!AI87)*3412969.28327645/Lifetime!$C42</f>
        <v>0</v>
      </c>
      <c r="EZ131" s="9">
        <f>('RCP26 scenario'!BR44*'Unit emission'!AJ87)*3412969.28327645</f>
        <v>0</v>
      </c>
      <c r="FA131" s="9">
        <f>('RCP26 scenario'!BS44*'Unit emission'!T87)*3412969.28327645/Lifetime!$C42</f>
        <v>0</v>
      </c>
      <c r="FB131" s="9">
        <f>('RCP26 scenario'!BT44*'Unit emission'!U87)*3412969.28327645/Lifetime!$C42</f>
        <v>0</v>
      </c>
      <c r="FC131" s="9">
        <f>('RCP26 scenario'!BU44*'Unit emission'!V87)*3412969.28327645/Lifetime!$C42</f>
        <v>0</v>
      </c>
      <c r="FD131" s="9">
        <f>('RCP26 scenario'!BV44*'Unit emission'!W87)*3412969.28327645/Lifetime!$C42</f>
        <v>0</v>
      </c>
      <c r="FE131" s="9">
        <f>('RCP26 scenario'!BW44*'Unit emission'!X87)*3412969.28327645/Lifetime!$C42</f>
        <v>0</v>
      </c>
      <c r="FF131" s="9">
        <f>('RCP26 scenario'!BX44*'Unit emission'!Y87)*3412969.28327645/Lifetime!$C42</f>
        <v>0</v>
      </c>
      <c r="FG131" s="9">
        <f>('RCP26 scenario'!BY44*'Unit emission'!Z87)*3412969.28327645/Lifetime!$C42</f>
        <v>0</v>
      </c>
      <c r="FH131" s="9">
        <f>('RCP26 scenario'!BZ44*'Unit emission'!AA87)*3412969.28327645/Lifetime!$C42</f>
        <v>0</v>
      </c>
      <c r="FI131" s="9">
        <f>('RCP26 scenario'!CA44*'Unit emission'!AB87)*3412969.28327645/Lifetime!$C42</f>
        <v>0</v>
      </c>
      <c r="FJ131" s="9">
        <f>('RCP26 scenario'!CB44*'Unit emission'!AC87)*3412969.28327645/Lifetime!$C42</f>
        <v>0</v>
      </c>
      <c r="FK131" s="9">
        <f>('RCP26 scenario'!CC44*'Unit emission'!AD87)*3412969.28327645/Lifetime!$C42</f>
        <v>0</v>
      </c>
      <c r="FL131" s="9">
        <f>('RCP26 scenario'!CD44*'Unit emission'!AE87)*3412969.28327645/Lifetime!$C42</f>
        <v>0</v>
      </c>
      <c r="FM131" s="9">
        <f>('RCP26 scenario'!CE44*'Unit emission'!AF87)*3412969.28327645/Lifetime!$C42</f>
        <v>0</v>
      </c>
      <c r="FN131" s="9">
        <f>('RCP26 scenario'!CF44*'Unit emission'!AG87)*3412969.28327645/Lifetime!$C42</f>
        <v>0</v>
      </c>
      <c r="FO131" s="9">
        <f>('RCP26 scenario'!CG44*'Unit emission'!AH87)*3412969.28327645/Lifetime!$C42</f>
        <v>0</v>
      </c>
      <c r="FP131" s="9">
        <f>('RCP26 scenario'!CH44*'Unit emission'!AI87)*3412969.28327645/Lifetime!$C42</f>
        <v>0</v>
      </c>
      <c r="FS131">
        <v>2050</v>
      </c>
      <c r="FT131">
        <f>('RCP19 scenario'!C44*'Unit emission'!AK87)*3412969.28327645/Lifetime!$C42</f>
        <v>0</v>
      </c>
      <c r="FU131">
        <f>('RCP19 scenario'!D44*'Unit emission'!AL87)*3412969.28327645/Lifetime!$C42</f>
        <v>0</v>
      </c>
      <c r="FV131">
        <f>('RCP19 scenario'!E44*'Unit emission'!AM87)*3412969.28327645/Lifetime!$C42</f>
        <v>0</v>
      </c>
      <c r="FW131">
        <f>('RCP19 scenario'!F44*'Unit emission'!AN87)*3412969.28327645/Lifetime!$C42</f>
        <v>0</v>
      </c>
      <c r="FX131">
        <f>('RCP19 scenario'!G44*'Unit emission'!AO87)*3412969.28327645/Lifetime!$C42</f>
        <v>0</v>
      </c>
      <c r="FY131">
        <f>('RCP19 scenario'!H44*'Unit emission'!AP87)*3412969.28327645/Lifetime!$C42</f>
        <v>0</v>
      </c>
      <c r="FZ131">
        <f>('RCP19 scenario'!I44*'Unit emission'!AQ87)*3412969.28327645/Lifetime!$C42</f>
        <v>0</v>
      </c>
      <c r="GA131">
        <f>('RCP19 scenario'!J44*'Unit emission'!AR87)*3412969.28327645/Lifetime!$C42</f>
        <v>0</v>
      </c>
      <c r="GB131">
        <f>('RCP19 scenario'!K44*'Unit emission'!AS87)*3412969.28327645/Lifetime!$C42</f>
        <v>0</v>
      </c>
      <c r="GC131">
        <f>('RCP19 scenario'!L44*'Unit emission'!AT87)*3412969.28327645/Lifetime!$C42</f>
        <v>0</v>
      </c>
      <c r="GD131">
        <f>('RCP19 scenario'!M44*'Unit emission'!AU87)*3412969.28327645/Lifetime!$C42</f>
        <v>0</v>
      </c>
      <c r="GE131">
        <f>('RCP19 scenario'!N44*'Unit emission'!AV87)*3412969.28327645/Lifetime!$C42</f>
        <v>0</v>
      </c>
      <c r="GF131">
        <f>('RCP19 scenario'!O44*'Unit emission'!AW87)*3412969.28327645/Lifetime!$C42</f>
        <v>0</v>
      </c>
      <c r="GG131">
        <f>('RCP19 scenario'!P44*'Unit emission'!AX87)*3412969.28327645/Lifetime!$C42</f>
        <v>0</v>
      </c>
      <c r="GH131">
        <f>('RCP19 scenario'!Q44*'Unit emission'!AY87)*3412969.28327645/Lifetime!$C42</f>
        <v>0</v>
      </c>
      <c r="GI131">
        <f>('RCP19 scenario'!R44*'Unit emission'!AZ87)*3412969.28327645/Lifetime!$C42</f>
        <v>0</v>
      </c>
      <c r="GJ131">
        <f>('RCP19 scenario'!S44*'Unit emission'!BA87)*3412969.28327645</f>
        <v>0</v>
      </c>
      <c r="GK131">
        <f>('RCP19 scenario'!T44*'Unit emission'!AK87)*3412969.28327645/Lifetime!$C42</f>
        <v>25511631.048853524</v>
      </c>
      <c r="GL131">
        <f>('RCP19 scenario'!U44*'Unit emission'!AL87)*3412969.28327645/Lifetime!$C42</f>
        <v>91952517.108341739</v>
      </c>
      <c r="GM131">
        <f>('RCP19 scenario'!V44*'Unit emission'!AM87)*3412969.28327645/Lifetime!$C42</f>
        <v>12392582.676801473</v>
      </c>
      <c r="GN131">
        <f>('RCP19 scenario'!W44*'Unit emission'!AN87)*3412969.28327645/Lifetime!$C42</f>
        <v>19174376.49634321</v>
      </c>
      <c r="GO131">
        <f>('RCP19 scenario'!X44*'Unit emission'!AO87)*3412969.28327645/Lifetime!$C42</f>
        <v>163023089.28434891</v>
      </c>
      <c r="GP131">
        <f>('RCP19 scenario'!Y44*'Unit emission'!AP87)*3412969.28327645/Lifetime!$C42</f>
        <v>25386142.234953992</v>
      </c>
      <c r="GQ131">
        <f>('RCP19 scenario'!Z44*'Unit emission'!AQ87)*3412969.28327645/Lifetime!$C42</f>
        <v>7596767.4686639663</v>
      </c>
      <c r="GR131">
        <f>('RCP19 scenario'!AA44*'Unit emission'!AR87)*3412969.28327645/Lifetime!$C42</f>
        <v>5668059.961516222</v>
      </c>
      <c r="GS131">
        <f>('RCP19 scenario'!AB44*'Unit emission'!AS87)*3412969.28327645/Lifetime!$C42</f>
        <v>171044674.06976497</v>
      </c>
      <c r="GT131">
        <f>('RCP19 scenario'!AC44*'Unit emission'!AT87)*3412969.28327645/Lifetime!$C42</f>
        <v>95557393.844285861</v>
      </c>
      <c r="GU131">
        <f>('RCP19 scenario'!AD44*'Unit emission'!AU87)*3412969.28327645/Lifetime!$C42</f>
        <v>54173779.916086823</v>
      </c>
      <c r="GV131">
        <f>('RCP19 scenario'!AE44*'Unit emission'!AV87)*3412969.28327645/Lifetime!$C42</f>
        <v>8112792.4415291343</v>
      </c>
      <c r="GW131">
        <f>('RCP19 scenario'!AF44*'Unit emission'!AW87)*3412969.28327645/Lifetime!$C42</f>
        <v>22770671.939686585</v>
      </c>
      <c r="GX131">
        <f>('RCP19 scenario'!AG44*'Unit emission'!AX87)*3412969.28327645/Lifetime!$C42</f>
        <v>0</v>
      </c>
      <c r="GY131">
        <f>('RCP19 scenario'!AH44*'Unit emission'!AY87)*3412969.28327645/Lifetime!$C42</f>
        <v>4051246.3577381657</v>
      </c>
      <c r="GZ131">
        <f>('RCP19 scenario'!AI44*'Unit emission'!AZ87)*3412969.28327645/Lifetime!$C42</f>
        <v>131913223.58786623</v>
      </c>
      <c r="HA131">
        <f>('RCP19 scenario'!AJ44*'Unit emission'!BA87)*3412969.28327645</f>
        <v>0</v>
      </c>
      <c r="HB131">
        <f>('RCP19 scenario'!AK44*'Unit emission'!AK87)*3412969.28327645/Lifetime!$C42</f>
        <v>353284478.88740057</v>
      </c>
      <c r="HC131">
        <f>('RCP19 scenario'!AL44*'Unit emission'!AL87)*3412969.28327645/Lifetime!$C42</f>
        <v>183874703.68975952</v>
      </c>
      <c r="HD131">
        <f>('RCP19 scenario'!AM44*'Unit emission'!AM87)*3412969.28327645/Lifetime!$C42</f>
        <v>24692879.418850556</v>
      </c>
      <c r="HE131">
        <f>('RCP19 scenario'!AN44*'Unit emission'!AN87)*3412969.28327645/Lifetime!$C42</f>
        <v>38300118.380716309</v>
      </c>
      <c r="HF131">
        <f>('RCP19 scenario'!AO44*'Unit emission'!AO87)*3412969.28327645/Lifetime!$C42</f>
        <v>326000103.83685988</v>
      </c>
      <c r="HG131">
        <f>('RCP19 scenario'!AP44*'Unit emission'!AP87)*3412969.28327645/Lifetime!$C42</f>
        <v>50771045.713085562</v>
      </c>
      <c r="HH131">
        <f>('RCP19 scenario'!AQ44*'Unit emission'!AQ87)*3412969.28327645/Lifetime!$C42</f>
        <v>15193534.937328</v>
      </c>
      <c r="HI131">
        <f>('RCP19 scenario'!AR44*'Unit emission'!AR87)*3412969.28327645/Lifetime!$C42</f>
        <v>11330555.235480601</v>
      </c>
      <c r="HJ131">
        <f>('RCP19 scenario'!AS44*'Unit emission'!AS87)*3412969.28327645/Lifetime!$C42</f>
        <v>342089348.13953054</v>
      </c>
      <c r="HK131">
        <f>('RCP19 scenario'!AT44*'Unit emission'!AT87)*3412969.28327645/Lifetime!$C42</f>
        <v>191114787.68857172</v>
      </c>
      <c r="HL131">
        <f>('RCP19 scenario'!AU44*'Unit emission'!AU87)*3412969.28327645/Lifetime!$C42</f>
        <v>217307953.3381277</v>
      </c>
      <c r="HM131">
        <f>('RCP19 scenario'!AV44*'Unit emission'!AV87)*3412969.28327645/Lifetime!$C42</f>
        <v>16225532.082712598</v>
      </c>
      <c r="HN131">
        <f>('RCP19 scenario'!AW44*'Unit emission'!AW87)*3412969.28327645/Lifetime!$C42</f>
        <v>45541343.87937317</v>
      </c>
      <c r="HO131">
        <f>('RCP19 scenario'!AX44*'Unit emission'!AX87)*3412969.28327645/Lifetime!$C42</f>
        <v>0</v>
      </c>
      <c r="HP131">
        <f>('RCP19 scenario'!AY44*'Unit emission'!AY87)*3412969.28327645/Lifetime!$C42</f>
        <v>8102304.4413956385</v>
      </c>
      <c r="HQ131">
        <f>('RCP19 scenario'!AZ44*'Unit emission'!AZ87)*3412969.28327645/Lifetime!$C42</f>
        <v>263826447.17573309</v>
      </c>
      <c r="HR131">
        <f>('RCP19 scenario'!BA44*'Unit emission'!BA87)*3412969.28327645</f>
        <v>0</v>
      </c>
      <c r="HS131" s="9">
        <f>('RCP19 scenario'!BB44*'Unit emission'!AK87)*3412969.28327645/Lifetime!$C42</f>
        <v>0</v>
      </c>
      <c r="HT131" s="9">
        <f>('RCP19 scenario'!BC44*'Unit emission'!AL87)*3412969.28327645/Lifetime!$C42</f>
        <v>0</v>
      </c>
      <c r="HU131" s="9">
        <f>('RCP19 scenario'!BD44*'Unit emission'!AM87)*3412969.28327645/Lifetime!$C42</f>
        <v>0</v>
      </c>
      <c r="HV131" s="9">
        <f>('RCP19 scenario'!BE44*'Unit emission'!AN87)*3412969.28327645/Lifetime!$C42</f>
        <v>0</v>
      </c>
      <c r="HW131" s="9">
        <f>('RCP19 scenario'!BF44*'Unit emission'!AO87)*3412969.28327645/Lifetime!$C42</f>
        <v>0</v>
      </c>
      <c r="HX131" s="9">
        <f>('RCP19 scenario'!BG44*'Unit emission'!AP87)*3412969.28327645/Lifetime!$C42</f>
        <v>0</v>
      </c>
      <c r="HY131" s="9">
        <f>('RCP19 scenario'!BH44*'Unit emission'!AQ87)*3412969.28327645/Lifetime!$C42</f>
        <v>0</v>
      </c>
      <c r="HZ131" s="9">
        <f>('RCP19 scenario'!BI44*'Unit emission'!AR87)*3412969.28327645/Lifetime!$C42</f>
        <v>0</v>
      </c>
      <c r="IA131" s="9">
        <f>('RCP19 scenario'!BJ44*'Unit emission'!AS87)*3412969.28327645/Lifetime!$C42</f>
        <v>0</v>
      </c>
      <c r="IB131" s="9">
        <f>('RCP19 scenario'!BK44*'Unit emission'!AT87)*3412969.28327645/Lifetime!$C42</f>
        <v>0</v>
      </c>
      <c r="IC131" s="9">
        <f>('RCP19 scenario'!BL44*'Unit emission'!AU87)*3412969.28327645/Lifetime!$C42</f>
        <v>0</v>
      </c>
      <c r="ID131" s="9">
        <f>('RCP19 scenario'!BM44*'Unit emission'!AV87)*3412969.28327645/Lifetime!$C42</f>
        <v>0</v>
      </c>
      <c r="IE131" s="9">
        <f>('RCP19 scenario'!BN44*'Unit emission'!AW87)*3412969.28327645/Lifetime!$C42</f>
        <v>0</v>
      </c>
      <c r="IF131" s="9">
        <f>('RCP19 scenario'!BO44*'Unit emission'!AX87)*3412969.28327645/Lifetime!$C42</f>
        <v>0</v>
      </c>
      <c r="IG131" s="9">
        <f>('RCP19 scenario'!BP44*'Unit emission'!AY87)*3412969.28327645/Lifetime!$C42</f>
        <v>0</v>
      </c>
      <c r="IH131" s="9">
        <f>('RCP19 scenario'!BQ44*'Unit emission'!AZ87)*3412969.28327645/Lifetime!$C42</f>
        <v>0</v>
      </c>
      <c r="II131" s="9">
        <f>('RCP19 scenario'!BR44*'Unit emission'!BA87)*3412969.28327645</f>
        <v>0</v>
      </c>
      <c r="IJ131" s="9">
        <f>('RCP19 scenario'!BS44*'Unit emission'!AK87)*3412969.28327645/Lifetime!$C42</f>
        <v>0</v>
      </c>
      <c r="IK131" s="9">
        <f>('RCP19 scenario'!BT44*'Unit emission'!AL87)*3412969.28327645/Lifetime!$C42</f>
        <v>0</v>
      </c>
      <c r="IL131" s="9">
        <f>('RCP19 scenario'!BU44*'Unit emission'!AM87)*3412969.28327645/Lifetime!$C42</f>
        <v>0</v>
      </c>
      <c r="IM131" s="9">
        <f>('RCP19 scenario'!BV44*'Unit emission'!AN87)*3412969.28327645/Lifetime!$C42</f>
        <v>0</v>
      </c>
      <c r="IN131" s="9">
        <f>('RCP19 scenario'!BW44*'Unit emission'!AO87)*3412969.28327645/Lifetime!$C42</f>
        <v>0</v>
      </c>
      <c r="IO131" s="9">
        <f>('RCP19 scenario'!BX44*'Unit emission'!AP87)*3412969.28327645/Lifetime!$C42</f>
        <v>0</v>
      </c>
      <c r="IP131" s="9">
        <f>('RCP19 scenario'!BY44*'Unit emission'!AQ87)*3412969.28327645/Lifetime!$C42</f>
        <v>0</v>
      </c>
      <c r="IQ131" s="9">
        <f>('RCP19 scenario'!BZ44*'Unit emission'!AR87)*3412969.28327645/Lifetime!$C42</f>
        <v>0</v>
      </c>
      <c r="IR131" s="9">
        <f>('RCP19 scenario'!CA44*'Unit emission'!AS87)*3412969.28327645/Lifetime!$C42</f>
        <v>0</v>
      </c>
      <c r="IS131" s="9">
        <f>('RCP19 scenario'!CB44*'Unit emission'!AT87)*3412969.28327645/Lifetime!$C42</f>
        <v>0</v>
      </c>
      <c r="IT131" s="9">
        <f>('RCP19 scenario'!CC44*'Unit emission'!AU87)*3412969.28327645/Lifetime!$C42</f>
        <v>0</v>
      </c>
      <c r="IU131" s="9">
        <f>('RCP19 scenario'!CD44*'Unit emission'!AV87)*3412969.28327645/Lifetime!$C42</f>
        <v>0</v>
      </c>
      <c r="IV131" s="9">
        <f>('RCP19 scenario'!CE44*'Unit emission'!AW87)*3412969.28327645/Lifetime!$C42</f>
        <v>0</v>
      </c>
      <c r="IW131" s="9">
        <f>('RCP19 scenario'!CF44*'Unit emission'!AX87)*3412969.28327645/Lifetime!$C42</f>
        <v>0</v>
      </c>
      <c r="IX131" s="9">
        <f>('RCP19 scenario'!CG44*'Unit emission'!AY87)*3412969.28327645/Lifetime!$C42</f>
        <v>0</v>
      </c>
      <c r="IY131" s="9">
        <f>('RCP19 scenario'!CH44*'Unit emission'!AZ87)*3412969.28327645/Lifetime!$C42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8577-0012-4861-AD6A-27D2C5AAEE18}">
  <dimension ref="A1:AZ263"/>
  <sheetViews>
    <sheetView workbookViewId="0">
      <selection activeCell="F31" sqref="F31"/>
    </sheetView>
  </sheetViews>
  <sheetFormatPr defaultRowHeight="13.8" x14ac:dyDescent="0.25"/>
  <cols>
    <col min="1" max="1" width="17.88671875" customWidth="1"/>
  </cols>
  <sheetData>
    <row r="1" spans="1:52" x14ac:dyDescent="0.25">
      <c r="A1" t="s">
        <v>2</v>
      </c>
      <c r="T1" t="s">
        <v>21</v>
      </c>
      <c r="AK1" t="s">
        <v>22</v>
      </c>
    </row>
    <row r="2" spans="1:52" x14ac:dyDescent="0.25">
      <c r="B2" t="s">
        <v>23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24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24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19</v>
      </c>
      <c r="AI2" t="s">
        <v>20</v>
      </c>
      <c r="AK2" t="s">
        <v>6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12</v>
      </c>
      <c r="AR2" t="s">
        <v>24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</row>
    <row r="3" spans="1:52" x14ac:dyDescent="0.25">
      <c r="B3">
        <v>2010</v>
      </c>
      <c r="C3">
        <v>69.186197325114321</v>
      </c>
      <c r="D3">
        <v>51.115623317370932</v>
      </c>
      <c r="E3">
        <v>59.148176160770547</v>
      </c>
      <c r="F3">
        <v>67.492262802612018</v>
      </c>
      <c r="G3">
        <v>79.396425219286101</v>
      </c>
      <c r="H3">
        <v>45.800747890574982</v>
      </c>
      <c r="I3">
        <v>59.959877256472467</v>
      </c>
      <c r="J3">
        <v>60.358769576905566</v>
      </c>
      <c r="K3">
        <v>54.384371205036274</v>
      </c>
      <c r="L3">
        <v>60.38138344380549</v>
      </c>
      <c r="M3">
        <v>62.221342527441273</v>
      </c>
      <c r="N3">
        <v>57.943087392682941</v>
      </c>
      <c r="O3">
        <v>46.488233267585187</v>
      </c>
      <c r="P3">
        <v>72.20608371569007</v>
      </c>
      <c r="Q3">
        <v>56.30890100726328</v>
      </c>
      <c r="R3">
        <v>59.852125686010453</v>
      </c>
      <c r="T3">
        <v>69.186197325114321</v>
      </c>
      <c r="U3">
        <v>51.115623317370932</v>
      </c>
      <c r="V3">
        <v>59.148176160770547</v>
      </c>
      <c r="W3">
        <v>67.492262802612018</v>
      </c>
      <c r="X3">
        <v>79.396425219286101</v>
      </c>
      <c r="Y3">
        <v>45.800747890574982</v>
      </c>
      <c r="Z3">
        <v>59.959877256472467</v>
      </c>
      <c r="AA3">
        <v>60.358769576905566</v>
      </c>
      <c r="AB3">
        <v>54.384371205036274</v>
      </c>
      <c r="AC3">
        <v>60.38138344380549</v>
      </c>
      <c r="AD3">
        <v>62.221342527441273</v>
      </c>
      <c r="AE3">
        <v>57.943087392682941</v>
      </c>
      <c r="AF3">
        <v>46.488233267585187</v>
      </c>
      <c r="AG3">
        <v>72.20608371569007</v>
      </c>
      <c r="AH3">
        <v>56.30890100726328</v>
      </c>
      <c r="AI3">
        <v>59.852125686010453</v>
      </c>
      <c r="AK3">
        <v>69.186197325114321</v>
      </c>
      <c r="AL3">
        <v>51.115623317370932</v>
      </c>
      <c r="AM3">
        <v>59.148176160770547</v>
      </c>
      <c r="AN3">
        <v>67.492262802612018</v>
      </c>
      <c r="AO3">
        <v>79.396425219286101</v>
      </c>
      <c r="AP3">
        <v>45.800747890574982</v>
      </c>
      <c r="AQ3">
        <v>59.959877256472467</v>
      </c>
      <c r="AR3">
        <v>60.358769576905566</v>
      </c>
      <c r="AS3">
        <v>54.384371205036274</v>
      </c>
      <c r="AT3">
        <v>60.38138344380549</v>
      </c>
      <c r="AU3">
        <v>62.221342527441273</v>
      </c>
      <c r="AV3">
        <v>57.943087392682941</v>
      </c>
      <c r="AW3">
        <v>46.488233267585187</v>
      </c>
      <c r="AX3">
        <v>72.20608371569007</v>
      </c>
      <c r="AY3">
        <v>56.30890100726328</v>
      </c>
      <c r="AZ3">
        <v>59.852125686010453</v>
      </c>
    </row>
    <row r="4" spans="1:52" x14ac:dyDescent="0.25">
      <c r="B4">
        <v>2011</v>
      </c>
      <c r="C4">
        <v>69.186197325114321</v>
      </c>
      <c r="D4">
        <v>51.115623317370932</v>
      </c>
      <c r="E4">
        <v>59.148176160770547</v>
      </c>
      <c r="F4">
        <v>67.492262802612018</v>
      </c>
      <c r="G4">
        <v>79.396425219286101</v>
      </c>
      <c r="H4">
        <v>45.800747890574982</v>
      </c>
      <c r="I4">
        <v>59.959877256472467</v>
      </c>
      <c r="J4">
        <v>60.358769576905566</v>
      </c>
      <c r="K4">
        <v>54.384371205036274</v>
      </c>
      <c r="L4">
        <v>60.38138344380549</v>
      </c>
      <c r="M4">
        <v>62.221342527441273</v>
      </c>
      <c r="N4">
        <v>57.943087392682941</v>
      </c>
      <c r="O4">
        <v>46.488233267585187</v>
      </c>
      <c r="P4">
        <v>72.20608371569007</v>
      </c>
      <c r="Q4">
        <v>56.30890100726328</v>
      </c>
      <c r="R4">
        <v>59.852125686010453</v>
      </c>
      <c r="T4">
        <v>69.186197325114321</v>
      </c>
      <c r="U4">
        <v>51.115623317370932</v>
      </c>
      <c r="V4">
        <v>59.148176160770547</v>
      </c>
      <c r="W4">
        <v>67.492262802612018</v>
      </c>
      <c r="X4">
        <v>79.396425219286101</v>
      </c>
      <c r="Y4">
        <v>45.800747890574982</v>
      </c>
      <c r="Z4">
        <v>59.959877256472467</v>
      </c>
      <c r="AA4">
        <v>60.358769576905566</v>
      </c>
      <c r="AB4">
        <v>54.384371205036274</v>
      </c>
      <c r="AC4">
        <v>60.38138344380549</v>
      </c>
      <c r="AD4">
        <v>62.221342527441273</v>
      </c>
      <c r="AE4">
        <v>57.943087392682941</v>
      </c>
      <c r="AF4">
        <v>46.488233267585187</v>
      </c>
      <c r="AG4">
        <v>72.20608371569007</v>
      </c>
      <c r="AH4">
        <v>56.30890100726328</v>
      </c>
      <c r="AI4">
        <v>59.852125686010453</v>
      </c>
      <c r="AK4">
        <v>69.186197325114321</v>
      </c>
      <c r="AL4">
        <v>51.115623317370932</v>
      </c>
      <c r="AM4">
        <v>59.148176160770547</v>
      </c>
      <c r="AN4">
        <v>67.492262802612018</v>
      </c>
      <c r="AO4">
        <v>79.396425219286101</v>
      </c>
      <c r="AP4">
        <v>45.800747890574982</v>
      </c>
      <c r="AQ4">
        <v>59.959877256472467</v>
      </c>
      <c r="AR4">
        <v>60.358769576905566</v>
      </c>
      <c r="AS4">
        <v>54.384371205036274</v>
      </c>
      <c r="AT4">
        <v>60.38138344380549</v>
      </c>
      <c r="AU4">
        <v>62.221342527441273</v>
      </c>
      <c r="AV4">
        <v>57.943087392682941</v>
      </c>
      <c r="AW4">
        <v>46.488233267585187</v>
      </c>
      <c r="AX4">
        <v>72.20608371569007</v>
      </c>
      <c r="AY4">
        <v>56.30890100726328</v>
      </c>
      <c r="AZ4">
        <v>59.852125686010453</v>
      </c>
    </row>
    <row r="5" spans="1:52" x14ac:dyDescent="0.25">
      <c r="B5">
        <v>2012</v>
      </c>
      <c r="C5">
        <v>69.186197325114321</v>
      </c>
      <c r="D5">
        <v>51.115623317370932</v>
      </c>
      <c r="E5">
        <v>59.148176160770547</v>
      </c>
      <c r="F5">
        <v>67.492262802612018</v>
      </c>
      <c r="G5">
        <v>79.396425219286101</v>
      </c>
      <c r="H5">
        <v>45.800747890574982</v>
      </c>
      <c r="I5">
        <v>59.959877256472467</v>
      </c>
      <c r="J5">
        <v>60.358769576905566</v>
      </c>
      <c r="K5">
        <v>54.384371205036274</v>
      </c>
      <c r="L5">
        <v>60.38138344380549</v>
      </c>
      <c r="M5">
        <v>62.221342527441273</v>
      </c>
      <c r="N5">
        <v>57.943087392682941</v>
      </c>
      <c r="O5">
        <v>46.488233267585187</v>
      </c>
      <c r="P5">
        <v>72.20608371569007</v>
      </c>
      <c r="Q5">
        <v>56.30890100726328</v>
      </c>
      <c r="R5">
        <v>59.852125686010453</v>
      </c>
      <c r="T5">
        <v>69.186197325114321</v>
      </c>
      <c r="U5">
        <v>51.115623317370932</v>
      </c>
      <c r="V5">
        <v>59.148176160770547</v>
      </c>
      <c r="W5">
        <v>67.492262802612018</v>
      </c>
      <c r="X5">
        <v>79.396425219286101</v>
      </c>
      <c r="Y5">
        <v>45.800747890574982</v>
      </c>
      <c r="Z5">
        <v>59.959877256472467</v>
      </c>
      <c r="AA5">
        <v>60.358769576905566</v>
      </c>
      <c r="AB5">
        <v>54.384371205036274</v>
      </c>
      <c r="AC5">
        <v>60.38138344380549</v>
      </c>
      <c r="AD5">
        <v>62.221342527441273</v>
      </c>
      <c r="AE5">
        <v>57.943087392682941</v>
      </c>
      <c r="AF5">
        <v>46.488233267585187</v>
      </c>
      <c r="AG5">
        <v>72.20608371569007</v>
      </c>
      <c r="AH5">
        <v>56.30890100726328</v>
      </c>
      <c r="AI5">
        <v>59.852125686010453</v>
      </c>
      <c r="AK5">
        <v>69.186197325114321</v>
      </c>
      <c r="AL5">
        <v>51.115623317370932</v>
      </c>
      <c r="AM5">
        <v>59.148176160770547</v>
      </c>
      <c r="AN5">
        <v>67.492262802612018</v>
      </c>
      <c r="AO5">
        <v>79.396425219286101</v>
      </c>
      <c r="AP5">
        <v>45.800747890574982</v>
      </c>
      <c r="AQ5">
        <v>59.959877256472467</v>
      </c>
      <c r="AR5">
        <v>60.358769576905566</v>
      </c>
      <c r="AS5">
        <v>54.384371205036274</v>
      </c>
      <c r="AT5">
        <v>60.38138344380549</v>
      </c>
      <c r="AU5">
        <v>62.221342527441273</v>
      </c>
      <c r="AV5">
        <v>57.943087392682941</v>
      </c>
      <c r="AW5">
        <v>46.488233267585187</v>
      </c>
      <c r="AX5">
        <v>72.20608371569007</v>
      </c>
      <c r="AY5">
        <v>56.30890100726328</v>
      </c>
      <c r="AZ5">
        <v>59.852125686010453</v>
      </c>
    </row>
    <row r="6" spans="1:52" x14ac:dyDescent="0.25">
      <c r="B6">
        <v>2013</v>
      </c>
      <c r="C6">
        <v>69.186197325114321</v>
      </c>
      <c r="D6">
        <v>51.115623317370932</v>
      </c>
      <c r="E6">
        <v>59.148176160770547</v>
      </c>
      <c r="F6">
        <v>67.492262802612018</v>
      </c>
      <c r="G6">
        <v>79.396425219286101</v>
      </c>
      <c r="H6">
        <v>45.800747890574982</v>
      </c>
      <c r="I6">
        <v>59.959877256472467</v>
      </c>
      <c r="J6">
        <v>60.358769576905566</v>
      </c>
      <c r="K6">
        <v>54.384371205036274</v>
      </c>
      <c r="L6">
        <v>60.38138344380549</v>
      </c>
      <c r="M6">
        <v>62.221342527441273</v>
      </c>
      <c r="N6">
        <v>57.943087392682941</v>
      </c>
      <c r="O6">
        <v>46.488233267585187</v>
      </c>
      <c r="P6">
        <v>72.20608371569007</v>
      </c>
      <c r="Q6">
        <v>56.30890100726328</v>
      </c>
      <c r="R6">
        <v>59.852125686010453</v>
      </c>
      <c r="T6">
        <v>69.186197325114321</v>
      </c>
      <c r="U6">
        <v>51.115623317370932</v>
      </c>
      <c r="V6">
        <v>59.148176160770547</v>
      </c>
      <c r="W6">
        <v>67.492262802612018</v>
      </c>
      <c r="X6">
        <v>79.396425219286101</v>
      </c>
      <c r="Y6">
        <v>45.800747890574982</v>
      </c>
      <c r="Z6">
        <v>59.959877256472467</v>
      </c>
      <c r="AA6">
        <v>60.358769576905566</v>
      </c>
      <c r="AB6">
        <v>54.384371205036274</v>
      </c>
      <c r="AC6">
        <v>60.38138344380549</v>
      </c>
      <c r="AD6">
        <v>62.221342527441273</v>
      </c>
      <c r="AE6">
        <v>57.943087392682941</v>
      </c>
      <c r="AF6">
        <v>46.488233267585187</v>
      </c>
      <c r="AG6">
        <v>72.20608371569007</v>
      </c>
      <c r="AH6">
        <v>56.30890100726328</v>
      </c>
      <c r="AI6">
        <v>59.852125686010453</v>
      </c>
      <c r="AK6">
        <v>69.186197325114321</v>
      </c>
      <c r="AL6">
        <v>51.115623317370932</v>
      </c>
      <c r="AM6">
        <v>59.148176160770547</v>
      </c>
      <c r="AN6">
        <v>67.492262802612018</v>
      </c>
      <c r="AO6">
        <v>79.396425219286101</v>
      </c>
      <c r="AP6">
        <v>45.800747890574982</v>
      </c>
      <c r="AQ6">
        <v>59.959877256472467</v>
      </c>
      <c r="AR6">
        <v>60.358769576905566</v>
      </c>
      <c r="AS6">
        <v>54.384371205036274</v>
      </c>
      <c r="AT6">
        <v>60.38138344380549</v>
      </c>
      <c r="AU6">
        <v>62.221342527441273</v>
      </c>
      <c r="AV6">
        <v>57.943087392682941</v>
      </c>
      <c r="AW6">
        <v>46.488233267585187</v>
      </c>
      <c r="AX6">
        <v>72.20608371569007</v>
      </c>
      <c r="AY6">
        <v>56.30890100726328</v>
      </c>
      <c r="AZ6">
        <v>59.852125686010453</v>
      </c>
    </row>
    <row r="7" spans="1:52" x14ac:dyDescent="0.25">
      <c r="B7">
        <v>2014</v>
      </c>
      <c r="C7">
        <v>69.186197325114321</v>
      </c>
      <c r="D7">
        <v>51.115623317370932</v>
      </c>
      <c r="E7">
        <v>59.148176160770547</v>
      </c>
      <c r="F7">
        <v>67.492262802612018</v>
      </c>
      <c r="G7">
        <v>79.396425219286101</v>
      </c>
      <c r="H7">
        <v>45.800747890574982</v>
      </c>
      <c r="I7">
        <v>59.959877256472467</v>
      </c>
      <c r="J7">
        <v>60.358769576905566</v>
      </c>
      <c r="K7">
        <v>54.384371205036274</v>
      </c>
      <c r="L7">
        <v>60.38138344380549</v>
      </c>
      <c r="M7">
        <v>62.221342527441273</v>
      </c>
      <c r="N7">
        <v>57.943087392682941</v>
      </c>
      <c r="O7">
        <v>46.488233267585187</v>
      </c>
      <c r="P7">
        <v>72.20608371569007</v>
      </c>
      <c r="Q7">
        <v>56.30890100726328</v>
      </c>
      <c r="R7">
        <v>59.852125686010453</v>
      </c>
      <c r="T7">
        <v>69.186197325114321</v>
      </c>
      <c r="U7">
        <v>51.115623317370932</v>
      </c>
      <c r="V7">
        <v>59.148176160770547</v>
      </c>
      <c r="W7">
        <v>67.492262802612018</v>
      </c>
      <c r="X7">
        <v>79.396425219286101</v>
      </c>
      <c r="Y7">
        <v>45.800747890574982</v>
      </c>
      <c r="Z7">
        <v>59.959877256472467</v>
      </c>
      <c r="AA7">
        <v>60.358769576905566</v>
      </c>
      <c r="AB7">
        <v>54.384371205036274</v>
      </c>
      <c r="AC7">
        <v>60.38138344380549</v>
      </c>
      <c r="AD7">
        <v>62.221342527441273</v>
      </c>
      <c r="AE7">
        <v>57.943087392682941</v>
      </c>
      <c r="AF7">
        <v>46.488233267585187</v>
      </c>
      <c r="AG7">
        <v>72.20608371569007</v>
      </c>
      <c r="AH7">
        <v>56.30890100726328</v>
      </c>
      <c r="AI7">
        <v>59.852125686010453</v>
      </c>
      <c r="AK7">
        <v>69.186197325114321</v>
      </c>
      <c r="AL7">
        <v>51.115623317370932</v>
      </c>
      <c r="AM7">
        <v>59.148176160770547</v>
      </c>
      <c r="AN7">
        <v>67.492262802612018</v>
      </c>
      <c r="AO7">
        <v>79.396425219286101</v>
      </c>
      <c r="AP7">
        <v>45.800747890574982</v>
      </c>
      <c r="AQ7">
        <v>59.959877256472467</v>
      </c>
      <c r="AR7">
        <v>60.358769576905566</v>
      </c>
      <c r="AS7">
        <v>54.384371205036274</v>
      </c>
      <c r="AT7">
        <v>60.38138344380549</v>
      </c>
      <c r="AU7">
        <v>62.221342527441273</v>
      </c>
      <c r="AV7">
        <v>57.943087392682941</v>
      </c>
      <c r="AW7">
        <v>46.488233267585187</v>
      </c>
      <c r="AX7">
        <v>72.20608371569007</v>
      </c>
      <c r="AY7">
        <v>56.30890100726328</v>
      </c>
      <c r="AZ7">
        <v>59.852125686010453</v>
      </c>
    </row>
    <row r="8" spans="1:52" x14ac:dyDescent="0.25">
      <c r="B8">
        <v>2015</v>
      </c>
      <c r="C8">
        <v>69.186197325114321</v>
      </c>
      <c r="D8">
        <v>51.115623317370932</v>
      </c>
      <c r="E8">
        <v>59.148176160770547</v>
      </c>
      <c r="F8">
        <v>67.492262802612018</v>
      </c>
      <c r="G8">
        <v>79.396425219286101</v>
      </c>
      <c r="H8">
        <v>45.800747890574982</v>
      </c>
      <c r="I8">
        <v>59.959877256472467</v>
      </c>
      <c r="J8">
        <v>60.358769576905566</v>
      </c>
      <c r="K8">
        <v>54.384371205036274</v>
      </c>
      <c r="L8">
        <v>60.38138344380549</v>
      </c>
      <c r="M8">
        <v>62.221342527441273</v>
      </c>
      <c r="N8">
        <v>57.943087392682941</v>
      </c>
      <c r="O8">
        <v>46.488233267585187</v>
      </c>
      <c r="P8">
        <v>72.20608371569007</v>
      </c>
      <c r="Q8">
        <v>56.30890100726328</v>
      </c>
      <c r="R8">
        <v>59.852125686010453</v>
      </c>
      <c r="T8">
        <v>69.186197325114321</v>
      </c>
      <c r="U8">
        <v>51.115623317370932</v>
      </c>
      <c r="V8">
        <v>59.148176160770547</v>
      </c>
      <c r="W8">
        <v>67.492262802612018</v>
      </c>
      <c r="X8">
        <v>79.396425219286101</v>
      </c>
      <c r="Y8">
        <v>45.800747890574982</v>
      </c>
      <c r="Z8">
        <v>59.959877256472467</v>
      </c>
      <c r="AA8">
        <v>60.358769576905566</v>
      </c>
      <c r="AB8">
        <v>54.384371205036274</v>
      </c>
      <c r="AC8">
        <v>60.38138344380549</v>
      </c>
      <c r="AD8">
        <v>62.221342527441273</v>
      </c>
      <c r="AE8">
        <v>57.943087392682941</v>
      </c>
      <c r="AF8">
        <v>46.488233267585187</v>
      </c>
      <c r="AG8">
        <v>72.20608371569007</v>
      </c>
      <c r="AH8">
        <v>56.30890100726328</v>
      </c>
      <c r="AI8">
        <v>59.852125686010453</v>
      </c>
      <c r="AK8">
        <v>69.186197325114321</v>
      </c>
      <c r="AL8">
        <v>51.115623317370932</v>
      </c>
      <c r="AM8">
        <v>59.148176160770547</v>
      </c>
      <c r="AN8">
        <v>67.492262802612018</v>
      </c>
      <c r="AO8">
        <v>79.396425219286101</v>
      </c>
      <c r="AP8">
        <v>45.800747890574982</v>
      </c>
      <c r="AQ8">
        <v>59.959877256472467</v>
      </c>
      <c r="AR8">
        <v>60.358769576905566</v>
      </c>
      <c r="AS8">
        <v>54.384371205036274</v>
      </c>
      <c r="AT8">
        <v>60.38138344380549</v>
      </c>
      <c r="AU8">
        <v>62.221342527441273</v>
      </c>
      <c r="AV8">
        <v>57.943087392682941</v>
      </c>
      <c r="AW8">
        <v>46.488233267585187</v>
      </c>
      <c r="AX8">
        <v>72.20608371569007</v>
      </c>
      <c r="AY8">
        <v>56.30890100726328</v>
      </c>
      <c r="AZ8">
        <v>59.852125686010453</v>
      </c>
    </row>
    <row r="9" spans="1:52" x14ac:dyDescent="0.25">
      <c r="B9">
        <v>2016</v>
      </c>
      <c r="C9">
        <v>69.186197325114321</v>
      </c>
      <c r="D9">
        <v>51.115623317370932</v>
      </c>
      <c r="E9">
        <v>59.148176160770547</v>
      </c>
      <c r="F9">
        <v>67.492262802612018</v>
      </c>
      <c r="G9">
        <v>79.396425219286101</v>
      </c>
      <c r="H9">
        <v>45.800747890574982</v>
      </c>
      <c r="I9">
        <v>59.959877256472467</v>
      </c>
      <c r="J9">
        <v>60.358769576905566</v>
      </c>
      <c r="K9">
        <v>54.384371205036274</v>
      </c>
      <c r="L9">
        <v>60.38138344380549</v>
      </c>
      <c r="M9">
        <v>62.221342527441273</v>
      </c>
      <c r="N9">
        <v>57.943087392682941</v>
      </c>
      <c r="O9">
        <v>46.488233267585187</v>
      </c>
      <c r="P9">
        <v>72.20608371569007</v>
      </c>
      <c r="Q9">
        <v>56.30890100726328</v>
      </c>
      <c r="R9">
        <v>59.852125686010453</v>
      </c>
      <c r="T9">
        <v>69.186197325114321</v>
      </c>
      <c r="U9">
        <v>51.115623317370932</v>
      </c>
      <c r="V9">
        <v>59.148176160770547</v>
      </c>
      <c r="W9">
        <v>67.492262802612018</v>
      </c>
      <c r="X9">
        <v>79.396425219286101</v>
      </c>
      <c r="Y9">
        <v>45.800747890574982</v>
      </c>
      <c r="Z9">
        <v>59.959877256472467</v>
      </c>
      <c r="AA9">
        <v>60.358769576905566</v>
      </c>
      <c r="AB9">
        <v>54.384371205036274</v>
      </c>
      <c r="AC9">
        <v>60.38138344380549</v>
      </c>
      <c r="AD9">
        <v>62.221342527441273</v>
      </c>
      <c r="AE9">
        <v>57.943087392682941</v>
      </c>
      <c r="AF9">
        <v>46.488233267585187</v>
      </c>
      <c r="AG9">
        <v>72.20608371569007</v>
      </c>
      <c r="AH9">
        <v>56.30890100726328</v>
      </c>
      <c r="AI9">
        <v>59.852125686010453</v>
      </c>
      <c r="AK9">
        <v>69.186197325114321</v>
      </c>
      <c r="AL9">
        <v>51.115623317370932</v>
      </c>
      <c r="AM9">
        <v>59.148176160770547</v>
      </c>
      <c r="AN9">
        <v>67.492262802612018</v>
      </c>
      <c r="AO9">
        <v>79.396425219286101</v>
      </c>
      <c r="AP9">
        <v>45.800747890574982</v>
      </c>
      <c r="AQ9">
        <v>59.959877256472467</v>
      </c>
      <c r="AR9">
        <v>60.358769576905566</v>
      </c>
      <c r="AS9">
        <v>54.384371205036274</v>
      </c>
      <c r="AT9">
        <v>60.38138344380549</v>
      </c>
      <c r="AU9">
        <v>62.221342527441273</v>
      </c>
      <c r="AV9">
        <v>57.943087392682941</v>
      </c>
      <c r="AW9">
        <v>46.488233267585187</v>
      </c>
      <c r="AX9">
        <v>72.20608371569007</v>
      </c>
      <c r="AY9">
        <v>56.30890100726328</v>
      </c>
      <c r="AZ9">
        <v>59.852125686010453</v>
      </c>
    </row>
    <row r="10" spans="1:52" x14ac:dyDescent="0.25">
      <c r="B10">
        <v>2017</v>
      </c>
      <c r="C10">
        <v>69.186197325114321</v>
      </c>
      <c r="D10">
        <v>51.115623317370932</v>
      </c>
      <c r="E10">
        <v>59.148176160770547</v>
      </c>
      <c r="F10">
        <v>67.492262802612018</v>
      </c>
      <c r="G10">
        <v>79.396425219286101</v>
      </c>
      <c r="H10">
        <v>45.800747890574982</v>
      </c>
      <c r="I10">
        <v>59.959877256472467</v>
      </c>
      <c r="J10">
        <v>60.358769576905566</v>
      </c>
      <c r="K10">
        <v>54.384371205036274</v>
      </c>
      <c r="L10">
        <v>60.38138344380549</v>
      </c>
      <c r="M10">
        <v>62.221342527441273</v>
      </c>
      <c r="N10">
        <v>57.943087392682941</v>
      </c>
      <c r="O10">
        <v>46.488233267585187</v>
      </c>
      <c r="P10">
        <v>72.20608371569007</v>
      </c>
      <c r="Q10">
        <v>56.30890100726328</v>
      </c>
      <c r="R10">
        <v>59.852125686010453</v>
      </c>
      <c r="T10">
        <v>69.186197325114321</v>
      </c>
      <c r="U10">
        <v>51.115623317370932</v>
      </c>
      <c r="V10">
        <v>59.148176160770547</v>
      </c>
      <c r="W10">
        <v>67.492262802612018</v>
      </c>
      <c r="X10">
        <v>79.396425219286101</v>
      </c>
      <c r="Y10">
        <v>45.800747890574982</v>
      </c>
      <c r="Z10">
        <v>59.959877256472467</v>
      </c>
      <c r="AA10">
        <v>60.358769576905566</v>
      </c>
      <c r="AB10">
        <v>54.384371205036274</v>
      </c>
      <c r="AC10">
        <v>60.38138344380549</v>
      </c>
      <c r="AD10">
        <v>62.221342527441273</v>
      </c>
      <c r="AE10">
        <v>57.943087392682941</v>
      </c>
      <c r="AF10">
        <v>46.488233267585187</v>
      </c>
      <c r="AG10">
        <v>72.20608371569007</v>
      </c>
      <c r="AH10">
        <v>56.30890100726328</v>
      </c>
      <c r="AI10">
        <v>59.852125686010453</v>
      </c>
      <c r="AK10">
        <v>69.186197325114321</v>
      </c>
      <c r="AL10">
        <v>51.115623317370932</v>
      </c>
      <c r="AM10">
        <v>59.148176160770547</v>
      </c>
      <c r="AN10">
        <v>67.492262802612018</v>
      </c>
      <c r="AO10">
        <v>79.396425219286101</v>
      </c>
      <c r="AP10">
        <v>45.800747890574982</v>
      </c>
      <c r="AQ10">
        <v>59.959877256472467</v>
      </c>
      <c r="AR10">
        <v>60.358769576905566</v>
      </c>
      <c r="AS10">
        <v>54.384371205036274</v>
      </c>
      <c r="AT10">
        <v>60.38138344380549</v>
      </c>
      <c r="AU10">
        <v>62.221342527441273</v>
      </c>
      <c r="AV10">
        <v>57.943087392682941</v>
      </c>
      <c r="AW10">
        <v>46.488233267585187</v>
      </c>
      <c r="AX10">
        <v>72.20608371569007</v>
      </c>
      <c r="AY10">
        <v>56.30890100726328</v>
      </c>
      <c r="AZ10">
        <v>59.852125686010453</v>
      </c>
    </row>
    <row r="11" spans="1:52" x14ac:dyDescent="0.25">
      <c r="B11">
        <v>2018</v>
      </c>
      <c r="C11">
        <v>69.186197325114321</v>
      </c>
      <c r="D11">
        <v>51.115623317370932</v>
      </c>
      <c r="E11">
        <v>59.148176160770547</v>
      </c>
      <c r="F11">
        <v>67.492262802612018</v>
      </c>
      <c r="G11">
        <v>79.396425219286101</v>
      </c>
      <c r="H11">
        <v>45.800747890574982</v>
      </c>
      <c r="I11">
        <v>59.959877256472467</v>
      </c>
      <c r="J11">
        <v>60.358769576905566</v>
      </c>
      <c r="K11">
        <v>54.384371205036274</v>
      </c>
      <c r="L11">
        <v>60.38138344380549</v>
      </c>
      <c r="M11">
        <v>62.221342527441273</v>
      </c>
      <c r="N11">
        <v>57.943087392682941</v>
      </c>
      <c r="O11">
        <v>46.488233267585187</v>
      </c>
      <c r="P11">
        <v>72.20608371569007</v>
      </c>
      <c r="Q11">
        <v>56.30890100726328</v>
      </c>
      <c r="R11">
        <v>59.852125686010453</v>
      </c>
      <c r="T11">
        <v>69.186197325114321</v>
      </c>
      <c r="U11">
        <v>51.115623317370932</v>
      </c>
      <c r="V11">
        <v>59.148176160770547</v>
      </c>
      <c r="W11">
        <v>67.492262802612018</v>
      </c>
      <c r="X11">
        <v>79.396425219286101</v>
      </c>
      <c r="Y11">
        <v>45.800747890574982</v>
      </c>
      <c r="Z11">
        <v>59.959877256472467</v>
      </c>
      <c r="AA11">
        <v>60.358769576905566</v>
      </c>
      <c r="AB11">
        <v>54.384371205036274</v>
      </c>
      <c r="AC11">
        <v>60.38138344380549</v>
      </c>
      <c r="AD11">
        <v>62.221342527441273</v>
      </c>
      <c r="AE11">
        <v>57.943087392682941</v>
      </c>
      <c r="AF11">
        <v>46.488233267585187</v>
      </c>
      <c r="AG11">
        <v>72.20608371569007</v>
      </c>
      <c r="AH11">
        <v>56.30890100726328</v>
      </c>
      <c r="AI11">
        <v>59.852125686010453</v>
      </c>
      <c r="AK11">
        <v>69.186197325114321</v>
      </c>
      <c r="AL11">
        <v>51.115623317370932</v>
      </c>
      <c r="AM11">
        <v>59.148176160770547</v>
      </c>
      <c r="AN11">
        <v>67.492262802612018</v>
      </c>
      <c r="AO11">
        <v>79.396425219286101</v>
      </c>
      <c r="AP11">
        <v>45.800747890574982</v>
      </c>
      <c r="AQ11">
        <v>59.959877256472467</v>
      </c>
      <c r="AR11">
        <v>60.358769576905566</v>
      </c>
      <c r="AS11">
        <v>54.384371205036274</v>
      </c>
      <c r="AT11">
        <v>60.38138344380549</v>
      </c>
      <c r="AU11">
        <v>62.221342527441273</v>
      </c>
      <c r="AV11">
        <v>57.943087392682941</v>
      </c>
      <c r="AW11">
        <v>46.488233267585187</v>
      </c>
      <c r="AX11">
        <v>72.20608371569007</v>
      </c>
      <c r="AY11">
        <v>56.30890100726328</v>
      </c>
      <c r="AZ11">
        <v>59.852125686010453</v>
      </c>
    </row>
    <row r="12" spans="1:52" x14ac:dyDescent="0.25">
      <c r="B12">
        <v>2019</v>
      </c>
      <c r="C12">
        <v>69.186197325114321</v>
      </c>
      <c r="D12">
        <v>51.115623317370932</v>
      </c>
      <c r="E12">
        <v>59.148176160770547</v>
      </c>
      <c r="F12">
        <v>67.492262802612018</v>
      </c>
      <c r="G12">
        <v>79.396425219286101</v>
      </c>
      <c r="H12">
        <v>45.800747890574982</v>
      </c>
      <c r="I12">
        <v>59.959877256472467</v>
      </c>
      <c r="J12">
        <v>60.358769576905566</v>
      </c>
      <c r="K12">
        <v>54.384371205036274</v>
      </c>
      <c r="L12">
        <v>60.38138344380549</v>
      </c>
      <c r="M12">
        <v>62.221342527441273</v>
      </c>
      <c r="N12">
        <v>57.943087392682941</v>
      </c>
      <c r="O12">
        <v>46.488233267585187</v>
      </c>
      <c r="P12">
        <v>72.20608371569007</v>
      </c>
      <c r="Q12">
        <v>56.30890100726328</v>
      </c>
      <c r="R12">
        <v>59.852125686010453</v>
      </c>
      <c r="T12">
        <v>69.186197325114321</v>
      </c>
      <c r="U12">
        <v>51.115623317370932</v>
      </c>
      <c r="V12">
        <v>59.148176160770547</v>
      </c>
      <c r="W12">
        <v>67.492262802612018</v>
      </c>
      <c r="X12">
        <v>79.396425219286101</v>
      </c>
      <c r="Y12">
        <v>45.800747890574982</v>
      </c>
      <c r="Z12">
        <v>59.959877256472467</v>
      </c>
      <c r="AA12">
        <v>60.358769576905566</v>
      </c>
      <c r="AB12">
        <v>54.384371205036274</v>
      </c>
      <c r="AC12">
        <v>60.38138344380549</v>
      </c>
      <c r="AD12">
        <v>62.221342527441273</v>
      </c>
      <c r="AE12">
        <v>57.943087392682941</v>
      </c>
      <c r="AF12">
        <v>46.488233267585187</v>
      </c>
      <c r="AG12">
        <v>72.20608371569007</v>
      </c>
      <c r="AH12">
        <v>56.30890100726328</v>
      </c>
      <c r="AI12">
        <v>59.852125686010453</v>
      </c>
      <c r="AK12">
        <v>69.186197325114321</v>
      </c>
      <c r="AL12">
        <v>51.115623317370932</v>
      </c>
      <c r="AM12">
        <v>59.148176160770547</v>
      </c>
      <c r="AN12">
        <v>67.492262802612018</v>
      </c>
      <c r="AO12">
        <v>79.396425219286101</v>
      </c>
      <c r="AP12">
        <v>45.800747890574982</v>
      </c>
      <c r="AQ12">
        <v>59.959877256472467</v>
      </c>
      <c r="AR12">
        <v>60.358769576905566</v>
      </c>
      <c r="AS12">
        <v>54.384371205036274</v>
      </c>
      <c r="AT12">
        <v>60.38138344380549</v>
      </c>
      <c r="AU12">
        <v>62.221342527441273</v>
      </c>
      <c r="AV12">
        <v>57.943087392682941</v>
      </c>
      <c r="AW12">
        <v>46.488233267585187</v>
      </c>
      <c r="AX12">
        <v>72.20608371569007</v>
      </c>
      <c r="AY12">
        <v>56.30890100726328</v>
      </c>
      <c r="AZ12">
        <v>59.852125686010453</v>
      </c>
    </row>
    <row r="13" spans="1:52" x14ac:dyDescent="0.25">
      <c r="B13">
        <v>2020</v>
      </c>
      <c r="C13">
        <v>69.186197325114321</v>
      </c>
      <c r="D13">
        <v>51.115623317370932</v>
      </c>
      <c r="E13">
        <v>59.148176160770547</v>
      </c>
      <c r="F13">
        <v>67.492262802612018</v>
      </c>
      <c r="G13">
        <v>79.396425219286101</v>
      </c>
      <c r="H13">
        <v>45.800747890574982</v>
      </c>
      <c r="I13">
        <v>59.959877256472467</v>
      </c>
      <c r="J13">
        <v>60.358769576905566</v>
      </c>
      <c r="K13">
        <v>54.384371205036274</v>
      </c>
      <c r="L13">
        <v>60.38138344380549</v>
      </c>
      <c r="M13">
        <v>62.221342527441273</v>
      </c>
      <c r="N13">
        <v>57.943087392682941</v>
      </c>
      <c r="O13">
        <v>46.488233267585187</v>
      </c>
      <c r="P13">
        <v>72.20608371569007</v>
      </c>
      <c r="Q13">
        <v>56.30890100726328</v>
      </c>
      <c r="R13">
        <v>59.852125686010453</v>
      </c>
      <c r="T13">
        <v>69.186197325114321</v>
      </c>
      <c r="U13">
        <v>51.115623317370932</v>
      </c>
      <c r="V13">
        <v>59.148176160770547</v>
      </c>
      <c r="W13">
        <v>67.492262802612018</v>
      </c>
      <c r="X13">
        <v>79.396425219286101</v>
      </c>
      <c r="Y13">
        <v>45.800747890574982</v>
      </c>
      <c r="Z13">
        <v>59.959877256472467</v>
      </c>
      <c r="AA13">
        <v>60.358769576905566</v>
      </c>
      <c r="AB13">
        <v>54.384371205036274</v>
      </c>
      <c r="AC13">
        <v>60.38138344380549</v>
      </c>
      <c r="AD13">
        <v>62.221342527441273</v>
      </c>
      <c r="AE13">
        <v>57.943087392682941</v>
      </c>
      <c r="AF13">
        <v>46.488233267585187</v>
      </c>
      <c r="AG13">
        <v>72.20608371569007</v>
      </c>
      <c r="AH13">
        <v>56.30890100726328</v>
      </c>
      <c r="AI13">
        <v>59.852125686010453</v>
      </c>
      <c r="AK13">
        <v>69.186197325114321</v>
      </c>
      <c r="AL13">
        <v>51.115623317370932</v>
      </c>
      <c r="AM13">
        <v>59.148176160770547</v>
      </c>
      <c r="AN13">
        <v>67.492262802612018</v>
      </c>
      <c r="AO13">
        <v>79.396425219286101</v>
      </c>
      <c r="AP13">
        <v>45.800747890574982</v>
      </c>
      <c r="AQ13">
        <v>59.959877256472467</v>
      </c>
      <c r="AR13">
        <v>60.358769576905566</v>
      </c>
      <c r="AS13">
        <v>54.384371205036274</v>
      </c>
      <c r="AT13">
        <v>60.38138344380549</v>
      </c>
      <c r="AU13">
        <v>62.221342527441273</v>
      </c>
      <c r="AV13">
        <v>57.943087392682941</v>
      </c>
      <c r="AW13">
        <v>46.488233267585187</v>
      </c>
      <c r="AX13">
        <v>72.20608371569007</v>
      </c>
      <c r="AY13">
        <v>56.30890100726328</v>
      </c>
      <c r="AZ13">
        <v>59.852125686010453</v>
      </c>
    </row>
    <row r="14" spans="1:52" x14ac:dyDescent="0.25">
      <c r="B14">
        <v>2021</v>
      </c>
      <c r="C14">
        <v>68.422666578407828</v>
      </c>
      <c r="D14">
        <v>50.530553413428919</v>
      </c>
      <c r="E14">
        <v>58.341961093186761</v>
      </c>
      <c r="F14">
        <v>65.556626586927607</v>
      </c>
      <c r="G14">
        <v>79.387454149735589</v>
      </c>
      <c r="H14">
        <v>46.10545661681688</v>
      </c>
      <c r="I14">
        <v>59.515621977961828</v>
      </c>
      <c r="J14">
        <v>60.848073691392486</v>
      </c>
      <c r="K14">
        <v>54.474290981207304</v>
      </c>
      <c r="L14">
        <v>58.863248112926598</v>
      </c>
      <c r="M14">
        <v>61.503478914197771</v>
      </c>
      <c r="N14">
        <v>57.843334471176398</v>
      </c>
      <c r="O14">
        <v>46.184077979397621</v>
      </c>
      <c r="P14">
        <v>72.054254270201696</v>
      </c>
      <c r="Q14">
        <v>55.729098413398681</v>
      </c>
      <c r="R14">
        <v>59.947798200655825</v>
      </c>
      <c r="T14">
        <v>68.16455145523129</v>
      </c>
      <c r="U14">
        <v>50.329171525320142</v>
      </c>
      <c r="V14">
        <v>57.978063533021214</v>
      </c>
      <c r="W14">
        <v>64.972748709229336</v>
      </c>
      <c r="X14">
        <v>79.227133257524287</v>
      </c>
      <c r="Y14">
        <v>45.702633886983591</v>
      </c>
      <c r="Z14">
        <v>58.9293581017604</v>
      </c>
      <c r="AA14">
        <v>60.416484704419325</v>
      </c>
      <c r="AB14">
        <v>54.133798413747563</v>
      </c>
      <c r="AC14">
        <v>58.453436569942028</v>
      </c>
      <c r="AD14">
        <v>61.070905453205128</v>
      </c>
      <c r="AE14">
        <v>57.383327819893069</v>
      </c>
      <c r="AF14">
        <v>45.971358249490677</v>
      </c>
      <c r="AG14">
        <v>71.702317497766302</v>
      </c>
      <c r="AH14">
        <v>55.353238437609349</v>
      </c>
      <c r="AI14">
        <v>59.626737384104956</v>
      </c>
      <c r="AK14">
        <v>67.297730771281806</v>
      </c>
      <c r="AL14">
        <v>49.979569083864455</v>
      </c>
      <c r="AM14">
        <v>57.425507295500694</v>
      </c>
      <c r="AN14">
        <v>64.327831456124855</v>
      </c>
      <c r="AO14">
        <v>78.460269514888296</v>
      </c>
      <c r="AP14">
        <v>45.25183939187675</v>
      </c>
      <c r="AQ14">
        <v>58.307072810537647</v>
      </c>
      <c r="AR14">
        <v>59.825135017879418</v>
      </c>
      <c r="AS14">
        <v>53.531364213709395</v>
      </c>
      <c r="AT14">
        <v>58.074240473428489</v>
      </c>
      <c r="AU14">
        <v>60.824143890074424</v>
      </c>
      <c r="AV14">
        <v>56.785465646506381</v>
      </c>
      <c r="AW14">
        <v>45.644375176088033</v>
      </c>
      <c r="AX14">
        <v>70.870708316491346</v>
      </c>
      <c r="AY14">
        <v>54.917632928613962</v>
      </c>
      <c r="AZ14">
        <v>58.941726699181501</v>
      </c>
    </row>
    <row r="15" spans="1:52" x14ac:dyDescent="0.25">
      <c r="B15">
        <v>2022</v>
      </c>
      <c r="C15">
        <v>67.659135831701334</v>
      </c>
      <c r="D15">
        <v>49.945483509486913</v>
      </c>
      <c r="E15">
        <v>57.535746025602975</v>
      </c>
      <c r="F15">
        <v>63.620990371243202</v>
      </c>
      <c r="G15">
        <v>79.378483080185092</v>
      </c>
      <c r="H15">
        <v>46.410165343058786</v>
      </c>
      <c r="I15">
        <v>59.07136669945119</v>
      </c>
      <c r="J15">
        <v>61.337377805879406</v>
      </c>
      <c r="K15">
        <v>54.564210757378341</v>
      </c>
      <c r="L15">
        <v>57.345112782047707</v>
      </c>
      <c r="M15">
        <v>60.785615300954269</v>
      </c>
      <c r="N15">
        <v>57.743581549669855</v>
      </c>
      <c r="O15">
        <v>45.879922691210055</v>
      </c>
      <c r="P15">
        <v>71.902424824713322</v>
      </c>
      <c r="Q15">
        <v>55.149295819534089</v>
      </c>
      <c r="R15">
        <v>60.043470715301197</v>
      </c>
      <c r="T15">
        <v>67.142905585348259</v>
      </c>
      <c r="U15">
        <v>49.542719733269358</v>
      </c>
      <c r="V15">
        <v>56.807950905271888</v>
      </c>
      <c r="W15">
        <v>62.453234615846654</v>
      </c>
      <c r="X15">
        <v>79.057841295762472</v>
      </c>
      <c r="Y15">
        <v>45.6045198833922</v>
      </c>
      <c r="Z15">
        <v>57.898838947048333</v>
      </c>
      <c r="AA15">
        <v>60.474199831933092</v>
      </c>
      <c r="AB15">
        <v>53.883225622458852</v>
      </c>
      <c r="AC15">
        <v>56.525489696078573</v>
      </c>
      <c r="AD15">
        <v>59.920468378968991</v>
      </c>
      <c r="AE15">
        <v>56.823568247103196</v>
      </c>
      <c r="AF15">
        <v>45.454483231396161</v>
      </c>
      <c r="AG15">
        <v>71.198551279842519</v>
      </c>
      <c r="AH15">
        <v>54.397575867955425</v>
      </c>
      <c r="AI15">
        <v>59.401349082199459</v>
      </c>
      <c r="AK15">
        <v>65.409264217449305</v>
      </c>
      <c r="AL15">
        <v>48.843514850357977</v>
      </c>
      <c r="AM15">
        <v>55.702838430230841</v>
      </c>
      <c r="AN15">
        <v>61.163400109637692</v>
      </c>
      <c r="AO15">
        <v>77.524113810490491</v>
      </c>
      <c r="AP15">
        <v>44.702930893178518</v>
      </c>
      <c r="AQ15">
        <v>56.654268364602842</v>
      </c>
      <c r="AR15">
        <v>59.291500458853257</v>
      </c>
      <c r="AS15">
        <v>52.678357222382509</v>
      </c>
      <c r="AT15">
        <v>55.767097503051488</v>
      </c>
      <c r="AU15">
        <v>59.426945252707576</v>
      </c>
      <c r="AV15">
        <v>55.627843900329822</v>
      </c>
      <c r="AW15">
        <v>44.800517084590879</v>
      </c>
      <c r="AX15">
        <v>69.535332917292635</v>
      </c>
      <c r="AY15">
        <v>53.526364849964651</v>
      </c>
      <c r="AZ15">
        <v>58.031327712352557</v>
      </c>
    </row>
    <row r="16" spans="1:52" x14ac:dyDescent="0.25">
      <c r="B16">
        <v>2023</v>
      </c>
      <c r="C16">
        <v>66.895605084994827</v>
      </c>
      <c r="D16">
        <v>49.360413605544906</v>
      </c>
      <c r="E16">
        <v>56.729530958019197</v>
      </c>
      <c r="F16">
        <v>61.685354155558798</v>
      </c>
      <c r="G16">
        <v>79.369512010634594</v>
      </c>
      <c r="H16">
        <v>46.714874069300684</v>
      </c>
      <c r="I16">
        <v>58.627111420940551</v>
      </c>
      <c r="J16">
        <v>61.826681920366326</v>
      </c>
      <c r="K16">
        <v>54.654130533549377</v>
      </c>
      <c r="L16">
        <v>55.826977451168815</v>
      </c>
      <c r="M16">
        <v>60.067751687710768</v>
      </c>
      <c r="N16">
        <v>57.643828628163313</v>
      </c>
      <c r="O16">
        <v>45.575767403022482</v>
      </c>
      <c r="P16">
        <v>71.750595379224947</v>
      </c>
      <c r="Q16">
        <v>54.56949322566949</v>
      </c>
      <c r="R16">
        <v>60.139143229946576</v>
      </c>
      <c r="T16">
        <v>66.121259715465229</v>
      </c>
      <c r="U16">
        <v>48.756267941218574</v>
      </c>
      <c r="V16">
        <v>55.637838277522562</v>
      </c>
      <c r="W16">
        <v>59.933720522463972</v>
      </c>
      <c r="X16">
        <v>78.888549334000658</v>
      </c>
      <c r="Y16">
        <v>45.506405879800809</v>
      </c>
      <c r="Z16">
        <v>56.868319792336273</v>
      </c>
      <c r="AA16">
        <v>60.531914959446851</v>
      </c>
      <c r="AB16">
        <v>53.632652831170148</v>
      </c>
      <c r="AC16">
        <v>54.597542822215111</v>
      </c>
      <c r="AD16">
        <v>58.770031304732846</v>
      </c>
      <c r="AE16">
        <v>56.263808674313324</v>
      </c>
      <c r="AF16">
        <v>44.937608213301644</v>
      </c>
      <c r="AG16">
        <v>70.694785061918751</v>
      </c>
      <c r="AH16">
        <v>53.441913298301493</v>
      </c>
      <c r="AI16">
        <v>59.175960780293963</v>
      </c>
      <c r="AK16">
        <v>63.520797663616797</v>
      </c>
      <c r="AL16">
        <v>47.707460616851506</v>
      </c>
      <c r="AM16">
        <v>53.980169564960988</v>
      </c>
      <c r="AN16">
        <v>57.998968763150529</v>
      </c>
      <c r="AO16">
        <v>76.587958106092685</v>
      </c>
      <c r="AP16">
        <v>44.154022394480279</v>
      </c>
      <c r="AQ16">
        <v>55.001463918668023</v>
      </c>
      <c r="AR16">
        <v>58.757865899827095</v>
      </c>
      <c r="AS16">
        <v>51.82535023105563</v>
      </c>
      <c r="AT16">
        <v>53.459954532674487</v>
      </c>
      <c r="AU16">
        <v>58.029746615340727</v>
      </c>
      <c r="AV16">
        <v>54.470222154153262</v>
      </c>
      <c r="AW16">
        <v>43.956658993093725</v>
      </c>
      <c r="AX16">
        <v>68.19995751809391</v>
      </c>
      <c r="AY16">
        <v>52.135096771315332</v>
      </c>
      <c r="AZ16">
        <v>57.120928725523612</v>
      </c>
    </row>
    <row r="17" spans="2:52" x14ac:dyDescent="0.25">
      <c r="B17">
        <v>2024</v>
      </c>
      <c r="C17">
        <v>66.132074338288334</v>
      </c>
      <c r="D17">
        <v>48.7753437016029</v>
      </c>
      <c r="E17">
        <v>55.923315890435411</v>
      </c>
      <c r="F17">
        <v>59.749717939874387</v>
      </c>
      <c r="G17">
        <v>79.360540941084082</v>
      </c>
      <c r="H17">
        <v>47.019582795542583</v>
      </c>
      <c r="I17">
        <v>58.182856142429905</v>
      </c>
      <c r="J17">
        <v>62.315986034853246</v>
      </c>
      <c r="K17">
        <v>54.744050309720407</v>
      </c>
      <c r="L17">
        <v>54.308842120289917</v>
      </c>
      <c r="M17">
        <v>59.349888074467259</v>
      </c>
      <c r="N17">
        <v>57.54407570665677</v>
      </c>
      <c r="O17">
        <v>45.271612114834916</v>
      </c>
      <c r="P17">
        <v>71.598765933736573</v>
      </c>
      <c r="Q17">
        <v>53.989690631804891</v>
      </c>
      <c r="R17">
        <v>60.234815744591955</v>
      </c>
      <c r="T17">
        <v>65.099613845582212</v>
      </c>
      <c r="U17">
        <v>47.969816149167791</v>
      </c>
      <c r="V17">
        <v>54.467725649773236</v>
      </c>
      <c r="W17">
        <v>57.414206429081283</v>
      </c>
      <c r="X17">
        <v>78.719257372238857</v>
      </c>
      <c r="Y17">
        <v>45.408291876209418</v>
      </c>
      <c r="Z17">
        <v>55.837800637624213</v>
      </c>
      <c r="AA17">
        <v>60.589630086960611</v>
      </c>
      <c r="AB17">
        <v>53.382080039881437</v>
      </c>
      <c r="AC17">
        <v>52.669595948351656</v>
      </c>
      <c r="AD17">
        <v>57.619594230496702</v>
      </c>
      <c r="AE17">
        <v>55.704049101523452</v>
      </c>
      <c r="AF17">
        <v>44.420733195207127</v>
      </c>
      <c r="AG17">
        <v>70.191018843994968</v>
      </c>
      <c r="AH17">
        <v>52.486250728647569</v>
      </c>
      <c r="AI17">
        <v>58.950572478388459</v>
      </c>
      <c r="AK17">
        <v>61.632331109784289</v>
      </c>
      <c r="AL17">
        <v>46.571406383345028</v>
      </c>
      <c r="AM17">
        <v>52.257500699691136</v>
      </c>
      <c r="AN17">
        <v>54.834537416663366</v>
      </c>
      <c r="AO17">
        <v>75.65180240169488</v>
      </c>
      <c r="AP17">
        <v>43.605113895782047</v>
      </c>
      <c r="AQ17">
        <v>53.348659472733203</v>
      </c>
      <c r="AR17">
        <v>58.224231340800941</v>
      </c>
      <c r="AS17">
        <v>50.972343239728751</v>
      </c>
      <c r="AT17">
        <v>51.152811562297479</v>
      </c>
      <c r="AU17">
        <v>56.632547977973886</v>
      </c>
      <c r="AV17">
        <v>53.312600407976703</v>
      </c>
      <c r="AW17">
        <v>43.112800901596572</v>
      </c>
      <c r="AX17">
        <v>66.864582118895186</v>
      </c>
      <c r="AY17">
        <v>50.743828692666014</v>
      </c>
      <c r="AZ17">
        <v>56.21052973869466</v>
      </c>
    </row>
    <row r="18" spans="2:52" x14ac:dyDescent="0.25">
      <c r="B18">
        <v>2025</v>
      </c>
      <c r="C18">
        <v>65.36854359158184</v>
      </c>
      <c r="D18">
        <v>48.190273797660872</v>
      </c>
      <c r="E18">
        <v>55.117100822851626</v>
      </c>
      <c r="F18">
        <v>57.814081724189968</v>
      </c>
      <c r="G18">
        <v>79.35156987153357</v>
      </c>
      <c r="H18">
        <v>47.324291521784467</v>
      </c>
      <c r="I18">
        <v>57.738600863919245</v>
      </c>
      <c r="J18">
        <v>62.805290149340152</v>
      </c>
      <c r="K18">
        <v>54.833970085891437</v>
      </c>
      <c r="L18">
        <v>52.790706789411018</v>
      </c>
      <c r="M18">
        <v>58.63202446122375</v>
      </c>
      <c r="N18">
        <v>57.44432278515022</v>
      </c>
      <c r="O18">
        <v>44.967456826647336</v>
      </c>
      <c r="P18">
        <v>71.446936488248198</v>
      </c>
      <c r="Q18">
        <v>53.409888037940291</v>
      </c>
      <c r="R18">
        <v>60.330488259237306</v>
      </c>
      <c r="T18">
        <v>64.077967975699181</v>
      </c>
      <c r="U18">
        <v>47.183364357117021</v>
      </c>
      <c r="V18">
        <v>53.297613022023924</v>
      </c>
      <c r="W18">
        <v>54.894692335698608</v>
      </c>
      <c r="X18">
        <v>78.549965410477057</v>
      </c>
      <c r="Y18">
        <v>45.310177872618034</v>
      </c>
      <c r="Z18">
        <v>54.80728148291216</v>
      </c>
      <c r="AA18">
        <v>60.647345214474385</v>
      </c>
      <c r="AB18">
        <v>53.13150724859274</v>
      </c>
      <c r="AC18">
        <v>50.741649074488215</v>
      </c>
      <c r="AD18">
        <v>56.469157156260579</v>
      </c>
      <c r="AE18">
        <v>55.144289528733594</v>
      </c>
      <c r="AF18">
        <v>43.903858177112632</v>
      </c>
      <c r="AG18">
        <v>69.687252626071214</v>
      </c>
      <c r="AH18">
        <v>51.530588158993652</v>
      </c>
      <c r="AI18">
        <v>58.725184176482976</v>
      </c>
      <c r="AK18">
        <v>59.743864555951788</v>
      </c>
      <c r="AL18">
        <v>45.435352149838572</v>
      </c>
      <c r="AM18">
        <v>50.534831834421297</v>
      </c>
      <c r="AN18">
        <v>51.670106070176217</v>
      </c>
      <c r="AO18">
        <v>74.715646697297075</v>
      </c>
      <c r="AP18">
        <v>43.056205397083822</v>
      </c>
      <c r="AQ18">
        <v>51.695855026798405</v>
      </c>
      <c r="AR18">
        <v>57.690596781774801</v>
      </c>
      <c r="AS18">
        <v>50.119336248401886</v>
      </c>
      <c r="AT18">
        <v>48.845668591920493</v>
      </c>
      <c r="AU18">
        <v>55.235349340607044</v>
      </c>
      <c r="AV18">
        <v>52.154978661800158</v>
      </c>
      <c r="AW18">
        <v>42.268942810099432</v>
      </c>
      <c r="AX18">
        <v>65.529206719696475</v>
      </c>
      <c r="AY18">
        <v>49.35256061401671</v>
      </c>
      <c r="AZ18">
        <v>55.300130751865737</v>
      </c>
    </row>
    <row r="19" spans="2:52" x14ac:dyDescent="0.25">
      <c r="B19">
        <v>2026</v>
      </c>
      <c r="C19">
        <v>65.17697579477867</v>
      </c>
      <c r="D19">
        <v>47.75295046829639</v>
      </c>
      <c r="E19">
        <v>54.673606488396231</v>
      </c>
      <c r="F19">
        <v>57.416537025851603</v>
      </c>
      <c r="G19">
        <v>78.685861336664459</v>
      </c>
      <c r="H19">
        <v>47.034403567105841</v>
      </c>
      <c r="I19">
        <v>57.831290768355721</v>
      </c>
      <c r="J19">
        <v>62.38439720929685</v>
      </c>
      <c r="K19">
        <v>54.451672731113504</v>
      </c>
      <c r="L19">
        <v>52.656787581116973</v>
      </c>
      <c r="M19">
        <v>58.23268639676548</v>
      </c>
      <c r="N19">
        <v>57.330796815173976</v>
      </c>
      <c r="O19">
        <v>44.788483227592174</v>
      </c>
      <c r="P19">
        <v>70.983490951389143</v>
      </c>
      <c r="Q19">
        <v>52.959101263130357</v>
      </c>
      <c r="R19">
        <v>60.1266982199826</v>
      </c>
      <c r="T19">
        <v>63.763252943993209</v>
      </c>
      <c r="U19">
        <v>46.638661192081457</v>
      </c>
      <c r="V19">
        <v>52.201795155242223</v>
      </c>
      <c r="W19">
        <v>53.738693549335558</v>
      </c>
      <c r="X19">
        <v>77.619180953272121</v>
      </c>
      <c r="Y19">
        <v>44.903643434164053</v>
      </c>
      <c r="Z19">
        <v>54.340845970383072</v>
      </c>
      <c r="AA19">
        <v>59.213613599453979</v>
      </c>
      <c r="AB19">
        <v>52.350037654443668</v>
      </c>
      <c r="AC19">
        <v>50.247532987743902</v>
      </c>
      <c r="AD19">
        <v>55.761610408260381</v>
      </c>
      <c r="AE19">
        <v>55.115632486910819</v>
      </c>
      <c r="AF19">
        <v>43.469266506471087</v>
      </c>
      <c r="AG19">
        <v>68.723900140900241</v>
      </c>
      <c r="AH19">
        <v>50.673660198427974</v>
      </c>
      <c r="AI19">
        <v>58.166059298065434</v>
      </c>
      <c r="AK19">
        <v>56.370205593926876</v>
      </c>
      <c r="AL19">
        <v>43.972713945410341</v>
      </c>
      <c r="AM19">
        <v>48.076042394423141</v>
      </c>
      <c r="AN19">
        <v>49.017765455234574</v>
      </c>
      <c r="AO19">
        <v>69.228088578088304</v>
      </c>
      <c r="AP19">
        <v>42.063746775163452</v>
      </c>
      <c r="AQ19">
        <v>49.409345507025151</v>
      </c>
      <c r="AR19">
        <v>54.653098658109315</v>
      </c>
      <c r="AS19">
        <v>48.139536569315275</v>
      </c>
      <c r="AT19">
        <v>47.271122815270203</v>
      </c>
      <c r="AU19">
        <v>52.30890410466273</v>
      </c>
      <c r="AV19">
        <v>50.49324161614981</v>
      </c>
      <c r="AW19">
        <v>41.313100101743181</v>
      </c>
      <c r="AX19">
        <v>61.910222258467627</v>
      </c>
      <c r="AY19">
        <v>47.25084493759951</v>
      </c>
      <c r="AZ19">
        <v>52.675327130297134</v>
      </c>
    </row>
    <row r="20" spans="2:52" x14ac:dyDescent="0.25">
      <c r="B20">
        <v>2027</v>
      </c>
      <c r="C20">
        <v>64.9854079979755</v>
      </c>
      <c r="D20">
        <v>47.315627138931916</v>
      </c>
      <c r="E20">
        <v>54.230112153940851</v>
      </c>
      <c r="F20">
        <v>57.018992327513239</v>
      </c>
      <c r="G20">
        <v>78.020152801795348</v>
      </c>
      <c r="H20">
        <v>46.744515612427222</v>
      </c>
      <c r="I20">
        <v>57.923980672792197</v>
      </c>
      <c r="J20">
        <v>61.963504269253541</v>
      </c>
      <c r="K20">
        <v>54.069375376335572</v>
      </c>
      <c r="L20">
        <v>52.522868372822934</v>
      </c>
      <c r="M20">
        <v>57.83334833230721</v>
      </c>
      <c r="N20">
        <v>57.217270845197739</v>
      </c>
      <c r="O20">
        <v>44.609509628537012</v>
      </c>
      <c r="P20">
        <v>70.520045414530102</v>
      </c>
      <c r="Q20">
        <v>52.50831448832043</v>
      </c>
      <c r="R20">
        <v>59.922908180727902</v>
      </c>
      <c r="T20">
        <v>63.448537912287236</v>
      </c>
      <c r="U20">
        <v>46.093958027045886</v>
      </c>
      <c r="V20">
        <v>51.105977288460515</v>
      </c>
      <c r="W20">
        <v>52.582694762972508</v>
      </c>
      <c r="X20">
        <v>76.688396496067185</v>
      </c>
      <c r="Y20">
        <v>44.497108995710072</v>
      </c>
      <c r="Z20">
        <v>53.87441045785399</v>
      </c>
      <c r="AA20">
        <v>57.779881984433558</v>
      </c>
      <c r="AB20">
        <v>51.568568060294588</v>
      </c>
      <c r="AC20">
        <v>49.753416900999589</v>
      </c>
      <c r="AD20">
        <v>55.054063660260169</v>
      </c>
      <c r="AE20">
        <v>55.086975445088036</v>
      </c>
      <c r="AF20">
        <v>43.034674835829534</v>
      </c>
      <c r="AG20">
        <v>67.760547655729283</v>
      </c>
      <c r="AH20">
        <v>49.816732237862297</v>
      </c>
      <c r="AI20">
        <v>57.606934419647885</v>
      </c>
      <c r="AK20">
        <v>52.996546631901964</v>
      </c>
      <c r="AL20">
        <v>42.51007574098211</v>
      </c>
      <c r="AM20">
        <v>45.617252954424984</v>
      </c>
      <c r="AN20">
        <v>46.365424840292931</v>
      </c>
      <c r="AO20">
        <v>63.740530458879512</v>
      </c>
      <c r="AP20">
        <v>41.071288153243088</v>
      </c>
      <c r="AQ20">
        <v>47.122835987251904</v>
      </c>
      <c r="AR20">
        <v>51.615600534443814</v>
      </c>
      <c r="AS20">
        <v>46.159736890228658</v>
      </c>
      <c r="AT20">
        <v>45.696577038619907</v>
      </c>
      <c r="AU20">
        <v>49.382458868718416</v>
      </c>
      <c r="AV20">
        <v>48.831504570499462</v>
      </c>
      <c r="AW20">
        <v>40.357257393386931</v>
      </c>
      <c r="AX20">
        <v>58.291237797238786</v>
      </c>
      <c r="AY20">
        <v>45.149129261182296</v>
      </c>
      <c r="AZ20">
        <v>50.050523508728546</v>
      </c>
    </row>
    <row r="21" spans="2:52" x14ac:dyDescent="0.25">
      <c r="B21">
        <v>2028</v>
      </c>
      <c r="C21">
        <v>64.79384020117233</v>
      </c>
      <c r="D21">
        <v>46.878303809567434</v>
      </c>
      <c r="E21">
        <v>53.786617819485464</v>
      </c>
      <c r="F21">
        <v>56.621447629174874</v>
      </c>
      <c r="G21">
        <v>77.354444266926251</v>
      </c>
      <c r="H21">
        <v>46.454627657748603</v>
      </c>
      <c r="I21">
        <v>58.01667057722868</v>
      </c>
      <c r="J21">
        <v>61.542611329210231</v>
      </c>
      <c r="K21">
        <v>53.687078021557639</v>
      </c>
      <c r="L21">
        <v>52.388949164528889</v>
      </c>
      <c r="M21">
        <v>57.434010267848933</v>
      </c>
      <c r="N21">
        <v>57.103744875221501</v>
      </c>
      <c r="O21">
        <v>44.43053602948185</v>
      </c>
      <c r="P21">
        <v>70.056599877671047</v>
      </c>
      <c r="Q21">
        <v>52.057527713510495</v>
      </c>
      <c r="R21">
        <v>59.719118141473203</v>
      </c>
      <c r="T21">
        <v>63.133822880581263</v>
      </c>
      <c r="U21">
        <v>45.549254862010315</v>
      </c>
      <c r="V21">
        <v>50.010159421678807</v>
      </c>
      <c r="W21">
        <v>51.426695976609466</v>
      </c>
      <c r="X21">
        <v>75.757612038862248</v>
      </c>
      <c r="Y21">
        <v>44.09057455725609</v>
      </c>
      <c r="Z21">
        <v>53.407974945324909</v>
      </c>
      <c r="AA21">
        <v>56.346150369413138</v>
      </c>
      <c r="AB21">
        <v>50.787098466145515</v>
      </c>
      <c r="AC21">
        <v>49.259300814255283</v>
      </c>
      <c r="AD21">
        <v>54.346516912259972</v>
      </c>
      <c r="AE21">
        <v>55.058318403265261</v>
      </c>
      <c r="AF21">
        <v>42.600083165187989</v>
      </c>
      <c r="AG21">
        <v>66.797195170558311</v>
      </c>
      <c r="AH21">
        <v>48.959804277296612</v>
      </c>
      <c r="AI21">
        <v>57.04780954123035</v>
      </c>
      <c r="AK21">
        <v>49.622887669877045</v>
      </c>
      <c r="AL21">
        <v>41.047437536553886</v>
      </c>
      <c r="AM21">
        <v>43.158463514426828</v>
      </c>
      <c r="AN21">
        <v>43.713084225351295</v>
      </c>
      <c r="AO21">
        <v>58.252972339670727</v>
      </c>
      <c r="AP21">
        <v>40.078829531322718</v>
      </c>
      <c r="AQ21">
        <v>44.836326467478649</v>
      </c>
      <c r="AR21">
        <v>48.578102410778321</v>
      </c>
      <c r="AS21">
        <v>44.179937211142047</v>
      </c>
      <c r="AT21">
        <v>44.122031261969617</v>
      </c>
      <c r="AU21">
        <v>46.456013632774109</v>
      </c>
      <c r="AV21">
        <v>47.169767524849114</v>
      </c>
      <c r="AW21">
        <v>39.401414685030673</v>
      </c>
      <c r="AX21">
        <v>54.672253336009945</v>
      </c>
      <c r="AY21">
        <v>43.047413584765089</v>
      </c>
      <c r="AZ21">
        <v>47.42571988715995</v>
      </c>
    </row>
    <row r="22" spans="2:52" x14ac:dyDescent="0.25">
      <c r="B22">
        <v>2029</v>
      </c>
      <c r="C22">
        <v>64.60227240436916</v>
      </c>
      <c r="D22">
        <v>46.440980480202953</v>
      </c>
      <c r="E22">
        <v>53.343123485030077</v>
      </c>
      <c r="F22">
        <v>56.223902930836509</v>
      </c>
      <c r="G22">
        <v>76.688735732057154</v>
      </c>
      <c r="H22">
        <v>46.164739703069984</v>
      </c>
      <c r="I22">
        <v>58.109360481665156</v>
      </c>
      <c r="J22">
        <v>61.121718389166929</v>
      </c>
      <c r="K22">
        <v>53.304780666779706</v>
      </c>
      <c r="L22">
        <v>52.25502995623485</v>
      </c>
      <c r="M22">
        <v>57.034672203390656</v>
      </c>
      <c r="N22">
        <v>56.990218905245264</v>
      </c>
      <c r="O22">
        <v>44.251562430426688</v>
      </c>
      <c r="P22">
        <v>69.593154340811992</v>
      </c>
      <c r="Q22">
        <v>51.606740938700568</v>
      </c>
      <c r="R22">
        <v>59.515328102218504</v>
      </c>
      <c r="T22">
        <v>62.819107848875291</v>
      </c>
      <c r="U22">
        <v>45.004551696974744</v>
      </c>
      <c r="V22">
        <v>48.914341554897106</v>
      </c>
      <c r="W22">
        <v>50.270697190246416</v>
      </c>
      <c r="X22">
        <v>74.826827581657327</v>
      </c>
      <c r="Y22">
        <v>43.684040118802109</v>
      </c>
      <c r="Z22">
        <v>52.941539432795821</v>
      </c>
      <c r="AA22">
        <v>54.912418754392718</v>
      </c>
      <c r="AB22">
        <v>50.005628871996436</v>
      </c>
      <c r="AC22">
        <v>48.76518472751097</v>
      </c>
      <c r="AD22">
        <v>53.638970164259767</v>
      </c>
      <c r="AE22">
        <v>55.029661361442479</v>
      </c>
      <c r="AF22">
        <v>42.165491494546444</v>
      </c>
      <c r="AG22">
        <v>65.833842685387339</v>
      </c>
      <c r="AH22">
        <v>48.102876316730935</v>
      </c>
      <c r="AI22">
        <v>56.488684662812801</v>
      </c>
      <c r="AK22">
        <v>46.249228707852126</v>
      </c>
      <c r="AL22">
        <v>39.584799332125655</v>
      </c>
      <c r="AM22">
        <v>40.699674074428671</v>
      </c>
      <c r="AN22">
        <v>41.060743610409652</v>
      </c>
      <c r="AO22">
        <v>52.765414220461942</v>
      </c>
      <c r="AP22">
        <v>39.086370909402348</v>
      </c>
      <c r="AQ22">
        <v>42.549816947705402</v>
      </c>
      <c r="AR22">
        <v>45.540604287112821</v>
      </c>
      <c r="AS22">
        <v>42.200137532055436</v>
      </c>
      <c r="AT22">
        <v>42.547485485319321</v>
      </c>
      <c r="AU22">
        <v>43.529568396829802</v>
      </c>
      <c r="AV22">
        <v>45.508030479198766</v>
      </c>
      <c r="AW22">
        <v>38.445571976674422</v>
      </c>
      <c r="AX22">
        <v>51.053268874781097</v>
      </c>
      <c r="AY22">
        <v>40.945697908347881</v>
      </c>
      <c r="AZ22">
        <v>44.800916265591354</v>
      </c>
    </row>
    <row r="23" spans="2:52" x14ac:dyDescent="0.25">
      <c r="B23">
        <v>2030</v>
      </c>
      <c r="C23">
        <v>64.410704607565975</v>
      </c>
      <c r="D23">
        <v>46.003657150838464</v>
      </c>
      <c r="E23">
        <v>52.899629150574675</v>
      </c>
      <c r="F23">
        <v>55.826358232498123</v>
      </c>
      <c r="G23">
        <v>76.023027197188043</v>
      </c>
      <c r="H23">
        <v>45.874851748391343</v>
      </c>
      <c r="I23">
        <v>58.202050386101618</v>
      </c>
      <c r="J23">
        <v>60.700825449123606</v>
      </c>
      <c r="K23">
        <v>52.922483312001759</v>
      </c>
      <c r="L23">
        <v>52.12111074794079</v>
      </c>
      <c r="M23">
        <v>56.635334138932372</v>
      </c>
      <c r="N23">
        <v>56.876692935269006</v>
      </c>
      <c r="O23">
        <v>44.072588831371519</v>
      </c>
      <c r="P23">
        <v>69.129708803952923</v>
      </c>
      <c r="Q23">
        <v>51.15595416389062</v>
      </c>
      <c r="R23">
        <v>59.311538062963791</v>
      </c>
      <c r="T23">
        <v>62.504392817169318</v>
      </c>
      <c r="U23">
        <v>44.45984853193918</v>
      </c>
      <c r="V23">
        <v>47.818523688115405</v>
      </c>
      <c r="W23">
        <v>49.114698403883374</v>
      </c>
      <c r="X23">
        <v>73.896043124452405</v>
      </c>
      <c r="Y23">
        <v>43.277505680348128</v>
      </c>
      <c r="Z23">
        <v>52.47510392026674</v>
      </c>
      <c r="AA23">
        <v>53.478687139372305</v>
      </c>
      <c r="AB23">
        <v>49.224159277847363</v>
      </c>
      <c r="AC23">
        <v>48.271068640766671</v>
      </c>
      <c r="AD23">
        <v>52.93142341625957</v>
      </c>
      <c r="AE23">
        <v>55.00100431961971</v>
      </c>
      <c r="AF23">
        <v>41.730899823904906</v>
      </c>
      <c r="AG23">
        <v>64.870490200216381</v>
      </c>
      <c r="AH23">
        <v>47.245948356165265</v>
      </c>
      <c r="AI23">
        <v>55.929559784395266</v>
      </c>
      <c r="AK23">
        <v>42.875569745827228</v>
      </c>
      <c r="AL23">
        <v>38.122161127697439</v>
      </c>
      <c r="AM23">
        <v>38.240884634430529</v>
      </c>
      <c r="AN23">
        <v>38.408402995468023</v>
      </c>
      <c r="AO23">
        <v>47.277856101253178</v>
      </c>
      <c r="AP23">
        <v>38.093912287481992</v>
      </c>
      <c r="AQ23">
        <v>40.263307427932162</v>
      </c>
      <c r="AR23">
        <v>42.503106163447342</v>
      </c>
      <c r="AS23">
        <v>40.220337852968839</v>
      </c>
      <c r="AT23">
        <v>40.972939708669045</v>
      </c>
      <c r="AU23">
        <v>40.603123160885502</v>
      </c>
      <c r="AV23">
        <v>43.846293433548425</v>
      </c>
      <c r="AW23">
        <v>37.489729268318186</v>
      </c>
      <c r="AX23">
        <v>47.434284413552263</v>
      </c>
      <c r="AY23">
        <v>38.843982231930681</v>
      </c>
      <c r="AZ23">
        <v>42.176112644022773</v>
      </c>
    </row>
    <row r="24" spans="2:52" x14ac:dyDescent="0.25">
      <c r="B24">
        <v>2031</v>
      </c>
      <c r="C24">
        <v>64.142595869764634</v>
      </c>
      <c r="D24">
        <v>45.909401852583088</v>
      </c>
      <c r="E24">
        <v>52.461117358972409</v>
      </c>
      <c r="F24">
        <v>55.508008142963085</v>
      </c>
      <c r="G24">
        <v>75.45457832492778</v>
      </c>
      <c r="H24">
        <v>45.772270099411408</v>
      </c>
      <c r="I24">
        <v>58.13765062764891</v>
      </c>
      <c r="J24">
        <v>60.405597435098258</v>
      </c>
      <c r="K24">
        <v>52.816403555073805</v>
      </c>
      <c r="L24">
        <v>52.39270883218601</v>
      </c>
      <c r="M24">
        <v>56.298855979115203</v>
      </c>
      <c r="N24">
        <v>56.960892160155488</v>
      </c>
      <c r="O24">
        <v>44.145020598200126</v>
      </c>
      <c r="P24">
        <v>68.651256673900292</v>
      </c>
      <c r="Q24">
        <v>50.743111088066385</v>
      </c>
      <c r="R24">
        <v>59.109495468620452</v>
      </c>
      <c r="T24">
        <v>61.87952214726235</v>
      </c>
      <c r="U24">
        <v>43.796518162250287</v>
      </c>
      <c r="V24">
        <v>46.683269298887389</v>
      </c>
      <c r="W24">
        <v>47.375763592180896</v>
      </c>
      <c r="X24">
        <v>70.151013526988706</v>
      </c>
      <c r="Y24">
        <v>42.530682690979567</v>
      </c>
      <c r="Z24">
        <v>51.720537570721092</v>
      </c>
      <c r="AA24">
        <v>51.708476923298441</v>
      </c>
      <c r="AB24">
        <v>48.164372811133582</v>
      </c>
      <c r="AC24">
        <v>47.09494517290144</v>
      </c>
      <c r="AD24">
        <v>51.347262004557521</v>
      </c>
      <c r="AE24">
        <v>54.302910104005107</v>
      </c>
      <c r="AF24">
        <v>41.283973975222146</v>
      </c>
      <c r="AG24">
        <v>63.198654626811653</v>
      </c>
      <c r="AH24">
        <v>46.089806182952358</v>
      </c>
      <c r="AI24">
        <v>54.749794378621942</v>
      </c>
      <c r="AK24">
        <v>41.13977303699005</v>
      </c>
      <c r="AL24">
        <v>37.330808206064702</v>
      </c>
      <c r="AM24">
        <v>37.520205921301731</v>
      </c>
      <c r="AN24">
        <v>37.525294675164112</v>
      </c>
      <c r="AO24">
        <v>44.635388471711167</v>
      </c>
      <c r="AP24">
        <v>37.283652206951366</v>
      </c>
      <c r="AQ24">
        <v>38.988455272297223</v>
      </c>
      <c r="AR24">
        <v>41.363963405303423</v>
      </c>
      <c r="AS24">
        <v>39.042845812683822</v>
      </c>
      <c r="AT24">
        <v>39.618794945017981</v>
      </c>
      <c r="AU24">
        <v>39.485627570647985</v>
      </c>
      <c r="AV24">
        <v>42.693926044674349</v>
      </c>
      <c r="AW24">
        <v>36.958202044087798</v>
      </c>
      <c r="AX24">
        <v>44.905583539303656</v>
      </c>
      <c r="AY24">
        <v>37.804663771075539</v>
      </c>
      <c r="AZ24">
        <v>40.725666815693522</v>
      </c>
    </row>
    <row r="25" spans="2:52" x14ac:dyDescent="0.25">
      <c r="B25">
        <v>2032</v>
      </c>
      <c r="C25">
        <v>63.874487131963292</v>
      </c>
      <c r="D25">
        <v>45.815146554327711</v>
      </c>
      <c r="E25">
        <v>52.022605567370135</v>
      </c>
      <c r="F25">
        <v>55.189658053428047</v>
      </c>
      <c r="G25">
        <v>74.886129452667518</v>
      </c>
      <c r="H25">
        <v>45.669688450431472</v>
      </c>
      <c r="I25">
        <v>58.073250869196187</v>
      </c>
      <c r="J25">
        <v>60.110369421072917</v>
      </c>
      <c r="K25">
        <v>52.710323798145843</v>
      </c>
      <c r="L25">
        <v>52.664306916431222</v>
      </c>
      <c r="M25">
        <v>55.962377819298034</v>
      </c>
      <c r="N25">
        <v>57.045091385041971</v>
      </c>
      <c r="O25">
        <v>44.217452365028734</v>
      </c>
      <c r="P25">
        <v>68.172804543847661</v>
      </c>
      <c r="Q25">
        <v>50.330268012242158</v>
      </c>
      <c r="R25">
        <v>58.907452874277098</v>
      </c>
      <c r="T25">
        <v>61.254651477355367</v>
      </c>
      <c r="U25">
        <v>43.133187792561394</v>
      </c>
      <c r="V25">
        <v>45.548014909659372</v>
      </c>
      <c r="W25">
        <v>45.636828780478417</v>
      </c>
      <c r="X25">
        <v>66.405983929524993</v>
      </c>
      <c r="Y25">
        <v>41.783859701611</v>
      </c>
      <c r="Z25">
        <v>50.965971221175451</v>
      </c>
      <c r="AA25">
        <v>49.938266707224578</v>
      </c>
      <c r="AB25">
        <v>47.104586344419801</v>
      </c>
      <c r="AC25">
        <v>45.918821705036208</v>
      </c>
      <c r="AD25">
        <v>49.763100592855466</v>
      </c>
      <c r="AE25">
        <v>53.604815888390505</v>
      </c>
      <c r="AF25">
        <v>40.837048126539386</v>
      </c>
      <c r="AG25">
        <v>61.526819053406918</v>
      </c>
      <c r="AH25">
        <v>44.933664009739459</v>
      </c>
      <c r="AI25">
        <v>53.570028972848618</v>
      </c>
      <c r="AK25">
        <v>39.403976328152879</v>
      </c>
      <c r="AL25">
        <v>36.539455284431966</v>
      </c>
      <c r="AM25">
        <v>36.79952720817294</v>
      </c>
      <c r="AN25">
        <v>36.642186354860193</v>
      </c>
      <c r="AO25">
        <v>41.992920842169148</v>
      </c>
      <c r="AP25">
        <v>36.473392126420741</v>
      </c>
      <c r="AQ25">
        <v>37.713603116662277</v>
      </c>
      <c r="AR25">
        <v>40.224820647159504</v>
      </c>
      <c r="AS25">
        <v>37.865353772398805</v>
      </c>
      <c r="AT25">
        <v>38.264650181366925</v>
      </c>
      <c r="AU25">
        <v>38.368131980410475</v>
      </c>
      <c r="AV25">
        <v>41.541558655800273</v>
      </c>
      <c r="AW25">
        <v>36.426674819857418</v>
      </c>
      <c r="AX25">
        <v>42.376882665055057</v>
      </c>
      <c r="AY25">
        <v>36.765345310220404</v>
      </c>
      <c r="AZ25">
        <v>39.275220987364271</v>
      </c>
    </row>
    <row r="26" spans="2:52" x14ac:dyDescent="0.25">
      <c r="B26">
        <v>2033</v>
      </c>
      <c r="C26">
        <v>63.60637839416195</v>
      </c>
      <c r="D26">
        <v>45.720891256072328</v>
      </c>
      <c r="E26">
        <v>51.584093775767869</v>
      </c>
      <c r="F26">
        <v>54.871307963893003</v>
      </c>
      <c r="G26">
        <v>74.317680580407256</v>
      </c>
      <c r="H26">
        <v>45.567106801451537</v>
      </c>
      <c r="I26">
        <v>58.008851110743478</v>
      </c>
      <c r="J26">
        <v>59.81514140704757</v>
      </c>
      <c r="K26">
        <v>52.604244041217889</v>
      </c>
      <c r="L26">
        <v>52.935905000676442</v>
      </c>
      <c r="M26">
        <v>55.625899659480865</v>
      </c>
      <c r="N26">
        <v>57.129290609928447</v>
      </c>
      <c r="O26">
        <v>44.289884131857349</v>
      </c>
      <c r="P26">
        <v>67.694352413795016</v>
      </c>
      <c r="Q26">
        <v>49.917424936417923</v>
      </c>
      <c r="R26">
        <v>58.705410279933758</v>
      </c>
      <c r="T26">
        <v>60.629780807448384</v>
      </c>
      <c r="U26">
        <v>42.469857422872501</v>
      </c>
      <c r="V26">
        <v>44.412760520431348</v>
      </c>
      <c r="W26">
        <v>43.897893968775939</v>
      </c>
      <c r="X26">
        <v>62.660954332061287</v>
      </c>
      <c r="Y26">
        <v>41.03703671224244</v>
      </c>
      <c r="Z26">
        <v>50.211404871629803</v>
      </c>
      <c r="AA26">
        <v>48.168056491150715</v>
      </c>
      <c r="AB26">
        <v>46.044799877706012</v>
      </c>
      <c r="AC26">
        <v>44.742698237170977</v>
      </c>
      <c r="AD26">
        <v>48.178939181153417</v>
      </c>
      <c r="AE26">
        <v>52.906721672775902</v>
      </c>
      <c r="AF26">
        <v>40.390122277856634</v>
      </c>
      <c r="AG26">
        <v>59.854983480002176</v>
      </c>
      <c r="AH26">
        <v>43.777521836526553</v>
      </c>
      <c r="AI26">
        <v>52.390263567075294</v>
      </c>
      <c r="AK26">
        <v>37.668179619315708</v>
      </c>
      <c r="AL26">
        <v>35.74810236279923</v>
      </c>
      <c r="AM26">
        <v>36.078848495044141</v>
      </c>
      <c r="AN26">
        <v>35.759078034556282</v>
      </c>
      <c r="AO26">
        <v>39.35045321262713</v>
      </c>
      <c r="AP26">
        <v>35.663132045890116</v>
      </c>
      <c r="AQ26">
        <v>36.438750961027338</v>
      </c>
      <c r="AR26">
        <v>39.085677889015585</v>
      </c>
      <c r="AS26">
        <v>36.687861732113788</v>
      </c>
      <c r="AT26">
        <v>36.910505417715868</v>
      </c>
      <c r="AU26">
        <v>37.250636390172964</v>
      </c>
      <c r="AV26">
        <v>40.389191266926197</v>
      </c>
      <c r="AW26">
        <v>35.89514759562703</v>
      </c>
      <c r="AX26">
        <v>39.848181790806457</v>
      </c>
      <c r="AY26">
        <v>35.726026849365262</v>
      </c>
      <c r="AZ26">
        <v>37.824775159035013</v>
      </c>
    </row>
    <row r="27" spans="2:52" x14ac:dyDescent="0.25">
      <c r="B27">
        <v>2034</v>
      </c>
      <c r="C27">
        <v>63.338269656360602</v>
      </c>
      <c r="D27">
        <v>45.626635957816951</v>
      </c>
      <c r="E27">
        <v>51.145581984165602</v>
      </c>
      <c r="F27">
        <v>54.552957874357958</v>
      </c>
      <c r="G27">
        <v>73.749231708146993</v>
      </c>
      <c r="H27">
        <v>45.464525152471602</v>
      </c>
      <c r="I27">
        <v>57.944451352290756</v>
      </c>
      <c r="J27">
        <v>59.519913393022222</v>
      </c>
      <c r="K27">
        <v>52.498164284289928</v>
      </c>
      <c r="L27">
        <v>53.207503084921655</v>
      </c>
      <c r="M27">
        <v>55.289421499663689</v>
      </c>
      <c r="N27">
        <v>57.213489834814922</v>
      </c>
      <c r="O27">
        <v>44.362315898685964</v>
      </c>
      <c r="P27">
        <v>67.215900283742386</v>
      </c>
      <c r="Q27">
        <v>49.504581860593689</v>
      </c>
      <c r="R27">
        <v>58.503367685590419</v>
      </c>
      <c r="T27">
        <v>60.004910137541415</v>
      </c>
      <c r="U27">
        <v>41.806527053183615</v>
      </c>
      <c r="V27">
        <v>43.277506131203332</v>
      </c>
      <c r="W27">
        <v>42.158959157073461</v>
      </c>
      <c r="X27">
        <v>58.915924734597581</v>
      </c>
      <c r="Y27">
        <v>40.290213722873872</v>
      </c>
      <c r="Z27">
        <v>49.456838522084155</v>
      </c>
      <c r="AA27">
        <v>46.397846275076851</v>
      </c>
      <c r="AB27">
        <v>44.985013410992224</v>
      </c>
      <c r="AC27">
        <v>43.566574769305753</v>
      </c>
      <c r="AD27">
        <v>46.594777769451369</v>
      </c>
      <c r="AE27">
        <v>52.208627457161292</v>
      </c>
      <c r="AF27">
        <v>39.943196429173874</v>
      </c>
      <c r="AG27">
        <v>58.183147906597441</v>
      </c>
      <c r="AH27">
        <v>42.621379663313647</v>
      </c>
      <c r="AI27">
        <v>51.21049816130197</v>
      </c>
      <c r="AK27">
        <v>35.932382910478537</v>
      </c>
      <c r="AL27">
        <v>34.956749441166494</v>
      </c>
      <c r="AM27">
        <v>35.35816978191535</v>
      </c>
      <c r="AN27">
        <v>34.875969714252363</v>
      </c>
      <c r="AO27">
        <v>36.707985583085119</v>
      </c>
      <c r="AP27">
        <v>34.852871965359491</v>
      </c>
      <c r="AQ27">
        <v>35.1638988053924</v>
      </c>
      <c r="AR27">
        <v>37.946535130871666</v>
      </c>
      <c r="AS27">
        <v>35.510369691828771</v>
      </c>
      <c r="AT27">
        <v>35.556360654064811</v>
      </c>
      <c r="AU27">
        <v>36.133140799935454</v>
      </c>
      <c r="AV27">
        <v>39.236823878052121</v>
      </c>
      <c r="AW27">
        <v>35.363620371396642</v>
      </c>
      <c r="AX27">
        <v>37.31948091655785</v>
      </c>
      <c r="AY27">
        <v>34.68670838851012</v>
      </c>
      <c r="AZ27">
        <v>36.374329330705763</v>
      </c>
    </row>
    <row r="28" spans="2:52" x14ac:dyDescent="0.25">
      <c r="B28">
        <v>2035</v>
      </c>
      <c r="C28">
        <v>63.070160918559267</v>
      </c>
      <c r="D28">
        <v>45.532380659561589</v>
      </c>
      <c r="E28">
        <v>50.70707019256335</v>
      </c>
      <c r="F28">
        <v>54.234607784822941</v>
      </c>
      <c r="G28">
        <v>73.18078283588676</v>
      </c>
      <c r="H28">
        <v>45.36194350349168</v>
      </c>
      <c r="I28">
        <v>57.880051593838047</v>
      </c>
      <c r="J28">
        <v>59.224685378996881</v>
      </c>
      <c r="K28">
        <v>52.392084527361988</v>
      </c>
      <c r="L28">
        <v>53.479101169166881</v>
      </c>
      <c r="M28">
        <v>54.952943339846534</v>
      </c>
      <c r="N28">
        <v>57.297689059701412</v>
      </c>
      <c r="O28">
        <v>44.434747665514585</v>
      </c>
      <c r="P28">
        <v>66.737448153689769</v>
      </c>
      <c r="Q28">
        <v>49.091738784769476</v>
      </c>
      <c r="R28">
        <v>58.301325091247094</v>
      </c>
      <c r="T28">
        <v>59.380039467634433</v>
      </c>
      <c r="U28">
        <v>41.143196683494722</v>
      </c>
      <c r="V28">
        <v>42.142251741975308</v>
      </c>
      <c r="W28">
        <v>40.420024345370983</v>
      </c>
      <c r="X28">
        <v>55.170895137133876</v>
      </c>
      <c r="Y28">
        <v>39.543390733505312</v>
      </c>
      <c r="Z28">
        <v>48.702272172538514</v>
      </c>
      <c r="AA28">
        <v>44.627636059002988</v>
      </c>
      <c r="AB28">
        <v>43.925226944278442</v>
      </c>
      <c r="AC28">
        <v>42.390451301440521</v>
      </c>
      <c r="AD28">
        <v>45.010616357749313</v>
      </c>
      <c r="AE28">
        <v>51.510533241546689</v>
      </c>
      <c r="AF28">
        <v>39.496270580491121</v>
      </c>
      <c r="AG28">
        <v>56.511312333192713</v>
      </c>
      <c r="AH28">
        <v>41.465237490100741</v>
      </c>
      <c r="AI28">
        <v>50.030732755528653</v>
      </c>
      <c r="AK28">
        <v>34.19658620164136</v>
      </c>
      <c r="AL28">
        <v>34.165396519533751</v>
      </c>
      <c r="AM28">
        <v>34.637491068786552</v>
      </c>
      <c r="AN28">
        <v>33.992861393948452</v>
      </c>
      <c r="AO28">
        <v>34.0655179535431</v>
      </c>
      <c r="AP28">
        <v>34.042611884828865</v>
      </c>
      <c r="AQ28">
        <v>33.889046649757454</v>
      </c>
      <c r="AR28">
        <v>36.807392372727747</v>
      </c>
      <c r="AS28">
        <v>34.332877651543754</v>
      </c>
      <c r="AT28">
        <v>34.202215890413754</v>
      </c>
      <c r="AU28">
        <v>35.015645209697936</v>
      </c>
      <c r="AV28">
        <v>38.084456489178045</v>
      </c>
      <c r="AW28">
        <v>34.832093147166255</v>
      </c>
      <c r="AX28">
        <v>34.790780042309251</v>
      </c>
      <c r="AY28">
        <v>33.647389927654977</v>
      </c>
      <c r="AZ28">
        <v>34.923883502376512</v>
      </c>
    </row>
    <row r="29" spans="2:52" x14ac:dyDescent="0.25">
      <c r="B29">
        <v>2036</v>
      </c>
      <c r="C29">
        <v>62.97393651474232</v>
      </c>
      <c r="D29">
        <v>45.963572719138618</v>
      </c>
      <c r="E29">
        <v>50.46314242757002</v>
      </c>
      <c r="F29">
        <v>53.784881742121712</v>
      </c>
      <c r="G29">
        <v>72.829876167924922</v>
      </c>
      <c r="H29">
        <v>45.422566420111949</v>
      </c>
      <c r="I29">
        <v>57.784526025512918</v>
      </c>
      <c r="J29">
        <v>59.107391559447308</v>
      </c>
      <c r="K29">
        <v>52.432361346704667</v>
      </c>
      <c r="L29">
        <v>53.49030271231068</v>
      </c>
      <c r="M29">
        <v>54.384825646489332</v>
      </c>
      <c r="N29">
        <v>57.685872847277871</v>
      </c>
      <c r="O29">
        <v>44.519599170476297</v>
      </c>
      <c r="P29">
        <v>66.390659260251965</v>
      </c>
      <c r="Q29">
        <v>48.669699999870325</v>
      </c>
      <c r="R29">
        <v>58.239379910294616</v>
      </c>
      <c r="T29">
        <v>58.553411687418603</v>
      </c>
      <c r="U29">
        <v>40.926523908662247</v>
      </c>
      <c r="V29">
        <v>41.564529936064694</v>
      </c>
      <c r="W29">
        <v>39.938893073909888</v>
      </c>
      <c r="X29">
        <v>52.291142438296319</v>
      </c>
      <c r="Y29">
        <v>39.355863965853388</v>
      </c>
      <c r="Z29">
        <v>47.762977024522883</v>
      </c>
      <c r="AA29">
        <v>43.970208615802221</v>
      </c>
      <c r="AB29">
        <v>43.23205004814205</v>
      </c>
      <c r="AC29">
        <v>42.05806827470402</v>
      </c>
      <c r="AD29">
        <v>44.437504121101412</v>
      </c>
      <c r="AE29">
        <v>50.567896847505594</v>
      </c>
      <c r="AF29">
        <v>39.452404759513243</v>
      </c>
      <c r="AG29">
        <v>54.404050976320704</v>
      </c>
      <c r="AH29">
        <v>41.104873617108161</v>
      </c>
      <c r="AI29">
        <v>49.126165019483651</v>
      </c>
      <c r="AK29">
        <v>34.424172743480753</v>
      </c>
      <c r="AL29">
        <v>34.433838007815389</v>
      </c>
      <c r="AM29">
        <v>34.6739742529005</v>
      </c>
      <c r="AN29">
        <v>34.150253071638886</v>
      </c>
      <c r="AO29">
        <v>34.278344733247742</v>
      </c>
      <c r="AP29">
        <v>34.266578076116943</v>
      </c>
      <c r="AQ29">
        <v>34.051252732382999</v>
      </c>
      <c r="AR29">
        <v>36.871468846493663</v>
      </c>
      <c r="AS29">
        <v>34.511120118789819</v>
      </c>
      <c r="AT29">
        <v>34.527121927644032</v>
      </c>
      <c r="AU29">
        <v>35.0609106579033</v>
      </c>
      <c r="AV29">
        <v>37.906606413273245</v>
      </c>
      <c r="AW29">
        <v>35.045314268583049</v>
      </c>
      <c r="AX29">
        <v>34.891898128739314</v>
      </c>
      <c r="AY29">
        <v>33.912053067524653</v>
      </c>
      <c r="AZ29">
        <v>35.072449481735021</v>
      </c>
    </row>
    <row r="30" spans="2:52" x14ac:dyDescent="0.25">
      <c r="B30">
        <v>2037</v>
      </c>
      <c r="C30">
        <v>62.877712110925373</v>
      </c>
      <c r="D30">
        <v>46.394764778715647</v>
      </c>
      <c r="E30">
        <v>50.21921466257669</v>
      </c>
      <c r="F30">
        <v>53.33515569942049</v>
      </c>
      <c r="G30">
        <v>72.478969499963085</v>
      </c>
      <c r="H30">
        <v>45.48318933673221</v>
      </c>
      <c r="I30">
        <v>57.689000457187774</v>
      </c>
      <c r="J30">
        <v>58.990097739897735</v>
      </c>
      <c r="K30">
        <v>52.472638166047339</v>
      </c>
      <c r="L30">
        <v>53.501504255454464</v>
      </c>
      <c r="M30">
        <v>53.816707953132131</v>
      </c>
      <c r="N30">
        <v>58.074056634854337</v>
      </c>
      <c r="O30">
        <v>44.604450675438017</v>
      </c>
      <c r="P30">
        <v>66.043870366814161</v>
      </c>
      <c r="Q30">
        <v>48.247661214971174</v>
      </c>
      <c r="R30">
        <v>58.177434729342139</v>
      </c>
      <c r="T30">
        <v>57.726783907202773</v>
      </c>
      <c r="U30">
        <v>40.70985113382978</v>
      </c>
      <c r="V30">
        <v>40.986808130154074</v>
      </c>
      <c r="W30">
        <v>39.457761802448793</v>
      </c>
      <c r="X30">
        <v>49.411389739458762</v>
      </c>
      <c r="Y30">
        <v>39.168337198201463</v>
      </c>
      <c r="Z30">
        <v>46.823681876507258</v>
      </c>
      <c r="AA30">
        <v>43.312781172601447</v>
      </c>
      <c r="AB30">
        <v>42.53887315200565</v>
      </c>
      <c r="AC30">
        <v>41.725685247967526</v>
      </c>
      <c r="AD30">
        <v>43.864391884453511</v>
      </c>
      <c r="AE30">
        <v>49.625260453464506</v>
      </c>
      <c r="AF30">
        <v>39.408538938535358</v>
      </c>
      <c r="AG30">
        <v>52.296789619448688</v>
      </c>
      <c r="AH30">
        <v>40.744509744115582</v>
      </c>
      <c r="AI30">
        <v>48.221597283438641</v>
      </c>
      <c r="AK30">
        <v>34.651759285320139</v>
      </c>
      <c r="AL30">
        <v>34.702279496097027</v>
      </c>
      <c r="AM30">
        <v>34.710457437014448</v>
      </c>
      <c r="AN30">
        <v>34.30764474932932</v>
      </c>
      <c r="AO30">
        <v>34.491171512952377</v>
      </c>
      <c r="AP30">
        <v>34.490544267405028</v>
      </c>
      <c r="AQ30">
        <v>34.213458815008543</v>
      </c>
      <c r="AR30">
        <v>36.935545320259571</v>
      </c>
      <c r="AS30">
        <v>34.689362586035891</v>
      </c>
      <c r="AT30">
        <v>34.85202796487431</v>
      </c>
      <c r="AU30">
        <v>35.106176106108663</v>
      </c>
      <c r="AV30">
        <v>37.728756337368445</v>
      </c>
      <c r="AW30">
        <v>35.258535389999835</v>
      </c>
      <c r="AX30">
        <v>34.993016215169376</v>
      </c>
      <c r="AY30">
        <v>34.176716207394328</v>
      </c>
      <c r="AZ30">
        <v>35.221015461093536</v>
      </c>
    </row>
    <row r="31" spans="2:52" x14ac:dyDescent="0.25">
      <c r="B31">
        <v>2038</v>
      </c>
      <c r="C31">
        <v>62.781487707108418</v>
      </c>
      <c r="D31">
        <v>46.825956838292683</v>
      </c>
      <c r="E31">
        <v>49.975286897583359</v>
      </c>
      <c r="F31">
        <v>52.885429656719268</v>
      </c>
      <c r="G31">
        <v>72.128062832001262</v>
      </c>
      <c r="H31">
        <v>45.543812253352478</v>
      </c>
      <c r="I31">
        <v>57.593474888862644</v>
      </c>
      <c r="J31">
        <v>58.872803920348154</v>
      </c>
      <c r="K31">
        <v>52.512914985390019</v>
      </c>
      <c r="L31">
        <v>53.512705798598262</v>
      </c>
      <c r="M31">
        <v>53.248590259774929</v>
      </c>
      <c r="N31">
        <v>58.462240422430803</v>
      </c>
      <c r="O31">
        <v>44.689302180399729</v>
      </c>
      <c r="P31">
        <v>65.697081473376358</v>
      </c>
      <c r="Q31">
        <v>47.825622430072031</v>
      </c>
      <c r="R31">
        <v>58.115489548389661</v>
      </c>
      <c r="T31">
        <v>56.900156126986943</v>
      </c>
      <c r="U31">
        <v>40.493178358997305</v>
      </c>
      <c r="V31">
        <v>40.409086324243461</v>
      </c>
      <c r="W31">
        <v>38.976630530987698</v>
      </c>
      <c r="X31">
        <v>46.531637040621206</v>
      </c>
      <c r="Y31">
        <v>38.980810430549546</v>
      </c>
      <c r="Z31">
        <v>45.884386728491634</v>
      </c>
      <c r="AA31">
        <v>42.65535372940068</v>
      </c>
      <c r="AB31">
        <v>41.845696255869257</v>
      </c>
      <c r="AC31">
        <v>41.393302221231032</v>
      </c>
      <c r="AD31">
        <v>43.291279647805609</v>
      </c>
      <c r="AE31">
        <v>48.682624059423411</v>
      </c>
      <c r="AF31">
        <v>39.36467311755748</v>
      </c>
      <c r="AG31">
        <v>50.189528262576673</v>
      </c>
      <c r="AH31">
        <v>40.384145871122996</v>
      </c>
      <c r="AI31">
        <v>47.317029547393638</v>
      </c>
      <c r="AK31">
        <v>34.879345827159533</v>
      </c>
      <c r="AL31">
        <v>34.970720984378659</v>
      </c>
      <c r="AM31">
        <v>34.746940621128388</v>
      </c>
      <c r="AN31">
        <v>34.465036427019754</v>
      </c>
      <c r="AO31">
        <v>34.703998292657019</v>
      </c>
      <c r="AP31">
        <v>34.714510458693105</v>
      </c>
      <c r="AQ31">
        <v>34.375664897634088</v>
      </c>
      <c r="AR31">
        <v>36.999621794025479</v>
      </c>
      <c r="AS31">
        <v>34.867605053281963</v>
      </c>
      <c r="AT31">
        <v>35.176934002104595</v>
      </c>
      <c r="AU31">
        <v>35.151441554314026</v>
      </c>
      <c r="AV31">
        <v>37.550906261463645</v>
      </c>
      <c r="AW31">
        <v>35.471756511416629</v>
      </c>
      <c r="AX31">
        <v>35.094134301599439</v>
      </c>
      <c r="AY31">
        <v>34.441379347264004</v>
      </c>
      <c r="AZ31">
        <v>35.369581440452045</v>
      </c>
    </row>
    <row r="32" spans="2:52" x14ac:dyDescent="0.25">
      <c r="B32">
        <v>2039</v>
      </c>
      <c r="C32">
        <v>62.685263303291464</v>
      </c>
      <c r="D32">
        <v>47.257148897869712</v>
      </c>
      <c r="E32">
        <v>49.731359132590029</v>
      </c>
      <c r="F32">
        <v>52.435703614018038</v>
      </c>
      <c r="G32">
        <v>71.77715616403944</v>
      </c>
      <c r="H32">
        <v>45.604435169972746</v>
      </c>
      <c r="I32">
        <v>57.497949320537501</v>
      </c>
      <c r="J32">
        <v>58.755510100798574</v>
      </c>
      <c r="K32">
        <v>52.553191804732698</v>
      </c>
      <c r="L32">
        <v>53.523907341742046</v>
      </c>
      <c r="M32">
        <v>52.68047256641772</v>
      </c>
      <c r="N32">
        <v>58.850424210007262</v>
      </c>
      <c r="O32">
        <v>44.774153685361441</v>
      </c>
      <c r="P32">
        <v>65.350292579938554</v>
      </c>
      <c r="Q32">
        <v>47.40358364517288</v>
      </c>
      <c r="R32">
        <v>58.05354436743719</v>
      </c>
      <c r="T32">
        <v>56.073528346771113</v>
      </c>
      <c r="U32">
        <v>40.276505584164838</v>
      </c>
      <c r="V32">
        <v>39.83136451833284</v>
      </c>
      <c r="W32">
        <v>38.495499259526603</v>
      </c>
      <c r="X32">
        <v>43.651884341783649</v>
      </c>
      <c r="Y32">
        <v>38.793283662897622</v>
      </c>
      <c r="Z32">
        <v>44.945091580476003</v>
      </c>
      <c r="AA32">
        <v>41.997926286199913</v>
      </c>
      <c r="AB32">
        <v>41.152519359732864</v>
      </c>
      <c r="AC32">
        <v>41.060919194494531</v>
      </c>
      <c r="AD32">
        <v>42.718167411157701</v>
      </c>
      <c r="AE32">
        <v>47.739987665382323</v>
      </c>
      <c r="AF32">
        <v>39.320807296579602</v>
      </c>
      <c r="AG32">
        <v>48.082266905704664</v>
      </c>
      <c r="AH32">
        <v>40.023781998130417</v>
      </c>
      <c r="AI32">
        <v>46.412461811348635</v>
      </c>
      <c r="AK32">
        <v>35.106932368998919</v>
      </c>
      <c r="AL32">
        <v>35.239162472660297</v>
      </c>
      <c r="AM32">
        <v>34.783423805242336</v>
      </c>
      <c r="AN32">
        <v>34.622428104710188</v>
      </c>
      <c r="AO32">
        <v>34.916825072361661</v>
      </c>
      <c r="AP32">
        <v>34.938476649981183</v>
      </c>
      <c r="AQ32">
        <v>34.537870980259626</v>
      </c>
      <c r="AR32">
        <v>37.063698267791388</v>
      </c>
      <c r="AS32">
        <v>35.045847520528028</v>
      </c>
      <c r="AT32">
        <v>35.501840039334873</v>
      </c>
      <c r="AU32">
        <v>35.196707002519389</v>
      </c>
      <c r="AV32">
        <v>37.373056185558852</v>
      </c>
      <c r="AW32">
        <v>35.684977632833416</v>
      </c>
      <c r="AX32">
        <v>35.195252388029495</v>
      </c>
      <c r="AY32">
        <v>34.706042487133679</v>
      </c>
      <c r="AZ32">
        <v>35.518147419810553</v>
      </c>
    </row>
    <row r="33" spans="1:52" x14ac:dyDescent="0.25">
      <c r="B33">
        <v>2040</v>
      </c>
      <c r="C33">
        <v>62.589038899474517</v>
      </c>
      <c r="D33">
        <v>47.688340957446734</v>
      </c>
      <c r="E33">
        <v>49.487431367596692</v>
      </c>
      <c r="F33">
        <v>51.985977571316809</v>
      </c>
      <c r="G33">
        <v>71.426249496077588</v>
      </c>
      <c r="H33">
        <v>45.665058086593</v>
      </c>
      <c r="I33">
        <v>57.402423752212364</v>
      </c>
      <c r="J33">
        <v>58.638216281249001</v>
      </c>
      <c r="K33">
        <v>52.593468624075371</v>
      </c>
      <c r="L33">
        <v>53.53510888488583</v>
      </c>
      <c r="M33">
        <v>52.112354873060511</v>
      </c>
      <c r="N33">
        <v>59.238607997583728</v>
      </c>
      <c r="O33">
        <v>44.859005190323145</v>
      </c>
      <c r="P33">
        <v>65.00350368650075</v>
      </c>
      <c r="Q33">
        <v>46.981544860273722</v>
      </c>
      <c r="R33">
        <v>57.991599186484706</v>
      </c>
      <c r="T33">
        <v>55.24690056655529</v>
      </c>
      <c r="U33">
        <v>40.059832809332363</v>
      </c>
      <c r="V33">
        <v>39.253642712422227</v>
      </c>
      <c r="W33">
        <v>38.014367988065501</v>
      </c>
      <c r="X33">
        <v>40.772131642946093</v>
      </c>
      <c r="Y33">
        <v>38.605756895245698</v>
      </c>
      <c r="Z33">
        <v>44.005796432460379</v>
      </c>
      <c r="AA33">
        <v>41.340498842999139</v>
      </c>
      <c r="AB33">
        <v>40.459342463596471</v>
      </c>
      <c r="AC33">
        <v>40.728536167758037</v>
      </c>
      <c r="AD33">
        <v>42.1450551745098</v>
      </c>
      <c r="AE33">
        <v>46.797351271341228</v>
      </c>
      <c r="AF33">
        <v>39.276941475601724</v>
      </c>
      <c r="AG33">
        <v>45.975005548832655</v>
      </c>
      <c r="AH33">
        <v>39.663418125137838</v>
      </c>
      <c r="AI33">
        <v>45.507894075303625</v>
      </c>
      <c r="AK33">
        <v>35.334518910838312</v>
      </c>
      <c r="AL33">
        <v>35.507603960941935</v>
      </c>
      <c r="AM33">
        <v>34.819906989356276</v>
      </c>
      <c r="AN33">
        <v>34.779819782400622</v>
      </c>
      <c r="AO33">
        <v>35.129651852066303</v>
      </c>
      <c r="AP33">
        <v>35.162442841269268</v>
      </c>
      <c r="AQ33">
        <v>34.700077062885171</v>
      </c>
      <c r="AR33">
        <v>37.127774741557296</v>
      </c>
      <c r="AS33">
        <v>35.2240899877741</v>
      </c>
      <c r="AT33">
        <v>35.826746076565158</v>
      </c>
      <c r="AU33">
        <v>35.241972450724752</v>
      </c>
      <c r="AV33">
        <v>37.195206109654052</v>
      </c>
      <c r="AW33">
        <v>35.89819875425021</v>
      </c>
      <c r="AX33">
        <v>35.296370474459557</v>
      </c>
      <c r="AY33">
        <v>34.970705627003355</v>
      </c>
      <c r="AZ33">
        <v>35.666713399169069</v>
      </c>
    </row>
    <row r="34" spans="1:52" x14ac:dyDescent="0.25">
      <c r="B34">
        <v>2041</v>
      </c>
      <c r="C34">
        <v>62.537574856634478</v>
      </c>
      <c r="D34">
        <v>48.510718774287703</v>
      </c>
      <c r="E34">
        <v>49.466358648632941</v>
      </c>
      <c r="F34">
        <v>51.790777200294833</v>
      </c>
      <c r="G34">
        <v>71.206773393028101</v>
      </c>
      <c r="H34">
        <v>45.601814846472877</v>
      </c>
      <c r="I34">
        <v>57.458880391665602</v>
      </c>
      <c r="J34">
        <v>58.62892243305523</v>
      </c>
      <c r="K34">
        <v>52.552568671304016</v>
      </c>
      <c r="L34">
        <v>53.276389203567057</v>
      </c>
      <c r="M34">
        <v>51.933897403526956</v>
      </c>
      <c r="N34">
        <v>59.549371219705627</v>
      </c>
      <c r="O34">
        <v>45.034044206670096</v>
      </c>
      <c r="P34">
        <v>64.788589715427349</v>
      </c>
      <c r="Q34">
        <v>47.046240569506558</v>
      </c>
      <c r="R34">
        <v>58.047681696172006</v>
      </c>
      <c r="T34">
        <v>52.742164262931418</v>
      </c>
      <c r="U34">
        <v>39.281270043335113</v>
      </c>
      <c r="V34">
        <v>38.376070632325728</v>
      </c>
      <c r="W34">
        <v>37.350265459882934</v>
      </c>
      <c r="X34">
        <v>39.787045613260972</v>
      </c>
      <c r="Y34">
        <v>37.818096873002418</v>
      </c>
      <c r="Z34">
        <v>42.583620337319473</v>
      </c>
      <c r="AA34">
        <v>40.552364154403094</v>
      </c>
      <c r="AB34">
        <v>39.665227967449916</v>
      </c>
      <c r="AC34">
        <v>39.953709368958073</v>
      </c>
      <c r="AD34">
        <v>41.18682780344497</v>
      </c>
      <c r="AE34">
        <v>45.866654055093221</v>
      </c>
      <c r="AF34">
        <v>38.722200321776185</v>
      </c>
      <c r="AG34">
        <v>44.52912530786061</v>
      </c>
      <c r="AH34">
        <v>38.852372874092588</v>
      </c>
      <c r="AI34">
        <v>44.120131805049795</v>
      </c>
      <c r="AK34">
        <v>34.996042566417891</v>
      </c>
      <c r="AL34">
        <v>35.185779822383196</v>
      </c>
      <c r="AM34">
        <v>34.475914514913534</v>
      </c>
      <c r="AN34">
        <v>34.418219612778387</v>
      </c>
      <c r="AO34">
        <v>34.832146080932183</v>
      </c>
      <c r="AP34">
        <v>34.760558395479819</v>
      </c>
      <c r="AQ34">
        <v>34.379239119332389</v>
      </c>
      <c r="AR34">
        <v>36.633110573746499</v>
      </c>
      <c r="AS34">
        <v>34.878058378985656</v>
      </c>
      <c r="AT34">
        <v>35.71306138407224</v>
      </c>
      <c r="AU34">
        <v>34.894464707751986</v>
      </c>
      <c r="AV34">
        <v>36.799825519156052</v>
      </c>
      <c r="AW34">
        <v>35.567712045234067</v>
      </c>
      <c r="AX34">
        <v>34.924452959622514</v>
      </c>
      <c r="AY34">
        <v>34.642514023162768</v>
      </c>
      <c r="AZ34">
        <v>35.304939216954381</v>
      </c>
    </row>
    <row r="35" spans="1:52" x14ac:dyDescent="0.25">
      <c r="B35">
        <v>2042</v>
      </c>
      <c r="C35">
        <v>62.48611081379444</v>
      </c>
      <c r="D35">
        <v>49.333096591128673</v>
      </c>
      <c r="E35">
        <v>49.44528592966919</v>
      </c>
      <c r="F35">
        <v>51.595576829272865</v>
      </c>
      <c r="G35">
        <v>70.987297289978642</v>
      </c>
      <c r="H35">
        <v>45.538571606352747</v>
      </c>
      <c r="I35">
        <v>57.51533703111884</v>
      </c>
      <c r="J35">
        <v>58.619628584861459</v>
      </c>
      <c r="K35">
        <v>52.511668718532661</v>
      </c>
      <c r="L35">
        <v>53.017669522248283</v>
      </c>
      <c r="M35">
        <v>51.755439933993401</v>
      </c>
      <c r="N35">
        <v>59.860134441827519</v>
      </c>
      <c r="O35">
        <v>45.209083223017046</v>
      </c>
      <c r="P35">
        <v>64.573675744353935</v>
      </c>
      <c r="Q35">
        <v>47.110936278739388</v>
      </c>
      <c r="R35">
        <v>58.103764205859306</v>
      </c>
      <c r="T35">
        <v>50.237427959307546</v>
      </c>
      <c r="U35">
        <v>38.502707277337869</v>
      </c>
      <c r="V35">
        <v>37.498498552229229</v>
      </c>
      <c r="W35">
        <v>36.686162931700366</v>
      </c>
      <c r="X35">
        <v>38.801959583575851</v>
      </c>
      <c r="Y35">
        <v>37.030436850759145</v>
      </c>
      <c r="Z35">
        <v>41.161444242178575</v>
      </c>
      <c r="AA35">
        <v>39.764229465807048</v>
      </c>
      <c r="AB35">
        <v>38.871113471303367</v>
      </c>
      <c r="AC35">
        <v>39.178882570158109</v>
      </c>
      <c r="AD35">
        <v>40.228600432380134</v>
      </c>
      <c r="AE35">
        <v>44.9359568388452</v>
      </c>
      <c r="AF35">
        <v>38.167459167950653</v>
      </c>
      <c r="AG35">
        <v>43.083245066888573</v>
      </c>
      <c r="AH35">
        <v>38.041327623047344</v>
      </c>
      <c r="AI35">
        <v>42.732369534795964</v>
      </c>
      <c r="AK35">
        <v>34.657566221997463</v>
      </c>
      <c r="AL35">
        <v>34.863955683824457</v>
      </c>
      <c r="AM35">
        <v>34.131922040470783</v>
      </c>
      <c r="AN35">
        <v>34.056619443156151</v>
      </c>
      <c r="AO35">
        <v>34.534640309798064</v>
      </c>
      <c r="AP35">
        <v>34.35867394969037</v>
      </c>
      <c r="AQ35">
        <v>34.058401175779601</v>
      </c>
      <c r="AR35">
        <v>36.138446405935696</v>
      </c>
      <c r="AS35">
        <v>34.53202677019722</v>
      </c>
      <c r="AT35">
        <v>35.59937669157933</v>
      </c>
      <c r="AU35">
        <v>34.546956964779213</v>
      </c>
      <c r="AV35">
        <v>36.404444928658059</v>
      </c>
      <c r="AW35">
        <v>35.237225336217932</v>
      </c>
      <c r="AX35">
        <v>34.552535444785477</v>
      </c>
      <c r="AY35">
        <v>34.314322419322188</v>
      </c>
      <c r="AZ35">
        <v>34.943165034739692</v>
      </c>
    </row>
    <row r="36" spans="1:52" x14ac:dyDescent="0.25">
      <c r="B36">
        <v>2043</v>
      </c>
      <c r="C36">
        <v>62.434646770954402</v>
      </c>
      <c r="D36">
        <v>50.155474407969649</v>
      </c>
      <c r="E36">
        <v>49.424213210705446</v>
      </c>
      <c r="F36">
        <v>51.400376458250889</v>
      </c>
      <c r="G36">
        <v>70.767821186929169</v>
      </c>
      <c r="H36">
        <v>45.475328366232624</v>
      </c>
      <c r="I36">
        <v>57.571793670572077</v>
      </c>
      <c r="J36">
        <v>58.610334736667689</v>
      </c>
      <c r="K36">
        <v>52.470768765761306</v>
      </c>
      <c r="L36">
        <v>52.758949840929503</v>
      </c>
      <c r="M36">
        <v>51.576982464459839</v>
      </c>
      <c r="N36">
        <v>60.170897663949418</v>
      </c>
      <c r="O36">
        <v>45.38412223936399</v>
      </c>
      <c r="P36">
        <v>64.358761773280534</v>
      </c>
      <c r="Q36">
        <v>47.175631987972224</v>
      </c>
      <c r="R36">
        <v>58.159846715546607</v>
      </c>
      <c r="T36">
        <v>47.732691655683674</v>
      </c>
      <c r="U36">
        <v>37.724144511340619</v>
      </c>
      <c r="V36">
        <v>36.620926472132723</v>
      </c>
      <c r="W36">
        <v>36.022060403517791</v>
      </c>
      <c r="X36">
        <v>37.816873553890723</v>
      </c>
      <c r="Y36">
        <v>36.242776828515865</v>
      </c>
      <c r="Z36">
        <v>39.739268147037677</v>
      </c>
      <c r="AA36">
        <v>38.976094777210996</v>
      </c>
      <c r="AB36">
        <v>38.076998975156819</v>
      </c>
      <c r="AC36">
        <v>38.404055771358145</v>
      </c>
      <c r="AD36">
        <v>39.270373061315297</v>
      </c>
      <c r="AE36">
        <v>44.005259622597187</v>
      </c>
      <c r="AF36">
        <v>37.612718014125122</v>
      </c>
      <c r="AG36">
        <v>41.637364825916528</v>
      </c>
      <c r="AH36">
        <v>37.230282372002094</v>
      </c>
      <c r="AI36">
        <v>41.344607264542134</v>
      </c>
      <c r="AK36">
        <v>34.319089877577035</v>
      </c>
      <c r="AL36">
        <v>34.542131545265718</v>
      </c>
      <c r="AM36">
        <v>33.787929566028041</v>
      </c>
      <c r="AN36">
        <v>33.695019273533909</v>
      </c>
      <c r="AO36">
        <v>34.237134538663945</v>
      </c>
      <c r="AP36">
        <v>33.956789503900922</v>
      </c>
      <c r="AQ36">
        <v>33.737563232226819</v>
      </c>
      <c r="AR36">
        <v>35.643782238124899</v>
      </c>
      <c r="AS36">
        <v>34.185995161408776</v>
      </c>
      <c r="AT36">
        <v>35.48569199908642</v>
      </c>
      <c r="AU36">
        <v>34.199449221806439</v>
      </c>
      <c r="AV36">
        <v>36.009064338160066</v>
      </c>
      <c r="AW36">
        <v>34.906738627201797</v>
      </c>
      <c r="AX36">
        <v>34.180617929948433</v>
      </c>
      <c r="AY36">
        <v>33.986130815481602</v>
      </c>
      <c r="AZ36">
        <v>34.581390852525004</v>
      </c>
    </row>
    <row r="37" spans="1:52" x14ac:dyDescent="0.25">
      <c r="B37">
        <v>2044</v>
      </c>
      <c r="C37">
        <v>62.383182728114363</v>
      </c>
      <c r="D37">
        <v>50.977852224810619</v>
      </c>
      <c r="E37">
        <v>49.403140491741695</v>
      </c>
      <c r="F37">
        <v>51.205176087228921</v>
      </c>
      <c r="G37">
        <v>70.548345083879695</v>
      </c>
      <c r="H37">
        <v>45.412085126112501</v>
      </c>
      <c r="I37">
        <v>57.628250310025308</v>
      </c>
      <c r="J37">
        <v>58.601040888473918</v>
      </c>
      <c r="K37">
        <v>52.429868812989952</v>
      </c>
      <c r="L37">
        <v>52.500230159610723</v>
      </c>
      <c r="M37">
        <v>51.398524994926284</v>
      </c>
      <c r="N37">
        <v>60.48166088607131</v>
      </c>
      <c r="O37">
        <v>45.55916125571094</v>
      </c>
      <c r="P37">
        <v>64.143847802207119</v>
      </c>
      <c r="Q37">
        <v>47.240327697205061</v>
      </c>
      <c r="R37">
        <v>58.215929225233907</v>
      </c>
      <c r="T37">
        <v>45.227955352059801</v>
      </c>
      <c r="U37">
        <v>36.945581745343375</v>
      </c>
      <c r="V37">
        <v>35.743354392036224</v>
      </c>
      <c r="W37">
        <v>35.357957875335224</v>
      </c>
      <c r="X37">
        <v>36.831787524205602</v>
      </c>
      <c r="Y37">
        <v>35.455116806272585</v>
      </c>
      <c r="Z37">
        <v>38.317092051896779</v>
      </c>
      <c r="AA37">
        <v>38.18796008861495</v>
      </c>
      <c r="AB37">
        <v>37.282884479010264</v>
      </c>
      <c r="AC37">
        <v>37.629228972558181</v>
      </c>
      <c r="AD37">
        <v>38.312145690250468</v>
      </c>
      <c r="AE37">
        <v>43.074562406349173</v>
      </c>
      <c r="AF37">
        <v>37.05797686029959</v>
      </c>
      <c r="AG37">
        <v>40.191484584944483</v>
      </c>
      <c r="AH37">
        <v>36.419237120956851</v>
      </c>
      <c r="AI37">
        <v>39.956844994288303</v>
      </c>
      <c r="AK37">
        <v>33.980613533156614</v>
      </c>
      <c r="AL37">
        <v>34.220307406706979</v>
      </c>
      <c r="AM37">
        <v>33.44393709158529</v>
      </c>
      <c r="AN37">
        <v>33.333419103911673</v>
      </c>
      <c r="AO37">
        <v>33.939628767529825</v>
      </c>
      <c r="AP37">
        <v>33.554905058111473</v>
      </c>
      <c r="AQ37">
        <v>33.41672528867403</v>
      </c>
      <c r="AR37">
        <v>35.149118070314103</v>
      </c>
      <c r="AS37">
        <v>33.839963552620333</v>
      </c>
      <c r="AT37">
        <v>35.37200730659351</v>
      </c>
      <c r="AU37">
        <v>33.851941478833673</v>
      </c>
      <c r="AV37">
        <v>35.613683747662066</v>
      </c>
      <c r="AW37">
        <v>34.576251918185655</v>
      </c>
      <c r="AX37">
        <v>33.808700415111389</v>
      </c>
      <c r="AY37">
        <v>33.657939211641015</v>
      </c>
      <c r="AZ37">
        <v>34.219616670310316</v>
      </c>
    </row>
    <row r="38" spans="1:52" x14ac:dyDescent="0.25">
      <c r="B38">
        <v>2045</v>
      </c>
      <c r="C38">
        <v>62.331718685274325</v>
      </c>
      <c r="D38">
        <v>51.800230041651574</v>
      </c>
      <c r="E38">
        <v>49.38206777277793</v>
      </c>
      <c r="F38">
        <v>51.009975716206931</v>
      </c>
      <c r="G38">
        <v>70.328868980830208</v>
      </c>
      <c r="H38">
        <v>45.348841885992357</v>
      </c>
      <c r="I38">
        <v>57.684706949478539</v>
      </c>
      <c r="J38">
        <v>58.591747040280126</v>
      </c>
      <c r="K38">
        <v>52.388968860218583</v>
      </c>
      <c r="L38">
        <v>52.241510478291936</v>
      </c>
      <c r="M38">
        <v>51.220067525392714</v>
      </c>
      <c r="N38">
        <v>60.792424108193188</v>
      </c>
      <c r="O38">
        <v>45.734200272057876</v>
      </c>
      <c r="P38">
        <v>63.928933831133705</v>
      </c>
      <c r="Q38">
        <v>47.305023406437883</v>
      </c>
      <c r="R38">
        <v>58.272011734921193</v>
      </c>
      <c r="T38">
        <v>42.723219048435929</v>
      </c>
      <c r="U38">
        <v>36.167018979346125</v>
      </c>
      <c r="V38">
        <v>34.865782311939725</v>
      </c>
      <c r="W38">
        <v>34.693855347152656</v>
      </c>
      <c r="X38">
        <v>35.846701494520481</v>
      </c>
      <c r="Y38">
        <v>34.667456784029305</v>
      </c>
      <c r="Z38">
        <v>36.894915956755881</v>
      </c>
      <c r="AA38">
        <v>37.399825400018898</v>
      </c>
      <c r="AB38">
        <v>36.488769982863715</v>
      </c>
      <c r="AC38">
        <v>36.854402173758217</v>
      </c>
      <c r="AD38">
        <v>37.353918319185631</v>
      </c>
      <c r="AE38">
        <v>42.143865190101153</v>
      </c>
      <c r="AF38">
        <v>36.503235706474058</v>
      </c>
      <c r="AG38">
        <v>38.745604343972438</v>
      </c>
      <c r="AH38">
        <v>35.608191869911607</v>
      </c>
      <c r="AI38">
        <v>38.569082724034473</v>
      </c>
      <c r="AK38">
        <v>33.642137188736186</v>
      </c>
      <c r="AL38">
        <v>33.898483268148247</v>
      </c>
      <c r="AM38">
        <v>33.099944617142548</v>
      </c>
      <c r="AN38">
        <v>32.971818934289431</v>
      </c>
      <c r="AO38">
        <v>33.642122996395706</v>
      </c>
      <c r="AP38">
        <v>33.153020612322031</v>
      </c>
      <c r="AQ38">
        <v>33.095887345121248</v>
      </c>
      <c r="AR38">
        <v>34.654453902503299</v>
      </c>
      <c r="AS38">
        <v>33.493931943831896</v>
      </c>
      <c r="AT38">
        <v>35.258322614100599</v>
      </c>
      <c r="AU38">
        <v>33.5044337358609</v>
      </c>
      <c r="AV38">
        <v>35.218303157164073</v>
      </c>
      <c r="AW38">
        <v>34.245765209169519</v>
      </c>
      <c r="AX38">
        <v>33.436782900274345</v>
      </c>
      <c r="AY38">
        <v>33.329747607800428</v>
      </c>
      <c r="AZ38">
        <v>33.857842488095628</v>
      </c>
    </row>
    <row r="39" spans="1:52" x14ac:dyDescent="0.25">
      <c r="B39">
        <v>2046</v>
      </c>
      <c r="C39">
        <v>61.765219167457154</v>
      </c>
      <c r="D39">
        <v>51.841046438246117</v>
      </c>
      <c r="E39">
        <v>48.963011082394644</v>
      </c>
      <c r="F39">
        <v>50.836679573838843</v>
      </c>
      <c r="G39">
        <v>69.544445873851998</v>
      </c>
      <c r="H39">
        <v>44.920195354844388</v>
      </c>
      <c r="I39">
        <v>57.353325472078453</v>
      </c>
      <c r="J39">
        <v>58.202048211267808</v>
      </c>
      <c r="K39">
        <v>52.077248671239694</v>
      </c>
      <c r="L39">
        <v>51.575850430306829</v>
      </c>
      <c r="M39">
        <v>50.953414498606755</v>
      </c>
      <c r="N39">
        <v>60.527179465488643</v>
      </c>
      <c r="O39">
        <v>45.60549819725712</v>
      </c>
      <c r="P39">
        <v>63.315777510843155</v>
      </c>
      <c r="Q39">
        <v>47.317948193820683</v>
      </c>
      <c r="R39">
        <v>57.870943030071643</v>
      </c>
      <c r="T39">
        <v>41.368508463211747</v>
      </c>
      <c r="U39">
        <v>36.152339051047349</v>
      </c>
      <c r="V39">
        <v>34.901536331346321</v>
      </c>
      <c r="W39">
        <v>34.701483306701832</v>
      </c>
      <c r="X39">
        <v>35.907391339383381</v>
      </c>
      <c r="Y39">
        <v>34.704106964534752</v>
      </c>
      <c r="Z39">
        <v>36.737184142261391</v>
      </c>
      <c r="AA39">
        <v>37.39268181116973</v>
      </c>
      <c r="AB39">
        <v>36.574773756078521</v>
      </c>
      <c r="AC39">
        <v>36.952941187313201</v>
      </c>
      <c r="AD39">
        <v>37.193340027564268</v>
      </c>
      <c r="AE39">
        <v>41.964052834441219</v>
      </c>
      <c r="AF39">
        <v>36.534342589459442</v>
      </c>
      <c r="AG39">
        <v>38.31752828123949</v>
      </c>
      <c r="AH39">
        <v>35.574651148261303</v>
      </c>
      <c r="AI39">
        <v>38.14731538808865</v>
      </c>
      <c r="AK39">
        <v>33.841250398486039</v>
      </c>
      <c r="AL39">
        <v>34.1686666834118</v>
      </c>
      <c r="AM39">
        <v>33.389849342312068</v>
      </c>
      <c r="AN39">
        <v>33.289830023635176</v>
      </c>
      <c r="AO39">
        <v>33.861835160987802</v>
      </c>
      <c r="AP39">
        <v>33.45832773844014</v>
      </c>
      <c r="AQ39">
        <v>33.357515199179915</v>
      </c>
      <c r="AR39">
        <v>34.825578864156789</v>
      </c>
      <c r="AS39">
        <v>33.766860705330558</v>
      </c>
      <c r="AT39">
        <v>35.367052372885944</v>
      </c>
      <c r="AU39">
        <v>33.76136070689892</v>
      </c>
      <c r="AV39">
        <v>35.534581353274383</v>
      </c>
      <c r="AW39">
        <v>34.500238729044526</v>
      </c>
      <c r="AX39">
        <v>33.726109398520791</v>
      </c>
      <c r="AY39">
        <v>33.558651977370836</v>
      </c>
      <c r="AZ39">
        <v>34.093406071382546</v>
      </c>
    </row>
    <row r="40" spans="1:52" x14ac:dyDescent="0.25">
      <c r="B40">
        <v>2047</v>
      </c>
      <c r="C40">
        <v>61.198719649639983</v>
      </c>
      <c r="D40">
        <v>51.881862834840661</v>
      </c>
      <c r="E40">
        <v>48.543954392011365</v>
      </c>
      <c r="F40">
        <v>50.663383431470756</v>
      </c>
      <c r="G40">
        <v>68.760022766873803</v>
      </c>
      <c r="H40">
        <v>44.491548823696419</v>
      </c>
      <c r="I40">
        <v>57.02194399467836</v>
      </c>
      <c r="J40">
        <v>57.812349382255476</v>
      </c>
      <c r="K40">
        <v>51.765528482260798</v>
      </c>
      <c r="L40">
        <v>50.91019038232173</v>
      </c>
      <c r="M40">
        <v>50.686761471820802</v>
      </c>
      <c r="N40">
        <v>60.261934822784092</v>
      </c>
      <c r="O40">
        <v>45.476796122456363</v>
      </c>
      <c r="P40">
        <v>62.702621190552613</v>
      </c>
      <c r="Q40">
        <v>47.330872981203484</v>
      </c>
      <c r="R40">
        <v>57.469874325222094</v>
      </c>
      <c r="T40">
        <v>40.013797877987564</v>
      </c>
      <c r="U40">
        <v>36.13765912274858</v>
      </c>
      <c r="V40">
        <v>34.937290350752917</v>
      </c>
      <c r="W40">
        <v>34.709111266251007</v>
      </c>
      <c r="X40">
        <v>35.968081184246287</v>
      </c>
      <c r="Y40">
        <v>34.740757145040206</v>
      </c>
      <c r="Z40">
        <v>36.579452327766901</v>
      </c>
      <c r="AA40">
        <v>37.385538222320555</v>
      </c>
      <c r="AB40">
        <v>36.660777529293334</v>
      </c>
      <c r="AC40">
        <v>37.051480200868184</v>
      </c>
      <c r="AD40">
        <v>37.032761735942906</v>
      </c>
      <c r="AE40">
        <v>41.784240478781285</v>
      </c>
      <c r="AF40">
        <v>36.565449472444826</v>
      </c>
      <c r="AG40">
        <v>37.889452218506548</v>
      </c>
      <c r="AH40">
        <v>35.541110426610999</v>
      </c>
      <c r="AI40">
        <v>37.725548052142827</v>
      </c>
      <c r="AK40">
        <v>34.040363608235893</v>
      </c>
      <c r="AL40">
        <v>34.43885009867536</v>
      </c>
      <c r="AM40">
        <v>33.679754067481589</v>
      </c>
      <c r="AN40">
        <v>33.607841112980921</v>
      </c>
      <c r="AO40">
        <v>34.081547325579898</v>
      </c>
      <c r="AP40">
        <v>33.763634864558256</v>
      </c>
      <c r="AQ40">
        <v>33.619143053238588</v>
      </c>
      <c r="AR40">
        <v>34.996703825810272</v>
      </c>
      <c r="AS40">
        <v>34.03978946682922</v>
      </c>
      <c r="AT40">
        <v>35.475782131671295</v>
      </c>
      <c r="AU40">
        <v>34.018287677936932</v>
      </c>
      <c r="AV40">
        <v>35.850859549384694</v>
      </c>
      <c r="AW40">
        <v>34.754712248919532</v>
      </c>
      <c r="AX40">
        <v>34.015435896767237</v>
      </c>
      <c r="AY40">
        <v>33.787556346941237</v>
      </c>
      <c r="AZ40">
        <v>34.328969654669464</v>
      </c>
    </row>
    <row r="41" spans="1:52" x14ac:dyDescent="0.25">
      <c r="B41">
        <v>2048</v>
      </c>
      <c r="C41">
        <v>60.63222013182282</v>
      </c>
      <c r="D41">
        <v>51.922679231435211</v>
      </c>
      <c r="E41">
        <v>48.124897701628079</v>
      </c>
      <c r="F41">
        <v>50.490087289102668</v>
      </c>
      <c r="G41">
        <v>67.975599659895593</v>
      </c>
      <c r="H41">
        <v>44.062902292548451</v>
      </c>
      <c r="I41">
        <v>56.690562517278273</v>
      </c>
      <c r="J41">
        <v>57.422650553243145</v>
      </c>
      <c r="K41">
        <v>51.453808293281902</v>
      </c>
      <c r="L41">
        <v>50.244530334336623</v>
      </c>
      <c r="M41">
        <v>50.420108445034842</v>
      </c>
      <c r="N41">
        <v>59.99669018007954</v>
      </c>
      <c r="O41">
        <v>45.348094047655607</v>
      </c>
      <c r="P41">
        <v>62.089464870262063</v>
      </c>
      <c r="Q41">
        <v>47.343797768586278</v>
      </c>
      <c r="R41">
        <v>57.068805620372544</v>
      </c>
      <c r="T41">
        <v>38.659087292763381</v>
      </c>
      <c r="U41">
        <v>36.122979194449805</v>
      </c>
      <c r="V41">
        <v>34.973044370159506</v>
      </c>
      <c r="W41">
        <v>34.71673922580019</v>
      </c>
      <c r="X41">
        <v>36.028771029109187</v>
      </c>
      <c r="Y41">
        <v>34.77740732554566</v>
      </c>
      <c r="Z41">
        <v>36.421720513272412</v>
      </c>
      <c r="AA41">
        <v>37.378394633471387</v>
      </c>
      <c r="AB41">
        <v>36.746781302508147</v>
      </c>
      <c r="AC41">
        <v>37.150019214423168</v>
      </c>
      <c r="AD41">
        <v>36.872183444321543</v>
      </c>
      <c r="AE41">
        <v>41.604428123121359</v>
      </c>
      <c r="AF41">
        <v>36.596556355430209</v>
      </c>
      <c r="AG41">
        <v>37.4613761557736</v>
      </c>
      <c r="AH41">
        <v>35.507569704960702</v>
      </c>
      <c r="AI41">
        <v>37.303780716197011</v>
      </c>
      <c r="AK41">
        <v>34.239476817985746</v>
      </c>
      <c r="AL41">
        <v>34.70903351393892</v>
      </c>
      <c r="AM41">
        <v>33.96965879265111</v>
      </c>
      <c r="AN41">
        <v>33.925852202326666</v>
      </c>
      <c r="AO41">
        <v>34.301259490171986</v>
      </c>
      <c r="AP41">
        <v>34.068941990676372</v>
      </c>
      <c r="AQ41">
        <v>33.880770907297261</v>
      </c>
      <c r="AR41">
        <v>35.167828787463762</v>
      </c>
      <c r="AS41">
        <v>34.312718228327881</v>
      </c>
      <c r="AT41">
        <v>35.584511890456646</v>
      </c>
      <c r="AU41">
        <v>34.275214648974945</v>
      </c>
      <c r="AV41">
        <v>36.167137745494998</v>
      </c>
      <c r="AW41">
        <v>35.009185768794545</v>
      </c>
      <c r="AX41">
        <v>34.304762395013682</v>
      </c>
      <c r="AY41">
        <v>34.016460716511645</v>
      </c>
      <c r="AZ41">
        <v>34.56453323795639</v>
      </c>
    </row>
    <row r="42" spans="1:52" x14ac:dyDescent="0.25">
      <c r="B42">
        <v>2049</v>
      </c>
      <c r="C42">
        <v>60.065720614005656</v>
      </c>
      <c r="D42">
        <v>51.963495628029754</v>
      </c>
      <c r="E42">
        <v>47.7058410112448</v>
      </c>
      <c r="F42">
        <v>50.316791146734573</v>
      </c>
      <c r="G42">
        <v>67.191176552917398</v>
      </c>
      <c r="H42">
        <v>43.634255761400482</v>
      </c>
      <c r="I42">
        <v>56.35918103987818</v>
      </c>
      <c r="J42">
        <v>57.03295172423082</v>
      </c>
      <c r="K42">
        <v>51.142088104303014</v>
      </c>
      <c r="L42">
        <v>49.578870286351517</v>
      </c>
      <c r="M42">
        <v>50.153455418248882</v>
      </c>
      <c r="N42">
        <v>59.731445537374995</v>
      </c>
      <c r="O42">
        <v>45.219391972854851</v>
      </c>
      <c r="P42">
        <v>61.47630854997152</v>
      </c>
      <c r="Q42">
        <v>47.356722555969078</v>
      </c>
      <c r="R42">
        <v>56.667736915522994</v>
      </c>
      <c r="T42">
        <v>37.304376707539198</v>
      </c>
      <c r="U42">
        <v>36.108299266151036</v>
      </c>
      <c r="V42">
        <v>35.008798389566103</v>
      </c>
      <c r="W42">
        <v>34.724367185349365</v>
      </c>
      <c r="X42">
        <v>36.089460873972094</v>
      </c>
      <c r="Y42">
        <v>34.814057506051107</v>
      </c>
      <c r="Z42">
        <v>36.263988698777929</v>
      </c>
      <c r="AA42">
        <v>37.371251044622213</v>
      </c>
      <c r="AB42">
        <v>36.832785075722953</v>
      </c>
      <c r="AC42">
        <v>37.248558227978151</v>
      </c>
      <c r="AD42">
        <v>36.71160515270018</v>
      </c>
      <c r="AE42">
        <v>41.424615767461425</v>
      </c>
      <c r="AF42">
        <v>36.6276632384156</v>
      </c>
      <c r="AG42">
        <v>37.033300093040651</v>
      </c>
      <c r="AH42">
        <v>35.474028983310397</v>
      </c>
      <c r="AI42">
        <v>36.882013380251188</v>
      </c>
      <c r="AK42">
        <v>34.438590027735593</v>
      </c>
      <c r="AL42">
        <v>34.979216929202472</v>
      </c>
      <c r="AM42">
        <v>34.259563517820638</v>
      </c>
      <c r="AN42">
        <v>34.243863291672419</v>
      </c>
      <c r="AO42">
        <v>34.520971654764082</v>
      </c>
      <c r="AP42">
        <v>34.374249116794488</v>
      </c>
      <c r="AQ42">
        <v>34.142398761355935</v>
      </c>
      <c r="AR42">
        <v>35.338953749117252</v>
      </c>
      <c r="AS42">
        <v>34.585646989826543</v>
      </c>
      <c r="AT42">
        <v>35.69324164924199</v>
      </c>
      <c r="AU42">
        <v>34.532141620012965</v>
      </c>
      <c r="AV42">
        <v>36.483415941605308</v>
      </c>
      <c r="AW42">
        <v>35.263659288669551</v>
      </c>
      <c r="AX42">
        <v>34.594088893260135</v>
      </c>
      <c r="AY42">
        <v>34.245365086082053</v>
      </c>
      <c r="AZ42">
        <v>34.800096821243308</v>
      </c>
    </row>
    <row r="43" spans="1:52" x14ac:dyDescent="0.25">
      <c r="B43">
        <v>2050</v>
      </c>
      <c r="C43">
        <v>59.499221096188485</v>
      </c>
      <c r="D43">
        <v>52.004312024624298</v>
      </c>
      <c r="E43">
        <v>47.286784320861514</v>
      </c>
      <c r="F43">
        <v>50.143495004366486</v>
      </c>
      <c r="G43">
        <v>66.406753445939188</v>
      </c>
      <c r="H43">
        <v>43.205609230252513</v>
      </c>
      <c r="I43">
        <v>56.027799562478094</v>
      </c>
      <c r="J43">
        <v>56.643252895218495</v>
      </c>
      <c r="K43">
        <v>50.830367915324118</v>
      </c>
      <c r="L43">
        <v>48.913210238366418</v>
      </c>
      <c r="M43">
        <v>49.886802391462929</v>
      </c>
      <c r="N43">
        <v>59.466200894670436</v>
      </c>
      <c r="O43">
        <v>45.090689898054102</v>
      </c>
      <c r="P43">
        <v>60.863152229680971</v>
      </c>
      <c r="Q43">
        <v>47.369647343351879</v>
      </c>
      <c r="R43">
        <v>56.266668210673444</v>
      </c>
      <c r="T43">
        <v>35.94966612231503</v>
      </c>
      <c r="U43">
        <v>36.093619337852274</v>
      </c>
      <c r="V43">
        <v>35.044552408972713</v>
      </c>
      <c r="W43">
        <v>34.731995144898555</v>
      </c>
      <c r="X43">
        <v>36.150150718835008</v>
      </c>
      <c r="Y43">
        <v>34.850707686556575</v>
      </c>
      <c r="Z43">
        <v>36.106256884283454</v>
      </c>
      <c r="AA43">
        <v>37.364107455773059</v>
      </c>
      <c r="AB43">
        <v>36.91878884893778</v>
      </c>
      <c r="AC43">
        <v>37.347097241533156</v>
      </c>
      <c r="AD43">
        <v>36.551026861078832</v>
      </c>
      <c r="AE43">
        <v>41.244803411801499</v>
      </c>
      <c r="AF43">
        <v>36.658770121400998</v>
      </c>
      <c r="AG43">
        <v>36.605224030307717</v>
      </c>
      <c r="AH43">
        <v>35.440488261660107</v>
      </c>
      <c r="AI43">
        <v>36.460246044305379</v>
      </c>
      <c r="AK43">
        <v>34.637703237485461</v>
      </c>
      <c r="AL43">
        <v>35.249400344466046</v>
      </c>
      <c r="AM43">
        <v>34.549468242990173</v>
      </c>
      <c r="AN43">
        <v>34.561874381018178</v>
      </c>
      <c r="AO43">
        <v>34.740683819356192</v>
      </c>
      <c r="AP43">
        <v>34.679556242912611</v>
      </c>
      <c r="AQ43">
        <v>34.404026615414622</v>
      </c>
      <c r="AR43">
        <v>35.510078710770756</v>
      </c>
      <c r="AS43">
        <v>34.858575751325219</v>
      </c>
      <c r="AT43">
        <v>35.801971408027356</v>
      </c>
      <c r="AU43">
        <v>34.789068591050992</v>
      </c>
      <c r="AV43">
        <v>36.799694137715633</v>
      </c>
      <c r="AW43">
        <v>35.518132808544571</v>
      </c>
      <c r="AX43">
        <v>34.883415391506595</v>
      </c>
      <c r="AY43">
        <v>34.474269455652468</v>
      </c>
      <c r="AZ43">
        <v>35.03566040453024</v>
      </c>
    </row>
    <row r="46" spans="1:52" x14ac:dyDescent="0.25">
      <c r="A46" t="s">
        <v>25</v>
      </c>
      <c r="B46" t="s">
        <v>23</v>
      </c>
      <c r="C46" t="s">
        <v>6</v>
      </c>
      <c r="D46" t="s">
        <v>7</v>
      </c>
      <c r="E46" t="s">
        <v>8</v>
      </c>
      <c r="F46" t="s">
        <v>9</v>
      </c>
      <c r="G46" t="s">
        <v>10</v>
      </c>
      <c r="H46" t="s">
        <v>11</v>
      </c>
      <c r="I46" t="s">
        <v>12</v>
      </c>
      <c r="J46" t="s">
        <v>24</v>
      </c>
      <c r="K46" t="s">
        <v>13</v>
      </c>
      <c r="L46" t="s">
        <v>14</v>
      </c>
      <c r="M46" t="s">
        <v>15</v>
      </c>
      <c r="N46" t="s">
        <v>16</v>
      </c>
      <c r="O46" t="s">
        <v>17</v>
      </c>
      <c r="P46" t="s">
        <v>18</v>
      </c>
      <c r="Q46" t="s">
        <v>19</v>
      </c>
      <c r="R46" t="s">
        <v>20</v>
      </c>
      <c r="T46" t="s">
        <v>6</v>
      </c>
      <c r="U46" t="s">
        <v>7</v>
      </c>
      <c r="V46" t="s">
        <v>8</v>
      </c>
      <c r="W46" t="s">
        <v>9</v>
      </c>
      <c r="X46" t="s">
        <v>10</v>
      </c>
      <c r="Y46" t="s">
        <v>11</v>
      </c>
      <c r="Z46" t="s">
        <v>12</v>
      </c>
      <c r="AA46" t="s">
        <v>24</v>
      </c>
      <c r="AB46" t="s">
        <v>13</v>
      </c>
      <c r="AC46" t="s">
        <v>14</v>
      </c>
      <c r="AD46" t="s">
        <v>15</v>
      </c>
      <c r="AE46" t="s">
        <v>16</v>
      </c>
      <c r="AF46" t="s">
        <v>17</v>
      </c>
      <c r="AG46" t="s">
        <v>18</v>
      </c>
      <c r="AH46" t="s">
        <v>19</v>
      </c>
      <c r="AI46" t="s">
        <v>20</v>
      </c>
      <c r="AK46" t="s">
        <v>6</v>
      </c>
      <c r="AL46" t="s">
        <v>7</v>
      </c>
      <c r="AM46" t="s">
        <v>8</v>
      </c>
      <c r="AN46" t="s">
        <v>9</v>
      </c>
      <c r="AO46" t="s">
        <v>10</v>
      </c>
      <c r="AP46" t="s">
        <v>11</v>
      </c>
      <c r="AQ46" t="s">
        <v>12</v>
      </c>
      <c r="AR46" t="s">
        <v>24</v>
      </c>
      <c r="AS46" t="s">
        <v>13</v>
      </c>
      <c r="AT46" t="s">
        <v>14</v>
      </c>
      <c r="AU46" t="s">
        <v>15</v>
      </c>
      <c r="AV46" t="s">
        <v>16</v>
      </c>
      <c r="AW46" t="s">
        <v>17</v>
      </c>
      <c r="AX46" t="s">
        <v>18</v>
      </c>
      <c r="AY46" t="s">
        <v>19</v>
      </c>
      <c r="AZ46" t="s">
        <v>20</v>
      </c>
    </row>
    <row r="47" spans="1:52" x14ac:dyDescent="0.25">
      <c r="B47">
        <v>2010</v>
      </c>
      <c r="C47">
        <v>171.40222632544342</v>
      </c>
      <c r="D47">
        <v>132.87305025449351</v>
      </c>
      <c r="E47">
        <v>133.53043691472283</v>
      </c>
      <c r="F47">
        <v>168.75748752137187</v>
      </c>
      <c r="G47">
        <v>197.61163123033401</v>
      </c>
      <c r="H47">
        <v>134.10903165488685</v>
      </c>
      <c r="I47">
        <v>134.82549819183936</v>
      </c>
      <c r="J47">
        <v>153.99490466990611</v>
      </c>
      <c r="K47">
        <v>129.73094207436671</v>
      </c>
      <c r="L47">
        <v>157.40153069653817</v>
      </c>
      <c r="M47">
        <v>160.323319490014</v>
      </c>
      <c r="N47">
        <v>153.50113441284697</v>
      </c>
      <c r="O47">
        <v>135.1981210079893</v>
      </c>
      <c r="P47">
        <v>155.38568130698258</v>
      </c>
      <c r="Q47">
        <v>150.96215965412429</v>
      </c>
      <c r="R47">
        <v>151.94736952755233</v>
      </c>
      <c r="S47">
        <v>0</v>
      </c>
      <c r="T47">
        <v>171.40222632544342</v>
      </c>
      <c r="U47">
        <v>132.75699065935751</v>
      </c>
      <c r="V47">
        <v>133.52519268781083</v>
      </c>
      <c r="W47">
        <v>168.68862596844386</v>
      </c>
      <c r="X47">
        <v>197.54675907801402</v>
      </c>
      <c r="Y47">
        <v>133.93987870151085</v>
      </c>
      <c r="Z47">
        <v>134.82549819183936</v>
      </c>
      <c r="AA47">
        <v>153.9749931808181</v>
      </c>
      <c r="AB47">
        <v>129.60371926031871</v>
      </c>
      <c r="AC47">
        <v>157.29734459935418</v>
      </c>
      <c r="AD47">
        <v>160.244869170046</v>
      </c>
      <c r="AE47">
        <v>153.39131343527896</v>
      </c>
      <c r="AF47">
        <v>135.04119669208529</v>
      </c>
      <c r="AG47">
        <v>155.38568130698258</v>
      </c>
      <c r="AH47">
        <v>150.77342667521231</v>
      </c>
      <c r="AI47">
        <v>151.84540897136031</v>
      </c>
      <c r="AJ47">
        <v>0</v>
      </c>
      <c r="AK47">
        <v>171.40222632544342</v>
      </c>
      <c r="AL47">
        <v>132.75699065935751</v>
      </c>
      <c r="AM47">
        <v>133.52519268781083</v>
      </c>
      <c r="AN47">
        <v>168.68862596844386</v>
      </c>
      <c r="AO47">
        <v>197.54675907801402</v>
      </c>
      <c r="AP47">
        <v>133.93987870151085</v>
      </c>
      <c r="AQ47">
        <v>134.82549819183936</v>
      </c>
      <c r="AR47">
        <v>153.9749931808181</v>
      </c>
      <c r="AS47">
        <v>129.60371926031871</v>
      </c>
      <c r="AT47">
        <v>157.29734459935418</v>
      </c>
      <c r="AU47">
        <v>160.244869170046</v>
      </c>
      <c r="AV47">
        <v>153.39131343527896</v>
      </c>
      <c r="AW47">
        <v>135.04119669208529</v>
      </c>
      <c r="AX47">
        <v>155.38568130698258</v>
      </c>
      <c r="AY47">
        <v>150.77342667521231</v>
      </c>
      <c r="AZ47">
        <v>151.84540897136031</v>
      </c>
    </row>
    <row r="48" spans="1:52" x14ac:dyDescent="0.25">
      <c r="B48">
        <v>2011</v>
      </c>
      <c r="C48">
        <v>171.40222632544342</v>
      </c>
      <c r="D48">
        <v>132.87305025449351</v>
      </c>
      <c r="E48">
        <v>133.53043691472283</v>
      </c>
      <c r="F48">
        <v>168.75748752137187</v>
      </c>
      <c r="G48">
        <v>197.61163123033401</v>
      </c>
      <c r="H48">
        <v>134.10903165488685</v>
      </c>
      <c r="I48">
        <v>134.82549819183936</v>
      </c>
      <c r="J48">
        <v>153.99490466990611</v>
      </c>
      <c r="K48">
        <v>129.73094207436671</v>
      </c>
      <c r="L48">
        <v>157.40153069653817</v>
      </c>
      <c r="M48">
        <v>160.323319490014</v>
      </c>
      <c r="N48">
        <v>153.50113441284697</v>
      </c>
      <c r="O48">
        <v>135.1981210079893</v>
      </c>
      <c r="P48">
        <v>155.38568130698258</v>
      </c>
      <c r="Q48">
        <v>150.96215965412429</v>
      </c>
      <c r="R48">
        <v>151.94736952755233</v>
      </c>
      <c r="S48">
        <v>0</v>
      </c>
      <c r="T48">
        <v>171.40222632544342</v>
      </c>
      <c r="U48">
        <v>132.75699065935751</v>
      </c>
      <c r="V48">
        <v>133.52519268781083</v>
      </c>
      <c r="W48">
        <v>168.68862596844386</v>
      </c>
      <c r="X48">
        <v>197.54675907801402</v>
      </c>
      <c r="Y48">
        <v>133.93987870151085</v>
      </c>
      <c r="Z48">
        <v>134.82549819183936</v>
      </c>
      <c r="AA48">
        <v>153.9749931808181</v>
      </c>
      <c r="AB48">
        <v>129.60371926031871</v>
      </c>
      <c r="AC48">
        <v>157.29734459935418</v>
      </c>
      <c r="AD48">
        <v>160.244869170046</v>
      </c>
      <c r="AE48">
        <v>153.39131343527896</v>
      </c>
      <c r="AF48">
        <v>135.04119669208529</v>
      </c>
      <c r="AG48">
        <v>155.38568130698258</v>
      </c>
      <c r="AH48">
        <v>150.77342667521231</v>
      </c>
      <c r="AI48">
        <v>151.84540897136031</v>
      </c>
      <c r="AJ48">
        <v>0</v>
      </c>
      <c r="AK48">
        <v>171.40222632544342</v>
      </c>
      <c r="AL48">
        <v>132.75699065935751</v>
      </c>
      <c r="AM48">
        <v>133.52519268781083</v>
      </c>
      <c r="AN48">
        <v>168.68862596844386</v>
      </c>
      <c r="AO48">
        <v>197.54675907801402</v>
      </c>
      <c r="AP48">
        <v>133.93987870151085</v>
      </c>
      <c r="AQ48">
        <v>134.82549819183936</v>
      </c>
      <c r="AR48">
        <v>153.9749931808181</v>
      </c>
      <c r="AS48">
        <v>129.60371926031871</v>
      </c>
      <c r="AT48">
        <v>157.29734459935418</v>
      </c>
      <c r="AU48">
        <v>160.244869170046</v>
      </c>
      <c r="AV48">
        <v>153.39131343527896</v>
      </c>
      <c r="AW48">
        <v>135.04119669208529</v>
      </c>
      <c r="AX48">
        <v>155.38568130698258</v>
      </c>
      <c r="AY48">
        <v>150.77342667521231</v>
      </c>
      <c r="AZ48">
        <v>151.84540897136031</v>
      </c>
    </row>
    <row r="49" spans="2:52" x14ac:dyDescent="0.25">
      <c r="B49">
        <v>2012</v>
      </c>
      <c r="C49">
        <v>171.40222632544342</v>
      </c>
      <c r="D49">
        <v>132.87305025449351</v>
      </c>
      <c r="E49">
        <v>133.53043691472283</v>
      </c>
      <c r="F49">
        <v>168.75748752137187</v>
      </c>
      <c r="G49">
        <v>197.61163123033401</v>
      </c>
      <c r="H49">
        <v>134.10903165488685</v>
      </c>
      <c r="I49">
        <v>134.82549819183936</v>
      </c>
      <c r="J49">
        <v>153.99490466990611</v>
      </c>
      <c r="K49">
        <v>129.73094207436671</v>
      </c>
      <c r="L49">
        <v>157.40153069653817</v>
      </c>
      <c r="M49">
        <v>160.323319490014</v>
      </c>
      <c r="N49">
        <v>153.50113441284697</v>
      </c>
      <c r="O49">
        <v>135.1981210079893</v>
      </c>
      <c r="P49">
        <v>155.38568130698258</v>
      </c>
      <c r="Q49">
        <v>150.96215965412429</v>
      </c>
      <c r="R49">
        <v>151.94736952755233</v>
      </c>
      <c r="S49">
        <v>0</v>
      </c>
      <c r="T49">
        <v>171.40222632544342</v>
      </c>
      <c r="U49">
        <v>132.75699065935751</v>
      </c>
      <c r="V49">
        <v>133.52519268781083</v>
      </c>
      <c r="W49">
        <v>168.68862596844386</v>
      </c>
      <c r="X49">
        <v>197.54675907801402</v>
      </c>
      <c r="Y49">
        <v>133.93987870151085</v>
      </c>
      <c r="Z49">
        <v>134.82549819183936</v>
      </c>
      <c r="AA49">
        <v>153.9749931808181</v>
      </c>
      <c r="AB49">
        <v>129.60371926031871</v>
      </c>
      <c r="AC49">
        <v>157.29734459935418</v>
      </c>
      <c r="AD49">
        <v>160.244869170046</v>
      </c>
      <c r="AE49">
        <v>153.39131343527896</v>
      </c>
      <c r="AF49">
        <v>135.04119669208529</v>
      </c>
      <c r="AG49">
        <v>155.38568130698258</v>
      </c>
      <c r="AH49">
        <v>150.77342667521231</v>
      </c>
      <c r="AI49">
        <v>151.84540897136031</v>
      </c>
      <c r="AJ49">
        <v>0</v>
      </c>
      <c r="AK49">
        <v>171.40222632544342</v>
      </c>
      <c r="AL49">
        <v>132.75699065935751</v>
      </c>
      <c r="AM49">
        <v>133.52519268781083</v>
      </c>
      <c r="AN49">
        <v>168.68862596844386</v>
      </c>
      <c r="AO49">
        <v>197.54675907801402</v>
      </c>
      <c r="AP49">
        <v>133.93987870151085</v>
      </c>
      <c r="AQ49">
        <v>134.82549819183936</v>
      </c>
      <c r="AR49">
        <v>153.9749931808181</v>
      </c>
      <c r="AS49">
        <v>129.60371926031871</v>
      </c>
      <c r="AT49">
        <v>157.29734459935418</v>
      </c>
      <c r="AU49">
        <v>160.244869170046</v>
      </c>
      <c r="AV49">
        <v>153.39131343527896</v>
      </c>
      <c r="AW49">
        <v>135.04119669208529</v>
      </c>
      <c r="AX49">
        <v>155.38568130698258</v>
      </c>
      <c r="AY49">
        <v>150.77342667521231</v>
      </c>
      <c r="AZ49">
        <v>151.84540897136031</v>
      </c>
    </row>
    <row r="50" spans="2:52" x14ac:dyDescent="0.25">
      <c r="B50">
        <v>2013</v>
      </c>
      <c r="C50">
        <v>171.402226325443</v>
      </c>
      <c r="D50">
        <v>132.87305025449399</v>
      </c>
      <c r="E50">
        <v>133.530436914723</v>
      </c>
      <c r="F50">
        <v>168.75748752137201</v>
      </c>
      <c r="G50">
        <v>197.61163123033401</v>
      </c>
      <c r="H50">
        <v>134.10903165488699</v>
      </c>
      <c r="I50">
        <v>134.82549819183899</v>
      </c>
      <c r="J50">
        <v>153.99490466990599</v>
      </c>
      <c r="K50">
        <v>129.73094207436699</v>
      </c>
      <c r="L50">
        <v>157.401530696538</v>
      </c>
      <c r="M50">
        <v>160.323319490014</v>
      </c>
      <c r="N50">
        <v>153.50113441284699</v>
      </c>
      <c r="O50">
        <v>135.19812100798899</v>
      </c>
      <c r="P50">
        <v>155.385681306983</v>
      </c>
      <c r="Q50">
        <v>150.96215965412401</v>
      </c>
      <c r="R50">
        <v>151.94736952755201</v>
      </c>
      <c r="S50">
        <v>0</v>
      </c>
      <c r="T50">
        <v>171.402226325443</v>
      </c>
      <c r="U50">
        <v>132.756990659358</v>
      </c>
      <c r="V50">
        <v>133.525192687811</v>
      </c>
      <c r="W50">
        <v>168.688625968444</v>
      </c>
      <c r="X50">
        <v>197.54675907801399</v>
      </c>
      <c r="Y50">
        <v>133.93987870151099</v>
      </c>
      <c r="Z50">
        <v>134.82549819183899</v>
      </c>
      <c r="AA50">
        <v>153.97499318081799</v>
      </c>
      <c r="AB50">
        <v>129.603719260319</v>
      </c>
      <c r="AC50">
        <v>157.29734459935401</v>
      </c>
      <c r="AD50">
        <v>160.244869170046</v>
      </c>
      <c r="AE50">
        <v>153.39131343527899</v>
      </c>
      <c r="AF50">
        <v>135.04119669208501</v>
      </c>
      <c r="AG50">
        <v>155.385681306983</v>
      </c>
      <c r="AH50">
        <v>150.77342667521199</v>
      </c>
      <c r="AI50">
        <v>151.84540897136</v>
      </c>
      <c r="AJ50">
        <v>0</v>
      </c>
      <c r="AK50">
        <v>171.402226325443</v>
      </c>
      <c r="AL50">
        <v>132.756990659358</v>
      </c>
      <c r="AM50">
        <v>133.525192687811</v>
      </c>
      <c r="AN50">
        <v>168.688625968444</v>
      </c>
      <c r="AO50">
        <v>197.54675907801399</v>
      </c>
      <c r="AP50">
        <v>133.93987870151099</v>
      </c>
      <c r="AQ50">
        <v>134.82549819183899</v>
      </c>
      <c r="AR50">
        <v>153.97499318081799</v>
      </c>
      <c r="AS50">
        <v>129.603719260319</v>
      </c>
      <c r="AT50">
        <v>157.29734459935401</v>
      </c>
      <c r="AU50">
        <v>160.244869170046</v>
      </c>
      <c r="AV50">
        <v>153.39131343527899</v>
      </c>
      <c r="AW50">
        <v>135.04119669208501</v>
      </c>
      <c r="AX50">
        <v>155.385681306983</v>
      </c>
      <c r="AY50">
        <v>150.77342667521199</v>
      </c>
      <c r="AZ50">
        <v>151.84540897136</v>
      </c>
    </row>
    <row r="51" spans="2:52" x14ac:dyDescent="0.25">
      <c r="B51">
        <v>2014</v>
      </c>
      <c r="C51">
        <v>171.402226325443</v>
      </c>
      <c r="D51">
        <v>132.87305025449399</v>
      </c>
      <c r="E51">
        <v>133.530436914723</v>
      </c>
      <c r="F51">
        <v>168.75748752137201</v>
      </c>
      <c r="G51">
        <v>197.61163123033401</v>
      </c>
      <c r="H51">
        <v>134.10903165488699</v>
      </c>
      <c r="I51">
        <v>134.82549819183899</v>
      </c>
      <c r="J51">
        <v>153.99490466990599</v>
      </c>
      <c r="K51">
        <v>129.73094207436699</v>
      </c>
      <c r="L51">
        <v>157.401530696538</v>
      </c>
      <c r="M51">
        <v>160.323319490014</v>
      </c>
      <c r="N51">
        <v>153.50113441284699</v>
      </c>
      <c r="O51">
        <v>135.19812100798899</v>
      </c>
      <c r="P51">
        <v>155.385681306983</v>
      </c>
      <c r="Q51">
        <v>150.96215965412401</v>
      </c>
      <c r="R51">
        <v>151.94736952755201</v>
      </c>
      <c r="S51">
        <v>0</v>
      </c>
      <c r="T51">
        <v>171.402226325443</v>
      </c>
      <c r="U51">
        <v>132.756990659358</v>
      </c>
      <c r="V51">
        <v>133.525192687811</v>
      </c>
      <c r="W51">
        <v>168.688625968444</v>
      </c>
      <c r="X51">
        <v>197.54675907801399</v>
      </c>
      <c r="Y51">
        <v>133.93987870151099</v>
      </c>
      <c r="Z51">
        <v>134.82549819183899</v>
      </c>
      <c r="AA51">
        <v>153.97499318081799</v>
      </c>
      <c r="AB51">
        <v>129.603719260319</v>
      </c>
      <c r="AC51">
        <v>157.29734459935401</v>
      </c>
      <c r="AD51">
        <v>160.244869170046</v>
      </c>
      <c r="AE51">
        <v>153.39131343527899</v>
      </c>
      <c r="AF51">
        <v>135.04119669208501</v>
      </c>
      <c r="AG51">
        <v>155.385681306983</v>
      </c>
      <c r="AH51">
        <v>150.77342667521199</v>
      </c>
      <c r="AI51">
        <v>151.84540897136</v>
      </c>
      <c r="AJ51">
        <v>0</v>
      </c>
      <c r="AK51">
        <v>171.402226325443</v>
      </c>
      <c r="AL51">
        <v>132.756990659358</v>
      </c>
      <c r="AM51">
        <v>133.525192687811</v>
      </c>
      <c r="AN51">
        <v>168.688625968444</v>
      </c>
      <c r="AO51">
        <v>197.54675907801399</v>
      </c>
      <c r="AP51">
        <v>133.93987870151099</v>
      </c>
      <c r="AQ51">
        <v>134.82549819183899</v>
      </c>
      <c r="AR51">
        <v>153.97499318081799</v>
      </c>
      <c r="AS51">
        <v>129.603719260319</v>
      </c>
      <c r="AT51">
        <v>157.29734459935401</v>
      </c>
      <c r="AU51">
        <v>160.244869170046</v>
      </c>
      <c r="AV51">
        <v>153.39131343527899</v>
      </c>
      <c r="AW51">
        <v>135.04119669208501</v>
      </c>
      <c r="AX51">
        <v>155.385681306983</v>
      </c>
      <c r="AY51">
        <v>150.77342667521199</v>
      </c>
      <c r="AZ51">
        <v>151.84540897136</v>
      </c>
    </row>
    <row r="52" spans="2:52" x14ac:dyDescent="0.25">
      <c r="B52">
        <v>2015</v>
      </c>
      <c r="C52">
        <v>171.402226325443</v>
      </c>
      <c r="D52">
        <v>132.87305025449399</v>
      </c>
      <c r="E52">
        <v>133.530436914723</v>
      </c>
      <c r="F52">
        <v>168.75748752137201</v>
      </c>
      <c r="G52">
        <v>197.61163123033401</v>
      </c>
      <c r="H52">
        <v>134.10903165488699</v>
      </c>
      <c r="I52">
        <v>134.82549819183899</v>
      </c>
      <c r="J52">
        <v>153.99490466990599</v>
      </c>
      <c r="K52">
        <v>129.73094207436699</v>
      </c>
      <c r="L52">
        <v>157.401530696538</v>
      </c>
      <c r="M52">
        <v>160.323319490014</v>
      </c>
      <c r="N52">
        <v>153.50113441284699</v>
      </c>
      <c r="O52">
        <v>135.19812100798899</v>
      </c>
      <c r="P52">
        <v>155.385681306983</v>
      </c>
      <c r="Q52">
        <v>150.96215965412401</v>
      </c>
      <c r="R52">
        <v>151.94736952755201</v>
      </c>
      <c r="S52">
        <v>0</v>
      </c>
      <c r="T52">
        <v>171.402226325443</v>
      </c>
      <c r="U52">
        <v>132.756990659358</v>
      </c>
      <c r="V52">
        <v>133.525192687811</v>
      </c>
      <c r="W52">
        <v>168.688625968444</v>
      </c>
      <c r="X52">
        <v>197.54675907801399</v>
      </c>
      <c r="Y52">
        <v>133.93987870151099</v>
      </c>
      <c r="Z52">
        <v>134.82549819183899</v>
      </c>
      <c r="AA52">
        <v>153.97499318081799</v>
      </c>
      <c r="AB52">
        <v>129.603719260319</v>
      </c>
      <c r="AC52">
        <v>157.29734459935401</v>
      </c>
      <c r="AD52">
        <v>160.244869170046</v>
      </c>
      <c r="AE52">
        <v>153.39131343527899</v>
      </c>
      <c r="AF52">
        <v>135.04119669208501</v>
      </c>
      <c r="AG52">
        <v>155.385681306983</v>
      </c>
      <c r="AH52">
        <v>150.77342667521199</v>
      </c>
      <c r="AI52">
        <v>151.84540897136</v>
      </c>
      <c r="AJ52">
        <v>0</v>
      </c>
      <c r="AK52">
        <v>171.402226325443</v>
      </c>
      <c r="AL52">
        <v>132.756990659358</v>
      </c>
      <c r="AM52">
        <v>133.525192687811</v>
      </c>
      <c r="AN52">
        <v>168.688625968444</v>
      </c>
      <c r="AO52">
        <v>197.54675907801399</v>
      </c>
      <c r="AP52">
        <v>133.93987870151099</v>
      </c>
      <c r="AQ52">
        <v>134.82549819183899</v>
      </c>
      <c r="AR52">
        <v>153.97499318081799</v>
      </c>
      <c r="AS52">
        <v>129.603719260319</v>
      </c>
      <c r="AT52">
        <v>157.29734459935401</v>
      </c>
      <c r="AU52">
        <v>160.244869170046</v>
      </c>
      <c r="AV52">
        <v>153.39131343527899</v>
      </c>
      <c r="AW52">
        <v>135.04119669208501</v>
      </c>
      <c r="AX52">
        <v>155.385681306983</v>
      </c>
      <c r="AY52">
        <v>150.77342667521199</v>
      </c>
      <c r="AZ52">
        <v>151.84540897136</v>
      </c>
    </row>
    <row r="53" spans="2:52" x14ac:dyDescent="0.25">
      <c r="B53">
        <v>2016</v>
      </c>
      <c r="C53">
        <v>171.402226325443</v>
      </c>
      <c r="D53">
        <v>132.87305025449399</v>
      </c>
      <c r="E53">
        <v>133.530436914723</v>
      </c>
      <c r="F53">
        <v>168.75748752137201</v>
      </c>
      <c r="G53">
        <v>197.61163123033401</v>
      </c>
      <c r="H53">
        <v>134.10903165488699</v>
      </c>
      <c r="I53">
        <v>134.82549819183899</v>
      </c>
      <c r="J53">
        <v>153.99490466990599</v>
      </c>
      <c r="K53">
        <v>129.73094207436699</v>
      </c>
      <c r="L53">
        <v>157.401530696538</v>
      </c>
      <c r="M53">
        <v>160.323319490014</v>
      </c>
      <c r="N53">
        <v>153.50113441284699</v>
      </c>
      <c r="O53">
        <v>135.19812100798899</v>
      </c>
      <c r="P53">
        <v>155.385681306983</v>
      </c>
      <c r="Q53">
        <v>150.96215965412401</v>
      </c>
      <c r="R53">
        <v>151.94736952755201</v>
      </c>
      <c r="S53">
        <v>0</v>
      </c>
      <c r="T53">
        <v>171.402226325443</v>
      </c>
      <c r="U53">
        <v>132.756990659358</v>
      </c>
      <c r="V53">
        <v>133.525192687811</v>
      </c>
      <c r="W53">
        <v>168.688625968444</v>
      </c>
      <c r="X53">
        <v>197.54675907801399</v>
      </c>
      <c r="Y53">
        <v>133.93987870151099</v>
      </c>
      <c r="Z53">
        <v>134.82549819183899</v>
      </c>
      <c r="AA53">
        <v>153.97499318081799</v>
      </c>
      <c r="AB53">
        <v>129.603719260319</v>
      </c>
      <c r="AC53">
        <v>157.29734459935401</v>
      </c>
      <c r="AD53">
        <v>160.244869170046</v>
      </c>
      <c r="AE53">
        <v>153.39131343527899</v>
      </c>
      <c r="AF53">
        <v>135.04119669208501</v>
      </c>
      <c r="AG53">
        <v>155.385681306983</v>
      </c>
      <c r="AH53">
        <v>150.77342667521199</v>
      </c>
      <c r="AI53">
        <v>151.84540897136</v>
      </c>
      <c r="AJ53">
        <v>0</v>
      </c>
      <c r="AK53">
        <v>171.402226325443</v>
      </c>
      <c r="AL53">
        <v>132.756990659358</v>
      </c>
      <c r="AM53">
        <v>133.525192687811</v>
      </c>
      <c r="AN53">
        <v>168.688625968444</v>
      </c>
      <c r="AO53">
        <v>197.54675907801399</v>
      </c>
      <c r="AP53">
        <v>133.93987870151099</v>
      </c>
      <c r="AQ53">
        <v>134.82549819183899</v>
      </c>
      <c r="AR53">
        <v>153.97499318081799</v>
      </c>
      <c r="AS53">
        <v>129.603719260319</v>
      </c>
      <c r="AT53">
        <v>157.29734459935401</v>
      </c>
      <c r="AU53">
        <v>160.244869170046</v>
      </c>
      <c r="AV53">
        <v>153.39131343527899</v>
      </c>
      <c r="AW53">
        <v>135.04119669208501</v>
      </c>
      <c r="AX53">
        <v>155.385681306983</v>
      </c>
      <c r="AY53">
        <v>150.77342667521199</v>
      </c>
      <c r="AZ53">
        <v>151.84540897136</v>
      </c>
    </row>
    <row r="54" spans="2:52" x14ac:dyDescent="0.25">
      <c r="B54">
        <v>2017</v>
      </c>
      <c r="C54">
        <v>171.402226325443</v>
      </c>
      <c r="D54">
        <v>132.87305025449399</v>
      </c>
      <c r="E54">
        <v>133.530436914723</v>
      </c>
      <c r="F54">
        <v>168.75748752137201</v>
      </c>
      <c r="G54">
        <v>197.61163123033401</v>
      </c>
      <c r="H54">
        <v>134.10903165488699</v>
      </c>
      <c r="I54">
        <v>134.82549819183899</v>
      </c>
      <c r="J54">
        <v>153.99490466990599</v>
      </c>
      <c r="K54">
        <v>129.73094207436699</v>
      </c>
      <c r="L54">
        <v>157.401530696538</v>
      </c>
      <c r="M54">
        <v>160.323319490014</v>
      </c>
      <c r="N54">
        <v>153.50113441284699</v>
      </c>
      <c r="O54">
        <v>135.19812100798899</v>
      </c>
      <c r="P54">
        <v>155.385681306983</v>
      </c>
      <c r="Q54">
        <v>150.96215965412401</v>
      </c>
      <c r="R54">
        <v>151.94736952755201</v>
      </c>
      <c r="S54">
        <v>0</v>
      </c>
      <c r="T54">
        <v>171.402226325443</v>
      </c>
      <c r="U54">
        <v>132.756990659358</v>
      </c>
      <c r="V54">
        <v>133.525192687811</v>
      </c>
      <c r="W54">
        <v>168.688625968444</v>
      </c>
      <c r="X54">
        <v>197.54675907801399</v>
      </c>
      <c r="Y54">
        <v>133.93987870151099</v>
      </c>
      <c r="Z54">
        <v>134.82549819183899</v>
      </c>
      <c r="AA54">
        <v>153.97499318081799</v>
      </c>
      <c r="AB54">
        <v>129.603719260319</v>
      </c>
      <c r="AC54">
        <v>157.29734459935401</v>
      </c>
      <c r="AD54">
        <v>160.244869170046</v>
      </c>
      <c r="AE54">
        <v>153.39131343527899</v>
      </c>
      <c r="AF54">
        <v>135.04119669208501</v>
      </c>
      <c r="AG54">
        <v>155.385681306983</v>
      </c>
      <c r="AH54">
        <v>150.77342667521199</v>
      </c>
      <c r="AI54">
        <v>151.84540897136</v>
      </c>
      <c r="AJ54">
        <v>0</v>
      </c>
      <c r="AK54">
        <v>171.402226325443</v>
      </c>
      <c r="AL54">
        <v>132.756990659358</v>
      </c>
      <c r="AM54">
        <v>133.525192687811</v>
      </c>
      <c r="AN54">
        <v>168.688625968444</v>
      </c>
      <c r="AO54">
        <v>197.54675907801399</v>
      </c>
      <c r="AP54">
        <v>133.93987870151099</v>
      </c>
      <c r="AQ54">
        <v>134.82549819183899</v>
      </c>
      <c r="AR54">
        <v>153.97499318081799</v>
      </c>
      <c r="AS54">
        <v>129.603719260319</v>
      </c>
      <c r="AT54">
        <v>157.29734459935401</v>
      </c>
      <c r="AU54">
        <v>160.244869170046</v>
      </c>
      <c r="AV54">
        <v>153.39131343527899</v>
      </c>
      <c r="AW54">
        <v>135.04119669208501</v>
      </c>
      <c r="AX54">
        <v>155.385681306983</v>
      </c>
      <c r="AY54">
        <v>150.77342667521199</v>
      </c>
      <c r="AZ54">
        <v>151.84540897136</v>
      </c>
    </row>
    <row r="55" spans="2:52" x14ac:dyDescent="0.25">
      <c r="B55">
        <v>2018</v>
      </c>
      <c r="C55">
        <v>171.402226325443</v>
      </c>
      <c r="D55">
        <v>132.87305025449399</v>
      </c>
      <c r="E55">
        <v>133.530436914723</v>
      </c>
      <c r="F55">
        <v>168.75748752137201</v>
      </c>
      <c r="G55">
        <v>197.61163123033401</v>
      </c>
      <c r="H55">
        <v>134.10903165488699</v>
      </c>
      <c r="I55">
        <v>134.82549819183899</v>
      </c>
      <c r="J55">
        <v>153.99490466990599</v>
      </c>
      <c r="K55">
        <v>129.73094207436699</v>
      </c>
      <c r="L55">
        <v>157.401530696538</v>
      </c>
      <c r="M55">
        <v>160.323319490014</v>
      </c>
      <c r="N55">
        <v>153.50113441284699</v>
      </c>
      <c r="O55">
        <v>135.19812100798899</v>
      </c>
      <c r="P55">
        <v>155.385681306983</v>
      </c>
      <c r="Q55">
        <v>150.96215965412401</v>
      </c>
      <c r="R55">
        <v>151.94736952755201</v>
      </c>
      <c r="S55">
        <v>0</v>
      </c>
      <c r="T55">
        <v>171.402226325443</v>
      </c>
      <c r="U55">
        <v>132.756990659358</v>
      </c>
      <c r="V55">
        <v>133.525192687811</v>
      </c>
      <c r="W55">
        <v>168.688625968444</v>
      </c>
      <c r="X55">
        <v>197.54675907801399</v>
      </c>
      <c r="Y55">
        <v>133.93987870151099</v>
      </c>
      <c r="Z55">
        <v>134.82549819183899</v>
      </c>
      <c r="AA55">
        <v>153.97499318081799</v>
      </c>
      <c r="AB55">
        <v>129.603719260319</v>
      </c>
      <c r="AC55">
        <v>157.29734459935401</v>
      </c>
      <c r="AD55">
        <v>160.244869170046</v>
      </c>
      <c r="AE55">
        <v>153.39131343527899</v>
      </c>
      <c r="AF55">
        <v>135.04119669208501</v>
      </c>
      <c r="AG55">
        <v>155.385681306983</v>
      </c>
      <c r="AH55">
        <v>150.77342667521199</v>
      </c>
      <c r="AI55">
        <v>151.84540897136</v>
      </c>
      <c r="AJ55">
        <v>0</v>
      </c>
      <c r="AK55">
        <v>171.402226325443</v>
      </c>
      <c r="AL55">
        <v>132.756990659358</v>
      </c>
      <c r="AM55">
        <v>133.525192687811</v>
      </c>
      <c r="AN55">
        <v>168.688625968444</v>
      </c>
      <c r="AO55">
        <v>197.54675907801399</v>
      </c>
      <c r="AP55">
        <v>133.93987870151099</v>
      </c>
      <c r="AQ55">
        <v>134.82549819183899</v>
      </c>
      <c r="AR55">
        <v>153.97499318081799</v>
      </c>
      <c r="AS55">
        <v>129.603719260319</v>
      </c>
      <c r="AT55">
        <v>157.29734459935401</v>
      </c>
      <c r="AU55">
        <v>160.244869170046</v>
      </c>
      <c r="AV55">
        <v>153.39131343527899</v>
      </c>
      <c r="AW55">
        <v>135.04119669208501</v>
      </c>
      <c r="AX55">
        <v>155.385681306983</v>
      </c>
      <c r="AY55">
        <v>150.77342667521199</v>
      </c>
      <c r="AZ55">
        <v>151.84540897136</v>
      </c>
    </row>
    <row r="56" spans="2:52" x14ac:dyDescent="0.25">
      <c r="B56">
        <v>2019</v>
      </c>
      <c r="C56">
        <v>171.402226325443</v>
      </c>
      <c r="D56">
        <v>132.87305025449399</v>
      </c>
      <c r="E56">
        <v>133.530436914723</v>
      </c>
      <c r="F56">
        <v>168.75748752137201</v>
      </c>
      <c r="G56">
        <v>197.61163123033401</v>
      </c>
      <c r="H56">
        <v>134.10903165488699</v>
      </c>
      <c r="I56">
        <v>134.82549819183899</v>
      </c>
      <c r="J56">
        <v>153.99490466990599</v>
      </c>
      <c r="K56">
        <v>129.73094207436699</v>
      </c>
      <c r="L56">
        <v>157.401530696538</v>
      </c>
      <c r="M56">
        <v>160.323319490014</v>
      </c>
      <c r="N56">
        <v>153.50113441284699</v>
      </c>
      <c r="O56">
        <v>135.19812100798899</v>
      </c>
      <c r="P56">
        <v>155.385681306983</v>
      </c>
      <c r="Q56">
        <v>150.96215965412401</v>
      </c>
      <c r="R56">
        <v>151.94736952755201</v>
      </c>
      <c r="S56">
        <v>0</v>
      </c>
      <c r="T56">
        <v>171.402226325443</v>
      </c>
      <c r="U56">
        <v>132.756990659358</v>
      </c>
      <c r="V56">
        <v>133.525192687811</v>
      </c>
      <c r="W56">
        <v>168.688625968444</v>
      </c>
      <c r="X56">
        <v>197.54675907801399</v>
      </c>
      <c r="Y56">
        <v>133.93987870151099</v>
      </c>
      <c r="Z56">
        <v>134.82549819183899</v>
      </c>
      <c r="AA56">
        <v>153.97499318081799</v>
      </c>
      <c r="AB56">
        <v>129.603719260319</v>
      </c>
      <c r="AC56">
        <v>157.29734459935401</v>
      </c>
      <c r="AD56">
        <v>160.244869170046</v>
      </c>
      <c r="AE56">
        <v>153.39131343527899</v>
      </c>
      <c r="AF56">
        <v>135.04119669208501</v>
      </c>
      <c r="AG56">
        <v>155.385681306983</v>
      </c>
      <c r="AH56">
        <v>150.77342667521199</v>
      </c>
      <c r="AI56">
        <v>151.84540897136</v>
      </c>
      <c r="AJ56">
        <v>0</v>
      </c>
      <c r="AK56">
        <v>171.402226325443</v>
      </c>
      <c r="AL56">
        <v>132.756990659358</v>
      </c>
      <c r="AM56">
        <v>133.525192687811</v>
      </c>
      <c r="AN56">
        <v>168.688625968444</v>
      </c>
      <c r="AO56">
        <v>197.54675907801399</v>
      </c>
      <c r="AP56">
        <v>133.93987870151099</v>
      </c>
      <c r="AQ56">
        <v>134.82549819183899</v>
      </c>
      <c r="AR56">
        <v>153.97499318081799</v>
      </c>
      <c r="AS56">
        <v>129.603719260319</v>
      </c>
      <c r="AT56">
        <v>157.29734459935401</v>
      </c>
      <c r="AU56">
        <v>160.244869170046</v>
      </c>
      <c r="AV56">
        <v>153.39131343527899</v>
      </c>
      <c r="AW56">
        <v>135.04119669208501</v>
      </c>
      <c r="AX56">
        <v>155.385681306983</v>
      </c>
      <c r="AY56">
        <v>150.77342667521199</v>
      </c>
      <c r="AZ56">
        <v>151.84540897136</v>
      </c>
    </row>
    <row r="57" spans="2:52" x14ac:dyDescent="0.25">
      <c r="B57">
        <v>2020</v>
      </c>
      <c r="C57">
        <v>171.40222632544342</v>
      </c>
      <c r="D57">
        <v>132.87305025449351</v>
      </c>
      <c r="E57">
        <v>133.53043691472283</v>
      </c>
      <c r="F57">
        <v>168.75748752137187</v>
      </c>
      <c r="G57">
        <v>197.61163123033401</v>
      </c>
      <c r="H57">
        <v>134.10903165488685</v>
      </c>
      <c r="I57">
        <v>134.82549819183936</v>
      </c>
      <c r="J57">
        <v>153.99490466990611</v>
      </c>
      <c r="K57">
        <v>129.73094207436671</v>
      </c>
      <c r="L57">
        <v>157.40153069653817</v>
      </c>
      <c r="M57">
        <v>160.323319490014</v>
      </c>
      <c r="N57">
        <v>153.50113441284697</v>
      </c>
      <c r="O57">
        <v>135.1981210079893</v>
      </c>
      <c r="P57">
        <v>155.38568130698258</v>
      </c>
      <c r="Q57">
        <v>150.96215965412429</v>
      </c>
      <c r="R57">
        <v>151.94736952755233</v>
      </c>
      <c r="S57">
        <v>0</v>
      </c>
      <c r="T57">
        <v>171.40222632544342</v>
      </c>
      <c r="U57">
        <v>132.75699065935751</v>
      </c>
      <c r="V57">
        <v>133.52519268781083</v>
      </c>
      <c r="W57">
        <v>168.68862596844386</v>
      </c>
      <c r="X57">
        <v>197.54675907801402</v>
      </c>
      <c r="Y57">
        <v>133.93987870151085</v>
      </c>
      <c r="Z57">
        <v>134.82549819183936</v>
      </c>
      <c r="AA57">
        <v>153.9749931808181</v>
      </c>
      <c r="AB57">
        <v>129.60371926031871</v>
      </c>
      <c r="AC57">
        <v>157.29734459935418</v>
      </c>
      <c r="AD57">
        <v>160.244869170046</v>
      </c>
      <c r="AE57">
        <v>153.39131343527896</v>
      </c>
      <c r="AF57">
        <v>135.04119669208529</v>
      </c>
      <c r="AG57">
        <v>155.38568130698258</v>
      </c>
      <c r="AH57">
        <v>150.77342667521231</v>
      </c>
      <c r="AI57">
        <v>151.84540897136031</v>
      </c>
      <c r="AJ57">
        <v>0</v>
      </c>
      <c r="AK57">
        <v>171.40222632544342</v>
      </c>
      <c r="AL57">
        <v>132.75699065935751</v>
      </c>
      <c r="AM57">
        <v>133.52519268781083</v>
      </c>
      <c r="AN57">
        <v>168.68862596844386</v>
      </c>
      <c r="AO57">
        <v>197.54675907801402</v>
      </c>
      <c r="AP57">
        <v>133.93987870151085</v>
      </c>
      <c r="AQ57">
        <v>134.82549819183936</v>
      </c>
      <c r="AR57">
        <v>153.9749931808181</v>
      </c>
      <c r="AS57">
        <v>129.60371926031871</v>
      </c>
      <c r="AT57">
        <v>157.29734459935418</v>
      </c>
      <c r="AU57">
        <v>160.244869170046</v>
      </c>
      <c r="AV57">
        <v>153.39131343527896</v>
      </c>
      <c r="AW57">
        <v>135.04119669208529</v>
      </c>
      <c r="AX57">
        <v>155.38568130698258</v>
      </c>
      <c r="AY57">
        <v>150.77342667521231</v>
      </c>
      <c r="AZ57">
        <v>151.84540897136031</v>
      </c>
    </row>
    <row r="58" spans="2:52" x14ac:dyDescent="0.25">
      <c r="B58">
        <v>2021</v>
      </c>
      <c r="C58">
        <v>168.58566329009716</v>
      </c>
      <c r="D58">
        <v>130.77908456344289</v>
      </c>
      <c r="E58">
        <v>131.39976435246183</v>
      </c>
      <c r="F58">
        <v>164.06326878162378</v>
      </c>
      <c r="G58">
        <v>196.72721019981356</v>
      </c>
      <c r="H58">
        <v>133.00373607211702</v>
      </c>
      <c r="I58">
        <v>133.27466753007721</v>
      </c>
      <c r="J58">
        <v>153.65170599850634</v>
      </c>
      <c r="K58">
        <v>130.44670578939866</v>
      </c>
      <c r="L58">
        <v>153.37612797949106</v>
      </c>
      <c r="M58">
        <v>157.57991297165356</v>
      </c>
      <c r="N58">
        <v>151.74791102817989</v>
      </c>
      <c r="O58">
        <v>133.11745501687608</v>
      </c>
      <c r="P58">
        <v>156.50877923152632</v>
      </c>
      <c r="Q58">
        <v>148.43992014458124</v>
      </c>
      <c r="R58">
        <v>150.93101565086477</v>
      </c>
      <c r="S58">
        <v>0</v>
      </c>
      <c r="T58">
        <v>168.01365328933105</v>
      </c>
      <c r="U58">
        <v>130.15349718378789</v>
      </c>
      <c r="V58">
        <v>129.87782056810977</v>
      </c>
      <c r="W58">
        <v>162.90054120857093</v>
      </c>
      <c r="X58">
        <v>196.3407420924259</v>
      </c>
      <c r="Y58">
        <v>132.03075860102163</v>
      </c>
      <c r="Z58">
        <v>131.40174799685661</v>
      </c>
      <c r="AA58">
        <v>152.71730994470053</v>
      </c>
      <c r="AB58">
        <v>129.3272435698525</v>
      </c>
      <c r="AC58">
        <v>152.45692162732016</v>
      </c>
      <c r="AD58">
        <v>156.64997891596065</v>
      </c>
      <c r="AE58">
        <v>150.7426596841421</v>
      </c>
      <c r="AF58">
        <v>132.46124190267636</v>
      </c>
      <c r="AG58">
        <v>155.37665019078531</v>
      </c>
      <c r="AH58">
        <v>147.49055566280813</v>
      </c>
      <c r="AI58">
        <v>150.12516080201939</v>
      </c>
      <c r="AJ58">
        <v>0</v>
      </c>
      <c r="AK58">
        <v>165.27957031355089</v>
      </c>
      <c r="AL58">
        <v>128.53219512175724</v>
      </c>
      <c r="AM58">
        <v>128.22487371927531</v>
      </c>
      <c r="AN58">
        <v>160.52193668910735</v>
      </c>
      <c r="AO58">
        <v>193.8626110457412</v>
      </c>
      <c r="AP58">
        <v>129.96312925704831</v>
      </c>
      <c r="AQ58">
        <v>129.63709861022858</v>
      </c>
      <c r="AR58">
        <v>150.52706572165482</v>
      </c>
      <c r="AS58">
        <v>127.5174809998359</v>
      </c>
      <c r="AT58">
        <v>150.50398942033908</v>
      </c>
      <c r="AU58">
        <v>154.90920036208291</v>
      </c>
      <c r="AV58">
        <v>148.43943510376388</v>
      </c>
      <c r="AW58">
        <v>130.59195240813287</v>
      </c>
      <c r="AX58">
        <v>153.34975762235649</v>
      </c>
      <c r="AY58">
        <v>145.44725833260921</v>
      </c>
      <c r="AZ58">
        <v>147.77200750854448</v>
      </c>
    </row>
    <row r="59" spans="2:52" x14ac:dyDescent="0.25">
      <c r="B59">
        <v>2022</v>
      </c>
      <c r="C59">
        <v>165.7691002547509</v>
      </c>
      <c r="D59">
        <v>128.68511887239231</v>
      </c>
      <c r="E59">
        <v>129.26909179020083</v>
      </c>
      <c r="F59">
        <v>159.36905004187568</v>
      </c>
      <c r="G59">
        <v>195.84278916929316</v>
      </c>
      <c r="H59">
        <v>131.89844048934719</v>
      </c>
      <c r="I59">
        <v>131.72383686831509</v>
      </c>
      <c r="J59">
        <v>153.30850732710655</v>
      </c>
      <c r="K59">
        <v>131.16246950443062</v>
      </c>
      <c r="L59">
        <v>149.35072526244394</v>
      </c>
      <c r="M59">
        <v>154.83650645329311</v>
      </c>
      <c r="N59">
        <v>149.9946876435128</v>
      </c>
      <c r="O59">
        <v>131.03678902576289</v>
      </c>
      <c r="P59">
        <v>157.63187715607</v>
      </c>
      <c r="Q59">
        <v>145.91768063503818</v>
      </c>
      <c r="R59">
        <v>149.91466177417718</v>
      </c>
      <c r="S59">
        <v>0</v>
      </c>
      <c r="T59">
        <v>164.62508025321864</v>
      </c>
      <c r="U59">
        <v>127.5500037082183</v>
      </c>
      <c r="V59">
        <v>126.23044844840871</v>
      </c>
      <c r="W59">
        <v>157.11245644869803</v>
      </c>
      <c r="X59">
        <v>195.13472510683783</v>
      </c>
      <c r="Y59">
        <v>130.12163850053244</v>
      </c>
      <c r="Z59">
        <v>127.97799780187383</v>
      </c>
      <c r="AA59">
        <v>151.45962670858296</v>
      </c>
      <c r="AB59">
        <v>129.05076787938626</v>
      </c>
      <c r="AC59">
        <v>147.61649865528619</v>
      </c>
      <c r="AD59">
        <v>153.05508866187535</v>
      </c>
      <c r="AE59">
        <v>148.09400593300518</v>
      </c>
      <c r="AF59">
        <v>129.88128711326743</v>
      </c>
      <c r="AG59">
        <v>155.36761907458805</v>
      </c>
      <c r="AH59">
        <v>144.20768465040396</v>
      </c>
      <c r="AI59">
        <v>148.40491263267845</v>
      </c>
      <c r="AJ59">
        <v>0</v>
      </c>
      <c r="AK59">
        <v>159.15691430165839</v>
      </c>
      <c r="AL59">
        <v>124.30739958415695</v>
      </c>
      <c r="AM59">
        <v>122.92455475073976</v>
      </c>
      <c r="AN59">
        <v>152.35524740977084</v>
      </c>
      <c r="AO59">
        <v>190.17846301346842</v>
      </c>
      <c r="AP59">
        <v>125.98637981258574</v>
      </c>
      <c r="AQ59">
        <v>124.4486990286178</v>
      </c>
      <c r="AR59">
        <v>147.07913826249151</v>
      </c>
      <c r="AS59">
        <v>125.43124273935305</v>
      </c>
      <c r="AT59">
        <v>143.71063424132402</v>
      </c>
      <c r="AU59">
        <v>149.57353155411985</v>
      </c>
      <c r="AV59">
        <v>143.48755677224878</v>
      </c>
      <c r="AW59">
        <v>126.14270812418047</v>
      </c>
      <c r="AX59">
        <v>151.31383393773035</v>
      </c>
      <c r="AY59">
        <v>140.12108999000611</v>
      </c>
      <c r="AZ59">
        <v>143.69860604572864</v>
      </c>
    </row>
    <row r="60" spans="2:52" x14ac:dyDescent="0.25">
      <c r="B60">
        <v>2023</v>
      </c>
      <c r="C60">
        <v>162.9525372194046</v>
      </c>
      <c r="D60">
        <v>126.59115318134171</v>
      </c>
      <c r="E60">
        <v>127.13841922793982</v>
      </c>
      <c r="F60">
        <v>154.67483130212759</v>
      </c>
      <c r="G60">
        <v>194.95836813877276</v>
      </c>
      <c r="H60">
        <v>130.79314490657737</v>
      </c>
      <c r="I60">
        <v>130.17300620655294</v>
      </c>
      <c r="J60">
        <v>152.96530865570676</v>
      </c>
      <c r="K60">
        <v>131.87823321946254</v>
      </c>
      <c r="L60">
        <v>145.32532254539686</v>
      </c>
      <c r="M60">
        <v>152.09309993493267</v>
      </c>
      <c r="N60">
        <v>148.2414642588457</v>
      </c>
      <c r="O60">
        <v>128.95612303464969</v>
      </c>
      <c r="P60">
        <v>158.75497508061375</v>
      </c>
      <c r="Q60">
        <v>143.3954411254951</v>
      </c>
      <c r="R60">
        <v>148.89830789748959</v>
      </c>
      <c r="S60">
        <v>0</v>
      </c>
      <c r="T60">
        <v>161.23650721710629</v>
      </c>
      <c r="U60">
        <v>124.94651023264868</v>
      </c>
      <c r="V60">
        <v>122.58307632870765</v>
      </c>
      <c r="W60">
        <v>151.3243716888251</v>
      </c>
      <c r="X60">
        <v>193.92870812124977</v>
      </c>
      <c r="Y60">
        <v>128.21251840004322</v>
      </c>
      <c r="Z60">
        <v>124.55424760689107</v>
      </c>
      <c r="AA60">
        <v>150.20194347246539</v>
      </c>
      <c r="AB60">
        <v>128.77429218892001</v>
      </c>
      <c r="AC60">
        <v>142.7760756832522</v>
      </c>
      <c r="AD60">
        <v>149.46019840778999</v>
      </c>
      <c r="AE60">
        <v>145.44535218186832</v>
      </c>
      <c r="AF60">
        <v>127.30133232385853</v>
      </c>
      <c r="AG60">
        <v>155.35858795839079</v>
      </c>
      <c r="AH60">
        <v>140.92481363799979</v>
      </c>
      <c r="AI60">
        <v>146.68466446333747</v>
      </c>
      <c r="AJ60">
        <v>0</v>
      </c>
      <c r="AK60">
        <v>153.03425828976589</v>
      </c>
      <c r="AL60">
        <v>120.0826040465567</v>
      </c>
      <c r="AM60">
        <v>117.62423578220421</v>
      </c>
      <c r="AN60">
        <v>144.18855813043433</v>
      </c>
      <c r="AO60">
        <v>186.49431498119563</v>
      </c>
      <c r="AP60">
        <v>122.00963036812318</v>
      </c>
      <c r="AQ60">
        <v>119.26029944700699</v>
      </c>
      <c r="AR60">
        <v>143.6312108033282</v>
      </c>
      <c r="AS60">
        <v>123.34500447887024</v>
      </c>
      <c r="AT60">
        <v>136.91727906230892</v>
      </c>
      <c r="AU60">
        <v>144.23786274615679</v>
      </c>
      <c r="AV60">
        <v>138.5356784407337</v>
      </c>
      <c r="AW60">
        <v>121.69346384022808</v>
      </c>
      <c r="AX60">
        <v>149.27791025310424</v>
      </c>
      <c r="AY60">
        <v>134.79492164740304</v>
      </c>
      <c r="AZ60">
        <v>139.62520458291277</v>
      </c>
    </row>
    <row r="61" spans="2:52" x14ac:dyDescent="0.25">
      <c r="B61">
        <v>2024</v>
      </c>
      <c r="C61">
        <v>160.13597418405834</v>
      </c>
      <c r="D61">
        <v>124.49718749029111</v>
      </c>
      <c r="E61">
        <v>125.00774666567881</v>
      </c>
      <c r="F61">
        <v>149.98061256237949</v>
      </c>
      <c r="G61">
        <v>194.0739471082523</v>
      </c>
      <c r="H61">
        <v>129.68784932380754</v>
      </c>
      <c r="I61">
        <v>128.62217554479079</v>
      </c>
      <c r="J61">
        <v>152.62210998430697</v>
      </c>
      <c r="K61">
        <v>132.5939969344945</v>
      </c>
      <c r="L61">
        <v>141.29991982834974</v>
      </c>
      <c r="M61">
        <v>149.34969341657222</v>
      </c>
      <c r="N61">
        <v>146.48824087417862</v>
      </c>
      <c r="O61">
        <v>126.8754570435365</v>
      </c>
      <c r="P61">
        <v>159.87807300515749</v>
      </c>
      <c r="Q61">
        <v>140.87320161595204</v>
      </c>
      <c r="R61">
        <v>147.881954020802</v>
      </c>
      <c r="S61">
        <v>0</v>
      </c>
      <c r="T61">
        <v>157.84793418099389</v>
      </c>
      <c r="U61">
        <v>122.34301675707907</v>
      </c>
      <c r="V61">
        <v>118.93570420900659</v>
      </c>
      <c r="W61">
        <v>145.53628692895217</v>
      </c>
      <c r="X61">
        <v>192.72269113566171</v>
      </c>
      <c r="Y61">
        <v>126.30339829955402</v>
      </c>
      <c r="Z61">
        <v>121.13049741190827</v>
      </c>
      <c r="AA61">
        <v>148.94426023634782</v>
      </c>
      <c r="AB61">
        <v>128.49781649845377</v>
      </c>
      <c r="AC61">
        <v>137.93565271121821</v>
      </c>
      <c r="AD61">
        <v>145.86530815370466</v>
      </c>
      <c r="AE61">
        <v>142.7966984307314</v>
      </c>
      <c r="AF61">
        <v>124.72137753444963</v>
      </c>
      <c r="AG61">
        <v>155.34955684219355</v>
      </c>
      <c r="AH61">
        <v>137.64194262559562</v>
      </c>
      <c r="AI61">
        <v>144.96441629399652</v>
      </c>
      <c r="AJ61">
        <v>0</v>
      </c>
      <c r="AK61">
        <v>146.91160227787338</v>
      </c>
      <c r="AL61">
        <v>115.85780850895641</v>
      </c>
      <c r="AM61">
        <v>112.32391681366867</v>
      </c>
      <c r="AN61">
        <v>136.02186885109782</v>
      </c>
      <c r="AO61">
        <v>182.81016694892287</v>
      </c>
      <c r="AP61">
        <v>118.03288092366063</v>
      </c>
      <c r="AQ61">
        <v>114.0718998653962</v>
      </c>
      <c r="AR61">
        <v>140.18328334416489</v>
      </c>
      <c r="AS61">
        <v>121.25876621838741</v>
      </c>
      <c r="AT61">
        <v>130.12392388329388</v>
      </c>
      <c r="AU61">
        <v>138.90219393819373</v>
      </c>
      <c r="AV61">
        <v>133.5838001092186</v>
      </c>
      <c r="AW61">
        <v>117.24421955627568</v>
      </c>
      <c r="AX61">
        <v>147.24198656847813</v>
      </c>
      <c r="AY61">
        <v>129.46875330479995</v>
      </c>
      <c r="AZ61">
        <v>135.55180312009693</v>
      </c>
    </row>
    <row r="62" spans="2:52" x14ac:dyDescent="0.25">
      <c r="B62">
        <v>2025</v>
      </c>
      <c r="C62">
        <v>157.31941114871208</v>
      </c>
      <c r="D62">
        <v>122.4032217992405</v>
      </c>
      <c r="E62">
        <v>122.87707410341778</v>
      </c>
      <c r="F62">
        <v>145.2863938226314</v>
      </c>
      <c r="G62">
        <v>193.18952607773184</v>
      </c>
      <c r="H62">
        <v>128.58255374103769</v>
      </c>
      <c r="I62">
        <v>127.07134488302862</v>
      </c>
      <c r="J62">
        <v>152.27891131290718</v>
      </c>
      <c r="K62">
        <v>133.30976064952645</v>
      </c>
      <c r="L62">
        <v>137.27451711130263</v>
      </c>
      <c r="M62">
        <v>146.60628689821181</v>
      </c>
      <c r="N62">
        <v>144.73501748951151</v>
      </c>
      <c r="O62">
        <v>124.79479105242328</v>
      </c>
      <c r="P62">
        <v>161.00117092970117</v>
      </c>
      <c r="Q62">
        <v>138.35096210640896</v>
      </c>
      <c r="R62">
        <v>146.86560014411438</v>
      </c>
      <c r="S62">
        <v>0</v>
      </c>
      <c r="T62">
        <v>154.45936114488148</v>
      </c>
      <c r="U62">
        <v>119.73952328150943</v>
      </c>
      <c r="V62">
        <v>115.2883320893055</v>
      </c>
      <c r="W62">
        <v>139.74820216907921</v>
      </c>
      <c r="X62">
        <v>191.51667415007358</v>
      </c>
      <c r="Y62">
        <v>124.39427819906479</v>
      </c>
      <c r="Z62">
        <v>117.70674721692549</v>
      </c>
      <c r="AA62">
        <v>147.68657700023022</v>
      </c>
      <c r="AB62">
        <v>128.22134080798753</v>
      </c>
      <c r="AC62">
        <v>133.09522973918419</v>
      </c>
      <c r="AD62">
        <v>142.2704178996193</v>
      </c>
      <c r="AE62">
        <v>140.14804467959451</v>
      </c>
      <c r="AF62">
        <v>122.1414227450407</v>
      </c>
      <c r="AG62">
        <v>155.34052572599626</v>
      </c>
      <c r="AH62">
        <v>134.35907161319145</v>
      </c>
      <c r="AI62">
        <v>143.24416812465557</v>
      </c>
      <c r="AJ62">
        <v>0</v>
      </c>
      <c r="AK62">
        <v>140.78894626598083</v>
      </c>
      <c r="AL62">
        <v>111.63301297135612</v>
      </c>
      <c r="AM62">
        <v>107.02359784513311</v>
      </c>
      <c r="AN62">
        <v>127.85517957176128</v>
      </c>
      <c r="AO62">
        <v>179.12601891665005</v>
      </c>
      <c r="AP62">
        <v>114.05613147919804</v>
      </c>
      <c r="AQ62">
        <v>108.88350028378539</v>
      </c>
      <c r="AR62">
        <v>136.73535588500158</v>
      </c>
      <c r="AS62">
        <v>119.17252795790455</v>
      </c>
      <c r="AT62">
        <v>123.33056870427876</v>
      </c>
      <c r="AU62">
        <v>133.56652513023062</v>
      </c>
      <c r="AV62">
        <v>128.63192177770344</v>
      </c>
      <c r="AW62">
        <v>112.79497527232326</v>
      </c>
      <c r="AX62">
        <v>145.20606288385201</v>
      </c>
      <c r="AY62">
        <v>124.14258496219682</v>
      </c>
      <c r="AZ62">
        <v>131.47840165728104</v>
      </c>
    </row>
    <row r="63" spans="2:52" x14ac:dyDescent="0.25">
      <c r="B63">
        <v>2026</v>
      </c>
      <c r="C63">
        <v>156.71847111334336</v>
      </c>
      <c r="D63">
        <v>121.24475382299605</v>
      </c>
      <c r="E63">
        <v>122.54410140912194</v>
      </c>
      <c r="F63">
        <v>144.35548885289563</v>
      </c>
      <c r="G63">
        <v>191.37449090323616</v>
      </c>
      <c r="H63">
        <v>127.82410961565436</v>
      </c>
      <c r="I63">
        <v>127.59731314704393</v>
      </c>
      <c r="J63">
        <v>151.22523432503485</v>
      </c>
      <c r="K63">
        <v>131.99584569369242</v>
      </c>
      <c r="L63">
        <v>136.76592729861423</v>
      </c>
      <c r="M63">
        <v>145.67250904355717</v>
      </c>
      <c r="N63">
        <v>144.25909664840637</v>
      </c>
      <c r="O63">
        <v>124.21402630662519</v>
      </c>
      <c r="P63">
        <v>159.42292947996833</v>
      </c>
      <c r="Q63">
        <v>137.33476593102071</v>
      </c>
      <c r="R63">
        <v>146.2390519741048</v>
      </c>
      <c r="S63">
        <v>0</v>
      </c>
      <c r="T63">
        <v>153.50389632310649</v>
      </c>
      <c r="U63">
        <v>117.99776939818159</v>
      </c>
      <c r="V63">
        <v>112.72314837154732</v>
      </c>
      <c r="W63">
        <v>137.44504186873104</v>
      </c>
      <c r="X63">
        <v>188.98368848941419</v>
      </c>
      <c r="Y63">
        <v>123.29172317302213</v>
      </c>
      <c r="Z63">
        <v>116.14980328559437</v>
      </c>
      <c r="AA63">
        <v>144.52193375792609</v>
      </c>
      <c r="AB63">
        <v>124.67948852826854</v>
      </c>
      <c r="AC63">
        <v>131.85237319091021</v>
      </c>
      <c r="AD63">
        <v>140.68565585801903</v>
      </c>
      <c r="AE63">
        <v>139.65083078378973</v>
      </c>
      <c r="AF63">
        <v>120.99392140361856</v>
      </c>
      <c r="AG63">
        <v>150.70236748937887</v>
      </c>
      <c r="AH63">
        <v>132.53500816627596</v>
      </c>
      <c r="AI63">
        <v>141.77661394718578</v>
      </c>
      <c r="AJ63">
        <v>0</v>
      </c>
      <c r="AK63">
        <v>129.60542144199292</v>
      </c>
      <c r="AL63">
        <v>104.36161938270871</v>
      </c>
      <c r="AM63">
        <v>99.873973042375496</v>
      </c>
      <c r="AN63">
        <v>117.82717150367731</v>
      </c>
      <c r="AO63">
        <v>162.52959769862844</v>
      </c>
      <c r="AP63">
        <v>106.687173279338</v>
      </c>
      <c r="AQ63">
        <v>102.00985949742031</v>
      </c>
      <c r="AR63">
        <v>126.21548455909766</v>
      </c>
      <c r="AS63">
        <v>111.17810939254845</v>
      </c>
      <c r="AT63">
        <v>115.02913531727474</v>
      </c>
      <c r="AU63">
        <v>123.09941484920557</v>
      </c>
      <c r="AV63">
        <v>120.19081223702125</v>
      </c>
      <c r="AW63">
        <v>105.48467397731964</v>
      </c>
      <c r="AX63">
        <v>134.42369791340133</v>
      </c>
      <c r="AY63">
        <v>114.9966511478128</v>
      </c>
      <c r="AZ63">
        <v>121.86388419515868</v>
      </c>
    </row>
    <row r="64" spans="2:52" x14ac:dyDescent="0.25">
      <c r="B64">
        <v>2027</v>
      </c>
      <c r="C64">
        <v>156.11753107797469</v>
      </c>
      <c r="D64">
        <v>120.08628584675159</v>
      </c>
      <c r="E64">
        <v>122.21112871482609</v>
      </c>
      <c r="F64">
        <v>143.4245838831599</v>
      </c>
      <c r="G64">
        <v>189.55945572874049</v>
      </c>
      <c r="H64">
        <v>127.06566549027104</v>
      </c>
      <c r="I64">
        <v>128.12328141105925</v>
      </c>
      <c r="J64">
        <v>150.17155733716245</v>
      </c>
      <c r="K64">
        <v>130.68193073785838</v>
      </c>
      <c r="L64">
        <v>136.2573374859258</v>
      </c>
      <c r="M64">
        <v>144.73873118890259</v>
      </c>
      <c r="N64">
        <v>143.78317580730123</v>
      </c>
      <c r="O64">
        <v>123.63326156082709</v>
      </c>
      <c r="P64">
        <v>157.84468803023546</v>
      </c>
      <c r="Q64">
        <v>136.31856975563244</v>
      </c>
      <c r="R64">
        <v>145.61250380409521</v>
      </c>
      <c r="S64">
        <v>0</v>
      </c>
      <c r="T64">
        <v>152.54843150133149</v>
      </c>
      <c r="U64">
        <v>116.25601551485374</v>
      </c>
      <c r="V64">
        <v>110.15796465378912</v>
      </c>
      <c r="W64">
        <v>135.14188156838284</v>
      </c>
      <c r="X64">
        <v>186.4507028287548</v>
      </c>
      <c r="Y64">
        <v>122.1891681469795</v>
      </c>
      <c r="Z64">
        <v>114.59285935426323</v>
      </c>
      <c r="AA64">
        <v>141.35729051562197</v>
      </c>
      <c r="AB64">
        <v>121.13763624854951</v>
      </c>
      <c r="AC64">
        <v>130.60951664263627</v>
      </c>
      <c r="AD64">
        <v>139.10089381641876</v>
      </c>
      <c r="AE64">
        <v>139.15361688798498</v>
      </c>
      <c r="AF64">
        <v>119.84642006219643</v>
      </c>
      <c r="AG64">
        <v>146.06420925276149</v>
      </c>
      <c r="AH64">
        <v>130.7109447193605</v>
      </c>
      <c r="AI64">
        <v>140.30905976971601</v>
      </c>
      <c r="AJ64">
        <v>0</v>
      </c>
      <c r="AK64">
        <v>118.42189661800504</v>
      </c>
      <c r="AL64">
        <v>97.090225794061283</v>
      </c>
      <c r="AM64">
        <v>92.724348239617868</v>
      </c>
      <c r="AN64">
        <v>107.79916343559336</v>
      </c>
      <c r="AO64">
        <v>145.93317648060682</v>
      </c>
      <c r="AP64">
        <v>99.318215079477952</v>
      </c>
      <c r="AQ64">
        <v>95.136218711055221</v>
      </c>
      <c r="AR64">
        <v>115.69561323319377</v>
      </c>
      <c r="AS64">
        <v>103.18369082719235</v>
      </c>
      <c r="AT64">
        <v>106.72770193027071</v>
      </c>
      <c r="AU64">
        <v>112.6323045681805</v>
      </c>
      <c r="AV64">
        <v>111.74970269633903</v>
      </c>
      <c r="AW64">
        <v>98.174372682316033</v>
      </c>
      <c r="AX64">
        <v>123.64133294295063</v>
      </c>
      <c r="AY64">
        <v>105.85071733342878</v>
      </c>
      <c r="AZ64">
        <v>112.24936673303628</v>
      </c>
    </row>
    <row r="65" spans="2:52" x14ac:dyDescent="0.25">
      <c r="B65">
        <v>2028</v>
      </c>
      <c r="C65">
        <v>155.516591042606</v>
      </c>
      <c r="D65">
        <v>118.92781787050714</v>
      </c>
      <c r="E65">
        <v>121.87815602053023</v>
      </c>
      <c r="F65">
        <v>142.49367891342416</v>
      </c>
      <c r="G65">
        <v>187.74442055424481</v>
      </c>
      <c r="H65">
        <v>126.30722136488774</v>
      </c>
      <c r="I65">
        <v>128.6492496750746</v>
      </c>
      <c r="J65">
        <v>149.11788034929009</v>
      </c>
      <c r="K65">
        <v>129.36801578202432</v>
      </c>
      <c r="L65">
        <v>135.74874767323738</v>
      </c>
      <c r="M65">
        <v>143.80495333424798</v>
      </c>
      <c r="N65">
        <v>143.3072549661961</v>
      </c>
      <c r="O65">
        <v>123.052496815029</v>
      </c>
      <c r="P65">
        <v>156.26644658050259</v>
      </c>
      <c r="Q65">
        <v>135.30237358024416</v>
      </c>
      <c r="R65">
        <v>144.98595563408563</v>
      </c>
      <c r="S65">
        <v>0</v>
      </c>
      <c r="T65">
        <v>151.5929666795565</v>
      </c>
      <c r="U65">
        <v>114.51426163152587</v>
      </c>
      <c r="V65">
        <v>107.59278093603095</v>
      </c>
      <c r="W65">
        <v>132.83872126803467</v>
      </c>
      <c r="X65">
        <v>183.91771716809541</v>
      </c>
      <c r="Y65">
        <v>121.08661312093685</v>
      </c>
      <c r="Z65">
        <v>113.03591542293211</v>
      </c>
      <c r="AA65">
        <v>138.19264727331785</v>
      </c>
      <c r="AB65">
        <v>117.59578396883052</v>
      </c>
      <c r="AC65">
        <v>129.36666009436232</v>
      </c>
      <c r="AD65">
        <v>137.51613177481846</v>
      </c>
      <c r="AE65">
        <v>138.6564029921802</v>
      </c>
      <c r="AF65">
        <v>118.69891872077429</v>
      </c>
      <c r="AG65">
        <v>141.4260510161441</v>
      </c>
      <c r="AH65">
        <v>128.88688127244504</v>
      </c>
      <c r="AI65">
        <v>138.84150559224625</v>
      </c>
      <c r="AJ65">
        <v>0</v>
      </c>
      <c r="AK65">
        <v>107.23837179401717</v>
      </c>
      <c r="AL65">
        <v>89.818832205413869</v>
      </c>
      <c r="AM65">
        <v>85.574723436860239</v>
      </c>
      <c r="AN65">
        <v>97.77115536750938</v>
      </c>
      <c r="AO65">
        <v>129.3367552625852</v>
      </c>
      <c r="AP65">
        <v>91.949256879617906</v>
      </c>
      <c r="AQ65">
        <v>88.262577924690135</v>
      </c>
      <c r="AR65">
        <v>105.17574190728986</v>
      </c>
      <c r="AS65">
        <v>95.189272261836251</v>
      </c>
      <c r="AT65">
        <v>98.426268543266673</v>
      </c>
      <c r="AU65">
        <v>102.16519428715544</v>
      </c>
      <c r="AV65">
        <v>103.30859315565684</v>
      </c>
      <c r="AW65">
        <v>90.864071387312435</v>
      </c>
      <c r="AX65">
        <v>112.85896797249994</v>
      </c>
      <c r="AY65">
        <v>96.704783519044739</v>
      </c>
      <c r="AZ65">
        <v>102.63484927091392</v>
      </c>
    </row>
    <row r="66" spans="2:52" x14ac:dyDescent="0.25">
      <c r="B66">
        <v>2029</v>
      </c>
      <c r="C66">
        <v>154.91565100723733</v>
      </c>
      <c r="D66">
        <v>117.76934989426269</v>
      </c>
      <c r="E66">
        <v>121.54518332623437</v>
      </c>
      <c r="F66">
        <v>141.5627739436884</v>
      </c>
      <c r="G66">
        <v>185.92938537974914</v>
      </c>
      <c r="H66">
        <v>125.54877723950443</v>
      </c>
      <c r="I66">
        <v>129.17521793908989</v>
      </c>
      <c r="J66">
        <v>148.0642033614177</v>
      </c>
      <c r="K66">
        <v>128.05410082619028</v>
      </c>
      <c r="L66">
        <v>135.24015786054898</v>
      </c>
      <c r="M66">
        <v>142.87117547959338</v>
      </c>
      <c r="N66">
        <v>142.83133412509096</v>
      </c>
      <c r="O66">
        <v>122.47173206923091</v>
      </c>
      <c r="P66">
        <v>154.68820513076972</v>
      </c>
      <c r="Q66">
        <v>134.28617740485589</v>
      </c>
      <c r="R66">
        <v>144.35940746407604</v>
      </c>
      <c r="S66">
        <v>0</v>
      </c>
      <c r="T66">
        <v>150.6375018577815</v>
      </c>
      <c r="U66">
        <v>112.77250774819802</v>
      </c>
      <c r="V66">
        <v>105.02759721827275</v>
      </c>
      <c r="W66">
        <v>130.53556096768648</v>
      </c>
      <c r="X66">
        <v>181.38473150743599</v>
      </c>
      <c r="Y66">
        <v>119.98405809489421</v>
      </c>
      <c r="Z66">
        <v>111.47897149160099</v>
      </c>
      <c r="AA66">
        <v>135.02800403101372</v>
      </c>
      <c r="AB66">
        <v>114.05393168911152</v>
      </c>
      <c r="AC66">
        <v>128.12380354608837</v>
      </c>
      <c r="AD66">
        <v>135.93136973321819</v>
      </c>
      <c r="AE66">
        <v>138.15918909637543</v>
      </c>
      <c r="AF66">
        <v>117.55141737935216</v>
      </c>
      <c r="AG66">
        <v>136.78789277952671</v>
      </c>
      <c r="AH66">
        <v>127.06281782552958</v>
      </c>
      <c r="AI66">
        <v>137.37395141477646</v>
      </c>
      <c r="AJ66">
        <v>0</v>
      </c>
      <c r="AK66">
        <v>96.054846970029274</v>
      </c>
      <c r="AL66">
        <v>82.547438616766442</v>
      </c>
      <c r="AM66">
        <v>78.425098634102611</v>
      </c>
      <c r="AN66">
        <v>87.743147299425416</v>
      </c>
      <c r="AO66">
        <v>112.74033404456361</v>
      </c>
      <c r="AP66">
        <v>84.58029867975786</v>
      </c>
      <c r="AQ66">
        <v>81.388937138325034</v>
      </c>
      <c r="AR66">
        <v>94.655870581385955</v>
      </c>
      <c r="AS66">
        <v>87.194853696480138</v>
      </c>
      <c r="AT66">
        <v>90.124835156262634</v>
      </c>
      <c r="AU66">
        <v>91.698084006130387</v>
      </c>
      <c r="AV66">
        <v>94.867483614974617</v>
      </c>
      <c r="AW66">
        <v>83.553770092308824</v>
      </c>
      <c r="AX66">
        <v>102.07660300204925</v>
      </c>
      <c r="AY66">
        <v>87.558849704660702</v>
      </c>
      <c r="AZ66">
        <v>93.020331808791525</v>
      </c>
    </row>
    <row r="67" spans="2:52" x14ac:dyDescent="0.25">
      <c r="B67">
        <v>2030</v>
      </c>
      <c r="C67">
        <v>154.31471097186864</v>
      </c>
      <c r="D67">
        <v>116.61088191801824</v>
      </c>
      <c r="E67">
        <v>121.21221063193852</v>
      </c>
      <c r="F67">
        <v>140.63186897395263</v>
      </c>
      <c r="G67">
        <v>184.11435020525346</v>
      </c>
      <c r="H67">
        <v>124.79033311412111</v>
      </c>
      <c r="I67">
        <v>129.70118620310521</v>
      </c>
      <c r="J67">
        <v>147.01052637354533</v>
      </c>
      <c r="K67">
        <v>126.74018587035621</v>
      </c>
      <c r="L67">
        <v>134.73156804786055</v>
      </c>
      <c r="M67">
        <v>141.9373976249388</v>
      </c>
      <c r="N67">
        <v>142.35541328398583</v>
      </c>
      <c r="O67">
        <v>121.89096732343282</v>
      </c>
      <c r="P67">
        <v>153.10996368103685</v>
      </c>
      <c r="Q67">
        <v>133.26998122946762</v>
      </c>
      <c r="R67">
        <v>143.73285929406646</v>
      </c>
      <c r="S67">
        <v>0</v>
      </c>
      <c r="T67">
        <v>149.68203703600648</v>
      </c>
      <c r="U67">
        <v>111.03075386487015</v>
      </c>
      <c r="V67">
        <v>102.46241350051454</v>
      </c>
      <c r="W67">
        <v>128.23240066733831</v>
      </c>
      <c r="X67">
        <v>178.85174584677659</v>
      </c>
      <c r="Y67">
        <v>118.88150306885156</v>
      </c>
      <c r="Z67">
        <v>109.92202756026984</v>
      </c>
      <c r="AA67">
        <v>131.86336078870957</v>
      </c>
      <c r="AB67">
        <v>110.5120794093925</v>
      </c>
      <c r="AC67">
        <v>126.88094699781439</v>
      </c>
      <c r="AD67">
        <v>134.34660769161789</v>
      </c>
      <c r="AE67">
        <v>137.66197520057068</v>
      </c>
      <c r="AF67">
        <v>116.40391603793002</v>
      </c>
      <c r="AG67">
        <v>132.1497345429093</v>
      </c>
      <c r="AH67">
        <v>125.23875437861409</v>
      </c>
      <c r="AI67">
        <v>135.90639723730669</v>
      </c>
      <c r="AJ67">
        <v>0</v>
      </c>
      <c r="AK67">
        <v>84.871322146041379</v>
      </c>
      <c r="AL67">
        <v>75.276045028119015</v>
      </c>
      <c r="AM67">
        <v>71.275473831344982</v>
      </c>
      <c r="AN67">
        <v>77.715139231341439</v>
      </c>
      <c r="AO67">
        <v>96.143912826541992</v>
      </c>
      <c r="AP67">
        <v>77.2113404798978</v>
      </c>
      <c r="AQ67">
        <v>74.515296351959961</v>
      </c>
      <c r="AR67">
        <v>84.135999255482048</v>
      </c>
      <c r="AS67">
        <v>79.200435131124038</v>
      </c>
      <c r="AT67">
        <v>81.823401769258609</v>
      </c>
      <c r="AU67">
        <v>81.230973725105315</v>
      </c>
      <c r="AV67">
        <v>86.426374074292411</v>
      </c>
      <c r="AW67">
        <v>76.243468797305212</v>
      </c>
      <c r="AX67">
        <v>91.294238031598553</v>
      </c>
      <c r="AY67">
        <v>78.412915890276665</v>
      </c>
      <c r="AZ67">
        <v>83.405814346669132</v>
      </c>
    </row>
    <row r="68" spans="2:52" x14ac:dyDescent="0.25">
      <c r="B68">
        <v>2031</v>
      </c>
      <c r="C68">
        <v>153.40029399391878</v>
      </c>
      <c r="D68">
        <v>116.0354904865199</v>
      </c>
      <c r="E68">
        <v>120.50606622909064</v>
      </c>
      <c r="F68">
        <v>139.63696780479611</v>
      </c>
      <c r="G68">
        <v>182.43087571324412</v>
      </c>
      <c r="H68">
        <v>124.14108244652863</v>
      </c>
      <c r="I68">
        <v>129.59435100213418</v>
      </c>
      <c r="J68">
        <v>146.04257013558114</v>
      </c>
      <c r="K68">
        <v>126.09661324193803</v>
      </c>
      <c r="L68">
        <v>134.68173503435889</v>
      </c>
      <c r="M68">
        <v>140.91345617273953</v>
      </c>
      <c r="N68">
        <v>142.00537645215357</v>
      </c>
      <c r="O68">
        <v>121.52207959862767</v>
      </c>
      <c r="P68">
        <v>151.79451924064418</v>
      </c>
      <c r="Q68">
        <v>132.12370691222182</v>
      </c>
      <c r="R68">
        <v>142.95686459857308</v>
      </c>
      <c r="S68">
        <v>0</v>
      </c>
      <c r="T68">
        <v>148.25326320484578</v>
      </c>
      <c r="U68">
        <v>109.19022325901241</v>
      </c>
      <c r="V68">
        <v>99.909631811375277</v>
      </c>
      <c r="W68">
        <v>125.0189505026255</v>
      </c>
      <c r="X68">
        <v>169.4334248556257</v>
      </c>
      <c r="Y68">
        <v>117.25736757923721</v>
      </c>
      <c r="Z68">
        <v>107.97908951423759</v>
      </c>
      <c r="AA68">
        <v>128.17344137016528</v>
      </c>
      <c r="AB68">
        <v>106.51846466369381</v>
      </c>
      <c r="AC68">
        <v>124.56909311281146</v>
      </c>
      <c r="AD68">
        <v>131.38109695308478</v>
      </c>
      <c r="AE68">
        <v>136.11590082612832</v>
      </c>
      <c r="AF68">
        <v>115.2602011178345</v>
      </c>
      <c r="AG68">
        <v>126.33797979824283</v>
      </c>
      <c r="AH68">
        <v>122.95890955156563</v>
      </c>
      <c r="AI68">
        <v>133.31500376707896</v>
      </c>
      <c r="AJ68">
        <v>0</v>
      </c>
      <c r="AK68">
        <v>79.845101634426541</v>
      </c>
      <c r="AL68">
        <v>72.309159134618952</v>
      </c>
      <c r="AM68">
        <v>68.964375936685258</v>
      </c>
      <c r="AN68">
        <v>74.054883864657455</v>
      </c>
      <c r="AO68">
        <v>88.796050934551886</v>
      </c>
      <c r="AP68">
        <v>73.667784434722165</v>
      </c>
      <c r="AQ68">
        <v>71.316439673564645</v>
      </c>
      <c r="AR68">
        <v>80.28770144139402</v>
      </c>
      <c r="AS68">
        <v>76.14864484909306</v>
      </c>
      <c r="AT68">
        <v>77.40856903028137</v>
      </c>
      <c r="AU68">
        <v>77.195241401715592</v>
      </c>
      <c r="AV68">
        <v>82.334778832960836</v>
      </c>
      <c r="AW68">
        <v>73.146429171929867</v>
      </c>
      <c r="AX68">
        <v>86.407382066491266</v>
      </c>
      <c r="AY68">
        <v>74.502419509234826</v>
      </c>
      <c r="AZ68">
        <v>78.97746315379203</v>
      </c>
    </row>
    <row r="69" spans="2:52" x14ac:dyDescent="0.25">
      <c r="B69">
        <v>2032</v>
      </c>
      <c r="C69">
        <v>152.48587701596898</v>
      </c>
      <c r="D69">
        <v>115.46009905502154</v>
      </c>
      <c r="E69">
        <v>119.79992182624275</v>
      </c>
      <c r="F69">
        <v>138.64206663563959</v>
      </c>
      <c r="G69">
        <v>180.74740122123481</v>
      </c>
      <c r="H69">
        <v>123.49183177893616</v>
      </c>
      <c r="I69">
        <v>129.48751580116311</v>
      </c>
      <c r="J69">
        <v>145.07461389761698</v>
      </c>
      <c r="K69">
        <v>125.45304061351982</v>
      </c>
      <c r="L69">
        <v>134.63190202085721</v>
      </c>
      <c r="M69">
        <v>139.88951472054029</v>
      </c>
      <c r="N69">
        <v>141.65533962032134</v>
      </c>
      <c r="O69">
        <v>121.15319187382252</v>
      </c>
      <c r="P69">
        <v>150.47907480025151</v>
      </c>
      <c r="Q69">
        <v>130.97743259497599</v>
      </c>
      <c r="R69">
        <v>142.1808699030797</v>
      </c>
      <c r="S69">
        <v>0</v>
      </c>
      <c r="T69">
        <v>146.82448937368503</v>
      </c>
      <c r="U69">
        <v>107.34969265315466</v>
      </c>
      <c r="V69">
        <v>97.356850122236011</v>
      </c>
      <c r="W69">
        <v>121.80550033791269</v>
      </c>
      <c r="X69">
        <v>160.01510386447484</v>
      </c>
      <c r="Y69">
        <v>115.63323208962285</v>
      </c>
      <c r="Z69">
        <v>106.03615146820533</v>
      </c>
      <c r="AA69">
        <v>124.48352195162094</v>
      </c>
      <c r="AB69">
        <v>102.52484991799511</v>
      </c>
      <c r="AC69">
        <v>122.2572392278085</v>
      </c>
      <c r="AD69">
        <v>128.41558621455167</v>
      </c>
      <c r="AE69">
        <v>134.569826451686</v>
      </c>
      <c r="AF69">
        <v>114.11648619773898</v>
      </c>
      <c r="AG69">
        <v>120.52622505357637</v>
      </c>
      <c r="AH69">
        <v>120.67906472451713</v>
      </c>
      <c r="AI69">
        <v>130.72361029685123</v>
      </c>
      <c r="AJ69">
        <v>0</v>
      </c>
      <c r="AK69">
        <v>74.818881122811703</v>
      </c>
      <c r="AL69">
        <v>69.342273241118889</v>
      </c>
      <c r="AM69">
        <v>66.653278042025534</v>
      </c>
      <c r="AN69">
        <v>70.394628497973486</v>
      </c>
      <c r="AO69">
        <v>81.448189042561779</v>
      </c>
      <c r="AP69">
        <v>70.124228389546531</v>
      </c>
      <c r="AQ69">
        <v>68.117582995169329</v>
      </c>
      <c r="AR69">
        <v>76.439403627305992</v>
      </c>
      <c r="AS69">
        <v>73.096854567062081</v>
      </c>
      <c r="AT69">
        <v>72.993736291304131</v>
      </c>
      <c r="AU69">
        <v>73.159509078325868</v>
      </c>
      <c r="AV69">
        <v>78.243183591629261</v>
      </c>
      <c r="AW69">
        <v>70.049389546554522</v>
      </c>
      <c r="AX69">
        <v>81.520526101383979</v>
      </c>
      <c r="AY69">
        <v>70.591923128192988</v>
      </c>
      <c r="AZ69">
        <v>74.549111960914914</v>
      </c>
    </row>
    <row r="70" spans="2:52" x14ac:dyDescent="0.25">
      <c r="B70">
        <v>2033</v>
      </c>
      <c r="C70">
        <v>151.57146003801913</v>
      </c>
      <c r="D70">
        <v>114.8847076235232</v>
      </c>
      <c r="E70">
        <v>119.09377742339488</v>
      </c>
      <c r="F70">
        <v>137.64716546648305</v>
      </c>
      <c r="G70">
        <v>179.0639267292255</v>
      </c>
      <c r="H70">
        <v>122.84258111134366</v>
      </c>
      <c r="I70">
        <v>129.38068060019208</v>
      </c>
      <c r="J70">
        <v>144.10665765965283</v>
      </c>
      <c r="K70">
        <v>124.80946798510163</v>
      </c>
      <c r="L70">
        <v>134.58206900735556</v>
      </c>
      <c r="M70">
        <v>138.86557326834105</v>
      </c>
      <c r="N70">
        <v>141.30530278848909</v>
      </c>
      <c r="O70">
        <v>120.78430414901736</v>
      </c>
      <c r="P70">
        <v>149.16363035985887</v>
      </c>
      <c r="Q70">
        <v>129.83115827773017</v>
      </c>
      <c r="R70">
        <v>141.40487520758631</v>
      </c>
      <c r="S70">
        <v>0</v>
      </c>
      <c r="T70">
        <v>145.3957155425243</v>
      </c>
      <c r="U70">
        <v>105.50916204729691</v>
      </c>
      <c r="V70">
        <v>94.804068433096745</v>
      </c>
      <c r="W70">
        <v>118.59205017319988</v>
      </c>
      <c r="X70">
        <v>150.59678287332395</v>
      </c>
      <c r="Y70">
        <v>114.00909660000852</v>
      </c>
      <c r="Z70">
        <v>104.09321342217308</v>
      </c>
      <c r="AA70">
        <v>120.79360253307661</v>
      </c>
      <c r="AB70">
        <v>98.531235172296419</v>
      </c>
      <c r="AC70">
        <v>119.94538534280554</v>
      </c>
      <c r="AD70">
        <v>125.45007547601855</v>
      </c>
      <c r="AE70">
        <v>133.02375207724364</v>
      </c>
      <c r="AF70">
        <v>112.97277127764346</v>
      </c>
      <c r="AG70">
        <v>114.7144703089099</v>
      </c>
      <c r="AH70">
        <v>118.39921989746867</v>
      </c>
      <c r="AI70">
        <v>128.13221682662353</v>
      </c>
      <c r="AJ70">
        <v>0</v>
      </c>
      <c r="AK70">
        <v>69.792660611196865</v>
      </c>
      <c r="AL70">
        <v>66.375387347618826</v>
      </c>
      <c r="AM70">
        <v>64.342180147365809</v>
      </c>
      <c r="AN70">
        <v>66.734373131289502</v>
      </c>
      <c r="AO70">
        <v>74.100327150571658</v>
      </c>
      <c r="AP70">
        <v>66.58067234437091</v>
      </c>
      <c r="AQ70">
        <v>64.918726316774013</v>
      </c>
      <c r="AR70">
        <v>72.591105813217965</v>
      </c>
      <c r="AS70">
        <v>70.045064285031117</v>
      </c>
      <c r="AT70">
        <v>68.578903552326892</v>
      </c>
      <c r="AU70">
        <v>69.123776754936145</v>
      </c>
      <c r="AV70">
        <v>74.1515883502977</v>
      </c>
      <c r="AW70">
        <v>66.952349921179177</v>
      </c>
      <c r="AX70">
        <v>76.633670136276706</v>
      </c>
      <c r="AY70">
        <v>66.681426747151164</v>
      </c>
      <c r="AZ70">
        <v>70.120760768037812</v>
      </c>
    </row>
    <row r="71" spans="2:52" x14ac:dyDescent="0.25">
      <c r="B71">
        <v>2034</v>
      </c>
      <c r="C71">
        <v>150.6570430600693</v>
      </c>
      <c r="D71">
        <v>114.30931619202485</v>
      </c>
      <c r="E71">
        <v>118.387633020547</v>
      </c>
      <c r="F71">
        <v>136.65226429732652</v>
      </c>
      <c r="G71">
        <v>177.38045223721619</v>
      </c>
      <c r="H71">
        <v>122.19333044375119</v>
      </c>
      <c r="I71">
        <v>129.27384539922105</v>
      </c>
      <c r="J71">
        <v>143.13870142168864</v>
      </c>
      <c r="K71">
        <v>124.16589535668342</v>
      </c>
      <c r="L71">
        <v>134.5322359938539</v>
      </c>
      <c r="M71">
        <v>137.84163181614181</v>
      </c>
      <c r="N71">
        <v>140.95526595665683</v>
      </c>
      <c r="O71">
        <v>120.41541642421221</v>
      </c>
      <c r="P71">
        <v>147.8481859194662</v>
      </c>
      <c r="Q71">
        <v>128.68488396048434</v>
      </c>
      <c r="R71">
        <v>140.62888051209293</v>
      </c>
      <c r="S71">
        <v>0</v>
      </c>
      <c r="T71">
        <v>143.96694171136357</v>
      </c>
      <c r="U71">
        <v>103.66863144143917</v>
      </c>
      <c r="V71">
        <v>92.251286743957465</v>
      </c>
      <c r="W71">
        <v>115.37860000848707</v>
      </c>
      <c r="X71">
        <v>141.17846188217305</v>
      </c>
      <c r="Y71">
        <v>112.38496111039416</v>
      </c>
      <c r="Z71">
        <v>102.15027537614084</v>
      </c>
      <c r="AA71">
        <v>117.10368311453232</v>
      </c>
      <c r="AB71">
        <v>94.537620426597726</v>
      </c>
      <c r="AC71">
        <v>117.63353145780259</v>
      </c>
      <c r="AD71">
        <v>122.48456473748543</v>
      </c>
      <c r="AE71">
        <v>131.47767770280132</v>
      </c>
      <c r="AF71">
        <v>111.82905635754793</v>
      </c>
      <c r="AG71">
        <v>108.90271556424344</v>
      </c>
      <c r="AH71">
        <v>116.11937507042019</v>
      </c>
      <c r="AI71">
        <v>125.54082335639583</v>
      </c>
      <c r="AJ71">
        <v>0</v>
      </c>
      <c r="AK71">
        <v>64.766440099582013</v>
      </c>
      <c r="AL71">
        <v>63.408501454118763</v>
      </c>
      <c r="AM71">
        <v>62.031082252706078</v>
      </c>
      <c r="AN71">
        <v>63.074117764605518</v>
      </c>
      <c r="AO71">
        <v>66.752465258581552</v>
      </c>
      <c r="AP71">
        <v>63.037116299195276</v>
      </c>
      <c r="AQ71">
        <v>61.719869638378697</v>
      </c>
      <c r="AR71">
        <v>68.742807999129937</v>
      </c>
      <c r="AS71">
        <v>66.993274003000138</v>
      </c>
      <c r="AT71">
        <v>64.164070813349653</v>
      </c>
      <c r="AU71">
        <v>65.088044431546408</v>
      </c>
      <c r="AV71">
        <v>70.05999310896614</v>
      </c>
      <c r="AW71">
        <v>63.855310295803839</v>
      </c>
      <c r="AX71">
        <v>71.746814171169433</v>
      </c>
      <c r="AY71">
        <v>62.770930366109319</v>
      </c>
      <c r="AZ71">
        <v>65.692409575160696</v>
      </c>
    </row>
    <row r="72" spans="2:52" x14ac:dyDescent="0.25">
      <c r="B72">
        <v>2035</v>
      </c>
      <c r="C72">
        <v>149.74262608211944</v>
      </c>
      <c r="D72">
        <v>113.73392476052649</v>
      </c>
      <c r="E72">
        <v>117.6814886176991</v>
      </c>
      <c r="F72">
        <v>135.65736312817</v>
      </c>
      <c r="G72">
        <v>175.69697774520688</v>
      </c>
      <c r="H72">
        <v>121.54407977615871</v>
      </c>
      <c r="I72">
        <v>129.16701019824995</v>
      </c>
      <c r="J72">
        <v>142.17074518372445</v>
      </c>
      <c r="K72">
        <v>123.52232272826521</v>
      </c>
      <c r="L72">
        <v>134.48240298035225</v>
      </c>
      <c r="M72">
        <v>136.81769036394255</v>
      </c>
      <c r="N72">
        <v>140.60522912482458</v>
      </c>
      <c r="O72">
        <v>120.04652869940705</v>
      </c>
      <c r="P72">
        <v>146.53274147907354</v>
      </c>
      <c r="Q72">
        <v>127.53860964323854</v>
      </c>
      <c r="R72">
        <v>139.85288581659955</v>
      </c>
      <c r="S72">
        <v>0</v>
      </c>
      <c r="T72">
        <v>142.53816788020285</v>
      </c>
      <c r="U72">
        <v>101.82810083558144</v>
      </c>
      <c r="V72">
        <v>89.698505054818185</v>
      </c>
      <c r="W72">
        <v>112.16514984377426</v>
      </c>
      <c r="X72">
        <v>131.76014089102219</v>
      </c>
      <c r="Y72">
        <v>110.76082562077981</v>
      </c>
      <c r="Z72">
        <v>100.20733733010857</v>
      </c>
      <c r="AA72">
        <v>113.413763695988</v>
      </c>
      <c r="AB72">
        <v>90.544005680899005</v>
      </c>
      <c r="AC72">
        <v>115.32167757279964</v>
      </c>
      <c r="AD72">
        <v>119.51905399895232</v>
      </c>
      <c r="AE72">
        <v>129.93160332835896</v>
      </c>
      <c r="AF72">
        <v>110.68534143745241</v>
      </c>
      <c r="AG72">
        <v>103.09096081957696</v>
      </c>
      <c r="AH72">
        <v>113.83953024337171</v>
      </c>
      <c r="AI72">
        <v>122.94942988616812</v>
      </c>
      <c r="AJ72">
        <v>0</v>
      </c>
      <c r="AK72">
        <v>59.740219587967168</v>
      </c>
      <c r="AL72">
        <v>60.4416155606187</v>
      </c>
      <c r="AM72">
        <v>59.719984358046332</v>
      </c>
      <c r="AN72">
        <v>59.413862397921527</v>
      </c>
      <c r="AO72">
        <v>59.404603366591438</v>
      </c>
      <c r="AP72">
        <v>59.493560254019634</v>
      </c>
      <c r="AQ72">
        <v>58.521012959983373</v>
      </c>
      <c r="AR72">
        <v>64.894510185041909</v>
      </c>
      <c r="AS72">
        <v>63.94148372096916</v>
      </c>
      <c r="AT72">
        <v>59.749238074372407</v>
      </c>
      <c r="AU72">
        <v>61.052312108156677</v>
      </c>
      <c r="AV72">
        <v>65.96839786763455</v>
      </c>
      <c r="AW72">
        <v>60.758270670428487</v>
      </c>
      <c r="AX72">
        <v>66.859958206062146</v>
      </c>
      <c r="AY72">
        <v>58.860433985067473</v>
      </c>
      <c r="AZ72">
        <v>61.264058382283572</v>
      </c>
    </row>
    <row r="73" spans="2:52" x14ac:dyDescent="0.25">
      <c r="B73">
        <v>2036</v>
      </c>
      <c r="C73">
        <v>149.46087514464813</v>
      </c>
      <c r="D73">
        <v>114.49857141925538</v>
      </c>
      <c r="E73">
        <v>117.16477506677251</v>
      </c>
      <c r="F73">
        <v>134.80931983362501</v>
      </c>
      <c r="G73">
        <v>174.76308183453318</v>
      </c>
      <c r="H73">
        <v>121.5135905840966</v>
      </c>
      <c r="I73">
        <v>128.88802971699562</v>
      </c>
      <c r="J73">
        <v>141.84739870668409</v>
      </c>
      <c r="K73">
        <v>123.47142579564272</v>
      </c>
      <c r="L73">
        <v>134.37274316219586</v>
      </c>
      <c r="M73">
        <v>135.77998942843323</v>
      </c>
      <c r="N73">
        <v>141.09947644681188</v>
      </c>
      <c r="O73">
        <v>120.05485252231072</v>
      </c>
      <c r="P73">
        <v>145.79982326952739</v>
      </c>
      <c r="Q73">
        <v>126.73491998318059</v>
      </c>
      <c r="R73">
        <v>139.64295696562175</v>
      </c>
      <c r="S73">
        <v>0</v>
      </c>
      <c r="T73">
        <v>139.48030947771144</v>
      </c>
      <c r="U73">
        <v>100.03701390176445</v>
      </c>
      <c r="V73">
        <v>86.773212132638349</v>
      </c>
      <c r="W73">
        <v>109.66075997093655</v>
      </c>
      <c r="X73">
        <v>123.44500593835065</v>
      </c>
      <c r="Y73">
        <v>108.72677582057744</v>
      </c>
      <c r="Z73">
        <v>96.702821576595042</v>
      </c>
      <c r="AA73">
        <v>110.68994300022368</v>
      </c>
      <c r="AB73">
        <v>87.998199546455368</v>
      </c>
      <c r="AC73">
        <v>113.05557512171626</v>
      </c>
      <c r="AD73">
        <v>116.86731511312007</v>
      </c>
      <c r="AE73">
        <v>126.68790479349563</v>
      </c>
      <c r="AF73">
        <v>108.88142945603994</v>
      </c>
      <c r="AG73">
        <v>98.381315382394945</v>
      </c>
      <c r="AH73">
        <v>111.52860384343965</v>
      </c>
      <c r="AI73">
        <v>119.72827109991378</v>
      </c>
      <c r="AJ73">
        <v>0</v>
      </c>
      <c r="AK73">
        <v>59.825876333181213</v>
      </c>
      <c r="AL73">
        <v>60.56098070028564</v>
      </c>
      <c r="AM73">
        <v>59.345045543089263</v>
      </c>
      <c r="AN73">
        <v>59.387070399761029</v>
      </c>
      <c r="AO73">
        <v>59.452465942218687</v>
      </c>
      <c r="AP73">
        <v>59.573417374503208</v>
      </c>
      <c r="AQ73">
        <v>58.347476086926697</v>
      </c>
      <c r="AR73">
        <v>64.657363033233025</v>
      </c>
      <c r="AS73">
        <v>63.685503398269574</v>
      </c>
      <c r="AT73">
        <v>59.990795897182792</v>
      </c>
      <c r="AU73">
        <v>60.845899367684225</v>
      </c>
      <c r="AV73">
        <v>65.404564956645061</v>
      </c>
      <c r="AW73">
        <v>60.820914713870778</v>
      </c>
      <c r="AX73">
        <v>66.356736177624384</v>
      </c>
      <c r="AY73">
        <v>59.005485629148495</v>
      </c>
      <c r="AZ73">
        <v>61.184150648521346</v>
      </c>
    </row>
    <row r="74" spans="2:52" x14ac:dyDescent="0.25">
      <c r="B74">
        <v>2037</v>
      </c>
      <c r="C74">
        <v>149.17912420717684</v>
      </c>
      <c r="D74">
        <v>115.26321807798429</v>
      </c>
      <c r="E74">
        <v>116.64806151584588</v>
      </c>
      <c r="F74">
        <v>133.96127653908002</v>
      </c>
      <c r="G74">
        <v>173.82918592385948</v>
      </c>
      <c r="H74">
        <v>121.48310139203451</v>
      </c>
      <c r="I74">
        <v>128.60904923574131</v>
      </c>
      <c r="J74">
        <v>141.52405222964373</v>
      </c>
      <c r="K74">
        <v>123.42052886302019</v>
      </c>
      <c r="L74">
        <v>134.26308334403953</v>
      </c>
      <c r="M74">
        <v>134.74228849292388</v>
      </c>
      <c r="N74">
        <v>141.59372376879921</v>
      </c>
      <c r="O74">
        <v>120.06317634521442</v>
      </c>
      <c r="P74">
        <v>145.06690505998128</v>
      </c>
      <c r="Q74">
        <v>125.93123032312265</v>
      </c>
      <c r="R74">
        <v>139.43302811464397</v>
      </c>
      <c r="S74">
        <v>0</v>
      </c>
      <c r="T74">
        <v>136.42245107522007</v>
      </c>
      <c r="U74">
        <v>98.245926967947497</v>
      </c>
      <c r="V74">
        <v>83.847919210458528</v>
      </c>
      <c r="W74">
        <v>107.15637009809883</v>
      </c>
      <c r="X74">
        <v>115.1298709856791</v>
      </c>
      <c r="Y74">
        <v>106.69272602037508</v>
      </c>
      <c r="Z74">
        <v>93.198305823081526</v>
      </c>
      <c r="AA74">
        <v>107.96612230445936</v>
      </c>
      <c r="AB74">
        <v>85.45239341201173</v>
      </c>
      <c r="AC74">
        <v>110.78947267063288</v>
      </c>
      <c r="AD74">
        <v>114.21557622728781</v>
      </c>
      <c r="AE74">
        <v>123.44420625863228</v>
      </c>
      <c r="AF74">
        <v>107.07751747462746</v>
      </c>
      <c r="AG74">
        <v>93.671669945212898</v>
      </c>
      <c r="AH74">
        <v>109.21767744350758</v>
      </c>
      <c r="AI74">
        <v>116.50711231365943</v>
      </c>
      <c r="AJ74">
        <v>0</v>
      </c>
      <c r="AK74">
        <v>59.911533078395259</v>
      </c>
      <c r="AL74">
        <v>60.680345839952572</v>
      </c>
      <c r="AM74">
        <v>58.97010672813218</v>
      </c>
      <c r="AN74">
        <v>59.360278401600532</v>
      </c>
      <c r="AO74">
        <v>59.500328517845944</v>
      </c>
      <c r="AP74">
        <v>59.653274494986782</v>
      </c>
      <c r="AQ74">
        <v>58.173939213870021</v>
      </c>
      <c r="AR74">
        <v>64.420215881424141</v>
      </c>
      <c r="AS74">
        <v>63.429523075569989</v>
      </c>
      <c r="AT74">
        <v>60.232353719993164</v>
      </c>
      <c r="AU74">
        <v>60.639486627211767</v>
      </c>
      <c r="AV74">
        <v>64.840732045655557</v>
      </c>
      <c r="AW74">
        <v>60.883558757313075</v>
      </c>
      <c r="AX74">
        <v>65.853514149186623</v>
      </c>
      <c r="AY74">
        <v>59.150537273229524</v>
      </c>
      <c r="AZ74">
        <v>61.104242914759112</v>
      </c>
    </row>
    <row r="75" spans="2:52" x14ac:dyDescent="0.25">
      <c r="B75">
        <v>2038</v>
      </c>
      <c r="C75">
        <v>148.8973732697055</v>
      </c>
      <c r="D75">
        <v>116.0278647367132</v>
      </c>
      <c r="E75">
        <v>116.13134796491929</v>
      </c>
      <c r="F75">
        <v>133.113233244535</v>
      </c>
      <c r="G75">
        <v>172.89529001318581</v>
      </c>
      <c r="H75">
        <v>121.45261219997241</v>
      </c>
      <c r="I75">
        <v>128.33006875448697</v>
      </c>
      <c r="J75">
        <v>141.20070575260334</v>
      </c>
      <c r="K75">
        <v>123.3696319303977</v>
      </c>
      <c r="L75">
        <v>134.15342352588317</v>
      </c>
      <c r="M75">
        <v>133.70458755741456</v>
      </c>
      <c r="N75">
        <v>142.08797109078654</v>
      </c>
      <c r="O75">
        <v>120.07150016811809</v>
      </c>
      <c r="P75">
        <v>144.33398685043514</v>
      </c>
      <c r="Q75">
        <v>125.12754066306469</v>
      </c>
      <c r="R75">
        <v>139.22309926366617</v>
      </c>
      <c r="S75">
        <v>0</v>
      </c>
      <c r="T75">
        <v>133.36459267272866</v>
      </c>
      <c r="U75">
        <v>96.454840034130541</v>
      </c>
      <c r="V75">
        <v>80.922626288278707</v>
      </c>
      <c r="W75">
        <v>104.65198022526113</v>
      </c>
      <c r="X75">
        <v>106.81473603300756</v>
      </c>
      <c r="Y75">
        <v>104.65867622017271</v>
      </c>
      <c r="Z75">
        <v>89.693790069567996</v>
      </c>
      <c r="AA75">
        <v>105.24230160869504</v>
      </c>
      <c r="AB75">
        <v>82.906587277568093</v>
      </c>
      <c r="AC75">
        <v>108.52337021954949</v>
      </c>
      <c r="AD75">
        <v>111.56383734145555</v>
      </c>
      <c r="AE75">
        <v>120.20050772376891</v>
      </c>
      <c r="AF75">
        <v>105.27360549321499</v>
      </c>
      <c r="AG75">
        <v>88.962024508030851</v>
      </c>
      <c r="AH75">
        <v>106.90675104357553</v>
      </c>
      <c r="AI75">
        <v>113.2859535274051</v>
      </c>
      <c r="AJ75">
        <v>0</v>
      </c>
      <c r="AK75">
        <v>59.997189823609304</v>
      </c>
      <c r="AL75">
        <v>60.799710979619512</v>
      </c>
      <c r="AM75">
        <v>58.595167913175096</v>
      </c>
      <c r="AN75">
        <v>59.333486403440034</v>
      </c>
      <c r="AO75">
        <v>59.5481910934732</v>
      </c>
      <c r="AP75">
        <v>59.733131615470363</v>
      </c>
      <c r="AQ75">
        <v>58.000402340813345</v>
      </c>
      <c r="AR75">
        <v>64.183068729615272</v>
      </c>
      <c r="AS75">
        <v>63.173542752870397</v>
      </c>
      <c r="AT75">
        <v>60.473911542803542</v>
      </c>
      <c r="AU75">
        <v>60.433073886739315</v>
      </c>
      <c r="AV75">
        <v>64.276899134666067</v>
      </c>
      <c r="AW75">
        <v>60.946202800755373</v>
      </c>
      <c r="AX75">
        <v>65.350292120748861</v>
      </c>
      <c r="AY75">
        <v>59.295588917310553</v>
      </c>
      <c r="AZ75">
        <v>61.024335180996886</v>
      </c>
    </row>
    <row r="76" spans="2:52" x14ac:dyDescent="0.25">
      <c r="B76">
        <v>2039</v>
      </c>
      <c r="C76">
        <v>148.61562233223418</v>
      </c>
      <c r="D76">
        <v>116.79251139544212</v>
      </c>
      <c r="E76">
        <v>115.61463441399269</v>
      </c>
      <c r="F76">
        <v>132.26518994999003</v>
      </c>
      <c r="G76">
        <v>171.96139410251214</v>
      </c>
      <c r="H76">
        <v>121.42212300791029</v>
      </c>
      <c r="I76">
        <v>128.05108827323266</v>
      </c>
      <c r="J76">
        <v>140.87735927556298</v>
      </c>
      <c r="K76">
        <v>123.31873499777518</v>
      </c>
      <c r="L76">
        <v>134.04376370772681</v>
      </c>
      <c r="M76">
        <v>132.66688662190523</v>
      </c>
      <c r="N76">
        <v>142.58221841277384</v>
      </c>
      <c r="O76">
        <v>120.07982399102178</v>
      </c>
      <c r="P76">
        <v>143.601068640889</v>
      </c>
      <c r="Q76">
        <v>124.32385100300674</v>
      </c>
      <c r="R76">
        <v>139.01317041268837</v>
      </c>
      <c r="S76">
        <v>0</v>
      </c>
      <c r="T76">
        <v>130.30673427023729</v>
      </c>
      <c r="U76">
        <v>94.663753100313585</v>
      </c>
      <c r="V76">
        <v>77.997333366098871</v>
      </c>
      <c r="W76">
        <v>102.14759035242341</v>
      </c>
      <c r="X76">
        <v>98.499601080336021</v>
      </c>
      <c r="Y76">
        <v>102.62462641997035</v>
      </c>
      <c r="Z76">
        <v>86.189274316054465</v>
      </c>
      <c r="AA76">
        <v>102.51848091293073</v>
      </c>
      <c r="AB76">
        <v>80.360781143124456</v>
      </c>
      <c r="AC76">
        <v>106.25726776846612</v>
      </c>
      <c r="AD76">
        <v>108.91209845562332</v>
      </c>
      <c r="AE76">
        <v>116.95680918890557</v>
      </c>
      <c r="AF76">
        <v>103.46969351180252</v>
      </c>
      <c r="AG76">
        <v>84.252379070848789</v>
      </c>
      <c r="AH76">
        <v>104.59582464364345</v>
      </c>
      <c r="AI76">
        <v>110.06479474115076</v>
      </c>
      <c r="AJ76">
        <v>0</v>
      </c>
      <c r="AK76">
        <v>60.082846568823349</v>
      </c>
      <c r="AL76">
        <v>60.919076119286444</v>
      </c>
      <c r="AM76">
        <v>58.220229098218027</v>
      </c>
      <c r="AN76">
        <v>59.306694405279536</v>
      </c>
      <c r="AO76">
        <v>59.596053669100449</v>
      </c>
      <c r="AP76">
        <v>59.812988735953944</v>
      </c>
      <c r="AQ76">
        <v>57.826865467756676</v>
      </c>
      <c r="AR76">
        <v>63.945921577806381</v>
      </c>
      <c r="AS76">
        <v>62.917562430170804</v>
      </c>
      <c r="AT76">
        <v>60.715469365613927</v>
      </c>
      <c r="AU76">
        <v>60.226661146266864</v>
      </c>
      <c r="AV76">
        <v>63.71306622367657</v>
      </c>
      <c r="AW76">
        <v>61.00884684419767</v>
      </c>
      <c r="AX76">
        <v>64.8470700923111</v>
      </c>
      <c r="AY76">
        <v>59.440640561391589</v>
      </c>
      <c r="AZ76">
        <v>60.944427447234659</v>
      </c>
    </row>
    <row r="77" spans="2:52" x14ac:dyDescent="0.25">
      <c r="B77">
        <v>2040</v>
      </c>
      <c r="C77">
        <v>148.33387139476287</v>
      </c>
      <c r="D77">
        <v>117.55715805417101</v>
      </c>
      <c r="E77">
        <v>115.09792086306607</v>
      </c>
      <c r="F77">
        <v>131.41714665544501</v>
      </c>
      <c r="G77">
        <v>171.02749819183842</v>
      </c>
      <c r="H77">
        <v>121.39163381584818</v>
      </c>
      <c r="I77">
        <v>127.77210779197834</v>
      </c>
      <c r="J77">
        <v>140.55401279852262</v>
      </c>
      <c r="K77">
        <v>123.26783806515269</v>
      </c>
      <c r="L77">
        <v>133.93410388957048</v>
      </c>
      <c r="M77">
        <v>131.62918568639589</v>
      </c>
      <c r="N77">
        <v>143.0764657347612</v>
      </c>
      <c r="O77">
        <v>120.08814781392546</v>
      </c>
      <c r="P77">
        <v>142.86815043134288</v>
      </c>
      <c r="Q77">
        <v>123.52016134294877</v>
      </c>
      <c r="R77">
        <v>138.80324156171056</v>
      </c>
      <c r="S77">
        <v>0</v>
      </c>
      <c r="T77">
        <v>127.24887586774588</v>
      </c>
      <c r="U77">
        <v>92.8726661664966</v>
      </c>
      <c r="V77">
        <v>75.072040443919036</v>
      </c>
      <c r="W77">
        <v>99.643200479585687</v>
      </c>
      <c r="X77">
        <v>90.184466127664479</v>
      </c>
      <c r="Y77">
        <v>100.59057661976797</v>
      </c>
      <c r="Z77">
        <v>82.684758562540907</v>
      </c>
      <c r="AA77">
        <v>99.79466021716641</v>
      </c>
      <c r="AB77">
        <v>77.81497500868079</v>
      </c>
      <c r="AC77">
        <v>103.99116531738272</v>
      </c>
      <c r="AD77">
        <v>106.26035956979106</v>
      </c>
      <c r="AE77">
        <v>113.71311065404223</v>
      </c>
      <c r="AF77">
        <v>101.66578153039003</v>
      </c>
      <c r="AG77">
        <v>79.542733633666728</v>
      </c>
      <c r="AH77">
        <v>102.28489824371138</v>
      </c>
      <c r="AI77">
        <v>106.8436359548964</v>
      </c>
      <c r="AJ77">
        <v>0</v>
      </c>
      <c r="AK77">
        <v>60.168503314037387</v>
      </c>
      <c r="AL77">
        <v>61.038441258953377</v>
      </c>
      <c r="AM77">
        <v>57.84529028326093</v>
      </c>
      <c r="AN77">
        <v>59.279902407119025</v>
      </c>
      <c r="AO77">
        <v>59.643916244727691</v>
      </c>
      <c r="AP77">
        <v>59.892845856437503</v>
      </c>
      <c r="AQ77">
        <v>57.653328594699985</v>
      </c>
      <c r="AR77">
        <v>63.708774425997483</v>
      </c>
      <c r="AS77">
        <v>62.661582107471204</v>
      </c>
      <c r="AT77">
        <v>60.957027188424291</v>
      </c>
      <c r="AU77">
        <v>60.020248405794405</v>
      </c>
      <c r="AV77">
        <v>63.149233312687059</v>
      </c>
      <c r="AW77">
        <v>61.071490887639953</v>
      </c>
      <c r="AX77">
        <v>64.343848063873324</v>
      </c>
      <c r="AY77">
        <v>59.585692205472604</v>
      </c>
      <c r="AZ77">
        <v>60.864519713472419</v>
      </c>
    </row>
    <row r="78" spans="2:52" x14ac:dyDescent="0.25">
      <c r="B78">
        <v>2041</v>
      </c>
      <c r="C78">
        <v>148.142250142243</v>
      </c>
      <c r="D78">
        <v>119.1217895158279</v>
      </c>
      <c r="E78">
        <v>115.20994100559179</v>
      </c>
      <c r="F78">
        <v>130.99526682664197</v>
      </c>
      <c r="G78">
        <v>170.40566158501878</v>
      </c>
      <c r="H78">
        <v>121.18114286469486</v>
      </c>
      <c r="I78">
        <v>128.00832617940878</v>
      </c>
      <c r="J78">
        <v>140.44564454277793</v>
      </c>
      <c r="K78">
        <v>123.16016702188949</v>
      </c>
      <c r="L78">
        <v>133.41046922856577</v>
      </c>
      <c r="M78">
        <v>131.23412716789298</v>
      </c>
      <c r="N78">
        <v>143.46511486604791</v>
      </c>
      <c r="O78">
        <v>120.25937339763593</v>
      </c>
      <c r="P78">
        <v>142.51431487120874</v>
      </c>
      <c r="Q78">
        <v>123.51462233889048</v>
      </c>
      <c r="R78">
        <v>138.83695265783336</v>
      </c>
      <c r="S78">
        <v>0</v>
      </c>
      <c r="T78">
        <v>119.71044867585954</v>
      </c>
      <c r="U78">
        <v>89.281240716398528</v>
      </c>
      <c r="V78">
        <v>72.697732807034129</v>
      </c>
      <c r="W78">
        <v>95.053378681705183</v>
      </c>
      <c r="X78">
        <v>86.537288648443564</v>
      </c>
      <c r="Y78">
        <v>95.802821752138215</v>
      </c>
      <c r="Z78">
        <v>79.438021897251289</v>
      </c>
      <c r="AA78">
        <v>95.645172296700423</v>
      </c>
      <c r="AB78">
        <v>76.157862491264268</v>
      </c>
      <c r="AC78">
        <v>99.223968646811159</v>
      </c>
      <c r="AD78">
        <v>101.19936414149848</v>
      </c>
      <c r="AE78">
        <v>108.69621718892873</v>
      </c>
      <c r="AF78">
        <v>97.251151311968485</v>
      </c>
      <c r="AG78">
        <v>77.755907937635669</v>
      </c>
      <c r="AH78">
        <v>97.45968138190031</v>
      </c>
      <c r="AI78">
        <v>101.64550118891742</v>
      </c>
      <c r="AJ78">
        <v>0</v>
      </c>
      <c r="AK78">
        <v>60.06642167798298</v>
      </c>
      <c r="AL78">
        <v>60.923908528910971</v>
      </c>
      <c r="AM78">
        <v>57.776041714314204</v>
      </c>
      <c r="AN78">
        <v>59.14077753268127</v>
      </c>
      <c r="AO78">
        <v>59.646744754291767</v>
      </c>
      <c r="AP78">
        <v>59.689187539451261</v>
      </c>
      <c r="AQ78">
        <v>57.621172453149057</v>
      </c>
      <c r="AR78">
        <v>63.2983445722952</v>
      </c>
      <c r="AS78">
        <v>62.309316688252437</v>
      </c>
      <c r="AT78">
        <v>61.215050797772129</v>
      </c>
      <c r="AU78">
        <v>59.903698910439481</v>
      </c>
      <c r="AV78">
        <v>62.955993854166898</v>
      </c>
      <c r="AW78">
        <v>60.982208257212605</v>
      </c>
      <c r="AX78">
        <v>63.819211173395864</v>
      </c>
      <c r="AY78">
        <v>59.500086221421483</v>
      </c>
      <c r="AZ78">
        <v>60.713624271813742</v>
      </c>
    </row>
    <row r="79" spans="2:52" x14ac:dyDescent="0.25">
      <c r="B79">
        <v>2042</v>
      </c>
      <c r="C79">
        <v>147.95062888972311</v>
      </c>
      <c r="D79">
        <v>120.68642097748477</v>
      </c>
      <c r="E79">
        <v>115.32196114811752</v>
      </c>
      <c r="F79">
        <v>130.5733869978389</v>
      </c>
      <c r="G79">
        <v>169.78382497819914</v>
      </c>
      <c r="H79">
        <v>120.97065191354153</v>
      </c>
      <c r="I79">
        <v>128.24454456683924</v>
      </c>
      <c r="J79">
        <v>140.33727628703323</v>
      </c>
      <c r="K79">
        <v>123.05249597862627</v>
      </c>
      <c r="L79">
        <v>132.88683456756107</v>
      </c>
      <c r="M79">
        <v>130.83906864939007</v>
      </c>
      <c r="N79">
        <v>143.85376399733465</v>
      </c>
      <c r="O79">
        <v>120.43059898134638</v>
      </c>
      <c r="P79">
        <v>142.1604793110746</v>
      </c>
      <c r="Q79">
        <v>123.50908333483217</v>
      </c>
      <c r="R79">
        <v>138.87066375395619</v>
      </c>
      <c r="S79">
        <v>0</v>
      </c>
      <c r="T79">
        <v>112.1720214839732</v>
      </c>
      <c r="U79">
        <v>85.689815266300457</v>
      </c>
      <c r="V79">
        <v>70.323425170149207</v>
      </c>
      <c r="W79">
        <v>90.46355688382468</v>
      </c>
      <c r="X79">
        <v>82.890111169222649</v>
      </c>
      <c r="Y79">
        <v>91.015066884508471</v>
      </c>
      <c r="Z79">
        <v>76.191285231961672</v>
      </c>
      <c r="AA79">
        <v>91.495684376234408</v>
      </c>
      <c r="AB79">
        <v>74.500749973847761</v>
      </c>
      <c r="AC79">
        <v>94.456771976239565</v>
      </c>
      <c r="AD79">
        <v>96.138368713205921</v>
      </c>
      <c r="AE79">
        <v>103.67932372381523</v>
      </c>
      <c r="AF79">
        <v>92.836521093546935</v>
      </c>
      <c r="AG79">
        <v>75.969082241604582</v>
      </c>
      <c r="AH79">
        <v>92.634464520089224</v>
      </c>
      <c r="AI79">
        <v>96.447366422938444</v>
      </c>
      <c r="AJ79">
        <v>0</v>
      </c>
      <c r="AK79">
        <v>59.964340041928573</v>
      </c>
      <c r="AL79">
        <v>60.809375798868565</v>
      </c>
      <c r="AM79">
        <v>57.706793145367477</v>
      </c>
      <c r="AN79">
        <v>59.001652658243522</v>
      </c>
      <c r="AO79">
        <v>59.649573263855842</v>
      </c>
      <c r="AP79">
        <v>59.485529222465019</v>
      </c>
      <c r="AQ79">
        <v>57.58901631159813</v>
      </c>
      <c r="AR79">
        <v>62.887914718592917</v>
      </c>
      <c r="AS79">
        <v>61.95705126903367</v>
      </c>
      <c r="AT79">
        <v>61.473074407119967</v>
      </c>
      <c r="AU79">
        <v>59.787149415084556</v>
      </c>
      <c r="AV79">
        <v>62.762754395646731</v>
      </c>
      <c r="AW79">
        <v>60.892925626785257</v>
      </c>
      <c r="AX79">
        <v>63.294574282918404</v>
      </c>
      <c r="AY79">
        <v>59.414480237370363</v>
      </c>
      <c r="AZ79">
        <v>60.562728830155081</v>
      </c>
    </row>
    <row r="80" spans="2:52" x14ac:dyDescent="0.25">
      <c r="B80">
        <v>2043</v>
      </c>
      <c r="C80">
        <v>147.75900763720321</v>
      </c>
      <c r="D80">
        <v>122.25105243914165</v>
      </c>
      <c r="E80">
        <v>115.43398129064325</v>
      </c>
      <c r="F80">
        <v>130.15150716903582</v>
      </c>
      <c r="G80">
        <v>169.16198837137949</v>
      </c>
      <c r="H80">
        <v>120.7601609623882</v>
      </c>
      <c r="I80">
        <v>128.48076295426966</v>
      </c>
      <c r="J80">
        <v>140.22890803128851</v>
      </c>
      <c r="K80">
        <v>122.94482493536307</v>
      </c>
      <c r="L80">
        <v>132.36319990655639</v>
      </c>
      <c r="M80">
        <v>130.44401013088716</v>
      </c>
      <c r="N80">
        <v>144.24241312862137</v>
      </c>
      <c r="O80">
        <v>120.60182456505683</v>
      </c>
      <c r="P80">
        <v>141.80664375094045</v>
      </c>
      <c r="Q80">
        <v>123.50354433077386</v>
      </c>
      <c r="R80">
        <v>138.90437485007902</v>
      </c>
      <c r="S80">
        <v>0</v>
      </c>
      <c r="T80">
        <v>104.63359429208687</v>
      </c>
      <c r="U80">
        <v>82.098389816202399</v>
      </c>
      <c r="V80">
        <v>67.949117533264314</v>
      </c>
      <c r="W80">
        <v>85.87373508594419</v>
      </c>
      <c r="X80">
        <v>79.242933690001735</v>
      </c>
      <c r="Y80">
        <v>86.227312016878727</v>
      </c>
      <c r="Z80">
        <v>72.944548566672054</v>
      </c>
      <c r="AA80">
        <v>87.346196455768407</v>
      </c>
      <c r="AB80">
        <v>72.843637456431239</v>
      </c>
      <c r="AC80">
        <v>89.689575305667987</v>
      </c>
      <c r="AD80">
        <v>91.077373284913335</v>
      </c>
      <c r="AE80">
        <v>98.662430258701747</v>
      </c>
      <c r="AF80">
        <v>88.421890875125385</v>
      </c>
      <c r="AG80">
        <v>74.182256545573509</v>
      </c>
      <c r="AH80">
        <v>87.809247658278153</v>
      </c>
      <c r="AI80">
        <v>91.249231656959452</v>
      </c>
      <c r="AJ80">
        <v>0</v>
      </c>
      <c r="AK80">
        <v>59.862258405874172</v>
      </c>
      <c r="AL80">
        <v>60.69484306882616</v>
      </c>
      <c r="AM80">
        <v>57.637544576420758</v>
      </c>
      <c r="AN80">
        <v>58.862527783805767</v>
      </c>
      <c r="AO80">
        <v>59.652401773419918</v>
      </c>
      <c r="AP80">
        <v>59.281870905478769</v>
      </c>
      <c r="AQ80">
        <v>57.556860170047209</v>
      </c>
      <c r="AR80">
        <v>62.477484864890627</v>
      </c>
      <c r="AS80">
        <v>61.604785849814903</v>
      </c>
      <c r="AT80">
        <v>61.731098016467811</v>
      </c>
      <c r="AU80">
        <v>59.670599919729639</v>
      </c>
      <c r="AV80">
        <v>62.569514937126563</v>
      </c>
      <c r="AW80">
        <v>60.803642996357908</v>
      </c>
      <c r="AX80">
        <v>62.769937392440951</v>
      </c>
      <c r="AY80">
        <v>59.328874253319242</v>
      </c>
      <c r="AZ80">
        <v>60.411833388496412</v>
      </c>
    </row>
    <row r="81" spans="1:52" x14ac:dyDescent="0.25">
      <c r="B81">
        <v>2044</v>
      </c>
      <c r="C81">
        <v>147.56738638468335</v>
      </c>
      <c r="D81">
        <v>123.81568390079855</v>
      </c>
      <c r="E81">
        <v>115.54600143316898</v>
      </c>
      <c r="F81">
        <v>129.72962734023278</v>
      </c>
      <c r="G81">
        <v>168.54015176455985</v>
      </c>
      <c r="H81">
        <v>120.54967001123487</v>
      </c>
      <c r="I81">
        <v>128.71698134170012</v>
      </c>
      <c r="J81">
        <v>140.12053977554382</v>
      </c>
      <c r="K81">
        <v>122.83715389209988</v>
      </c>
      <c r="L81">
        <v>131.83956524555168</v>
      </c>
      <c r="M81">
        <v>130.04895161238426</v>
      </c>
      <c r="N81">
        <v>144.63106225990811</v>
      </c>
      <c r="O81">
        <v>120.77305014876728</v>
      </c>
      <c r="P81">
        <v>141.45280819080634</v>
      </c>
      <c r="Q81">
        <v>123.49800532671559</v>
      </c>
      <c r="R81">
        <v>138.93808594620182</v>
      </c>
      <c r="S81">
        <v>0</v>
      </c>
      <c r="T81">
        <v>97.095167100200541</v>
      </c>
      <c r="U81">
        <v>78.506964366104313</v>
      </c>
      <c r="V81">
        <v>65.574809896379392</v>
      </c>
      <c r="W81">
        <v>81.283913288063687</v>
      </c>
      <c r="X81">
        <v>75.59575621078082</v>
      </c>
      <c r="Y81">
        <v>81.439557149248969</v>
      </c>
      <c r="Z81">
        <v>69.697811901382423</v>
      </c>
      <c r="AA81">
        <v>83.196708535302406</v>
      </c>
      <c r="AB81">
        <v>71.186524939014717</v>
      </c>
      <c r="AC81">
        <v>84.922378635096393</v>
      </c>
      <c r="AD81">
        <v>86.016377856620764</v>
      </c>
      <c r="AE81">
        <v>93.645536793588263</v>
      </c>
      <c r="AF81">
        <v>84.007260656703835</v>
      </c>
      <c r="AG81">
        <v>72.395430849542436</v>
      </c>
      <c r="AH81">
        <v>82.984030796467067</v>
      </c>
      <c r="AI81">
        <v>86.051096890980475</v>
      </c>
      <c r="AJ81">
        <v>0</v>
      </c>
      <c r="AK81">
        <v>59.760176769819765</v>
      </c>
      <c r="AL81">
        <v>60.580310338783768</v>
      </c>
      <c r="AM81">
        <v>57.568296007474032</v>
      </c>
      <c r="AN81">
        <v>58.723402909368012</v>
      </c>
      <c r="AO81">
        <v>59.655230282983986</v>
      </c>
      <c r="AP81">
        <v>59.078212588492526</v>
      </c>
      <c r="AQ81">
        <v>57.524704028496281</v>
      </c>
      <c r="AR81">
        <v>62.067055011188344</v>
      </c>
      <c r="AS81">
        <v>61.252520430596135</v>
      </c>
      <c r="AT81">
        <v>61.989121625815649</v>
      </c>
      <c r="AU81">
        <v>59.554050424374715</v>
      </c>
      <c r="AV81">
        <v>62.376275478606402</v>
      </c>
      <c r="AW81">
        <v>60.71436036593056</v>
      </c>
      <c r="AX81">
        <v>62.245300501963499</v>
      </c>
      <c r="AY81">
        <v>59.243268269268121</v>
      </c>
      <c r="AZ81">
        <v>60.260937946837743</v>
      </c>
    </row>
    <row r="82" spans="1:52" x14ac:dyDescent="0.25">
      <c r="B82">
        <v>2045</v>
      </c>
      <c r="C82">
        <v>147.37576513216348</v>
      </c>
      <c r="D82">
        <v>125.38031536245541</v>
      </c>
      <c r="E82">
        <v>115.6580215756947</v>
      </c>
      <c r="F82">
        <v>129.30774751142971</v>
      </c>
      <c r="G82">
        <v>167.91831515774021</v>
      </c>
      <c r="H82">
        <v>120.33917906008153</v>
      </c>
      <c r="I82">
        <v>128.95319972913055</v>
      </c>
      <c r="J82">
        <v>140.0121715197991</v>
      </c>
      <c r="K82">
        <v>122.72948284883664</v>
      </c>
      <c r="L82">
        <v>131.315930584547</v>
      </c>
      <c r="M82">
        <v>129.65389309388135</v>
      </c>
      <c r="N82">
        <v>145.01971139119485</v>
      </c>
      <c r="O82">
        <v>120.94427573247773</v>
      </c>
      <c r="P82">
        <v>141.09897263067216</v>
      </c>
      <c r="Q82">
        <v>123.49246632265729</v>
      </c>
      <c r="R82">
        <v>138.97179704232462</v>
      </c>
      <c r="S82">
        <v>0</v>
      </c>
      <c r="T82">
        <v>89.556739908314171</v>
      </c>
      <c r="U82">
        <v>74.915538916006227</v>
      </c>
      <c r="V82">
        <v>63.200502259494478</v>
      </c>
      <c r="W82">
        <v>76.694091490183169</v>
      </c>
      <c r="X82">
        <v>71.948578731559905</v>
      </c>
      <c r="Y82">
        <v>76.651802281619211</v>
      </c>
      <c r="Z82">
        <v>66.451075236092791</v>
      </c>
      <c r="AA82">
        <v>79.047220614836391</v>
      </c>
      <c r="AB82">
        <v>69.529412421598181</v>
      </c>
      <c r="AC82">
        <v>80.1551819645248</v>
      </c>
      <c r="AD82">
        <v>80.955382428328178</v>
      </c>
      <c r="AE82">
        <v>88.628643328474752</v>
      </c>
      <c r="AF82">
        <v>79.592630438282285</v>
      </c>
      <c r="AG82">
        <v>70.608605153511334</v>
      </c>
      <c r="AH82">
        <v>78.158813934655981</v>
      </c>
      <c r="AI82">
        <v>80.852962125001483</v>
      </c>
      <c r="AJ82">
        <v>0</v>
      </c>
      <c r="AK82">
        <v>59.65809513376535</v>
      </c>
      <c r="AL82">
        <v>60.465777608741348</v>
      </c>
      <c r="AM82">
        <v>57.499047438527292</v>
      </c>
      <c r="AN82">
        <v>58.584278034930243</v>
      </c>
      <c r="AO82">
        <v>59.65805879254804</v>
      </c>
      <c r="AP82">
        <v>58.87455427150627</v>
      </c>
      <c r="AQ82">
        <v>57.492547886945339</v>
      </c>
      <c r="AR82">
        <v>61.656625157486047</v>
      </c>
      <c r="AS82">
        <v>60.900255011377354</v>
      </c>
      <c r="AT82">
        <v>62.247145235163472</v>
      </c>
      <c r="AU82">
        <v>59.437500929019784</v>
      </c>
      <c r="AV82">
        <v>62.183036020086227</v>
      </c>
      <c r="AW82">
        <v>60.62507773550319</v>
      </c>
      <c r="AX82">
        <v>61.720663611486017</v>
      </c>
      <c r="AY82">
        <v>59.157662285216993</v>
      </c>
      <c r="AZ82">
        <v>60.110042505179067</v>
      </c>
    </row>
    <row r="83" spans="1:52" x14ac:dyDescent="0.25">
      <c r="B83">
        <v>2046</v>
      </c>
      <c r="C83">
        <v>145.24903989288532</v>
      </c>
      <c r="D83">
        <v>124.51731782706014</v>
      </c>
      <c r="E83">
        <v>114.32294446289015</v>
      </c>
      <c r="F83">
        <v>127.8109148717875</v>
      </c>
      <c r="G83">
        <v>165.23357001200819</v>
      </c>
      <c r="H83">
        <v>118.43328757138214</v>
      </c>
      <c r="I83">
        <v>127.75857402462466</v>
      </c>
      <c r="J83">
        <v>138.23448870962014</v>
      </c>
      <c r="K83">
        <v>121.35972511218601</v>
      </c>
      <c r="L83">
        <v>129.03035501989353</v>
      </c>
      <c r="M83">
        <v>128.00750728584958</v>
      </c>
      <c r="N83">
        <v>143.37558174566249</v>
      </c>
      <c r="O83">
        <v>119.51888061067538</v>
      </c>
      <c r="P83">
        <v>139.31518623361771</v>
      </c>
      <c r="Q83">
        <v>122.29395051565531</v>
      </c>
      <c r="R83">
        <v>137.19168369108806</v>
      </c>
      <c r="S83">
        <v>0</v>
      </c>
      <c r="T83">
        <v>83.858539099937829</v>
      </c>
      <c r="U83">
        <v>72.285778196050046</v>
      </c>
      <c r="V83">
        <v>62.557546600144221</v>
      </c>
      <c r="W83">
        <v>73.178290480820451</v>
      </c>
      <c r="X83">
        <v>69.874683206666759</v>
      </c>
      <c r="Y83">
        <v>73.182493452504119</v>
      </c>
      <c r="Z83">
        <v>65.498164722541475</v>
      </c>
      <c r="AA83">
        <v>76.009405696176913</v>
      </c>
      <c r="AB83">
        <v>68.636419883650518</v>
      </c>
      <c r="AC83">
        <v>76.785016022709399</v>
      </c>
      <c r="AD83">
        <v>77.170123221400843</v>
      </c>
      <c r="AE83">
        <v>84.812572090534246</v>
      </c>
      <c r="AF83">
        <v>76.11444151732799</v>
      </c>
      <c r="AG83">
        <v>69.578371787993149</v>
      </c>
      <c r="AH83">
        <v>74.577062709085908</v>
      </c>
      <c r="AI83">
        <v>77.109471054594678</v>
      </c>
      <c r="AJ83">
        <v>0</v>
      </c>
      <c r="AK83">
        <v>59.160639071141851</v>
      </c>
      <c r="AL83">
        <v>60.10196935940332</v>
      </c>
      <c r="AM83">
        <v>57.2947219533241</v>
      </c>
      <c r="AN83">
        <v>58.277290567303737</v>
      </c>
      <c r="AO83">
        <v>59.213348864009298</v>
      </c>
      <c r="AP83">
        <v>58.547215675372811</v>
      </c>
      <c r="AQ83">
        <v>57.242924235536833</v>
      </c>
      <c r="AR83">
        <v>61.103914298244831</v>
      </c>
      <c r="AS83">
        <v>60.502600623340911</v>
      </c>
      <c r="AT83">
        <v>61.604899299291617</v>
      </c>
      <c r="AU83">
        <v>59.032659687799949</v>
      </c>
      <c r="AV83">
        <v>61.873272542147717</v>
      </c>
      <c r="AW83">
        <v>60.216306185370371</v>
      </c>
      <c r="AX83">
        <v>61.301604314260778</v>
      </c>
      <c r="AY83">
        <v>58.707930205339338</v>
      </c>
      <c r="AZ83">
        <v>59.68895754032669</v>
      </c>
    </row>
    <row r="84" spans="1:52" x14ac:dyDescent="0.25">
      <c r="B84">
        <v>2047</v>
      </c>
      <c r="C84">
        <v>143.12231465360719</v>
      </c>
      <c r="D84">
        <v>123.65432029166487</v>
      </c>
      <c r="E84">
        <v>112.98786735008559</v>
      </c>
      <c r="F84">
        <v>126.31408223214531</v>
      </c>
      <c r="G84">
        <v>162.54882486627616</v>
      </c>
      <c r="H84">
        <v>116.52739608268273</v>
      </c>
      <c r="I84">
        <v>126.56394832011881</v>
      </c>
      <c r="J84">
        <v>136.45680589944118</v>
      </c>
      <c r="K84">
        <v>119.98996737553539</v>
      </c>
      <c r="L84">
        <v>126.74477945524006</v>
      </c>
      <c r="M84">
        <v>126.36112147781782</v>
      </c>
      <c r="N84">
        <v>141.7314521001301</v>
      </c>
      <c r="O84">
        <v>118.09348548887303</v>
      </c>
      <c r="P84">
        <v>137.53139983656325</v>
      </c>
      <c r="Q84">
        <v>121.09543470865333</v>
      </c>
      <c r="R84">
        <v>135.41157033985149</v>
      </c>
      <c r="S84">
        <v>0</v>
      </c>
      <c r="T84">
        <v>78.160338291561473</v>
      </c>
      <c r="U84">
        <v>69.656017476093879</v>
      </c>
      <c r="V84">
        <v>61.91459094079395</v>
      </c>
      <c r="W84">
        <v>69.662489471457732</v>
      </c>
      <c r="X84">
        <v>67.800787681773599</v>
      </c>
      <c r="Y84">
        <v>69.713184623389026</v>
      </c>
      <c r="Z84">
        <v>64.545254208990158</v>
      </c>
      <c r="AA84">
        <v>72.971590777517434</v>
      </c>
      <c r="AB84">
        <v>67.743427345702841</v>
      </c>
      <c r="AC84">
        <v>73.414850080893999</v>
      </c>
      <c r="AD84">
        <v>73.384864014473507</v>
      </c>
      <c r="AE84">
        <v>80.996500852593741</v>
      </c>
      <c r="AF84">
        <v>72.636252596373708</v>
      </c>
      <c r="AG84">
        <v>68.548138422474963</v>
      </c>
      <c r="AH84">
        <v>70.995311483515849</v>
      </c>
      <c r="AI84">
        <v>73.365979984187874</v>
      </c>
      <c r="AJ84">
        <v>0</v>
      </c>
      <c r="AK84">
        <v>58.663183008518367</v>
      </c>
      <c r="AL84">
        <v>59.738161110065292</v>
      </c>
      <c r="AM84">
        <v>57.090396468120908</v>
      </c>
      <c r="AN84">
        <v>57.970303099677245</v>
      </c>
      <c r="AO84">
        <v>58.768638935470548</v>
      </c>
      <c r="AP84">
        <v>58.21987707923936</v>
      </c>
      <c r="AQ84">
        <v>56.993300584128328</v>
      </c>
      <c r="AR84">
        <v>60.551203439003608</v>
      </c>
      <c r="AS84">
        <v>60.104946235304475</v>
      </c>
      <c r="AT84">
        <v>60.962653363419776</v>
      </c>
      <c r="AU84">
        <v>58.627818446580129</v>
      </c>
      <c r="AV84">
        <v>61.563509064209214</v>
      </c>
      <c r="AW84">
        <v>59.807534635237552</v>
      </c>
      <c r="AX84">
        <v>60.882545017035532</v>
      </c>
      <c r="AY84">
        <v>58.258198125461696</v>
      </c>
      <c r="AZ84">
        <v>59.267872575474307</v>
      </c>
    </row>
    <row r="85" spans="1:52" x14ac:dyDescent="0.25">
      <c r="B85">
        <v>2048</v>
      </c>
      <c r="C85">
        <v>140.99558941432906</v>
      </c>
      <c r="D85">
        <v>122.79132275626961</v>
      </c>
      <c r="E85">
        <v>111.65279023728104</v>
      </c>
      <c r="F85">
        <v>124.81724959250312</v>
      </c>
      <c r="G85">
        <v>159.86407972054417</v>
      </c>
      <c r="H85">
        <v>114.62150459398333</v>
      </c>
      <c r="I85">
        <v>125.36932261561293</v>
      </c>
      <c r="J85">
        <v>134.67912308926219</v>
      </c>
      <c r="K85">
        <v>118.62020963888477</v>
      </c>
      <c r="L85">
        <v>124.45920389058659</v>
      </c>
      <c r="M85">
        <v>124.71473566978605</v>
      </c>
      <c r="N85">
        <v>140.08732245459771</v>
      </c>
      <c r="O85">
        <v>116.66809036707068</v>
      </c>
      <c r="P85">
        <v>135.7476134395088</v>
      </c>
      <c r="Q85">
        <v>119.89691890165135</v>
      </c>
      <c r="R85">
        <v>133.63145698861493</v>
      </c>
      <c r="S85">
        <v>0</v>
      </c>
      <c r="T85">
        <v>72.462137483185117</v>
      </c>
      <c r="U85">
        <v>67.026256756137713</v>
      </c>
      <c r="V85">
        <v>61.271635281443693</v>
      </c>
      <c r="W85">
        <v>66.146688462095014</v>
      </c>
      <c r="X85">
        <v>65.726892156880439</v>
      </c>
      <c r="Y85">
        <v>66.243875794273947</v>
      </c>
      <c r="Z85">
        <v>63.592343695438842</v>
      </c>
      <c r="AA85">
        <v>69.933775858857956</v>
      </c>
      <c r="AB85">
        <v>66.850434807755178</v>
      </c>
      <c r="AC85">
        <v>70.044684139078612</v>
      </c>
      <c r="AD85">
        <v>69.599604807546186</v>
      </c>
      <c r="AE85">
        <v>77.180429614653249</v>
      </c>
      <c r="AF85">
        <v>69.158063675419427</v>
      </c>
      <c r="AG85">
        <v>67.517905056956764</v>
      </c>
      <c r="AH85">
        <v>67.413560257945775</v>
      </c>
      <c r="AI85">
        <v>69.622488913781069</v>
      </c>
      <c r="AJ85">
        <v>0</v>
      </c>
      <c r="AK85">
        <v>58.165726945894882</v>
      </c>
      <c r="AL85">
        <v>59.374352860727264</v>
      </c>
      <c r="AM85">
        <v>56.886070982917715</v>
      </c>
      <c r="AN85">
        <v>57.663315632050747</v>
      </c>
      <c r="AO85">
        <v>58.323929006931799</v>
      </c>
      <c r="AP85">
        <v>57.892538483105909</v>
      </c>
      <c r="AQ85">
        <v>56.743676932719815</v>
      </c>
      <c r="AR85">
        <v>59.998492579762392</v>
      </c>
      <c r="AS85">
        <v>59.707291847268031</v>
      </c>
      <c r="AT85">
        <v>60.320407427547927</v>
      </c>
      <c r="AU85">
        <v>58.222977205360301</v>
      </c>
      <c r="AV85">
        <v>61.253745586270718</v>
      </c>
      <c r="AW85">
        <v>59.398763085104733</v>
      </c>
      <c r="AX85">
        <v>60.463485719810286</v>
      </c>
      <c r="AY85">
        <v>57.808466045584048</v>
      </c>
      <c r="AZ85">
        <v>58.846787610621931</v>
      </c>
    </row>
    <row r="86" spans="1:52" x14ac:dyDescent="0.25">
      <c r="B86">
        <v>2049</v>
      </c>
      <c r="C86">
        <v>138.8688641750509</v>
      </c>
      <c r="D86">
        <v>121.92832522087434</v>
      </c>
      <c r="E86">
        <v>110.31771312447648</v>
      </c>
      <c r="F86">
        <v>123.32041695286092</v>
      </c>
      <c r="G86">
        <v>157.17933457481212</v>
      </c>
      <c r="H86">
        <v>112.71561310528392</v>
      </c>
      <c r="I86">
        <v>124.17469691110708</v>
      </c>
      <c r="J86">
        <v>132.90144027908323</v>
      </c>
      <c r="K86">
        <v>117.25045190223413</v>
      </c>
      <c r="L86">
        <v>122.17362832593312</v>
      </c>
      <c r="M86">
        <v>123.06834986175429</v>
      </c>
      <c r="N86">
        <v>138.44319280906535</v>
      </c>
      <c r="O86">
        <v>115.24269524526832</v>
      </c>
      <c r="P86">
        <v>133.96382704245434</v>
      </c>
      <c r="Q86">
        <v>118.69840309464936</v>
      </c>
      <c r="R86">
        <v>131.85134363737836</v>
      </c>
      <c r="S86">
        <v>0</v>
      </c>
      <c r="T86">
        <v>66.763936674808775</v>
      </c>
      <c r="U86">
        <v>64.396496036181532</v>
      </c>
      <c r="V86">
        <v>60.628679622093429</v>
      </c>
      <c r="W86">
        <v>62.630887452732289</v>
      </c>
      <c r="X86">
        <v>63.652996631987293</v>
      </c>
      <c r="Y86">
        <v>62.774566965158847</v>
      </c>
      <c r="Z86">
        <v>62.639433181887526</v>
      </c>
      <c r="AA86">
        <v>66.895960940198478</v>
      </c>
      <c r="AB86">
        <v>65.957442269807501</v>
      </c>
      <c r="AC86">
        <v>66.674518197263211</v>
      </c>
      <c r="AD86">
        <v>65.81434560061885</v>
      </c>
      <c r="AE86">
        <v>73.364358376712744</v>
      </c>
      <c r="AF86">
        <v>65.679874754465132</v>
      </c>
      <c r="AG86">
        <v>66.487671691438578</v>
      </c>
      <c r="AH86">
        <v>63.831809032375709</v>
      </c>
      <c r="AI86">
        <v>65.878997843374265</v>
      </c>
      <c r="AJ86">
        <v>0</v>
      </c>
      <c r="AK86">
        <v>57.668270883271397</v>
      </c>
      <c r="AL86">
        <v>59.010544611389243</v>
      </c>
      <c r="AM86">
        <v>56.681745497714523</v>
      </c>
      <c r="AN86">
        <v>57.356328164424248</v>
      </c>
      <c r="AO86">
        <v>57.879219078393049</v>
      </c>
      <c r="AP86">
        <v>57.565199886972458</v>
      </c>
      <c r="AQ86">
        <v>56.494053281311309</v>
      </c>
      <c r="AR86">
        <v>59.445781720521182</v>
      </c>
      <c r="AS86">
        <v>59.309637459231595</v>
      </c>
      <c r="AT86">
        <v>59.678161491676079</v>
      </c>
      <c r="AU86">
        <v>57.818135964140481</v>
      </c>
      <c r="AV86">
        <v>60.943982108332214</v>
      </c>
      <c r="AW86">
        <v>58.989991534971914</v>
      </c>
      <c r="AX86">
        <v>60.04442642258504</v>
      </c>
      <c r="AY86">
        <v>57.358733965706406</v>
      </c>
      <c r="AZ86">
        <v>58.425702645769547</v>
      </c>
    </row>
    <row r="87" spans="1:52" x14ac:dyDescent="0.25">
      <c r="B87">
        <v>2050</v>
      </c>
      <c r="C87">
        <v>136.74213893577274</v>
      </c>
      <c r="D87">
        <v>121.06532768547908</v>
      </c>
      <c r="E87">
        <v>108.98263601167193</v>
      </c>
      <c r="F87">
        <v>121.8235843132187</v>
      </c>
      <c r="G87">
        <v>154.49458942908009</v>
      </c>
      <c r="H87">
        <v>110.8097216165845</v>
      </c>
      <c r="I87">
        <v>122.98007120660118</v>
      </c>
      <c r="J87">
        <v>131.12375746890427</v>
      </c>
      <c r="K87">
        <v>115.88069416558352</v>
      </c>
      <c r="L87">
        <v>119.88805276127965</v>
      </c>
      <c r="M87">
        <v>121.42196405372249</v>
      </c>
      <c r="N87">
        <v>136.79906316353294</v>
      </c>
      <c r="O87">
        <v>113.81730012346594</v>
      </c>
      <c r="P87">
        <v>132.18004064539991</v>
      </c>
      <c r="Q87">
        <v>117.49988728764738</v>
      </c>
      <c r="R87">
        <v>130.0712302861418</v>
      </c>
      <c r="S87">
        <v>0</v>
      </c>
      <c r="T87">
        <v>61.065735866432426</v>
      </c>
      <c r="U87">
        <v>61.766735316225365</v>
      </c>
      <c r="V87">
        <v>59.985723962743165</v>
      </c>
      <c r="W87">
        <v>59.11508644336957</v>
      </c>
      <c r="X87">
        <v>61.579101107094132</v>
      </c>
      <c r="Y87">
        <v>59.305258136043769</v>
      </c>
      <c r="Z87">
        <v>61.68652266833621</v>
      </c>
      <c r="AA87">
        <v>63.858146021539</v>
      </c>
      <c r="AB87">
        <v>65.064449731859838</v>
      </c>
      <c r="AC87">
        <v>63.304352255447817</v>
      </c>
      <c r="AD87">
        <v>62.029086393691522</v>
      </c>
      <c r="AE87">
        <v>69.548287138772253</v>
      </c>
      <c r="AF87">
        <v>62.201685833510851</v>
      </c>
      <c r="AG87">
        <v>65.457438325920378</v>
      </c>
      <c r="AH87">
        <v>60.250057806805657</v>
      </c>
      <c r="AI87">
        <v>62.135506772967467</v>
      </c>
      <c r="AJ87">
        <v>0</v>
      </c>
      <c r="AK87">
        <v>57.170814820647898</v>
      </c>
      <c r="AL87">
        <v>58.646736362051215</v>
      </c>
      <c r="AM87">
        <v>56.477420012511338</v>
      </c>
      <c r="AN87">
        <v>57.049340696797742</v>
      </c>
      <c r="AO87">
        <v>57.4345091498543</v>
      </c>
      <c r="AP87">
        <v>57.237861290839</v>
      </c>
      <c r="AQ87">
        <v>56.244429629902797</v>
      </c>
      <c r="AR87">
        <v>58.893070861279966</v>
      </c>
      <c r="AS87">
        <v>58.911983071195152</v>
      </c>
      <c r="AT87">
        <v>59.03591555580423</v>
      </c>
      <c r="AU87">
        <v>57.413294722920647</v>
      </c>
      <c r="AV87">
        <v>60.634218630393704</v>
      </c>
      <c r="AW87">
        <v>58.581219984839095</v>
      </c>
      <c r="AX87">
        <v>59.625367125359801</v>
      </c>
      <c r="AY87">
        <v>56.909001885828758</v>
      </c>
      <c r="AZ87">
        <v>58.004617680917171</v>
      </c>
    </row>
    <row r="90" spans="1:52" x14ac:dyDescent="0.25">
      <c r="A90" t="s">
        <v>26</v>
      </c>
    </row>
    <row r="91" spans="1:52" x14ac:dyDescent="0.25">
      <c r="B91">
        <v>2010</v>
      </c>
      <c r="C91">
        <v>180.83397567695226</v>
      </c>
      <c r="D91">
        <v>167.65756786419718</v>
      </c>
      <c r="E91">
        <v>145.82520039033105</v>
      </c>
      <c r="F91">
        <v>181.52259120623228</v>
      </c>
      <c r="G91">
        <v>195.95452089038466</v>
      </c>
      <c r="H91">
        <v>182.52550521071225</v>
      </c>
      <c r="I91">
        <v>148.60790144684273</v>
      </c>
      <c r="J91">
        <v>176.1745877170188</v>
      </c>
      <c r="K91">
        <v>155.36519324403577</v>
      </c>
      <c r="L91">
        <v>181.87583664879227</v>
      </c>
      <c r="M91">
        <v>181.61847887663225</v>
      </c>
      <c r="N91">
        <v>181.93218545263227</v>
      </c>
      <c r="O91">
        <v>182.40321883599228</v>
      </c>
      <c r="P91">
        <v>150.00116912371294</v>
      </c>
      <c r="Q91">
        <v>182.72130546607227</v>
      </c>
      <c r="R91">
        <v>175.04647976097471</v>
      </c>
      <c r="T91">
        <v>180.83397567695226</v>
      </c>
      <c r="U91">
        <v>167.65756786419718</v>
      </c>
      <c r="V91">
        <v>145.82520039033105</v>
      </c>
      <c r="W91">
        <v>181.52259120623228</v>
      </c>
      <c r="X91">
        <v>195.95452089038466</v>
      </c>
      <c r="Y91">
        <v>182.52550521071225</v>
      </c>
      <c r="Z91">
        <v>148.60790144684273</v>
      </c>
      <c r="AA91">
        <v>176.1745877170188</v>
      </c>
      <c r="AB91">
        <v>155.36519324403577</v>
      </c>
      <c r="AC91">
        <v>181.87583664879227</v>
      </c>
      <c r="AD91">
        <v>181.61847887663225</v>
      </c>
      <c r="AE91">
        <v>181.93218545263227</v>
      </c>
      <c r="AF91">
        <v>182.40321883599228</v>
      </c>
      <c r="AG91">
        <v>150.00116912371294</v>
      </c>
      <c r="AH91">
        <v>182.72130546607227</v>
      </c>
      <c r="AI91">
        <v>175.04647976097471</v>
      </c>
      <c r="AK91">
        <v>180.83397567695226</v>
      </c>
      <c r="AL91">
        <v>167.65756786419718</v>
      </c>
      <c r="AM91">
        <v>145.82520039033105</v>
      </c>
      <c r="AN91">
        <v>181.52259120623228</v>
      </c>
      <c r="AO91">
        <v>195.95452089038466</v>
      </c>
      <c r="AP91">
        <v>182.52550521071225</v>
      </c>
      <c r="AQ91">
        <v>148.60790144684273</v>
      </c>
      <c r="AR91">
        <v>176.1745877170188</v>
      </c>
      <c r="AS91">
        <v>155.36519324403577</v>
      </c>
      <c r="AT91">
        <v>181.87583664879227</v>
      </c>
      <c r="AU91">
        <v>181.61847887663225</v>
      </c>
      <c r="AV91">
        <v>181.93218545263227</v>
      </c>
      <c r="AW91">
        <v>182.40321883599228</v>
      </c>
      <c r="AX91">
        <v>150.00116912371294</v>
      </c>
      <c r="AY91">
        <v>182.72130546607227</v>
      </c>
      <c r="AZ91">
        <v>175.04647976097471</v>
      </c>
    </row>
    <row r="92" spans="1:52" x14ac:dyDescent="0.25">
      <c r="B92">
        <v>2011</v>
      </c>
      <c r="C92">
        <v>180.83397567695226</v>
      </c>
      <c r="D92">
        <v>167.65756786419718</v>
      </c>
      <c r="E92">
        <v>145.82520039033105</v>
      </c>
      <c r="F92">
        <v>181.52259120623228</v>
      </c>
      <c r="G92">
        <v>195.95452089038466</v>
      </c>
      <c r="H92">
        <v>182.52550521071225</v>
      </c>
      <c r="I92">
        <v>148.60790144684273</v>
      </c>
      <c r="J92">
        <v>176.1745877170188</v>
      </c>
      <c r="K92">
        <v>155.36519324403577</v>
      </c>
      <c r="L92">
        <v>181.87583664879227</v>
      </c>
      <c r="M92">
        <v>181.61847887663225</v>
      </c>
      <c r="N92">
        <v>181.93218545263227</v>
      </c>
      <c r="O92">
        <v>182.40321883599228</v>
      </c>
      <c r="P92">
        <v>150.00116912371294</v>
      </c>
      <c r="Q92">
        <v>182.72130546607227</v>
      </c>
      <c r="R92">
        <v>175.04647976097471</v>
      </c>
      <c r="T92">
        <v>180.83397567695226</v>
      </c>
      <c r="U92">
        <v>167.65756786419718</v>
      </c>
      <c r="V92">
        <v>145.82520039033105</v>
      </c>
      <c r="W92">
        <v>181.52259120623228</v>
      </c>
      <c r="X92">
        <v>195.95452089038466</v>
      </c>
      <c r="Y92">
        <v>182.52550521071225</v>
      </c>
      <c r="Z92">
        <v>148.60790144684273</v>
      </c>
      <c r="AA92">
        <v>176.1745877170188</v>
      </c>
      <c r="AB92">
        <v>155.36519324403577</v>
      </c>
      <c r="AC92">
        <v>181.87583664879227</v>
      </c>
      <c r="AD92">
        <v>181.61847887663225</v>
      </c>
      <c r="AE92">
        <v>181.93218545263227</v>
      </c>
      <c r="AF92">
        <v>182.40321883599228</v>
      </c>
      <c r="AG92">
        <v>150.00116912371294</v>
      </c>
      <c r="AH92">
        <v>182.72130546607227</v>
      </c>
      <c r="AI92">
        <v>175.04647976097471</v>
      </c>
      <c r="AK92">
        <v>180.83397567695226</v>
      </c>
      <c r="AL92">
        <v>167.65756786419718</v>
      </c>
      <c r="AM92">
        <v>145.82520039033105</v>
      </c>
      <c r="AN92">
        <v>181.52259120623228</v>
      </c>
      <c r="AO92">
        <v>195.95452089038466</v>
      </c>
      <c r="AP92">
        <v>182.52550521071225</v>
      </c>
      <c r="AQ92">
        <v>148.60790144684273</v>
      </c>
      <c r="AR92">
        <v>176.1745877170188</v>
      </c>
      <c r="AS92">
        <v>155.36519324403577</v>
      </c>
      <c r="AT92">
        <v>181.87583664879227</v>
      </c>
      <c r="AU92">
        <v>181.61847887663225</v>
      </c>
      <c r="AV92">
        <v>181.93218545263227</v>
      </c>
      <c r="AW92">
        <v>182.40321883599228</v>
      </c>
      <c r="AX92">
        <v>150.00116912371294</v>
      </c>
      <c r="AY92">
        <v>182.72130546607227</v>
      </c>
      <c r="AZ92">
        <v>175.04647976097471</v>
      </c>
    </row>
    <row r="93" spans="1:52" x14ac:dyDescent="0.25">
      <c r="B93">
        <v>2012</v>
      </c>
      <c r="C93">
        <v>180.83397567695226</v>
      </c>
      <c r="D93">
        <v>167.65756786419718</v>
      </c>
      <c r="E93">
        <v>145.82520039033105</v>
      </c>
      <c r="F93">
        <v>181.52259120623228</v>
      </c>
      <c r="G93">
        <v>195.95452089038466</v>
      </c>
      <c r="H93">
        <v>182.52550521071225</v>
      </c>
      <c r="I93">
        <v>148.60790144684273</v>
      </c>
      <c r="J93">
        <v>176.1745877170188</v>
      </c>
      <c r="K93">
        <v>155.36519324403577</v>
      </c>
      <c r="L93">
        <v>181.87583664879227</v>
      </c>
      <c r="M93">
        <v>181.61847887663225</v>
      </c>
      <c r="N93">
        <v>181.93218545263227</v>
      </c>
      <c r="O93">
        <v>182.40321883599228</v>
      </c>
      <c r="P93">
        <v>150.00116912371294</v>
      </c>
      <c r="Q93">
        <v>182.72130546607227</v>
      </c>
      <c r="R93">
        <v>175.04647976097471</v>
      </c>
      <c r="T93">
        <v>180.83397567695226</v>
      </c>
      <c r="U93">
        <v>167.65756786419718</v>
      </c>
      <c r="V93">
        <v>145.82520039033105</v>
      </c>
      <c r="W93">
        <v>181.52259120623228</v>
      </c>
      <c r="X93">
        <v>195.95452089038466</v>
      </c>
      <c r="Y93">
        <v>182.52550521071225</v>
      </c>
      <c r="Z93">
        <v>148.60790144684273</v>
      </c>
      <c r="AA93">
        <v>176.1745877170188</v>
      </c>
      <c r="AB93">
        <v>155.36519324403577</v>
      </c>
      <c r="AC93">
        <v>181.87583664879227</v>
      </c>
      <c r="AD93">
        <v>181.61847887663225</v>
      </c>
      <c r="AE93">
        <v>181.93218545263227</v>
      </c>
      <c r="AF93">
        <v>182.40321883599228</v>
      </c>
      <c r="AG93">
        <v>150.00116912371294</v>
      </c>
      <c r="AH93">
        <v>182.72130546607227</v>
      </c>
      <c r="AI93">
        <v>175.04647976097471</v>
      </c>
      <c r="AK93">
        <v>180.83397567695226</v>
      </c>
      <c r="AL93">
        <v>167.65756786419718</v>
      </c>
      <c r="AM93">
        <v>145.82520039033105</v>
      </c>
      <c r="AN93">
        <v>181.52259120623228</v>
      </c>
      <c r="AO93">
        <v>195.95452089038466</v>
      </c>
      <c r="AP93">
        <v>182.52550521071225</v>
      </c>
      <c r="AQ93">
        <v>148.60790144684273</v>
      </c>
      <c r="AR93">
        <v>176.1745877170188</v>
      </c>
      <c r="AS93">
        <v>155.36519324403577</v>
      </c>
      <c r="AT93">
        <v>181.87583664879227</v>
      </c>
      <c r="AU93">
        <v>181.61847887663225</v>
      </c>
      <c r="AV93">
        <v>181.93218545263227</v>
      </c>
      <c r="AW93">
        <v>182.40321883599228</v>
      </c>
      <c r="AX93">
        <v>150.00116912371294</v>
      </c>
      <c r="AY93">
        <v>182.72130546607227</v>
      </c>
      <c r="AZ93">
        <v>175.04647976097471</v>
      </c>
    </row>
    <row r="94" spans="1:52" x14ac:dyDescent="0.25">
      <c r="B94">
        <v>2013</v>
      </c>
      <c r="C94">
        <v>180.83397567695226</v>
      </c>
      <c r="D94">
        <v>167.65756786419718</v>
      </c>
      <c r="E94">
        <v>145.82520039033105</v>
      </c>
      <c r="F94">
        <v>181.52259120623228</v>
      </c>
      <c r="G94">
        <v>195.95452089038466</v>
      </c>
      <c r="H94">
        <v>182.52550521071225</v>
      </c>
      <c r="I94">
        <v>148.60790144684273</v>
      </c>
      <c r="J94">
        <v>176.1745877170188</v>
      </c>
      <c r="K94">
        <v>155.36519324403577</v>
      </c>
      <c r="L94">
        <v>181.87583664879227</v>
      </c>
      <c r="M94">
        <v>181.61847887663225</v>
      </c>
      <c r="N94">
        <v>181.93218545263227</v>
      </c>
      <c r="O94">
        <v>182.40321883599228</v>
      </c>
      <c r="P94">
        <v>150.00116912371294</v>
      </c>
      <c r="Q94">
        <v>182.72130546607227</v>
      </c>
      <c r="R94">
        <v>175.04647976097471</v>
      </c>
      <c r="T94">
        <v>180.83397567695226</v>
      </c>
      <c r="U94">
        <v>167.65756786419718</v>
      </c>
      <c r="V94">
        <v>145.82520039033105</v>
      </c>
      <c r="W94">
        <v>181.52259120623228</v>
      </c>
      <c r="X94">
        <v>195.95452089038466</v>
      </c>
      <c r="Y94">
        <v>182.52550521071225</v>
      </c>
      <c r="Z94">
        <v>148.60790144684273</v>
      </c>
      <c r="AA94">
        <v>176.1745877170188</v>
      </c>
      <c r="AB94">
        <v>155.36519324403577</v>
      </c>
      <c r="AC94">
        <v>181.87583664879227</v>
      </c>
      <c r="AD94">
        <v>181.61847887663225</v>
      </c>
      <c r="AE94">
        <v>181.93218545263227</v>
      </c>
      <c r="AF94">
        <v>182.40321883599228</v>
      </c>
      <c r="AG94">
        <v>150.00116912371294</v>
      </c>
      <c r="AH94">
        <v>182.72130546607227</v>
      </c>
      <c r="AI94">
        <v>175.04647976097471</v>
      </c>
      <c r="AK94">
        <v>180.83397567695226</v>
      </c>
      <c r="AL94">
        <v>167.65756786419718</v>
      </c>
      <c r="AM94">
        <v>145.82520039033105</v>
      </c>
      <c r="AN94">
        <v>181.52259120623228</v>
      </c>
      <c r="AO94">
        <v>195.95452089038466</v>
      </c>
      <c r="AP94">
        <v>182.52550521071225</v>
      </c>
      <c r="AQ94">
        <v>148.60790144684273</v>
      </c>
      <c r="AR94">
        <v>176.1745877170188</v>
      </c>
      <c r="AS94">
        <v>155.36519324403577</v>
      </c>
      <c r="AT94">
        <v>181.87583664879227</v>
      </c>
      <c r="AU94">
        <v>181.61847887663225</v>
      </c>
      <c r="AV94">
        <v>181.93218545263227</v>
      </c>
      <c r="AW94">
        <v>182.40321883599228</v>
      </c>
      <c r="AX94">
        <v>150.00116912371294</v>
      </c>
      <c r="AY94">
        <v>182.72130546607227</v>
      </c>
      <c r="AZ94">
        <v>175.04647976097471</v>
      </c>
    </row>
    <row r="95" spans="1:52" x14ac:dyDescent="0.25">
      <c r="B95">
        <v>2014</v>
      </c>
      <c r="C95">
        <v>180.83397567695226</v>
      </c>
      <c r="D95">
        <v>167.65756786419718</v>
      </c>
      <c r="E95">
        <v>145.82520039033105</v>
      </c>
      <c r="F95">
        <v>181.52259120623228</v>
      </c>
      <c r="G95">
        <v>195.95452089038466</v>
      </c>
      <c r="H95">
        <v>182.52550521071225</v>
      </c>
      <c r="I95">
        <v>148.60790144684273</v>
      </c>
      <c r="J95">
        <v>176.1745877170188</v>
      </c>
      <c r="K95">
        <v>155.36519324403577</v>
      </c>
      <c r="L95">
        <v>181.87583664879227</v>
      </c>
      <c r="M95">
        <v>181.61847887663225</v>
      </c>
      <c r="N95">
        <v>181.93218545263227</v>
      </c>
      <c r="O95">
        <v>182.40321883599228</v>
      </c>
      <c r="P95">
        <v>150.00116912371294</v>
      </c>
      <c r="Q95">
        <v>182.72130546607227</v>
      </c>
      <c r="R95">
        <v>175.04647976097471</v>
      </c>
      <c r="T95">
        <v>180.83397567695226</v>
      </c>
      <c r="U95">
        <v>167.65756786419718</v>
      </c>
      <c r="V95">
        <v>145.82520039033105</v>
      </c>
      <c r="W95">
        <v>181.52259120623228</v>
      </c>
      <c r="X95">
        <v>195.95452089038466</v>
      </c>
      <c r="Y95">
        <v>182.52550521071225</v>
      </c>
      <c r="Z95">
        <v>148.60790144684273</v>
      </c>
      <c r="AA95">
        <v>176.1745877170188</v>
      </c>
      <c r="AB95">
        <v>155.36519324403577</v>
      </c>
      <c r="AC95">
        <v>181.87583664879227</v>
      </c>
      <c r="AD95">
        <v>181.61847887663225</v>
      </c>
      <c r="AE95">
        <v>181.93218545263227</v>
      </c>
      <c r="AF95">
        <v>182.40321883599228</v>
      </c>
      <c r="AG95">
        <v>150.00116912371294</v>
      </c>
      <c r="AH95">
        <v>182.72130546607227</v>
      </c>
      <c r="AI95">
        <v>175.04647976097471</v>
      </c>
      <c r="AK95">
        <v>180.83397567695226</v>
      </c>
      <c r="AL95">
        <v>167.65756786419718</v>
      </c>
      <c r="AM95">
        <v>145.82520039033105</v>
      </c>
      <c r="AN95">
        <v>181.52259120623228</v>
      </c>
      <c r="AO95">
        <v>195.95452089038466</v>
      </c>
      <c r="AP95">
        <v>182.52550521071225</v>
      </c>
      <c r="AQ95">
        <v>148.60790144684273</v>
      </c>
      <c r="AR95">
        <v>176.1745877170188</v>
      </c>
      <c r="AS95">
        <v>155.36519324403577</v>
      </c>
      <c r="AT95">
        <v>181.87583664879227</v>
      </c>
      <c r="AU95">
        <v>181.61847887663225</v>
      </c>
      <c r="AV95">
        <v>181.93218545263227</v>
      </c>
      <c r="AW95">
        <v>182.40321883599228</v>
      </c>
      <c r="AX95">
        <v>150.00116912371294</v>
      </c>
      <c r="AY95">
        <v>182.72130546607227</v>
      </c>
      <c r="AZ95">
        <v>175.04647976097471</v>
      </c>
    </row>
    <row r="96" spans="1:52" x14ac:dyDescent="0.25">
      <c r="B96">
        <v>2015</v>
      </c>
      <c r="C96">
        <v>180.83397567695226</v>
      </c>
      <c r="D96">
        <v>167.65756786419718</v>
      </c>
      <c r="E96">
        <v>145.82520039033105</v>
      </c>
      <c r="F96">
        <v>181.52259120623228</v>
      </c>
      <c r="G96">
        <v>195.95452089038466</v>
      </c>
      <c r="H96">
        <v>182.52550521071225</v>
      </c>
      <c r="I96">
        <v>148.60790144684273</v>
      </c>
      <c r="J96">
        <v>176.1745877170188</v>
      </c>
      <c r="K96">
        <v>155.36519324403577</v>
      </c>
      <c r="L96">
        <v>181.87583664879227</v>
      </c>
      <c r="M96">
        <v>181.61847887663225</v>
      </c>
      <c r="N96">
        <v>181.93218545263227</v>
      </c>
      <c r="O96">
        <v>182.40321883599228</v>
      </c>
      <c r="P96">
        <v>150.00116912371294</v>
      </c>
      <c r="Q96">
        <v>182.72130546607227</v>
      </c>
      <c r="R96">
        <v>175.04647976097471</v>
      </c>
      <c r="T96">
        <v>180.83397567695226</v>
      </c>
      <c r="U96">
        <v>167.65756786419718</v>
      </c>
      <c r="V96">
        <v>145.82520039033105</v>
      </c>
      <c r="W96">
        <v>181.52259120623228</v>
      </c>
      <c r="X96">
        <v>195.95452089038466</v>
      </c>
      <c r="Y96">
        <v>182.52550521071225</v>
      </c>
      <c r="Z96">
        <v>148.60790144684273</v>
      </c>
      <c r="AA96">
        <v>176.1745877170188</v>
      </c>
      <c r="AB96">
        <v>155.36519324403577</v>
      </c>
      <c r="AC96">
        <v>181.87583664879227</v>
      </c>
      <c r="AD96">
        <v>181.61847887663225</v>
      </c>
      <c r="AE96">
        <v>181.93218545263227</v>
      </c>
      <c r="AF96">
        <v>182.40321883599228</v>
      </c>
      <c r="AG96">
        <v>150.00116912371294</v>
      </c>
      <c r="AH96">
        <v>182.72130546607227</v>
      </c>
      <c r="AI96">
        <v>175.04647976097471</v>
      </c>
      <c r="AK96">
        <v>180.83397567695226</v>
      </c>
      <c r="AL96">
        <v>167.65756786419718</v>
      </c>
      <c r="AM96">
        <v>145.82520039033105</v>
      </c>
      <c r="AN96">
        <v>181.52259120623228</v>
      </c>
      <c r="AO96">
        <v>195.95452089038466</v>
      </c>
      <c r="AP96">
        <v>182.52550521071225</v>
      </c>
      <c r="AQ96">
        <v>148.60790144684273</v>
      </c>
      <c r="AR96">
        <v>176.1745877170188</v>
      </c>
      <c r="AS96">
        <v>155.36519324403577</v>
      </c>
      <c r="AT96">
        <v>181.87583664879227</v>
      </c>
      <c r="AU96">
        <v>181.61847887663225</v>
      </c>
      <c r="AV96">
        <v>181.93218545263227</v>
      </c>
      <c r="AW96">
        <v>182.40321883599228</v>
      </c>
      <c r="AX96">
        <v>150.00116912371294</v>
      </c>
      <c r="AY96">
        <v>182.72130546607227</v>
      </c>
      <c r="AZ96">
        <v>175.04647976097471</v>
      </c>
    </row>
    <row r="97" spans="2:52" x14ac:dyDescent="0.25">
      <c r="B97">
        <v>2016</v>
      </c>
      <c r="C97">
        <v>180.83397567695226</v>
      </c>
      <c r="D97">
        <v>167.65756786419718</v>
      </c>
      <c r="E97">
        <v>145.82520039033105</v>
      </c>
      <c r="F97">
        <v>181.52259120623228</v>
      </c>
      <c r="G97">
        <v>195.95452089038466</v>
      </c>
      <c r="H97">
        <v>182.52550521071225</v>
      </c>
      <c r="I97">
        <v>148.60790144684273</v>
      </c>
      <c r="J97">
        <v>176.1745877170188</v>
      </c>
      <c r="K97">
        <v>155.36519324403577</v>
      </c>
      <c r="L97">
        <v>181.87583664879227</v>
      </c>
      <c r="M97">
        <v>181.61847887663225</v>
      </c>
      <c r="N97">
        <v>181.93218545263227</v>
      </c>
      <c r="O97">
        <v>182.40321883599228</v>
      </c>
      <c r="P97">
        <v>150.00116912371294</v>
      </c>
      <c r="Q97">
        <v>182.72130546607227</v>
      </c>
      <c r="R97">
        <v>175.04647976097471</v>
      </c>
      <c r="T97">
        <v>180.83397567695226</v>
      </c>
      <c r="U97">
        <v>167.65756786419718</v>
      </c>
      <c r="V97">
        <v>145.82520039033105</v>
      </c>
      <c r="W97">
        <v>181.52259120623228</v>
      </c>
      <c r="X97">
        <v>195.95452089038466</v>
      </c>
      <c r="Y97">
        <v>182.52550521071225</v>
      </c>
      <c r="Z97">
        <v>148.60790144684273</v>
      </c>
      <c r="AA97">
        <v>176.1745877170188</v>
      </c>
      <c r="AB97">
        <v>155.36519324403577</v>
      </c>
      <c r="AC97">
        <v>181.87583664879227</v>
      </c>
      <c r="AD97">
        <v>181.61847887663225</v>
      </c>
      <c r="AE97">
        <v>181.93218545263227</v>
      </c>
      <c r="AF97">
        <v>182.40321883599228</v>
      </c>
      <c r="AG97">
        <v>150.00116912371294</v>
      </c>
      <c r="AH97">
        <v>182.72130546607227</v>
      </c>
      <c r="AI97">
        <v>175.04647976097471</v>
      </c>
      <c r="AK97">
        <v>180.83397567695226</v>
      </c>
      <c r="AL97">
        <v>167.65756786419718</v>
      </c>
      <c r="AM97">
        <v>145.82520039033105</v>
      </c>
      <c r="AN97">
        <v>181.52259120623228</v>
      </c>
      <c r="AO97">
        <v>195.95452089038466</v>
      </c>
      <c r="AP97">
        <v>182.52550521071225</v>
      </c>
      <c r="AQ97">
        <v>148.60790144684273</v>
      </c>
      <c r="AR97">
        <v>176.1745877170188</v>
      </c>
      <c r="AS97">
        <v>155.36519324403577</v>
      </c>
      <c r="AT97">
        <v>181.87583664879227</v>
      </c>
      <c r="AU97">
        <v>181.61847887663225</v>
      </c>
      <c r="AV97">
        <v>181.93218545263227</v>
      </c>
      <c r="AW97">
        <v>182.40321883599228</v>
      </c>
      <c r="AX97">
        <v>150.00116912371294</v>
      </c>
      <c r="AY97">
        <v>182.72130546607227</v>
      </c>
      <c r="AZ97">
        <v>175.04647976097471</v>
      </c>
    </row>
    <row r="98" spans="2:52" x14ac:dyDescent="0.25">
      <c r="B98">
        <v>2017</v>
      </c>
      <c r="C98">
        <v>180.83397567695226</v>
      </c>
      <c r="D98">
        <v>167.65756786419718</v>
      </c>
      <c r="E98">
        <v>145.82520039033105</v>
      </c>
      <c r="F98">
        <v>181.52259120623228</v>
      </c>
      <c r="G98">
        <v>195.95452089038466</v>
      </c>
      <c r="H98">
        <v>182.52550521071225</v>
      </c>
      <c r="I98">
        <v>148.60790144684273</v>
      </c>
      <c r="J98">
        <v>176.1745877170188</v>
      </c>
      <c r="K98">
        <v>155.36519324403577</v>
      </c>
      <c r="L98">
        <v>181.87583664879227</v>
      </c>
      <c r="M98">
        <v>181.61847887663225</v>
      </c>
      <c r="N98">
        <v>181.93218545263227</v>
      </c>
      <c r="O98">
        <v>182.40321883599228</v>
      </c>
      <c r="P98">
        <v>150.00116912371294</v>
      </c>
      <c r="Q98">
        <v>182.72130546607227</v>
      </c>
      <c r="R98">
        <v>175.04647976097471</v>
      </c>
      <c r="T98">
        <v>180.83397567695226</v>
      </c>
      <c r="U98">
        <v>167.65756786419718</v>
      </c>
      <c r="V98">
        <v>145.82520039033105</v>
      </c>
      <c r="W98">
        <v>181.52259120623228</v>
      </c>
      <c r="X98">
        <v>195.95452089038466</v>
      </c>
      <c r="Y98">
        <v>182.52550521071225</v>
      </c>
      <c r="Z98">
        <v>148.60790144684273</v>
      </c>
      <c r="AA98">
        <v>176.1745877170188</v>
      </c>
      <c r="AB98">
        <v>155.36519324403577</v>
      </c>
      <c r="AC98">
        <v>181.87583664879227</v>
      </c>
      <c r="AD98">
        <v>181.61847887663225</v>
      </c>
      <c r="AE98">
        <v>181.93218545263227</v>
      </c>
      <c r="AF98">
        <v>182.40321883599228</v>
      </c>
      <c r="AG98">
        <v>150.00116912371294</v>
      </c>
      <c r="AH98">
        <v>182.72130546607227</v>
      </c>
      <c r="AI98">
        <v>175.04647976097471</v>
      </c>
      <c r="AK98">
        <v>180.83397567695226</v>
      </c>
      <c r="AL98">
        <v>167.65756786419718</v>
      </c>
      <c r="AM98">
        <v>145.82520039033105</v>
      </c>
      <c r="AN98">
        <v>181.52259120623228</v>
      </c>
      <c r="AO98">
        <v>195.95452089038466</v>
      </c>
      <c r="AP98">
        <v>182.52550521071225</v>
      </c>
      <c r="AQ98">
        <v>148.60790144684273</v>
      </c>
      <c r="AR98">
        <v>176.1745877170188</v>
      </c>
      <c r="AS98">
        <v>155.36519324403577</v>
      </c>
      <c r="AT98">
        <v>181.87583664879227</v>
      </c>
      <c r="AU98">
        <v>181.61847887663225</v>
      </c>
      <c r="AV98">
        <v>181.93218545263227</v>
      </c>
      <c r="AW98">
        <v>182.40321883599228</v>
      </c>
      <c r="AX98">
        <v>150.00116912371294</v>
      </c>
      <c r="AY98">
        <v>182.72130546607227</v>
      </c>
      <c r="AZ98">
        <v>175.04647976097471</v>
      </c>
    </row>
    <row r="99" spans="2:52" x14ac:dyDescent="0.25">
      <c r="B99">
        <v>2018</v>
      </c>
      <c r="C99">
        <v>180.83397567695226</v>
      </c>
      <c r="D99">
        <v>167.65756786419718</v>
      </c>
      <c r="E99">
        <v>145.82520039033105</v>
      </c>
      <c r="F99">
        <v>181.52259120623228</v>
      </c>
      <c r="G99">
        <v>195.95452089038466</v>
      </c>
      <c r="H99">
        <v>182.52550521071225</v>
      </c>
      <c r="I99">
        <v>148.60790144684273</v>
      </c>
      <c r="J99">
        <v>176.1745877170188</v>
      </c>
      <c r="K99">
        <v>155.36519324403577</v>
      </c>
      <c r="L99">
        <v>181.87583664879227</v>
      </c>
      <c r="M99">
        <v>181.61847887663225</v>
      </c>
      <c r="N99">
        <v>181.93218545263227</v>
      </c>
      <c r="O99">
        <v>182.40321883599228</v>
      </c>
      <c r="P99">
        <v>150.00116912371294</v>
      </c>
      <c r="Q99">
        <v>182.72130546607227</v>
      </c>
      <c r="R99">
        <v>175.04647976097471</v>
      </c>
      <c r="T99">
        <v>180.83397567695226</v>
      </c>
      <c r="U99">
        <v>167.65756786419718</v>
      </c>
      <c r="V99">
        <v>145.82520039033105</v>
      </c>
      <c r="W99">
        <v>181.52259120623228</v>
      </c>
      <c r="X99">
        <v>195.95452089038466</v>
      </c>
      <c r="Y99">
        <v>182.52550521071225</v>
      </c>
      <c r="Z99">
        <v>148.60790144684273</v>
      </c>
      <c r="AA99">
        <v>176.1745877170188</v>
      </c>
      <c r="AB99">
        <v>155.36519324403577</v>
      </c>
      <c r="AC99">
        <v>181.87583664879227</v>
      </c>
      <c r="AD99">
        <v>181.61847887663225</v>
      </c>
      <c r="AE99">
        <v>181.93218545263227</v>
      </c>
      <c r="AF99">
        <v>182.40321883599228</v>
      </c>
      <c r="AG99">
        <v>150.00116912371294</v>
      </c>
      <c r="AH99">
        <v>182.72130546607227</v>
      </c>
      <c r="AI99">
        <v>175.04647976097471</v>
      </c>
      <c r="AK99">
        <v>180.83397567695226</v>
      </c>
      <c r="AL99">
        <v>167.65756786419718</v>
      </c>
      <c r="AM99">
        <v>145.82520039033105</v>
      </c>
      <c r="AN99">
        <v>181.52259120623228</v>
      </c>
      <c r="AO99">
        <v>195.95452089038466</v>
      </c>
      <c r="AP99">
        <v>182.52550521071225</v>
      </c>
      <c r="AQ99">
        <v>148.60790144684273</v>
      </c>
      <c r="AR99">
        <v>176.1745877170188</v>
      </c>
      <c r="AS99">
        <v>155.36519324403577</v>
      </c>
      <c r="AT99">
        <v>181.87583664879227</v>
      </c>
      <c r="AU99">
        <v>181.61847887663225</v>
      </c>
      <c r="AV99">
        <v>181.93218545263227</v>
      </c>
      <c r="AW99">
        <v>182.40321883599228</v>
      </c>
      <c r="AX99">
        <v>150.00116912371294</v>
      </c>
      <c r="AY99">
        <v>182.72130546607227</v>
      </c>
      <c r="AZ99">
        <v>175.04647976097471</v>
      </c>
    </row>
    <row r="100" spans="2:52" x14ac:dyDescent="0.25">
      <c r="B100">
        <v>2019</v>
      </c>
      <c r="C100">
        <v>180.83397567695226</v>
      </c>
      <c r="D100">
        <v>167.65756786419718</v>
      </c>
      <c r="E100">
        <v>145.82520039033105</v>
      </c>
      <c r="F100">
        <v>181.52259120623228</v>
      </c>
      <c r="G100">
        <v>195.95452089038466</v>
      </c>
      <c r="H100">
        <v>182.52550521071225</v>
      </c>
      <c r="I100">
        <v>148.60790144684273</v>
      </c>
      <c r="J100">
        <v>176.1745877170188</v>
      </c>
      <c r="K100">
        <v>155.36519324403577</v>
      </c>
      <c r="L100">
        <v>181.87583664879227</v>
      </c>
      <c r="M100">
        <v>181.61847887663225</v>
      </c>
      <c r="N100">
        <v>181.93218545263227</v>
      </c>
      <c r="O100">
        <v>182.40321883599228</v>
      </c>
      <c r="P100">
        <v>150.00116912371294</v>
      </c>
      <c r="Q100">
        <v>182.72130546607227</v>
      </c>
      <c r="R100">
        <v>175.04647976097471</v>
      </c>
      <c r="T100">
        <v>180.83397567695226</v>
      </c>
      <c r="U100">
        <v>167.65756786419718</v>
      </c>
      <c r="V100">
        <v>145.82520039033105</v>
      </c>
      <c r="W100">
        <v>181.52259120623228</v>
      </c>
      <c r="X100">
        <v>195.95452089038466</v>
      </c>
      <c r="Y100">
        <v>182.52550521071225</v>
      </c>
      <c r="Z100">
        <v>148.60790144684273</v>
      </c>
      <c r="AA100">
        <v>176.1745877170188</v>
      </c>
      <c r="AB100">
        <v>155.36519324403577</v>
      </c>
      <c r="AC100">
        <v>181.87583664879227</v>
      </c>
      <c r="AD100">
        <v>181.61847887663225</v>
      </c>
      <c r="AE100">
        <v>181.93218545263227</v>
      </c>
      <c r="AF100">
        <v>182.40321883599228</v>
      </c>
      <c r="AG100">
        <v>150.00116912371294</v>
      </c>
      <c r="AH100">
        <v>182.72130546607227</v>
      </c>
      <c r="AI100">
        <v>175.04647976097471</v>
      </c>
      <c r="AK100">
        <v>180.83397567695226</v>
      </c>
      <c r="AL100">
        <v>167.65756786419718</v>
      </c>
      <c r="AM100">
        <v>145.82520039033105</v>
      </c>
      <c r="AN100">
        <v>181.52259120623228</v>
      </c>
      <c r="AO100">
        <v>195.95452089038466</v>
      </c>
      <c r="AP100">
        <v>182.52550521071225</v>
      </c>
      <c r="AQ100">
        <v>148.60790144684273</v>
      </c>
      <c r="AR100">
        <v>176.1745877170188</v>
      </c>
      <c r="AS100">
        <v>155.36519324403577</v>
      </c>
      <c r="AT100">
        <v>181.87583664879227</v>
      </c>
      <c r="AU100">
        <v>181.61847887663225</v>
      </c>
      <c r="AV100">
        <v>181.93218545263227</v>
      </c>
      <c r="AW100">
        <v>182.40321883599228</v>
      </c>
      <c r="AX100">
        <v>150.00116912371294</v>
      </c>
      <c r="AY100">
        <v>182.72130546607227</v>
      </c>
      <c r="AZ100">
        <v>175.04647976097471</v>
      </c>
    </row>
    <row r="101" spans="2:52" x14ac:dyDescent="0.25">
      <c r="B101">
        <v>2020</v>
      </c>
      <c r="C101">
        <v>180.83397567695226</v>
      </c>
      <c r="D101">
        <v>167.65756786419718</v>
      </c>
      <c r="E101">
        <v>145.82520039033105</v>
      </c>
      <c r="F101">
        <v>181.52259120623228</v>
      </c>
      <c r="G101">
        <v>195.95452089038466</v>
      </c>
      <c r="H101">
        <v>182.52550521071225</v>
      </c>
      <c r="I101">
        <v>148.60790144684273</v>
      </c>
      <c r="J101">
        <v>176.1745877170188</v>
      </c>
      <c r="K101">
        <v>155.36519324403577</v>
      </c>
      <c r="L101">
        <v>181.87583664879227</v>
      </c>
      <c r="M101">
        <v>181.61847887663225</v>
      </c>
      <c r="N101">
        <v>181.93218545263227</v>
      </c>
      <c r="O101">
        <v>182.40321883599228</v>
      </c>
      <c r="P101">
        <v>150.00116912371294</v>
      </c>
      <c r="Q101">
        <v>182.72130546607227</v>
      </c>
      <c r="R101">
        <v>175.04647976097471</v>
      </c>
      <c r="T101">
        <v>180.83397567695226</v>
      </c>
      <c r="U101">
        <v>167.65756786419718</v>
      </c>
      <c r="V101">
        <v>145.82520039033105</v>
      </c>
      <c r="W101">
        <v>181.52259120623228</v>
      </c>
      <c r="X101">
        <v>195.95452089038466</v>
      </c>
      <c r="Y101">
        <v>182.52550521071225</v>
      </c>
      <c r="Z101">
        <v>148.60790144684273</v>
      </c>
      <c r="AA101">
        <v>176.1745877170188</v>
      </c>
      <c r="AB101">
        <v>155.36519324403577</v>
      </c>
      <c r="AC101">
        <v>181.87583664879227</v>
      </c>
      <c r="AD101">
        <v>181.61847887663225</v>
      </c>
      <c r="AE101">
        <v>181.93218545263227</v>
      </c>
      <c r="AF101">
        <v>182.40321883599228</v>
      </c>
      <c r="AG101">
        <v>150.00116912371294</v>
      </c>
      <c r="AH101">
        <v>182.72130546607227</v>
      </c>
      <c r="AI101">
        <v>175.04647976097471</v>
      </c>
      <c r="AK101">
        <v>180.83397567695226</v>
      </c>
      <c r="AL101">
        <v>167.65756786419718</v>
      </c>
      <c r="AM101">
        <v>145.82520039033105</v>
      </c>
      <c r="AN101">
        <v>181.52259120623228</v>
      </c>
      <c r="AO101">
        <v>195.95452089038466</v>
      </c>
      <c r="AP101">
        <v>182.52550521071225</v>
      </c>
      <c r="AQ101">
        <v>148.60790144684273</v>
      </c>
      <c r="AR101">
        <v>176.1745877170188</v>
      </c>
      <c r="AS101">
        <v>155.36519324403577</v>
      </c>
      <c r="AT101">
        <v>181.87583664879227</v>
      </c>
      <c r="AU101">
        <v>181.61847887663225</v>
      </c>
      <c r="AV101">
        <v>181.93218545263227</v>
      </c>
      <c r="AW101">
        <v>182.40321883599228</v>
      </c>
      <c r="AX101">
        <v>150.00116912371294</v>
      </c>
      <c r="AY101">
        <v>182.72130546607227</v>
      </c>
      <c r="AZ101">
        <v>175.04647976097471</v>
      </c>
    </row>
    <row r="102" spans="2:52" x14ac:dyDescent="0.25">
      <c r="B102">
        <v>2021</v>
      </c>
      <c r="C102">
        <v>178.30785014338352</v>
      </c>
      <c r="D102">
        <v>165.77711631322501</v>
      </c>
      <c r="E102">
        <v>143.14998528661741</v>
      </c>
      <c r="F102">
        <v>178.99646567266353</v>
      </c>
      <c r="G102">
        <v>194.49789691199604</v>
      </c>
      <c r="H102">
        <v>179.99937967714351</v>
      </c>
      <c r="I102">
        <v>147.19695453935509</v>
      </c>
      <c r="J102">
        <v>174.3380063993109</v>
      </c>
      <c r="K102">
        <v>156.04020641731086</v>
      </c>
      <c r="L102">
        <v>179.34971111522353</v>
      </c>
      <c r="M102">
        <v>179.09235334306351</v>
      </c>
      <c r="N102">
        <v>179.40605991906352</v>
      </c>
      <c r="O102">
        <v>179.87709330242353</v>
      </c>
      <c r="P102">
        <v>151.85099726772251</v>
      </c>
      <c r="Q102">
        <v>180.19517993250352</v>
      </c>
      <c r="R102">
        <v>173.14694935290947</v>
      </c>
      <c r="T102">
        <v>177.45738011744601</v>
      </c>
      <c r="U102">
        <v>164.88465472673678</v>
      </c>
      <c r="V102">
        <v>141.93003396789058</v>
      </c>
      <c r="W102">
        <v>178.14599564672602</v>
      </c>
      <c r="X102">
        <v>193.78603896045294</v>
      </c>
      <c r="Y102">
        <v>179.148909651206</v>
      </c>
      <c r="Z102">
        <v>145.20031290926528</v>
      </c>
      <c r="AA102">
        <v>173.39205858688356</v>
      </c>
      <c r="AB102">
        <v>154.76353984465717</v>
      </c>
      <c r="AC102">
        <v>178.49924108928602</v>
      </c>
      <c r="AD102">
        <v>178.241883317126</v>
      </c>
      <c r="AE102">
        <v>178.55558989312601</v>
      </c>
      <c r="AF102">
        <v>179.02662327648602</v>
      </c>
      <c r="AG102">
        <v>150.39461051983056</v>
      </c>
      <c r="AH102">
        <v>179.34470990656601</v>
      </c>
      <c r="AI102">
        <v>172.25057463082621</v>
      </c>
      <c r="AK102">
        <v>174.29533240840573</v>
      </c>
      <c r="AL102">
        <v>162.14282720075994</v>
      </c>
      <c r="AM102">
        <v>139.86566217981957</v>
      </c>
      <c r="AN102">
        <v>174.98394793768574</v>
      </c>
      <c r="AO102">
        <v>190.7656687189772</v>
      </c>
      <c r="AP102">
        <v>175.98686194216572</v>
      </c>
      <c r="AQ102">
        <v>142.8923885841171</v>
      </c>
      <c r="AR102">
        <v>170.38162657659566</v>
      </c>
      <c r="AS102">
        <v>152.34189944585444</v>
      </c>
      <c r="AT102">
        <v>175.33719338024574</v>
      </c>
      <c r="AU102">
        <v>175.07983560808572</v>
      </c>
      <c r="AV102">
        <v>175.39354218408573</v>
      </c>
      <c r="AW102">
        <v>175.86457556744574</v>
      </c>
      <c r="AX102">
        <v>148.19473936056497</v>
      </c>
      <c r="AY102">
        <v>176.18266219752573</v>
      </c>
      <c r="AZ102">
        <v>169.22111633837898</v>
      </c>
    </row>
    <row r="103" spans="2:52" x14ac:dyDescent="0.25">
      <c r="B103">
        <v>2022</v>
      </c>
      <c r="C103">
        <v>175.78172460981477</v>
      </c>
      <c r="D103">
        <v>163.89666476225284</v>
      </c>
      <c r="E103">
        <v>140.47477018290374</v>
      </c>
      <c r="F103">
        <v>176.47034013909479</v>
      </c>
      <c r="G103">
        <v>193.04127293360742</v>
      </c>
      <c r="H103">
        <v>177.47325414357476</v>
      </c>
      <c r="I103">
        <v>145.78600763186745</v>
      </c>
      <c r="J103">
        <v>172.50142508160295</v>
      </c>
      <c r="K103">
        <v>156.71521959058595</v>
      </c>
      <c r="L103">
        <v>176.82358558165478</v>
      </c>
      <c r="M103">
        <v>176.56622780949476</v>
      </c>
      <c r="N103">
        <v>176.87993438549478</v>
      </c>
      <c r="O103">
        <v>177.35096776885479</v>
      </c>
      <c r="P103">
        <v>153.7008254117321</v>
      </c>
      <c r="Q103">
        <v>177.66905439893478</v>
      </c>
      <c r="R103">
        <v>171.24741894484418</v>
      </c>
      <c r="T103">
        <v>174.08078455793978</v>
      </c>
      <c r="U103">
        <v>162.11174158927639</v>
      </c>
      <c r="V103">
        <v>138.03486754545011</v>
      </c>
      <c r="W103">
        <v>174.76940008721979</v>
      </c>
      <c r="X103">
        <v>191.6175570305212</v>
      </c>
      <c r="Y103">
        <v>175.77231409169977</v>
      </c>
      <c r="Z103">
        <v>141.7927243716878</v>
      </c>
      <c r="AA103">
        <v>170.60952945674839</v>
      </c>
      <c r="AB103">
        <v>154.16188644527861</v>
      </c>
      <c r="AC103">
        <v>175.12264552977979</v>
      </c>
      <c r="AD103">
        <v>174.86528775761977</v>
      </c>
      <c r="AE103">
        <v>175.17899433361978</v>
      </c>
      <c r="AF103">
        <v>175.65002771697979</v>
      </c>
      <c r="AG103">
        <v>150.78805191594822</v>
      </c>
      <c r="AH103">
        <v>175.96811434705978</v>
      </c>
      <c r="AI103">
        <v>169.45466950067771</v>
      </c>
      <c r="AK103">
        <v>167.75668913985919</v>
      </c>
      <c r="AL103">
        <v>156.62808653732276</v>
      </c>
      <c r="AM103">
        <v>133.90612396930806</v>
      </c>
      <c r="AN103">
        <v>168.4453046691392</v>
      </c>
      <c r="AO103">
        <v>185.57681654756979</v>
      </c>
      <c r="AP103">
        <v>169.44821867361918</v>
      </c>
      <c r="AQ103">
        <v>137.17687572139153</v>
      </c>
      <c r="AR103">
        <v>164.58866543617253</v>
      </c>
      <c r="AS103">
        <v>149.31860564767314</v>
      </c>
      <c r="AT103">
        <v>168.7985501116992</v>
      </c>
      <c r="AU103">
        <v>168.54119233953918</v>
      </c>
      <c r="AV103">
        <v>168.8548989155392</v>
      </c>
      <c r="AW103">
        <v>169.3259322988992</v>
      </c>
      <c r="AX103">
        <v>146.38830959741702</v>
      </c>
      <c r="AY103">
        <v>169.64401892897919</v>
      </c>
      <c r="AZ103">
        <v>163.39575291578322</v>
      </c>
    </row>
    <row r="104" spans="2:52" x14ac:dyDescent="0.25">
      <c r="B104">
        <v>2023</v>
      </c>
      <c r="C104">
        <v>173.25559907624606</v>
      </c>
      <c r="D104">
        <v>162.0162132112807</v>
      </c>
      <c r="E104">
        <v>137.79955507919007</v>
      </c>
      <c r="F104">
        <v>173.94421460552607</v>
      </c>
      <c r="G104">
        <v>191.58464895521882</v>
      </c>
      <c r="H104">
        <v>174.94712861000605</v>
      </c>
      <c r="I104">
        <v>144.37506072437984</v>
      </c>
      <c r="J104">
        <v>170.66484376389505</v>
      </c>
      <c r="K104">
        <v>157.39023276386104</v>
      </c>
      <c r="L104">
        <v>174.29746004808607</v>
      </c>
      <c r="M104">
        <v>174.04010227592605</v>
      </c>
      <c r="N104">
        <v>174.35380885192606</v>
      </c>
      <c r="O104">
        <v>174.82484223528607</v>
      </c>
      <c r="P104">
        <v>155.55065355574169</v>
      </c>
      <c r="Q104">
        <v>175.14292886536606</v>
      </c>
      <c r="R104">
        <v>169.34788853677892</v>
      </c>
      <c r="T104">
        <v>170.70418899843355</v>
      </c>
      <c r="U104">
        <v>159.33882845181603</v>
      </c>
      <c r="V104">
        <v>134.13970112300962</v>
      </c>
      <c r="W104">
        <v>171.39280452771357</v>
      </c>
      <c r="X104">
        <v>189.44907510058948</v>
      </c>
      <c r="Y104">
        <v>172.39571853219354</v>
      </c>
      <c r="Z104">
        <v>138.38513583411034</v>
      </c>
      <c r="AA104">
        <v>167.82700032661319</v>
      </c>
      <c r="AB104">
        <v>153.56023304590002</v>
      </c>
      <c r="AC104">
        <v>171.74604997027356</v>
      </c>
      <c r="AD104">
        <v>171.48869219811354</v>
      </c>
      <c r="AE104">
        <v>171.80239877411356</v>
      </c>
      <c r="AF104">
        <v>172.27343215747356</v>
      </c>
      <c r="AG104">
        <v>151.18149331206587</v>
      </c>
      <c r="AH104">
        <v>172.59151878755355</v>
      </c>
      <c r="AI104">
        <v>166.65876437052916</v>
      </c>
      <c r="AK104">
        <v>161.21804587131263</v>
      </c>
      <c r="AL104">
        <v>151.11334587388552</v>
      </c>
      <c r="AM104">
        <v>127.94658575879653</v>
      </c>
      <c r="AN104">
        <v>161.90666140059264</v>
      </c>
      <c r="AO104">
        <v>180.38796437616236</v>
      </c>
      <c r="AP104">
        <v>162.90957540507262</v>
      </c>
      <c r="AQ104">
        <v>131.46136285866592</v>
      </c>
      <c r="AR104">
        <v>158.79570429574937</v>
      </c>
      <c r="AS104">
        <v>146.29531184949181</v>
      </c>
      <c r="AT104">
        <v>162.25990684315263</v>
      </c>
      <c r="AU104">
        <v>162.00254907099261</v>
      </c>
      <c r="AV104">
        <v>162.31625564699263</v>
      </c>
      <c r="AW104">
        <v>162.78728903035264</v>
      </c>
      <c r="AX104">
        <v>144.58187983426902</v>
      </c>
      <c r="AY104">
        <v>163.10537566043263</v>
      </c>
      <c r="AZ104">
        <v>157.57038949318743</v>
      </c>
    </row>
    <row r="105" spans="2:52" x14ac:dyDescent="0.25">
      <c r="B105">
        <v>2024</v>
      </c>
      <c r="C105">
        <v>170.72947354267734</v>
      </c>
      <c r="D105">
        <v>160.13576166030856</v>
      </c>
      <c r="E105">
        <v>135.1243399754764</v>
      </c>
      <c r="F105">
        <v>171.41808907195735</v>
      </c>
      <c r="G105">
        <v>190.12802497683023</v>
      </c>
      <c r="H105">
        <v>172.42100307643733</v>
      </c>
      <c r="I105">
        <v>142.96411381689219</v>
      </c>
      <c r="J105">
        <v>168.82826244618715</v>
      </c>
      <c r="K105">
        <v>158.06524593713615</v>
      </c>
      <c r="L105">
        <v>171.77133451451735</v>
      </c>
      <c r="M105">
        <v>171.51397674235733</v>
      </c>
      <c r="N105">
        <v>171.82768331835734</v>
      </c>
      <c r="O105">
        <v>172.29871670171735</v>
      </c>
      <c r="P105">
        <v>157.40048169975128</v>
      </c>
      <c r="Q105">
        <v>172.61680333179734</v>
      </c>
      <c r="R105">
        <v>167.44835812871369</v>
      </c>
      <c r="T105">
        <v>167.32759343892729</v>
      </c>
      <c r="U105">
        <v>156.56591531435564</v>
      </c>
      <c r="V105">
        <v>130.24453470056915</v>
      </c>
      <c r="W105">
        <v>168.01620896820731</v>
      </c>
      <c r="X105">
        <v>187.28059317065774</v>
      </c>
      <c r="Y105">
        <v>169.01912297268728</v>
      </c>
      <c r="Z105">
        <v>134.97754729653289</v>
      </c>
      <c r="AA105">
        <v>165.04447119647799</v>
      </c>
      <c r="AB105">
        <v>152.95857964652143</v>
      </c>
      <c r="AC105">
        <v>168.3694544107673</v>
      </c>
      <c r="AD105">
        <v>168.11209663860728</v>
      </c>
      <c r="AE105">
        <v>168.4258032146073</v>
      </c>
      <c r="AF105">
        <v>168.89683659796731</v>
      </c>
      <c r="AG105">
        <v>151.57493470818349</v>
      </c>
      <c r="AH105">
        <v>169.2149232280473</v>
      </c>
      <c r="AI105">
        <v>163.86285924038066</v>
      </c>
      <c r="AK105">
        <v>154.67940260276609</v>
      </c>
      <c r="AL105">
        <v>145.59860521044831</v>
      </c>
      <c r="AM105">
        <v>121.98704754828502</v>
      </c>
      <c r="AN105">
        <v>155.3680181320461</v>
      </c>
      <c r="AO105">
        <v>175.19911220475493</v>
      </c>
      <c r="AP105">
        <v>156.37093213652608</v>
      </c>
      <c r="AQ105">
        <v>125.74584999594032</v>
      </c>
      <c r="AR105">
        <v>153.00274315532627</v>
      </c>
      <c r="AS105">
        <v>143.27201805131048</v>
      </c>
      <c r="AT105">
        <v>155.7212635746061</v>
      </c>
      <c r="AU105">
        <v>155.46390580244608</v>
      </c>
      <c r="AV105">
        <v>155.77761237844609</v>
      </c>
      <c r="AW105">
        <v>156.2486457618061</v>
      </c>
      <c r="AX105">
        <v>142.77545007112107</v>
      </c>
      <c r="AY105">
        <v>156.56673239188609</v>
      </c>
      <c r="AZ105">
        <v>151.74502607059168</v>
      </c>
    </row>
    <row r="106" spans="2:52" x14ac:dyDescent="0.25">
      <c r="B106">
        <v>2025</v>
      </c>
      <c r="C106">
        <v>168.20334800910859</v>
      </c>
      <c r="D106">
        <v>158.25531010933639</v>
      </c>
      <c r="E106">
        <v>132.44912487176279</v>
      </c>
      <c r="F106">
        <v>168.89196353838861</v>
      </c>
      <c r="G106">
        <v>188.67140099844161</v>
      </c>
      <c r="H106">
        <v>169.89487754286858</v>
      </c>
      <c r="I106">
        <v>141.55316690940458</v>
      </c>
      <c r="J106">
        <v>166.99168112847926</v>
      </c>
      <c r="K106">
        <v>158.74025911041124</v>
      </c>
      <c r="L106">
        <v>169.2452089809486</v>
      </c>
      <c r="M106">
        <v>168.98785120878858</v>
      </c>
      <c r="N106">
        <v>169.3015577847886</v>
      </c>
      <c r="O106">
        <v>169.77259116814861</v>
      </c>
      <c r="P106">
        <v>159.25030984376087</v>
      </c>
      <c r="Q106">
        <v>170.0906777982286</v>
      </c>
      <c r="R106">
        <v>165.54882772064843</v>
      </c>
      <c r="T106">
        <v>163.95099787942104</v>
      </c>
      <c r="U106">
        <v>153.79300217689524</v>
      </c>
      <c r="V106">
        <v>126.34936827812869</v>
      </c>
      <c r="W106">
        <v>164.63961340870105</v>
      </c>
      <c r="X106">
        <v>185.11211124072602</v>
      </c>
      <c r="Y106">
        <v>165.64252741318103</v>
      </c>
      <c r="Z106">
        <v>131.56995875895544</v>
      </c>
      <c r="AA106">
        <v>162.26194206634275</v>
      </c>
      <c r="AB106">
        <v>152.35692624714284</v>
      </c>
      <c r="AC106">
        <v>164.99285885126105</v>
      </c>
      <c r="AD106">
        <v>164.73550107910103</v>
      </c>
      <c r="AE106">
        <v>165.04920765510104</v>
      </c>
      <c r="AF106">
        <v>165.52024103846105</v>
      </c>
      <c r="AG106">
        <v>151.96837610430114</v>
      </c>
      <c r="AH106">
        <v>165.83832766854104</v>
      </c>
      <c r="AI106">
        <v>161.06695411023213</v>
      </c>
      <c r="AK106">
        <v>148.14075933421952</v>
      </c>
      <c r="AL106">
        <v>140.0838645470111</v>
      </c>
      <c r="AM106">
        <v>116.02750933777354</v>
      </c>
      <c r="AN106">
        <v>148.82937486349954</v>
      </c>
      <c r="AO106">
        <v>170.01026003334749</v>
      </c>
      <c r="AP106">
        <v>149.83228886797951</v>
      </c>
      <c r="AQ106">
        <v>120.03033713321474</v>
      </c>
      <c r="AR106">
        <v>147.20978201490311</v>
      </c>
      <c r="AS106">
        <v>140.24872425312915</v>
      </c>
      <c r="AT106">
        <v>149.18262030605953</v>
      </c>
      <c r="AU106">
        <v>148.92526253389951</v>
      </c>
      <c r="AV106">
        <v>149.23896910989953</v>
      </c>
      <c r="AW106">
        <v>149.71000249325954</v>
      </c>
      <c r="AX106">
        <v>140.9690203079731</v>
      </c>
      <c r="AY106">
        <v>150.02808912333953</v>
      </c>
      <c r="AZ106">
        <v>145.91966264799592</v>
      </c>
    </row>
    <row r="107" spans="2:52" x14ac:dyDescent="0.25">
      <c r="B107">
        <v>2026</v>
      </c>
      <c r="C107">
        <v>167.46975598783271</v>
      </c>
      <c r="D107">
        <v>157.27948291632379</v>
      </c>
      <c r="E107">
        <v>130.83559336838417</v>
      </c>
      <c r="F107">
        <v>168.15837151711273</v>
      </c>
      <c r="G107">
        <v>187.26576901520133</v>
      </c>
      <c r="H107">
        <v>169.1612855215927</v>
      </c>
      <c r="I107">
        <v>141.81244200226269</v>
      </c>
      <c r="J107">
        <v>166.13187149387636</v>
      </c>
      <c r="K107">
        <v>157.40427783028036</v>
      </c>
      <c r="L107">
        <v>168.51161695967272</v>
      </c>
      <c r="M107">
        <v>168.2542591875127</v>
      </c>
      <c r="N107">
        <v>168.56796576351272</v>
      </c>
      <c r="O107">
        <v>169.03899914687273</v>
      </c>
      <c r="P107">
        <v>157.71572143021751</v>
      </c>
      <c r="Q107">
        <v>169.35708577695272</v>
      </c>
      <c r="R107">
        <v>164.80632232824451</v>
      </c>
      <c r="T107">
        <v>162.77974248887114</v>
      </c>
      <c r="U107">
        <v>152.00394601300709</v>
      </c>
      <c r="V107">
        <v>122.44984443848683</v>
      </c>
      <c r="W107">
        <v>163.46835801815115</v>
      </c>
      <c r="X107">
        <v>183.06764829798689</v>
      </c>
      <c r="Y107">
        <v>164.47127202263113</v>
      </c>
      <c r="Z107">
        <v>129.86876776668595</v>
      </c>
      <c r="AA107">
        <v>160.47479432127952</v>
      </c>
      <c r="AB107">
        <v>148.4672166078245</v>
      </c>
      <c r="AC107">
        <v>163.82160346071115</v>
      </c>
      <c r="AD107">
        <v>163.56424568855113</v>
      </c>
      <c r="AE107">
        <v>163.87795226455114</v>
      </c>
      <c r="AF107">
        <v>164.34898564791115</v>
      </c>
      <c r="AG107">
        <v>146.88857307933961</v>
      </c>
      <c r="AH107">
        <v>164.66707227799114</v>
      </c>
      <c r="AI107">
        <v>159.7174568234241</v>
      </c>
      <c r="AK107">
        <v>135.59078518930212</v>
      </c>
      <c r="AL107">
        <v>128.79174428764941</v>
      </c>
      <c r="AM107">
        <v>106.67302948617724</v>
      </c>
      <c r="AN107">
        <v>136.27940071858214</v>
      </c>
      <c r="AO107">
        <v>154.46407696745601</v>
      </c>
      <c r="AP107">
        <v>137.28231472306211</v>
      </c>
      <c r="AQ107">
        <v>111.27760374783901</v>
      </c>
      <c r="AR107">
        <v>134.84482647768064</v>
      </c>
      <c r="AS107">
        <v>129.11249958229362</v>
      </c>
      <c r="AT107">
        <v>136.63264616114213</v>
      </c>
      <c r="AU107">
        <v>136.37528838898211</v>
      </c>
      <c r="AV107">
        <v>136.68899496498213</v>
      </c>
      <c r="AW107">
        <v>137.16002834834214</v>
      </c>
      <c r="AX107">
        <v>129.59320271188884</v>
      </c>
      <c r="AY107">
        <v>137.47811497842213</v>
      </c>
      <c r="AZ107">
        <v>133.91580969132784</v>
      </c>
    </row>
    <row r="108" spans="2:52" x14ac:dyDescent="0.25">
      <c r="B108">
        <v>2027</v>
      </c>
      <c r="C108">
        <v>166.73616396655683</v>
      </c>
      <c r="D108">
        <v>156.30365572331112</v>
      </c>
      <c r="E108">
        <v>129.22206186500551</v>
      </c>
      <c r="F108">
        <v>167.42477949583684</v>
      </c>
      <c r="G108">
        <v>185.86013703196105</v>
      </c>
      <c r="H108">
        <v>168.42769350031682</v>
      </c>
      <c r="I108">
        <v>142.07171709512079</v>
      </c>
      <c r="J108">
        <v>165.27206185927349</v>
      </c>
      <c r="K108">
        <v>156.06829655014948</v>
      </c>
      <c r="L108">
        <v>167.77802493839684</v>
      </c>
      <c r="M108">
        <v>167.52066716623682</v>
      </c>
      <c r="N108">
        <v>167.83437374223683</v>
      </c>
      <c r="O108">
        <v>168.30540712559684</v>
      </c>
      <c r="P108">
        <v>156.18113301667412</v>
      </c>
      <c r="Q108">
        <v>168.62349375567683</v>
      </c>
      <c r="R108">
        <v>164.06381693584058</v>
      </c>
      <c r="T108">
        <v>161.60848709832126</v>
      </c>
      <c r="U108">
        <v>150.214889849119</v>
      </c>
      <c r="V108">
        <v>118.55032059884498</v>
      </c>
      <c r="W108">
        <v>162.29710262760128</v>
      </c>
      <c r="X108">
        <v>181.02318535524782</v>
      </c>
      <c r="Y108">
        <v>163.30001663208125</v>
      </c>
      <c r="Z108">
        <v>128.16757677441643</v>
      </c>
      <c r="AA108">
        <v>158.68764657621628</v>
      </c>
      <c r="AB108">
        <v>144.5775069685061</v>
      </c>
      <c r="AC108">
        <v>162.65034807016127</v>
      </c>
      <c r="AD108">
        <v>162.39299029800125</v>
      </c>
      <c r="AE108">
        <v>162.70669687400127</v>
      </c>
      <c r="AF108">
        <v>163.17773025736128</v>
      </c>
      <c r="AG108">
        <v>141.80877005437804</v>
      </c>
      <c r="AH108">
        <v>163.49581688744126</v>
      </c>
      <c r="AI108">
        <v>158.3679595366161</v>
      </c>
      <c r="AK108">
        <v>123.04081104438472</v>
      </c>
      <c r="AL108">
        <v>117.49962402828771</v>
      </c>
      <c r="AM108">
        <v>97.318549634580947</v>
      </c>
      <c r="AN108">
        <v>123.72942657366472</v>
      </c>
      <c r="AO108">
        <v>138.91789390156455</v>
      </c>
      <c r="AP108">
        <v>124.73234057814473</v>
      </c>
      <c r="AQ108">
        <v>102.5248703624633</v>
      </c>
      <c r="AR108">
        <v>122.47987094045816</v>
      </c>
      <c r="AS108">
        <v>117.97627491145808</v>
      </c>
      <c r="AT108">
        <v>124.08267201622472</v>
      </c>
      <c r="AU108">
        <v>123.82531424406473</v>
      </c>
      <c r="AV108">
        <v>124.13902082006473</v>
      </c>
      <c r="AW108">
        <v>124.61005420342472</v>
      </c>
      <c r="AX108">
        <v>118.21738511580457</v>
      </c>
      <c r="AY108">
        <v>124.92814083350473</v>
      </c>
      <c r="AZ108">
        <v>121.91195673465975</v>
      </c>
    </row>
    <row r="109" spans="2:52" x14ac:dyDescent="0.25">
      <c r="B109">
        <v>2028</v>
      </c>
      <c r="C109">
        <v>166.00257194528092</v>
      </c>
      <c r="D109">
        <v>155.32782853029846</v>
      </c>
      <c r="E109">
        <v>127.60853036162686</v>
      </c>
      <c r="F109">
        <v>166.69118747456093</v>
      </c>
      <c r="G109">
        <v>184.45450504872079</v>
      </c>
      <c r="H109">
        <v>167.69410147904091</v>
      </c>
      <c r="I109">
        <v>142.33099218797889</v>
      </c>
      <c r="J109">
        <v>164.4122522246706</v>
      </c>
      <c r="K109">
        <v>154.7323152700186</v>
      </c>
      <c r="L109">
        <v>167.04443291712093</v>
      </c>
      <c r="M109">
        <v>166.78707514496091</v>
      </c>
      <c r="N109">
        <v>167.10078172096092</v>
      </c>
      <c r="O109">
        <v>167.57181510432093</v>
      </c>
      <c r="P109">
        <v>154.64654460313074</v>
      </c>
      <c r="Q109">
        <v>167.88990173440092</v>
      </c>
      <c r="R109">
        <v>163.32131154343662</v>
      </c>
      <c r="T109">
        <v>160.43723170777139</v>
      </c>
      <c r="U109">
        <v>148.42583368523091</v>
      </c>
      <c r="V109">
        <v>114.65079675920313</v>
      </c>
      <c r="W109">
        <v>161.1258472370514</v>
      </c>
      <c r="X109">
        <v>178.97872241250874</v>
      </c>
      <c r="Y109">
        <v>162.12876124153138</v>
      </c>
      <c r="Z109">
        <v>126.46638578214693</v>
      </c>
      <c r="AA109">
        <v>156.90049883115304</v>
      </c>
      <c r="AB109">
        <v>140.68779732918776</v>
      </c>
      <c r="AC109">
        <v>161.4790926796114</v>
      </c>
      <c r="AD109">
        <v>161.22173490745138</v>
      </c>
      <c r="AE109">
        <v>161.53544148345139</v>
      </c>
      <c r="AF109">
        <v>162.0064748668114</v>
      </c>
      <c r="AG109">
        <v>136.72896702941654</v>
      </c>
      <c r="AH109">
        <v>162.32456149689139</v>
      </c>
      <c r="AI109">
        <v>157.0184622498081</v>
      </c>
      <c r="AK109">
        <v>110.49083689946733</v>
      </c>
      <c r="AL109">
        <v>106.20750376892602</v>
      </c>
      <c r="AM109">
        <v>87.96406978298468</v>
      </c>
      <c r="AN109">
        <v>111.17945242874733</v>
      </c>
      <c r="AO109">
        <v>123.37171083567303</v>
      </c>
      <c r="AP109">
        <v>112.18236643322733</v>
      </c>
      <c r="AQ109">
        <v>93.772136977087584</v>
      </c>
      <c r="AR109">
        <v>110.11491540323567</v>
      </c>
      <c r="AS109">
        <v>106.84005024062256</v>
      </c>
      <c r="AT109">
        <v>111.53269787130732</v>
      </c>
      <c r="AU109">
        <v>111.27534009914733</v>
      </c>
      <c r="AV109">
        <v>111.58904667514733</v>
      </c>
      <c r="AW109">
        <v>112.06008005850732</v>
      </c>
      <c r="AX109">
        <v>106.84156751972033</v>
      </c>
      <c r="AY109">
        <v>112.37816668858733</v>
      </c>
      <c r="AZ109">
        <v>109.90810377799168</v>
      </c>
    </row>
    <row r="110" spans="2:52" x14ac:dyDescent="0.25">
      <c r="B110">
        <v>2029</v>
      </c>
      <c r="C110">
        <v>165.26897992400501</v>
      </c>
      <c r="D110">
        <v>154.3520013372858</v>
      </c>
      <c r="E110">
        <v>125.99499885824822</v>
      </c>
      <c r="F110">
        <v>165.95759545328502</v>
      </c>
      <c r="G110">
        <v>183.04887306548048</v>
      </c>
      <c r="H110">
        <v>166.960509457765</v>
      </c>
      <c r="I110">
        <v>142.59026728083703</v>
      </c>
      <c r="J110">
        <v>163.55244259006767</v>
      </c>
      <c r="K110">
        <v>153.39633398988769</v>
      </c>
      <c r="L110">
        <v>166.31084089584502</v>
      </c>
      <c r="M110">
        <v>166.053483123685</v>
      </c>
      <c r="N110">
        <v>166.36718969968501</v>
      </c>
      <c r="O110">
        <v>166.83822308304502</v>
      </c>
      <c r="P110">
        <v>153.11195618958735</v>
      </c>
      <c r="Q110">
        <v>167.15630971312501</v>
      </c>
      <c r="R110">
        <v>162.57880615103267</v>
      </c>
      <c r="T110">
        <v>159.26597631722149</v>
      </c>
      <c r="U110">
        <v>146.63677752134276</v>
      </c>
      <c r="V110">
        <v>110.75127291956129</v>
      </c>
      <c r="W110">
        <v>159.9545918465015</v>
      </c>
      <c r="X110">
        <v>176.93425946976964</v>
      </c>
      <c r="Y110">
        <v>160.95750585098148</v>
      </c>
      <c r="Z110">
        <v>124.76519478987743</v>
      </c>
      <c r="AA110">
        <v>155.11335108608981</v>
      </c>
      <c r="AB110">
        <v>136.79808768986939</v>
      </c>
      <c r="AC110">
        <v>160.3078372890615</v>
      </c>
      <c r="AD110">
        <v>160.05047951690148</v>
      </c>
      <c r="AE110">
        <v>160.36418609290149</v>
      </c>
      <c r="AF110">
        <v>160.8352194762615</v>
      </c>
      <c r="AG110">
        <v>131.64916400445497</v>
      </c>
      <c r="AH110">
        <v>161.15330610634149</v>
      </c>
      <c r="AI110">
        <v>155.66896496300006</v>
      </c>
      <c r="AK110">
        <v>97.940862754549897</v>
      </c>
      <c r="AL110">
        <v>94.915383509564322</v>
      </c>
      <c r="AM110">
        <v>78.609589931388385</v>
      </c>
      <c r="AN110">
        <v>98.629478283829897</v>
      </c>
      <c r="AO110">
        <v>107.82552776978153</v>
      </c>
      <c r="AP110">
        <v>99.632392288309902</v>
      </c>
      <c r="AQ110">
        <v>85.019403591711864</v>
      </c>
      <c r="AR110">
        <v>97.749959866013171</v>
      </c>
      <c r="AS110">
        <v>95.703825569787</v>
      </c>
      <c r="AT110">
        <v>98.982723726389892</v>
      </c>
      <c r="AU110">
        <v>98.7253659542299</v>
      </c>
      <c r="AV110">
        <v>99.039072530229902</v>
      </c>
      <c r="AW110">
        <v>99.510105913589896</v>
      </c>
      <c r="AX110">
        <v>95.465749923636068</v>
      </c>
      <c r="AY110">
        <v>99.8281925436699</v>
      </c>
      <c r="AZ110">
        <v>97.904250821323572</v>
      </c>
    </row>
    <row r="111" spans="2:52" x14ac:dyDescent="0.25">
      <c r="B111">
        <v>2030</v>
      </c>
      <c r="C111">
        <v>164.5353879027291</v>
      </c>
      <c r="D111">
        <v>153.37617414427314</v>
      </c>
      <c r="E111">
        <v>124.38146735486954</v>
      </c>
      <c r="F111">
        <v>165.22400343200911</v>
      </c>
      <c r="G111">
        <v>181.64324108224019</v>
      </c>
      <c r="H111">
        <v>166.22691743648909</v>
      </c>
      <c r="I111">
        <v>142.8495423736951</v>
      </c>
      <c r="J111">
        <v>162.69263295546477</v>
      </c>
      <c r="K111">
        <v>152.06035270975681</v>
      </c>
      <c r="L111">
        <v>165.57724887456911</v>
      </c>
      <c r="M111">
        <v>165.31989110240909</v>
      </c>
      <c r="N111">
        <v>165.6335976784091</v>
      </c>
      <c r="O111">
        <v>166.10463106176911</v>
      </c>
      <c r="P111">
        <v>151.57736777604396</v>
      </c>
      <c r="Q111">
        <v>166.4227176918491</v>
      </c>
      <c r="R111">
        <v>161.83630075862874</v>
      </c>
      <c r="T111">
        <v>158.09472092667158</v>
      </c>
      <c r="U111">
        <v>144.84772135745465</v>
      </c>
      <c r="V111">
        <v>106.85174907991943</v>
      </c>
      <c r="W111">
        <v>158.7833364559516</v>
      </c>
      <c r="X111">
        <v>174.88979652703054</v>
      </c>
      <c r="Y111">
        <v>159.78625046043157</v>
      </c>
      <c r="Z111">
        <v>123.06400379760791</v>
      </c>
      <c r="AA111">
        <v>153.32620334102654</v>
      </c>
      <c r="AB111">
        <v>132.90837805055102</v>
      </c>
      <c r="AC111">
        <v>159.13658189851159</v>
      </c>
      <c r="AD111">
        <v>158.87922412635157</v>
      </c>
      <c r="AE111">
        <v>159.19293070235159</v>
      </c>
      <c r="AF111">
        <v>159.6639640857116</v>
      </c>
      <c r="AG111">
        <v>126.56936097949342</v>
      </c>
      <c r="AH111">
        <v>159.98205071579159</v>
      </c>
      <c r="AI111">
        <v>154.31946767619203</v>
      </c>
      <c r="AK111">
        <v>85.390888609632484</v>
      </c>
      <c r="AL111">
        <v>83.623263250202612</v>
      </c>
      <c r="AM111">
        <v>69.25511007979209</v>
      </c>
      <c r="AN111">
        <v>86.079504138912483</v>
      </c>
      <c r="AO111">
        <v>92.279344703890061</v>
      </c>
      <c r="AP111">
        <v>87.082418143392488</v>
      </c>
      <c r="AQ111">
        <v>76.266670206336144</v>
      </c>
      <c r="AR111">
        <v>85.385004328790671</v>
      </c>
      <c r="AS111">
        <v>84.567600898951468</v>
      </c>
      <c r="AT111">
        <v>86.432749581472478</v>
      </c>
      <c r="AU111">
        <v>86.175391809312487</v>
      </c>
      <c r="AV111">
        <v>86.489098385312488</v>
      </c>
      <c r="AW111">
        <v>86.960131768672483</v>
      </c>
      <c r="AX111">
        <v>84.089932327551821</v>
      </c>
      <c r="AY111">
        <v>87.278218398752486</v>
      </c>
      <c r="AZ111">
        <v>85.900397864655474</v>
      </c>
    </row>
    <row r="112" spans="2:52" x14ac:dyDescent="0.25">
      <c r="B112">
        <v>2031</v>
      </c>
      <c r="C112">
        <v>163.63432885780895</v>
      </c>
      <c r="D112">
        <v>152.56459453497786</v>
      </c>
      <c r="E112">
        <v>122.88521744078692</v>
      </c>
      <c r="F112">
        <v>164.32294438708897</v>
      </c>
      <c r="G112">
        <v>180.316484440945</v>
      </c>
      <c r="H112">
        <v>165.32585839156894</v>
      </c>
      <c r="I112">
        <v>142.66000651905972</v>
      </c>
      <c r="J112">
        <v>161.77664780923803</v>
      </c>
      <c r="K112">
        <v>151.17597374746131</v>
      </c>
      <c r="L112">
        <v>164.67618982964896</v>
      </c>
      <c r="M112">
        <v>164.41883205748894</v>
      </c>
      <c r="N112">
        <v>164.73253863348896</v>
      </c>
      <c r="O112">
        <v>165.20357201684897</v>
      </c>
      <c r="P112">
        <v>150.58158539590892</v>
      </c>
      <c r="Q112">
        <v>165.52165864692896</v>
      </c>
      <c r="R112">
        <v>160.98342207488</v>
      </c>
      <c r="T112">
        <v>155.91995990770823</v>
      </c>
      <c r="U112">
        <v>142.15527268976624</v>
      </c>
      <c r="V112">
        <v>102.89429859188149</v>
      </c>
      <c r="W112">
        <v>156.60857543698825</v>
      </c>
      <c r="X112">
        <v>168.29256909956706</v>
      </c>
      <c r="Y112">
        <v>157.61148944146822</v>
      </c>
      <c r="Z112">
        <v>120.43623631796848</v>
      </c>
      <c r="AA112">
        <v>150.52106214689491</v>
      </c>
      <c r="AB112">
        <v>127.97161001246741</v>
      </c>
      <c r="AC112">
        <v>156.96182087954824</v>
      </c>
      <c r="AD112">
        <v>156.70446310738822</v>
      </c>
      <c r="AE112">
        <v>157.01816968338824</v>
      </c>
      <c r="AF112">
        <v>157.48920306674825</v>
      </c>
      <c r="AG112">
        <v>120.39411038734674</v>
      </c>
      <c r="AH112">
        <v>157.80728969682824</v>
      </c>
      <c r="AI112">
        <v>151.74003601373704</v>
      </c>
      <c r="AK112">
        <v>79.87769391212322</v>
      </c>
      <c r="AL112">
        <v>78.917888546766179</v>
      </c>
      <c r="AM112">
        <v>67.287561711332614</v>
      </c>
      <c r="AN112">
        <v>80.56630944140322</v>
      </c>
      <c r="AO112">
        <v>85.481048258848702</v>
      </c>
      <c r="AP112">
        <v>81.569223445883225</v>
      </c>
      <c r="AQ112">
        <v>72.363481803530078</v>
      </c>
      <c r="AR112">
        <v>80.200200302162926</v>
      </c>
      <c r="AS112">
        <v>80.651254301893076</v>
      </c>
      <c r="AT112">
        <v>80.919554883963215</v>
      </c>
      <c r="AU112">
        <v>80.662197111803223</v>
      </c>
      <c r="AV112">
        <v>80.975903687803225</v>
      </c>
      <c r="AW112">
        <v>81.446937071163219</v>
      </c>
      <c r="AX112">
        <v>80.660755349098267</v>
      </c>
      <c r="AY112">
        <v>81.765023701243223</v>
      </c>
      <c r="AZ112">
        <v>80.595302319962585</v>
      </c>
    </row>
    <row r="113" spans="2:52" x14ac:dyDescent="0.25">
      <c r="B113">
        <v>2032</v>
      </c>
      <c r="C113">
        <v>162.73326981288875</v>
      </c>
      <c r="D113">
        <v>151.75301492568255</v>
      </c>
      <c r="E113">
        <v>121.38896752670428</v>
      </c>
      <c r="F113">
        <v>163.42188534216876</v>
      </c>
      <c r="G113">
        <v>178.98972779964978</v>
      </c>
      <c r="H113">
        <v>164.42479934664874</v>
      </c>
      <c r="I113">
        <v>142.47047066442437</v>
      </c>
      <c r="J113">
        <v>160.86066266301125</v>
      </c>
      <c r="K113">
        <v>150.29159478516581</v>
      </c>
      <c r="L113">
        <v>163.77513078472876</v>
      </c>
      <c r="M113">
        <v>163.51777301256874</v>
      </c>
      <c r="N113">
        <v>163.83147958856875</v>
      </c>
      <c r="O113">
        <v>164.30251297192876</v>
      </c>
      <c r="P113">
        <v>149.58580301577388</v>
      </c>
      <c r="Q113">
        <v>164.62059960200875</v>
      </c>
      <c r="R113">
        <v>160.13054339113123</v>
      </c>
      <c r="T113">
        <v>153.74519888874488</v>
      </c>
      <c r="U113">
        <v>139.46282402207783</v>
      </c>
      <c r="V113">
        <v>98.936848103843573</v>
      </c>
      <c r="W113">
        <v>154.43381441802489</v>
      </c>
      <c r="X113">
        <v>161.69534167210358</v>
      </c>
      <c r="Y113">
        <v>155.43672842250487</v>
      </c>
      <c r="Z113">
        <v>117.80846883832902</v>
      </c>
      <c r="AA113">
        <v>147.71592095276327</v>
      </c>
      <c r="AB113">
        <v>123.03484197438375</v>
      </c>
      <c r="AC113">
        <v>154.78705986058489</v>
      </c>
      <c r="AD113">
        <v>154.52970208842487</v>
      </c>
      <c r="AE113">
        <v>154.84340866442489</v>
      </c>
      <c r="AF113">
        <v>155.31444204778489</v>
      </c>
      <c r="AG113">
        <v>114.2188597952</v>
      </c>
      <c r="AH113">
        <v>155.63252867786488</v>
      </c>
      <c r="AI113">
        <v>149.16060435128202</v>
      </c>
      <c r="AK113">
        <v>74.364499214613971</v>
      </c>
      <c r="AL113">
        <v>74.212513843329759</v>
      </c>
      <c r="AM113">
        <v>65.320013342873125</v>
      </c>
      <c r="AN113">
        <v>75.053114743893971</v>
      </c>
      <c r="AO113">
        <v>78.682751813807343</v>
      </c>
      <c r="AP113">
        <v>76.056028748373976</v>
      </c>
      <c r="AQ113">
        <v>68.460293400724012</v>
      </c>
      <c r="AR113">
        <v>75.015396275535181</v>
      </c>
      <c r="AS113">
        <v>76.734907704834697</v>
      </c>
      <c r="AT113">
        <v>75.406360186453966</v>
      </c>
      <c r="AU113">
        <v>75.149002414293975</v>
      </c>
      <c r="AV113">
        <v>75.462708990293976</v>
      </c>
      <c r="AW113">
        <v>75.933742373653971</v>
      </c>
      <c r="AX113">
        <v>77.231578370644712</v>
      </c>
      <c r="AY113">
        <v>76.251829003733974</v>
      </c>
      <c r="AZ113">
        <v>75.290206775269709</v>
      </c>
    </row>
    <row r="114" spans="2:52" x14ac:dyDescent="0.25">
      <c r="B114">
        <v>2033</v>
      </c>
      <c r="C114">
        <v>161.83221076796855</v>
      </c>
      <c r="D114">
        <v>150.94143531638721</v>
      </c>
      <c r="E114">
        <v>119.89271761262164</v>
      </c>
      <c r="F114">
        <v>162.52082629724856</v>
      </c>
      <c r="G114">
        <v>177.66297115835459</v>
      </c>
      <c r="H114">
        <v>163.52374030172854</v>
      </c>
      <c r="I114">
        <v>142.28093480978899</v>
      </c>
      <c r="J114">
        <v>159.94467751678445</v>
      </c>
      <c r="K114">
        <v>149.40721582287031</v>
      </c>
      <c r="L114">
        <v>162.87407173980856</v>
      </c>
      <c r="M114">
        <v>162.61671396764854</v>
      </c>
      <c r="N114">
        <v>162.93042054364855</v>
      </c>
      <c r="O114">
        <v>163.40145392700856</v>
      </c>
      <c r="P114">
        <v>148.59002063563884</v>
      </c>
      <c r="Q114">
        <v>163.71954055708855</v>
      </c>
      <c r="R114">
        <v>159.27766470738246</v>
      </c>
      <c r="T114">
        <v>151.57043786978153</v>
      </c>
      <c r="U114">
        <v>136.77037535438942</v>
      </c>
      <c r="V114">
        <v>94.979397615805638</v>
      </c>
      <c r="W114">
        <v>152.25905339906154</v>
      </c>
      <c r="X114">
        <v>155.09811424464013</v>
      </c>
      <c r="Y114">
        <v>153.26196740354152</v>
      </c>
      <c r="Z114">
        <v>115.18070135868959</v>
      </c>
      <c r="AA114">
        <v>144.91077975863163</v>
      </c>
      <c r="AB114">
        <v>118.09807393630015</v>
      </c>
      <c r="AC114">
        <v>152.61229884162154</v>
      </c>
      <c r="AD114">
        <v>152.35494106946152</v>
      </c>
      <c r="AE114">
        <v>152.66864764546153</v>
      </c>
      <c r="AF114">
        <v>153.13968102882154</v>
      </c>
      <c r="AG114">
        <v>108.04360920305332</v>
      </c>
      <c r="AH114">
        <v>153.45776765890153</v>
      </c>
      <c r="AI114">
        <v>146.58117268882702</v>
      </c>
      <c r="AK114">
        <v>68.851304517104708</v>
      </c>
      <c r="AL114">
        <v>69.50713913989334</v>
      </c>
      <c r="AM114">
        <v>63.35246497441365</v>
      </c>
      <c r="AN114">
        <v>69.539920046384708</v>
      </c>
      <c r="AO114">
        <v>71.884455368765984</v>
      </c>
      <c r="AP114">
        <v>70.542834050864712</v>
      </c>
      <c r="AQ114">
        <v>64.557104997917946</v>
      </c>
      <c r="AR114">
        <v>69.830592248907422</v>
      </c>
      <c r="AS114">
        <v>72.818561107776318</v>
      </c>
      <c r="AT114">
        <v>69.893165488944703</v>
      </c>
      <c r="AU114">
        <v>69.635807716784711</v>
      </c>
      <c r="AV114">
        <v>69.949514292784713</v>
      </c>
      <c r="AW114">
        <v>70.420547676144707</v>
      </c>
      <c r="AX114">
        <v>73.802401392191172</v>
      </c>
      <c r="AY114">
        <v>70.738634306224711</v>
      </c>
      <c r="AZ114">
        <v>69.98511123057682</v>
      </c>
    </row>
    <row r="115" spans="2:52" x14ac:dyDescent="0.25">
      <c r="B115">
        <v>2034</v>
      </c>
      <c r="C115">
        <v>160.93115172304837</v>
      </c>
      <c r="D115">
        <v>150.12985570709193</v>
      </c>
      <c r="E115">
        <v>118.39646769853901</v>
      </c>
      <c r="F115">
        <v>161.61976725232839</v>
      </c>
      <c r="G115">
        <v>176.3362145170594</v>
      </c>
      <c r="H115">
        <v>162.62268125680836</v>
      </c>
      <c r="I115">
        <v>142.09139895515361</v>
      </c>
      <c r="J115">
        <v>159.02869237055771</v>
      </c>
      <c r="K115">
        <v>148.52283686057484</v>
      </c>
      <c r="L115">
        <v>161.97301269488838</v>
      </c>
      <c r="M115">
        <v>161.71565492272836</v>
      </c>
      <c r="N115">
        <v>162.02936149872838</v>
      </c>
      <c r="O115">
        <v>162.50039488208839</v>
      </c>
      <c r="P115">
        <v>147.5942382555038</v>
      </c>
      <c r="Q115">
        <v>162.81848151216838</v>
      </c>
      <c r="R115">
        <v>158.42478602363369</v>
      </c>
      <c r="T115">
        <v>149.39567685081818</v>
      </c>
      <c r="U115">
        <v>134.07792668670103</v>
      </c>
      <c r="V115">
        <v>91.021947127767717</v>
      </c>
      <c r="W115">
        <v>150.08429238009819</v>
      </c>
      <c r="X115">
        <v>148.50088681717665</v>
      </c>
      <c r="Y115">
        <v>151.08720638457817</v>
      </c>
      <c r="Z115">
        <v>112.55293387905014</v>
      </c>
      <c r="AA115">
        <v>142.1056385645</v>
      </c>
      <c r="AB115">
        <v>113.16130589821651</v>
      </c>
      <c r="AC115">
        <v>150.43753782265819</v>
      </c>
      <c r="AD115">
        <v>150.18018005049817</v>
      </c>
      <c r="AE115">
        <v>150.49388662649818</v>
      </c>
      <c r="AF115">
        <v>150.96492000985819</v>
      </c>
      <c r="AG115">
        <v>101.86835861090661</v>
      </c>
      <c r="AH115">
        <v>151.28300663993818</v>
      </c>
      <c r="AI115">
        <v>144.00174102637203</v>
      </c>
      <c r="AK115">
        <v>63.338109819595452</v>
      </c>
      <c r="AL115">
        <v>64.801764436456921</v>
      </c>
      <c r="AM115">
        <v>61.384916605954167</v>
      </c>
      <c r="AN115">
        <v>64.026725348875459</v>
      </c>
      <c r="AO115">
        <v>65.086158923724625</v>
      </c>
      <c r="AP115">
        <v>65.029639353355449</v>
      </c>
      <c r="AQ115">
        <v>60.653916595111887</v>
      </c>
      <c r="AR115">
        <v>64.645788222279663</v>
      </c>
      <c r="AS115">
        <v>68.90221451071794</v>
      </c>
      <c r="AT115">
        <v>64.379970791435454</v>
      </c>
      <c r="AU115">
        <v>64.122613019275448</v>
      </c>
      <c r="AV115">
        <v>64.43631959527545</v>
      </c>
      <c r="AW115">
        <v>64.907352978635458</v>
      </c>
      <c r="AX115">
        <v>70.373224413737617</v>
      </c>
      <c r="AY115">
        <v>65.225439608715448</v>
      </c>
      <c r="AZ115">
        <v>64.68001568588393</v>
      </c>
    </row>
    <row r="116" spans="2:52" x14ac:dyDescent="0.25">
      <c r="B116">
        <v>2035</v>
      </c>
      <c r="C116">
        <v>160.0300926781282</v>
      </c>
      <c r="D116">
        <v>149.31827609779663</v>
      </c>
      <c r="E116">
        <v>116.9002177844564</v>
      </c>
      <c r="F116">
        <v>160.71870820740821</v>
      </c>
      <c r="G116">
        <v>175.00945787576418</v>
      </c>
      <c r="H116">
        <v>161.72162221188819</v>
      </c>
      <c r="I116">
        <v>141.90186310051823</v>
      </c>
      <c r="J116">
        <v>158.11270722433093</v>
      </c>
      <c r="K116">
        <v>147.63845789827937</v>
      </c>
      <c r="L116">
        <v>161.07195364996821</v>
      </c>
      <c r="M116">
        <v>160.81459587780819</v>
      </c>
      <c r="N116">
        <v>161.1283024538082</v>
      </c>
      <c r="O116">
        <v>161.59933583716821</v>
      </c>
      <c r="P116">
        <v>146.59845587536876</v>
      </c>
      <c r="Q116">
        <v>161.9174224672482</v>
      </c>
      <c r="R116">
        <v>157.57190733988494</v>
      </c>
      <c r="T116">
        <v>147.22091583185482</v>
      </c>
      <c r="U116">
        <v>131.3854780190126</v>
      </c>
      <c r="V116">
        <v>87.064496639729782</v>
      </c>
      <c r="W116">
        <v>147.90953136113484</v>
      </c>
      <c r="X116">
        <v>141.90365938971317</v>
      </c>
      <c r="Y116">
        <v>148.91244536561481</v>
      </c>
      <c r="Z116">
        <v>109.9251663994107</v>
      </c>
      <c r="AA116">
        <v>139.30049737036836</v>
      </c>
      <c r="AB116">
        <v>108.22453786013288</v>
      </c>
      <c r="AC116">
        <v>148.26277680369483</v>
      </c>
      <c r="AD116">
        <v>148.00541903153481</v>
      </c>
      <c r="AE116">
        <v>148.31912560753483</v>
      </c>
      <c r="AF116">
        <v>148.79015899089484</v>
      </c>
      <c r="AG116">
        <v>95.693108018759915</v>
      </c>
      <c r="AH116">
        <v>149.10824562097483</v>
      </c>
      <c r="AI116">
        <v>141.42230936391701</v>
      </c>
      <c r="AK116">
        <v>57.824915122086175</v>
      </c>
      <c r="AL116">
        <v>60.09638973302048</v>
      </c>
      <c r="AM116">
        <v>59.417368237494664</v>
      </c>
      <c r="AN116">
        <v>58.513530651366175</v>
      </c>
      <c r="AO116">
        <v>58.287862478683245</v>
      </c>
      <c r="AP116">
        <v>59.516444655846172</v>
      </c>
      <c r="AQ116">
        <v>56.750728192305807</v>
      </c>
      <c r="AR116">
        <v>59.460984195651896</v>
      </c>
      <c r="AS116">
        <v>64.985867913659561</v>
      </c>
      <c r="AT116">
        <v>58.866776093926177</v>
      </c>
      <c r="AU116">
        <v>58.609418321766178</v>
      </c>
      <c r="AV116">
        <v>58.923124897766172</v>
      </c>
      <c r="AW116">
        <v>59.394158281126174</v>
      </c>
      <c r="AX116">
        <v>66.944047435284062</v>
      </c>
      <c r="AY116">
        <v>59.712244911206177</v>
      </c>
      <c r="AZ116">
        <v>59.374920141191026</v>
      </c>
    </row>
    <row r="117" spans="2:52" x14ac:dyDescent="0.25">
      <c r="B117">
        <v>2036</v>
      </c>
      <c r="C117">
        <v>159.79050653022517</v>
      </c>
      <c r="D117">
        <v>149.37660890078558</v>
      </c>
      <c r="E117">
        <v>116.14472719730846</v>
      </c>
      <c r="F117">
        <v>160.47912205950519</v>
      </c>
      <c r="G117">
        <v>174.40888891122515</v>
      </c>
      <c r="H117">
        <v>161.48203606398516</v>
      </c>
      <c r="I117">
        <v>141.66471787426826</v>
      </c>
      <c r="J117">
        <v>157.86152474062979</v>
      </c>
      <c r="K117">
        <v>147.41688820478348</v>
      </c>
      <c r="L117">
        <v>160.83236750206518</v>
      </c>
      <c r="M117">
        <v>160.57500972990516</v>
      </c>
      <c r="N117">
        <v>160.88871630590518</v>
      </c>
      <c r="O117">
        <v>161.35974968926519</v>
      </c>
      <c r="P117">
        <v>146.28527759643913</v>
      </c>
      <c r="Q117">
        <v>161.67783631934518</v>
      </c>
      <c r="R117">
        <v>157.35732015895411</v>
      </c>
      <c r="T117">
        <v>144.00097254755542</v>
      </c>
      <c r="U117">
        <v>128.59378428742934</v>
      </c>
      <c r="V117">
        <v>84.713942488324179</v>
      </c>
      <c r="W117">
        <v>144.68958807683543</v>
      </c>
      <c r="X117">
        <v>135.77364767753107</v>
      </c>
      <c r="Y117">
        <v>145.69250208131541</v>
      </c>
      <c r="Z117">
        <v>106.31169384981213</v>
      </c>
      <c r="AA117">
        <v>136.17367977830847</v>
      </c>
      <c r="AB117">
        <v>105.44558446050343</v>
      </c>
      <c r="AC117">
        <v>145.04283351939543</v>
      </c>
      <c r="AD117">
        <v>144.78547574723541</v>
      </c>
      <c r="AE117">
        <v>145.09918232323542</v>
      </c>
      <c r="AF117">
        <v>145.57021570659543</v>
      </c>
      <c r="AG117">
        <v>93.064154704442032</v>
      </c>
      <c r="AH117">
        <v>145.88830233667542</v>
      </c>
      <c r="AI117">
        <v>138.14552644852998</v>
      </c>
      <c r="AK117">
        <v>58.290126566641902</v>
      </c>
      <c r="AL117">
        <v>60.51467504001937</v>
      </c>
      <c r="AM117">
        <v>59.215085930926939</v>
      </c>
      <c r="AN117">
        <v>58.978742095921902</v>
      </c>
      <c r="AO117">
        <v>58.732153658036488</v>
      </c>
      <c r="AP117">
        <v>59.981656100401899</v>
      </c>
      <c r="AQ117">
        <v>56.987576051363874</v>
      </c>
      <c r="AR117">
        <v>59.836201798906245</v>
      </c>
      <c r="AS117">
        <v>65.062842289497553</v>
      </c>
      <c r="AT117">
        <v>59.331987538481904</v>
      </c>
      <c r="AU117">
        <v>59.074629766321905</v>
      </c>
      <c r="AV117">
        <v>59.3883363423219</v>
      </c>
      <c r="AW117">
        <v>59.859369725681901</v>
      </c>
      <c r="AX117">
        <v>66.838144117734871</v>
      </c>
      <c r="AY117">
        <v>60.177456355761905</v>
      </c>
      <c r="AZ117">
        <v>59.782503895661918</v>
      </c>
    </row>
    <row r="118" spans="2:52" x14ac:dyDescent="0.25">
      <c r="B118">
        <v>2037</v>
      </c>
      <c r="C118">
        <v>159.55092038232215</v>
      </c>
      <c r="D118">
        <v>149.43494170377448</v>
      </c>
      <c r="E118">
        <v>115.38923661016052</v>
      </c>
      <c r="F118">
        <v>160.23953591160216</v>
      </c>
      <c r="G118">
        <v>173.80831994668608</v>
      </c>
      <c r="H118">
        <v>161.24244991608214</v>
      </c>
      <c r="I118">
        <v>141.42757264801833</v>
      </c>
      <c r="J118">
        <v>157.61034225692865</v>
      </c>
      <c r="K118">
        <v>147.19531851128758</v>
      </c>
      <c r="L118">
        <v>160.59278135416216</v>
      </c>
      <c r="M118">
        <v>160.33542358200214</v>
      </c>
      <c r="N118">
        <v>160.64913015800215</v>
      </c>
      <c r="O118">
        <v>161.12016354136216</v>
      </c>
      <c r="P118">
        <v>145.97209931750953</v>
      </c>
      <c r="Q118">
        <v>161.43825017144215</v>
      </c>
      <c r="R118">
        <v>157.14273297802325</v>
      </c>
      <c r="T118">
        <v>140.78102926325596</v>
      </c>
      <c r="U118">
        <v>125.80209055584601</v>
      </c>
      <c r="V118">
        <v>82.363388336918575</v>
      </c>
      <c r="W118">
        <v>141.46964479253597</v>
      </c>
      <c r="X118">
        <v>129.64363596534895</v>
      </c>
      <c r="Y118">
        <v>142.47255879701595</v>
      </c>
      <c r="Z118">
        <v>102.69822130021356</v>
      </c>
      <c r="AA118">
        <v>133.04686218624852</v>
      </c>
      <c r="AB118">
        <v>102.66663106087395</v>
      </c>
      <c r="AC118">
        <v>141.82289023509597</v>
      </c>
      <c r="AD118">
        <v>141.56553246293595</v>
      </c>
      <c r="AE118">
        <v>141.87923903893596</v>
      </c>
      <c r="AF118">
        <v>142.35027242229597</v>
      </c>
      <c r="AG118">
        <v>90.435201390124163</v>
      </c>
      <c r="AH118">
        <v>142.66835905237596</v>
      </c>
      <c r="AI118">
        <v>134.86874353314292</v>
      </c>
      <c r="AK118">
        <v>58.75533801119763</v>
      </c>
      <c r="AL118">
        <v>60.932960347018273</v>
      </c>
      <c r="AM118">
        <v>59.012803624359208</v>
      </c>
      <c r="AN118">
        <v>59.443953540477629</v>
      </c>
      <c r="AO118">
        <v>59.176444837389731</v>
      </c>
      <c r="AP118">
        <v>60.446867544957627</v>
      </c>
      <c r="AQ118">
        <v>57.22442391042194</v>
      </c>
      <c r="AR118">
        <v>60.211419402160587</v>
      </c>
      <c r="AS118">
        <v>65.139816665335545</v>
      </c>
      <c r="AT118">
        <v>59.797198983037632</v>
      </c>
      <c r="AU118">
        <v>59.539841210877633</v>
      </c>
      <c r="AV118">
        <v>59.853547786877627</v>
      </c>
      <c r="AW118">
        <v>60.324581170237629</v>
      </c>
      <c r="AX118">
        <v>66.732240800185679</v>
      </c>
      <c r="AY118">
        <v>60.642667800317632</v>
      </c>
      <c r="AZ118">
        <v>60.190087650132824</v>
      </c>
    </row>
    <row r="119" spans="2:52" x14ac:dyDescent="0.25">
      <c r="B119">
        <v>2038</v>
      </c>
      <c r="C119">
        <v>159.31133423441912</v>
      </c>
      <c r="D119">
        <v>149.49327450676344</v>
      </c>
      <c r="E119">
        <v>114.63374602301258</v>
      </c>
      <c r="F119">
        <v>159.99994976369914</v>
      </c>
      <c r="G119">
        <v>173.20775098214702</v>
      </c>
      <c r="H119">
        <v>161.00286376817911</v>
      </c>
      <c r="I119">
        <v>141.19042742176839</v>
      </c>
      <c r="J119">
        <v>157.35915977322747</v>
      </c>
      <c r="K119">
        <v>146.97374881779172</v>
      </c>
      <c r="L119">
        <v>160.35319520625913</v>
      </c>
      <c r="M119">
        <v>160.09583743409911</v>
      </c>
      <c r="N119">
        <v>160.40954401009913</v>
      </c>
      <c r="O119">
        <v>160.88057739345913</v>
      </c>
      <c r="P119">
        <v>145.65892103857993</v>
      </c>
      <c r="Q119">
        <v>161.19866402353912</v>
      </c>
      <c r="R119">
        <v>156.92814579709241</v>
      </c>
      <c r="T119">
        <v>137.56108597895656</v>
      </c>
      <c r="U119">
        <v>123.01039682426274</v>
      </c>
      <c r="V119">
        <v>80.012834185512972</v>
      </c>
      <c r="W119">
        <v>138.24970150823657</v>
      </c>
      <c r="X119">
        <v>123.51362425316682</v>
      </c>
      <c r="Y119">
        <v>139.25261551271655</v>
      </c>
      <c r="Z119">
        <v>99.084748750614978</v>
      </c>
      <c r="AA119">
        <v>129.92004459418862</v>
      </c>
      <c r="AB119">
        <v>99.88767766124451</v>
      </c>
      <c r="AC119">
        <v>138.60294695079656</v>
      </c>
      <c r="AD119">
        <v>138.34558917863654</v>
      </c>
      <c r="AE119">
        <v>138.65929575463656</v>
      </c>
      <c r="AF119">
        <v>139.13032913799657</v>
      </c>
      <c r="AG119">
        <v>87.806248075806295</v>
      </c>
      <c r="AH119">
        <v>139.44841576807656</v>
      </c>
      <c r="AI119">
        <v>131.59196061775589</v>
      </c>
      <c r="AK119">
        <v>59.220549455753357</v>
      </c>
      <c r="AL119">
        <v>61.351245654017156</v>
      </c>
      <c r="AM119">
        <v>58.810521317791476</v>
      </c>
      <c r="AN119">
        <v>59.909164985033357</v>
      </c>
      <c r="AO119">
        <v>59.620736016742974</v>
      </c>
      <c r="AP119">
        <v>60.912078989513354</v>
      </c>
      <c r="AQ119">
        <v>57.461271769480007</v>
      </c>
      <c r="AR119">
        <v>60.586637005414936</v>
      </c>
      <c r="AS119">
        <v>65.216791041173536</v>
      </c>
      <c r="AT119">
        <v>60.262410427593359</v>
      </c>
      <c r="AU119">
        <v>60.00505265543336</v>
      </c>
      <c r="AV119">
        <v>60.318759231433354</v>
      </c>
      <c r="AW119">
        <v>60.789792614793356</v>
      </c>
      <c r="AX119">
        <v>66.626337482636472</v>
      </c>
      <c r="AY119">
        <v>61.107879244873359</v>
      </c>
      <c r="AZ119">
        <v>60.597671404603716</v>
      </c>
    </row>
    <row r="120" spans="2:52" x14ac:dyDescent="0.25">
      <c r="B120">
        <v>2039</v>
      </c>
      <c r="C120">
        <v>159.07174808651607</v>
      </c>
      <c r="D120">
        <v>149.55160730975234</v>
      </c>
      <c r="E120">
        <v>113.87825543586463</v>
      </c>
      <c r="F120">
        <v>159.76036361579608</v>
      </c>
      <c r="G120">
        <v>172.60718201760793</v>
      </c>
      <c r="H120">
        <v>160.76327762027606</v>
      </c>
      <c r="I120">
        <v>140.95328219551843</v>
      </c>
      <c r="J120">
        <v>157.1079772895263</v>
      </c>
      <c r="K120">
        <v>146.75217912429582</v>
      </c>
      <c r="L120">
        <v>160.11360905835608</v>
      </c>
      <c r="M120">
        <v>159.85625128619606</v>
      </c>
      <c r="N120">
        <v>160.16995786219607</v>
      </c>
      <c r="O120">
        <v>160.64099124555608</v>
      </c>
      <c r="P120">
        <v>145.34574275965031</v>
      </c>
      <c r="Q120">
        <v>160.95907787563607</v>
      </c>
      <c r="R120">
        <v>156.71355861616155</v>
      </c>
      <c r="T120">
        <v>134.34114269465709</v>
      </c>
      <c r="U120">
        <v>120.21870309267941</v>
      </c>
      <c r="V120">
        <v>77.662280034107383</v>
      </c>
      <c r="W120">
        <v>135.02975822393711</v>
      </c>
      <c r="X120">
        <v>117.3836125409847</v>
      </c>
      <c r="Y120">
        <v>136.03267222841708</v>
      </c>
      <c r="Z120">
        <v>95.471276201016408</v>
      </c>
      <c r="AA120">
        <v>126.79322700212869</v>
      </c>
      <c r="AB120">
        <v>97.108724261615038</v>
      </c>
      <c r="AC120">
        <v>135.3830036664971</v>
      </c>
      <c r="AD120">
        <v>135.12564589433708</v>
      </c>
      <c r="AE120">
        <v>135.4393524703371</v>
      </c>
      <c r="AF120">
        <v>135.91038585369711</v>
      </c>
      <c r="AG120">
        <v>85.177294761488398</v>
      </c>
      <c r="AH120">
        <v>136.2284724837771</v>
      </c>
      <c r="AI120">
        <v>128.3151777023688</v>
      </c>
      <c r="AK120">
        <v>59.685760900309084</v>
      </c>
      <c r="AL120">
        <v>61.769530961016045</v>
      </c>
      <c r="AM120">
        <v>58.608239011223745</v>
      </c>
      <c r="AN120">
        <v>60.374376429589084</v>
      </c>
      <c r="AO120">
        <v>60.065027196096217</v>
      </c>
      <c r="AP120">
        <v>61.377290434069081</v>
      </c>
      <c r="AQ120">
        <v>57.698119628538073</v>
      </c>
      <c r="AR120">
        <v>60.961854608669277</v>
      </c>
      <c r="AS120">
        <v>65.293765417011528</v>
      </c>
      <c r="AT120">
        <v>60.727621872149086</v>
      </c>
      <c r="AU120">
        <v>60.470264099989087</v>
      </c>
      <c r="AV120">
        <v>60.783970675989082</v>
      </c>
      <c r="AW120">
        <v>61.255004059349083</v>
      </c>
      <c r="AX120">
        <v>66.520434165087281</v>
      </c>
      <c r="AY120">
        <v>61.573090689429087</v>
      </c>
      <c r="AZ120">
        <v>61.005255159074615</v>
      </c>
    </row>
    <row r="121" spans="2:52" x14ac:dyDescent="0.25">
      <c r="B121">
        <v>2040</v>
      </c>
      <c r="C121">
        <v>158.83216193861301</v>
      </c>
      <c r="D121">
        <v>149.60994011274124</v>
      </c>
      <c r="E121">
        <v>113.12276484871667</v>
      </c>
      <c r="F121">
        <v>159.52077746789303</v>
      </c>
      <c r="G121">
        <v>172.00661305306883</v>
      </c>
      <c r="H121">
        <v>160.523691472373</v>
      </c>
      <c r="I121">
        <v>140.71613696926846</v>
      </c>
      <c r="J121">
        <v>156.85679480582513</v>
      </c>
      <c r="K121">
        <v>146.53060943079996</v>
      </c>
      <c r="L121">
        <v>159.87402291045302</v>
      </c>
      <c r="M121">
        <v>159.616665138293</v>
      </c>
      <c r="N121">
        <v>159.93037171429302</v>
      </c>
      <c r="O121">
        <v>160.40140509765303</v>
      </c>
      <c r="P121">
        <v>145.03256448072068</v>
      </c>
      <c r="Q121">
        <v>160.71949172773301</v>
      </c>
      <c r="R121">
        <v>156.49897143523066</v>
      </c>
      <c r="T121">
        <v>131.12119941035763</v>
      </c>
      <c r="U121">
        <v>117.42700936109607</v>
      </c>
      <c r="V121">
        <v>75.311725882701751</v>
      </c>
      <c r="W121">
        <v>131.80981493963765</v>
      </c>
      <c r="X121">
        <v>111.25360082880253</v>
      </c>
      <c r="Y121">
        <v>132.81272894411762</v>
      </c>
      <c r="Z121">
        <v>91.857803651417811</v>
      </c>
      <c r="AA121">
        <v>123.66640941006875</v>
      </c>
      <c r="AB121">
        <v>94.329770861985537</v>
      </c>
      <c r="AC121">
        <v>132.16306038219764</v>
      </c>
      <c r="AD121">
        <v>131.90570261003762</v>
      </c>
      <c r="AE121">
        <v>132.21940918603764</v>
      </c>
      <c r="AF121">
        <v>132.69044256939765</v>
      </c>
      <c r="AG121">
        <v>82.548341447170486</v>
      </c>
      <c r="AH121">
        <v>133.00852919947764</v>
      </c>
      <c r="AI121">
        <v>125.03839478698173</v>
      </c>
      <c r="AK121">
        <v>60.150972344864826</v>
      </c>
      <c r="AL121">
        <v>62.187816268014956</v>
      </c>
      <c r="AM121">
        <v>58.405956704656028</v>
      </c>
      <c r="AN121">
        <v>60.839587874144826</v>
      </c>
      <c r="AO121">
        <v>60.509318375449475</v>
      </c>
      <c r="AP121">
        <v>61.842501878624823</v>
      </c>
      <c r="AQ121">
        <v>57.934967487596161</v>
      </c>
      <c r="AR121">
        <v>61.33707221192364</v>
      </c>
      <c r="AS121">
        <v>65.370739792849534</v>
      </c>
      <c r="AT121">
        <v>61.192833316704828</v>
      </c>
      <c r="AU121">
        <v>60.935475544544829</v>
      </c>
      <c r="AV121">
        <v>61.249182120544823</v>
      </c>
      <c r="AW121">
        <v>61.720215503904825</v>
      </c>
      <c r="AX121">
        <v>66.414530847538089</v>
      </c>
      <c r="AY121">
        <v>62.038302133984828</v>
      </c>
      <c r="AZ121">
        <v>61.412838913545521</v>
      </c>
    </row>
    <row r="122" spans="2:52" x14ac:dyDescent="0.25">
      <c r="B122">
        <v>2041</v>
      </c>
      <c r="C122">
        <v>158.76597695662292</v>
      </c>
      <c r="D122">
        <v>150.07069003522244</v>
      </c>
      <c r="E122">
        <v>113.16273194598482</v>
      </c>
      <c r="F122">
        <v>159.45459248590294</v>
      </c>
      <c r="G122">
        <v>171.70229029997458</v>
      </c>
      <c r="H122">
        <v>160.45750649038291</v>
      </c>
      <c r="I122">
        <v>141.0269018321431</v>
      </c>
      <c r="J122">
        <v>156.81381975732327</v>
      </c>
      <c r="K122">
        <v>146.56352327110815</v>
      </c>
      <c r="L122">
        <v>159.80783792846293</v>
      </c>
      <c r="M122">
        <v>159.55048015630291</v>
      </c>
      <c r="N122">
        <v>159.86418673230293</v>
      </c>
      <c r="O122">
        <v>160.33522011566293</v>
      </c>
      <c r="P122">
        <v>145.113673307406</v>
      </c>
      <c r="Q122">
        <v>160.65330674574292</v>
      </c>
      <c r="R122">
        <v>156.51121742366345</v>
      </c>
      <c r="T122">
        <v>122.63147677434645</v>
      </c>
      <c r="U122">
        <v>110.68450114464774</v>
      </c>
      <c r="V122">
        <v>72.505430080124754</v>
      </c>
      <c r="W122">
        <v>123.32009230362645</v>
      </c>
      <c r="X122">
        <v>104.91780767048779</v>
      </c>
      <c r="Y122">
        <v>124.32300630810646</v>
      </c>
      <c r="Z122">
        <v>87.149292308488327</v>
      </c>
      <c r="AA122">
        <v>116.12148225448684</v>
      </c>
      <c r="AB122">
        <v>90.483958604871617</v>
      </c>
      <c r="AC122">
        <v>123.67333774618645</v>
      </c>
      <c r="AD122">
        <v>123.41597997402646</v>
      </c>
      <c r="AE122">
        <v>123.72968655002646</v>
      </c>
      <c r="AF122">
        <v>124.20071993338645</v>
      </c>
      <c r="AG122">
        <v>80.05443628311437</v>
      </c>
      <c r="AH122">
        <v>124.51880656346646</v>
      </c>
      <c r="AI122">
        <v>117.36325295635811</v>
      </c>
      <c r="AK122">
        <v>59.418593936967454</v>
      </c>
      <c r="AL122">
        <v>61.39758881596471</v>
      </c>
      <c r="AM122">
        <v>57.654311328537332</v>
      </c>
      <c r="AN122">
        <v>60.107209466247454</v>
      </c>
      <c r="AO122">
        <v>59.835011042873113</v>
      </c>
      <c r="AP122">
        <v>61.110123470727451</v>
      </c>
      <c r="AQ122">
        <v>57.264197219393928</v>
      </c>
      <c r="AR122">
        <v>60.518730032149634</v>
      </c>
      <c r="AS122">
        <v>64.286361589875511</v>
      </c>
      <c r="AT122">
        <v>60.460454908807456</v>
      </c>
      <c r="AU122">
        <v>60.203097136647457</v>
      </c>
      <c r="AV122">
        <v>60.516803712647452</v>
      </c>
      <c r="AW122">
        <v>60.987837096007453</v>
      </c>
      <c r="AX122">
        <v>65.136613118115932</v>
      </c>
      <c r="AY122">
        <v>61.305923726087457</v>
      </c>
      <c r="AZ122">
        <v>60.66346998401805</v>
      </c>
    </row>
    <row r="123" spans="2:52" x14ac:dyDescent="0.25">
      <c r="B123">
        <v>2042</v>
      </c>
      <c r="C123">
        <v>158.69979197463283</v>
      </c>
      <c r="D123">
        <v>150.53143995770364</v>
      </c>
      <c r="E123">
        <v>113.20269904325298</v>
      </c>
      <c r="F123">
        <v>159.38840750391284</v>
      </c>
      <c r="G123">
        <v>171.39796754688032</v>
      </c>
      <c r="H123">
        <v>160.39132150839282</v>
      </c>
      <c r="I123">
        <v>141.33766669501776</v>
      </c>
      <c r="J123">
        <v>156.77084470882141</v>
      </c>
      <c r="K123">
        <v>146.59643711141635</v>
      </c>
      <c r="L123">
        <v>159.74165294647284</v>
      </c>
      <c r="M123">
        <v>159.48429517431282</v>
      </c>
      <c r="N123">
        <v>159.79800175031284</v>
      </c>
      <c r="O123">
        <v>160.26903513367284</v>
      </c>
      <c r="P123">
        <v>145.19478213409133</v>
      </c>
      <c r="Q123">
        <v>160.58712176375283</v>
      </c>
      <c r="R123">
        <v>156.52346341209625</v>
      </c>
      <c r="T123">
        <v>114.14175413833523</v>
      </c>
      <c r="U123">
        <v>103.94199292819934</v>
      </c>
      <c r="V123">
        <v>69.699134277547756</v>
      </c>
      <c r="W123">
        <v>114.83036966761523</v>
      </c>
      <c r="X123">
        <v>98.582014512173004</v>
      </c>
      <c r="Y123">
        <v>115.83328367209523</v>
      </c>
      <c r="Z123">
        <v>82.440780965558844</v>
      </c>
      <c r="AA123">
        <v>108.5765550989049</v>
      </c>
      <c r="AB123">
        <v>86.638146347757697</v>
      </c>
      <c r="AC123">
        <v>115.18361511017523</v>
      </c>
      <c r="AD123">
        <v>114.92625733801523</v>
      </c>
      <c r="AE123">
        <v>115.23996391401523</v>
      </c>
      <c r="AF123">
        <v>115.71099729737523</v>
      </c>
      <c r="AG123">
        <v>77.56053111905824</v>
      </c>
      <c r="AH123">
        <v>116.02908392745523</v>
      </c>
      <c r="AI123">
        <v>109.68811112573445</v>
      </c>
      <c r="AK123">
        <v>58.686215529070083</v>
      </c>
      <c r="AL123">
        <v>60.607361363914464</v>
      </c>
      <c r="AM123">
        <v>56.902665952418637</v>
      </c>
      <c r="AN123">
        <v>59.374831058350082</v>
      </c>
      <c r="AO123">
        <v>59.160703710296765</v>
      </c>
      <c r="AP123">
        <v>60.37774506283008</v>
      </c>
      <c r="AQ123">
        <v>56.593426951191695</v>
      </c>
      <c r="AR123">
        <v>59.700387852375627</v>
      </c>
      <c r="AS123">
        <v>63.201983386901475</v>
      </c>
      <c r="AT123">
        <v>59.728076500910085</v>
      </c>
      <c r="AU123">
        <v>59.470718728750086</v>
      </c>
      <c r="AV123">
        <v>59.78442530475008</v>
      </c>
      <c r="AW123">
        <v>60.255458688110082</v>
      </c>
      <c r="AX123">
        <v>63.858695388693768</v>
      </c>
      <c r="AY123">
        <v>60.573545318190085</v>
      </c>
      <c r="AZ123">
        <v>59.914101054490565</v>
      </c>
    </row>
    <row r="124" spans="2:52" x14ac:dyDescent="0.25">
      <c r="B124">
        <v>2043</v>
      </c>
      <c r="C124">
        <v>158.63360699264268</v>
      </c>
      <c r="D124">
        <v>150.99218988018481</v>
      </c>
      <c r="E124">
        <v>113.24266614052112</v>
      </c>
      <c r="F124">
        <v>159.3222225219227</v>
      </c>
      <c r="G124">
        <v>171.09364479378601</v>
      </c>
      <c r="H124">
        <v>160.32513652640267</v>
      </c>
      <c r="I124">
        <v>141.64843155789242</v>
      </c>
      <c r="J124">
        <v>156.72786966031956</v>
      </c>
      <c r="K124">
        <v>146.62935095172452</v>
      </c>
      <c r="L124">
        <v>159.67546796448269</v>
      </c>
      <c r="M124">
        <v>159.41811019232267</v>
      </c>
      <c r="N124">
        <v>159.73181676832269</v>
      </c>
      <c r="O124">
        <v>160.2028501516827</v>
      </c>
      <c r="P124">
        <v>145.27589096077662</v>
      </c>
      <c r="Q124">
        <v>160.52093678176269</v>
      </c>
      <c r="R124">
        <v>156.53570940052899</v>
      </c>
      <c r="T124">
        <v>105.65203150232402</v>
      </c>
      <c r="U124">
        <v>97.199484711751012</v>
      </c>
      <c r="V124">
        <v>66.892838474970759</v>
      </c>
      <c r="W124">
        <v>106.34064703160402</v>
      </c>
      <c r="X124">
        <v>92.246221353858232</v>
      </c>
      <c r="Y124">
        <v>107.34356103608403</v>
      </c>
      <c r="Z124">
        <v>77.73226962262936</v>
      </c>
      <c r="AA124">
        <v>101.03162794332299</v>
      </c>
      <c r="AB124">
        <v>82.792334090643777</v>
      </c>
      <c r="AC124">
        <v>106.69389247416402</v>
      </c>
      <c r="AD124">
        <v>106.43653470200402</v>
      </c>
      <c r="AE124">
        <v>106.75024127800403</v>
      </c>
      <c r="AF124">
        <v>107.22127466136402</v>
      </c>
      <c r="AG124">
        <v>75.06662595500211</v>
      </c>
      <c r="AH124">
        <v>107.53936129144402</v>
      </c>
      <c r="AI124">
        <v>102.01296929511079</v>
      </c>
      <c r="AK124">
        <v>57.953837121172704</v>
      </c>
      <c r="AL124">
        <v>59.817133911864211</v>
      </c>
      <c r="AM124">
        <v>56.151020576299942</v>
      </c>
      <c r="AN124">
        <v>58.642452650452704</v>
      </c>
      <c r="AO124">
        <v>58.486396377720389</v>
      </c>
      <c r="AP124">
        <v>59.645366654932701</v>
      </c>
      <c r="AQ124">
        <v>55.922656682989462</v>
      </c>
      <c r="AR124">
        <v>58.88204567260162</v>
      </c>
      <c r="AS124">
        <v>62.117605183927431</v>
      </c>
      <c r="AT124">
        <v>58.995698093012706</v>
      </c>
      <c r="AU124">
        <v>58.738340320852707</v>
      </c>
      <c r="AV124">
        <v>59.052046896852701</v>
      </c>
      <c r="AW124">
        <v>59.523080280212703</v>
      </c>
      <c r="AX124">
        <v>62.580777659271604</v>
      </c>
      <c r="AY124">
        <v>59.841166910292706</v>
      </c>
      <c r="AZ124">
        <v>59.164732124963081</v>
      </c>
    </row>
    <row r="125" spans="2:52" x14ac:dyDescent="0.25">
      <c r="B125">
        <v>2044</v>
      </c>
      <c r="C125">
        <v>158.56742201065259</v>
      </c>
      <c r="D125">
        <v>151.45293980266598</v>
      </c>
      <c r="E125">
        <v>113.28263323778928</v>
      </c>
      <c r="F125">
        <v>159.25603753993261</v>
      </c>
      <c r="G125">
        <v>170.78932204069176</v>
      </c>
      <c r="H125">
        <v>160.25895154441258</v>
      </c>
      <c r="I125">
        <v>141.95919642076706</v>
      </c>
      <c r="J125">
        <v>156.6848946118177</v>
      </c>
      <c r="K125">
        <v>146.66226479203274</v>
      </c>
      <c r="L125">
        <v>159.6092829824926</v>
      </c>
      <c r="M125">
        <v>159.35192521033258</v>
      </c>
      <c r="N125">
        <v>159.6656317863326</v>
      </c>
      <c r="O125">
        <v>160.13666516969261</v>
      </c>
      <c r="P125">
        <v>145.35699978746194</v>
      </c>
      <c r="Q125">
        <v>160.45475179977259</v>
      </c>
      <c r="R125">
        <v>156.54795538896178</v>
      </c>
      <c r="T125">
        <v>97.162308866312827</v>
      </c>
      <c r="U125">
        <v>90.456976495302641</v>
      </c>
      <c r="V125">
        <v>64.086542672393762</v>
      </c>
      <c r="W125">
        <v>97.850924395592827</v>
      </c>
      <c r="X125">
        <v>85.91042819554346</v>
      </c>
      <c r="Y125">
        <v>98.853838400072831</v>
      </c>
      <c r="Z125">
        <v>73.023758279699891</v>
      </c>
      <c r="AA125">
        <v>93.486700787741071</v>
      </c>
      <c r="AB125">
        <v>78.946521833529857</v>
      </c>
      <c r="AC125">
        <v>98.204169838152822</v>
      </c>
      <c r="AD125">
        <v>97.94681206599283</v>
      </c>
      <c r="AE125">
        <v>98.260518641992832</v>
      </c>
      <c r="AF125">
        <v>98.731552025352826</v>
      </c>
      <c r="AG125">
        <v>72.572720790945979</v>
      </c>
      <c r="AH125">
        <v>99.04963865543283</v>
      </c>
      <c r="AI125">
        <v>94.337827464487148</v>
      </c>
      <c r="AK125">
        <v>57.221458713275332</v>
      </c>
      <c r="AL125">
        <v>59.026906459813979</v>
      </c>
      <c r="AM125">
        <v>55.399375200181247</v>
      </c>
      <c r="AN125">
        <v>57.910074242555332</v>
      </c>
      <c r="AO125">
        <v>57.812089045144042</v>
      </c>
      <c r="AP125">
        <v>58.912988247035329</v>
      </c>
      <c r="AQ125">
        <v>55.251886414787229</v>
      </c>
      <c r="AR125">
        <v>58.063703492827614</v>
      </c>
      <c r="AS125">
        <v>61.033226980953401</v>
      </c>
      <c r="AT125">
        <v>58.263319685115334</v>
      </c>
      <c r="AU125">
        <v>58.005961912955335</v>
      </c>
      <c r="AV125">
        <v>58.31966848895533</v>
      </c>
      <c r="AW125">
        <v>58.790701872315331</v>
      </c>
      <c r="AX125">
        <v>61.302859929849454</v>
      </c>
      <c r="AY125">
        <v>59.108788502395335</v>
      </c>
      <c r="AZ125">
        <v>58.415363195435603</v>
      </c>
    </row>
    <row r="126" spans="2:52" x14ac:dyDescent="0.25">
      <c r="B126">
        <v>2045</v>
      </c>
      <c r="C126">
        <v>158.50123702866247</v>
      </c>
      <c r="D126">
        <v>151.91368972514715</v>
      </c>
      <c r="E126">
        <v>113.3226003350574</v>
      </c>
      <c r="F126">
        <v>159.18985255794249</v>
      </c>
      <c r="G126">
        <v>170.48499928759745</v>
      </c>
      <c r="H126">
        <v>160.19276656242246</v>
      </c>
      <c r="I126">
        <v>142.26996128364166</v>
      </c>
      <c r="J126">
        <v>156.64191956331584</v>
      </c>
      <c r="K126">
        <v>146.69517863234088</v>
      </c>
      <c r="L126">
        <v>159.54309800050248</v>
      </c>
      <c r="M126">
        <v>159.28574022834246</v>
      </c>
      <c r="N126">
        <v>159.59944680434248</v>
      </c>
      <c r="O126">
        <v>160.07048018770249</v>
      </c>
      <c r="P126">
        <v>145.43810861414721</v>
      </c>
      <c r="Q126">
        <v>160.38856681778248</v>
      </c>
      <c r="R126">
        <v>156.56020137739455</v>
      </c>
      <c r="T126">
        <v>88.672586230301619</v>
      </c>
      <c r="U126">
        <v>83.714468278854284</v>
      </c>
      <c r="V126">
        <v>61.280246869816779</v>
      </c>
      <c r="W126">
        <v>89.361201759581618</v>
      </c>
      <c r="X126">
        <v>79.574635037228688</v>
      </c>
      <c r="Y126">
        <v>90.364115764061623</v>
      </c>
      <c r="Z126">
        <v>68.315246936770407</v>
      </c>
      <c r="AA126">
        <v>85.941773632159155</v>
      </c>
      <c r="AB126">
        <v>75.100709576415923</v>
      </c>
      <c r="AC126">
        <v>89.714447202141614</v>
      </c>
      <c r="AD126">
        <v>89.457089429981622</v>
      </c>
      <c r="AE126">
        <v>89.770796005981623</v>
      </c>
      <c r="AF126">
        <v>90.241829389341618</v>
      </c>
      <c r="AG126">
        <v>70.078815626889849</v>
      </c>
      <c r="AH126">
        <v>90.559916019421621</v>
      </c>
      <c r="AI126">
        <v>86.662685633863504</v>
      </c>
      <c r="AK126">
        <v>56.489080305377946</v>
      </c>
      <c r="AL126">
        <v>58.236679007763719</v>
      </c>
      <c r="AM126">
        <v>54.647729824062537</v>
      </c>
      <c r="AN126">
        <v>57.177695834657946</v>
      </c>
      <c r="AO126">
        <v>57.137781712567666</v>
      </c>
      <c r="AP126">
        <v>58.180609839137944</v>
      </c>
      <c r="AQ126">
        <v>54.581116146584982</v>
      </c>
      <c r="AR126">
        <v>57.245361313053593</v>
      </c>
      <c r="AS126">
        <v>59.948848777979343</v>
      </c>
      <c r="AT126">
        <v>57.530941277217948</v>
      </c>
      <c r="AU126">
        <v>57.27358350505795</v>
      </c>
      <c r="AV126">
        <v>57.587290081057944</v>
      </c>
      <c r="AW126">
        <v>58.058323464417946</v>
      </c>
      <c r="AX126">
        <v>60.024942200427262</v>
      </c>
      <c r="AY126">
        <v>58.376410094497949</v>
      </c>
      <c r="AZ126">
        <v>57.665994265908111</v>
      </c>
    </row>
    <row r="127" spans="2:52" x14ac:dyDescent="0.25">
      <c r="B127">
        <v>2046</v>
      </c>
      <c r="C127">
        <v>156.52164076848396</v>
      </c>
      <c r="D127">
        <v>150.36409344629564</v>
      </c>
      <c r="E127">
        <v>111.85799851103884</v>
      </c>
      <c r="F127">
        <v>157.21025629776398</v>
      </c>
      <c r="G127">
        <v>168.19652140470006</v>
      </c>
      <c r="H127">
        <v>158.21317030224395</v>
      </c>
      <c r="I127">
        <v>141.11159508777348</v>
      </c>
      <c r="J127">
        <v>154.75963213138101</v>
      </c>
      <c r="K127">
        <v>145.23131434732889</v>
      </c>
      <c r="L127">
        <v>157.56350174032397</v>
      </c>
      <c r="M127">
        <v>157.30614396816395</v>
      </c>
      <c r="N127">
        <v>157.61985054416397</v>
      </c>
      <c r="O127">
        <v>158.09088392752398</v>
      </c>
      <c r="P127">
        <v>144.07604914859218</v>
      </c>
      <c r="Q127">
        <v>158.40897055760396</v>
      </c>
      <c r="R127">
        <v>154.70124960924284</v>
      </c>
      <c r="T127">
        <v>83.488928235360788</v>
      </c>
      <c r="U127">
        <v>79.893647453639602</v>
      </c>
      <c r="V127">
        <v>60.953261440947841</v>
      </c>
      <c r="W127">
        <v>84.177543764640788</v>
      </c>
      <c r="X127">
        <v>76.397144356828591</v>
      </c>
      <c r="Y127">
        <v>85.180457769120792</v>
      </c>
      <c r="Z127">
        <v>67.312446144963516</v>
      </c>
      <c r="AA127">
        <v>81.499799203518677</v>
      </c>
      <c r="AB127">
        <v>73.609216814292438</v>
      </c>
      <c r="AC127">
        <v>84.530789207200783</v>
      </c>
      <c r="AD127">
        <v>84.273431435040791</v>
      </c>
      <c r="AE127">
        <v>84.587138011040793</v>
      </c>
      <c r="AF127">
        <v>85.058171394400787</v>
      </c>
      <c r="AG127">
        <v>69.601995648855095</v>
      </c>
      <c r="AH127">
        <v>85.376258024480791</v>
      </c>
      <c r="AI127">
        <v>82.159399465548915</v>
      </c>
      <c r="AK127">
        <v>56.777541698398039</v>
      </c>
      <c r="AL127">
        <v>58.554409793411921</v>
      </c>
      <c r="AM127">
        <v>55.253311595913054</v>
      </c>
      <c r="AN127">
        <v>57.466157227678039</v>
      </c>
      <c r="AO127">
        <v>57.455439754846701</v>
      </c>
      <c r="AP127">
        <v>58.469071232158036</v>
      </c>
      <c r="AQ127">
        <v>55.087931287684128</v>
      </c>
      <c r="AR127">
        <v>57.518418333809855</v>
      </c>
      <c r="AS127">
        <v>60.210036122274971</v>
      </c>
      <c r="AT127">
        <v>57.819402670238041</v>
      </c>
      <c r="AU127">
        <v>57.562044898078042</v>
      </c>
      <c r="AV127">
        <v>57.875751474078037</v>
      </c>
      <c r="AW127">
        <v>58.346784857438038</v>
      </c>
      <c r="AX127">
        <v>60.215645077157681</v>
      </c>
      <c r="AY127">
        <v>58.664871487518042</v>
      </c>
      <c r="AZ127">
        <v>57.981037990965888</v>
      </c>
    </row>
    <row r="128" spans="2:52" x14ac:dyDescent="0.25">
      <c r="B128">
        <v>2047</v>
      </c>
      <c r="C128">
        <v>154.54204450830542</v>
      </c>
      <c r="D128">
        <v>148.81449716744407</v>
      </c>
      <c r="E128">
        <v>110.39339668702029</v>
      </c>
      <c r="F128">
        <v>155.23066003758544</v>
      </c>
      <c r="G128">
        <v>165.90804352180268</v>
      </c>
      <c r="H128">
        <v>156.23357404206541</v>
      </c>
      <c r="I128">
        <v>139.95322889190533</v>
      </c>
      <c r="J128">
        <v>152.87734469944618</v>
      </c>
      <c r="K128">
        <v>143.76745006231684</v>
      </c>
      <c r="L128">
        <v>155.58390548014543</v>
      </c>
      <c r="M128">
        <v>155.32654770798541</v>
      </c>
      <c r="N128">
        <v>155.64025428398543</v>
      </c>
      <c r="O128">
        <v>156.11128766734544</v>
      </c>
      <c r="P128">
        <v>142.71398968303708</v>
      </c>
      <c r="Q128">
        <v>156.42937429742543</v>
      </c>
      <c r="R128">
        <v>152.84229784109112</v>
      </c>
      <c r="T128">
        <v>78.305270240419972</v>
      </c>
      <c r="U128">
        <v>76.072826628424934</v>
      </c>
      <c r="V128">
        <v>60.626276012078897</v>
      </c>
      <c r="W128">
        <v>78.993885769699972</v>
      </c>
      <c r="X128">
        <v>73.219653676428507</v>
      </c>
      <c r="Y128">
        <v>79.996799774179976</v>
      </c>
      <c r="Z128">
        <v>66.309645353156625</v>
      </c>
      <c r="AA128">
        <v>77.057824774878199</v>
      </c>
      <c r="AB128">
        <v>72.117724052168981</v>
      </c>
      <c r="AC128">
        <v>79.347131212259967</v>
      </c>
      <c r="AD128">
        <v>79.089773440099975</v>
      </c>
      <c r="AE128">
        <v>79.403480016099977</v>
      </c>
      <c r="AF128">
        <v>79.874513399459971</v>
      </c>
      <c r="AG128">
        <v>69.12517567082034</v>
      </c>
      <c r="AH128">
        <v>80.192600029539975</v>
      </c>
      <c r="AI128">
        <v>77.656113297234342</v>
      </c>
      <c r="AK128">
        <v>57.066003091418132</v>
      </c>
      <c r="AL128">
        <v>58.87214057906013</v>
      </c>
      <c r="AM128">
        <v>55.858893367763564</v>
      </c>
      <c r="AN128">
        <v>57.754618620698132</v>
      </c>
      <c r="AO128">
        <v>57.773097797125736</v>
      </c>
      <c r="AP128">
        <v>58.757532625178129</v>
      </c>
      <c r="AQ128">
        <v>55.594746428783274</v>
      </c>
      <c r="AR128">
        <v>57.791475354566124</v>
      </c>
      <c r="AS128">
        <v>60.471223466570585</v>
      </c>
      <c r="AT128">
        <v>58.107864063258134</v>
      </c>
      <c r="AU128">
        <v>57.850506291098135</v>
      </c>
      <c r="AV128">
        <v>58.164212867098129</v>
      </c>
      <c r="AW128">
        <v>58.635246250458131</v>
      </c>
      <c r="AX128">
        <v>60.40634795388808</v>
      </c>
      <c r="AY128">
        <v>58.953332880538134</v>
      </c>
      <c r="AZ128">
        <v>58.29608171602365</v>
      </c>
    </row>
    <row r="129" spans="1:52" x14ac:dyDescent="0.25">
      <c r="B129">
        <v>2048</v>
      </c>
      <c r="C129">
        <v>152.56244824812688</v>
      </c>
      <c r="D129">
        <v>147.26490088859254</v>
      </c>
      <c r="E129">
        <v>108.92879486300171</v>
      </c>
      <c r="F129">
        <v>153.2510637774069</v>
      </c>
      <c r="G129">
        <v>163.6195656389053</v>
      </c>
      <c r="H129">
        <v>154.25397778188687</v>
      </c>
      <c r="I129">
        <v>138.79486269603717</v>
      </c>
      <c r="J129">
        <v>150.99505726751133</v>
      </c>
      <c r="K129">
        <v>142.30358577730479</v>
      </c>
      <c r="L129">
        <v>153.60430921996689</v>
      </c>
      <c r="M129">
        <v>153.34695144780687</v>
      </c>
      <c r="N129">
        <v>153.66065802380689</v>
      </c>
      <c r="O129">
        <v>154.1316914071669</v>
      </c>
      <c r="P129">
        <v>141.35193021748205</v>
      </c>
      <c r="Q129">
        <v>154.44977803724689</v>
      </c>
      <c r="R129">
        <v>150.98334607293941</v>
      </c>
      <c r="T129">
        <v>73.121612245479156</v>
      </c>
      <c r="U129">
        <v>72.252005803210238</v>
      </c>
      <c r="V129">
        <v>60.299290583209959</v>
      </c>
      <c r="W129">
        <v>73.810227774759156</v>
      </c>
      <c r="X129">
        <v>70.042162996028409</v>
      </c>
      <c r="Y129">
        <v>74.81314177923916</v>
      </c>
      <c r="Z129">
        <v>65.306844561349735</v>
      </c>
      <c r="AA129">
        <v>72.615850346237735</v>
      </c>
      <c r="AB129">
        <v>70.626231290045496</v>
      </c>
      <c r="AC129">
        <v>74.163473217319151</v>
      </c>
      <c r="AD129">
        <v>73.906115445159159</v>
      </c>
      <c r="AE129">
        <v>74.21982202115916</v>
      </c>
      <c r="AF129">
        <v>74.690855404519155</v>
      </c>
      <c r="AG129">
        <v>68.648355692785586</v>
      </c>
      <c r="AH129">
        <v>75.008942034599158</v>
      </c>
      <c r="AI129">
        <v>73.152827128919753</v>
      </c>
      <c r="AK129">
        <v>57.354464484438225</v>
      </c>
      <c r="AL129">
        <v>59.189871364708331</v>
      </c>
      <c r="AM129">
        <v>56.46447513961408</v>
      </c>
      <c r="AN129">
        <v>58.043080013718225</v>
      </c>
      <c r="AO129">
        <v>58.090755839404771</v>
      </c>
      <c r="AP129">
        <v>59.045994018198222</v>
      </c>
      <c r="AQ129">
        <v>56.101561569882421</v>
      </c>
      <c r="AR129">
        <v>58.064532375322386</v>
      </c>
      <c r="AS129">
        <v>60.732410810866206</v>
      </c>
      <c r="AT129">
        <v>58.396325456278227</v>
      </c>
      <c r="AU129">
        <v>58.138967684118228</v>
      </c>
      <c r="AV129">
        <v>58.452674260118222</v>
      </c>
      <c r="AW129">
        <v>58.923707643478224</v>
      </c>
      <c r="AX129">
        <v>60.597050830618485</v>
      </c>
      <c r="AY129">
        <v>59.241794273558227</v>
      </c>
      <c r="AZ129">
        <v>58.611125441081413</v>
      </c>
    </row>
    <row r="130" spans="1:52" x14ac:dyDescent="0.25">
      <c r="B130">
        <v>2049</v>
      </c>
      <c r="C130">
        <v>150.5828519879484</v>
      </c>
      <c r="D130">
        <v>145.71530460974105</v>
      </c>
      <c r="E130">
        <v>107.46419303898315</v>
      </c>
      <c r="F130">
        <v>151.27146751722842</v>
      </c>
      <c r="G130">
        <v>161.33108775600792</v>
      </c>
      <c r="H130">
        <v>152.27438152170839</v>
      </c>
      <c r="I130">
        <v>137.63649650016899</v>
      </c>
      <c r="J130">
        <v>149.11276983557653</v>
      </c>
      <c r="K130">
        <v>140.8397214922928</v>
      </c>
      <c r="L130">
        <v>151.62471295978841</v>
      </c>
      <c r="M130">
        <v>151.36735518762839</v>
      </c>
      <c r="N130">
        <v>151.68106176362841</v>
      </c>
      <c r="O130">
        <v>152.15209514698842</v>
      </c>
      <c r="P130">
        <v>139.98987075192699</v>
      </c>
      <c r="Q130">
        <v>152.4701817770684</v>
      </c>
      <c r="R130">
        <v>149.12439430478776</v>
      </c>
      <c r="T130">
        <v>67.937954250538326</v>
      </c>
      <c r="U130">
        <v>68.431184977995557</v>
      </c>
      <c r="V130">
        <v>59.972305154341022</v>
      </c>
      <c r="W130">
        <v>68.626569779818325</v>
      </c>
      <c r="X130">
        <v>66.864672315628312</v>
      </c>
      <c r="Y130">
        <v>69.62948378429833</v>
      </c>
      <c r="Z130">
        <v>64.304043769542844</v>
      </c>
      <c r="AA130">
        <v>68.173875917597272</v>
      </c>
      <c r="AB130">
        <v>69.134738527922011</v>
      </c>
      <c r="AC130">
        <v>68.979815222378321</v>
      </c>
      <c r="AD130">
        <v>68.722457450218329</v>
      </c>
      <c r="AE130">
        <v>69.03616402621833</v>
      </c>
      <c r="AF130">
        <v>69.507197409578325</v>
      </c>
      <c r="AG130">
        <v>68.171535714750831</v>
      </c>
      <c r="AH130">
        <v>69.825284039658328</v>
      </c>
      <c r="AI130">
        <v>68.649540960605165</v>
      </c>
      <c r="AK130">
        <v>57.642925877458318</v>
      </c>
      <c r="AL130">
        <v>59.507602150356533</v>
      </c>
      <c r="AM130">
        <v>57.07005691146459</v>
      </c>
      <c r="AN130">
        <v>58.331541406738317</v>
      </c>
      <c r="AO130">
        <v>58.408413881683799</v>
      </c>
      <c r="AP130">
        <v>59.334455411218315</v>
      </c>
      <c r="AQ130">
        <v>56.60837671098156</v>
      </c>
      <c r="AR130">
        <v>58.337589396078648</v>
      </c>
      <c r="AS130">
        <v>60.993598155161827</v>
      </c>
      <c r="AT130">
        <v>58.68478684929832</v>
      </c>
      <c r="AU130">
        <v>58.427429077138321</v>
      </c>
      <c r="AV130">
        <v>58.741135653138315</v>
      </c>
      <c r="AW130">
        <v>59.212169036498317</v>
      </c>
      <c r="AX130">
        <v>60.787753707348905</v>
      </c>
      <c r="AY130">
        <v>59.53025566657832</v>
      </c>
      <c r="AZ130">
        <v>58.926169166139182</v>
      </c>
    </row>
    <row r="131" spans="1:52" x14ac:dyDescent="0.25">
      <c r="B131">
        <v>2050</v>
      </c>
      <c r="C131">
        <v>148.60325572776986</v>
      </c>
      <c r="D131">
        <v>144.16570833088949</v>
      </c>
      <c r="E131">
        <v>105.99959121496461</v>
      </c>
      <c r="F131">
        <v>149.29187125704988</v>
      </c>
      <c r="G131">
        <v>159.04260987311054</v>
      </c>
      <c r="H131">
        <v>150.29478526152985</v>
      </c>
      <c r="I131">
        <v>136.47813030430083</v>
      </c>
      <c r="J131">
        <v>147.2304824036417</v>
      </c>
      <c r="K131">
        <v>139.37585720728077</v>
      </c>
      <c r="L131">
        <v>149.64511669960987</v>
      </c>
      <c r="M131">
        <v>149.38775892744985</v>
      </c>
      <c r="N131">
        <v>149.70146550344987</v>
      </c>
      <c r="O131">
        <v>150.17249888680988</v>
      </c>
      <c r="P131">
        <v>138.62781128637195</v>
      </c>
      <c r="Q131">
        <v>150.49058551688987</v>
      </c>
      <c r="R131">
        <v>147.26544253663604</v>
      </c>
      <c r="T131">
        <v>62.754296255597495</v>
      </c>
      <c r="U131">
        <v>64.610364152780861</v>
      </c>
      <c r="V131">
        <v>59.645319725472071</v>
      </c>
      <c r="W131">
        <v>63.442911784877495</v>
      </c>
      <c r="X131">
        <v>63.687181635228221</v>
      </c>
      <c r="Y131">
        <v>64.4458257893575</v>
      </c>
      <c r="Z131">
        <v>63.301242977735939</v>
      </c>
      <c r="AA131">
        <v>63.73190148895678</v>
      </c>
      <c r="AB131">
        <v>67.643245765798525</v>
      </c>
      <c r="AC131">
        <v>63.796157227437497</v>
      </c>
      <c r="AD131">
        <v>63.538799455277498</v>
      </c>
      <c r="AE131">
        <v>63.852506031277493</v>
      </c>
      <c r="AF131">
        <v>64.323539414637494</v>
      </c>
      <c r="AG131">
        <v>67.694715736716063</v>
      </c>
      <c r="AH131">
        <v>64.641626044717498</v>
      </c>
      <c r="AI131">
        <v>64.146254792290577</v>
      </c>
      <c r="AK131">
        <v>57.931387270478396</v>
      </c>
      <c r="AL131">
        <v>59.825332936004727</v>
      </c>
      <c r="AM131">
        <v>57.675638683315093</v>
      </c>
      <c r="AN131">
        <v>58.620002799758396</v>
      </c>
      <c r="AO131">
        <v>58.726071923962827</v>
      </c>
      <c r="AP131">
        <v>59.622916804238393</v>
      </c>
      <c r="AQ131">
        <v>57.115191852080692</v>
      </c>
      <c r="AR131">
        <v>58.610646416834896</v>
      </c>
      <c r="AS131">
        <v>61.254785499457434</v>
      </c>
      <c r="AT131">
        <v>58.973248242318398</v>
      </c>
      <c r="AU131">
        <v>58.715890470158399</v>
      </c>
      <c r="AV131">
        <v>59.029597046158393</v>
      </c>
      <c r="AW131">
        <v>59.500630429518395</v>
      </c>
      <c r="AX131">
        <v>60.978456584079289</v>
      </c>
      <c r="AY131">
        <v>59.818717059598399</v>
      </c>
      <c r="AZ131">
        <v>59.241212891196938</v>
      </c>
    </row>
    <row r="133" spans="1:52" x14ac:dyDescent="0.25">
      <c r="A133" s="8" t="s">
        <v>87</v>
      </c>
      <c r="B133" t="s">
        <v>5</v>
      </c>
      <c r="T133" t="s">
        <v>3</v>
      </c>
      <c r="AK133" t="s">
        <v>4</v>
      </c>
    </row>
    <row r="134" spans="1:52" x14ac:dyDescent="0.25">
      <c r="B134" t="s">
        <v>2</v>
      </c>
      <c r="C134" t="s">
        <v>6</v>
      </c>
      <c r="D134" t="s">
        <v>7</v>
      </c>
      <c r="E134" t="s">
        <v>8</v>
      </c>
      <c r="F134" t="s">
        <v>9</v>
      </c>
      <c r="G134" t="s">
        <v>10</v>
      </c>
      <c r="H134" t="s">
        <v>11</v>
      </c>
      <c r="I134" t="s">
        <v>12</v>
      </c>
      <c r="J134" t="s">
        <v>24</v>
      </c>
      <c r="K134" t="s">
        <v>13</v>
      </c>
      <c r="L134" t="s">
        <v>14</v>
      </c>
      <c r="M134" t="s">
        <v>15</v>
      </c>
      <c r="N134" t="s">
        <v>16</v>
      </c>
      <c r="O134" t="s">
        <v>17</v>
      </c>
      <c r="P134" t="s">
        <v>18</v>
      </c>
      <c r="Q134" t="s">
        <v>19</v>
      </c>
      <c r="R134" t="s">
        <v>20</v>
      </c>
      <c r="T134" t="s">
        <v>6</v>
      </c>
      <c r="U134" t="s">
        <v>7</v>
      </c>
      <c r="V134" t="s">
        <v>8</v>
      </c>
      <c r="W134" t="s">
        <v>9</v>
      </c>
      <c r="X134" t="s">
        <v>10</v>
      </c>
      <c r="Y134" t="s">
        <v>11</v>
      </c>
      <c r="Z134" t="s">
        <v>12</v>
      </c>
      <c r="AA134" t="s">
        <v>24</v>
      </c>
      <c r="AB134" t="s">
        <v>13</v>
      </c>
      <c r="AC134" t="s">
        <v>14</v>
      </c>
      <c r="AD134" t="s">
        <v>15</v>
      </c>
      <c r="AE134" t="s">
        <v>16</v>
      </c>
      <c r="AF134" t="s">
        <v>17</v>
      </c>
      <c r="AG134" t="s">
        <v>18</v>
      </c>
      <c r="AH134" t="s">
        <v>19</v>
      </c>
      <c r="AI134" t="s">
        <v>20</v>
      </c>
      <c r="AK134" t="s">
        <v>6</v>
      </c>
      <c r="AL134" t="s">
        <v>7</v>
      </c>
      <c r="AM134" t="s">
        <v>8</v>
      </c>
      <c r="AN134" t="s">
        <v>9</v>
      </c>
      <c r="AO134" t="s">
        <v>10</v>
      </c>
      <c r="AP134" t="s">
        <v>11</v>
      </c>
      <c r="AQ134" t="s">
        <v>12</v>
      </c>
      <c r="AR134" t="s">
        <v>24</v>
      </c>
      <c r="AS134" t="s">
        <v>13</v>
      </c>
      <c r="AT134" t="s">
        <v>14</v>
      </c>
      <c r="AU134" t="s">
        <v>15</v>
      </c>
      <c r="AV134" t="s">
        <v>16</v>
      </c>
      <c r="AW134" t="s">
        <v>17</v>
      </c>
      <c r="AX134" t="s">
        <v>18</v>
      </c>
      <c r="AY134" t="s">
        <v>19</v>
      </c>
      <c r="AZ134" t="s">
        <v>20</v>
      </c>
    </row>
    <row r="135" spans="1:52" x14ac:dyDescent="0.25">
      <c r="B135">
        <v>2010</v>
      </c>
      <c r="C135">
        <v>54.928855070153986</v>
      </c>
      <c r="D135">
        <v>46.754350316572626</v>
      </c>
      <c r="E135">
        <v>50.388000325345281</v>
      </c>
      <c r="F135">
        <v>54.162577485362434</v>
      </c>
      <c r="G135">
        <v>59.547610203238946</v>
      </c>
      <c r="H135">
        <v>44.350083887491891</v>
      </c>
      <c r="I135">
        <v>50.755185920139297</v>
      </c>
      <c r="J135">
        <v>50.93563105531598</v>
      </c>
      <c r="K135">
        <v>48.233019180911384</v>
      </c>
      <c r="L135">
        <v>50.945860789157919</v>
      </c>
      <c r="M135">
        <v>51.778194851658135</v>
      </c>
      <c r="N135">
        <v>49.842859708395402</v>
      </c>
      <c r="O135">
        <v>44.661078573105058</v>
      </c>
      <c r="P135">
        <v>56.294947571944967</v>
      </c>
      <c r="Q135">
        <v>49.10361012118657</v>
      </c>
      <c r="R135">
        <v>50.706442824066635</v>
      </c>
      <c r="T135">
        <v>54.908742691215707</v>
      </c>
      <c r="U135">
        <v>46.734237937634347</v>
      </c>
      <c r="V135">
        <v>50.367887946407002</v>
      </c>
      <c r="W135">
        <v>54.142465106424154</v>
      </c>
      <c r="X135">
        <v>59.527497824300667</v>
      </c>
      <c r="Y135">
        <v>44.329971508553612</v>
      </c>
      <c r="Z135">
        <v>50.735073541201018</v>
      </c>
      <c r="AA135">
        <v>50.915518676377701</v>
      </c>
      <c r="AB135">
        <v>48.212906801973105</v>
      </c>
      <c r="AC135">
        <v>50.92574841021964</v>
      </c>
      <c r="AD135">
        <v>51.758082472719856</v>
      </c>
      <c r="AE135">
        <v>49.822747329457123</v>
      </c>
      <c r="AF135">
        <v>44.640966194166779</v>
      </c>
      <c r="AG135">
        <v>56.274835193006687</v>
      </c>
      <c r="AH135">
        <v>49.083497742248291</v>
      </c>
      <c r="AI135">
        <v>50.686330445128355</v>
      </c>
      <c r="AK135">
        <v>54.859088349840846</v>
      </c>
      <c r="AL135">
        <v>46.684583596259479</v>
      </c>
      <c r="AM135">
        <v>50.318233605032134</v>
      </c>
      <c r="AN135">
        <v>54.092810765049293</v>
      </c>
      <c r="AO135">
        <v>59.477843482925792</v>
      </c>
      <c r="AP135">
        <v>44.280317167178751</v>
      </c>
      <c r="AQ135">
        <v>50.68541919982615</v>
      </c>
      <c r="AR135">
        <v>50.865864335002826</v>
      </c>
      <c r="AS135">
        <v>48.163252460598237</v>
      </c>
      <c r="AT135">
        <v>50.876094068844772</v>
      </c>
      <c r="AU135">
        <v>51.708428131344988</v>
      </c>
      <c r="AV135">
        <v>49.773092988082254</v>
      </c>
      <c r="AW135">
        <v>44.591311852791911</v>
      </c>
      <c r="AX135">
        <v>56.225180851631819</v>
      </c>
      <c r="AY135">
        <v>49.033843400873423</v>
      </c>
      <c r="AZ135">
        <v>50.636676103753487</v>
      </c>
    </row>
    <row r="136" spans="1:52" x14ac:dyDescent="0.25">
      <c r="B136">
        <v>2011</v>
      </c>
      <c r="C136">
        <v>54.928855070153986</v>
      </c>
      <c r="D136">
        <v>46.754350316572626</v>
      </c>
      <c r="E136">
        <v>50.388000325345281</v>
      </c>
      <c r="F136">
        <v>54.162577485362434</v>
      </c>
      <c r="G136">
        <v>59.547610203238946</v>
      </c>
      <c r="H136">
        <v>44.350083887491891</v>
      </c>
      <c r="I136">
        <v>50.755185920139297</v>
      </c>
      <c r="J136">
        <v>50.93563105531598</v>
      </c>
      <c r="K136">
        <v>48.233019180911384</v>
      </c>
      <c r="L136">
        <v>50.945860789157919</v>
      </c>
      <c r="M136">
        <v>51.778194851658135</v>
      </c>
      <c r="N136">
        <v>49.842859708395402</v>
      </c>
      <c r="O136">
        <v>44.661078573105058</v>
      </c>
      <c r="P136">
        <v>56.294947571944967</v>
      </c>
      <c r="Q136">
        <v>49.10361012118657</v>
      </c>
      <c r="R136">
        <v>50.706442824066635</v>
      </c>
      <c r="T136">
        <v>54.908742691215707</v>
      </c>
      <c r="U136">
        <v>46.734237937634347</v>
      </c>
      <c r="V136">
        <v>50.367887946407002</v>
      </c>
      <c r="W136">
        <v>54.142465106424154</v>
      </c>
      <c r="X136">
        <v>59.527497824300667</v>
      </c>
      <c r="Y136">
        <v>44.329971508553612</v>
      </c>
      <c r="Z136">
        <v>50.735073541201018</v>
      </c>
      <c r="AA136">
        <v>50.915518676377701</v>
      </c>
      <c r="AB136">
        <v>48.212906801973105</v>
      </c>
      <c r="AC136">
        <v>50.92574841021964</v>
      </c>
      <c r="AD136">
        <v>51.758082472719856</v>
      </c>
      <c r="AE136">
        <v>49.822747329457123</v>
      </c>
      <c r="AF136">
        <v>44.640966194166779</v>
      </c>
      <c r="AG136">
        <v>56.274835193006687</v>
      </c>
      <c r="AH136">
        <v>49.083497742248291</v>
      </c>
      <c r="AI136">
        <v>50.686330445128355</v>
      </c>
      <c r="AK136">
        <v>54.859088349840846</v>
      </c>
      <c r="AL136">
        <v>46.684583596259479</v>
      </c>
      <c r="AM136">
        <v>50.318233605032134</v>
      </c>
      <c r="AN136">
        <v>54.092810765049293</v>
      </c>
      <c r="AO136">
        <v>59.477843482925792</v>
      </c>
      <c r="AP136">
        <v>44.280317167178751</v>
      </c>
      <c r="AQ136">
        <v>50.68541919982615</v>
      </c>
      <c r="AR136">
        <v>50.865864335002826</v>
      </c>
      <c r="AS136">
        <v>48.163252460598237</v>
      </c>
      <c r="AT136">
        <v>50.876094068844772</v>
      </c>
      <c r="AU136">
        <v>51.708428131344988</v>
      </c>
      <c r="AV136">
        <v>49.773092988082254</v>
      </c>
      <c r="AW136">
        <v>44.591311852791911</v>
      </c>
      <c r="AX136">
        <v>56.225180851631819</v>
      </c>
      <c r="AY136">
        <v>49.033843400873423</v>
      </c>
      <c r="AZ136">
        <v>50.636676103753487</v>
      </c>
    </row>
    <row r="137" spans="1:52" x14ac:dyDescent="0.25">
      <c r="B137">
        <v>2012</v>
      </c>
      <c r="C137">
        <v>54.928855070153986</v>
      </c>
      <c r="D137">
        <v>46.754350316572626</v>
      </c>
      <c r="E137">
        <v>50.388000325345281</v>
      </c>
      <c r="F137">
        <v>54.162577485362434</v>
      </c>
      <c r="G137">
        <v>59.547610203238946</v>
      </c>
      <c r="H137">
        <v>44.350083887491891</v>
      </c>
      <c r="I137">
        <v>50.755185920139297</v>
      </c>
      <c r="J137">
        <v>50.93563105531598</v>
      </c>
      <c r="K137">
        <v>48.233019180911384</v>
      </c>
      <c r="L137">
        <v>50.945860789157919</v>
      </c>
      <c r="M137">
        <v>51.778194851658135</v>
      </c>
      <c r="N137">
        <v>49.842859708395402</v>
      </c>
      <c r="O137">
        <v>44.661078573105058</v>
      </c>
      <c r="P137">
        <v>56.294947571944967</v>
      </c>
      <c r="Q137">
        <v>49.10361012118657</v>
      </c>
      <c r="R137">
        <v>50.706442824066635</v>
      </c>
      <c r="T137">
        <v>54.908742691215707</v>
      </c>
      <c r="U137">
        <v>46.734237937634347</v>
      </c>
      <c r="V137">
        <v>50.367887946407002</v>
      </c>
      <c r="W137">
        <v>54.142465106424154</v>
      </c>
      <c r="X137">
        <v>59.527497824300667</v>
      </c>
      <c r="Y137">
        <v>44.329971508553612</v>
      </c>
      <c r="Z137">
        <v>50.735073541201018</v>
      </c>
      <c r="AA137">
        <v>50.915518676377701</v>
      </c>
      <c r="AB137">
        <v>48.212906801973105</v>
      </c>
      <c r="AC137">
        <v>50.92574841021964</v>
      </c>
      <c r="AD137">
        <v>51.758082472719856</v>
      </c>
      <c r="AE137">
        <v>49.822747329457123</v>
      </c>
      <c r="AF137">
        <v>44.640966194166779</v>
      </c>
      <c r="AG137">
        <v>56.274835193006687</v>
      </c>
      <c r="AH137">
        <v>49.083497742248291</v>
      </c>
      <c r="AI137">
        <v>50.686330445128355</v>
      </c>
      <c r="AK137">
        <v>54.859088349840846</v>
      </c>
      <c r="AL137">
        <v>46.684583596259479</v>
      </c>
      <c r="AM137">
        <v>50.318233605032134</v>
      </c>
      <c r="AN137">
        <v>54.092810765049293</v>
      </c>
      <c r="AO137">
        <v>59.477843482925792</v>
      </c>
      <c r="AP137">
        <v>44.280317167178751</v>
      </c>
      <c r="AQ137">
        <v>50.68541919982615</v>
      </c>
      <c r="AR137">
        <v>50.865864335002826</v>
      </c>
      <c r="AS137">
        <v>48.163252460598237</v>
      </c>
      <c r="AT137">
        <v>50.876094068844772</v>
      </c>
      <c r="AU137">
        <v>51.708428131344988</v>
      </c>
      <c r="AV137">
        <v>49.773092988082254</v>
      </c>
      <c r="AW137">
        <v>44.591311852791911</v>
      </c>
      <c r="AX137">
        <v>56.225180851631819</v>
      </c>
      <c r="AY137">
        <v>49.033843400873423</v>
      </c>
      <c r="AZ137">
        <v>50.636676103753487</v>
      </c>
    </row>
    <row r="138" spans="1:52" x14ac:dyDescent="0.25">
      <c r="B138">
        <v>2013</v>
      </c>
      <c r="C138">
        <v>54.928855070153986</v>
      </c>
      <c r="D138">
        <v>46.754350316572626</v>
      </c>
      <c r="E138">
        <v>50.388000325345281</v>
      </c>
      <c r="F138">
        <v>54.162577485362434</v>
      </c>
      <c r="G138">
        <v>59.547610203238946</v>
      </c>
      <c r="H138">
        <v>44.350083887491891</v>
      </c>
      <c r="I138">
        <v>50.755185920139297</v>
      </c>
      <c r="J138">
        <v>50.93563105531598</v>
      </c>
      <c r="K138">
        <v>48.233019180911384</v>
      </c>
      <c r="L138">
        <v>50.945860789157919</v>
      </c>
      <c r="M138">
        <v>51.778194851658135</v>
      </c>
      <c r="N138">
        <v>49.842859708395402</v>
      </c>
      <c r="O138">
        <v>44.661078573105058</v>
      </c>
      <c r="P138">
        <v>56.294947571944967</v>
      </c>
      <c r="Q138">
        <v>49.10361012118657</v>
      </c>
      <c r="R138">
        <v>50.706442824066635</v>
      </c>
      <c r="T138">
        <v>54.908742691215707</v>
      </c>
      <c r="U138">
        <v>46.734237937634347</v>
      </c>
      <c r="V138">
        <v>50.367887946407002</v>
      </c>
      <c r="W138">
        <v>54.142465106424154</v>
      </c>
      <c r="X138">
        <v>59.527497824300667</v>
      </c>
      <c r="Y138">
        <v>44.329971508553612</v>
      </c>
      <c r="Z138">
        <v>50.735073541201018</v>
      </c>
      <c r="AA138">
        <v>50.915518676377701</v>
      </c>
      <c r="AB138">
        <v>48.212906801973105</v>
      </c>
      <c r="AC138">
        <v>50.92574841021964</v>
      </c>
      <c r="AD138">
        <v>51.758082472719856</v>
      </c>
      <c r="AE138">
        <v>49.822747329457123</v>
      </c>
      <c r="AF138">
        <v>44.640966194166779</v>
      </c>
      <c r="AG138">
        <v>56.274835193006687</v>
      </c>
      <c r="AH138">
        <v>49.083497742248291</v>
      </c>
      <c r="AI138">
        <v>50.686330445128355</v>
      </c>
      <c r="AK138">
        <v>54.859088349840846</v>
      </c>
      <c r="AL138">
        <v>46.684583596259479</v>
      </c>
      <c r="AM138">
        <v>50.318233605032134</v>
      </c>
      <c r="AN138">
        <v>54.092810765049293</v>
      </c>
      <c r="AO138">
        <v>59.477843482925792</v>
      </c>
      <c r="AP138">
        <v>44.280317167178751</v>
      </c>
      <c r="AQ138">
        <v>50.68541919982615</v>
      </c>
      <c r="AR138">
        <v>50.865864335002826</v>
      </c>
      <c r="AS138">
        <v>48.163252460598237</v>
      </c>
      <c r="AT138">
        <v>50.876094068844772</v>
      </c>
      <c r="AU138">
        <v>51.708428131344988</v>
      </c>
      <c r="AV138">
        <v>49.773092988082254</v>
      </c>
      <c r="AW138">
        <v>44.591311852791911</v>
      </c>
      <c r="AX138">
        <v>56.225180851631819</v>
      </c>
      <c r="AY138">
        <v>49.033843400873423</v>
      </c>
      <c r="AZ138">
        <v>50.636676103753487</v>
      </c>
    </row>
    <row r="139" spans="1:52" x14ac:dyDescent="0.25">
      <c r="B139">
        <v>2014</v>
      </c>
      <c r="C139">
        <v>54.928855070153986</v>
      </c>
      <c r="D139">
        <v>46.754350316572626</v>
      </c>
      <c r="E139">
        <v>50.388000325345281</v>
      </c>
      <c r="F139">
        <v>54.162577485362434</v>
      </c>
      <c r="G139">
        <v>59.547610203238946</v>
      </c>
      <c r="H139">
        <v>44.350083887491891</v>
      </c>
      <c r="I139">
        <v>50.755185920139297</v>
      </c>
      <c r="J139">
        <v>50.93563105531598</v>
      </c>
      <c r="K139">
        <v>48.233019180911384</v>
      </c>
      <c r="L139">
        <v>50.945860789157919</v>
      </c>
      <c r="M139">
        <v>51.778194851658135</v>
      </c>
      <c r="N139">
        <v>49.842859708395402</v>
      </c>
      <c r="O139">
        <v>44.661078573105058</v>
      </c>
      <c r="P139">
        <v>56.294947571944967</v>
      </c>
      <c r="Q139">
        <v>49.10361012118657</v>
      </c>
      <c r="R139">
        <v>50.706442824066635</v>
      </c>
      <c r="T139">
        <v>54.908742691215707</v>
      </c>
      <c r="U139">
        <v>46.734237937634347</v>
      </c>
      <c r="V139">
        <v>50.367887946407002</v>
      </c>
      <c r="W139">
        <v>54.142465106424154</v>
      </c>
      <c r="X139">
        <v>59.527497824300667</v>
      </c>
      <c r="Y139">
        <v>44.329971508553612</v>
      </c>
      <c r="Z139">
        <v>50.735073541201018</v>
      </c>
      <c r="AA139">
        <v>50.915518676377701</v>
      </c>
      <c r="AB139">
        <v>48.212906801973105</v>
      </c>
      <c r="AC139">
        <v>50.92574841021964</v>
      </c>
      <c r="AD139">
        <v>51.758082472719856</v>
      </c>
      <c r="AE139">
        <v>49.822747329457123</v>
      </c>
      <c r="AF139">
        <v>44.640966194166779</v>
      </c>
      <c r="AG139">
        <v>56.274835193006687</v>
      </c>
      <c r="AH139">
        <v>49.083497742248291</v>
      </c>
      <c r="AI139">
        <v>50.686330445128355</v>
      </c>
      <c r="AK139">
        <v>54.859088349840846</v>
      </c>
      <c r="AL139">
        <v>46.684583596259479</v>
      </c>
      <c r="AM139">
        <v>50.318233605032134</v>
      </c>
      <c r="AN139">
        <v>54.092810765049293</v>
      </c>
      <c r="AO139">
        <v>59.477843482925792</v>
      </c>
      <c r="AP139">
        <v>44.280317167178751</v>
      </c>
      <c r="AQ139">
        <v>50.68541919982615</v>
      </c>
      <c r="AR139">
        <v>50.865864335002826</v>
      </c>
      <c r="AS139">
        <v>48.163252460598237</v>
      </c>
      <c r="AT139">
        <v>50.876094068844772</v>
      </c>
      <c r="AU139">
        <v>51.708428131344988</v>
      </c>
      <c r="AV139">
        <v>49.773092988082254</v>
      </c>
      <c r="AW139">
        <v>44.591311852791911</v>
      </c>
      <c r="AX139">
        <v>56.225180851631819</v>
      </c>
      <c r="AY139">
        <v>49.033843400873423</v>
      </c>
      <c r="AZ139">
        <v>50.636676103753487</v>
      </c>
    </row>
    <row r="140" spans="1:52" x14ac:dyDescent="0.25">
      <c r="B140">
        <v>2015</v>
      </c>
      <c r="C140">
        <v>54.928855070153986</v>
      </c>
      <c r="D140">
        <v>46.754350316572626</v>
      </c>
      <c r="E140">
        <v>50.388000325345281</v>
      </c>
      <c r="F140">
        <v>54.162577485362434</v>
      </c>
      <c r="G140">
        <v>59.547610203238946</v>
      </c>
      <c r="H140">
        <v>44.350083887491891</v>
      </c>
      <c r="I140">
        <v>50.755185920139297</v>
      </c>
      <c r="J140">
        <v>50.93563105531598</v>
      </c>
      <c r="K140">
        <v>48.233019180911384</v>
      </c>
      <c r="L140">
        <v>50.945860789157919</v>
      </c>
      <c r="M140">
        <v>51.778194851658135</v>
      </c>
      <c r="N140">
        <v>49.842859708395402</v>
      </c>
      <c r="O140">
        <v>44.661078573105058</v>
      </c>
      <c r="P140">
        <v>56.294947571944967</v>
      </c>
      <c r="Q140">
        <v>49.10361012118657</v>
      </c>
      <c r="R140">
        <v>50.706442824066635</v>
      </c>
      <c r="T140">
        <v>54.908742691215707</v>
      </c>
      <c r="U140">
        <v>46.734237937634347</v>
      </c>
      <c r="V140">
        <v>50.367887946407002</v>
      </c>
      <c r="W140">
        <v>54.142465106424154</v>
      </c>
      <c r="X140">
        <v>59.527497824300667</v>
      </c>
      <c r="Y140">
        <v>44.329971508553612</v>
      </c>
      <c r="Z140">
        <v>50.735073541201018</v>
      </c>
      <c r="AA140">
        <v>50.915518676377701</v>
      </c>
      <c r="AB140">
        <v>48.212906801973105</v>
      </c>
      <c r="AC140">
        <v>50.92574841021964</v>
      </c>
      <c r="AD140">
        <v>51.758082472719856</v>
      </c>
      <c r="AE140">
        <v>49.822747329457123</v>
      </c>
      <c r="AF140">
        <v>44.640966194166779</v>
      </c>
      <c r="AG140">
        <v>56.274835193006687</v>
      </c>
      <c r="AH140">
        <v>49.083497742248291</v>
      </c>
      <c r="AI140">
        <v>50.686330445128355</v>
      </c>
      <c r="AK140">
        <v>54.859088349840846</v>
      </c>
      <c r="AL140">
        <v>46.684583596259479</v>
      </c>
      <c r="AM140">
        <v>50.318233605032134</v>
      </c>
      <c r="AN140">
        <v>54.092810765049293</v>
      </c>
      <c r="AO140">
        <v>59.477843482925792</v>
      </c>
      <c r="AP140">
        <v>44.280317167178751</v>
      </c>
      <c r="AQ140">
        <v>50.68541919982615</v>
      </c>
      <c r="AR140">
        <v>50.865864335002826</v>
      </c>
      <c r="AS140">
        <v>48.163252460598237</v>
      </c>
      <c r="AT140">
        <v>50.876094068844772</v>
      </c>
      <c r="AU140">
        <v>51.708428131344988</v>
      </c>
      <c r="AV140">
        <v>49.773092988082254</v>
      </c>
      <c r="AW140">
        <v>44.591311852791911</v>
      </c>
      <c r="AX140">
        <v>56.225180851631819</v>
      </c>
      <c r="AY140">
        <v>49.033843400873423</v>
      </c>
      <c r="AZ140">
        <v>50.636676103753487</v>
      </c>
    </row>
    <row r="141" spans="1:52" x14ac:dyDescent="0.25">
      <c r="B141">
        <v>2016</v>
      </c>
      <c r="C141">
        <v>54.928855070153986</v>
      </c>
      <c r="D141">
        <v>46.754350316572626</v>
      </c>
      <c r="E141">
        <v>50.388000325345281</v>
      </c>
      <c r="F141">
        <v>54.162577485362434</v>
      </c>
      <c r="G141">
        <v>59.547610203238946</v>
      </c>
      <c r="H141">
        <v>44.350083887491891</v>
      </c>
      <c r="I141">
        <v>50.755185920139297</v>
      </c>
      <c r="J141">
        <v>50.93563105531598</v>
      </c>
      <c r="K141">
        <v>48.233019180911384</v>
      </c>
      <c r="L141">
        <v>50.945860789157919</v>
      </c>
      <c r="M141">
        <v>51.778194851658135</v>
      </c>
      <c r="N141">
        <v>49.842859708395402</v>
      </c>
      <c r="O141">
        <v>44.661078573105058</v>
      </c>
      <c r="P141">
        <v>56.294947571944967</v>
      </c>
      <c r="Q141">
        <v>49.10361012118657</v>
      </c>
      <c r="R141">
        <v>50.706442824066635</v>
      </c>
      <c r="T141">
        <v>54.908742691215707</v>
      </c>
      <c r="U141">
        <v>46.734237937634347</v>
      </c>
      <c r="V141">
        <v>50.367887946407002</v>
      </c>
      <c r="W141">
        <v>54.142465106424154</v>
      </c>
      <c r="X141">
        <v>59.527497824300667</v>
      </c>
      <c r="Y141">
        <v>44.329971508553612</v>
      </c>
      <c r="Z141">
        <v>50.735073541201018</v>
      </c>
      <c r="AA141">
        <v>50.915518676377701</v>
      </c>
      <c r="AB141">
        <v>48.212906801973105</v>
      </c>
      <c r="AC141">
        <v>50.92574841021964</v>
      </c>
      <c r="AD141">
        <v>51.758082472719856</v>
      </c>
      <c r="AE141">
        <v>49.822747329457123</v>
      </c>
      <c r="AF141">
        <v>44.640966194166779</v>
      </c>
      <c r="AG141">
        <v>56.274835193006687</v>
      </c>
      <c r="AH141">
        <v>49.083497742248291</v>
      </c>
      <c r="AI141">
        <v>50.686330445128355</v>
      </c>
      <c r="AK141">
        <v>54.859088349840846</v>
      </c>
      <c r="AL141">
        <v>46.684583596259479</v>
      </c>
      <c r="AM141">
        <v>50.318233605032134</v>
      </c>
      <c r="AN141">
        <v>54.092810765049293</v>
      </c>
      <c r="AO141">
        <v>59.477843482925792</v>
      </c>
      <c r="AP141">
        <v>44.280317167178751</v>
      </c>
      <c r="AQ141">
        <v>50.68541919982615</v>
      </c>
      <c r="AR141">
        <v>50.865864335002826</v>
      </c>
      <c r="AS141">
        <v>48.163252460598237</v>
      </c>
      <c r="AT141">
        <v>50.876094068844772</v>
      </c>
      <c r="AU141">
        <v>51.708428131344988</v>
      </c>
      <c r="AV141">
        <v>49.773092988082254</v>
      </c>
      <c r="AW141">
        <v>44.591311852791911</v>
      </c>
      <c r="AX141">
        <v>56.225180851631819</v>
      </c>
      <c r="AY141">
        <v>49.033843400873423</v>
      </c>
      <c r="AZ141">
        <v>50.636676103753487</v>
      </c>
    </row>
    <row r="142" spans="1:52" x14ac:dyDescent="0.25">
      <c r="B142">
        <v>2017</v>
      </c>
      <c r="C142">
        <v>54.928855070153986</v>
      </c>
      <c r="D142">
        <v>46.754350316572626</v>
      </c>
      <c r="E142">
        <v>50.388000325345281</v>
      </c>
      <c r="F142">
        <v>54.162577485362434</v>
      </c>
      <c r="G142">
        <v>59.547610203238946</v>
      </c>
      <c r="H142">
        <v>44.350083887491891</v>
      </c>
      <c r="I142">
        <v>50.755185920139297</v>
      </c>
      <c r="J142">
        <v>50.93563105531598</v>
      </c>
      <c r="K142">
        <v>48.233019180911384</v>
      </c>
      <c r="L142">
        <v>50.945860789157919</v>
      </c>
      <c r="M142">
        <v>51.778194851658135</v>
      </c>
      <c r="N142">
        <v>49.842859708395402</v>
      </c>
      <c r="O142">
        <v>44.661078573105058</v>
      </c>
      <c r="P142">
        <v>56.294947571944967</v>
      </c>
      <c r="Q142">
        <v>49.10361012118657</v>
      </c>
      <c r="R142">
        <v>50.706442824066635</v>
      </c>
      <c r="T142">
        <v>54.908742691215707</v>
      </c>
      <c r="U142">
        <v>46.734237937634347</v>
      </c>
      <c r="V142">
        <v>50.367887946407002</v>
      </c>
      <c r="W142">
        <v>54.142465106424154</v>
      </c>
      <c r="X142">
        <v>59.527497824300667</v>
      </c>
      <c r="Y142">
        <v>44.329971508553612</v>
      </c>
      <c r="Z142">
        <v>50.735073541201018</v>
      </c>
      <c r="AA142">
        <v>50.915518676377701</v>
      </c>
      <c r="AB142">
        <v>48.212906801973105</v>
      </c>
      <c r="AC142">
        <v>50.92574841021964</v>
      </c>
      <c r="AD142">
        <v>51.758082472719856</v>
      </c>
      <c r="AE142">
        <v>49.822747329457123</v>
      </c>
      <c r="AF142">
        <v>44.640966194166779</v>
      </c>
      <c r="AG142">
        <v>56.274835193006687</v>
      </c>
      <c r="AH142">
        <v>49.083497742248291</v>
      </c>
      <c r="AI142">
        <v>50.686330445128355</v>
      </c>
      <c r="AK142">
        <v>54.859088349840846</v>
      </c>
      <c r="AL142">
        <v>46.684583596259479</v>
      </c>
      <c r="AM142">
        <v>50.318233605032134</v>
      </c>
      <c r="AN142">
        <v>54.092810765049293</v>
      </c>
      <c r="AO142">
        <v>59.477843482925792</v>
      </c>
      <c r="AP142">
        <v>44.280317167178751</v>
      </c>
      <c r="AQ142">
        <v>50.68541919982615</v>
      </c>
      <c r="AR142">
        <v>50.865864335002826</v>
      </c>
      <c r="AS142">
        <v>48.163252460598237</v>
      </c>
      <c r="AT142">
        <v>50.876094068844772</v>
      </c>
      <c r="AU142">
        <v>51.708428131344988</v>
      </c>
      <c r="AV142">
        <v>49.773092988082254</v>
      </c>
      <c r="AW142">
        <v>44.591311852791911</v>
      </c>
      <c r="AX142">
        <v>56.225180851631819</v>
      </c>
      <c r="AY142">
        <v>49.033843400873423</v>
      </c>
      <c r="AZ142">
        <v>50.636676103753487</v>
      </c>
    </row>
    <row r="143" spans="1:52" x14ac:dyDescent="0.25">
      <c r="B143">
        <v>2018</v>
      </c>
      <c r="C143">
        <v>54.928855070153986</v>
      </c>
      <c r="D143">
        <v>46.754350316572626</v>
      </c>
      <c r="E143">
        <v>50.388000325345281</v>
      </c>
      <c r="F143">
        <v>54.162577485362434</v>
      </c>
      <c r="G143">
        <v>59.547610203238946</v>
      </c>
      <c r="H143">
        <v>44.350083887491891</v>
      </c>
      <c r="I143">
        <v>50.755185920139297</v>
      </c>
      <c r="J143">
        <v>50.93563105531598</v>
      </c>
      <c r="K143">
        <v>48.233019180911384</v>
      </c>
      <c r="L143">
        <v>50.945860789157919</v>
      </c>
      <c r="M143">
        <v>51.778194851658135</v>
      </c>
      <c r="N143">
        <v>49.842859708395402</v>
      </c>
      <c r="O143">
        <v>44.661078573105058</v>
      </c>
      <c r="P143">
        <v>56.294947571944967</v>
      </c>
      <c r="Q143">
        <v>49.10361012118657</v>
      </c>
      <c r="R143">
        <v>50.706442824066635</v>
      </c>
      <c r="T143">
        <v>54.908742691215707</v>
      </c>
      <c r="U143">
        <v>46.734237937634347</v>
      </c>
      <c r="V143">
        <v>50.367887946407002</v>
      </c>
      <c r="W143">
        <v>54.142465106424154</v>
      </c>
      <c r="X143">
        <v>59.527497824300667</v>
      </c>
      <c r="Y143">
        <v>44.329971508553612</v>
      </c>
      <c r="Z143">
        <v>50.735073541201018</v>
      </c>
      <c r="AA143">
        <v>50.915518676377701</v>
      </c>
      <c r="AB143">
        <v>48.212906801973105</v>
      </c>
      <c r="AC143">
        <v>50.92574841021964</v>
      </c>
      <c r="AD143">
        <v>51.758082472719856</v>
      </c>
      <c r="AE143">
        <v>49.822747329457123</v>
      </c>
      <c r="AF143">
        <v>44.640966194166779</v>
      </c>
      <c r="AG143">
        <v>56.274835193006687</v>
      </c>
      <c r="AH143">
        <v>49.083497742248291</v>
      </c>
      <c r="AI143">
        <v>50.686330445128355</v>
      </c>
      <c r="AK143">
        <v>54.859088349840846</v>
      </c>
      <c r="AL143">
        <v>46.684583596259479</v>
      </c>
      <c r="AM143">
        <v>50.318233605032134</v>
      </c>
      <c r="AN143">
        <v>54.092810765049293</v>
      </c>
      <c r="AO143">
        <v>59.477843482925792</v>
      </c>
      <c r="AP143">
        <v>44.280317167178751</v>
      </c>
      <c r="AQ143">
        <v>50.68541919982615</v>
      </c>
      <c r="AR143">
        <v>50.865864335002826</v>
      </c>
      <c r="AS143">
        <v>48.163252460598237</v>
      </c>
      <c r="AT143">
        <v>50.876094068844772</v>
      </c>
      <c r="AU143">
        <v>51.708428131344988</v>
      </c>
      <c r="AV143">
        <v>49.773092988082254</v>
      </c>
      <c r="AW143">
        <v>44.591311852791911</v>
      </c>
      <c r="AX143">
        <v>56.225180851631819</v>
      </c>
      <c r="AY143">
        <v>49.033843400873423</v>
      </c>
      <c r="AZ143">
        <v>50.636676103753487</v>
      </c>
    </row>
    <row r="144" spans="1:52" x14ac:dyDescent="0.25">
      <c r="B144">
        <v>2019</v>
      </c>
      <c r="C144">
        <v>54.928855070153986</v>
      </c>
      <c r="D144">
        <v>46.754350316572626</v>
      </c>
      <c r="E144">
        <v>50.388000325345281</v>
      </c>
      <c r="F144">
        <v>54.162577485362434</v>
      </c>
      <c r="G144">
        <v>59.547610203238946</v>
      </c>
      <c r="H144">
        <v>44.350083887491891</v>
      </c>
      <c r="I144">
        <v>50.755185920139297</v>
      </c>
      <c r="J144">
        <v>50.93563105531598</v>
      </c>
      <c r="K144">
        <v>48.233019180911384</v>
      </c>
      <c r="L144">
        <v>50.945860789157919</v>
      </c>
      <c r="M144">
        <v>51.778194851658135</v>
      </c>
      <c r="N144">
        <v>49.842859708395402</v>
      </c>
      <c r="O144">
        <v>44.661078573105058</v>
      </c>
      <c r="P144">
        <v>56.294947571944967</v>
      </c>
      <c r="Q144">
        <v>49.10361012118657</v>
      </c>
      <c r="R144">
        <v>50.706442824066635</v>
      </c>
      <c r="T144">
        <v>54.908742691215707</v>
      </c>
      <c r="U144">
        <v>46.734237937634347</v>
      </c>
      <c r="V144">
        <v>50.367887946407002</v>
      </c>
      <c r="W144">
        <v>54.142465106424154</v>
      </c>
      <c r="X144">
        <v>59.527497824300667</v>
      </c>
      <c r="Y144">
        <v>44.329971508553612</v>
      </c>
      <c r="Z144">
        <v>50.735073541201018</v>
      </c>
      <c r="AA144">
        <v>50.915518676377701</v>
      </c>
      <c r="AB144">
        <v>48.212906801973105</v>
      </c>
      <c r="AC144">
        <v>50.92574841021964</v>
      </c>
      <c r="AD144">
        <v>51.758082472719856</v>
      </c>
      <c r="AE144">
        <v>49.822747329457123</v>
      </c>
      <c r="AF144">
        <v>44.640966194166779</v>
      </c>
      <c r="AG144">
        <v>56.274835193006687</v>
      </c>
      <c r="AH144">
        <v>49.083497742248291</v>
      </c>
      <c r="AI144">
        <v>50.686330445128355</v>
      </c>
      <c r="AK144">
        <v>54.859088349840846</v>
      </c>
      <c r="AL144">
        <v>46.684583596259479</v>
      </c>
      <c r="AM144">
        <v>50.318233605032134</v>
      </c>
      <c r="AN144">
        <v>54.092810765049293</v>
      </c>
      <c r="AO144">
        <v>59.477843482925792</v>
      </c>
      <c r="AP144">
        <v>44.280317167178751</v>
      </c>
      <c r="AQ144">
        <v>50.68541919982615</v>
      </c>
      <c r="AR144">
        <v>50.865864335002826</v>
      </c>
      <c r="AS144">
        <v>48.163252460598237</v>
      </c>
      <c r="AT144">
        <v>50.876094068844772</v>
      </c>
      <c r="AU144">
        <v>51.708428131344988</v>
      </c>
      <c r="AV144">
        <v>49.773092988082254</v>
      </c>
      <c r="AW144">
        <v>44.591311852791911</v>
      </c>
      <c r="AX144">
        <v>56.225180851631819</v>
      </c>
      <c r="AY144">
        <v>49.033843400873423</v>
      </c>
      <c r="AZ144">
        <v>50.636676103753487</v>
      </c>
    </row>
    <row r="145" spans="2:52" x14ac:dyDescent="0.25">
      <c r="B145">
        <v>2020</v>
      </c>
      <c r="C145">
        <v>54.928855070153986</v>
      </c>
      <c r="D145">
        <v>46.754350316572626</v>
      </c>
      <c r="E145">
        <v>50.388000325345281</v>
      </c>
      <c r="F145">
        <v>54.162577485362434</v>
      </c>
      <c r="G145">
        <v>59.547610203238946</v>
      </c>
      <c r="H145">
        <v>44.350083887491891</v>
      </c>
      <c r="I145">
        <v>50.755185920139297</v>
      </c>
      <c r="J145">
        <v>50.93563105531598</v>
      </c>
      <c r="K145">
        <v>48.233019180911384</v>
      </c>
      <c r="L145">
        <v>50.945860789157919</v>
      </c>
      <c r="M145">
        <v>51.778194851658135</v>
      </c>
      <c r="N145">
        <v>49.842859708395402</v>
      </c>
      <c r="O145">
        <v>44.661078573105058</v>
      </c>
      <c r="P145">
        <v>56.294947571944967</v>
      </c>
      <c r="Q145">
        <v>49.10361012118657</v>
      </c>
      <c r="R145">
        <v>50.706442824066635</v>
      </c>
      <c r="T145">
        <v>54.908742691215707</v>
      </c>
      <c r="U145">
        <v>46.734237937634347</v>
      </c>
      <c r="V145">
        <v>50.367887946407002</v>
      </c>
      <c r="W145">
        <v>54.142465106424154</v>
      </c>
      <c r="X145">
        <v>59.527497824300667</v>
      </c>
      <c r="Y145">
        <v>44.329971508553612</v>
      </c>
      <c r="Z145">
        <v>50.735073541201018</v>
      </c>
      <c r="AA145">
        <v>50.915518676377701</v>
      </c>
      <c r="AB145">
        <v>48.212906801973105</v>
      </c>
      <c r="AC145">
        <v>50.92574841021964</v>
      </c>
      <c r="AD145">
        <v>51.758082472719856</v>
      </c>
      <c r="AE145">
        <v>49.822747329457123</v>
      </c>
      <c r="AF145">
        <v>44.640966194166779</v>
      </c>
      <c r="AG145">
        <v>56.274835193006687</v>
      </c>
      <c r="AH145">
        <v>49.083497742248291</v>
      </c>
      <c r="AI145">
        <v>50.686330445128355</v>
      </c>
      <c r="AK145">
        <v>54.859088349840846</v>
      </c>
      <c r="AL145">
        <v>46.684583596259479</v>
      </c>
      <c r="AM145">
        <v>50.318233605032134</v>
      </c>
      <c r="AN145">
        <v>54.092810765049293</v>
      </c>
      <c r="AO145">
        <v>59.477843482925792</v>
      </c>
      <c r="AP145">
        <v>44.280317167178751</v>
      </c>
      <c r="AQ145">
        <v>50.68541919982615</v>
      </c>
      <c r="AR145">
        <v>50.865864335002826</v>
      </c>
      <c r="AS145">
        <v>48.163252460598237</v>
      </c>
      <c r="AT145">
        <v>50.876094068844772</v>
      </c>
      <c r="AU145">
        <v>51.708428131344988</v>
      </c>
      <c r="AV145">
        <v>49.773092988082254</v>
      </c>
      <c r="AW145">
        <v>44.591311852791911</v>
      </c>
      <c r="AX145">
        <v>56.225180851631819</v>
      </c>
      <c r="AY145">
        <v>49.033843400873423</v>
      </c>
      <c r="AZ145">
        <v>50.636676103753487</v>
      </c>
    </row>
    <row r="146" spans="2:52" x14ac:dyDescent="0.25">
      <c r="B146">
        <v>2021</v>
      </c>
      <c r="C146">
        <v>54.566327712382524</v>
      </c>
      <c r="D146">
        <v>46.472552492178529</v>
      </c>
      <c r="E146">
        <v>50.006164052219752</v>
      </c>
      <c r="F146">
        <v>53.269830018160413</v>
      </c>
      <c r="G146">
        <v>59.526419632286164</v>
      </c>
      <c r="H146">
        <v>44.470791243008343</v>
      </c>
      <c r="I146">
        <v>50.537087778138762</v>
      </c>
      <c r="J146">
        <v>51.139843001115587</v>
      </c>
      <c r="K146">
        <v>48.256563419604944</v>
      </c>
      <c r="L146">
        <v>50.241976330181572</v>
      </c>
      <c r="M146">
        <v>51.4363257308312</v>
      </c>
      <c r="N146">
        <v>49.78060255704316</v>
      </c>
      <c r="O146">
        <v>44.506356837209935</v>
      </c>
      <c r="P146">
        <v>56.209132796321512</v>
      </c>
      <c r="Q146">
        <v>48.824195046297163</v>
      </c>
      <c r="R146">
        <v>50.732589403337997</v>
      </c>
      <c r="T146">
        <v>54.36980763121278</v>
      </c>
      <c r="U146">
        <v>46.301696570849465</v>
      </c>
      <c r="V146">
        <v>49.761791643080713</v>
      </c>
      <c r="W146">
        <v>52.925946096515176</v>
      </c>
      <c r="X146">
        <v>59.37413829004943</v>
      </c>
      <c r="Y146">
        <v>44.208810428937248</v>
      </c>
      <c r="Z146">
        <v>50.192124513020666</v>
      </c>
      <c r="AA146">
        <v>50.864849323942749</v>
      </c>
      <c r="AB146">
        <v>48.022778622350785</v>
      </c>
      <c r="AC146">
        <v>49.976834017958701</v>
      </c>
      <c r="AD146">
        <v>51.16088671154867</v>
      </c>
      <c r="AE146">
        <v>49.492753708148072</v>
      </c>
      <c r="AF146">
        <v>44.330372067088639</v>
      </c>
      <c r="AG146">
        <v>55.970171035240178</v>
      </c>
      <c r="AH146">
        <v>48.574411252697445</v>
      </c>
      <c r="AI146">
        <v>50.507594860345101</v>
      </c>
      <c r="AK146">
        <v>53.833787381135735</v>
      </c>
      <c r="AL146">
        <v>45.999648024166717</v>
      </c>
      <c r="AM146">
        <v>49.367933795266829</v>
      </c>
      <c r="AN146">
        <v>52.490307309113376</v>
      </c>
      <c r="AO146">
        <v>58.883335114514139</v>
      </c>
      <c r="AP146">
        <v>43.860986085467886</v>
      </c>
      <c r="AQ146">
        <v>49.766723645006806</v>
      </c>
      <c r="AR146">
        <v>50.453442657077474</v>
      </c>
      <c r="AS146">
        <v>47.606357703683443</v>
      </c>
      <c r="AT146">
        <v>49.661398321878124</v>
      </c>
      <c r="AU146">
        <v>50.905359833096824</v>
      </c>
      <c r="AV146">
        <v>49.078401016731291</v>
      </c>
      <c r="AW146">
        <v>44.03855574277987</v>
      </c>
      <c r="AX146">
        <v>55.450079255164709</v>
      </c>
      <c r="AY146">
        <v>48.233457882951278</v>
      </c>
      <c r="AZ146">
        <v>50.05381918648628</v>
      </c>
    </row>
    <row r="147" spans="2:52" x14ac:dyDescent="0.25">
      <c r="B147">
        <v>2022</v>
      </c>
      <c r="C147">
        <v>54.203800354611062</v>
      </c>
      <c r="D147">
        <v>46.190754667784446</v>
      </c>
      <c r="E147">
        <v>49.624327779094237</v>
      </c>
      <c r="F147">
        <v>52.377082550958399</v>
      </c>
      <c r="G147">
        <v>59.505229061333395</v>
      </c>
      <c r="H147">
        <v>44.591498598524794</v>
      </c>
      <c r="I147">
        <v>50.318989636138234</v>
      </c>
      <c r="J147">
        <v>51.3440549469152</v>
      </c>
      <c r="K147">
        <v>48.280107658298505</v>
      </c>
      <c r="L147">
        <v>49.538091871205225</v>
      </c>
      <c r="M147">
        <v>51.094456610004272</v>
      </c>
      <c r="N147">
        <v>49.718345405690918</v>
      </c>
      <c r="O147">
        <v>44.35163510131482</v>
      </c>
      <c r="P147">
        <v>56.123318020698065</v>
      </c>
      <c r="Q147">
        <v>48.54477997140777</v>
      </c>
      <c r="R147">
        <v>50.758735982609366</v>
      </c>
      <c r="T147">
        <v>53.830872571209852</v>
      </c>
      <c r="U147">
        <v>45.869155204064583</v>
      </c>
      <c r="V147">
        <v>49.155695339754416</v>
      </c>
      <c r="W147">
        <v>51.709427086606198</v>
      </c>
      <c r="X147">
        <v>59.220778755798193</v>
      </c>
      <c r="Y147">
        <v>44.087649349320877</v>
      </c>
      <c r="Z147">
        <v>49.649175484840313</v>
      </c>
      <c r="AA147">
        <v>50.814179971507805</v>
      </c>
      <c r="AB147">
        <v>47.832650442728465</v>
      </c>
      <c r="AC147">
        <v>49.027919625697763</v>
      </c>
      <c r="AD147">
        <v>50.563690950377492</v>
      </c>
      <c r="AE147">
        <v>49.162760086839022</v>
      </c>
      <c r="AF147">
        <v>44.019777940010499</v>
      </c>
      <c r="AG147">
        <v>55.665506877473661</v>
      </c>
      <c r="AH147">
        <v>48.065324763146606</v>
      </c>
      <c r="AI147">
        <v>50.328859275561847</v>
      </c>
      <c r="AK147">
        <v>52.808486412430632</v>
      </c>
      <c r="AL147">
        <v>45.314712452073962</v>
      </c>
      <c r="AM147">
        <v>48.417633985501524</v>
      </c>
      <c r="AN147">
        <v>50.887803853177459</v>
      </c>
      <c r="AO147">
        <v>58.288826746102494</v>
      </c>
      <c r="AP147">
        <v>43.44165500375702</v>
      </c>
      <c r="AQ147">
        <v>48.848028090187455</v>
      </c>
      <c r="AR147">
        <v>50.041020979152108</v>
      </c>
      <c r="AS147">
        <v>47.049462946768649</v>
      </c>
      <c r="AT147">
        <v>48.44670257491147</v>
      </c>
      <c r="AU147">
        <v>50.102291534848653</v>
      </c>
      <c r="AV147">
        <v>48.383709045380328</v>
      </c>
      <c r="AW147">
        <v>43.485799632767836</v>
      </c>
      <c r="AX147">
        <v>54.674977658697607</v>
      </c>
      <c r="AY147">
        <v>47.433072365029126</v>
      </c>
      <c r="AZ147">
        <v>49.470962269219072</v>
      </c>
    </row>
    <row r="148" spans="2:52" x14ac:dyDescent="0.25">
      <c r="B148">
        <v>2023</v>
      </c>
      <c r="C148">
        <v>53.841272996839599</v>
      </c>
      <c r="D148">
        <v>45.908956843390357</v>
      </c>
      <c r="E148">
        <v>49.242491505968708</v>
      </c>
      <c r="F148">
        <v>51.484335083756378</v>
      </c>
      <c r="G148">
        <v>59.48403849038062</v>
      </c>
      <c r="H148">
        <v>44.712205954041245</v>
      </c>
      <c r="I148">
        <v>50.100891494137699</v>
      </c>
      <c r="J148">
        <v>51.548266892714807</v>
      </c>
      <c r="K148">
        <v>48.303651896992065</v>
      </c>
      <c r="L148">
        <v>48.834207412228878</v>
      </c>
      <c r="M148">
        <v>50.752587489177344</v>
      </c>
      <c r="N148">
        <v>49.65608825433867</v>
      </c>
      <c r="O148">
        <v>44.196913365419697</v>
      </c>
      <c r="P148">
        <v>56.037503245074618</v>
      </c>
      <c r="Q148">
        <v>48.265364896518363</v>
      </c>
      <c r="R148">
        <v>50.784882561880735</v>
      </c>
      <c r="T148">
        <v>53.291937511206925</v>
      </c>
      <c r="U148">
        <v>45.436613837279701</v>
      </c>
      <c r="V148">
        <v>48.549599036428127</v>
      </c>
      <c r="W148">
        <v>50.492908076697219</v>
      </c>
      <c r="X148">
        <v>59.067419221546956</v>
      </c>
      <c r="Y148">
        <v>43.966488269704506</v>
      </c>
      <c r="Z148">
        <v>49.106226456659968</v>
      </c>
      <c r="AA148">
        <v>50.763510619072854</v>
      </c>
      <c r="AB148">
        <v>47.642522263106144</v>
      </c>
      <c r="AC148">
        <v>48.079005233436824</v>
      </c>
      <c r="AD148">
        <v>49.966495189206306</v>
      </c>
      <c r="AE148">
        <v>48.832766465529971</v>
      </c>
      <c r="AF148">
        <v>43.709183812932359</v>
      </c>
      <c r="AG148">
        <v>55.360842719707151</v>
      </c>
      <c r="AH148">
        <v>47.556238273595767</v>
      </c>
      <c r="AI148">
        <v>50.150123690778592</v>
      </c>
      <c r="AK148">
        <v>51.783185443725536</v>
      </c>
      <c r="AL148">
        <v>44.629776879981208</v>
      </c>
      <c r="AM148">
        <v>47.467334175736234</v>
      </c>
      <c r="AN148">
        <v>49.285300397241549</v>
      </c>
      <c r="AO148">
        <v>57.694318377690848</v>
      </c>
      <c r="AP148">
        <v>43.022323922046162</v>
      </c>
      <c r="AQ148">
        <v>47.929332535368118</v>
      </c>
      <c r="AR148">
        <v>49.628599301226757</v>
      </c>
      <c r="AS148">
        <v>46.492568189853863</v>
      </c>
      <c r="AT148">
        <v>47.232006827944829</v>
      </c>
      <c r="AU148">
        <v>49.299223236600497</v>
      </c>
      <c r="AV148">
        <v>47.689017074029366</v>
      </c>
      <c r="AW148">
        <v>42.933043522755803</v>
      </c>
      <c r="AX148">
        <v>53.899876062230511</v>
      </c>
      <c r="AY148">
        <v>46.632686847106989</v>
      </c>
      <c r="AZ148">
        <v>48.888105351951879</v>
      </c>
    </row>
    <row r="149" spans="2:52" x14ac:dyDescent="0.25">
      <c r="B149">
        <v>2024</v>
      </c>
      <c r="C149">
        <v>53.478745639068137</v>
      </c>
      <c r="D149">
        <v>45.627159018996274</v>
      </c>
      <c r="E149">
        <v>48.860655232843193</v>
      </c>
      <c r="F149">
        <v>50.591587616554364</v>
      </c>
      <c r="G149">
        <v>59.462847919427851</v>
      </c>
      <c r="H149">
        <v>44.832913309557696</v>
      </c>
      <c r="I149">
        <v>49.882793352137163</v>
      </c>
      <c r="J149">
        <v>51.752478838514421</v>
      </c>
      <c r="K149">
        <v>48.327196135685625</v>
      </c>
      <c r="L149">
        <v>48.130322953252538</v>
      </c>
      <c r="M149">
        <v>50.410718368350416</v>
      </c>
      <c r="N149">
        <v>49.593831102986435</v>
      </c>
      <c r="O149">
        <v>44.042191629524581</v>
      </c>
      <c r="P149">
        <v>55.95168846945117</v>
      </c>
      <c r="Q149">
        <v>47.985949821628971</v>
      </c>
      <c r="R149">
        <v>50.811029141152105</v>
      </c>
      <c r="T149">
        <v>52.753002451203997</v>
      </c>
      <c r="U149">
        <v>45.004072470494819</v>
      </c>
      <c r="V149">
        <v>47.943502733101838</v>
      </c>
      <c r="W149">
        <v>49.276389066788234</v>
      </c>
      <c r="X149">
        <v>58.914059687295726</v>
      </c>
      <c r="Y149">
        <v>43.845327190088142</v>
      </c>
      <c r="Z149">
        <v>48.563277428479616</v>
      </c>
      <c r="AA149">
        <v>50.712841266637909</v>
      </c>
      <c r="AB149">
        <v>47.452394083483824</v>
      </c>
      <c r="AC149">
        <v>47.130090841175885</v>
      </c>
      <c r="AD149">
        <v>49.36929942803512</v>
      </c>
      <c r="AE149">
        <v>48.502772844220921</v>
      </c>
      <c r="AF149">
        <v>43.398589685854212</v>
      </c>
      <c r="AG149">
        <v>55.056178561940641</v>
      </c>
      <c r="AH149">
        <v>47.047151784044921</v>
      </c>
      <c r="AI149">
        <v>49.971388105995345</v>
      </c>
      <c r="AK149">
        <v>50.757884475020433</v>
      </c>
      <c r="AL149">
        <v>43.944841307888453</v>
      </c>
      <c r="AM149">
        <v>46.517034365970929</v>
      </c>
      <c r="AN149">
        <v>47.682796941305632</v>
      </c>
      <c r="AO149">
        <v>57.099810009279196</v>
      </c>
      <c r="AP149">
        <v>42.602992840335297</v>
      </c>
      <c r="AQ149">
        <v>47.010636980548767</v>
      </c>
      <c r="AR149">
        <v>49.216177623301398</v>
      </c>
      <c r="AS149">
        <v>45.935673432939069</v>
      </c>
      <c r="AT149">
        <v>46.017311080978182</v>
      </c>
      <c r="AU149">
        <v>48.496154938352333</v>
      </c>
      <c r="AV149">
        <v>46.994325102678403</v>
      </c>
      <c r="AW149">
        <v>42.380287412743762</v>
      </c>
      <c r="AX149">
        <v>53.124774465763402</v>
      </c>
      <c r="AY149">
        <v>45.832301329184844</v>
      </c>
      <c r="AZ149">
        <v>48.305248434684671</v>
      </c>
    </row>
    <row r="150" spans="2:52" x14ac:dyDescent="0.25">
      <c r="B150">
        <v>2025</v>
      </c>
      <c r="C150">
        <v>53.116218281296675</v>
      </c>
      <c r="D150">
        <v>45.345361194602177</v>
      </c>
      <c r="E150">
        <v>48.478818959717671</v>
      </c>
      <c r="F150">
        <v>49.698840149352336</v>
      </c>
      <c r="G150">
        <v>59.441657348475076</v>
      </c>
      <c r="H150">
        <v>44.953620665074148</v>
      </c>
      <c r="I150">
        <v>49.664695210136628</v>
      </c>
      <c r="J150">
        <v>51.956690784314027</v>
      </c>
      <c r="K150">
        <v>48.350740374379193</v>
      </c>
      <c r="L150">
        <v>47.426438494276198</v>
      </c>
      <c r="M150">
        <v>50.068849247523481</v>
      </c>
      <c r="N150">
        <v>49.531573951634186</v>
      </c>
      <c r="O150">
        <v>43.887469893629458</v>
      </c>
      <c r="P150">
        <v>55.865873693827716</v>
      </c>
      <c r="Q150">
        <v>47.706534746739571</v>
      </c>
      <c r="R150">
        <v>50.837175720423467</v>
      </c>
      <c r="T150">
        <v>52.21406739120107</v>
      </c>
      <c r="U150">
        <v>44.571531103709944</v>
      </c>
      <c r="V150">
        <v>47.337406429775555</v>
      </c>
      <c r="W150">
        <v>48.059870056879255</v>
      </c>
      <c r="X150">
        <v>58.760700153044489</v>
      </c>
      <c r="Y150">
        <v>43.724166110471771</v>
      </c>
      <c r="Z150">
        <v>48.020328400299263</v>
      </c>
      <c r="AA150">
        <v>50.662171914202958</v>
      </c>
      <c r="AB150">
        <v>47.262265903861504</v>
      </c>
      <c r="AC150">
        <v>46.181176448914947</v>
      </c>
      <c r="AD150">
        <v>48.772103666863934</v>
      </c>
      <c r="AE150">
        <v>48.172779222911878</v>
      </c>
      <c r="AF150">
        <v>43.087995558776072</v>
      </c>
      <c r="AG150">
        <v>54.751514404174131</v>
      </c>
      <c r="AH150">
        <v>46.538065294494082</v>
      </c>
      <c r="AI150">
        <v>49.792652521212091</v>
      </c>
      <c r="AK150">
        <v>49.732583506315322</v>
      </c>
      <c r="AL150">
        <v>43.259905735795698</v>
      </c>
      <c r="AM150">
        <v>45.566734556205631</v>
      </c>
      <c r="AN150">
        <v>46.080293485369715</v>
      </c>
      <c r="AO150">
        <v>56.50530164086755</v>
      </c>
      <c r="AP150">
        <v>42.183661758624432</v>
      </c>
      <c r="AQ150">
        <v>46.091941425729424</v>
      </c>
      <c r="AR150">
        <v>48.803755945376039</v>
      </c>
      <c r="AS150">
        <v>45.378778676024275</v>
      </c>
      <c r="AT150">
        <v>44.802615334011534</v>
      </c>
      <c r="AU150">
        <v>47.693086640104163</v>
      </c>
      <c r="AV150">
        <v>46.29963313132744</v>
      </c>
      <c r="AW150">
        <v>41.827531302731721</v>
      </c>
      <c r="AX150">
        <v>52.349672869296299</v>
      </c>
      <c r="AY150">
        <v>45.031915811262699</v>
      </c>
      <c r="AZ150">
        <v>47.722391517417464</v>
      </c>
    </row>
    <row r="151" spans="2:52" x14ac:dyDescent="0.25">
      <c r="B151">
        <v>2026</v>
      </c>
      <c r="C151">
        <v>52.970017539061246</v>
      </c>
      <c r="D151">
        <v>45.087989121102979</v>
      </c>
      <c r="E151">
        <v>48.218655336241788</v>
      </c>
      <c r="F151">
        <v>49.45946255728326</v>
      </c>
      <c r="G151">
        <v>59.080971680883891</v>
      </c>
      <c r="H151">
        <v>44.762943272701243</v>
      </c>
      <c r="I151">
        <v>49.64708285303108</v>
      </c>
      <c r="J151">
        <v>51.706751252556536</v>
      </c>
      <c r="K151">
        <v>48.118260154931527</v>
      </c>
      <c r="L151">
        <v>47.30631598622432</v>
      </c>
      <c r="M151">
        <v>49.828660398442544</v>
      </c>
      <c r="N151">
        <v>49.420676641603052</v>
      </c>
      <c r="O151">
        <v>43.746966332308958</v>
      </c>
      <c r="P151">
        <v>55.596684834140824</v>
      </c>
      <c r="Q151">
        <v>47.443072274631767</v>
      </c>
      <c r="R151">
        <v>50.685446057027228</v>
      </c>
      <c r="T151">
        <v>52.025862645807926</v>
      </c>
      <c r="U151">
        <v>44.279287654932801</v>
      </c>
      <c r="V151">
        <v>46.795857687914648</v>
      </c>
      <c r="W151">
        <v>47.491097541552065</v>
      </c>
      <c r="X151">
        <v>58.293806836656344</v>
      </c>
      <c r="Y151">
        <v>43.494425430657785</v>
      </c>
      <c r="Z151">
        <v>47.7634905394792</v>
      </c>
      <c r="AA151">
        <v>49.967762641177181</v>
      </c>
      <c r="AB151">
        <v>46.862917484348657</v>
      </c>
      <c r="AC151">
        <v>45.911816850522669</v>
      </c>
      <c r="AD151">
        <v>48.406195394685831</v>
      </c>
      <c r="AE151">
        <v>48.113977251171526</v>
      </c>
      <c r="AF151">
        <v>42.845562754307309</v>
      </c>
      <c r="AG151">
        <v>54.26988843461686</v>
      </c>
      <c r="AH151">
        <v>46.104582111209723</v>
      </c>
      <c r="AI151">
        <v>49.493885186445212</v>
      </c>
      <c r="AK151">
        <v>47.856320698348682</v>
      </c>
      <c r="AL151">
        <v>42.248122841996292</v>
      </c>
      <c r="AM151">
        <v>44.104327182687825</v>
      </c>
      <c r="AN151">
        <v>44.530330232389595</v>
      </c>
      <c r="AO151">
        <v>53.672783724369964</v>
      </c>
      <c r="AP151">
        <v>41.384571899954992</v>
      </c>
      <c r="AQ151">
        <v>44.707467549300397</v>
      </c>
      <c r="AR151">
        <v>47.079560712571066</v>
      </c>
      <c r="AS151">
        <v>44.133049758642414</v>
      </c>
      <c r="AT151">
        <v>43.74020931220862</v>
      </c>
      <c r="AU151">
        <v>46.019127905497129</v>
      </c>
      <c r="AV151">
        <v>45.197784785080017</v>
      </c>
      <c r="AW151">
        <v>41.045005221137558</v>
      </c>
      <c r="AX151">
        <v>50.362433262332686</v>
      </c>
      <c r="AY151">
        <v>43.731036299367929</v>
      </c>
      <c r="AZ151">
        <v>46.184885050986068</v>
      </c>
    </row>
    <row r="152" spans="2:52" x14ac:dyDescent="0.25">
      <c r="B152">
        <v>2027</v>
      </c>
      <c r="C152">
        <v>52.823816796825831</v>
      </c>
      <c r="D152">
        <v>44.830617047603788</v>
      </c>
      <c r="E152">
        <v>47.958491712765912</v>
      </c>
      <c r="F152">
        <v>49.220084965214191</v>
      </c>
      <c r="G152">
        <v>58.720286013292707</v>
      </c>
      <c r="H152">
        <v>44.572265880328352</v>
      </c>
      <c r="I152">
        <v>49.629470495925531</v>
      </c>
      <c r="J152">
        <v>51.456811720799045</v>
      </c>
      <c r="K152">
        <v>47.885779935483868</v>
      </c>
      <c r="L152">
        <v>47.186193478172456</v>
      </c>
      <c r="M152">
        <v>49.588471549361614</v>
      </c>
      <c r="N152">
        <v>49.309779331571917</v>
      </c>
      <c r="O152">
        <v>43.606462770988458</v>
      </c>
      <c r="P152">
        <v>55.327495974453939</v>
      </c>
      <c r="Q152">
        <v>47.179609802523977</v>
      </c>
      <c r="R152">
        <v>50.533716393630996</v>
      </c>
      <c r="T152">
        <v>51.837657900414783</v>
      </c>
      <c r="U152">
        <v>43.987044206155673</v>
      </c>
      <c r="V152">
        <v>46.254308946053754</v>
      </c>
      <c r="W152">
        <v>46.922325026224875</v>
      </c>
      <c r="X152">
        <v>57.826913520268207</v>
      </c>
      <c r="Y152">
        <v>43.264684750843806</v>
      </c>
      <c r="Z152">
        <v>47.506652678659144</v>
      </c>
      <c r="AA152">
        <v>49.273353368151412</v>
      </c>
      <c r="AB152">
        <v>46.463569064835823</v>
      </c>
      <c r="AC152">
        <v>45.642457252130399</v>
      </c>
      <c r="AD152">
        <v>48.040287122507728</v>
      </c>
      <c r="AE152">
        <v>48.055175279431182</v>
      </c>
      <c r="AF152">
        <v>42.603129949838561</v>
      </c>
      <c r="AG152">
        <v>53.788262465059596</v>
      </c>
      <c r="AH152">
        <v>45.671098927925364</v>
      </c>
      <c r="AI152">
        <v>49.195117851678333</v>
      </c>
      <c r="AK152">
        <v>45.980057890382042</v>
      </c>
      <c r="AL152">
        <v>41.236339948196886</v>
      </c>
      <c r="AM152">
        <v>42.641919809170012</v>
      </c>
      <c r="AN152">
        <v>42.980366979409467</v>
      </c>
      <c r="AO152">
        <v>50.840265807872363</v>
      </c>
      <c r="AP152">
        <v>40.585482041285537</v>
      </c>
      <c r="AQ152">
        <v>43.32299367287137</v>
      </c>
      <c r="AR152">
        <v>45.355365479766078</v>
      </c>
      <c r="AS152">
        <v>42.887320841260546</v>
      </c>
      <c r="AT152">
        <v>42.677803290405691</v>
      </c>
      <c r="AU152">
        <v>44.345169170890088</v>
      </c>
      <c r="AV152">
        <v>44.095936438832595</v>
      </c>
      <c r="AW152">
        <v>40.26247913954338</v>
      </c>
      <c r="AX152">
        <v>48.375193655369067</v>
      </c>
      <c r="AY152">
        <v>42.430156787473152</v>
      </c>
      <c r="AZ152">
        <v>44.647378584554659</v>
      </c>
    </row>
    <row r="153" spans="2:52" x14ac:dyDescent="0.25">
      <c r="B153">
        <v>2028</v>
      </c>
      <c r="C153">
        <v>52.677616054590409</v>
      </c>
      <c r="D153">
        <v>44.57324497410459</v>
      </c>
      <c r="E153">
        <v>47.69832808929003</v>
      </c>
      <c r="F153">
        <v>48.980707373145108</v>
      </c>
      <c r="G153">
        <v>58.359600345701523</v>
      </c>
      <c r="H153">
        <v>44.381588487955447</v>
      </c>
      <c r="I153">
        <v>49.611858138819983</v>
      </c>
      <c r="J153">
        <v>51.206872189041555</v>
      </c>
      <c r="K153">
        <v>47.653299716036202</v>
      </c>
      <c r="L153">
        <v>47.066070970120577</v>
      </c>
      <c r="M153">
        <v>49.348282700280677</v>
      </c>
      <c r="N153">
        <v>49.198882021540783</v>
      </c>
      <c r="O153">
        <v>43.465959209667957</v>
      </c>
      <c r="P153">
        <v>55.058307114767047</v>
      </c>
      <c r="Q153">
        <v>46.916147330416173</v>
      </c>
      <c r="R153">
        <v>50.381986730234757</v>
      </c>
      <c r="T153">
        <v>51.649453155021632</v>
      </c>
      <c r="U153">
        <v>43.69480075737853</v>
      </c>
      <c r="V153">
        <v>45.71276020419284</v>
      </c>
      <c r="W153">
        <v>46.353552510897678</v>
      </c>
      <c r="X153">
        <v>57.360020203880055</v>
      </c>
      <c r="Y153">
        <v>43.034944071029805</v>
      </c>
      <c r="Z153">
        <v>47.249814817839066</v>
      </c>
      <c r="AA153">
        <v>48.578944095125628</v>
      </c>
      <c r="AB153">
        <v>46.064220645322969</v>
      </c>
      <c r="AC153">
        <v>45.373097653738107</v>
      </c>
      <c r="AD153">
        <v>47.67437885032961</v>
      </c>
      <c r="AE153">
        <v>47.996373307690824</v>
      </c>
      <c r="AF153">
        <v>42.360697145369791</v>
      </c>
      <c r="AG153">
        <v>53.306636495502318</v>
      </c>
      <c r="AH153">
        <v>45.237615744640998</v>
      </c>
      <c r="AI153">
        <v>48.896350516911454</v>
      </c>
      <c r="AK153">
        <v>44.103795082415395</v>
      </c>
      <c r="AL153">
        <v>40.224557054397486</v>
      </c>
      <c r="AM153">
        <v>41.1795124356522</v>
      </c>
      <c r="AN153">
        <v>41.430403726429354</v>
      </c>
      <c r="AO153">
        <v>48.007747891374777</v>
      </c>
      <c r="AP153">
        <v>39.78639218261609</v>
      </c>
      <c r="AQ153">
        <v>41.938519796442343</v>
      </c>
      <c r="AR153">
        <v>43.631170246961105</v>
      </c>
      <c r="AS153">
        <v>41.641591923878693</v>
      </c>
      <c r="AT153">
        <v>41.615397268602777</v>
      </c>
      <c r="AU153">
        <v>42.671210436283054</v>
      </c>
      <c r="AV153">
        <v>42.99408809258518</v>
      </c>
      <c r="AW153">
        <v>39.479953057949217</v>
      </c>
      <c r="AX153">
        <v>46.387954048405454</v>
      </c>
      <c r="AY153">
        <v>41.129277275578389</v>
      </c>
      <c r="AZ153">
        <v>43.109872118123263</v>
      </c>
    </row>
    <row r="154" spans="2:52" x14ac:dyDescent="0.25">
      <c r="B154">
        <v>2029</v>
      </c>
      <c r="C154">
        <v>52.53141531235498</v>
      </c>
      <c r="D154">
        <v>44.315872900605392</v>
      </c>
      <c r="E154">
        <v>47.438164465814147</v>
      </c>
      <c r="F154">
        <v>48.741329781076033</v>
      </c>
      <c r="G154">
        <v>57.998914678110339</v>
      </c>
      <c r="H154">
        <v>44.19091109558255</v>
      </c>
      <c r="I154">
        <v>49.594245781714427</v>
      </c>
      <c r="J154">
        <v>50.956932657284064</v>
      </c>
      <c r="K154">
        <v>47.420819496588535</v>
      </c>
      <c r="L154">
        <v>46.945948462068699</v>
      </c>
      <c r="M154">
        <v>49.10809385119974</v>
      </c>
      <c r="N154">
        <v>49.087984711509641</v>
      </c>
      <c r="O154">
        <v>43.325455648347457</v>
      </c>
      <c r="P154">
        <v>54.789118255080162</v>
      </c>
      <c r="Q154">
        <v>46.652684858308376</v>
      </c>
      <c r="R154">
        <v>50.230257066838519</v>
      </c>
      <c r="T154">
        <v>51.461248409628489</v>
      </c>
      <c r="U154">
        <v>43.402557308601395</v>
      </c>
      <c r="V154">
        <v>45.171211462331939</v>
      </c>
      <c r="W154">
        <v>45.784779995570489</v>
      </c>
      <c r="X154">
        <v>56.893126887491917</v>
      </c>
      <c r="Y154">
        <v>42.805203391215819</v>
      </c>
      <c r="Z154">
        <v>46.992976957019003</v>
      </c>
      <c r="AA154">
        <v>47.884534822099852</v>
      </c>
      <c r="AB154">
        <v>45.664872225810122</v>
      </c>
      <c r="AC154">
        <v>45.103738055345829</v>
      </c>
      <c r="AD154">
        <v>47.3084705781515</v>
      </c>
      <c r="AE154">
        <v>47.93757133595048</v>
      </c>
      <c r="AF154">
        <v>42.118264340901028</v>
      </c>
      <c r="AG154">
        <v>52.825010525945046</v>
      </c>
      <c r="AH154">
        <v>44.804132561356631</v>
      </c>
      <c r="AI154">
        <v>48.597583182144568</v>
      </c>
      <c r="AK154">
        <v>42.227532274448755</v>
      </c>
      <c r="AL154">
        <v>39.212774160598087</v>
      </c>
      <c r="AM154">
        <v>39.717105062134394</v>
      </c>
      <c r="AN154">
        <v>39.880440473449234</v>
      </c>
      <c r="AO154">
        <v>45.175229974877183</v>
      </c>
      <c r="AP154">
        <v>38.987302323946643</v>
      </c>
      <c r="AQ154">
        <v>40.554045920013323</v>
      </c>
      <c r="AR154">
        <v>41.906975014156131</v>
      </c>
      <c r="AS154">
        <v>40.395863006496832</v>
      </c>
      <c r="AT154">
        <v>40.552991246799863</v>
      </c>
      <c r="AU154">
        <v>40.997251701676021</v>
      </c>
      <c r="AV154">
        <v>41.892239746337765</v>
      </c>
      <c r="AW154">
        <v>38.697426976355047</v>
      </c>
      <c r="AX154">
        <v>44.400714441441842</v>
      </c>
      <c r="AY154">
        <v>39.828397763683618</v>
      </c>
      <c r="AZ154">
        <v>41.572365651691861</v>
      </c>
    </row>
    <row r="155" spans="2:52" x14ac:dyDescent="0.25">
      <c r="B155">
        <v>2030</v>
      </c>
      <c r="C155">
        <v>52.385214570119565</v>
      </c>
      <c r="D155">
        <v>44.058500827106201</v>
      </c>
      <c r="E155">
        <v>47.178000842338271</v>
      </c>
      <c r="F155">
        <v>48.501952189006957</v>
      </c>
      <c r="G155">
        <v>57.638229010519169</v>
      </c>
      <c r="H155">
        <v>44.000233703209659</v>
      </c>
      <c r="I155">
        <v>49.576633424608886</v>
      </c>
      <c r="J155">
        <v>50.706993125526573</v>
      </c>
      <c r="K155">
        <v>47.188339277140884</v>
      </c>
      <c r="L155">
        <v>46.825825954016835</v>
      </c>
      <c r="M155">
        <v>48.867905002118803</v>
      </c>
      <c r="N155">
        <v>48.977087401478514</v>
      </c>
      <c r="O155">
        <v>43.184952087026964</v>
      </c>
      <c r="P155">
        <v>54.51992939539327</v>
      </c>
      <c r="Q155">
        <v>46.389222386200579</v>
      </c>
      <c r="R155">
        <v>50.078527403442287</v>
      </c>
      <c r="T155">
        <v>51.273043664235345</v>
      </c>
      <c r="U155">
        <v>43.110313859824259</v>
      </c>
      <c r="V155">
        <v>44.629662720471032</v>
      </c>
      <c r="W155">
        <v>45.216007480243299</v>
      </c>
      <c r="X155">
        <v>56.426233571103779</v>
      </c>
      <c r="Y155">
        <v>42.575462711401833</v>
      </c>
      <c r="Z155">
        <v>46.73613909619894</v>
      </c>
      <c r="AA155">
        <v>47.190125549074068</v>
      </c>
      <c r="AB155">
        <v>45.265523806297274</v>
      </c>
      <c r="AC155">
        <v>44.834378456953552</v>
      </c>
      <c r="AD155">
        <v>46.942562305973397</v>
      </c>
      <c r="AE155">
        <v>47.878769364210129</v>
      </c>
      <c r="AF155">
        <v>41.875831536432273</v>
      </c>
      <c r="AG155">
        <v>52.343384556387782</v>
      </c>
      <c r="AH155">
        <v>44.370649378072272</v>
      </c>
      <c r="AI155">
        <v>48.298815847377689</v>
      </c>
      <c r="AK155">
        <v>40.351269466482115</v>
      </c>
      <c r="AL155">
        <v>38.200991266798688</v>
      </c>
      <c r="AM155">
        <v>38.254697688616588</v>
      </c>
      <c r="AN155">
        <v>38.330477220469113</v>
      </c>
      <c r="AO155">
        <v>42.342712058379604</v>
      </c>
      <c r="AP155">
        <v>38.188212465277203</v>
      </c>
      <c r="AQ155">
        <v>39.169572043584296</v>
      </c>
      <c r="AR155">
        <v>40.182779781351165</v>
      </c>
      <c r="AS155">
        <v>39.150134089114978</v>
      </c>
      <c r="AT155">
        <v>39.490585224996948</v>
      </c>
      <c r="AU155">
        <v>39.323292967068987</v>
      </c>
      <c r="AV155">
        <v>40.79039140009035</v>
      </c>
      <c r="AW155">
        <v>37.914900894760883</v>
      </c>
      <c r="AX155">
        <v>42.413474834478222</v>
      </c>
      <c r="AY155">
        <v>38.527518251788848</v>
      </c>
      <c r="AZ155">
        <v>40.034859185260466</v>
      </c>
    </row>
    <row r="156" spans="2:52" x14ac:dyDescent="0.25">
      <c r="B156">
        <v>2031</v>
      </c>
      <c r="C156">
        <v>52.196094960469786</v>
      </c>
      <c r="D156">
        <v>43.948026520443818</v>
      </c>
      <c r="E156">
        <v>46.911796765270715</v>
      </c>
      <c r="F156">
        <v>48.290105123749107</v>
      </c>
      <c r="G156">
        <v>57.313245877343597</v>
      </c>
      <c r="H156">
        <v>43.885992842504841</v>
      </c>
      <c r="I156">
        <v>49.479664734975209</v>
      </c>
      <c r="J156">
        <v>50.505605690166789</v>
      </c>
      <c r="K156">
        <v>47.072515992986901</v>
      </c>
      <c r="L156">
        <v>46.88085110592634</v>
      </c>
      <c r="M156">
        <v>48.647857422774848</v>
      </c>
      <c r="N156">
        <v>48.947339769414071</v>
      </c>
      <c r="O156">
        <v>43.149881262584103</v>
      </c>
      <c r="P156">
        <v>54.235657686031232</v>
      </c>
      <c r="Q156">
        <v>46.134629951300894</v>
      </c>
      <c r="R156">
        <v>49.919293839665585</v>
      </c>
      <c r="T156">
        <v>51.013567462524804</v>
      </c>
      <c r="U156">
        <v>42.833439815712367</v>
      </c>
      <c r="V156">
        <v>44.139306518050354</v>
      </c>
      <c r="W156">
        <v>44.452567064723084</v>
      </c>
      <c r="X156">
        <v>54.755305028459716</v>
      </c>
      <c r="Y156">
        <v>42.260819484298416</v>
      </c>
      <c r="Z156">
        <v>46.41799303987996</v>
      </c>
      <c r="AA156">
        <v>46.412537218739715</v>
      </c>
      <c r="AB156">
        <v>44.809306690497259</v>
      </c>
      <c r="AC156">
        <v>44.32553449219332</v>
      </c>
      <c r="AD156">
        <v>46.249136041275911</v>
      </c>
      <c r="AE156">
        <v>47.586169354578232</v>
      </c>
      <c r="AF156">
        <v>41.696851437742545</v>
      </c>
      <c r="AG156">
        <v>51.61029752323337</v>
      </c>
      <c r="AH156">
        <v>43.870844262219009</v>
      </c>
      <c r="AI156">
        <v>47.788324395452463</v>
      </c>
      <c r="AK156">
        <v>39.180906898970498</v>
      </c>
      <c r="AL156">
        <v>37.457862511820352</v>
      </c>
      <c r="AM156">
        <v>37.543539509289232</v>
      </c>
      <c r="AN156">
        <v>37.545841486117411</v>
      </c>
      <c r="AO156">
        <v>40.762202821035594</v>
      </c>
      <c r="AP156">
        <v>37.436530763379679</v>
      </c>
      <c r="AQ156">
        <v>38.207724902294032</v>
      </c>
      <c r="AR156">
        <v>39.282322893321286</v>
      </c>
      <c r="AS156">
        <v>38.232329307818148</v>
      </c>
      <c r="AT156">
        <v>38.492868841209244</v>
      </c>
      <c r="AU156">
        <v>38.432628511580361</v>
      </c>
      <c r="AV156">
        <v>39.88395214499667</v>
      </c>
      <c r="AW156">
        <v>37.2893083285947</v>
      </c>
      <c r="AX156">
        <v>40.884429755469583</v>
      </c>
      <c r="AY156">
        <v>37.672218434716456</v>
      </c>
      <c r="AZ156">
        <v>38.99357951949569</v>
      </c>
    </row>
    <row r="157" spans="2:52" x14ac:dyDescent="0.25">
      <c r="B157">
        <v>2032</v>
      </c>
      <c r="C157">
        <v>52.006975350820014</v>
      </c>
      <c r="D157">
        <v>43.837552213781429</v>
      </c>
      <c r="E157">
        <v>46.645592688203166</v>
      </c>
      <c r="F157">
        <v>48.078258058491251</v>
      </c>
      <c r="G157">
        <v>56.988262744168026</v>
      </c>
      <c r="H157">
        <v>43.771751981800023</v>
      </c>
      <c r="I157">
        <v>49.382696045341532</v>
      </c>
      <c r="J157">
        <v>50.304218254807012</v>
      </c>
      <c r="K157">
        <v>46.956692708832925</v>
      </c>
      <c r="L157">
        <v>46.935876257835851</v>
      </c>
      <c r="M157">
        <v>48.427809843430893</v>
      </c>
      <c r="N157">
        <v>48.917592137349622</v>
      </c>
      <c r="O157">
        <v>43.114810438141248</v>
      </c>
      <c r="P157">
        <v>53.951385976669194</v>
      </c>
      <c r="Q157">
        <v>45.880037516401202</v>
      </c>
      <c r="R157">
        <v>49.760060275888883</v>
      </c>
      <c r="T157">
        <v>50.754091260814256</v>
      </c>
      <c r="U157">
        <v>42.556565771600482</v>
      </c>
      <c r="V157">
        <v>43.648950315629676</v>
      </c>
      <c r="W157">
        <v>43.689126649202876</v>
      </c>
      <c r="X157">
        <v>53.084376485815646</v>
      </c>
      <c r="Y157">
        <v>41.946176257194992</v>
      </c>
      <c r="Z157">
        <v>46.09984698356098</v>
      </c>
      <c r="AA157">
        <v>45.634948888405368</v>
      </c>
      <c r="AB157">
        <v>44.353089574697243</v>
      </c>
      <c r="AC157">
        <v>43.816690527433096</v>
      </c>
      <c r="AD157">
        <v>45.555709776578425</v>
      </c>
      <c r="AE157">
        <v>47.293569344946334</v>
      </c>
      <c r="AF157">
        <v>41.517871339052817</v>
      </c>
      <c r="AG157">
        <v>50.877210490078959</v>
      </c>
      <c r="AH157">
        <v>43.371039146365746</v>
      </c>
      <c r="AI157">
        <v>47.27783294352723</v>
      </c>
      <c r="AK157">
        <v>38.010544331458888</v>
      </c>
      <c r="AL157">
        <v>36.71473375684203</v>
      </c>
      <c r="AM157">
        <v>36.832381329961876</v>
      </c>
      <c r="AN157">
        <v>36.761205751765715</v>
      </c>
      <c r="AO157">
        <v>39.18169358369159</v>
      </c>
      <c r="AP157">
        <v>36.684849061482161</v>
      </c>
      <c r="AQ157">
        <v>37.245877761003769</v>
      </c>
      <c r="AR157">
        <v>38.381866005291421</v>
      </c>
      <c r="AS157">
        <v>37.314524526521332</v>
      </c>
      <c r="AT157">
        <v>37.495152457421547</v>
      </c>
      <c r="AU157">
        <v>37.54196405609175</v>
      </c>
      <c r="AV157">
        <v>38.977512889902989</v>
      </c>
      <c r="AW157">
        <v>36.663715762428524</v>
      </c>
      <c r="AX157">
        <v>39.355384676460957</v>
      </c>
      <c r="AY157">
        <v>36.816918617644063</v>
      </c>
      <c r="AZ157">
        <v>37.952299853730928</v>
      </c>
    </row>
    <row r="158" spans="2:52" x14ac:dyDescent="0.25">
      <c r="B158">
        <v>2033</v>
      </c>
      <c r="C158">
        <v>51.817855741170227</v>
      </c>
      <c r="D158">
        <v>43.727077907119032</v>
      </c>
      <c r="E158">
        <v>46.379388611135603</v>
      </c>
      <c r="F158">
        <v>47.866410993233394</v>
      </c>
      <c r="G158">
        <v>56.663279610992447</v>
      </c>
      <c r="H158">
        <v>43.65751112109519</v>
      </c>
      <c r="I158">
        <v>49.285727355707849</v>
      </c>
      <c r="J158">
        <v>50.10283081944722</v>
      </c>
      <c r="K158">
        <v>46.840869424678935</v>
      </c>
      <c r="L158">
        <v>46.990901409745348</v>
      </c>
      <c r="M158">
        <v>48.207762264086924</v>
      </c>
      <c r="N158">
        <v>48.887844505285173</v>
      </c>
      <c r="O158">
        <v>43.079739613698379</v>
      </c>
      <c r="P158">
        <v>53.667114267307149</v>
      </c>
      <c r="Q158">
        <v>45.62544508150151</v>
      </c>
      <c r="R158">
        <v>49.600826712112173</v>
      </c>
      <c r="T158">
        <v>50.494615059103708</v>
      </c>
      <c r="U158">
        <v>42.279691727488583</v>
      </c>
      <c r="V158">
        <v>43.158594113208984</v>
      </c>
      <c r="W158">
        <v>42.925686233682654</v>
      </c>
      <c r="X158">
        <v>51.413447943171576</v>
      </c>
      <c r="Y158">
        <v>41.631533030091568</v>
      </c>
      <c r="Z158">
        <v>45.781700927241999</v>
      </c>
      <c r="AA158">
        <v>44.857360558071015</v>
      </c>
      <c r="AB158">
        <v>43.896872458897221</v>
      </c>
      <c r="AC158">
        <v>43.307846562672857</v>
      </c>
      <c r="AD158">
        <v>44.862283511880932</v>
      </c>
      <c r="AE158">
        <v>47.000969335314437</v>
      </c>
      <c r="AF158">
        <v>41.338891240363075</v>
      </c>
      <c r="AG158">
        <v>50.14412345692454</v>
      </c>
      <c r="AH158">
        <v>42.871234030512475</v>
      </c>
      <c r="AI158">
        <v>46.767341491601989</v>
      </c>
      <c r="AK158">
        <v>36.840181763947278</v>
      </c>
      <c r="AL158">
        <v>35.971605001863701</v>
      </c>
      <c r="AM158">
        <v>36.12122315063452</v>
      </c>
      <c r="AN158">
        <v>35.976570017414026</v>
      </c>
      <c r="AO158">
        <v>37.601184346347587</v>
      </c>
      <c r="AP158">
        <v>35.933167359584644</v>
      </c>
      <c r="AQ158">
        <v>36.284030619713512</v>
      </c>
      <c r="AR158">
        <v>37.481409117261549</v>
      </c>
      <c r="AS158">
        <v>36.396719745224516</v>
      </c>
      <c r="AT158">
        <v>36.49743607363385</v>
      </c>
      <c r="AU158">
        <v>36.651299600603132</v>
      </c>
      <c r="AV158">
        <v>38.071073634809316</v>
      </c>
      <c r="AW158">
        <v>36.038123196262347</v>
      </c>
      <c r="AX158">
        <v>37.826339597452325</v>
      </c>
      <c r="AY158">
        <v>35.961618800571671</v>
      </c>
      <c r="AZ158">
        <v>36.911020187966159</v>
      </c>
    </row>
    <row r="159" spans="2:52" x14ac:dyDescent="0.25">
      <c r="B159">
        <v>2034</v>
      </c>
      <c r="C159">
        <v>51.628736131520448</v>
      </c>
      <c r="D159">
        <v>43.616603600456635</v>
      </c>
      <c r="E159">
        <v>46.11318453406804</v>
      </c>
      <c r="F159">
        <v>47.654563927975531</v>
      </c>
      <c r="G159">
        <v>56.338296477816868</v>
      </c>
      <c r="H159">
        <v>43.543270260390365</v>
      </c>
      <c r="I159">
        <v>49.188758666074165</v>
      </c>
      <c r="J159">
        <v>49.901443384087429</v>
      </c>
      <c r="K159">
        <v>46.725046140524952</v>
      </c>
      <c r="L159">
        <v>47.045926561654852</v>
      </c>
      <c r="M159">
        <v>47.987714684742954</v>
      </c>
      <c r="N159">
        <v>48.858096873220724</v>
      </c>
      <c r="O159">
        <v>43.044668789255518</v>
      </c>
      <c r="P159">
        <v>53.382842557945104</v>
      </c>
      <c r="Q159">
        <v>45.370852646601818</v>
      </c>
      <c r="R159">
        <v>49.441593148335471</v>
      </c>
      <c r="T159">
        <v>50.235138857393167</v>
      </c>
      <c r="U159">
        <v>42.002817683376698</v>
      </c>
      <c r="V159">
        <v>42.668237910788307</v>
      </c>
      <c r="W159">
        <v>42.16224581816244</v>
      </c>
      <c r="X159">
        <v>49.742519400527513</v>
      </c>
      <c r="Y159">
        <v>41.31688980298815</v>
      </c>
      <c r="Z159">
        <v>45.463554870923019</v>
      </c>
      <c r="AA159">
        <v>44.079772227736662</v>
      </c>
      <c r="AB159">
        <v>43.440655343097205</v>
      </c>
      <c r="AC159">
        <v>42.799002597912626</v>
      </c>
      <c r="AD159">
        <v>44.168857247183446</v>
      </c>
      <c r="AE159">
        <v>46.70836932568254</v>
      </c>
      <c r="AF159">
        <v>41.159911141673348</v>
      </c>
      <c r="AG159">
        <v>49.411036423770128</v>
      </c>
      <c r="AH159">
        <v>42.371428914659212</v>
      </c>
      <c r="AI159">
        <v>46.256850039676763</v>
      </c>
      <c r="AK159">
        <v>35.669819196435668</v>
      </c>
      <c r="AL159">
        <v>35.228476246885371</v>
      </c>
      <c r="AM159">
        <v>35.410064971307165</v>
      </c>
      <c r="AN159">
        <v>35.191934283062331</v>
      </c>
      <c r="AO159">
        <v>36.020675109003584</v>
      </c>
      <c r="AP159">
        <v>35.181485657687126</v>
      </c>
      <c r="AQ159">
        <v>35.322183478423248</v>
      </c>
      <c r="AR159">
        <v>36.580952229231684</v>
      </c>
      <c r="AS159">
        <v>35.4789149639277</v>
      </c>
      <c r="AT159">
        <v>35.499719689846152</v>
      </c>
      <c r="AU159">
        <v>35.760635145114513</v>
      </c>
      <c r="AV159">
        <v>37.164634379715636</v>
      </c>
      <c r="AW159">
        <v>35.412530630096178</v>
      </c>
      <c r="AX159">
        <v>36.297294518443692</v>
      </c>
      <c r="AY159">
        <v>35.106318983499285</v>
      </c>
      <c r="AZ159">
        <v>35.86974052220139</v>
      </c>
    </row>
    <row r="160" spans="2:52" x14ac:dyDescent="0.25">
      <c r="B160">
        <v>2035</v>
      </c>
      <c r="C160">
        <v>51.543087609654933</v>
      </c>
      <c r="D160">
        <v>43.60960038157851</v>
      </c>
      <c r="E160">
        <v>45.950451544784755</v>
      </c>
      <c r="F160">
        <v>47.546187950501945</v>
      </c>
      <c r="G160">
        <v>56.116784432425561</v>
      </c>
      <c r="H160">
        <v>43.532500487469811</v>
      </c>
      <c r="I160">
        <v>49.195261064224752</v>
      </c>
      <c r="J160">
        <v>49.803527036511909</v>
      </c>
      <c r="K160">
        <v>46.712693944155234</v>
      </c>
      <c r="L160">
        <v>47.20442280134862</v>
      </c>
      <c r="M160">
        <v>47.871138193183263</v>
      </c>
      <c r="N160">
        <v>48.931820328940539</v>
      </c>
      <c r="O160">
        <v>43.11306905259692</v>
      </c>
      <c r="P160">
        <v>53.202041936367337</v>
      </c>
      <c r="Q160">
        <v>45.219731299486398</v>
      </c>
      <c r="R160">
        <v>49.385830672343033</v>
      </c>
      <c r="T160">
        <v>48.811379273455366</v>
      </c>
      <c r="U160">
        <v>40.561660257037552</v>
      </c>
      <c r="V160">
        <v>41.013598326140368</v>
      </c>
      <c r="W160">
        <v>40.234522020414971</v>
      </c>
      <c r="X160">
        <v>46.907307475656197</v>
      </c>
      <c r="Y160">
        <v>39.83796319365748</v>
      </c>
      <c r="Z160">
        <v>43.981125432376786</v>
      </c>
      <c r="AA160">
        <v>42.137900515175062</v>
      </c>
      <c r="AB160">
        <v>41.820154845069936</v>
      </c>
      <c r="AC160">
        <v>41.125875250925148</v>
      </c>
      <c r="AD160">
        <v>42.311147600258707</v>
      </c>
      <c r="AE160">
        <v>45.251485933823389</v>
      </c>
      <c r="AF160">
        <v>39.816647660756367</v>
      </c>
      <c r="AG160">
        <v>47.513666008388469</v>
      </c>
      <c r="AH160">
        <v>40.707340416578695</v>
      </c>
      <c r="AI160">
        <v>44.582075205524276</v>
      </c>
      <c r="AK160">
        <v>34.923689533417161</v>
      </c>
      <c r="AL160">
        <v>34.909580396400152</v>
      </c>
      <c r="AM160">
        <v>35.123139696472919</v>
      </c>
      <c r="AN160">
        <v>34.831531453203745</v>
      </c>
      <c r="AO160">
        <v>34.86439877615269</v>
      </c>
      <c r="AP160">
        <v>34.854036860282719</v>
      </c>
      <c r="AQ160">
        <v>34.784569241626102</v>
      </c>
      <c r="AR160">
        <v>36.104728245694929</v>
      </c>
      <c r="AS160">
        <v>34.985343087123987</v>
      </c>
      <c r="AT160">
        <v>34.926236210551565</v>
      </c>
      <c r="AU160">
        <v>35.294203594119004</v>
      </c>
      <c r="AV160">
        <v>36.682428029115073</v>
      </c>
      <c r="AW160">
        <v>35.211170968423112</v>
      </c>
      <c r="AX160">
        <v>35.19248234392817</v>
      </c>
      <c r="AY160">
        <v>34.675252070920003</v>
      </c>
      <c r="AZ160">
        <v>35.252693760929738</v>
      </c>
    </row>
    <row r="161" spans="2:52" x14ac:dyDescent="0.25">
      <c r="B161">
        <v>2036</v>
      </c>
      <c r="C161">
        <v>51.433946244922637</v>
      </c>
      <c r="D161">
        <v>43.739044043823419</v>
      </c>
      <c r="E161">
        <v>45.774494271075852</v>
      </c>
      <c r="F161">
        <v>47.277134630221362</v>
      </c>
      <c r="G161">
        <v>55.89243359078273</v>
      </c>
      <c r="H161">
        <v>43.494311443673809</v>
      </c>
      <c r="I161">
        <v>49.086435828578743</v>
      </c>
      <c r="J161">
        <v>49.684854594405543</v>
      </c>
      <c r="K161">
        <v>46.665301027320048</v>
      </c>
      <c r="L161">
        <v>47.143877231841884</v>
      </c>
      <c r="M161">
        <v>47.548528571334337</v>
      </c>
      <c r="N161">
        <v>49.041808531510441</v>
      </c>
      <c r="O161">
        <v>43.085840186960439</v>
      </c>
      <c r="P161">
        <v>52.979553833971543</v>
      </c>
      <c r="Q161">
        <v>44.96320274020232</v>
      </c>
      <c r="R161">
        <v>49.292196046363728</v>
      </c>
      <c r="T161">
        <v>48.12359916333547</v>
      </c>
      <c r="U161">
        <v>40.149802765028205</v>
      </c>
      <c r="V161">
        <v>40.438414698527389</v>
      </c>
      <c r="W161">
        <v>39.703032620925029</v>
      </c>
      <c r="X161">
        <v>45.290764427525708</v>
      </c>
      <c r="Y161">
        <v>39.439290350577558</v>
      </c>
      <c r="Z161">
        <v>43.242378488925624</v>
      </c>
      <c r="AA161">
        <v>41.526660804858984</v>
      </c>
      <c r="AB161">
        <v>41.192743314598346</v>
      </c>
      <c r="AC161">
        <v>40.661674429709862</v>
      </c>
      <c r="AD161">
        <v>41.738049182879436</v>
      </c>
      <c r="AE161">
        <v>44.511227525849499</v>
      </c>
      <c r="AF161">
        <v>39.482962077682011</v>
      </c>
      <c r="AG161">
        <v>46.246571414097453</v>
      </c>
      <c r="AH161">
        <v>40.23048202507087</v>
      </c>
      <c r="AI161">
        <v>43.85903774612779</v>
      </c>
      <c r="AK161">
        <v>34.432054918927776</v>
      </c>
      <c r="AL161">
        <v>34.436427151332474</v>
      </c>
      <c r="AM161">
        <v>34.54505651064968</v>
      </c>
      <c r="AN161">
        <v>34.308143101925651</v>
      </c>
      <c r="AO161">
        <v>34.366087354070991</v>
      </c>
      <c r="AP161">
        <v>34.360764524004381</v>
      </c>
      <c r="AQ161">
        <v>34.263358761178836</v>
      </c>
      <c r="AR161">
        <v>35.539127312916349</v>
      </c>
      <c r="AS161">
        <v>34.471386914273957</v>
      </c>
      <c r="AT161">
        <v>34.478625580986403</v>
      </c>
      <c r="AU161">
        <v>34.720093201829151</v>
      </c>
      <c r="AV161">
        <v>36.007387864940007</v>
      </c>
      <c r="AW161">
        <v>34.713037932938271</v>
      </c>
      <c r="AX161">
        <v>34.643637759823058</v>
      </c>
      <c r="AY161">
        <v>34.200389631277709</v>
      </c>
      <c r="AZ161">
        <v>34.725312967965117</v>
      </c>
    </row>
    <row r="162" spans="2:52" x14ac:dyDescent="0.25">
      <c r="B162">
        <v>2037</v>
      </c>
      <c r="C162">
        <v>51.324804880190335</v>
      </c>
      <c r="D162">
        <v>43.868487706068336</v>
      </c>
      <c r="E162">
        <v>45.598536997366956</v>
      </c>
      <c r="F162">
        <v>47.008081309940771</v>
      </c>
      <c r="G162">
        <v>55.668082749139899</v>
      </c>
      <c r="H162">
        <v>43.456122399877806</v>
      </c>
      <c r="I162">
        <v>48.977610592932734</v>
      </c>
      <c r="J162">
        <v>49.566182152299177</v>
      </c>
      <c r="K162">
        <v>46.617908110484862</v>
      </c>
      <c r="L162">
        <v>47.083331662335141</v>
      </c>
      <c r="M162">
        <v>47.225918949485418</v>
      </c>
      <c r="N162">
        <v>49.151796734080349</v>
      </c>
      <c r="O162">
        <v>43.058611321323966</v>
      </c>
      <c r="P162">
        <v>52.757065731575757</v>
      </c>
      <c r="Q162">
        <v>44.706674180918242</v>
      </c>
      <c r="R162">
        <v>49.198561420384422</v>
      </c>
      <c r="T162">
        <v>47.435819053215575</v>
      </c>
      <c r="U162">
        <v>39.737945273018859</v>
      </c>
      <c r="V162">
        <v>39.863231070914402</v>
      </c>
      <c r="W162">
        <v>39.17154322143508</v>
      </c>
      <c r="X162">
        <v>43.674221379395213</v>
      </c>
      <c r="Y162">
        <v>39.040617507497636</v>
      </c>
      <c r="Z162">
        <v>42.503631545474462</v>
      </c>
      <c r="AA162">
        <v>40.915421094542907</v>
      </c>
      <c r="AB162">
        <v>40.565331784126748</v>
      </c>
      <c r="AC162">
        <v>40.197473608494583</v>
      </c>
      <c r="AD162">
        <v>41.164950765500173</v>
      </c>
      <c r="AE162">
        <v>43.770969117875609</v>
      </c>
      <c r="AF162">
        <v>39.149276494607655</v>
      </c>
      <c r="AG162">
        <v>44.979476819806443</v>
      </c>
      <c r="AH162">
        <v>39.753623633563045</v>
      </c>
      <c r="AI162">
        <v>43.136000286731303</v>
      </c>
      <c r="AK162">
        <v>33.940420304438383</v>
      </c>
      <c r="AL162">
        <v>33.963273906264789</v>
      </c>
      <c r="AM162">
        <v>33.966973324826441</v>
      </c>
      <c r="AN162">
        <v>33.784754750647565</v>
      </c>
      <c r="AO162">
        <v>33.8677759319893</v>
      </c>
      <c r="AP162">
        <v>33.867492187726036</v>
      </c>
      <c r="AQ162">
        <v>33.74214828073157</v>
      </c>
      <c r="AR162">
        <v>34.97352638013777</v>
      </c>
      <c r="AS162">
        <v>33.957430741423927</v>
      </c>
      <c r="AT162">
        <v>34.031014951421241</v>
      </c>
      <c r="AU162">
        <v>34.145982809539298</v>
      </c>
      <c r="AV162">
        <v>35.332347700764949</v>
      </c>
      <c r="AW162">
        <v>34.214904897453437</v>
      </c>
      <c r="AX162">
        <v>34.094793175717946</v>
      </c>
      <c r="AY162">
        <v>33.725527191635415</v>
      </c>
      <c r="AZ162">
        <v>34.197932175000503</v>
      </c>
    </row>
    <row r="163" spans="2:52" x14ac:dyDescent="0.25">
      <c r="B163">
        <v>2038</v>
      </c>
      <c r="C163">
        <v>51.215663515458033</v>
      </c>
      <c r="D163">
        <v>43.997931368313246</v>
      </c>
      <c r="E163">
        <v>45.42257972365806</v>
      </c>
      <c r="F163">
        <v>46.739027989660187</v>
      </c>
      <c r="G163">
        <v>55.443731907497067</v>
      </c>
      <c r="H163">
        <v>43.417933356081804</v>
      </c>
      <c r="I163">
        <v>48.868785357286725</v>
      </c>
      <c r="J163">
        <v>49.447509710192818</v>
      </c>
      <c r="K163">
        <v>46.570515193649676</v>
      </c>
      <c r="L163">
        <v>47.022786092828397</v>
      </c>
      <c r="M163">
        <v>46.903309327636492</v>
      </c>
      <c r="N163">
        <v>49.261784936650244</v>
      </c>
      <c r="O163">
        <v>43.031382455687485</v>
      </c>
      <c r="P163">
        <v>52.534577629179964</v>
      </c>
      <c r="Q163">
        <v>44.450145621634164</v>
      </c>
      <c r="R163">
        <v>49.104926794405117</v>
      </c>
      <c r="T163">
        <v>46.748038943095679</v>
      </c>
      <c r="U163">
        <v>39.326087781009512</v>
      </c>
      <c r="V163">
        <v>39.288047443301423</v>
      </c>
      <c r="W163">
        <v>38.640053821945138</v>
      </c>
      <c r="X163">
        <v>42.057678331264725</v>
      </c>
      <c r="Y163">
        <v>38.641944664417721</v>
      </c>
      <c r="Z163">
        <v>41.764884602023301</v>
      </c>
      <c r="AA163">
        <v>40.30418138422683</v>
      </c>
      <c r="AB163">
        <v>39.93792025365515</v>
      </c>
      <c r="AC163">
        <v>39.733272787279297</v>
      </c>
      <c r="AD163">
        <v>40.591852348120902</v>
      </c>
      <c r="AE163">
        <v>43.030710709901719</v>
      </c>
      <c r="AF163">
        <v>38.815590911533292</v>
      </c>
      <c r="AG163">
        <v>43.712382225515427</v>
      </c>
      <c r="AH163">
        <v>39.27676524205522</v>
      </c>
      <c r="AI163">
        <v>42.412962827334816</v>
      </c>
      <c r="AK163">
        <v>33.448785689949013</v>
      </c>
      <c r="AL163">
        <v>33.490120661197125</v>
      </c>
      <c r="AM163">
        <v>33.388890139003216</v>
      </c>
      <c r="AN163">
        <v>33.261366399369486</v>
      </c>
      <c r="AO163">
        <v>33.369464509907615</v>
      </c>
      <c r="AP163">
        <v>33.374219851447712</v>
      </c>
      <c r="AQ163">
        <v>33.220937800284318</v>
      </c>
      <c r="AR163">
        <v>34.407925447359204</v>
      </c>
      <c r="AS163">
        <v>33.443474568573905</v>
      </c>
      <c r="AT163">
        <v>33.583404321856086</v>
      </c>
      <c r="AU163">
        <v>33.571872417249452</v>
      </c>
      <c r="AV163">
        <v>34.657307536589897</v>
      </c>
      <c r="AW163">
        <v>33.71677186196861</v>
      </c>
      <c r="AX163">
        <v>33.545948591612849</v>
      </c>
      <c r="AY163">
        <v>33.250664751993128</v>
      </c>
      <c r="AZ163">
        <v>33.670551382035896</v>
      </c>
    </row>
    <row r="164" spans="2:52" x14ac:dyDescent="0.25">
      <c r="B164">
        <v>2039</v>
      </c>
      <c r="C164">
        <v>51.106522150725723</v>
      </c>
      <c r="D164">
        <v>44.127375030558156</v>
      </c>
      <c r="E164">
        <v>45.246622449949157</v>
      </c>
      <c r="F164">
        <v>46.469974669379589</v>
      </c>
      <c r="G164">
        <v>55.219381065854222</v>
      </c>
      <c r="H164">
        <v>43.379744312285801</v>
      </c>
      <c r="I164">
        <v>48.759960121640709</v>
      </c>
      <c r="J164">
        <v>49.328837268086446</v>
      </c>
      <c r="K164">
        <v>46.523122276814476</v>
      </c>
      <c r="L164">
        <v>46.962240523321647</v>
      </c>
      <c r="M164">
        <v>46.580699705787559</v>
      </c>
      <c r="N164">
        <v>49.371773139220146</v>
      </c>
      <c r="O164">
        <v>43.004153590051004</v>
      </c>
      <c r="P164">
        <v>52.31208952678417</v>
      </c>
      <c r="Q164">
        <v>44.193617062350079</v>
      </c>
      <c r="R164">
        <v>49.011292168425804</v>
      </c>
      <c r="T164">
        <v>46.060258832975784</v>
      </c>
      <c r="U164">
        <v>38.914230289000166</v>
      </c>
      <c r="V164">
        <v>38.712863815688436</v>
      </c>
      <c r="W164">
        <v>38.108564422455188</v>
      </c>
      <c r="X164">
        <v>40.44113528313423</v>
      </c>
      <c r="Y164">
        <v>38.2432718213378</v>
      </c>
      <c r="Z164">
        <v>41.026137658572139</v>
      </c>
      <c r="AA164">
        <v>39.692941673910752</v>
      </c>
      <c r="AB164">
        <v>39.31050872318356</v>
      </c>
      <c r="AC164">
        <v>39.269071966064018</v>
      </c>
      <c r="AD164">
        <v>40.018753930741632</v>
      </c>
      <c r="AE164">
        <v>42.290452301927829</v>
      </c>
      <c r="AF164">
        <v>38.481905328458936</v>
      </c>
      <c r="AG164">
        <v>42.44528763122441</v>
      </c>
      <c r="AH164">
        <v>38.799906850547401</v>
      </c>
      <c r="AI164">
        <v>41.689925367938329</v>
      </c>
      <c r="AK164">
        <v>32.95715107545962</v>
      </c>
      <c r="AL164">
        <v>33.016967416129447</v>
      </c>
      <c r="AM164">
        <v>32.810806953179984</v>
      </c>
      <c r="AN164">
        <v>32.737978048091399</v>
      </c>
      <c r="AO164">
        <v>32.871153087825924</v>
      </c>
      <c r="AP164">
        <v>32.880947515169375</v>
      </c>
      <c r="AQ164">
        <v>32.699727319837052</v>
      </c>
      <c r="AR164">
        <v>33.842324514580632</v>
      </c>
      <c r="AS164">
        <v>32.929518395723875</v>
      </c>
      <c r="AT164">
        <v>33.135793692290925</v>
      </c>
      <c r="AU164">
        <v>32.997762024959599</v>
      </c>
      <c r="AV164">
        <v>33.982267372414839</v>
      </c>
      <c r="AW164">
        <v>33.218638826483769</v>
      </c>
      <c r="AX164">
        <v>32.997104007507737</v>
      </c>
      <c r="AY164">
        <v>32.775802312350834</v>
      </c>
      <c r="AZ164">
        <v>33.143170589071282</v>
      </c>
    </row>
    <row r="165" spans="2:52" x14ac:dyDescent="0.25">
      <c r="B165">
        <v>2040</v>
      </c>
      <c r="C165">
        <v>51.232728566053026</v>
      </c>
      <c r="D165">
        <v>44.492166472862664</v>
      </c>
      <c r="E165">
        <v>45.306012956299853</v>
      </c>
      <c r="F165">
        <v>46.436269129158603</v>
      </c>
      <c r="G165">
        <v>55.230378004270989</v>
      </c>
      <c r="H165">
        <v>43.576903048549397</v>
      </c>
      <c r="I165">
        <v>48.886482666054299</v>
      </c>
      <c r="J165">
        <v>49.445512606039685</v>
      </c>
      <c r="K165">
        <v>46.711077140038888</v>
      </c>
      <c r="L165">
        <v>47.137042733874502</v>
      </c>
      <c r="M165">
        <v>46.493437863998238</v>
      </c>
      <c r="N165">
        <v>49.717109121849646</v>
      </c>
      <c r="O165">
        <v>43.212272504474122</v>
      </c>
      <c r="P165">
        <v>52.324949204447982</v>
      </c>
      <c r="Q165">
        <v>44.172436283125599</v>
      </c>
      <c r="R165">
        <v>49.153005322506097</v>
      </c>
      <c r="T165">
        <v>46.780477774414308</v>
      </c>
      <c r="U165">
        <v>39.910371848549239</v>
      </c>
      <c r="V165">
        <v>39.545679239633877</v>
      </c>
      <c r="W165">
        <v>38.985074074523666</v>
      </c>
      <c r="X165">
        <v>40.232591286562162</v>
      </c>
      <c r="Y165">
        <v>39.252598029816298</v>
      </c>
      <c r="Z165">
        <v>41.695389766679405</v>
      </c>
      <c r="AA165">
        <v>40.489701015153095</v>
      </c>
      <c r="AB165">
        <v>40.091096244270382</v>
      </c>
      <c r="AC165">
        <v>40.212870196407152</v>
      </c>
      <c r="AD165">
        <v>40.853654564920781</v>
      </c>
      <c r="AE165">
        <v>42.958192945512366</v>
      </c>
      <c r="AF165">
        <v>39.556218796943</v>
      </c>
      <c r="AG165">
        <v>42.586192088491821</v>
      </c>
      <c r="AH165">
        <v>39.731047510597996</v>
      </c>
      <c r="AI165">
        <v>42.374886960100255</v>
      </c>
      <c r="AK165">
        <v>36.042600161596681</v>
      </c>
      <c r="AL165">
        <v>36.120897871688214</v>
      </c>
      <c r="AM165">
        <v>35.809807467983191</v>
      </c>
      <c r="AN165">
        <v>35.791673397439752</v>
      </c>
      <c r="AO165">
        <v>35.949925366370671</v>
      </c>
      <c r="AP165">
        <v>35.964758879517483</v>
      </c>
      <c r="AQ165">
        <v>35.755600540016232</v>
      </c>
      <c r="AR165">
        <v>36.853807282428498</v>
      </c>
      <c r="AS165">
        <v>35.992645923500291</v>
      </c>
      <c r="AT165">
        <v>36.265266763352209</v>
      </c>
      <c r="AU165">
        <v>36.000735333296191</v>
      </c>
      <c r="AV165">
        <v>36.884310908866219</v>
      </c>
      <c r="AW165">
        <v>36.297589491625381</v>
      </c>
      <c r="AX165">
        <v>36.025343124029078</v>
      </c>
      <c r="AY165">
        <v>35.878023573334985</v>
      </c>
      <c r="AZ165">
        <v>36.192873496733107</v>
      </c>
    </row>
    <row r="166" spans="2:52" x14ac:dyDescent="0.25">
      <c r="B166">
        <v>2041</v>
      </c>
      <c r="C166">
        <v>51.171432587715962</v>
      </c>
      <c r="D166">
        <v>44.826166428831826</v>
      </c>
      <c r="E166">
        <v>45.258464965236904</v>
      </c>
      <c r="F166">
        <v>46.30995179082035</v>
      </c>
      <c r="G166">
        <v>55.093079161594773</v>
      </c>
      <c r="H166">
        <v>43.510278567414453</v>
      </c>
      <c r="I166">
        <v>48.874006284152749</v>
      </c>
      <c r="J166">
        <v>49.403292970072691</v>
      </c>
      <c r="K166">
        <v>46.654559991884348</v>
      </c>
      <c r="L166">
        <v>46.98199144919105</v>
      </c>
      <c r="M166">
        <v>46.374694437133257</v>
      </c>
      <c r="N166">
        <v>49.819672271509248</v>
      </c>
      <c r="O166">
        <v>43.253438702116156</v>
      </c>
      <c r="P166">
        <v>52.189714113012258</v>
      </c>
      <c r="Q166">
        <v>44.163686972375714</v>
      </c>
      <c r="R166">
        <v>49.140359697195407</v>
      </c>
      <c r="T166">
        <v>45.83335422527545</v>
      </c>
      <c r="U166">
        <v>39.744109703303181</v>
      </c>
      <c r="V166">
        <v>39.33462869373124</v>
      </c>
      <c r="W166">
        <v>38.870589795199919</v>
      </c>
      <c r="X166">
        <v>39.97290513607873</v>
      </c>
      <c r="Y166">
        <v>39.082220599444497</v>
      </c>
      <c r="Z166">
        <v>41.237979137920938</v>
      </c>
      <c r="AA166">
        <v>40.319108862085962</v>
      </c>
      <c r="AB166">
        <v>39.917799032402897</v>
      </c>
      <c r="AC166">
        <v>40.04829807393515</v>
      </c>
      <c r="AD166">
        <v>40.606118345727431</v>
      </c>
      <c r="AE166">
        <v>42.723110419340635</v>
      </c>
      <c r="AF166">
        <v>39.491205833480976</v>
      </c>
      <c r="AG166">
        <v>42.118058521286954</v>
      </c>
      <c r="AH166">
        <v>39.550091408850101</v>
      </c>
      <c r="AI166">
        <v>41.933043959409822</v>
      </c>
      <c r="AK166">
        <v>36.218148765300036</v>
      </c>
      <c r="AL166">
        <v>36.303979359289762</v>
      </c>
      <c r="AM166">
        <v>35.982860764616085</v>
      </c>
      <c r="AN166">
        <v>35.956761579744636</v>
      </c>
      <c r="AO166">
        <v>36.144007645094106</v>
      </c>
      <c r="AP166">
        <v>36.111623843960984</v>
      </c>
      <c r="AQ166">
        <v>35.939128148242425</v>
      </c>
      <c r="AR166">
        <v>36.958701898925412</v>
      </c>
      <c r="AS166">
        <v>36.16477678604808</v>
      </c>
      <c r="AT166">
        <v>36.542503361385982</v>
      </c>
      <c r="AU166">
        <v>36.172198443624183</v>
      </c>
      <c r="AV166">
        <v>37.034117993243143</v>
      </c>
      <c r="AW166">
        <v>36.4767523309675</v>
      </c>
      <c r="AX166">
        <v>36.185764095017561</v>
      </c>
      <c r="AY166">
        <v>36.058224639141827</v>
      </c>
      <c r="AZ166">
        <v>36.357882961739719</v>
      </c>
    </row>
    <row r="167" spans="2:52" x14ac:dyDescent="0.25">
      <c r="B167">
        <v>2042</v>
      </c>
      <c r="C167">
        <v>51.110136609378898</v>
      </c>
      <c r="D167">
        <v>45.160166384800995</v>
      </c>
      <c r="E167">
        <v>45.210916974173948</v>
      </c>
      <c r="F167">
        <v>46.183634452482103</v>
      </c>
      <c r="G167">
        <v>54.955780318918563</v>
      </c>
      <c r="H167">
        <v>43.443654086279516</v>
      </c>
      <c r="I167">
        <v>48.861529902251192</v>
      </c>
      <c r="J167">
        <v>49.361073334105697</v>
      </c>
      <c r="K167">
        <v>46.598042843729807</v>
      </c>
      <c r="L167">
        <v>46.826940164507604</v>
      </c>
      <c r="M167">
        <v>46.255951010268276</v>
      </c>
      <c r="N167">
        <v>49.922235421168857</v>
      </c>
      <c r="O167">
        <v>43.294604899758191</v>
      </c>
      <c r="P167">
        <v>52.05447902157654</v>
      </c>
      <c r="Q167">
        <v>44.154937661625837</v>
      </c>
      <c r="R167">
        <v>49.127714071884725</v>
      </c>
      <c r="T167">
        <v>44.886230676136591</v>
      </c>
      <c r="U167">
        <v>39.577847558057123</v>
      </c>
      <c r="V167">
        <v>39.123578147828603</v>
      </c>
      <c r="W167">
        <v>38.756105515876172</v>
      </c>
      <c r="X167">
        <v>39.713218985595304</v>
      </c>
      <c r="Y167">
        <v>38.911843169072689</v>
      </c>
      <c r="Z167">
        <v>40.780568509162478</v>
      </c>
      <c r="AA167">
        <v>40.148516709018836</v>
      </c>
      <c r="AB167">
        <v>39.744501820535412</v>
      </c>
      <c r="AC167">
        <v>39.883725951463155</v>
      </c>
      <c r="AD167">
        <v>40.358582126534088</v>
      </c>
      <c r="AE167">
        <v>42.488027893168905</v>
      </c>
      <c r="AF167">
        <v>39.426192870018959</v>
      </c>
      <c r="AG167">
        <v>41.649924954082088</v>
      </c>
      <c r="AH167">
        <v>39.369135307102198</v>
      </c>
      <c r="AI167">
        <v>41.491200958719382</v>
      </c>
      <c r="AK167">
        <v>36.393697369003391</v>
      </c>
      <c r="AL167">
        <v>36.487060846891303</v>
      </c>
      <c r="AM167">
        <v>36.155914061248978</v>
      </c>
      <c r="AN167">
        <v>36.121849762049528</v>
      </c>
      <c r="AO167">
        <v>36.338089923817549</v>
      </c>
      <c r="AP167">
        <v>36.258488808404479</v>
      </c>
      <c r="AQ167">
        <v>36.122655756468617</v>
      </c>
      <c r="AR167">
        <v>37.063596515422333</v>
      </c>
      <c r="AS167">
        <v>36.336907648595876</v>
      </c>
      <c r="AT167">
        <v>36.819739959419756</v>
      </c>
      <c r="AU167">
        <v>36.343661553952181</v>
      </c>
      <c r="AV167">
        <v>37.183925077620067</v>
      </c>
      <c r="AW167">
        <v>36.655915170309619</v>
      </c>
      <c r="AX167">
        <v>36.346185066006051</v>
      </c>
      <c r="AY167">
        <v>36.238425704948668</v>
      </c>
      <c r="AZ167">
        <v>36.522892426746331</v>
      </c>
    </row>
    <row r="168" spans="2:52" x14ac:dyDescent="0.25">
      <c r="B168">
        <v>2043</v>
      </c>
      <c r="C168">
        <v>51.048840631041834</v>
      </c>
      <c r="D168">
        <v>45.494166340770157</v>
      </c>
      <c r="E168">
        <v>45.163368983110999</v>
      </c>
      <c r="F168">
        <v>46.057317114143849</v>
      </c>
      <c r="G168">
        <v>54.818481476242354</v>
      </c>
      <c r="H168">
        <v>43.377029605144578</v>
      </c>
      <c r="I168">
        <v>48.849053520349642</v>
      </c>
      <c r="J168">
        <v>49.318853698138696</v>
      </c>
      <c r="K168">
        <v>46.541525695575267</v>
      </c>
      <c r="L168">
        <v>46.671888879824152</v>
      </c>
      <c r="M168">
        <v>46.137207583403288</v>
      </c>
      <c r="N168">
        <v>50.024798570828459</v>
      </c>
      <c r="O168">
        <v>43.335771097400226</v>
      </c>
      <c r="P168">
        <v>51.919243930140816</v>
      </c>
      <c r="Q168">
        <v>44.14618835087596</v>
      </c>
      <c r="R168">
        <v>49.115068446574043</v>
      </c>
      <c r="T168">
        <v>43.939107126997726</v>
      </c>
      <c r="U168">
        <v>39.411585412811057</v>
      </c>
      <c r="V168">
        <v>38.912527601925952</v>
      </c>
      <c r="W168">
        <v>38.64162123655241</v>
      </c>
      <c r="X168">
        <v>39.453532835111865</v>
      </c>
      <c r="Y168">
        <v>38.741465738700882</v>
      </c>
      <c r="Z168">
        <v>40.323157880404011</v>
      </c>
      <c r="AA168">
        <v>39.977924555951695</v>
      </c>
      <c r="AB168">
        <v>39.571204608667919</v>
      </c>
      <c r="AC168">
        <v>39.719153828991146</v>
      </c>
      <c r="AD168">
        <v>40.111045907340731</v>
      </c>
      <c r="AE168">
        <v>42.252945366997174</v>
      </c>
      <c r="AF168">
        <v>39.361179906556927</v>
      </c>
      <c r="AG168">
        <v>41.181791386877208</v>
      </c>
      <c r="AH168">
        <v>39.188179205354295</v>
      </c>
      <c r="AI168">
        <v>41.049357958028942</v>
      </c>
      <c r="AK168">
        <v>36.569245972706739</v>
      </c>
      <c r="AL168">
        <v>36.670142334492844</v>
      </c>
      <c r="AM168">
        <v>36.328967357881858</v>
      </c>
      <c r="AN168">
        <v>36.286937944354406</v>
      </c>
      <c r="AO168">
        <v>36.532172202540977</v>
      </c>
      <c r="AP168">
        <v>36.405353772847974</v>
      </c>
      <c r="AQ168">
        <v>36.30618336469481</v>
      </c>
      <c r="AR168">
        <v>37.168491131919239</v>
      </c>
      <c r="AS168">
        <v>36.509038511143658</v>
      </c>
      <c r="AT168">
        <v>37.09697655745353</v>
      </c>
      <c r="AU168">
        <v>36.515124664280165</v>
      </c>
      <c r="AV168">
        <v>37.333732161996984</v>
      </c>
      <c r="AW168">
        <v>36.835078009651738</v>
      </c>
      <c r="AX168">
        <v>36.506606036994533</v>
      </c>
      <c r="AY168">
        <v>36.418626770755502</v>
      </c>
      <c r="AZ168">
        <v>36.687901891752936</v>
      </c>
    </row>
    <row r="169" spans="2:52" x14ac:dyDescent="0.25">
      <c r="B169">
        <v>2044</v>
      </c>
      <c r="C169">
        <v>50.987544652704763</v>
      </c>
      <c r="D169">
        <v>45.828166296739319</v>
      </c>
      <c r="E169">
        <v>45.115820992048036</v>
      </c>
      <c r="F169">
        <v>45.930999775805589</v>
      </c>
      <c r="G169">
        <v>54.681182633566138</v>
      </c>
      <c r="H169">
        <v>43.310405124009634</v>
      </c>
      <c r="I169">
        <v>48.836577138448092</v>
      </c>
      <c r="J169">
        <v>49.276634062171695</v>
      </c>
      <c r="K169">
        <v>46.485008547420719</v>
      </c>
      <c r="L169">
        <v>46.5168375951407</v>
      </c>
      <c r="M169">
        <v>46.0184641565383</v>
      </c>
      <c r="N169">
        <v>50.127361720488054</v>
      </c>
      <c r="O169">
        <v>43.376937295042254</v>
      </c>
      <c r="P169">
        <v>51.784008838705091</v>
      </c>
      <c r="Q169">
        <v>44.137439040126068</v>
      </c>
      <c r="R169">
        <v>49.102422821263346</v>
      </c>
      <c r="T169">
        <v>42.991983577858882</v>
      </c>
      <c r="U169">
        <v>39.245323267565006</v>
      </c>
      <c r="V169">
        <v>38.701477056023322</v>
      </c>
      <c r="W169">
        <v>38.52713695722867</v>
      </c>
      <c r="X169">
        <v>39.193846684628447</v>
      </c>
      <c r="Y169">
        <v>38.571088308329088</v>
      </c>
      <c r="Z169">
        <v>39.865747251645558</v>
      </c>
      <c r="AA169">
        <v>39.807332402884569</v>
      </c>
      <c r="AB169">
        <v>39.397907396800441</v>
      </c>
      <c r="AC169">
        <v>39.554581706519151</v>
      </c>
      <c r="AD169">
        <v>39.863509688147388</v>
      </c>
      <c r="AE169">
        <v>42.017862840825451</v>
      </c>
      <c r="AF169">
        <v>39.296166943094917</v>
      </c>
      <c r="AG169">
        <v>40.713657819672349</v>
      </c>
      <c r="AH169">
        <v>39.007223103606407</v>
      </c>
      <c r="AI169">
        <v>40.607514957338509</v>
      </c>
      <c r="AK169">
        <v>36.744794576410094</v>
      </c>
      <c r="AL169">
        <v>36.853223822094392</v>
      </c>
      <c r="AM169">
        <v>36.502020654514752</v>
      </c>
      <c r="AN169">
        <v>36.452026126659298</v>
      </c>
      <c r="AO169">
        <v>36.726254481264419</v>
      </c>
      <c r="AP169">
        <v>36.552218737291476</v>
      </c>
      <c r="AQ169">
        <v>36.489710972921003</v>
      </c>
      <c r="AR169">
        <v>37.273385748416153</v>
      </c>
      <c r="AS169">
        <v>36.681169373691453</v>
      </c>
      <c r="AT169">
        <v>37.374213155487304</v>
      </c>
      <c r="AU169">
        <v>36.686587774608157</v>
      </c>
      <c r="AV169">
        <v>37.483539246373908</v>
      </c>
      <c r="AW169">
        <v>37.014240848993857</v>
      </c>
      <c r="AX169">
        <v>36.667027007983023</v>
      </c>
      <c r="AY169">
        <v>36.598827836562336</v>
      </c>
      <c r="AZ169">
        <v>36.852911356759549</v>
      </c>
    </row>
    <row r="170" spans="2:52" x14ac:dyDescent="0.25">
      <c r="B170">
        <v>2045</v>
      </c>
      <c r="C170">
        <v>51.168012984044609</v>
      </c>
      <c r="D170">
        <v>46.403930562385383</v>
      </c>
      <c r="E170">
        <v>45.31003731066199</v>
      </c>
      <c r="F170">
        <v>46.046446747144245</v>
      </c>
      <c r="G170">
        <v>54.785648100566831</v>
      </c>
      <c r="H170">
        <v>43.485544952551599</v>
      </c>
      <c r="I170">
        <v>49.065865066223438</v>
      </c>
      <c r="J170">
        <v>49.476178735881597</v>
      </c>
      <c r="K170">
        <v>46.670255708943081</v>
      </c>
      <c r="L170">
        <v>46.603550620134151</v>
      </c>
      <c r="M170">
        <v>46.141485039350222</v>
      </c>
      <c r="N170">
        <v>50.471689179824565</v>
      </c>
      <c r="O170">
        <v>43.659867802361191</v>
      </c>
      <c r="P170">
        <v>51.890538056946269</v>
      </c>
      <c r="Q170">
        <v>44.370454039053094</v>
      </c>
      <c r="R170">
        <v>49.331541505629559</v>
      </c>
      <c r="T170">
        <v>39.416467291970562</v>
      </c>
      <c r="U170">
        <v>36.450668385569486</v>
      </c>
      <c r="V170">
        <v>35.862033773371223</v>
      </c>
      <c r="W170">
        <v>35.784259941155462</v>
      </c>
      <c r="X170">
        <v>36.305767797395561</v>
      </c>
      <c r="Y170">
        <v>35.772318141207819</v>
      </c>
      <c r="Z170">
        <v>36.779943886137637</v>
      </c>
      <c r="AA170">
        <v>37.008347513067974</v>
      </c>
      <c r="AB170">
        <v>36.596217448183495</v>
      </c>
      <c r="AC170">
        <v>36.761616847297695</v>
      </c>
      <c r="AD170">
        <v>36.987580732204577</v>
      </c>
      <c r="AE170">
        <v>39.154387577904259</v>
      </c>
      <c r="AF170">
        <v>36.602761242883432</v>
      </c>
      <c r="AG170">
        <v>37.617131515718022</v>
      </c>
      <c r="AH170">
        <v>36.19787426510905</v>
      </c>
      <c r="AI170">
        <v>37.537279219898615</v>
      </c>
      <c r="AK170">
        <v>34.410588892993104</v>
      </c>
      <c r="AL170">
        <v>34.526551022575589</v>
      </c>
      <c r="AM170">
        <v>34.165319664027301</v>
      </c>
      <c r="AN170">
        <v>34.107360021843839</v>
      </c>
      <c r="AO170">
        <v>34.41058247286751</v>
      </c>
      <c r="AP170">
        <v>34.189329414614626</v>
      </c>
      <c r="AQ170">
        <v>34.163484294026851</v>
      </c>
      <c r="AR170">
        <v>34.868526077792723</v>
      </c>
      <c r="AS170">
        <v>34.343545949118898</v>
      </c>
      <c r="AT170">
        <v>35.141695466400741</v>
      </c>
      <c r="AU170">
        <v>34.348296597815803</v>
      </c>
      <c r="AV170">
        <v>35.123592043630488</v>
      </c>
      <c r="AW170">
        <v>34.683649401215632</v>
      </c>
      <c r="AX170">
        <v>34.317693691851169</v>
      </c>
      <c r="AY170">
        <v>34.269274615248833</v>
      </c>
      <c r="AZ170">
        <v>34.508166534645824</v>
      </c>
    </row>
    <row r="171" spans="2:52" x14ac:dyDescent="0.25">
      <c r="B171">
        <v>2046</v>
      </c>
      <c r="C171">
        <v>50.850529714188802</v>
      </c>
      <c r="D171">
        <v>46.36117607685911</v>
      </c>
      <c r="E171">
        <v>45.059252093298781</v>
      </c>
      <c r="F171">
        <v>45.906835129863254</v>
      </c>
      <c r="G171">
        <v>54.369583711220798</v>
      </c>
      <c r="H171">
        <v>43.230421621806741</v>
      </c>
      <c r="I171">
        <v>48.854741092880218</v>
      </c>
      <c r="J171">
        <v>49.238674002980531</v>
      </c>
      <c r="K171">
        <v>46.468025824719092</v>
      </c>
      <c r="L171">
        <v>46.241210544685003</v>
      </c>
      <c r="M171">
        <v>45.959641985750366</v>
      </c>
      <c r="N171">
        <v>50.290483230633413</v>
      </c>
      <c r="O171">
        <v>43.540429004004181</v>
      </c>
      <c r="P171">
        <v>51.551948858001431</v>
      </c>
      <c r="Q171">
        <v>44.315082350996967</v>
      </c>
      <c r="R171">
        <v>49.088893432841274</v>
      </c>
      <c r="T171">
        <v>38.812428866658578</v>
      </c>
      <c r="U171">
        <v>36.452813636010561</v>
      </c>
      <c r="V171">
        <v>35.886993603198803</v>
      </c>
      <c r="W171">
        <v>35.796496511063047</v>
      </c>
      <c r="X171">
        <v>36.342007735073601</v>
      </c>
      <c r="Y171">
        <v>35.79768336342412</v>
      </c>
      <c r="Z171">
        <v>36.717377394538055</v>
      </c>
      <c r="AA171">
        <v>37.013901943683898</v>
      </c>
      <c r="AB171">
        <v>36.643908534428022</v>
      </c>
      <c r="AC171">
        <v>36.814978444158221</v>
      </c>
      <c r="AD171">
        <v>36.923726592476349</v>
      </c>
      <c r="AE171">
        <v>39.081832610640255</v>
      </c>
      <c r="AF171">
        <v>36.625618868389807</v>
      </c>
      <c r="AG171">
        <v>37.432270605502758</v>
      </c>
      <c r="AH171">
        <v>36.191487542805802</v>
      </c>
      <c r="AI171">
        <v>37.355272160207875</v>
      </c>
      <c r="AK171">
        <v>34.650591795730456</v>
      </c>
      <c r="AL171">
        <v>34.798703636360351</v>
      </c>
      <c r="AM171">
        <v>34.446393518581949</v>
      </c>
      <c r="AN171">
        <v>34.401148226671253</v>
      </c>
      <c r="AO171">
        <v>34.659903632689804</v>
      </c>
      <c r="AP171">
        <v>34.477370784407967</v>
      </c>
      <c r="AQ171">
        <v>34.431766666849214</v>
      </c>
      <c r="AR171">
        <v>35.095868061900141</v>
      </c>
      <c r="AS171">
        <v>34.616940462903045</v>
      </c>
      <c r="AT171">
        <v>35.340812011613536</v>
      </c>
      <c r="AU171">
        <v>34.614452453208116</v>
      </c>
      <c r="AV171">
        <v>35.416596347294359</v>
      </c>
      <c r="AW171">
        <v>34.948695399876989</v>
      </c>
      <c r="AX171">
        <v>34.598505976478407</v>
      </c>
      <c r="AY171">
        <v>34.522754011730292</v>
      </c>
      <c r="AZ171">
        <v>34.764658329856694</v>
      </c>
    </row>
    <row r="172" spans="2:52" x14ac:dyDescent="0.25">
      <c r="B172">
        <v>2047</v>
      </c>
      <c r="C172">
        <v>50.53304644433301</v>
      </c>
      <c r="D172">
        <v>46.31842159133285</v>
      </c>
      <c r="E172">
        <v>44.808466875935579</v>
      </c>
      <c r="F172">
        <v>45.76722351258227</v>
      </c>
      <c r="G172">
        <v>53.953519321874772</v>
      </c>
      <c r="H172">
        <v>42.975298291061897</v>
      </c>
      <c r="I172">
        <v>48.643617119537012</v>
      </c>
      <c r="J172">
        <v>49.001169270079473</v>
      </c>
      <c r="K172">
        <v>46.26579594049511</v>
      </c>
      <c r="L172">
        <v>45.878870469235871</v>
      </c>
      <c r="M172">
        <v>45.77779893215051</v>
      </c>
      <c r="N172">
        <v>50.109277281442274</v>
      </c>
      <c r="O172">
        <v>43.420990205647186</v>
      </c>
      <c r="P172">
        <v>51.213359659056607</v>
      </c>
      <c r="Q172">
        <v>44.259710662940847</v>
      </c>
      <c r="R172">
        <v>48.846245360052997</v>
      </c>
      <c r="T172">
        <v>38.208390441346594</v>
      </c>
      <c r="U172">
        <v>36.454958886451628</v>
      </c>
      <c r="V172">
        <v>35.911953433026383</v>
      </c>
      <c r="W172">
        <v>35.80873308097064</v>
      </c>
      <c r="X172">
        <v>36.378247672751641</v>
      </c>
      <c r="Y172">
        <v>35.823048585640421</v>
      </c>
      <c r="Z172">
        <v>36.654810902938472</v>
      </c>
      <c r="AA172">
        <v>37.019456374299821</v>
      </c>
      <c r="AB172">
        <v>36.691599620672555</v>
      </c>
      <c r="AC172">
        <v>36.868340041018747</v>
      </c>
      <c r="AD172">
        <v>36.859872452748128</v>
      </c>
      <c r="AE172">
        <v>39.009277643376244</v>
      </c>
      <c r="AF172">
        <v>36.648476493896183</v>
      </c>
      <c r="AG172">
        <v>37.247409695287487</v>
      </c>
      <c r="AH172">
        <v>36.185100820502548</v>
      </c>
      <c r="AI172">
        <v>37.173265100517128</v>
      </c>
      <c r="AK172">
        <v>34.890594698467801</v>
      </c>
      <c r="AL172">
        <v>35.070856250145106</v>
      </c>
      <c r="AM172">
        <v>34.727467373136598</v>
      </c>
      <c r="AN172">
        <v>34.694936431498668</v>
      </c>
      <c r="AO172">
        <v>34.909224792512099</v>
      </c>
      <c r="AP172">
        <v>34.7654121542013</v>
      </c>
      <c r="AQ172">
        <v>34.700049039671569</v>
      </c>
      <c r="AR172">
        <v>35.32321004600756</v>
      </c>
      <c r="AS172">
        <v>34.890334976687186</v>
      </c>
      <c r="AT172">
        <v>35.539928556826339</v>
      </c>
      <c r="AU172">
        <v>34.880608308600429</v>
      </c>
      <c r="AV172">
        <v>35.70960065095823</v>
      </c>
      <c r="AW172">
        <v>35.213741398538346</v>
      </c>
      <c r="AX172">
        <v>34.879318261105652</v>
      </c>
      <c r="AY172">
        <v>34.776233408211752</v>
      </c>
      <c r="AZ172">
        <v>35.021150125067571</v>
      </c>
    </row>
    <row r="173" spans="2:52" x14ac:dyDescent="0.25">
      <c r="B173">
        <v>2048</v>
      </c>
      <c r="C173">
        <v>50.215563174477204</v>
      </c>
      <c r="D173">
        <v>46.275667105806576</v>
      </c>
      <c r="E173">
        <v>44.557681658572363</v>
      </c>
      <c r="F173">
        <v>45.627611895301278</v>
      </c>
      <c r="G173">
        <v>53.537454932528739</v>
      </c>
      <c r="H173">
        <v>42.720174960317038</v>
      </c>
      <c r="I173">
        <v>48.432493146193792</v>
      </c>
      <c r="J173">
        <v>48.763664537178407</v>
      </c>
      <c r="K173">
        <v>46.063566056271128</v>
      </c>
      <c r="L173">
        <v>45.516530393786724</v>
      </c>
      <c r="M173">
        <v>45.595955878550647</v>
      </c>
      <c r="N173">
        <v>49.928071332251129</v>
      </c>
      <c r="O173">
        <v>43.301551407290177</v>
      </c>
      <c r="P173">
        <v>50.874770460111769</v>
      </c>
      <c r="Q173">
        <v>44.20433897488472</v>
      </c>
      <c r="R173">
        <v>48.603597287264712</v>
      </c>
      <c r="T173">
        <v>37.604352016034611</v>
      </c>
      <c r="U173">
        <v>36.457104136892703</v>
      </c>
      <c r="V173">
        <v>35.936913262853963</v>
      </c>
      <c r="W173">
        <v>35.820969650878226</v>
      </c>
      <c r="X173">
        <v>36.414487610429674</v>
      </c>
      <c r="Y173">
        <v>35.848413807856723</v>
      </c>
      <c r="Z173">
        <v>36.592244411338889</v>
      </c>
      <c r="AA173">
        <v>37.025010804915745</v>
      </c>
      <c r="AB173">
        <v>36.739290706917089</v>
      </c>
      <c r="AC173">
        <v>36.921701637879281</v>
      </c>
      <c r="AD173">
        <v>36.7960183130199</v>
      </c>
      <c r="AE173">
        <v>38.936722676112232</v>
      </c>
      <c r="AF173">
        <v>36.671334119402559</v>
      </c>
      <c r="AG173">
        <v>37.062548785072224</v>
      </c>
      <c r="AH173">
        <v>36.178714098199293</v>
      </c>
      <c r="AI173">
        <v>36.991258040826381</v>
      </c>
      <c r="AK173">
        <v>35.130597601205153</v>
      </c>
      <c r="AL173">
        <v>35.343008863929867</v>
      </c>
      <c r="AM173">
        <v>35.008541227691239</v>
      </c>
      <c r="AN173">
        <v>34.988724636326083</v>
      </c>
      <c r="AO173">
        <v>35.1585459523344</v>
      </c>
      <c r="AP173">
        <v>35.053453523994641</v>
      </c>
      <c r="AQ173">
        <v>34.968331412493924</v>
      </c>
      <c r="AR173">
        <v>35.550552030114979</v>
      </c>
      <c r="AS173">
        <v>35.163729490471326</v>
      </c>
      <c r="AT173">
        <v>35.739045102039135</v>
      </c>
      <c r="AU173">
        <v>35.146764163992742</v>
      </c>
      <c r="AV173">
        <v>36.002604954622107</v>
      </c>
      <c r="AW173">
        <v>35.478787397199703</v>
      </c>
      <c r="AX173">
        <v>35.160130545732898</v>
      </c>
      <c r="AY173">
        <v>35.029712804693212</v>
      </c>
      <c r="AZ173">
        <v>35.277641920278441</v>
      </c>
    </row>
    <row r="174" spans="2:52" x14ac:dyDescent="0.25">
      <c r="B174">
        <v>2049</v>
      </c>
      <c r="C174">
        <v>49.898079904621405</v>
      </c>
      <c r="D174">
        <v>46.232912620280302</v>
      </c>
      <c r="E174">
        <v>44.306896441209155</v>
      </c>
      <c r="F174">
        <v>45.48800027802028</v>
      </c>
      <c r="G174">
        <v>53.121390543182706</v>
      </c>
      <c r="H174">
        <v>42.465051629572187</v>
      </c>
      <c r="I174">
        <v>48.221369172850572</v>
      </c>
      <c r="J174">
        <v>48.526159804277341</v>
      </c>
      <c r="K174">
        <v>45.861336172047146</v>
      </c>
      <c r="L174">
        <v>45.154190318337577</v>
      </c>
      <c r="M174">
        <v>45.414112824950791</v>
      </c>
      <c r="N174">
        <v>49.746865383059983</v>
      </c>
      <c r="O174">
        <v>43.182112608933174</v>
      </c>
      <c r="P174">
        <v>50.536181261166938</v>
      </c>
      <c r="Q174">
        <v>44.148967286828594</v>
      </c>
      <c r="R174">
        <v>48.36094921447642</v>
      </c>
      <c r="T174">
        <v>37.000313590722627</v>
      </c>
      <c r="U174">
        <v>36.459249387333777</v>
      </c>
      <c r="V174">
        <v>35.961873092681543</v>
      </c>
      <c r="W174">
        <v>35.833206220785812</v>
      </c>
      <c r="X174">
        <v>36.450727548107714</v>
      </c>
      <c r="Y174">
        <v>35.873779030073024</v>
      </c>
      <c r="Z174">
        <v>36.529677919739306</v>
      </c>
      <c r="AA174">
        <v>37.030565235531668</v>
      </c>
      <c r="AB174">
        <v>36.786981793161623</v>
      </c>
      <c r="AC174">
        <v>36.975063234739807</v>
      </c>
      <c r="AD174">
        <v>36.732164173291672</v>
      </c>
      <c r="AE174">
        <v>38.864167708848221</v>
      </c>
      <c r="AF174">
        <v>36.694191744908935</v>
      </c>
      <c r="AG174">
        <v>36.87768787485696</v>
      </c>
      <c r="AH174">
        <v>36.172327375896039</v>
      </c>
      <c r="AI174">
        <v>36.809250981135641</v>
      </c>
      <c r="AK174">
        <v>35.370600503942498</v>
      </c>
      <c r="AL174">
        <v>35.615161477714622</v>
      </c>
      <c r="AM174">
        <v>35.289615082245888</v>
      </c>
      <c r="AN174">
        <v>35.282512841153498</v>
      </c>
      <c r="AO174">
        <v>35.407867112156694</v>
      </c>
      <c r="AP174">
        <v>35.341494893787974</v>
      </c>
      <c r="AQ174">
        <v>35.23661378531628</v>
      </c>
      <c r="AR174">
        <v>35.777894014222404</v>
      </c>
      <c r="AS174">
        <v>35.437124004255473</v>
      </c>
      <c r="AT174">
        <v>35.938161647251938</v>
      </c>
      <c r="AU174">
        <v>35.412920019385048</v>
      </c>
      <c r="AV174">
        <v>36.295609258285978</v>
      </c>
      <c r="AW174">
        <v>35.74383339586106</v>
      </c>
      <c r="AX174">
        <v>35.440942830360143</v>
      </c>
      <c r="AY174">
        <v>35.283192201174664</v>
      </c>
      <c r="AZ174">
        <v>35.534133715489318</v>
      </c>
    </row>
    <row r="175" spans="2:52" x14ac:dyDescent="0.25">
      <c r="B175">
        <v>2050</v>
      </c>
      <c r="C175">
        <v>49.580596634765598</v>
      </c>
      <c r="D175">
        <v>46.190158134754029</v>
      </c>
      <c r="E175">
        <v>44.056111223845946</v>
      </c>
      <c r="F175">
        <v>45.348388660739289</v>
      </c>
      <c r="G175">
        <v>52.705326153836666</v>
      </c>
      <c r="H175">
        <v>42.209928298827329</v>
      </c>
      <c r="I175">
        <v>48.010245199507345</v>
      </c>
      <c r="J175">
        <v>48.288655071376283</v>
      </c>
      <c r="K175">
        <v>45.659106287823157</v>
      </c>
      <c r="L175">
        <v>44.791850242888437</v>
      </c>
      <c r="M175">
        <v>45.232269771350929</v>
      </c>
      <c r="N175">
        <v>49.565659433868838</v>
      </c>
      <c r="O175">
        <v>43.062673810576165</v>
      </c>
      <c r="P175">
        <v>50.1975920622221</v>
      </c>
      <c r="Q175">
        <v>44.093595598772467</v>
      </c>
      <c r="R175">
        <v>48.118301141688136</v>
      </c>
      <c r="T175">
        <v>36.39627516541065</v>
      </c>
      <c r="U175">
        <v>36.461394637774852</v>
      </c>
      <c r="V175">
        <v>35.986832922509123</v>
      </c>
      <c r="W175">
        <v>35.845442790693397</v>
      </c>
      <c r="X175">
        <v>36.486967485785755</v>
      </c>
      <c r="Y175">
        <v>35.899144252289325</v>
      </c>
      <c r="Z175">
        <v>36.467111428139731</v>
      </c>
      <c r="AA175">
        <v>37.036119666147592</v>
      </c>
      <c r="AB175">
        <v>36.834672879406156</v>
      </c>
      <c r="AC175">
        <v>37.02842483160034</v>
      </c>
      <c r="AD175">
        <v>36.668310033563444</v>
      </c>
      <c r="AE175">
        <v>38.791612741584217</v>
      </c>
      <c r="AF175">
        <v>36.71704937041531</v>
      </c>
      <c r="AG175">
        <v>36.692826964641696</v>
      </c>
      <c r="AH175">
        <v>36.165940653592791</v>
      </c>
      <c r="AI175">
        <v>36.627243921444894</v>
      </c>
      <c r="AK175">
        <v>35.61060340667985</v>
      </c>
      <c r="AL175">
        <v>35.887314091499384</v>
      </c>
      <c r="AM175">
        <v>35.570688936800536</v>
      </c>
      <c r="AN175">
        <v>35.576301045980912</v>
      </c>
      <c r="AO175">
        <v>35.657188271978988</v>
      </c>
      <c r="AP175">
        <v>35.629536263581315</v>
      </c>
      <c r="AQ175">
        <v>35.504896158138635</v>
      </c>
      <c r="AR175">
        <v>36.005235998329823</v>
      </c>
      <c r="AS175">
        <v>35.710518518039613</v>
      </c>
      <c r="AT175">
        <v>36.137278192464734</v>
      </c>
      <c r="AU175">
        <v>35.679075874777361</v>
      </c>
      <c r="AV175">
        <v>36.588613561949849</v>
      </c>
      <c r="AW175">
        <v>36.008879394522424</v>
      </c>
      <c r="AX175">
        <v>35.721755114987388</v>
      </c>
      <c r="AY175">
        <v>35.536671597656124</v>
      </c>
      <c r="AZ175">
        <v>35.790625510700195</v>
      </c>
    </row>
    <row r="177" spans="2:52" x14ac:dyDescent="0.25">
      <c r="B177" t="s">
        <v>5</v>
      </c>
      <c r="T177" t="s">
        <v>3</v>
      </c>
      <c r="AK177" t="s">
        <v>4</v>
      </c>
    </row>
    <row r="178" spans="2:52" x14ac:dyDescent="0.25">
      <c r="B178" t="s">
        <v>25</v>
      </c>
      <c r="C178" t="s">
        <v>6</v>
      </c>
      <c r="D178" t="s">
        <v>7</v>
      </c>
      <c r="E178" t="s">
        <v>8</v>
      </c>
      <c r="F178" t="s">
        <v>9</v>
      </c>
      <c r="G178" t="s">
        <v>10</v>
      </c>
      <c r="H178" t="s">
        <v>11</v>
      </c>
      <c r="I178" t="s">
        <v>12</v>
      </c>
      <c r="J178" t="s">
        <v>24</v>
      </c>
      <c r="K178" t="s">
        <v>13</v>
      </c>
      <c r="L178" t="s">
        <v>14</v>
      </c>
      <c r="M178" t="s">
        <v>15</v>
      </c>
      <c r="N178" t="s">
        <v>16</v>
      </c>
      <c r="O178" t="s">
        <v>17</v>
      </c>
      <c r="P178" t="s">
        <v>18</v>
      </c>
      <c r="Q178" t="s">
        <v>19</v>
      </c>
      <c r="R178" t="s">
        <v>20</v>
      </c>
      <c r="T178" t="s">
        <v>6</v>
      </c>
      <c r="U178" t="s">
        <v>7</v>
      </c>
      <c r="V178" t="s">
        <v>8</v>
      </c>
      <c r="W178" t="s">
        <v>9</v>
      </c>
      <c r="X178" t="s">
        <v>10</v>
      </c>
      <c r="Y178" t="s">
        <v>11</v>
      </c>
      <c r="Z178" t="s">
        <v>12</v>
      </c>
      <c r="AA178" t="s">
        <v>24</v>
      </c>
      <c r="AB178" t="s">
        <v>13</v>
      </c>
      <c r="AC178" t="s">
        <v>14</v>
      </c>
      <c r="AD178" t="s">
        <v>15</v>
      </c>
      <c r="AE178" t="s">
        <v>16</v>
      </c>
      <c r="AF178" t="s">
        <v>17</v>
      </c>
      <c r="AG178" t="s">
        <v>18</v>
      </c>
      <c r="AH178" t="s">
        <v>19</v>
      </c>
      <c r="AI178" t="s">
        <v>20</v>
      </c>
      <c r="AK178" t="s">
        <v>6</v>
      </c>
      <c r="AL178" t="s">
        <v>7</v>
      </c>
      <c r="AM178" t="s">
        <v>8</v>
      </c>
      <c r="AN178" t="s">
        <v>9</v>
      </c>
      <c r="AO178" t="s">
        <v>10</v>
      </c>
      <c r="AP178" t="s">
        <v>11</v>
      </c>
      <c r="AQ178" t="s">
        <v>12</v>
      </c>
      <c r="AR178" t="s">
        <v>24</v>
      </c>
      <c r="AS178" t="s">
        <v>13</v>
      </c>
      <c r="AT178" t="s">
        <v>14</v>
      </c>
      <c r="AU178" t="s">
        <v>15</v>
      </c>
      <c r="AV178" t="s">
        <v>16</v>
      </c>
      <c r="AW178" t="s">
        <v>17</v>
      </c>
      <c r="AX178" t="s">
        <v>18</v>
      </c>
      <c r="AY178" t="s">
        <v>19</v>
      </c>
      <c r="AZ178" t="s">
        <v>20</v>
      </c>
    </row>
    <row r="179" spans="2:52" x14ac:dyDescent="0.25">
      <c r="B179">
        <v>2010</v>
      </c>
      <c r="C179">
        <v>76.571200364521289</v>
      </c>
      <c r="D179">
        <v>47.347728494500466</v>
      </c>
      <c r="E179">
        <v>59.616355615082483</v>
      </c>
      <c r="F179">
        <v>73.926461560449724</v>
      </c>
      <c r="G179">
        <v>93.38739363851478</v>
      </c>
      <c r="H179">
        <v>39.278005693964694</v>
      </c>
      <c r="I179">
        <v>60.911416892199014</v>
      </c>
      <c r="J179">
        <v>62.31738212803198</v>
      </c>
      <c r="K179">
        <v>52.256676181597122</v>
      </c>
      <c r="L179">
        <v>62.570504735616019</v>
      </c>
      <c r="M179">
        <v>65.492293529091853</v>
      </c>
      <c r="N179">
        <v>58.670108451924833</v>
      </c>
      <c r="O179">
        <v>40.367095047067117</v>
      </c>
      <c r="P179">
        <v>80.567273197711231</v>
      </c>
      <c r="Q179">
        <v>56.131133693202159</v>
      </c>
      <c r="R179">
        <v>61.534621880650825</v>
      </c>
      <c r="T179">
        <v>76.511675464657714</v>
      </c>
      <c r="U179">
        <v>47.172143999500889</v>
      </c>
      <c r="V179">
        <v>59.55158648830691</v>
      </c>
      <c r="W179">
        <v>73.79807510765815</v>
      </c>
      <c r="X179">
        <v>93.262996586331212</v>
      </c>
      <c r="Y179">
        <v>39.04932784072512</v>
      </c>
      <c r="Z179">
        <v>60.851891992335453</v>
      </c>
      <c r="AA179">
        <v>62.237945739080402</v>
      </c>
      <c r="AB179">
        <v>52.069928467685557</v>
      </c>
      <c r="AC179">
        <v>62.406793738568446</v>
      </c>
      <c r="AD179">
        <v>65.354318309260279</v>
      </c>
      <c r="AE179">
        <v>58.500762574493265</v>
      </c>
      <c r="AF179">
        <v>40.150645831299549</v>
      </c>
      <c r="AG179">
        <v>80.507748297847655</v>
      </c>
      <c r="AH179">
        <v>55.88287581442659</v>
      </c>
      <c r="AI179">
        <v>61.373136424595259</v>
      </c>
      <c r="AJ179">
        <v>0</v>
      </c>
      <c r="AK179">
        <v>76.367428606543925</v>
      </c>
      <c r="AL179">
        <v>47.027897141387101</v>
      </c>
      <c r="AM179">
        <v>59.407339630193121</v>
      </c>
      <c r="AN179">
        <v>73.653828249544361</v>
      </c>
      <c r="AO179">
        <v>93.118749728217409</v>
      </c>
      <c r="AP179">
        <v>38.905080982611331</v>
      </c>
      <c r="AQ179">
        <v>60.70764513422165</v>
      </c>
      <c r="AR179">
        <v>62.093698880966613</v>
      </c>
      <c r="AS179">
        <v>51.925681609571761</v>
      </c>
      <c r="AT179">
        <v>62.262546880454657</v>
      </c>
      <c r="AU179">
        <v>65.21007145114649</v>
      </c>
      <c r="AV179">
        <v>58.356515716379469</v>
      </c>
      <c r="AW179">
        <v>40.006398973185753</v>
      </c>
      <c r="AX179">
        <v>80.363501439733867</v>
      </c>
      <c r="AY179">
        <v>55.738628956312795</v>
      </c>
      <c r="AZ179">
        <v>61.228889566481463</v>
      </c>
    </row>
    <row r="180" spans="2:52" x14ac:dyDescent="0.25">
      <c r="B180">
        <v>2011</v>
      </c>
      <c r="C180">
        <v>76.571200364521289</v>
      </c>
      <c r="D180">
        <v>47.347728494500466</v>
      </c>
      <c r="E180">
        <v>59.616355615082483</v>
      </c>
      <c r="F180">
        <v>73.926461560449724</v>
      </c>
      <c r="G180">
        <v>93.38739363851478</v>
      </c>
      <c r="H180">
        <v>39.278005693964694</v>
      </c>
      <c r="I180">
        <v>60.911416892199014</v>
      </c>
      <c r="J180">
        <v>62.31738212803198</v>
      </c>
      <c r="K180">
        <v>52.256676181597122</v>
      </c>
      <c r="L180">
        <v>62.570504735616019</v>
      </c>
      <c r="M180">
        <v>65.492293529091853</v>
      </c>
      <c r="N180">
        <v>58.670108451924833</v>
      </c>
      <c r="O180">
        <v>40.367095047067117</v>
      </c>
      <c r="P180">
        <v>80.567273197711231</v>
      </c>
      <c r="Q180">
        <v>56.131133693202159</v>
      </c>
      <c r="R180">
        <v>61.534621880650825</v>
      </c>
      <c r="T180">
        <v>76.511675464657714</v>
      </c>
      <c r="U180">
        <v>47.172143999500889</v>
      </c>
      <c r="V180">
        <v>59.55158648830691</v>
      </c>
      <c r="W180">
        <v>73.79807510765815</v>
      </c>
      <c r="X180">
        <v>93.262996586331212</v>
      </c>
      <c r="Y180">
        <v>39.04932784072512</v>
      </c>
      <c r="Z180">
        <v>60.851891992335453</v>
      </c>
      <c r="AA180">
        <v>62.237945739080402</v>
      </c>
      <c r="AB180">
        <v>52.069928467685557</v>
      </c>
      <c r="AC180">
        <v>62.406793738568446</v>
      </c>
      <c r="AD180">
        <v>65.354318309260279</v>
      </c>
      <c r="AE180">
        <v>58.500762574493265</v>
      </c>
      <c r="AF180">
        <v>40.150645831299549</v>
      </c>
      <c r="AG180">
        <v>80.507748297847655</v>
      </c>
      <c r="AH180">
        <v>55.88287581442659</v>
      </c>
      <c r="AI180">
        <v>61.373136424595259</v>
      </c>
      <c r="AJ180">
        <v>0</v>
      </c>
      <c r="AK180">
        <v>76.367428606543925</v>
      </c>
      <c r="AL180">
        <v>47.027897141387101</v>
      </c>
      <c r="AM180">
        <v>59.407339630193121</v>
      </c>
      <c r="AN180">
        <v>73.653828249544361</v>
      </c>
      <c r="AO180">
        <v>93.118749728217409</v>
      </c>
      <c r="AP180">
        <v>38.905080982611331</v>
      </c>
      <c r="AQ180">
        <v>60.70764513422165</v>
      </c>
      <c r="AR180">
        <v>62.093698880966613</v>
      </c>
      <c r="AS180">
        <v>51.925681609571761</v>
      </c>
      <c r="AT180">
        <v>62.262546880454657</v>
      </c>
      <c r="AU180">
        <v>65.21007145114649</v>
      </c>
      <c r="AV180">
        <v>58.356515716379469</v>
      </c>
      <c r="AW180">
        <v>40.006398973185753</v>
      </c>
      <c r="AX180">
        <v>80.363501439733867</v>
      </c>
      <c r="AY180">
        <v>55.738628956312795</v>
      </c>
      <c r="AZ180">
        <v>61.228889566481463</v>
      </c>
    </row>
    <row r="181" spans="2:52" x14ac:dyDescent="0.25">
      <c r="B181">
        <v>2012</v>
      </c>
      <c r="C181">
        <v>76.571200364521289</v>
      </c>
      <c r="D181">
        <v>47.347728494500466</v>
      </c>
      <c r="E181">
        <v>59.616355615082483</v>
      </c>
      <c r="F181">
        <v>73.926461560449724</v>
      </c>
      <c r="G181">
        <v>93.38739363851478</v>
      </c>
      <c r="H181">
        <v>39.278005693964694</v>
      </c>
      <c r="I181">
        <v>60.911416892199014</v>
      </c>
      <c r="J181">
        <v>62.31738212803198</v>
      </c>
      <c r="K181">
        <v>52.256676181597122</v>
      </c>
      <c r="L181">
        <v>62.570504735616019</v>
      </c>
      <c r="M181">
        <v>65.492293529091853</v>
      </c>
      <c r="N181">
        <v>58.670108451924833</v>
      </c>
      <c r="O181">
        <v>40.367095047067117</v>
      </c>
      <c r="P181">
        <v>80.567273197711231</v>
      </c>
      <c r="Q181">
        <v>56.131133693202159</v>
      </c>
      <c r="R181">
        <v>61.534621880650825</v>
      </c>
      <c r="T181">
        <v>76.511675464657714</v>
      </c>
      <c r="U181">
        <v>47.172143999500889</v>
      </c>
      <c r="V181">
        <v>59.55158648830691</v>
      </c>
      <c r="W181">
        <v>73.79807510765815</v>
      </c>
      <c r="X181">
        <v>93.262996586331212</v>
      </c>
      <c r="Y181">
        <v>39.04932784072512</v>
      </c>
      <c r="Z181">
        <v>60.851891992335453</v>
      </c>
      <c r="AA181">
        <v>62.237945739080402</v>
      </c>
      <c r="AB181">
        <v>52.069928467685557</v>
      </c>
      <c r="AC181">
        <v>62.406793738568446</v>
      </c>
      <c r="AD181">
        <v>65.354318309260279</v>
      </c>
      <c r="AE181">
        <v>58.500762574493265</v>
      </c>
      <c r="AF181">
        <v>40.150645831299549</v>
      </c>
      <c r="AG181">
        <v>80.507748297847655</v>
      </c>
      <c r="AH181">
        <v>55.88287581442659</v>
      </c>
      <c r="AI181">
        <v>61.373136424595259</v>
      </c>
      <c r="AJ181">
        <v>0</v>
      </c>
      <c r="AK181">
        <v>76.367428606543925</v>
      </c>
      <c r="AL181">
        <v>47.027897141387101</v>
      </c>
      <c r="AM181">
        <v>59.407339630193121</v>
      </c>
      <c r="AN181">
        <v>73.653828249544361</v>
      </c>
      <c r="AO181">
        <v>93.118749728217409</v>
      </c>
      <c r="AP181">
        <v>38.905080982611331</v>
      </c>
      <c r="AQ181">
        <v>60.70764513422165</v>
      </c>
      <c r="AR181">
        <v>62.093698880966613</v>
      </c>
      <c r="AS181">
        <v>51.925681609571761</v>
      </c>
      <c r="AT181">
        <v>62.262546880454657</v>
      </c>
      <c r="AU181">
        <v>65.21007145114649</v>
      </c>
      <c r="AV181">
        <v>58.356515716379469</v>
      </c>
      <c r="AW181">
        <v>40.006398973185753</v>
      </c>
      <c r="AX181">
        <v>80.363501439733867</v>
      </c>
      <c r="AY181">
        <v>55.738628956312795</v>
      </c>
      <c r="AZ181">
        <v>61.228889566481463</v>
      </c>
    </row>
    <row r="182" spans="2:52" x14ac:dyDescent="0.25">
      <c r="B182">
        <v>2013</v>
      </c>
      <c r="C182">
        <v>76.571200364521289</v>
      </c>
      <c r="D182">
        <v>47.347728494500466</v>
      </c>
      <c r="E182">
        <v>59.616355615082483</v>
      </c>
      <c r="F182">
        <v>73.926461560449724</v>
      </c>
      <c r="G182">
        <v>93.38739363851478</v>
      </c>
      <c r="H182">
        <v>39.278005693964694</v>
      </c>
      <c r="I182">
        <v>60.911416892199014</v>
      </c>
      <c r="J182">
        <v>62.31738212803198</v>
      </c>
      <c r="K182">
        <v>52.256676181597122</v>
      </c>
      <c r="L182">
        <v>62.570504735616019</v>
      </c>
      <c r="M182">
        <v>65.492293529091853</v>
      </c>
      <c r="N182">
        <v>58.670108451924833</v>
      </c>
      <c r="O182">
        <v>40.367095047067117</v>
      </c>
      <c r="P182">
        <v>80.567273197711231</v>
      </c>
      <c r="Q182">
        <v>56.131133693202159</v>
      </c>
      <c r="R182">
        <v>61.534621880650825</v>
      </c>
      <c r="T182">
        <v>76.511675464657714</v>
      </c>
      <c r="U182">
        <v>47.172143999500889</v>
      </c>
      <c r="V182">
        <v>59.55158648830691</v>
      </c>
      <c r="W182">
        <v>73.79807510765815</v>
      </c>
      <c r="X182">
        <v>93.262996586331212</v>
      </c>
      <c r="Y182">
        <v>39.04932784072512</v>
      </c>
      <c r="Z182">
        <v>60.851891992335453</v>
      </c>
      <c r="AA182">
        <v>62.237945739080402</v>
      </c>
      <c r="AB182">
        <v>52.069928467685557</v>
      </c>
      <c r="AC182">
        <v>62.406793738568446</v>
      </c>
      <c r="AD182">
        <v>65.354318309260279</v>
      </c>
      <c r="AE182">
        <v>58.500762574493265</v>
      </c>
      <c r="AF182">
        <v>40.150645831299549</v>
      </c>
      <c r="AG182">
        <v>80.507748297847655</v>
      </c>
      <c r="AH182">
        <v>55.88287581442659</v>
      </c>
      <c r="AI182">
        <v>61.373136424595259</v>
      </c>
      <c r="AJ182">
        <v>0</v>
      </c>
      <c r="AK182">
        <v>76.367428606543925</v>
      </c>
      <c r="AL182">
        <v>47.027897141387101</v>
      </c>
      <c r="AM182">
        <v>59.407339630193121</v>
      </c>
      <c r="AN182">
        <v>73.653828249544361</v>
      </c>
      <c r="AO182">
        <v>93.118749728217409</v>
      </c>
      <c r="AP182">
        <v>38.905080982611331</v>
      </c>
      <c r="AQ182">
        <v>60.70764513422165</v>
      </c>
      <c r="AR182">
        <v>62.093698880966613</v>
      </c>
      <c r="AS182">
        <v>51.925681609571761</v>
      </c>
      <c r="AT182">
        <v>62.262546880454657</v>
      </c>
      <c r="AU182">
        <v>65.21007145114649</v>
      </c>
      <c r="AV182">
        <v>58.356515716379469</v>
      </c>
      <c r="AW182">
        <v>40.006398973185753</v>
      </c>
      <c r="AX182">
        <v>80.363501439733867</v>
      </c>
      <c r="AY182">
        <v>55.738628956312795</v>
      </c>
      <c r="AZ182">
        <v>61.228889566481463</v>
      </c>
    </row>
    <row r="183" spans="2:52" x14ac:dyDescent="0.25">
      <c r="B183">
        <v>2014</v>
      </c>
      <c r="C183">
        <v>76.571200364521289</v>
      </c>
      <c r="D183">
        <v>47.347728494500466</v>
      </c>
      <c r="E183">
        <v>59.616355615082483</v>
      </c>
      <c r="F183">
        <v>73.926461560449724</v>
      </c>
      <c r="G183">
        <v>93.38739363851478</v>
      </c>
      <c r="H183">
        <v>39.278005693964694</v>
      </c>
      <c r="I183">
        <v>60.911416892199014</v>
      </c>
      <c r="J183">
        <v>62.31738212803198</v>
      </c>
      <c r="K183">
        <v>52.256676181597122</v>
      </c>
      <c r="L183">
        <v>62.570504735616019</v>
      </c>
      <c r="M183">
        <v>65.492293529091853</v>
      </c>
      <c r="N183">
        <v>58.670108451924833</v>
      </c>
      <c r="O183">
        <v>40.367095047067117</v>
      </c>
      <c r="P183">
        <v>80.567273197711231</v>
      </c>
      <c r="Q183">
        <v>56.131133693202159</v>
      </c>
      <c r="R183">
        <v>61.534621880650825</v>
      </c>
      <c r="T183">
        <v>76.511675464657714</v>
      </c>
      <c r="U183">
        <v>47.172143999500889</v>
      </c>
      <c r="V183">
        <v>59.55158648830691</v>
      </c>
      <c r="W183">
        <v>73.79807510765815</v>
      </c>
      <c r="X183">
        <v>93.262996586331212</v>
      </c>
      <c r="Y183">
        <v>39.04932784072512</v>
      </c>
      <c r="Z183">
        <v>60.851891992335453</v>
      </c>
      <c r="AA183">
        <v>62.237945739080402</v>
      </c>
      <c r="AB183">
        <v>52.069928467685557</v>
      </c>
      <c r="AC183">
        <v>62.406793738568446</v>
      </c>
      <c r="AD183">
        <v>65.354318309260279</v>
      </c>
      <c r="AE183">
        <v>58.500762574493265</v>
      </c>
      <c r="AF183">
        <v>40.150645831299549</v>
      </c>
      <c r="AG183">
        <v>80.507748297847655</v>
      </c>
      <c r="AH183">
        <v>55.88287581442659</v>
      </c>
      <c r="AI183">
        <v>61.373136424595259</v>
      </c>
      <c r="AJ183">
        <v>0</v>
      </c>
      <c r="AK183">
        <v>76.367428606543925</v>
      </c>
      <c r="AL183">
        <v>47.027897141387101</v>
      </c>
      <c r="AM183">
        <v>59.407339630193121</v>
      </c>
      <c r="AN183">
        <v>73.653828249544361</v>
      </c>
      <c r="AO183">
        <v>93.118749728217409</v>
      </c>
      <c r="AP183">
        <v>38.905080982611331</v>
      </c>
      <c r="AQ183">
        <v>60.70764513422165</v>
      </c>
      <c r="AR183">
        <v>62.093698880966613</v>
      </c>
      <c r="AS183">
        <v>51.925681609571761</v>
      </c>
      <c r="AT183">
        <v>62.262546880454657</v>
      </c>
      <c r="AU183">
        <v>65.21007145114649</v>
      </c>
      <c r="AV183">
        <v>58.356515716379469</v>
      </c>
      <c r="AW183">
        <v>40.006398973185753</v>
      </c>
      <c r="AX183">
        <v>80.363501439733867</v>
      </c>
      <c r="AY183">
        <v>55.738628956312795</v>
      </c>
      <c r="AZ183">
        <v>61.228889566481463</v>
      </c>
    </row>
    <row r="184" spans="2:52" x14ac:dyDescent="0.25">
      <c r="B184">
        <v>2015</v>
      </c>
      <c r="C184">
        <v>76.571200364521289</v>
      </c>
      <c r="D184">
        <v>47.347728494500466</v>
      </c>
      <c r="E184">
        <v>59.616355615082483</v>
      </c>
      <c r="F184">
        <v>73.926461560449724</v>
      </c>
      <c r="G184">
        <v>93.38739363851478</v>
      </c>
      <c r="H184">
        <v>39.278005693964694</v>
      </c>
      <c r="I184">
        <v>60.911416892199014</v>
      </c>
      <c r="J184">
        <v>62.31738212803198</v>
      </c>
      <c r="K184">
        <v>52.256676181597122</v>
      </c>
      <c r="L184">
        <v>62.570504735616019</v>
      </c>
      <c r="M184">
        <v>65.492293529091853</v>
      </c>
      <c r="N184">
        <v>58.670108451924833</v>
      </c>
      <c r="O184">
        <v>40.367095047067117</v>
      </c>
      <c r="P184">
        <v>80.567273197711231</v>
      </c>
      <c r="Q184">
        <v>56.131133693202159</v>
      </c>
      <c r="R184">
        <v>61.534621880650825</v>
      </c>
      <c r="T184">
        <v>76.511675464657714</v>
      </c>
      <c r="U184">
        <v>47.172143999500889</v>
      </c>
      <c r="V184">
        <v>59.55158648830691</v>
      </c>
      <c r="W184">
        <v>73.79807510765815</v>
      </c>
      <c r="X184">
        <v>93.262996586331212</v>
      </c>
      <c r="Y184">
        <v>39.04932784072512</v>
      </c>
      <c r="Z184">
        <v>60.851891992335453</v>
      </c>
      <c r="AA184">
        <v>62.237945739080402</v>
      </c>
      <c r="AB184">
        <v>52.069928467685557</v>
      </c>
      <c r="AC184">
        <v>62.406793738568446</v>
      </c>
      <c r="AD184">
        <v>65.354318309260279</v>
      </c>
      <c r="AE184">
        <v>58.500762574493265</v>
      </c>
      <c r="AF184">
        <v>40.150645831299549</v>
      </c>
      <c r="AG184">
        <v>80.507748297847655</v>
      </c>
      <c r="AH184">
        <v>55.88287581442659</v>
      </c>
      <c r="AI184">
        <v>61.373136424595259</v>
      </c>
      <c r="AJ184">
        <v>0</v>
      </c>
      <c r="AK184">
        <v>76.367428606543925</v>
      </c>
      <c r="AL184">
        <v>47.027897141387101</v>
      </c>
      <c r="AM184">
        <v>59.407339630193121</v>
      </c>
      <c r="AN184">
        <v>73.653828249544361</v>
      </c>
      <c r="AO184">
        <v>93.118749728217409</v>
      </c>
      <c r="AP184">
        <v>38.905080982611331</v>
      </c>
      <c r="AQ184">
        <v>60.70764513422165</v>
      </c>
      <c r="AR184">
        <v>62.093698880966613</v>
      </c>
      <c r="AS184">
        <v>51.925681609571761</v>
      </c>
      <c r="AT184">
        <v>62.262546880454657</v>
      </c>
      <c r="AU184">
        <v>65.21007145114649</v>
      </c>
      <c r="AV184">
        <v>58.356515716379469</v>
      </c>
      <c r="AW184">
        <v>40.006398973185753</v>
      </c>
      <c r="AX184">
        <v>80.363501439733867</v>
      </c>
      <c r="AY184">
        <v>55.738628956312795</v>
      </c>
      <c r="AZ184">
        <v>61.228889566481463</v>
      </c>
    </row>
    <row r="185" spans="2:52" x14ac:dyDescent="0.25">
      <c r="B185">
        <v>2016</v>
      </c>
      <c r="C185">
        <v>76.571200364521289</v>
      </c>
      <c r="D185">
        <v>47.347728494500466</v>
      </c>
      <c r="E185">
        <v>59.616355615082483</v>
      </c>
      <c r="F185">
        <v>73.926461560449724</v>
      </c>
      <c r="G185">
        <v>93.38739363851478</v>
      </c>
      <c r="H185">
        <v>39.278005693964694</v>
      </c>
      <c r="I185">
        <v>60.911416892199014</v>
      </c>
      <c r="J185">
        <v>62.31738212803198</v>
      </c>
      <c r="K185">
        <v>52.256676181597122</v>
      </c>
      <c r="L185">
        <v>62.570504735616019</v>
      </c>
      <c r="M185">
        <v>65.492293529091853</v>
      </c>
      <c r="N185">
        <v>58.670108451924833</v>
      </c>
      <c r="O185">
        <v>40.367095047067117</v>
      </c>
      <c r="P185">
        <v>80.567273197711231</v>
      </c>
      <c r="Q185">
        <v>56.131133693202159</v>
      </c>
      <c r="R185">
        <v>61.534621880650825</v>
      </c>
      <c r="T185">
        <v>76.511675464657714</v>
      </c>
      <c r="U185">
        <v>47.172143999500889</v>
      </c>
      <c r="V185">
        <v>59.55158648830691</v>
      </c>
      <c r="W185">
        <v>73.79807510765815</v>
      </c>
      <c r="X185">
        <v>93.262996586331212</v>
      </c>
      <c r="Y185">
        <v>39.04932784072512</v>
      </c>
      <c r="Z185">
        <v>60.851891992335453</v>
      </c>
      <c r="AA185">
        <v>62.237945739080402</v>
      </c>
      <c r="AB185">
        <v>52.069928467685557</v>
      </c>
      <c r="AC185">
        <v>62.406793738568446</v>
      </c>
      <c r="AD185">
        <v>65.354318309260279</v>
      </c>
      <c r="AE185">
        <v>58.500762574493265</v>
      </c>
      <c r="AF185">
        <v>40.150645831299549</v>
      </c>
      <c r="AG185">
        <v>80.507748297847655</v>
      </c>
      <c r="AH185">
        <v>55.88287581442659</v>
      </c>
      <c r="AI185">
        <v>61.373136424595259</v>
      </c>
      <c r="AJ185">
        <v>0</v>
      </c>
      <c r="AK185">
        <v>76.367428606543925</v>
      </c>
      <c r="AL185">
        <v>47.027897141387101</v>
      </c>
      <c r="AM185">
        <v>59.407339630193121</v>
      </c>
      <c r="AN185">
        <v>73.653828249544361</v>
      </c>
      <c r="AO185">
        <v>93.118749728217409</v>
      </c>
      <c r="AP185">
        <v>38.905080982611331</v>
      </c>
      <c r="AQ185">
        <v>60.70764513422165</v>
      </c>
      <c r="AR185">
        <v>62.093698880966613</v>
      </c>
      <c r="AS185">
        <v>51.925681609571761</v>
      </c>
      <c r="AT185">
        <v>62.262546880454657</v>
      </c>
      <c r="AU185">
        <v>65.21007145114649</v>
      </c>
      <c r="AV185">
        <v>58.356515716379469</v>
      </c>
      <c r="AW185">
        <v>40.006398973185753</v>
      </c>
      <c r="AX185">
        <v>80.363501439733867</v>
      </c>
      <c r="AY185">
        <v>55.738628956312795</v>
      </c>
      <c r="AZ185">
        <v>61.228889566481463</v>
      </c>
    </row>
    <row r="186" spans="2:52" x14ac:dyDescent="0.25">
      <c r="B186">
        <v>2017</v>
      </c>
      <c r="C186">
        <v>76.571200364521289</v>
      </c>
      <c r="D186">
        <v>47.347728494500466</v>
      </c>
      <c r="E186">
        <v>59.616355615082483</v>
      </c>
      <c r="F186">
        <v>73.926461560449724</v>
      </c>
      <c r="G186">
        <v>93.38739363851478</v>
      </c>
      <c r="H186">
        <v>39.278005693964694</v>
      </c>
      <c r="I186">
        <v>60.911416892199014</v>
      </c>
      <c r="J186">
        <v>62.31738212803198</v>
      </c>
      <c r="K186">
        <v>52.256676181597122</v>
      </c>
      <c r="L186">
        <v>62.570504735616019</v>
      </c>
      <c r="M186">
        <v>65.492293529091853</v>
      </c>
      <c r="N186">
        <v>58.670108451924833</v>
      </c>
      <c r="O186">
        <v>40.367095047067117</v>
      </c>
      <c r="P186">
        <v>80.567273197711231</v>
      </c>
      <c r="Q186">
        <v>56.131133693202159</v>
      </c>
      <c r="R186">
        <v>61.534621880650825</v>
      </c>
      <c r="T186">
        <v>76.511675464657714</v>
      </c>
      <c r="U186">
        <v>47.172143999500889</v>
      </c>
      <c r="V186">
        <v>59.55158648830691</v>
      </c>
      <c r="W186">
        <v>73.79807510765815</v>
      </c>
      <c r="X186">
        <v>93.262996586331212</v>
      </c>
      <c r="Y186">
        <v>39.04932784072512</v>
      </c>
      <c r="Z186">
        <v>60.851891992335453</v>
      </c>
      <c r="AA186">
        <v>62.237945739080402</v>
      </c>
      <c r="AB186">
        <v>52.069928467685557</v>
      </c>
      <c r="AC186">
        <v>62.406793738568446</v>
      </c>
      <c r="AD186">
        <v>65.354318309260279</v>
      </c>
      <c r="AE186">
        <v>58.500762574493265</v>
      </c>
      <c r="AF186">
        <v>40.150645831299549</v>
      </c>
      <c r="AG186">
        <v>80.507748297847655</v>
      </c>
      <c r="AH186">
        <v>55.88287581442659</v>
      </c>
      <c r="AI186">
        <v>61.373136424595259</v>
      </c>
      <c r="AJ186">
        <v>0</v>
      </c>
      <c r="AK186">
        <v>76.367428606543925</v>
      </c>
      <c r="AL186">
        <v>47.027897141387101</v>
      </c>
      <c r="AM186">
        <v>59.407339630193121</v>
      </c>
      <c r="AN186">
        <v>73.653828249544361</v>
      </c>
      <c r="AO186">
        <v>93.118749728217409</v>
      </c>
      <c r="AP186">
        <v>38.905080982611331</v>
      </c>
      <c r="AQ186">
        <v>60.70764513422165</v>
      </c>
      <c r="AR186">
        <v>62.093698880966613</v>
      </c>
      <c r="AS186">
        <v>51.925681609571761</v>
      </c>
      <c r="AT186">
        <v>62.262546880454657</v>
      </c>
      <c r="AU186">
        <v>65.21007145114649</v>
      </c>
      <c r="AV186">
        <v>58.356515716379469</v>
      </c>
      <c r="AW186">
        <v>40.006398973185753</v>
      </c>
      <c r="AX186">
        <v>80.363501439733867</v>
      </c>
      <c r="AY186">
        <v>55.738628956312795</v>
      </c>
      <c r="AZ186">
        <v>61.228889566481463</v>
      </c>
    </row>
    <row r="187" spans="2:52" x14ac:dyDescent="0.25">
      <c r="B187">
        <v>2018</v>
      </c>
      <c r="C187">
        <v>76.571200364521289</v>
      </c>
      <c r="D187">
        <v>47.347728494500466</v>
      </c>
      <c r="E187">
        <v>59.616355615082483</v>
      </c>
      <c r="F187">
        <v>73.926461560449724</v>
      </c>
      <c r="G187">
        <v>93.38739363851478</v>
      </c>
      <c r="H187">
        <v>39.278005693964694</v>
      </c>
      <c r="I187">
        <v>60.911416892199014</v>
      </c>
      <c r="J187">
        <v>62.31738212803198</v>
      </c>
      <c r="K187">
        <v>52.256676181597122</v>
      </c>
      <c r="L187">
        <v>62.570504735616019</v>
      </c>
      <c r="M187">
        <v>65.492293529091853</v>
      </c>
      <c r="N187">
        <v>58.670108451924833</v>
      </c>
      <c r="O187">
        <v>40.367095047067117</v>
      </c>
      <c r="P187">
        <v>80.567273197711231</v>
      </c>
      <c r="Q187">
        <v>56.131133693202159</v>
      </c>
      <c r="R187">
        <v>61.534621880650825</v>
      </c>
      <c r="T187">
        <v>76.511675464657714</v>
      </c>
      <c r="U187">
        <v>47.172143999500889</v>
      </c>
      <c r="V187">
        <v>59.55158648830691</v>
      </c>
      <c r="W187">
        <v>73.79807510765815</v>
      </c>
      <c r="X187">
        <v>93.262996586331212</v>
      </c>
      <c r="Y187">
        <v>39.04932784072512</v>
      </c>
      <c r="Z187">
        <v>60.851891992335453</v>
      </c>
      <c r="AA187">
        <v>62.237945739080402</v>
      </c>
      <c r="AB187">
        <v>52.069928467685557</v>
      </c>
      <c r="AC187">
        <v>62.406793738568446</v>
      </c>
      <c r="AD187">
        <v>65.354318309260279</v>
      </c>
      <c r="AE187">
        <v>58.500762574493265</v>
      </c>
      <c r="AF187">
        <v>40.150645831299549</v>
      </c>
      <c r="AG187">
        <v>80.507748297847655</v>
      </c>
      <c r="AH187">
        <v>55.88287581442659</v>
      </c>
      <c r="AI187">
        <v>61.373136424595259</v>
      </c>
      <c r="AJ187">
        <v>0</v>
      </c>
      <c r="AK187">
        <v>76.367428606543925</v>
      </c>
      <c r="AL187">
        <v>47.027897141387101</v>
      </c>
      <c r="AM187">
        <v>59.407339630193121</v>
      </c>
      <c r="AN187">
        <v>73.653828249544361</v>
      </c>
      <c r="AO187">
        <v>93.118749728217409</v>
      </c>
      <c r="AP187">
        <v>38.905080982611331</v>
      </c>
      <c r="AQ187">
        <v>60.70764513422165</v>
      </c>
      <c r="AR187">
        <v>62.093698880966613</v>
      </c>
      <c r="AS187">
        <v>51.925681609571761</v>
      </c>
      <c r="AT187">
        <v>62.262546880454657</v>
      </c>
      <c r="AU187">
        <v>65.21007145114649</v>
      </c>
      <c r="AV187">
        <v>58.356515716379469</v>
      </c>
      <c r="AW187">
        <v>40.006398973185753</v>
      </c>
      <c r="AX187">
        <v>80.363501439733867</v>
      </c>
      <c r="AY187">
        <v>55.738628956312795</v>
      </c>
      <c r="AZ187">
        <v>61.228889566481463</v>
      </c>
    </row>
    <row r="188" spans="2:52" x14ac:dyDescent="0.25">
      <c r="B188">
        <v>2019</v>
      </c>
      <c r="C188">
        <v>76.571200364521289</v>
      </c>
      <c r="D188">
        <v>47.347728494500466</v>
      </c>
      <c r="E188">
        <v>59.616355615082483</v>
      </c>
      <c r="F188">
        <v>73.926461560449724</v>
      </c>
      <c r="G188">
        <v>93.38739363851478</v>
      </c>
      <c r="H188">
        <v>39.278005693964694</v>
      </c>
      <c r="I188">
        <v>60.911416892199014</v>
      </c>
      <c r="J188">
        <v>62.31738212803198</v>
      </c>
      <c r="K188">
        <v>52.256676181597122</v>
      </c>
      <c r="L188">
        <v>62.570504735616019</v>
      </c>
      <c r="M188">
        <v>65.492293529091853</v>
      </c>
      <c r="N188">
        <v>58.670108451924833</v>
      </c>
      <c r="O188">
        <v>40.367095047067117</v>
      </c>
      <c r="P188">
        <v>80.567273197711231</v>
      </c>
      <c r="Q188">
        <v>56.131133693202159</v>
      </c>
      <c r="R188">
        <v>61.534621880650825</v>
      </c>
      <c r="T188">
        <v>76.511675464657714</v>
      </c>
      <c r="U188">
        <v>47.172143999500889</v>
      </c>
      <c r="V188">
        <v>59.55158648830691</v>
      </c>
      <c r="W188">
        <v>73.79807510765815</v>
      </c>
      <c r="X188">
        <v>93.262996586331212</v>
      </c>
      <c r="Y188">
        <v>39.04932784072512</v>
      </c>
      <c r="Z188">
        <v>60.851891992335453</v>
      </c>
      <c r="AA188">
        <v>62.237945739080402</v>
      </c>
      <c r="AB188">
        <v>52.069928467685557</v>
      </c>
      <c r="AC188">
        <v>62.406793738568446</v>
      </c>
      <c r="AD188">
        <v>65.354318309260279</v>
      </c>
      <c r="AE188">
        <v>58.500762574493265</v>
      </c>
      <c r="AF188">
        <v>40.150645831299549</v>
      </c>
      <c r="AG188">
        <v>80.507748297847655</v>
      </c>
      <c r="AH188">
        <v>55.88287581442659</v>
      </c>
      <c r="AI188">
        <v>61.373136424595259</v>
      </c>
      <c r="AJ188">
        <v>0</v>
      </c>
      <c r="AK188">
        <v>76.367428606543925</v>
      </c>
      <c r="AL188">
        <v>47.027897141387101</v>
      </c>
      <c r="AM188">
        <v>59.407339630193121</v>
      </c>
      <c r="AN188">
        <v>73.653828249544361</v>
      </c>
      <c r="AO188">
        <v>93.118749728217409</v>
      </c>
      <c r="AP188">
        <v>38.905080982611331</v>
      </c>
      <c r="AQ188">
        <v>60.70764513422165</v>
      </c>
      <c r="AR188">
        <v>62.093698880966613</v>
      </c>
      <c r="AS188">
        <v>51.925681609571761</v>
      </c>
      <c r="AT188">
        <v>62.262546880454657</v>
      </c>
      <c r="AU188">
        <v>65.21007145114649</v>
      </c>
      <c r="AV188">
        <v>58.356515716379469</v>
      </c>
      <c r="AW188">
        <v>40.006398973185753</v>
      </c>
      <c r="AX188">
        <v>80.363501439733867</v>
      </c>
      <c r="AY188">
        <v>55.738628956312795</v>
      </c>
      <c r="AZ188">
        <v>61.228889566481463</v>
      </c>
    </row>
    <row r="189" spans="2:52" x14ac:dyDescent="0.25">
      <c r="B189">
        <v>2020</v>
      </c>
      <c r="C189">
        <v>76.571200364521289</v>
      </c>
      <c r="D189">
        <v>47.347728494500466</v>
      </c>
      <c r="E189">
        <v>59.616355615082483</v>
      </c>
      <c r="F189">
        <v>73.926461560449724</v>
      </c>
      <c r="G189">
        <v>93.38739363851478</v>
      </c>
      <c r="H189">
        <v>39.278005693964694</v>
      </c>
      <c r="I189">
        <v>60.911416892199014</v>
      </c>
      <c r="J189">
        <v>62.31738212803198</v>
      </c>
      <c r="K189">
        <v>52.256676181597122</v>
      </c>
      <c r="L189">
        <v>62.570504735616019</v>
      </c>
      <c r="M189">
        <v>65.492293529091853</v>
      </c>
      <c r="N189">
        <v>58.670108451924833</v>
      </c>
      <c r="O189">
        <v>40.367095047067117</v>
      </c>
      <c r="P189">
        <v>80.567273197711231</v>
      </c>
      <c r="Q189">
        <v>56.131133693202159</v>
      </c>
      <c r="R189">
        <v>61.534621880650825</v>
      </c>
      <c r="T189">
        <v>76.511675464657714</v>
      </c>
      <c r="U189">
        <v>47.172143999500889</v>
      </c>
      <c r="V189">
        <v>59.55158648830691</v>
      </c>
      <c r="W189">
        <v>73.79807510765815</v>
      </c>
      <c r="X189">
        <v>93.262996586331212</v>
      </c>
      <c r="Y189">
        <v>39.04932784072512</v>
      </c>
      <c r="Z189">
        <v>60.851891992335453</v>
      </c>
      <c r="AA189">
        <v>62.237945739080402</v>
      </c>
      <c r="AB189">
        <v>52.069928467685557</v>
      </c>
      <c r="AC189">
        <v>62.406793738568446</v>
      </c>
      <c r="AD189">
        <v>65.354318309260279</v>
      </c>
      <c r="AE189">
        <v>58.500762574493265</v>
      </c>
      <c r="AF189">
        <v>40.150645831299549</v>
      </c>
      <c r="AG189">
        <v>80.507748297847655</v>
      </c>
      <c r="AH189">
        <v>55.88287581442659</v>
      </c>
      <c r="AI189">
        <v>61.373136424595259</v>
      </c>
      <c r="AJ189">
        <v>0</v>
      </c>
      <c r="AK189">
        <v>76.367428606543925</v>
      </c>
      <c r="AL189">
        <v>47.027897141387101</v>
      </c>
      <c r="AM189">
        <v>59.407339630193121</v>
      </c>
      <c r="AN189">
        <v>73.653828249544361</v>
      </c>
      <c r="AO189">
        <v>93.118749728217409</v>
      </c>
      <c r="AP189">
        <v>38.905080982611331</v>
      </c>
      <c r="AQ189">
        <v>60.70764513422165</v>
      </c>
      <c r="AR189">
        <v>62.093698880966613</v>
      </c>
      <c r="AS189">
        <v>51.925681609571761</v>
      </c>
      <c r="AT189">
        <v>62.262546880454657</v>
      </c>
      <c r="AU189">
        <v>65.21007145114649</v>
      </c>
      <c r="AV189">
        <v>58.356515716379469</v>
      </c>
      <c r="AW189">
        <v>40.006398973185753</v>
      </c>
      <c r="AX189">
        <v>80.363501439733867</v>
      </c>
      <c r="AY189">
        <v>55.738628956312795</v>
      </c>
      <c r="AZ189">
        <v>61.228889566481463</v>
      </c>
    </row>
    <row r="190" spans="2:52" x14ac:dyDescent="0.25">
      <c r="B190">
        <v>2021</v>
      </c>
      <c r="C190">
        <v>75.313660816049023</v>
      </c>
      <c r="D190">
        <v>46.393699346417328</v>
      </c>
      <c r="E190">
        <v>58.320878702565118</v>
      </c>
      <c r="F190">
        <v>70.791266307575626</v>
      </c>
      <c r="G190">
        <v>93.367815826892823</v>
      </c>
      <c r="H190">
        <v>39.731733598068864</v>
      </c>
      <c r="I190">
        <v>60.195781880180519</v>
      </c>
      <c r="J190">
        <v>63.085645192680474</v>
      </c>
      <c r="K190">
        <v>52.453703594767191</v>
      </c>
      <c r="L190">
        <v>60.104125505442916</v>
      </c>
      <c r="M190">
        <v>64.30791049760542</v>
      </c>
      <c r="N190">
        <v>58.475908554131742</v>
      </c>
      <c r="O190">
        <v>39.845452542827921</v>
      </c>
      <c r="P190">
        <v>80.409098882734895</v>
      </c>
      <c r="Q190">
        <v>55.1679176705331</v>
      </c>
      <c r="R190">
        <v>61.67058804096623</v>
      </c>
      <c r="T190">
        <v>75.009238321100383</v>
      </c>
      <c r="U190">
        <v>46.062954891344376</v>
      </c>
      <c r="V190">
        <v>57.810466841374009</v>
      </c>
      <c r="W190">
        <v>69.896126240340266</v>
      </c>
      <c r="X190">
        <v>93.158966429595608</v>
      </c>
      <c r="Y190">
        <v>39.026343632790955</v>
      </c>
      <c r="Z190">
        <v>59.334394270120832</v>
      </c>
      <c r="AA190">
        <v>62.480808312793201</v>
      </c>
      <c r="AB190">
        <v>51.878459832696933</v>
      </c>
      <c r="AC190">
        <v>59.452506659089501</v>
      </c>
      <c r="AD190">
        <v>63.64556394772999</v>
      </c>
      <c r="AE190">
        <v>57.738244715911414</v>
      </c>
      <c r="AF190">
        <v>39.456826934445672</v>
      </c>
      <c r="AG190">
        <v>79.937839087683514</v>
      </c>
      <c r="AH190">
        <v>54.486140694577458</v>
      </c>
      <c r="AI190">
        <v>61.162116011575279</v>
      </c>
      <c r="AJ190">
        <v>0</v>
      </c>
      <c r="AK190">
        <v>73.694434401685527</v>
      </c>
      <c r="AL190">
        <v>45.588180006193774</v>
      </c>
      <c r="AM190">
        <v>57.022414067749182</v>
      </c>
      <c r="AN190">
        <v>68.936800777241956</v>
      </c>
      <c r="AO190">
        <v>92.008155991975428</v>
      </c>
      <c r="AP190">
        <v>38.377993345182887</v>
      </c>
      <c r="AQ190">
        <v>58.434638958702465</v>
      </c>
      <c r="AR190">
        <v>61.611434101376496</v>
      </c>
      <c r="AS190">
        <v>51.007400912172834</v>
      </c>
      <c r="AT190">
        <v>58.918853508473688</v>
      </c>
      <c r="AU190">
        <v>63.324064450217534</v>
      </c>
      <c r="AV190">
        <v>56.854299191898491</v>
      </c>
      <c r="AW190">
        <v>39.006816496267462</v>
      </c>
      <c r="AX190">
        <v>78.705706637870577</v>
      </c>
      <c r="AY190">
        <v>53.862122420743816</v>
      </c>
      <c r="AZ190">
        <v>60.14218209900703</v>
      </c>
    </row>
    <row r="191" spans="2:52" x14ac:dyDescent="0.25">
      <c r="B191">
        <v>2022</v>
      </c>
      <c r="C191">
        <v>74.056121267576771</v>
      </c>
      <c r="D191">
        <v>45.439670198334198</v>
      </c>
      <c r="E191">
        <v>57.025401790047752</v>
      </c>
      <c r="F191">
        <v>67.656071054701542</v>
      </c>
      <c r="G191">
        <v>93.348238015270866</v>
      </c>
      <c r="H191">
        <v>40.185461502173048</v>
      </c>
      <c r="I191">
        <v>59.480146868162016</v>
      </c>
      <c r="J191">
        <v>63.85390825732896</v>
      </c>
      <c r="K191">
        <v>52.65073100793726</v>
      </c>
      <c r="L191">
        <v>57.637746275269819</v>
      </c>
      <c r="M191">
        <v>63.123527466118986</v>
      </c>
      <c r="N191">
        <v>58.281708656338658</v>
      </c>
      <c r="O191">
        <v>39.323810038588732</v>
      </c>
      <c r="P191">
        <v>80.25092456775856</v>
      </c>
      <c r="Q191">
        <v>54.204701647864042</v>
      </c>
      <c r="R191">
        <v>61.806554201281628</v>
      </c>
      <c r="T191">
        <v>73.506801177543053</v>
      </c>
      <c r="U191">
        <v>44.953765783187855</v>
      </c>
      <c r="V191">
        <v>56.069347194441114</v>
      </c>
      <c r="W191">
        <v>65.994177373022382</v>
      </c>
      <c r="X191">
        <v>93.05493627285999</v>
      </c>
      <c r="Y191">
        <v>39.003359424856789</v>
      </c>
      <c r="Z191">
        <v>57.816896547906232</v>
      </c>
      <c r="AA191">
        <v>62.723670886506014</v>
      </c>
      <c r="AB191">
        <v>51.686991197708323</v>
      </c>
      <c r="AC191">
        <v>56.498219579610556</v>
      </c>
      <c r="AD191">
        <v>61.936809586199708</v>
      </c>
      <c r="AE191">
        <v>56.975726857329569</v>
      </c>
      <c r="AF191">
        <v>38.76300803759181</v>
      </c>
      <c r="AG191">
        <v>79.367929877519373</v>
      </c>
      <c r="AH191">
        <v>53.089405574728339</v>
      </c>
      <c r="AI191">
        <v>60.951095598555312</v>
      </c>
      <c r="AJ191">
        <v>0</v>
      </c>
      <c r="AK191">
        <v>71.021440196827129</v>
      </c>
      <c r="AL191">
        <v>44.148462871000447</v>
      </c>
      <c r="AM191">
        <v>54.637488505305257</v>
      </c>
      <c r="AN191">
        <v>64.219773304939565</v>
      </c>
      <c r="AO191">
        <v>90.897562255733448</v>
      </c>
      <c r="AP191">
        <v>37.850905707754443</v>
      </c>
      <c r="AQ191">
        <v>56.161632783183286</v>
      </c>
      <c r="AR191">
        <v>61.129169321786378</v>
      </c>
      <c r="AS191">
        <v>50.089120214773899</v>
      </c>
      <c r="AT191">
        <v>55.575160136492734</v>
      </c>
      <c r="AU191">
        <v>61.438057449288586</v>
      </c>
      <c r="AV191">
        <v>55.352082667417498</v>
      </c>
      <c r="AW191">
        <v>38.007234019349184</v>
      </c>
      <c r="AX191">
        <v>77.047911836007287</v>
      </c>
      <c r="AY191">
        <v>51.985615885174838</v>
      </c>
      <c r="AZ191">
        <v>59.055474631532597</v>
      </c>
    </row>
    <row r="192" spans="2:52" x14ac:dyDescent="0.25">
      <c r="B192">
        <v>2023</v>
      </c>
      <c r="C192">
        <v>72.798581719104504</v>
      </c>
      <c r="D192">
        <v>44.485641050251054</v>
      </c>
      <c r="E192">
        <v>55.729924877530387</v>
      </c>
      <c r="F192">
        <v>64.520875801827458</v>
      </c>
      <c r="G192">
        <v>93.328660203648909</v>
      </c>
      <c r="H192">
        <v>40.639189406277218</v>
      </c>
      <c r="I192">
        <v>58.764511856143514</v>
      </c>
      <c r="J192">
        <v>64.622171321977461</v>
      </c>
      <c r="K192">
        <v>52.847758421107322</v>
      </c>
      <c r="L192">
        <v>55.171367045096723</v>
      </c>
      <c r="M192">
        <v>61.939144434632553</v>
      </c>
      <c r="N192">
        <v>58.087508758545567</v>
      </c>
      <c r="O192">
        <v>38.802167534349536</v>
      </c>
      <c r="P192">
        <v>80.092750252782224</v>
      </c>
      <c r="Q192">
        <v>53.241485625194983</v>
      </c>
      <c r="R192">
        <v>61.942520361597026</v>
      </c>
      <c r="T192">
        <v>72.004364033985709</v>
      </c>
      <c r="U192">
        <v>43.844576675031334</v>
      </c>
      <c r="V192">
        <v>54.328227547508206</v>
      </c>
      <c r="W192">
        <v>62.092228505704512</v>
      </c>
      <c r="X192">
        <v>92.950906116124386</v>
      </c>
      <c r="Y192">
        <v>38.980375216922624</v>
      </c>
      <c r="Z192">
        <v>56.299398825691611</v>
      </c>
      <c r="AA192">
        <v>62.96653346021882</v>
      </c>
      <c r="AB192">
        <v>51.495522562719714</v>
      </c>
      <c r="AC192">
        <v>53.543932500131604</v>
      </c>
      <c r="AD192">
        <v>60.228055224669419</v>
      </c>
      <c r="AE192">
        <v>56.213208998747717</v>
      </c>
      <c r="AF192">
        <v>38.06918914073794</v>
      </c>
      <c r="AG192">
        <v>78.798020667355232</v>
      </c>
      <c r="AH192">
        <v>51.692670454879206</v>
      </c>
      <c r="AI192">
        <v>60.740075185535332</v>
      </c>
      <c r="AJ192">
        <v>0</v>
      </c>
      <c r="AK192">
        <v>68.348445991968731</v>
      </c>
      <c r="AL192">
        <v>42.708745735807121</v>
      </c>
      <c r="AM192">
        <v>52.252562942861324</v>
      </c>
      <c r="AN192">
        <v>59.502745832637167</v>
      </c>
      <c r="AO192">
        <v>89.786968519491467</v>
      </c>
      <c r="AP192">
        <v>37.323818070326006</v>
      </c>
      <c r="AQ192">
        <v>53.888626607664101</v>
      </c>
      <c r="AR192">
        <v>60.64690454219626</v>
      </c>
      <c r="AS192">
        <v>49.170839517374972</v>
      </c>
      <c r="AT192">
        <v>52.231466764511779</v>
      </c>
      <c r="AU192">
        <v>59.552050448359644</v>
      </c>
      <c r="AV192">
        <v>53.84986614293652</v>
      </c>
      <c r="AW192">
        <v>37.007651542430899</v>
      </c>
      <c r="AX192">
        <v>75.390117034143984</v>
      </c>
      <c r="AY192">
        <v>50.109109349605873</v>
      </c>
      <c r="AZ192">
        <v>57.968767164058178</v>
      </c>
    </row>
    <row r="193" spans="2:52" x14ac:dyDescent="0.25">
      <c r="B193">
        <v>2024</v>
      </c>
      <c r="C193">
        <v>71.541042170632238</v>
      </c>
      <c r="D193">
        <v>43.531611902167924</v>
      </c>
      <c r="E193">
        <v>54.434447965013021</v>
      </c>
      <c r="F193">
        <v>61.385680548953381</v>
      </c>
      <c r="G193">
        <v>93.309082392026937</v>
      </c>
      <c r="H193">
        <v>41.092917310381402</v>
      </c>
      <c r="I193">
        <v>58.048876844125012</v>
      </c>
      <c r="J193">
        <v>65.390434386625955</v>
      </c>
      <c r="K193">
        <v>53.044785834277391</v>
      </c>
      <c r="L193">
        <v>52.704987814923633</v>
      </c>
      <c r="M193">
        <v>60.754761403146126</v>
      </c>
      <c r="N193">
        <v>57.893308860752484</v>
      </c>
      <c r="O193">
        <v>38.280525030110354</v>
      </c>
      <c r="P193">
        <v>79.934575937805874</v>
      </c>
      <c r="Q193">
        <v>52.278269602525931</v>
      </c>
      <c r="R193">
        <v>62.078486521912438</v>
      </c>
      <c r="T193">
        <v>70.501926890428379</v>
      </c>
      <c r="U193">
        <v>42.735387566874813</v>
      </c>
      <c r="V193">
        <v>52.587107900575305</v>
      </c>
      <c r="W193">
        <v>58.190279638386627</v>
      </c>
      <c r="X193">
        <v>92.846875959388768</v>
      </c>
      <c r="Y193">
        <v>38.957391008988466</v>
      </c>
      <c r="Z193">
        <v>54.781901103477011</v>
      </c>
      <c r="AA193">
        <v>63.209396033931618</v>
      </c>
      <c r="AB193">
        <v>51.304053927731104</v>
      </c>
      <c r="AC193">
        <v>50.589645420652651</v>
      </c>
      <c r="AD193">
        <v>58.519300863139129</v>
      </c>
      <c r="AE193">
        <v>55.450691140165866</v>
      </c>
      <c r="AF193">
        <v>37.37537024388407</v>
      </c>
      <c r="AG193">
        <v>78.22811145719109</v>
      </c>
      <c r="AH193">
        <v>50.295935335030087</v>
      </c>
      <c r="AI193">
        <v>60.529054772515359</v>
      </c>
      <c r="AJ193">
        <v>0</v>
      </c>
      <c r="AK193">
        <v>65.675451787110333</v>
      </c>
      <c r="AL193">
        <v>41.269028600613801</v>
      </c>
      <c r="AM193">
        <v>49.867637380417392</v>
      </c>
      <c r="AN193">
        <v>54.785718360334769</v>
      </c>
      <c r="AO193">
        <v>88.676374783249457</v>
      </c>
      <c r="AP193">
        <v>36.796730432897576</v>
      </c>
      <c r="AQ193">
        <v>51.615620432144922</v>
      </c>
      <c r="AR193">
        <v>60.164639762606143</v>
      </c>
      <c r="AS193">
        <v>48.252558819976052</v>
      </c>
      <c r="AT193">
        <v>48.887773392530818</v>
      </c>
      <c r="AU193">
        <v>57.666043447430695</v>
      </c>
      <c r="AV193">
        <v>52.347649618455534</v>
      </c>
      <c r="AW193">
        <v>36.008069065512615</v>
      </c>
      <c r="AX193">
        <v>73.732322232280694</v>
      </c>
      <c r="AY193">
        <v>48.232602814036909</v>
      </c>
      <c r="AZ193">
        <v>56.882059696583745</v>
      </c>
    </row>
    <row r="194" spans="2:52" x14ac:dyDescent="0.25">
      <c r="B194">
        <v>2025</v>
      </c>
      <c r="C194">
        <v>70.283502622159972</v>
      </c>
      <c r="D194">
        <v>42.577582754084787</v>
      </c>
      <c r="E194">
        <v>53.138971052495656</v>
      </c>
      <c r="F194">
        <v>58.25048529607929</v>
      </c>
      <c r="G194">
        <v>93.289504580404966</v>
      </c>
      <c r="H194">
        <v>41.546645214485579</v>
      </c>
      <c r="I194">
        <v>57.333241832106502</v>
      </c>
      <c r="J194">
        <v>66.158697451274463</v>
      </c>
      <c r="K194">
        <v>53.241813247447467</v>
      </c>
      <c r="L194">
        <v>50.238608584750537</v>
      </c>
      <c r="M194">
        <v>59.5703783716597</v>
      </c>
      <c r="N194">
        <v>57.699108962959393</v>
      </c>
      <c r="O194">
        <v>37.758882525871151</v>
      </c>
      <c r="P194">
        <v>79.776401622829553</v>
      </c>
      <c r="Q194">
        <v>51.31505357985688</v>
      </c>
      <c r="R194">
        <v>62.214452682227822</v>
      </c>
      <c r="T194">
        <v>68.999489746871021</v>
      </c>
      <c r="U194">
        <v>41.626198458718292</v>
      </c>
      <c r="V194">
        <v>50.84598825364241</v>
      </c>
      <c r="W194">
        <v>54.288330771068736</v>
      </c>
      <c r="X194">
        <v>92.74284580265315</v>
      </c>
      <c r="Y194">
        <v>38.934406801054301</v>
      </c>
      <c r="Z194">
        <v>53.264403381262397</v>
      </c>
      <c r="AA194">
        <v>63.452258607644424</v>
      </c>
      <c r="AB194">
        <v>51.112585292742487</v>
      </c>
      <c r="AC194">
        <v>47.635358341173713</v>
      </c>
      <c r="AD194">
        <v>56.81054650160884</v>
      </c>
      <c r="AE194">
        <v>54.688173281584028</v>
      </c>
      <c r="AF194">
        <v>36.681551347030208</v>
      </c>
      <c r="AG194">
        <v>77.658202247026964</v>
      </c>
      <c r="AH194">
        <v>48.899200215180954</v>
      </c>
      <c r="AI194">
        <v>60.318034359495385</v>
      </c>
      <c r="AJ194">
        <v>0</v>
      </c>
      <c r="AK194">
        <v>63.002457582251921</v>
      </c>
      <c r="AL194">
        <v>39.829311465420467</v>
      </c>
      <c r="AM194">
        <v>47.482711817973453</v>
      </c>
      <c r="AN194">
        <v>50.068690888032364</v>
      </c>
      <c r="AO194">
        <v>87.565781047007476</v>
      </c>
      <c r="AP194">
        <v>36.269642795469125</v>
      </c>
      <c r="AQ194">
        <v>49.342614256625737</v>
      </c>
      <c r="AR194">
        <v>59.682374983016018</v>
      </c>
      <c r="AS194">
        <v>47.334278122577118</v>
      </c>
      <c r="AT194">
        <v>45.544080020549856</v>
      </c>
      <c r="AU194">
        <v>55.780036446501725</v>
      </c>
      <c r="AV194">
        <v>50.845433093974549</v>
      </c>
      <c r="AW194">
        <v>35.00848658859433</v>
      </c>
      <c r="AX194">
        <v>72.074527430417405</v>
      </c>
      <c r="AY194">
        <v>46.356096278467916</v>
      </c>
      <c r="AZ194">
        <v>55.795352229109312</v>
      </c>
    </row>
    <row r="195" spans="2:52" x14ac:dyDescent="0.25">
      <c r="B195">
        <v>2026</v>
      </c>
      <c r="C195">
        <v>70.050810602152268</v>
      </c>
      <c r="D195">
        <v>41.944590125517827</v>
      </c>
      <c r="E195">
        <v>52.52980714295343</v>
      </c>
      <c r="F195">
        <v>57.687828341704538</v>
      </c>
      <c r="G195">
        <v>92.278917704128332</v>
      </c>
      <c r="H195">
        <v>41.156449104463249</v>
      </c>
      <c r="I195">
        <v>57.583018880875436</v>
      </c>
      <c r="J195">
        <v>65.555192414467683</v>
      </c>
      <c r="K195">
        <v>52.687138480021908</v>
      </c>
      <c r="L195">
        <v>50.098266787423107</v>
      </c>
      <c r="M195">
        <v>59.00484853236609</v>
      </c>
      <c r="N195">
        <v>57.591436137215254</v>
      </c>
      <c r="O195">
        <v>37.546365795434056</v>
      </c>
      <c r="P195">
        <v>79.086310088121621</v>
      </c>
      <c r="Q195">
        <v>50.667105419829603</v>
      </c>
      <c r="R195">
        <v>61.961937920156032</v>
      </c>
      <c r="T195">
        <v>68.612206586019397</v>
      </c>
      <c r="U195">
        <v>40.853621545123062</v>
      </c>
      <c r="V195">
        <v>49.192950949574637</v>
      </c>
      <c r="W195">
        <v>52.553352131643926</v>
      </c>
      <c r="X195">
        <v>91.344813725445917</v>
      </c>
      <c r="Y195">
        <v>38.400033435935029</v>
      </c>
      <c r="Z195">
        <v>52.619605863621686</v>
      </c>
      <c r="AA195">
        <v>61.25555363964061</v>
      </c>
      <c r="AB195">
        <v>49.903378960837536</v>
      </c>
      <c r="AC195">
        <v>46.96068345382313</v>
      </c>
      <c r="AD195">
        <v>55.793966120931934</v>
      </c>
      <c r="AE195">
        <v>54.759141046702638</v>
      </c>
      <c r="AF195">
        <v>36.102231666531445</v>
      </c>
      <c r="AG195">
        <v>76.125142640840394</v>
      </c>
      <c r="AH195">
        <v>47.643318429188859</v>
      </c>
      <c r="AI195">
        <v>59.534353126154357</v>
      </c>
      <c r="AJ195">
        <v>0</v>
      </c>
      <c r="AK195">
        <v>58.158187253447942</v>
      </c>
      <c r="AL195">
        <v>38.080738451763089</v>
      </c>
      <c r="AM195">
        <v>44.20767037901237</v>
      </c>
      <c r="AN195">
        <v>46.37993731513231</v>
      </c>
      <c r="AO195">
        <v>79.253360548799833</v>
      </c>
      <c r="AP195">
        <v>35.239939090792987</v>
      </c>
      <c r="AQ195">
        <v>46.343556834057189</v>
      </c>
      <c r="AR195">
        <v>55.381668316009161</v>
      </c>
      <c r="AS195">
        <v>44.761493143847041</v>
      </c>
      <c r="AT195">
        <v>43.581901128729733</v>
      </c>
      <c r="AU195">
        <v>51.652180660660569</v>
      </c>
      <c r="AV195">
        <v>48.743578048476245</v>
      </c>
      <c r="AW195">
        <v>34.037439788774634</v>
      </c>
      <c r="AX195">
        <v>66.869308378714763</v>
      </c>
      <c r="AY195">
        <v>43.549416959267795</v>
      </c>
      <c r="AZ195">
        <v>52.165618947499638</v>
      </c>
    </row>
    <row r="196" spans="2:52" x14ac:dyDescent="0.25">
      <c r="B196">
        <v>2027</v>
      </c>
      <c r="C196">
        <v>69.818118582144564</v>
      </c>
      <c r="D196">
        <v>41.31159749695086</v>
      </c>
      <c r="E196">
        <v>51.920643233411191</v>
      </c>
      <c r="F196">
        <v>57.125171387329765</v>
      </c>
      <c r="G196">
        <v>91.268330827851699</v>
      </c>
      <c r="H196">
        <v>40.766252994440912</v>
      </c>
      <c r="I196">
        <v>57.832795929644384</v>
      </c>
      <c r="J196">
        <v>64.951687377660932</v>
      </c>
      <c r="K196">
        <v>52.132463712596341</v>
      </c>
      <c r="L196">
        <v>49.95792499009567</v>
      </c>
      <c r="M196">
        <v>58.439318693072465</v>
      </c>
      <c r="N196">
        <v>57.483763311471094</v>
      </c>
      <c r="O196">
        <v>37.333849064996947</v>
      </c>
      <c r="P196">
        <v>78.396218553413675</v>
      </c>
      <c r="Q196">
        <v>50.01915725980232</v>
      </c>
      <c r="R196">
        <v>61.709423158084249</v>
      </c>
      <c r="T196">
        <v>68.224923425167759</v>
      </c>
      <c r="U196">
        <v>40.081044631527824</v>
      </c>
      <c r="V196">
        <v>47.539913645506857</v>
      </c>
      <c r="W196">
        <v>50.818373492219116</v>
      </c>
      <c r="X196">
        <v>89.946781648238684</v>
      </c>
      <c r="Y196">
        <v>37.86566007081575</v>
      </c>
      <c r="Z196">
        <v>51.974808345980975</v>
      </c>
      <c r="AA196">
        <v>59.058848671636781</v>
      </c>
      <c r="AB196">
        <v>48.694172628932584</v>
      </c>
      <c r="AC196">
        <v>46.286008566472532</v>
      </c>
      <c r="AD196">
        <v>54.777385740255014</v>
      </c>
      <c r="AE196">
        <v>54.830108811821241</v>
      </c>
      <c r="AF196">
        <v>35.522911986032682</v>
      </c>
      <c r="AG196">
        <v>74.592083034653825</v>
      </c>
      <c r="AH196">
        <v>46.387436643196757</v>
      </c>
      <c r="AI196">
        <v>58.750671892813322</v>
      </c>
      <c r="AJ196">
        <v>0</v>
      </c>
      <c r="AK196">
        <v>53.313916924643962</v>
      </c>
      <c r="AL196">
        <v>36.332165438105697</v>
      </c>
      <c r="AM196">
        <v>40.932628940051295</v>
      </c>
      <c r="AN196">
        <v>42.691183742232255</v>
      </c>
      <c r="AO196">
        <v>70.940940050592175</v>
      </c>
      <c r="AP196">
        <v>34.21023538611685</v>
      </c>
      <c r="AQ196">
        <v>43.344499411488655</v>
      </c>
      <c r="AR196">
        <v>51.080961649002305</v>
      </c>
      <c r="AS196">
        <v>42.188708165116978</v>
      </c>
      <c r="AT196">
        <v>41.61972223690961</v>
      </c>
      <c r="AU196">
        <v>47.524324874819413</v>
      </c>
      <c r="AV196">
        <v>46.641723002977947</v>
      </c>
      <c r="AW196">
        <v>33.066392988954938</v>
      </c>
      <c r="AX196">
        <v>61.664089327012142</v>
      </c>
      <c r="AY196">
        <v>40.742737640067674</v>
      </c>
      <c r="AZ196">
        <v>48.53588566588995</v>
      </c>
    </row>
    <row r="197" spans="2:52" x14ac:dyDescent="0.25">
      <c r="B197">
        <v>2028</v>
      </c>
      <c r="C197">
        <v>69.585426562136874</v>
      </c>
      <c r="D197">
        <v>40.6786048683839</v>
      </c>
      <c r="E197">
        <v>51.311479323868966</v>
      </c>
      <c r="F197">
        <v>56.562514432954991</v>
      </c>
      <c r="G197">
        <v>90.257743951575065</v>
      </c>
      <c r="H197">
        <v>40.376056884418581</v>
      </c>
      <c r="I197">
        <v>58.082572978413324</v>
      </c>
      <c r="J197">
        <v>64.348182340854152</v>
      </c>
      <c r="K197">
        <v>51.577788945170767</v>
      </c>
      <c r="L197">
        <v>49.817583192768232</v>
      </c>
      <c r="M197">
        <v>57.873788853778841</v>
      </c>
      <c r="N197">
        <v>57.376090485726948</v>
      </c>
      <c r="O197">
        <v>37.121332334559838</v>
      </c>
      <c r="P197">
        <v>77.706127018705743</v>
      </c>
      <c r="Q197">
        <v>49.371209099775029</v>
      </c>
      <c r="R197">
        <v>61.456908396012459</v>
      </c>
      <c r="T197">
        <v>67.83764026431615</v>
      </c>
      <c r="U197">
        <v>39.308467717932594</v>
      </c>
      <c r="V197">
        <v>45.886876341439084</v>
      </c>
      <c r="W197">
        <v>49.083394852794292</v>
      </c>
      <c r="X197">
        <v>88.548749571031436</v>
      </c>
      <c r="Y197">
        <v>37.331286705696471</v>
      </c>
      <c r="Z197">
        <v>51.330010828340264</v>
      </c>
      <c r="AA197">
        <v>56.86214370363296</v>
      </c>
      <c r="AB197">
        <v>47.484966297027633</v>
      </c>
      <c r="AC197">
        <v>45.611333679121934</v>
      </c>
      <c r="AD197">
        <v>53.760805359578093</v>
      </c>
      <c r="AE197">
        <v>54.901076576939836</v>
      </c>
      <c r="AF197">
        <v>34.943592305533912</v>
      </c>
      <c r="AG197">
        <v>73.059023428467285</v>
      </c>
      <c r="AH197">
        <v>45.131554857204655</v>
      </c>
      <c r="AI197">
        <v>57.966990659472287</v>
      </c>
      <c r="AJ197">
        <v>0</v>
      </c>
      <c r="AK197">
        <v>48.469646595839976</v>
      </c>
      <c r="AL197">
        <v>34.583592424448305</v>
      </c>
      <c r="AM197">
        <v>37.657587501090212</v>
      </c>
      <c r="AN197">
        <v>39.002430169332193</v>
      </c>
      <c r="AO197">
        <v>62.628519552384518</v>
      </c>
      <c r="AP197">
        <v>33.180531681440705</v>
      </c>
      <c r="AQ197">
        <v>40.345441988920108</v>
      </c>
      <c r="AR197">
        <v>46.780254981995427</v>
      </c>
      <c r="AS197">
        <v>39.615923186386901</v>
      </c>
      <c r="AT197">
        <v>39.657543345089486</v>
      </c>
      <c r="AU197">
        <v>43.396469088978264</v>
      </c>
      <c r="AV197">
        <v>44.53986795747965</v>
      </c>
      <c r="AW197">
        <v>32.095346189135235</v>
      </c>
      <c r="AX197">
        <v>56.458870275309508</v>
      </c>
      <c r="AY197">
        <v>37.936058320867545</v>
      </c>
      <c r="AZ197">
        <v>44.906152384280269</v>
      </c>
    </row>
    <row r="198" spans="2:52" x14ac:dyDescent="0.25">
      <c r="B198">
        <v>2029</v>
      </c>
      <c r="C198">
        <v>69.35273454212917</v>
      </c>
      <c r="D198">
        <v>40.04561223981694</v>
      </c>
      <c r="E198">
        <v>50.70231541432674</v>
      </c>
      <c r="F198">
        <v>55.999857478580218</v>
      </c>
      <c r="G198">
        <v>89.247157075298432</v>
      </c>
      <c r="H198">
        <v>39.985860774396251</v>
      </c>
      <c r="I198">
        <v>58.332350027182272</v>
      </c>
      <c r="J198">
        <v>63.7446773040474</v>
      </c>
      <c r="K198">
        <v>51.023114177745192</v>
      </c>
      <c r="L198">
        <v>49.677241395440802</v>
      </c>
      <c r="M198">
        <v>57.308259014485223</v>
      </c>
      <c r="N198">
        <v>57.268417659982795</v>
      </c>
      <c r="O198">
        <v>36.908815604122729</v>
      </c>
      <c r="P198">
        <v>77.016035483997811</v>
      </c>
      <c r="Q198">
        <v>48.723260939747739</v>
      </c>
      <c r="R198">
        <v>61.204393633940668</v>
      </c>
      <c r="T198">
        <v>67.450357103464526</v>
      </c>
      <c r="U198">
        <v>38.535890804337356</v>
      </c>
      <c r="V198">
        <v>44.233839037371311</v>
      </c>
      <c r="W198">
        <v>47.348416213369489</v>
      </c>
      <c r="X198">
        <v>87.150717493824203</v>
      </c>
      <c r="Y198">
        <v>36.796913340577191</v>
      </c>
      <c r="Z198">
        <v>50.685213310699545</v>
      </c>
      <c r="AA198">
        <v>54.665438735629131</v>
      </c>
      <c r="AB198">
        <v>46.275759965122674</v>
      </c>
      <c r="AC198">
        <v>44.93665879177135</v>
      </c>
      <c r="AD198">
        <v>52.744224978901187</v>
      </c>
      <c r="AE198">
        <v>54.972044342058439</v>
      </c>
      <c r="AF198">
        <v>34.364272625035142</v>
      </c>
      <c r="AG198">
        <v>71.52596382228073</v>
      </c>
      <c r="AH198">
        <v>43.87567307121256</v>
      </c>
      <c r="AI198">
        <v>57.183309426131267</v>
      </c>
      <c r="AJ198">
        <v>0</v>
      </c>
      <c r="AK198">
        <v>43.625376267035996</v>
      </c>
      <c r="AL198">
        <v>32.83501941079092</v>
      </c>
      <c r="AM198">
        <v>34.38254606212913</v>
      </c>
      <c r="AN198">
        <v>35.313676596432131</v>
      </c>
      <c r="AO198">
        <v>54.316099054176867</v>
      </c>
      <c r="AP198">
        <v>32.150827976764567</v>
      </c>
      <c r="AQ198">
        <v>37.34638456635156</v>
      </c>
      <c r="AR198">
        <v>42.47954831498857</v>
      </c>
      <c r="AS198">
        <v>37.043138207656824</v>
      </c>
      <c r="AT198">
        <v>37.695364453269363</v>
      </c>
      <c r="AU198">
        <v>39.268613303137109</v>
      </c>
      <c r="AV198">
        <v>42.438012911981346</v>
      </c>
      <c r="AW198">
        <v>31.124299389315528</v>
      </c>
      <c r="AX198">
        <v>51.253651223606887</v>
      </c>
      <c r="AY198">
        <v>35.129379001667417</v>
      </c>
      <c r="AZ198">
        <v>41.276419102670594</v>
      </c>
    </row>
    <row r="199" spans="2:52" x14ac:dyDescent="0.25">
      <c r="B199">
        <v>2030</v>
      </c>
      <c r="C199">
        <v>69.120042522121466</v>
      </c>
      <c r="D199">
        <v>39.41261961124998</v>
      </c>
      <c r="E199">
        <v>50.093151504784501</v>
      </c>
      <c r="F199">
        <v>55.437200524205451</v>
      </c>
      <c r="G199">
        <v>88.236570199021827</v>
      </c>
      <c r="H199">
        <v>39.595664664373928</v>
      </c>
      <c r="I199">
        <v>58.582127075951213</v>
      </c>
      <c r="J199">
        <v>63.14117226724062</v>
      </c>
      <c r="K199">
        <v>50.468439410319618</v>
      </c>
      <c r="L199">
        <v>49.536899598113372</v>
      </c>
      <c r="M199">
        <v>56.742729175191613</v>
      </c>
      <c r="N199">
        <v>57.160744834238649</v>
      </c>
      <c r="O199">
        <v>36.696298873685627</v>
      </c>
      <c r="P199">
        <v>76.325943949289851</v>
      </c>
      <c r="Q199">
        <v>48.075312779720463</v>
      </c>
      <c r="R199">
        <v>60.951878871868892</v>
      </c>
      <c r="T199">
        <v>67.063073942612888</v>
      </c>
      <c r="U199">
        <v>37.763313890742126</v>
      </c>
      <c r="V199">
        <v>42.580801733303545</v>
      </c>
      <c r="W199">
        <v>45.613437573944672</v>
      </c>
      <c r="X199">
        <v>85.75268541661697</v>
      </c>
      <c r="Y199">
        <v>36.262539975457919</v>
      </c>
      <c r="Z199">
        <v>50.040415793058841</v>
      </c>
      <c r="AA199">
        <v>52.468733767625295</v>
      </c>
      <c r="AB199">
        <v>45.066553633217723</v>
      </c>
      <c r="AC199">
        <v>44.261983904420767</v>
      </c>
      <c r="AD199">
        <v>51.727644598224259</v>
      </c>
      <c r="AE199">
        <v>55.043012107177049</v>
      </c>
      <c r="AF199">
        <v>33.784952944536379</v>
      </c>
      <c r="AG199">
        <v>69.992904216094175</v>
      </c>
      <c r="AH199">
        <v>42.619791285220458</v>
      </c>
      <c r="AI199">
        <v>56.399628192790232</v>
      </c>
      <c r="AJ199">
        <v>0</v>
      </c>
      <c r="AK199">
        <v>38.781105938232017</v>
      </c>
      <c r="AL199">
        <v>31.086446397133528</v>
      </c>
      <c r="AM199">
        <v>31.107504623168051</v>
      </c>
      <c r="AN199">
        <v>31.62492302353207</v>
      </c>
      <c r="AO199">
        <v>46.003678555969216</v>
      </c>
      <c r="AP199">
        <v>31.121124272088426</v>
      </c>
      <c r="AQ199">
        <v>34.347327143783019</v>
      </c>
      <c r="AR199">
        <v>38.17884164798172</v>
      </c>
      <c r="AS199">
        <v>34.470353228926754</v>
      </c>
      <c r="AT199">
        <v>35.73318556144924</v>
      </c>
      <c r="AU199">
        <v>35.140757517295945</v>
      </c>
      <c r="AV199">
        <v>40.336157866483049</v>
      </c>
      <c r="AW199">
        <v>30.153252589495835</v>
      </c>
      <c r="AX199">
        <v>46.048432171904238</v>
      </c>
      <c r="AY199">
        <v>32.322699682467288</v>
      </c>
      <c r="AZ199">
        <v>37.646685821060913</v>
      </c>
    </row>
    <row r="200" spans="2:52" x14ac:dyDescent="0.25">
      <c r="B200">
        <v>2031</v>
      </c>
      <c r="C200">
        <v>68.723596291212928</v>
      </c>
      <c r="D200">
        <v>39.297120602082181</v>
      </c>
      <c r="E200">
        <v>49.443150227961006</v>
      </c>
      <c r="F200">
        <v>54.960270102090206</v>
      </c>
      <c r="G200">
        <v>87.347373552530513</v>
      </c>
      <c r="H200">
        <v>39.464384743822734</v>
      </c>
      <c r="I200">
        <v>58.531435001004546</v>
      </c>
      <c r="J200">
        <v>62.700874845451104</v>
      </c>
      <c r="K200">
        <v>50.332011004969765</v>
      </c>
      <c r="L200">
        <v>50.005037331652993</v>
      </c>
      <c r="M200">
        <v>56.236758470033649</v>
      </c>
      <c r="N200">
        <v>57.328678749447683</v>
      </c>
      <c r="O200">
        <v>36.845381895921754</v>
      </c>
      <c r="P200">
        <v>75.589952233131044</v>
      </c>
      <c r="Q200">
        <v>47.447009209515926</v>
      </c>
      <c r="R200">
        <v>60.662582546235903</v>
      </c>
      <c r="T200">
        <v>66.410507237377146</v>
      </c>
      <c r="U200">
        <v>37.035005397397263</v>
      </c>
      <c r="V200">
        <v>41.098259604865675</v>
      </c>
      <c r="W200">
        <v>43.176194535156846</v>
      </c>
      <c r="X200">
        <v>79.98105724792515</v>
      </c>
      <c r="Y200">
        <v>35.414611611768549</v>
      </c>
      <c r="Z200">
        <v>49.16771730772799</v>
      </c>
      <c r="AA200">
        <v>49.964181683147117</v>
      </c>
      <c r="AB200">
        <v>43.641879051929727</v>
      </c>
      <c r="AC200">
        <v>42.726337145342789</v>
      </c>
      <c r="AD200">
        <v>49.538340985616124</v>
      </c>
      <c r="AE200">
        <v>54.273144858659691</v>
      </c>
      <c r="AF200">
        <v>33.417445150365836</v>
      </c>
      <c r="AG200">
        <v>67.553950225940824</v>
      </c>
      <c r="AH200">
        <v>41.116153584096963</v>
      </c>
      <c r="AI200">
        <v>54.847101004409495</v>
      </c>
      <c r="AJ200">
        <v>0</v>
      </c>
      <c r="AK200">
        <v>36.566887447506986</v>
      </c>
      <c r="AL200">
        <v>30.407231636694842</v>
      </c>
      <c r="AM200">
        <v>30.563403629315669</v>
      </c>
      <c r="AN200">
        <v>30.7766696777379</v>
      </c>
      <c r="AO200">
        <v>42.301938346646722</v>
      </c>
      <c r="AP200">
        <v>30.389570247802606</v>
      </c>
      <c r="AQ200">
        <v>32.915467366195053</v>
      </c>
      <c r="AR200">
        <v>36.929397661768668</v>
      </c>
      <c r="AS200">
        <v>33.194100423233763</v>
      </c>
      <c r="AT200">
        <v>34.130354843361815</v>
      </c>
      <c r="AU200">
        <v>33.917027214796036</v>
      </c>
      <c r="AV200">
        <v>39.056564646041288</v>
      </c>
      <c r="AW200">
        <v>29.868214985010301</v>
      </c>
      <c r="AX200">
        <v>42.620907002784961</v>
      </c>
      <c r="AY200">
        <v>31.224205322315264</v>
      </c>
      <c r="AZ200">
        <v>35.895265947242585</v>
      </c>
    </row>
    <row r="201" spans="2:52" x14ac:dyDescent="0.25">
      <c r="B201">
        <v>2032</v>
      </c>
      <c r="C201">
        <v>68.32715006030439</v>
      </c>
      <c r="D201">
        <v>39.181621592914397</v>
      </c>
      <c r="E201">
        <v>48.793148951137489</v>
      </c>
      <c r="F201">
        <v>54.483339679974968</v>
      </c>
      <c r="G201">
        <v>86.458176906039199</v>
      </c>
      <c r="H201">
        <v>39.333104823271547</v>
      </c>
      <c r="I201">
        <v>58.480742926057864</v>
      </c>
      <c r="J201">
        <v>62.260577423661594</v>
      </c>
      <c r="K201">
        <v>50.195582599619904</v>
      </c>
      <c r="L201">
        <v>50.473175065192628</v>
      </c>
      <c r="M201">
        <v>55.730787764875693</v>
      </c>
      <c r="N201">
        <v>57.496612664656737</v>
      </c>
      <c r="O201">
        <v>36.994464918157895</v>
      </c>
      <c r="P201">
        <v>74.853960516972222</v>
      </c>
      <c r="Q201">
        <v>46.818705639311396</v>
      </c>
      <c r="R201">
        <v>60.373286220602935</v>
      </c>
      <c r="T201">
        <v>65.75794053214139</v>
      </c>
      <c r="U201">
        <v>36.306696904052409</v>
      </c>
      <c r="V201">
        <v>39.615717476427804</v>
      </c>
      <c r="W201">
        <v>40.738951496369019</v>
      </c>
      <c r="X201">
        <v>74.209429079233303</v>
      </c>
      <c r="Y201">
        <v>34.566683248079187</v>
      </c>
      <c r="Z201">
        <v>48.29501882239714</v>
      </c>
      <c r="AA201">
        <v>47.45962959866894</v>
      </c>
      <c r="AB201">
        <v>42.217204470641732</v>
      </c>
      <c r="AC201">
        <v>41.190690386264826</v>
      </c>
      <c r="AD201">
        <v>47.349037373007995</v>
      </c>
      <c r="AE201">
        <v>53.503277610142341</v>
      </c>
      <c r="AF201">
        <v>33.049937356195301</v>
      </c>
      <c r="AG201">
        <v>65.114996235787487</v>
      </c>
      <c r="AH201">
        <v>39.612515882973476</v>
      </c>
      <c r="AI201">
        <v>53.294573816028759</v>
      </c>
      <c r="AJ201">
        <v>0</v>
      </c>
      <c r="AK201">
        <v>34.352668956781955</v>
      </c>
      <c r="AL201">
        <v>29.728016876256159</v>
      </c>
      <c r="AM201">
        <v>30.019302635463287</v>
      </c>
      <c r="AN201">
        <v>29.92841633194373</v>
      </c>
      <c r="AO201">
        <v>38.600198137324234</v>
      </c>
      <c r="AP201">
        <v>29.658016223516785</v>
      </c>
      <c r="AQ201">
        <v>31.483607588607086</v>
      </c>
      <c r="AR201">
        <v>35.679953675555623</v>
      </c>
      <c r="AS201">
        <v>31.917847617540769</v>
      </c>
      <c r="AT201">
        <v>32.527524125274383</v>
      </c>
      <c r="AU201">
        <v>32.693296912296113</v>
      </c>
      <c r="AV201">
        <v>37.776971425599527</v>
      </c>
      <c r="AW201">
        <v>29.583177380524774</v>
      </c>
      <c r="AX201">
        <v>39.193381833665676</v>
      </c>
      <c r="AY201">
        <v>30.12571096216324</v>
      </c>
      <c r="AZ201">
        <v>34.143846073424257</v>
      </c>
    </row>
    <row r="202" spans="2:52" x14ac:dyDescent="0.25">
      <c r="B202">
        <v>2033</v>
      </c>
      <c r="C202">
        <v>67.930703829395839</v>
      </c>
      <c r="D202">
        <v>39.066122583746591</v>
      </c>
      <c r="E202">
        <v>48.143147674313987</v>
      </c>
      <c r="F202">
        <v>54.00640925785973</v>
      </c>
      <c r="G202">
        <v>85.568980259547899</v>
      </c>
      <c r="H202">
        <v>39.201824902720347</v>
      </c>
      <c r="I202">
        <v>58.43005085111119</v>
      </c>
      <c r="J202">
        <v>61.820280001872092</v>
      </c>
      <c r="K202">
        <v>50.059154194270036</v>
      </c>
      <c r="L202">
        <v>50.941312798732241</v>
      </c>
      <c r="M202">
        <v>55.224817059717736</v>
      </c>
      <c r="N202">
        <v>57.664546579865771</v>
      </c>
      <c r="O202">
        <v>37.143547940394022</v>
      </c>
      <c r="P202">
        <v>74.117968800813401</v>
      </c>
      <c r="Q202">
        <v>46.190402069106867</v>
      </c>
      <c r="R202">
        <v>60.083989894969953</v>
      </c>
      <c r="T202">
        <v>65.105373826905634</v>
      </c>
      <c r="U202">
        <v>35.578388410707539</v>
      </c>
      <c r="V202">
        <v>38.13317534798994</v>
      </c>
      <c r="W202">
        <v>38.301708457581185</v>
      </c>
      <c r="X202">
        <v>68.437800910541469</v>
      </c>
      <c r="Y202">
        <v>33.718754884389817</v>
      </c>
      <c r="Z202">
        <v>47.422320337066296</v>
      </c>
      <c r="AA202">
        <v>44.955077514190762</v>
      </c>
      <c r="AB202">
        <v>40.792529889353737</v>
      </c>
      <c r="AC202">
        <v>39.655043627186856</v>
      </c>
      <c r="AD202">
        <v>45.15973376039986</v>
      </c>
      <c r="AE202">
        <v>52.733410361624976</v>
      </c>
      <c r="AF202">
        <v>32.682429562024758</v>
      </c>
      <c r="AG202">
        <v>62.676042245634143</v>
      </c>
      <c r="AH202">
        <v>38.108878181849974</v>
      </c>
      <c r="AI202">
        <v>51.742046627648016</v>
      </c>
      <c r="AJ202">
        <v>0</v>
      </c>
      <c r="AK202">
        <v>32.138450466056923</v>
      </c>
      <c r="AL202">
        <v>29.048802115817473</v>
      </c>
      <c r="AM202">
        <v>29.475201641610909</v>
      </c>
      <c r="AN202">
        <v>29.080162986149563</v>
      </c>
      <c r="AO202">
        <v>34.89845792800174</v>
      </c>
      <c r="AP202">
        <v>28.926462199230969</v>
      </c>
      <c r="AQ202">
        <v>30.051747811019119</v>
      </c>
      <c r="AR202">
        <v>34.430509689342571</v>
      </c>
      <c r="AS202">
        <v>30.641594811847774</v>
      </c>
      <c r="AT202">
        <v>30.924693407186957</v>
      </c>
      <c r="AU202">
        <v>31.469566609796203</v>
      </c>
      <c r="AV202">
        <v>36.497378205157773</v>
      </c>
      <c r="AW202">
        <v>29.298139776039243</v>
      </c>
      <c r="AX202">
        <v>35.765856664546398</v>
      </c>
      <c r="AY202">
        <v>29.027216602011219</v>
      </c>
      <c r="AZ202">
        <v>32.392426199605936</v>
      </c>
    </row>
    <row r="203" spans="2:52" x14ac:dyDescent="0.25">
      <c r="B203">
        <v>2034</v>
      </c>
      <c r="C203">
        <v>67.534257598487287</v>
      </c>
      <c r="D203">
        <v>38.950623574578799</v>
      </c>
      <c r="E203">
        <v>47.493146397490477</v>
      </c>
      <c r="F203">
        <v>53.529478835744492</v>
      </c>
      <c r="G203">
        <v>84.679783613056586</v>
      </c>
      <c r="H203">
        <v>39.07054498216916</v>
      </c>
      <c r="I203">
        <v>58.379358776164516</v>
      </c>
      <c r="J203">
        <v>61.379982580082569</v>
      </c>
      <c r="K203">
        <v>49.922725788920175</v>
      </c>
      <c r="L203">
        <v>51.409450532271869</v>
      </c>
      <c r="M203">
        <v>54.71884635455978</v>
      </c>
      <c r="N203">
        <v>57.832480495074819</v>
      </c>
      <c r="O203">
        <v>37.292630962630163</v>
      </c>
      <c r="P203">
        <v>73.381977084654608</v>
      </c>
      <c r="Q203">
        <v>45.562098498902337</v>
      </c>
      <c r="R203">
        <v>59.794693569336978</v>
      </c>
      <c r="T203">
        <v>64.452807121669892</v>
      </c>
      <c r="U203">
        <v>34.850079917362677</v>
      </c>
      <c r="V203">
        <v>36.65063321955207</v>
      </c>
      <c r="W203">
        <v>35.864465418793358</v>
      </c>
      <c r="X203">
        <v>62.666172741849628</v>
      </c>
      <c r="Y203">
        <v>32.870826520700447</v>
      </c>
      <c r="Z203">
        <v>46.549621851735452</v>
      </c>
      <c r="AA203">
        <v>42.450525429712584</v>
      </c>
      <c r="AB203">
        <v>39.367855308065742</v>
      </c>
      <c r="AC203">
        <v>38.119396868108879</v>
      </c>
      <c r="AD203">
        <v>42.970430147791731</v>
      </c>
      <c r="AE203">
        <v>51.963543113107619</v>
      </c>
      <c r="AF203">
        <v>32.314921767854216</v>
      </c>
      <c r="AG203">
        <v>60.237088255480799</v>
      </c>
      <c r="AH203">
        <v>36.605240480726479</v>
      </c>
      <c r="AI203">
        <v>50.189519439267286</v>
      </c>
      <c r="AJ203">
        <v>0</v>
      </c>
      <c r="AK203">
        <v>29.924231975331899</v>
      </c>
      <c r="AL203">
        <v>28.369587355378787</v>
      </c>
      <c r="AM203">
        <v>28.93110064775853</v>
      </c>
      <c r="AN203">
        <v>28.231909640355394</v>
      </c>
      <c r="AO203">
        <v>31.196717718679249</v>
      </c>
      <c r="AP203">
        <v>28.194908174945152</v>
      </c>
      <c r="AQ203">
        <v>28.619888033431153</v>
      </c>
      <c r="AR203">
        <v>33.181065703129541</v>
      </c>
      <c r="AS203">
        <v>29.365342006154783</v>
      </c>
      <c r="AT203">
        <v>29.321862689099536</v>
      </c>
      <c r="AU203">
        <v>30.245836307296287</v>
      </c>
      <c r="AV203">
        <v>35.217784984716012</v>
      </c>
      <c r="AW203">
        <v>29.013102171553715</v>
      </c>
      <c r="AX203">
        <v>32.338331495427113</v>
      </c>
      <c r="AY203">
        <v>27.928722241859194</v>
      </c>
      <c r="AZ203">
        <v>30.641006325787615</v>
      </c>
    </row>
    <row r="204" spans="2:52" x14ac:dyDescent="0.25">
      <c r="B204">
        <v>2035</v>
      </c>
      <c r="C204">
        <v>67.193106027536018</v>
      </c>
      <c r="D204">
        <v>38.890419225368269</v>
      </c>
      <c r="E204">
        <v>46.898439780624237</v>
      </c>
      <c r="F204">
        <v>53.107843073586523</v>
      </c>
      <c r="G204">
        <v>83.845881626522541</v>
      </c>
      <c r="H204">
        <v>38.994559721575229</v>
      </c>
      <c r="I204">
        <v>58.383961361175089</v>
      </c>
      <c r="J204">
        <v>60.994979818250314</v>
      </c>
      <c r="K204">
        <v>49.841592043527569</v>
      </c>
      <c r="L204">
        <v>51.932882925768766</v>
      </c>
      <c r="M204">
        <v>54.268170309359093</v>
      </c>
      <c r="N204">
        <v>58.055709070241114</v>
      </c>
      <c r="O204">
        <v>37.497008644823559</v>
      </c>
      <c r="P204">
        <v>72.701280028453056</v>
      </c>
      <c r="Q204">
        <v>44.989089588655062</v>
      </c>
      <c r="R204">
        <v>59.560691903661272</v>
      </c>
      <c r="T204">
        <v>63.855535076391412</v>
      </c>
      <c r="U204">
        <v>34.177066083975085</v>
      </c>
      <c r="V204">
        <v>35.223385751071483</v>
      </c>
      <c r="W204">
        <v>33.482517039962801</v>
      </c>
      <c r="X204">
        <v>56.949839233115057</v>
      </c>
      <c r="Y204">
        <v>32.078192816968354</v>
      </c>
      <c r="Z204">
        <v>45.732218026361885</v>
      </c>
      <c r="AA204">
        <v>40.001268005191676</v>
      </c>
      <c r="AB204">
        <v>37.998475386735016</v>
      </c>
      <c r="AC204">
        <v>36.639044768988178</v>
      </c>
      <c r="AD204">
        <v>40.836421195140865</v>
      </c>
      <c r="AE204">
        <v>51.248970524547531</v>
      </c>
      <c r="AF204">
        <v>32.00270863364095</v>
      </c>
      <c r="AG204">
        <v>57.853428925284732</v>
      </c>
      <c r="AH204">
        <v>35.156897439560254</v>
      </c>
      <c r="AI204">
        <v>48.692286910843826</v>
      </c>
      <c r="AJ204">
        <v>0</v>
      </c>
      <c r="AK204">
        <v>27.765308144564138</v>
      </c>
      <c r="AL204">
        <v>27.74566725489737</v>
      </c>
      <c r="AM204">
        <v>28.442294313863417</v>
      </c>
      <c r="AN204">
        <v>27.438950954518496</v>
      </c>
      <c r="AO204">
        <v>27.550272169314024</v>
      </c>
      <c r="AP204">
        <v>27.518648810616604</v>
      </c>
      <c r="AQ204">
        <v>27.243322915800452</v>
      </c>
      <c r="AR204">
        <v>31.986916376873761</v>
      </c>
      <c r="AS204">
        <v>28.144383860419058</v>
      </c>
      <c r="AT204">
        <v>27.774326630969377</v>
      </c>
      <c r="AU204">
        <v>29.077400664753643</v>
      </c>
      <c r="AV204">
        <v>33.993486424231527</v>
      </c>
      <c r="AW204">
        <v>28.783359227025453</v>
      </c>
      <c r="AX204">
        <v>28.966100986265101</v>
      </c>
      <c r="AY204">
        <v>26.885522541664443</v>
      </c>
      <c r="AZ204">
        <v>28.944881111926552</v>
      </c>
    </row>
    <row r="205" spans="2:52" x14ac:dyDescent="0.25">
      <c r="B205">
        <v>2036</v>
      </c>
      <c r="C205">
        <v>67.026204883085086</v>
      </c>
      <c r="D205">
        <v>39.576545731872059</v>
      </c>
      <c r="E205">
        <v>46.494991696225895</v>
      </c>
      <c r="F205">
        <v>52.374649572061919</v>
      </c>
      <c r="G205">
        <v>83.261138252211012</v>
      </c>
      <c r="H205">
        <v>39.078920322533527</v>
      </c>
      <c r="I205">
        <v>58.218246346449035</v>
      </c>
      <c r="J205">
        <v>60.794009955909928</v>
      </c>
      <c r="K205">
        <v>49.893850982502201</v>
      </c>
      <c r="L205">
        <v>51.938072900632804</v>
      </c>
      <c r="M205">
        <v>53.345319166870148</v>
      </c>
      <c r="N205">
        <v>58.664806185248821</v>
      </c>
      <c r="O205">
        <v>37.62018226074764</v>
      </c>
      <c r="P205">
        <v>72.13097798027853</v>
      </c>
      <c r="Q205">
        <v>44.300249721617512</v>
      </c>
      <c r="R205">
        <v>59.449386792073739</v>
      </c>
      <c r="T205">
        <v>62.480934072406605</v>
      </c>
      <c r="U205">
        <v>33.791273054525774</v>
      </c>
      <c r="V205">
        <v>34.236777860503047</v>
      </c>
      <c r="W205">
        <v>32.661384565631678</v>
      </c>
      <c r="X205">
        <v>52.206796782845373</v>
      </c>
      <c r="Y205">
        <v>31.727400415272569</v>
      </c>
      <c r="Z205">
        <v>44.166387304459754</v>
      </c>
      <c r="AA205">
        <v>38.900259711214574</v>
      </c>
      <c r="AB205">
        <v>36.849693802578166</v>
      </c>
      <c r="AC205">
        <v>36.056199716411385</v>
      </c>
      <c r="AD205">
        <v>39.867939707815196</v>
      </c>
      <c r="AE205">
        <v>49.688529388190766</v>
      </c>
      <c r="AF205">
        <v>31.882054050735057</v>
      </c>
      <c r="AG205">
        <v>54.44344763819781</v>
      </c>
      <c r="AH205">
        <v>34.529228438134773</v>
      </c>
      <c r="AI205">
        <v>47.191278363643072</v>
      </c>
      <c r="AJ205">
        <v>0</v>
      </c>
      <c r="AK205">
        <v>27.775400812274693</v>
      </c>
      <c r="AL205">
        <v>27.819926616617732</v>
      </c>
      <c r="AM205">
        <v>28.140015137589895</v>
      </c>
      <c r="AN205">
        <v>27.336594878854509</v>
      </c>
      <c r="AO205">
        <v>27.536149362329851</v>
      </c>
      <c r="AP205">
        <v>27.522941853596691</v>
      </c>
      <c r="AQ205">
        <v>27.142445681427333</v>
      </c>
      <c r="AR205">
        <v>31.732617357032392</v>
      </c>
      <c r="AS205">
        <v>28.06483209276071</v>
      </c>
      <c r="AT205">
        <v>27.940320376276269</v>
      </c>
      <c r="AU205">
        <v>28.795423846777702</v>
      </c>
      <c r="AV205">
        <v>33.354089435738544</v>
      </c>
      <c r="AW205">
        <v>28.770439192964261</v>
      </c>
      <c r="AX205">
        <v>28.758007748120587</v>
      </c>
      <c r="AY205">
        <v>26.955010108241982</v>
      </c>
      <c r="AZ205">
        <v>28.826813645845881</v>
      </c>
    </row>
    <row r="206" spans="2:52" x14ac:dyDescent="0.25">
      <c r="B206">
        <v>2037</v>
      </c>
      <c r="C206">
        <v>66.859303738634168</v>
      </c>
      <c r="D206">
        <v>40.262672238375842</v>
      </c>
      <c r="E206">
        <v>46.091543611827554</v>
      </c>
      <c r="F206">
        <v>51.641456070537316</v>
      </c>
      <c r="G206">
        <v>82.676394877899469</v>
      </c>
      <c r="H206">
        <v>39.163280923491811</v>
      </c>
      <c r="I206">
        <v>58.052531331722982</v>
      </c>
      <c r="J206">
        <v>60.593040093569542</v>
      </c>
      <c r="K206">
        <v>49.946109921476847</v>
      </c>
      <c r="L206">
        <v>51.943262875496842</v>
      </c>
      <c r="M206">
        <v>52.42246802438121</v>
      </c>
      <c r="N206">
        <v>59.273903300256542</v>
      </c>
      <c r="O206">
        <v>37.743355876671721</v>
      </c>
      <c r="P206">
        <v>71.560675932103976</v>
      </c>
      <c r="Q206">
        <v>43.611409854579954</v>
      </c>
      <c r="R206">
        <v>59.338081680486205</v>
      </c>
      <c r="T206">
        <v>61.106333068421797</v>
      </c>
      <c r="U206">
        <v>33.405480025076464</v>
      </c>
      <c r="V206">
        <v>33.250169969934625</v>
      </c>
      <c r="W206">
        <v>31.840252091300549</v>
      </c>
      <c r="X206">
        <v>47.463754332575668</v>
      </c>
      <c r="Y206">
        <v>31.376608013576792</v>
      </c>
      <c r="Z206">
        <v>42.600556582557623</v>
      </c>
      <c r="AA206">
        <v>37.799251417237457</v>
      </c>
      <c r="AB206">
        <v>35.700912218421315</v>
      </c>
      <c r="AC206">
        <v>35.473354663834591</v>
      </c>
      <c r="AD206">
        <v>38.899458220489535</v>
      </c>
      <c r="AE206">
        <v>48.128088251833994</v>
      </c>
      <c r="AF206">
        <v>31.761399467829175</v>
      </c>
      <c r="AG206">
        <v>51.033466351110874</v>
      </c>
      <c r="AH206">
        <v>33.901559436709299</v>
      </c>
      <c r="AI206">
        <v>45.690269816442331</v>
      </c>
      <c r="AJ206">
        <v>0</v>
      </c>
      <c r="AK206">
        <v>27.785493479985252</v>
      </c>
      <c r="AL206">
        <v>27.894185978338097</v>
      </c>
      <c r="AM206">
        <v>27.837735961316376</v>
      </c>
      <c r="AN206">
        <v>27.234238803190525</v>
      </c>
      <c r="AO206">
        <v>27.522026555345683</v>
      </c>
      <c r="AP206">
        <v>27.527234896576779</v>
      </c>
      <c r="AQ206">
        <v>27.041568447054217</v>
      </c>
      <c r="AR206">
        <v>31.478318337191023</v>
      </c>
      <c r="AS206">
        <v>27.985280325102359</v>
      </c>
      <c r="AT206">
        <v>28.106314121583161</v>
      </c>
      <c r="AU206">
        <v>28.51344702880176</v>
      </c>
      <c r="AV206">
        <v>32.714692447245554</v>
      </c>
      <c r="AW206">
        <v>28.757519158903072</v>
      </c>
      <c r="AX206">
        <v>28.549914509976073</v>
      </c>
      <c r="AY206">
        <v>27.024497674819521</v>
      </c>
      <c r="AZ206">
        <v>28.708746179765207</v>
      </c>
    </row>
    <row r="207" spans="2:52" x14ac:dyDescent="0.25">
      <c r="B207">
        <v>2038</v>
      </c>
      <c r="C207">
        <v>66.692402594183221</v>
      </c>
      <c r="D207">
        <v>40.948798744879625</v>
      </c>
      <c r="E207">
        <v>45.688095527429198</v>
      </c>
      <c r="F207">
        <v>50.908262569012706</v>
      </c>
      <c r="G207">
        <v>82.091651503587926</v>
      </c>
      <c r="H207">
        <v>39.247641524450096</v>
      </c>
      <c r="I207">
        <v>57.886816316996914</v>
      </c>
      <c r="J207">
        <v>60.392070231229148</v>
      </c>
      <c r="K207">
        <v>49.998368860451478</v>
      </c>
      <c r="L207">
        <v>51.948452850360887</v>
      </c>
      <c r="M207">
        <v>51.499616881892265</v>
      </c>
      <c r="N207">
        <v>59.883000415264249</v>
      </c>
      <c r="O207">
        <v>37.866529492595795</v>
      </c>
      <c r="P207">
        <v>70.99037388392945</v>
      </c>
      <c r="Q207">
        <v>42.922569987542389</v>
      </c>
      <c r="R207">
        <v>59.226776568898664</v>
      </c>
      <c r="T207">
        <v>59.731732064436983</v>
      </c>
      <c r="U207">
        <v>33.019686995627147</v>
      </c>
      <c r="V207">
        <v>32.263562079366196</v>
      </c>
      <c r="W207">
        <v>31.019119616969416</v>
      </c>
      <c r="X207">
        <v>42.720711882305977</v>
      </c>
      <c r="Y207">
        <v>31.025815611881008</v>
      </c>
      <c r="Z207">
        <v>41.034725860655485</v>
      </c>
      <c r="AA207">
        <v>36.698243123260347</v>
      </c>
      <c r="AB207">
        <v>34.552130634264458</v>
      </c>
      <c r="AC207">
        <v>34.890509611257791</v>
      </c>
      <c r="AD207">
        <v>37.930976733163867</v>
      </c>
      <c r="AE207">
        <v>46.567647115477229</v>
      </c>
      <c r="AF207">
        <v>31.640744884923283</v>
      </c>
      <c r="AG207">
        <v>47.623485064023939</v>
      </c>
      <c r="AH207">
        <v>33.273890435283818</v>
      </c>
      <c r="AI207">
        <v>44.189261269241584</v>
      </c>
      <c r="AJ207">
        <v>0</v>
      </c>
      <c r="AK207">
        <v>27.795586147695811</v>
      </c>
      <c r="AL207">
        <v>27.968445340058459</v>
      </c>
      <c r="AM207">
        <v>27.535456785042854</v>
      </c>
      <c r="AN207">
        <v>27.131882727526538</v>
      </c>
      <c r="AO207">
        <v>27.507903748361514</v>
      </c>
      <c r="AP207">
        <v>27.531527939556867</v>
      </c>
      <c r="AQ207">
        <v>26.940691212681099</v>
      </c>
      <c r="AR207">
        <v>31.224019317349654</v>
      </c>
      <c r="AS207">
        <v>27.905728557444011</v>
      </c>
      <c r="AT207">
        <v>28.272307866890053</v>
      </c>
      <c r="AU207">
        <v>28.231470210825822</v>
      </c>
      <c r="AV207">
        <v>32.075295458752571</v>
      </c>
      <c r="AW207">
        <v>28.74459912484188</v>
      </c>
      <c r="AX207">
        <v>28.341821271831556</v>
      </c>
      <c r="AY207">
        <v>27.093985241397061</v>
      </c>
      <c r="AZ207">
        <v>28.590678713684536</v>
      </c>
    </row>
    <row r="208" spans="2:52" x14ac:dyDescent="0.25">
      <c r="B208">
        <v>2039</v>
      </c>
      <c r="C208">
        <v>66.525501449732303</v>
      </c>
      <c r="D208">
        <v>41.634925251383407</v>
      </c>
      <c r="E208">
        <v>45.284647443030863</v>
      </c>
      <c r="F208">
        <v>50.175069067488103</v>
      </c>
      <c r="G208">
        <v>81.506908129276397</v>
      </c>
      <c r="H208">
        <v>39.332002125408387</v>
      </c>
      <c r="I208">
        <v>57.721101302270867</v>
      </c>
      <c r="J208">
        <v>60.191100368888762</v>
      </c>
      <c r="K208">
        <v>50.05062779942611</v>
      </c>
      <c r="L208">
        <v>51.953642825224918</v>
      </c>
      <c r="M208">
        <v>50.576765739403328</v>
      </c>
      <c r="N208">
        <v>60.49209753027197</v>
      </c>
      <c r="O208">
        <v>37.989703108519876</v>
      </c>
      <c r="P208">
        <v>70.420071835754911</v>
      </c>
      <c r="Q208">
        <v>42.233730120504831</v>
      </c>
      <c r="R208">
        <v>59.115471457311124</v>
      </c>
      <c r="T208">
        <v>58.35713106045219</v>
      </c>
      <c r="U208">
        <v>32.633893966177837</v>
      </c>
      <c r="V208">
        <v>31.276954188797767</v>
      </c>
      <c r="W208">
        <v>30.197987142638283</v>
      </c>
      <c r="X208">
        <v>37.977669432036286</v>
      </c>
      <c r="Y208">
        <v>30.675023210185227</v>
      </c>
      <c r="Z208">
        <v>39.468895138753361</v>
      </c>
      <c r="AA208">
        <v>35.597234829283238</v>
      </c>
      <c r="AB208">
        <v>33.403349050107607</v>
      </c>
      <c r="AC208">
        <v>34.307664558681005</v>
      </c>
      <c r="AD208">
        <v>36.962495245838205</v>
      </c>
      <c r="AE208">
        <v>45.007205979120471</v>
      </c>
      <c r="AF208">
        <v>31.520090302017397</v>
      </c>
      <c r="AG208">
        <v>44.213503776937017</v>
      </c>
      <c r="AH208">
        <v>32.646221433858344</v>
      </c>
      <c r="AI208">
        <v>42.688252722040829</v>
      </c>
      <c r="AJ208">
        <v>0</v>
      </c>
      <c r="AK208">
        <v>27.805678815406367</v>
      </c>
      <c r="AL208">
        <v>28.042704701778824</v>
      </c>
      <c r="AM208">
        <v>27.233177608769331</v>
      </c>
      <c r="AN208">
        <v>27.02952665186255</v>
      </c>
      <c r="AO208">
        <v>27.493780941377342</v>
      </c>
      <c r="AP208">
        <v>27.535820982536958</v>
      </c>
      <c r="AQ208">
        <v>26.83981397830798</v>
      </c>
      <c r="AR208">
        <v>30.969720297508285</v>
      </c>
      <c r="AS208">
        <v>27.826176789785656</v>
      </c>
      <c r="AT208">
        <v>28.438301612196941</v>
      </c>
      <c r="AU208">
        <v>27.949493392849881</v>
      </c>
      <c r="AV208">
        <v>31.435898470259588</v>
      </c>
      <c r="AW208">
        <v>28.731679090780688</v>
      </c>
      <c r="AX208">
        <v>28.133728033687042</v>
      </c>
      <c r="AY208">
        <v>27.163472807974603</v>
      </c>
      <c r="AZ208">
        <v>28.472611247603858</v>
      </c>
    </row>
    <row r="209" spans="2:52" x14ac:dyDescent="0.25">
      <c r="B209">
        <v>2040</v>
      </c>
      <c r="C209">
        <v>66.50345712366537</v>
      </c>
      <c r="D209">
        <v>42.465908576271183</v>
      </c>
      <c r="E209">
        <v>45.0260561770165</v>
      </c>
      <c r="F209">
        <v>49.586732384347485</v>
      </c>
      <c r="G209">
        <v>81.067021573348811</v>
      </c>
      <c r="H209">
        <v>39.561219544750664</v>
      </c>
      <c r="I209">
        <v>57.700243105928799</v>
      </c>
      <c r="J209">
        <v>60.134987324932354</v>
      </c>
      <c r="K209">
        <v>50.247743556784734</v>
      </c>
      <c r="L209">
        <v>52.103689618472949</v>
      </c>
      <c r="M209">
        <v>49.798771415298376</v>
      </c>
      <c r="N209">
        <v>61.246051463663676</v>
      </c>
      <c r="O209">
        <v>38.257733542827935</v>
      </c>
      <c r="P209">
        <v>69.994626605964356</v>
      </c>
      <c r="Q209">
        <v>41.689747071851251</v>
      </c>
      <c r="R209">
        <v>59.149023164107561</v>
      </c>
      <c r="T209">
        <v>57.127386874851368</v>
      </c>
      <c r="U209">
        <v>32.392957755112512</v>
      </c>
      <c r="V209">
        <v>30.435203116613323</v>
      </c>
      <c r="W209">
        <v>29.521711486691139</v>
      </c>
      <c r="X209">
        <v>33.379483800150574</v>
      </c>
      <c r="Y209">
        <v>30.469087626873431</v>
      </c>
      <c r="Z209">
        <v>38.047921235235215</v>
      </c>
      <c r="AA209">
        <v>34.641083353690114</v>
      </c>
      <c r="AB209">
        <v>32.399424284334735</v>
      </c>
      <c r="AC209">
        <v>33.869676324488196</v>
      </c>
      <c r="AD209">
        <v>36.138870576896529</v>
      </c>
      <c r="AE209">
        <v>43.591621661147691</v>
      </c>
      <c r="AF209">
        <v>31.544292537495494</v>
      </c>
      <c r="AG209">
        <v>40.948379308234067</v>
      </c>
      <c r="AH209">
        <v>32.163409250816848</v>
      </c>
      <c r="AI209">
        <v>41.33210099322406</v>
      </c>
      <c r="AJ209">
        <v>0</v>
      </c>
      <c r="AK209">
        <v>27.960628301500911</v>
      </c>
      <c r="AL209">
        <v>28.261820881883171</v>
      </c>
      <c r="AM209">
        <v>27.075755250879794</v>
      </c>
      <c r="AN209">
        <v>27.072027394582552</v>
      </c>
      <c r="AO209">
        <v>27.624514952777158</v>
      </c>
      <c r="AP209">
        <v>27.684970843901031</v>
      </c>
      <c r="AQ209">
        <v>26.883793562318846</v>
      </c>
      <c r="AR209">
        <v>30.860278096050902</v>
      </c>
      <c r="AS209">
        <v>27.891481840511293</v>
      </c>
      <c r="AT209">
        <v>28.749152175887819</v>
      </c>
      <c r="AU209">
        <v>27.812373393257928</v>
      </c>
      <c r="AV209">
        <v>30.94135830015059</v>
      </c>
      <c r="AW209">
        <v>28.863615875103481</v>
      </c>
      <c r="AX209">
        <v>28.070491613926514</v>
      </c>
      <c r="AY209">
        <v>27.377817192936128</v>
      </c>
      <c r="AZ209">
        <v>28.499400599907172</v>
      </c>
    </row>
    <row r="210" spans="2:52" x14ac:dyDescent="0.25">
      <c r="B210">
        <v>2041</v>
      </c>
      <c r="C210">
        <v>66.366373936740686</v>
      </c>
      <c r="D210">
        <v>43.743061010214824</v>
      </c>
      <c r="E210">
        <v>44.947947939301834</v>
      </c>
      <c r="F210">
        <v>49.219390621139624</v>
      </c>
      <c r="G210">
        <v>80.65429086885122</v>
      </c>
      <c r="H210">
        <v>39.405266659192527</v>
      </c>
      <c r="I210">
        <v>57.746333113118837</v>
      </c>
      <c r="J210">
        <v>60.066092287265306</v>
      </c>
      <c r="K210">
        <v>50.130288609049543</v>
      </c>
      <c r="L210">
        <v>51.634593023063445</v>
      </c>
      <c r="M210">
        <v>49.458250962390665</v>
      </c>
      <c r="N210">
        <v>61.689238660545605</v>
      </c>
      <c r="O210">
        <v>38.483497192133584</v>
      </c>
      <c r="P210">
        <v>69.599725271410222</v>
      </c>
      <c r="Q210">
        <v>41.738746133388148</v>
      </c>
      <c r="R210">
        <v>59.186365216993394</v>
      </c>
      <c r="T210">
        <v>53.758916186318991</v>
      </c>
      <c r="U210">
        <v>31.837426152630968</v>
      </c>
      <c r="V210">
        <v>29.776585080907012</v>
      </c>
      <c r="W210">
        <v>29.101846192164601</v>
      </c>
      <c r="X210">
        <v>32.504214046527586</v>
      </c>
      <c r="Y210">
        <v>29.851289262597646</v>
      </c>
      <c r="Z210">
        <v>36.516874171124186</v>
      </c>
      <c r="AA210">
        <v>34.048314511527266</v>
      </c>
      <c r="AB210">
        <v>31.898050164965706</v>
      </c>
      <c r="AC210">
        <v>33.272436157270569</v>
      </c>
      <c r="AD210">
        <v>35.247831651957917</v>
      </c>
      <c r="AE210">
        <v>42.744684699388166</v>
      </c>
      <c r="AF210">
        <v>31.299618822427909</v>
      </c>
      <c r="AG210">
        <v>39.439811071965309</v>
      </c>
      <c r="AH210">
        <v>31.508148892359728</v>
      </c>
      <c r="AI210">
        <v>39.775203609964905</v>
      </c>
      <c r="AJ210">
        <v>0</v>
      </c>
      <c r="AK210">
        <v>27.820075417155326</v>
      </c>
      <c r="AL210">
        <v>28.146364922790575</v>
      </c>
      <c r="AM210">
        <v>26.928047502146232</v>
      </c>
      <c r="AN210">
        <v>26.894431271853616</v>
      </c>
      <c r="AO210">
        <v>27.551180081268463</v>
      </c>
      <c r="AP210">
        <v>27.442841278623604</v>
      </c>
      <c r="AQ210">
        <v>26.773178240981082</v>
      </c>
      <c r="AR210">
        <v>30.467173410536198</v>
      </c>
      <c r="AS210">
        <v>27.72921731583288</v>
      </c>
      <c r="AT210">
        <v>28.968704536944475</v>
      </c>
      <c r="AU210">
        <v>27.657352649611823</v>
      </c>
      <c r="AV210">
        <v>30.709647593339241</v>
      </c>
      <c r="AW210">
        <v>28.735861996384951</v>
      </c>
      <c r="AX210">
        <v>27.861476118196155</v>
      </c>
      <c r="AY210">
        <v>27.253739960593826</v>
      </c>
      <c r="AZ210">
        <v>28.321061930254359</v>
      </c>
    </row>
    <row r="211" spans="2:52" x14ac:dyDescent="0.25">
      <c r="B211">
        <v>2042</v>
      </c>
      <c r="C211">
        <v>66.229290749815988</v>
      </c>
      <c r="D211">
        <v>45.020213444158465</v>
      </c>
      <c r="E211">
        <v>44.869839701587168</v>
      </c>
      <c r="F211">
        <v>48.852048857931749</v>
      </c>
      <c r="G211">
        <v>80.241560164353615</v>
      </c>
      <c r="H211">
        <v>39.249313773634384</v>
      </c>
      <c r="I211">
        <v>57.792423120308882</v>
      </c>
      <c r="J211">
        <v>59.997197249598251</v>
      </c>
      <c r="K211">
        <v>50.012833661314346</v>
      </c>
      <c r="L211">
        <v>51.165496427653942</v>
      </c>
      <c r="M211">
        <v>49.117730509482939</v>
      </c>
      <c r="N211">
        <v>62.132425857427521</v>
      </c>
      <c r="O211">
        <v>38.709260841439225</v>
      </c>
      <c r="P211">
        <v>69.204823936856087</v>
      </c>
      <c r="Q211">
        <v>41.787745194925037</v>
      </c>
      <c r="R211">
        <v>59.22370726987922</v>
      </c>
      <c r="T211">
        <v>50.390445497786608</v>
      </c>
      <c r="U211">
        <v>31.281894550149424</v>
      </c>
      <c r="V211">
        <v>29.1179670452007</v>
      </c>
      <c r="W211">
        <v>28.681980897638059</v>
      </c>
      <c r="X211">
        <v>31.628944292904599</v>
      </c>
      <c r="Y211">
        <v>29.23349089832185</v>
      </c>
      <c r="Z211">
        <v>34.985827107013165</v>
      </c>
      <c r="AA211">
        <v>33.455545669364419</v>
      </c>
      <c r="AB211">
        <v>31.396676045596671</v>
      </c>
      <c r="AC211">
        <v>32.675195990052949</v>
      </c>
      <c r="AD211">
        <v>34.356792727019297</v>
      </c>
      <c r="AE211">
        <v>41.897747737628627</v>
      </c>
      <c r="AF211">
        <v>31.054945107360318</v>
      </c>
      <c r="AG211">
        <v>37.931242835696537</v>
      </c>
      <c r="AH211">
        <v>30.852888533902608</v>
      </c>
      <c r="AI211">
        <v>38.218306226705735</v>
      </c>
      <c r="AJ211">
        <v>0</v>
      </c>
      <c r="AK211">
        <v>27.679522532809745</v>
      </c>
      <c r="AL211">
        <v>28.030908963697986</v>
      </c>
      <c r="AM211">
        <v>26.780339753412665</v>
      </c>
      <c r="AN211">
        <v>26.716835149124684</v>
      </c>
      <c r="AO211">
        <v>27.477845209759764</v>
      </c>
      <c r="AP211">
        <v>27.200711713346184</v>
      </c>
      <c r="AQ211">
        <v>26.662562919643317</v>
      </c>
      <c r="AR211">
        <v>30.074068725021494</v>
      </c>
      <c r="AS211">
        <v>27.566952791154467</v>
      </c>
      <c r="AT211">
        <v>29.188256898001139</v>
      </c>
      <c r="AU211">
        <v>27.502331905965725</v>
      </c>
      <c r="AV211">
        <v>30.477936886527903</v>
      </c>
      <c r="AW211">
        <v>28.608108117666426</v>
      </c>
      <c r="AX211">
        <v>27.652460622465803</v>
      </c>
      <c r="AY211">
        <v>27.129662728251528</v>
      </c>
      <c r="AZ211">
        <v>28.142723260601542</v>
      </c>
    </row>
    <row r="212" spans="2:52" x14ac:dyDescent="0.25">
      <c r="B212">
        <v>2043</v>
      </c>
      <c r="C212">
        <v>66.092207562891303</v>
      </c>
      <c r="D212">
        <v>46.297365878102106</v>
      </c>
      <c r="E212">
        <v>44.791731463872495</v>
      </c>
      <c r="F212">
        <v>48.484707094723881</v>
      </c>
      <c r="G212">
        <v>79.828829459856024</v>
      </c>
      <c r="H212">
        <v>39.093360888076248</v>
      </c>
      <c r="I212">
        <v>57.838513127498928</v>
      </c>
      <c r="J212">
        <v>59.928302211931189</v>
      </c>
      <c r="K212">
        <v>49.895378713579156</v>
      </c>
      <c r="L212">
        <v>50.696399832244445</v>
      </c>
      <c r="M212">
        <v>48.777210056575221</v>
      </c>
      <c r="N212">
        <v>62.575613054309443</v>
      </c>
      <c r="O212">
        <v>38.93502449074488</v>
      </c>
      <c r="P212">
        <v>68.809922602301938</v>
      </c>
      <c r="Q212">
        <v>41.836744256461934</v>
      </c>
      <c r="R212">
        <v>59.261049322765054</v>
      </c>
      <c r="T212">
        <v>47.021974809254225</v>
      </c>
      <c r="U212">
        <v>30.72636294766788</v>
      </c>
      <c r="V212">
        <v>28.459349009494389</v>
      </c>
      <c r="W212">
        <v>28.262115603111521</v>
      </c>
      <c r="X212">
        <v>30.753674539281619</v>
      </c>
      <c r="Y212">
        <v>28.615692534046062</v>
      </c>
      <c r="Z212">
        <v>33.454780042902136</v>
      </c>
      <c r="AA212">
        <v>32.862776827201564</v>
      </c>
      <c r="AB212">
        <v>30.895301926227635</v>
      </c>
      <c r="AC212">
        <v>32.077955822835321</v>
      </c>
      <c r="AD212">
        <v>33.465753802080684</v>
      </c>
      <c r="AE212">
        <v>41.050810775869095</v>
      </c>
      <c r="AF212">
        <v>30.81027139229273</v>
      </c>
      <c r="AG212">
        <v>36.422674599427765</v>
      </c>
      <c r="AH212">
        <v>30.197628175445484</v>
      </c>
      <c r="AI212">
        <v>36.66140884344658</v>
      </c>
      <c r="AJ212">
        <v>0</v>
      </c>
      <c r="AK212">
        <v>27.538969648464164</v>
      </c>
      <c r="AL212">
        <v>27.915453004605393</v>
      </c>
      <c r="AM212">
        <v>26.632632004679099</v>
      </c>
      <c r="AN212">
        <v>26.539239026395759</v>
      </c>
      <c r="AO212">
        <v>27.404510338251072</v>
      </c>
      <c r="AP212">
        <v>26.958582148068764</v>
      </c>
      <c r="AQ212">
        <v>26.551947598305553</v>
      </c>
      <c r="AR212">
        <v>29.68096403950679</v>
      </c>
      <c r="AS212">
        <v>27.404688266476054</v>
      </c>
      <c r="AT212">
        <v>29.407809259057803</v>
      </c>
      <c r="AU212">
        <v>27.347311162319631</v>
      </c>
      <c r="AV212">
        <v>30.246226179716565</v>
      </c>
      <c r="AW212">
        <v>28.480354238947903</v>
      </c>
      <c r="AX212">
        <v>27.443445126735451</v>
      </c>
      <c r="AY212">
        <v>27.005585495909237</v>
      </c>
      <c r="AZ212">
        <v>27.964384590948729</v>
      </c>
    </row>
    <row r="213" spans="2:52" x14ac:dyDescent="0.25">
      <c r="B213">
        <v>2044</v>
      </c>
      <c r="C213">
        <v>65.955124375966619</v>
      </c>
      <c r="D213">
        <v>47.574518312045747</v>
      </c>
      <c r="E213">
        <v>44.713623226157829</v>
      </c>
      <c r="F213">
        <v>48.117365331516012</v>
      </c>
      <c r="G213">
        <v>79.416098755358419</v>
      </c>
      <c r="H213">
        <v>38.937408002518112</v>
      </c>
      <c r="I213">
        <v>57.884603134688959</v>
      </c>
      <c r="J213">
        <v>59.859407174264135</v>
      </c>
      <c r="K213">
        <v>49.777923765843951</v>
      </c>
      <c r="L213">
        <v>50.227303236834942</v>
      </c>
      <c r="M213">
        <v>48.43668960366751</v>
      </c>
      <c r="N213">
        <v>63.018800251191372</v>
      </c>
      <c r="O213">
        <v>39.160788140050521</v>
      </c>
      <c r="P213">
        <v>68.41502126774779</v>
      </c>
      <c r="Q213">
        <v>41.885743317998831</v>
      </c>
      <c r="R213">
        <v>59.298391375650894</v>
      </c>
      <c r="T213">
        <v>43.653504120721834</v>
      </c>
      <c r="U213">
        <v>30.170831345186336</v>
      </c>
      <c r="V213">
        <v>27.800730973788077</v>
      </c>
      <c r="W213">
        <v>27.84225030858498</v>
      </c>
      <c r="X213">
        <v>29.878404785658631</v>
      </c>
      <c r="Y213">
        <v>27.997894169770269</v>
      </c>
      <c r="Z213">
        <v>31.923732978791115</v>
      </c>
      <c r="AA213">
        <v>32.27000798503871</v>
      </c>
      <c r="AB213">
        <v>30.393927806858599</v>
      </c>
      <c r="AC213">
        <v>31.480715655617693</v>
      </c>
      <c r="AD213">
        <v>32.574714877142064</v>
      </c>
      <c r="AE213">
        <v>40.203873814109556</v>
      </c>
      <c r="AF213">
        <v>30.565597677225139</v>
      </c>
      <c r="AG213">
        <v>34.914106363159</v>
      </c>
      <c r="AH213">
        <v>29.542367816988364</v>
      </c>
      <c r="AI213">
        <v>35.104511460187418</v>
      </c>
      <c r="AJ213">
        <v>0</v>
      </c>
      <c r="AK213">
        <v>27.398416764118586</v>
      </c>
      <c r="AL213">
        <v>27.799997045512804</v>
      </c>
      <c r="AM213">
        <v>26.48492425594554</v>
      </c>
      <c r="AN213">
        <v>26.36164290366683</v>
      </c>
      <c r="AO213">
        <v>27.331175466742376</v>
      </c>
      <c r="AP213">
        <v>26.716452582791348</v>
      </c>
      <c r="AQ213">
        <v>26.441332276967788</v>
      </c>
      <c r="AR213">
        <v>29.28785935399209</v>
      </c>
      <c r="AS213">
        <v>27.242423741797644</v>
      </c>
      <c r="AT213">
        <v>29.62736162011447</v>
      </c>
      <c r="AU213">
        <v>27.192290418673537</v>
      </c>
      <c r="AV213">
        <v>30.014515472905224</v>
      </c>
      <c r="AW213">
        <v>28.352600360229378</v>
      </c>
      <c r="AX213">
        <v>27.234429631005096</v>
      </c>
      <c r="AY213">
        <v>26.881508263566943</v>
      </c>
      <c r="AZ213">
        <v>27.786045921295923</v>
      </c>
    </row>
    <row r="214" spans="2:52" x14ac:dyDescent="0.25">
      <c r="B214">
        <v>2045</v>
      </c>
      <c r="C214">
        <v>65.993012056709944</v>
      </c>
      <c r="D214">
        <v>49.026641613657397</v>
      </c>
      <c r="E214">
        <v>44.810485856111171</v>
      </c>
      <c r="F214">
        <v>47.924994435976146</v>
      </c>
      <c r="G214">
        <v>79.178338918528809</v>
      </c>
      <c r="H214">
        <v>38.95642598462797</v>
      </c>
      <c r="I214">
        <v>58.105664009547013</v>
      </c>
      <c r="J214">
        <v>59.965483004265067</v>
      </c>
      <c r="K214">
        <v>49.835439685776763</v>
      </c>
      <c r="L214">
        <v>49.933177509093447</v>
      </c>
      <c r="M214">
        <v>48.271140018427801</v>
      </c>
      <c r="N214">
        <v>63.636958315741296</v>
      </c>
      <c r="O214">
        <v>39.56152265702417</v>
      </c>
      <c r="P214">
        <v>68.195090800861649</v>
      </c>
      <c r="Q214">
        <v>42.109713247203729</v>
      </c>
      <c r="R214">
        <v>59.510704296204707</v>
      </c>
      <c r="T214">
        <v>40.460004299857452</v>
      </c>
      <c r="U214">
        <v>29.790270610372794</v>
      </c>
      <c r="V214">
        <v>27.317083805749764</v>
      </c>
      <c r="W214">
        <v>27.597355881726443</v>
      </c>
      <c r="X214">
        <v>29.178105899703645</v>
      </c>
      <c r="Y214">
        <v>27.555066673162479</v>
      </c>
      <c r="Z214">
        <v>30.567656782348088</v>
      </c>
      <c r="AA214">
        <v>31.852210010543864</v>
      </c>
      <c r="AB214">
        <v>30.067524555157568</v>
      </c>
      <c r="AC214">
        <v>31.058446356068071</v>
      </c>
      <c r="AD214">
        <v>31.858646819871449</v>
      </c>
      <c r="AE214">
        <v>39.531907720018026</v>
      </c>
      <c r="AF214">
        <v>30.495894829825552</v>
      </c>
      <c r="AG214">
        <v>33.58050899455823</v>
      </c>
      <c r="AH214">
        <v>29.062078326199245</v>
      </c>
      <c r="AI214">
        <v>33.722584944596257</v>
      </c>
      <c r="AJ214">
        <v>0</v>
      </c>
      <c r="AK214">
        <v>27.432834747441003</v>
      </c>
      <c r="AL214">
        <v>27.859511954088216</v>
      </c>
      <c r="AM214">
        <v>26.512187374879975</v>
      </c>
      <c r="AN214">
        <v>26.359017648605899</v>
      </c>
      <c r="AO214">
        <v>27.432811462901679</v>
      </c>
      <c r="AP214">
        <v>26.649293885181923</v>
      </c>
      <c r="AQ214">
        <v>26.505687823298025</v>
      </c>
      <c r="AR214">
        <v>29.069725536145384</v>
      </c>
      <c r="AS214">
        <v>27.255130084787233</v>
      </c>
      <c r="AT214">
        <v>30.021884848839129</v>
      </c>
      <c r="AU214">
        <v>27.212240542695437</v>
      </c>
      <c r="AV214">
        <v>29.95777563376188</v>
      </c>
      <c r="AW214">
        <v>28.39981734917885</v>
      </c>
      <c r="AX214">
        <v>27.200385002942742</v>
      </c>
      <c r="AY214">
        <v>26.932401898892646</v>
      </c>
      <c r="AZ214">
        <v>27.782678119311107</v>
      </c>
    </row>
    <row r="215" spans="2:52" x14ac:dyDescent="0.25">
      <c r="B215">
        <v>2046</v>
      </c>
      <c r="C215">
        <v>65.128944002952139</v>
      </c>
      <c r="D215">
        <v>49.147201620755979</v>
      </c>
      <c r="E215">
        <v>44.205030980582741</v>
      </c>
      <c r="F215">
        <v>47.690818981854299</v>
      </c>
      <c r="G215">
        <v>77.956736433623973</v>
      </c>
      <c r="H215">
        <v>38.313191681448913</v>
      </c>
      <c r="I215">
        <v>57.640660542317271</v>
      </c>
      <c r="J215">
        <v>59.387297239128465</v>
      </c>
      <c r="K215">
        <v>49.393593515071998</v>
      </c>
      <c r="L215">
        <v>48.910259129960323</v>
      </c>
      <c r="M215">
        <v>47.887411395916367</v>
      </c>
      <c r="N215">
        <v>63.255485855729262</v>
      </c>
      <c r="O215">
        <v>39.398784720742157</v>
      </c>
      <c r="P215">
        <v>67.27313762090958</v>
      </c>
      <c r="Q215">
        <v>42.173854625722093</v>
      </c>
      <c r="R215">
        <v>58.914941534860539</v>
      </c>
      <c r="T215">
        <v>38.071671070850591</v>
      </c>
      <c r="U215">
        <v>29.585802157945437</v>
      </c>
      <c r="V215">
        <v>27.270331066206872</v>
      </c>
      <c r="W215">
        <v>27.391422451733206</v>
      </c>
      <c r="X215">
        <v>29.111937010797121</v>
      </c>
      <c r="Y215">
        <v>27.395625423416874</v>
      </c>
      <c r="Z215">
        <v>30.21094918860414</v>
      </c>
      <c r="AA215">
        <v>31.64285888617875</v>
      </c>
      <c r="AB215">
        <v>30.087929728617855</v>
      </c>
      <c r="AC215">
        <v>30.998147993622158</v>
      </c>
      <c r="AD215">
        <v>31.383255192313602</v>
      </c>
      <c r="AE215">
        <v>39.025704061447009</v>
      </c>
      <c r="AF215">
        <v>30.327573488240748</v>
      </c>
      <c r="AG215">
        <v>32.805080726202021</v>
      </c>
      <c r="AH215">
        <v>28.790194679998663</v>
      </c>
      <c r="AI215">
        <v>32.847353215924471</v>
      </c>
      <c r="AJ215">
        <v>0</v>
      </c>
      <c r="AK215">
        <v>27.305322295313037</v>
      </c>
      <c r="AL215">
        <v>27.846649460853023</v>
      </c>
      <c r="AM215">
        <v>26.536078858802949</v>
      </c>
      <c r="AN215">
        <v>26.421973791474922</v>
      </c>
      <c r="AO215">
        <v>27.339094505929136</v>
      </c>
      <c r="AP215">
        <v>26.691898899543993</v>
      </c>
      <c r="AQ215">
        <v>26.484281141015682</v>
      </c>
      <c r="AR215">
        <v>28.896956787368492</v>
      </c>
      <c r="AS215">
        <v>27.245122045835732</v>
      </c>
      <c r="AT215">
        <v>29.749582523462806</v>
      </c>
      <c r="AU215">
        <v>27.177342911971134</v>
      </c>
      <c r="AV215">
        <v>30.017955766318902</v>
      </c>
      <c r="AW215">
        <v>28.360989409541553</v>
      </c>
      <c r="AX215">
        <v>27.214721335245788</v>
      </c>
      <c r="AY215">
        <v>26.852613429510523</v>
      </c>
      <c r="AZ215">
        <v>27.714282998199121</v>
      </c>
    </row>
    <row r="216" spans="2:52" x14ac:dyDescent="0.25">
      <c r="B216">
        <v>2047</v>
      </c>
      <c r="C216">
        <v>64.264875949194334</v>
      </c>
      <c r="D216">
        <v>49.267761627854568</v>
      </c>
      <c r="E216">
        <v>43.599576105054318</v>
      </c>
      <c r="F216">
        <v>47.456643527732439</v>
      </c>
      <c r="G216">
        <v>76.735133948719152</v>
      </c>
      <c r="H216">
        <v>37.669957378269856</v>
      </c>
      <c r="I216">
        <v>57.175657075087535</v>
      </c>
      <c r="J216">
        <v>58.809111473991855</v>
      </c>
      <c r="K216">
        <v>48.951747344367242</v>
      </c>
      <c r="L216">
        <v>47.887340750827192</v>
      </c>
      <c r="M216">
        <v>47.503682773404947</v>
      </c>
      <c r="N216">
        <v>62.874013395717235</v>
      </c>
      <c r="O216">
        <v>39.23604678446015</v>
      </c>
      <c r="P216">
        <v>66.351184440957496</v>
      </c>
      <c r="Q216">
        <v>42.237996004240458</v>
      </c>
      <c r="R216">
        <v>58.319178773516363</v>
      </c>
      <c r="T216">
        <v>35.683337841843723</v>
      </c>
      <c r="U216">
        <v>29.381333705518081</v>
      </c>
      <c r="V216">
        <v>27.223578326663976</v>
      </c>
      <c r="W216">
        <v>27.185489021739969</v>
      </c>
      <c r="X216">
        <v>29.045768121890596</v>
      </c>
      <c r="Y216">
        <v>27.236184173671269</v>
      </c>
      <c r="Z216">
        <v>29.854241594860184</v>
      </c>
      <c r="AA216">
        <v>31.43350776181364</v>
      </c>
      <c r="AB216">
        <v>30.108334902078145</v>
      </c>
      <c r="AC216">
        <v>30.937849631176245</v>
      </c>
      <c r="AD216">
        <v>30.907863564755754</v>
      </c>
      <c r="AE216">
        <v>38.519500402875991</v>
      </c>
      <c r="AF216">
        <v>30.159252146655948</v>
      </c>
      <c r="AG216">
        <v>32.02965245784582</v>
      </c>
      <c r="AH216">
        <v>28.518311033798085</v>
      </c>
      <c r="AI216">
        <v>31.972121487252682</v>
      </c>
      <c r="AJ216">
        <v>0</v>
      </c>
      <c r="AK216">
        <v>27.177809843185074</v>
      </c>
      <c r="AL216">
        <v>27.833786967617833</v>
      </c>
      <c r="AM216">
        <v>26.559970342725929</v>
      </c>
      <c r="AN216">
        <v>26.484929934343945</v>
      </c>
      <c r="AO216">
        <v>27.245377548956597</v>
      </c>
      <c r="AP216">
        <v>26.734503913906064</v>
      </c>
      <c r="AQ216">
        <v>26.462874458733342</v>
      </c>
      <c r="AR216">
        <v>28.724188038591603</v>
      </c>
      <c r="AS216">
        <v>27.235114006884242</v>
      </c>
      <c r="AT216">
        <v>29.477280198086483</v>
      </c>
      <c r="AU216">
        <v>27.142445281246832</v>
      </c>
      <c r="AV216">
        <v>30.078135898875924</v>
      </c>
      <c r="AW216">
        <v>28.322161469904255</v>
      </c>
      <c r="AX216">
        <v>27.229057667548837</v>
      </c>
      <c r="AY216">
        <v>26.7728249601284</v>
      </c>
      <c r="AZ216">
        <v>27.645887877087134</v>
      </c>
    </row>
    <row r="217" spans="2:52" x14ac:dyDescent="0.25">
      <c r="B217">
        <v>2048</v>
      </c>
      <c r="C217">
        <v>63.400807895436529</v>
      </c>
      <c r="D217">
        <v>49.388321634953151</v>
      </c>
      <c r="E217">
        <v>42.994121229525895</v>
      </c>
      <c r="F217">
        <v>47.222468073610585</v>
      </c>
      <c r="G217">
        <v>75.513531463814331</v>
      </c>
      <c r="H217">
        <v>37.026723075090786</v>
      </c>
      <c r="I217">
        <v>56.7106536078578</v>
      </c>
      <c r="J217">
        <v>58.230925708855253</v>
      </c>
      <c r="K217">
        <v>48.509901173662485</v>
      </c>
      <c r="L217">
        <v>46.864422371694076</v>
      </c>
      <c r="M217">
        <v>47.11995415089352</v>
      </c>
      <c r="N217">
        <v>62.4925409357052</v>
      </c>
      <c r="O217">
        <v>39.073308848178129</v>
      </c>
      <c r="P217">
        <v>65.429231261005427</v>
      </c>
      <c r="Q217">
        <v>42.302137382758822</v>
      </c>
      <c r="R217">
        <v>57.723416012172187</v>
      </c>
      <c r="T217">
        <v>33.295004612836848</v>
      </c>
      <c r="U217">
        <v>29.176865253090725</v>
      </c>
      <c r="V217">
        <v>27.17682558712108</v>
      </c>
      <c r="W217">
        <v>26.979555591746728</v>
      </c>
      <c r="X217">
        <v>28.979599232984068</v>
      </c>
      <c r="Y217">
        <v>27.076742923925661</v>
      </c>
      <c r="Z217">
        <v>29.497534001116232</v>
      </c>
      <c r="AA217">
        <v>31.224156637448523</v>
      </c>
      <c r="AB217">
        <v>30.128740075538428</v>
      </c>
      <c r="AC217">
        <v>30.877551268730329</v>
      </c>
      <c r="AD217">
        <v>30.432471937197903</v>
      </c>
      <c r="AE217">
        <v>38.013296744304974</v>
      </c>
      <c r="AF217">
        <v>29.990930805071141</v>
      </c>
      <c r="AG217">
        <v>31.254224189489612</v>
      </c>
      <c r="AH217">
        <v>28.2464273875975</v>
      </c>
      <c r="AI217">
        <v>31.09688975858089</v>
      </c>
      <c r="AJ217">
        <v>0</v>
      </c>
      <c r="AK217">
        <v>27.050297391057107</v>
      </c>
      <c r="AL217">
        <v>27.820924474382647</v>
      </c>
      <c r="AM217">
        <v>26.583861826648903</v>
      </c>
      <c r="AN217">
        <v>26.547886077212972</v>
      </c>
      <c r="AO217">
        <v>27.151660591984058</v>
      </c>
      <c r="AP217">
        <v>26.777108928268134</v>
      </c>
      <c r="AQ217">
        <v>26.441467776451002</v>
      </c>
      <c r="AR217">
        <v>28.551419289814707</v>
      </c>
      <c r="AS217">
        <v>27.225105967932741</v>
      </c>
      <c r="AT217">
        <v>29.204977872710156</v>
      </c>
      <c r="AU217">
        <v>27.10754765052253</v>
      </c>
      <c r="AV217">
        <v>30.138316031432947</v>
      </c>
      <c r="AW217">
        <v>28.283333530266962</v>
      </c>
      <c r="AX217">
        <v>27.243393999851882</v>
      </c>
      <c r="AY217">
        <v>26.693036490746277</v>
      </c>
      <c r="AZ217">
        <v>27.577492755975147</v>
      </c>
    </row>
    <row r="218" spans="2:52" x14ac:dyDescent="0.25">
      <c r="B218">
        <v>2049</v>
      </c>
      <c r="C218">
        <v>62.536739841678731</v>
      </c>
      <c r="D218">
        <v>49.508881642051733</v>
      </c>
      <c r="E218">
        <v>42.388666353997472</v>
      </c>
      <c r="F218">
        <v>46.988292619488739</v>
      </c>
      <c r="G218">
        <v>74.291928978909496</v>
      </c>
      <c r="H218">
        <v>36.383488771911729</v>
      </c>
      <c r="I218">
        <v>56.245650140628065</v>
      </c>
      <c r="J218">
        <v>57.652739943718643</v>
      </c>
      <c r="K218">
        <v>48.06805500295772</v>
      </c>
      <c r="L218">
        <v>45.841503992560952</v>
      </c>
      <c r="M218">
        <v>46.7362255283821</v>
      </c>
      <c r="N218">
        <v>62.111068475693173</v>
      </c>
      <c r="O218">
        <v>38.910570911896123</v>
      </c>
      <c r="P218">
        <v>64.507278081053357</v>
      </c>
      <c r="Q218">
        <v>42.366278761277187</v>
      </c>
      <c r="R218">
        <v>57.127653250828018</v>
      </c>
      <c r="T218">
        <v>30.906671383829977</v>
      </c>
      <c r="U218">
        <v>28.972396800663365</v>
      </c>
      <c r="V218">
        <v>27.130072847578187</v>
      </c>
      <c r="W218">
        <v>26.77362216175349</v>
      </c>
      <c r="X218">
        <v>28.913430344077547</v>
      </c>
      <c r="Y218">
        <v>26.917301674180056</v>
      </c>
      <c r="Z218">
        <v>29.140826407372284</v>
      </c>
      <c r="AA218">
        <v>31.014805513083409</v>
      </c>
      <c r="AB218">
        <v>30.149145248998718</v>
      </c>
      <c r="AC218">
        <v>30.817252906284416</v>
      </c>
      <c r="AD218">
        <v>29.957080309640055</v>
      </c>
      <c r="AE218">
        <v>37.507093085733963</v>
      </c>
      <c r="AF218">
        <v>29.822609463486341</v>
      </c>
      <c r="AG218">
        <v>30.478795921133408</v>
      </c>
      <c r="AH218">
        <v>27.974543741396918</v>
      </c>
      <c r="AI218">
        <v>30.221658029909101</v>
      </c>
      <c r="AJ218">
        <v>0</v>
      </c>
      <c r="AK218">
        <v>26.922784938929148</v>
      </c>
      <c r="AL218">
        <v>27.808061981147457</v>
      </c>
      <c r="AM218">
        <v>26.607753310571876</v>
      </c>
      <c r="AN218">
        <v>26.610842220081999</v>
      </c>
      <c r="AO218">
        <v>27.057943635011519</v>
      </c>
      <c r="AP218">
        <v>26.819713942630209</v>
      </c>
      <c r="AQ218">
        <v>26.420061094168659</v>
      </c>
      <c r="AR218">
        <v>28.378650541037814</v>
      </c>
      <c r="AS218">
        <v>27.215097928981248</v>
      </c>
      <c r="AT218">
        <v>28.932675547333837</v>
      </c>
      <c r="AU218">
        <v>27.072650019798232</v>
      </c>
      <c r="AV218">
        <v>30.198496163989972</v>
      </c>
      <c r="AW218">
        <v>28.244505590629668</v>
      </c>
      <c r="AX218">
        <v>27.257730332154935</v>
      </c>
      <c r="AY218">
        <v>26.613248021364157</v>
      </c>
      <c r="AZ218">
        <v>27.509097634863167</v>
      </c>
    </row>
    <row r="219" spans="2:52" x14ac:dyDescent="0.25">
      <c r="B219">
        <v>2050</v>
      </c>
      <c r="C219">
        <v>61.672671787920919</v>
      </c>
      <c r="D219">
        <v>49.629441649150323</v>
      </c>
      <c r="E219">
        <v>41.783211478469049</v>
      </c>
      <c r="F219">
        <v>46.754117165366871</v>
      </c>
      <c r="G219">
        <v>73.070326494004661</v>
      </c>
      <c r="H219">
        <v>35.740254468732658</v>
      </c>
      <c r="I219">
        <v>55.780646673398316</v>
      </c>
      <c r="J219">
        <v>57.074554178582041</v>
      </c>
      <c r="K219">
        <v>47.626208832252956</v>
      </c>
      <c r="L219">
        <v>44.818585613427821</v>
      </c>
      <c r="M219">
        <v>46.352496905870673</v>
      </c>
      <c r="N219">
        <v>61.729596015681132</v>
      </c>
      <c r="O219">
        <v>38.747832975614102</v>
      </c>
      <c r="P219">
        <v>63.585324901101281</v>
      </c>
      <c r="Q219">
        <v>42.430420139795544</v>
      </c>
      <c r="R219">
        <v>56.53189048948385</v>
      </c>
      <c r="T219">
        <v>28.518338154823109</v>
      </c>
      <c r="U219">
        <v>28.767928348236008</v>
      </c>
      <c r="V219">
        <v>27.083320108035288</v>
      </c>
      <c r="W219">
        <v>26.567688731760249</v>
      </c>
      <c r="X219">
        <v>28.847261455171019</v>
      </c>
      <c r="Y219">
        <v>26.757860424434448</v>
      </c>
      <c r="Z219">
        <v>28.784118813628325</v>
      </c>
      <c r="AA219">
        <v>30.805454388718292</v>
      </c>
      <c r="AB219">
        <v>30.169550422459004</v>
      </c>
      <c r="AC219">
        <v>30.7569545438385</v>
      </c>
      <c r="AD219">
        <v>29.481688682082204</v>
      </c>
      <c r="AE219">
        <v>37.000889427162939</v>
      </c>
      <c r="AF219">
        <v>29.654288121901537</v>
      </c>
      <c r="AG219">
        <v>29.703367652777203</v>
      </c>
      <c r="AH219">
        <v>27.702660095196336</v>
      </c>
      <c r="AI219">
        <v>29.346426301237312</v>
      </c>
      <c r="AJ219">
        <v>0</v>
      </c>
      <c r="AK219">
        <v>26.795272486801174</v>
      </c>
      <c r="AL219">
        <v>27.795199487912264</v>
      </c>
      <c r="AM219">
        <v>26.63164479449485</v>
      </c>
      <c r="AN219">
        <v>26.673798362951018</v>
      </c>
      <c r="AO219">
        <v>26.964226678038973</v>
      </c>
      <c r="AP219">
        <v>26.862318956992272</v>
      </c>
      <c r="AQ219">
        <v>26.398654411886312</v>
      </c>
      <c r="AR219">
        <v>28.205881792260918</v>
      </c>
      <c r="AS219">
        <v>27.205089890029747</v>
      </c>
      <c r="AT219">
        <v>28.660373221957503</v>
      </c>
      <c r="AU219">
        <v>27.037752389073923</v>
      </c>
      <c r="AV219">
        <v>30.258676296546984</v>
      </c>
      <c r="AW219">
        <v>28.205677650992367</v>
      </c>
      <c r="AX219">
        <v>27.272066664457977</v>
      </c>
      <c r="AY219">
        <v>26.533459551982027</v>
      </c>
      <c r="AZ219">
        <v>27.440702513751177</v>
      </c>
    </row>
    <row r="221" spans="2:52" x14ac:dyDescent="0.25">
      <c r="B221" t="s">
        <v>5</v>
      </c>
      <c r="T221" t="s">
        <v>3</v>
      </c>
      <c r="AK221" t="s">
        <v>4</v>
      </c>
    </row>
    <row r="222" spans="2:52" x14ac:dyDescent="0.25">
      <c r="B222" t="s">
        <v>77</v>
      </c>
      <c r="C222" t="s">
        <v>6</v>
      </c>
      <c r="D222" t="s">
        <v>7</v>
      </c>
      <c r="E222" t="s">
        <v>8</v>
      </c>
      <c r="F222" t="s">
        <v>9</v>
      </c>
      <c r="G222" t="s">
        <v>10</v>
      </c>
      <c r="H222" t="s">
        <v>11</v>
      </c>
      <c r="I222" t="s">
        <v>12</v>
      </c>
      <c r="J222" t="s">
        <v>24</v>
      </c>
      <c r="K222" t="s">
        <v>13</v>
      </c>
      <c r="L222" t="s">
        <v>14</v>
      </c>
      <c r="M222" t="s">
        <v>15</v>
      </c>
      <c r="N222" t="s">
        <v>16</v>
      </c>
      <c r="O222" t="s">
        <v>17</v>
      </c>
      <c r="P222" t="s">
        <v>18</v>
      </c>
      <c r="Q222" t="s">
        <v>19</v>
      </c>
      <c r="R222" t="s">
        <v>20</v>
      </c>
      <c r="T222" t="s">
        <v>6</v>
      </c>
      <c r="U222" t="s">
        <v>7</v>
      </c>
      <c r="V222" t="s">
        <v>8</v>
      </c>
      <c r="W222" t="s">
        <v>9</v>
      </c>
      <c r="X222" t="s">
        <v>10</v>
      </c>
      <c r="Y222" t="s">
        <v>11</v>
      </c>
      <c r="Z222" t="s">
        <v>12</v>
      </c>
      <c r="AA222" t="s">
        <v>24</v>
      </c>
      <c r="AB222" t="s">
        <v>13</v>
      </c>
      <c r="AC222" t="s">
        <v>14</v>
      </c>
      <c r="AD222" t="s">
        <v>15</v>
      </c>
      <c r="AE222" t="s">
        <v>16</v>
      </c>
      <c r="AF222" t="s">
        <v>17</v>
      </c>
      <c r="AG222" t="s">
        <v>18</v>
      </c>
      <c r="AH222" t="s">
        <v>19</v>
      </c>
      <c r="AI222" t="s">
        <v>20</v>
      </c>
      <c r="AK222" t="s">
        <v>6</v>
      </c>
      <c r="AL222" t="s">
        <v>7</v>
      </c>
      <c r="AM222" t="s">
        <v>8</v>
      </c>
      <c r="AN222" t="s">
        <v>9</v>
      </c>
      <c r="AO222" t="s">
        <v>10</v>
      </c>
      <c r="AP222" t="s">
        <v>11</v>
      </c>
      <c r="AQ222" t="s">
        <v>12</v>
      </c>
      <c r="AR222" t="s">
        <v>24</v>
      </c>
      <c r="AS222" t="s">
        <v>13</v>
      </c>
      <c r="AT222" t="s">
        <v>14</v>
      </c>
      <c r="AU222" t="s">
        <v>15</v>
      </c>
      <c r="AV222" t="s">
        <v>16</v>
      </c>
      <c r="AW222" t="s">
        <v>17</v>
      </c>
      <c r="AX222" t="s">
        <v>18</v>
      </c>
      <c r="AY222" t="s">
        <v>19</v>
      </c>
      <c r="AZ222" t="s">
        <v>20</v>
      </c>
    </row>
    <row r="223" spans="2:52" x14ac:dyDescent="0.25">
      <c r="B223">
        <v>2010</v>
      </c>
      <c r="C223">
        <v>163.67110312414209</v>
      </c>
      <c r="D223">
        <v>157.02412814915419</v>
      </c>
      <c r="E223">
        <v>128.9175582526114</v>
      </c>
      <c r="F223">
        <v>168.2281176561421</v>
      </c>
      <c r="G223">
        <v>180.71009687844938</v>
      </c>
      <c r="H223">
        <v>174.8650485681421</v>
      </c>
      <c r="I223">
        <v>131.40884085418733</v>
      </c>
      <c r="J223">
        <v>160.1250681605506</v>
      </c>
      <c r="K223">
        <v>145.3189055971049</v>
      </c>
      <c r="L223">
        <v>170.56577132014209</v>
      </c>
      <c r="M223">
        <v>168.8626684161421</v>
      </c>
      <c r="N223">
        <v>170.9386678161421</v>
      </c>
      <c r="O223">
        <v>174.05580050014208</v>
      </c>
      <c r="P223">
        <v>132.80367309104227</v>
      </c>
      <c r="Q223">
        <v>176.1607855521421</v>
      </c>
      <c r="R223">
        <v>162.1949517465971</v>
      </c>
      <c r="T223">
        <v>163.75821554647359</v>
      </c>
      <c r="U223">
        <v>157.11124057148572</v>
      </c>
      <c r="V223">
        <v>129.0046706749429</v>
      </c>
      <c r="W223">
        <v>168.3152300784736</v>
      </c>
      <c r="X223">
        <v>180.79720930078091</v>
      </c>
      <c r="Y223">
        <v>174.9521609904736</v>
      </c>
      <c r="Z223">
        <v>131.49595327651883</v>
      </c>
      <c r="AA223">
        <v>160.21218058288213</v>
      </c>
      <c r="AB223">
        <v>145.40601801943643</v>
      </c>
      <c r="AC223">
        <v>170.65288374247359</v>
      </c>
      <c r="AD223">
        <v>168.9497808384736</v>
      </c>
      <c r="AE223">
        <v>171.0257802384736</v>
      </c>
      <c r="AF223">
        <v>174.14291292247358</v>
      </c>
      <c r="AG223">
        <v>132.8907855133738</v>
      </c>
      <c r="AH223">
        <v>176.2478979744736</v>
      </c>
      <c r="AI223">
        <v>162.2820641689286</v>
      </c>
      <c r="AK223">
        <v>163.98474303963789</v>
      </c>
      <c r="AL223">
        <v>157.33776806465002</v>
      </c>
      <c r="AM223">
        <v>129.2311981681072</v>
      </c>
      <c r="AN223">
        <v>168.5417575716379</v>
      </c>
      <c r="AO223">
        <v>181.0237367939452</v>
      </c>
      <c r="AP223">
        <v>175.1786884836379</v>
      </c>
      <c r="AQ223">
        <v>131.72248076968313</v>
      </c>
      <c r="AR223">
        <v>160.43870807604642</v>
      </c>
      <c r="AS223">
        <v>145.6325455126007</v>
      </c>
      <c r="AT223">
        <v>170.87941123563789</v>
      </c>
      <c r="AU223">
        <v>169.1763083316379</v>
      </c>
      <c r="AV223">
        <v>171.2523077316379</v>
      </c>
      <c r="AW223">
        <v>174.36944041563788</v>
      </c>
      <c r="AX223">
        <v>133.11731300653807</v>
      </c>
      <c r="AY223">
        <v>176.4744254676379</v>
      </c>
      <c r="AZ223">
        <v>162.5085916620929</v>
      </c>
    </row>
    <row r="224" spans="2:52" x14ac:dyDescent="0.25">
      <c r="B224">
        <v>2011</v>
      </c>
      <c r="C224">
        <v>163.67110312414209</v>
      </c>
      <c r="D224">
        <v>157.02412814915419</v>
      </c>
      <c r="E224">
        <v>128.9175582526114</v>
      </c>
      <c r="F224">
        <v>168.2281176561421</v>
      </c>
      <c r="G224">
        <v>180.71009687844938</v>
      </c>
      <c r="H224">
        <v>174.8650485681421</v>
      </c>
      <c r="I224">
        <v>131.40884085418733</v>
      </c>
      <c r="J224">
        <v>160.1250681605506</v>
      </c>
      <c r="K224">
        <v>145.3189055971049</v>
      </c>
      <c r="L224">
        <v>170.56577132014209</v>
      </c>
      <c r="M224">
        <v>168.8626684161421</v>
      </c>
      <c r="N224">
        <v>170.9386678161421</v>
      </c>
      <c r="O224">
        <v>174.05580050014208</v>
      </c>
      <c r="P224">
        <v>132.80367309104227</v>
      </c>
      <c r="Q224">
        <v>176.1607855521421</v>
      </c>
      <c r="R224">
        <v>162.1949517465971</v>
      </c>
      <c r="T224">
        <v>163.75821554647359</v>
      </c>
      <c r="U224">
        <v>157.11124057148572</v>
      </c>
      <c r="V224">
        <v>129.0046706749429</v>
      </c>
      <c r="W224">
        <v>168.3152300784736</v>
      </c>
      <c r="X224">
        <v>180.79720930078091</v>
      </c>
      <c r="Y224">
        <v>174.9521609904736</v>
      </c>
      <c r="Z224">
        <v>131.49595327651883</v>
      </c>
      <c r="AA224">
        <v>160.21218058288213</v>
      </c>
      <c r="AB224">
        <v>145.40601801943643</v>
      </c>
      <c r="AC224">
        <v>170.65288374247359</v>
      </c>
      <c r="AD224">
        <v>168.9497808384736</v>
      </c>
      <c r="AE224">
        <v>171.0257802384736</v>
      </c>
      <c r="AF224">
        <v>174.14291292247358</v>
      </c>
      <c r="AG224">
        <v>132.8907855133738</v>
      </c>
      <c r="AH224">
        <v>176.2478979744736</v>
      </c>
      <c r="AI224">
        <v>162.2820641689286</v>
      </c>
      <c r="AK224">
        <v>163.98474303963789</v>
      </c>
      <c r="AL224">
        <v>157.33776806465002</v>
      </c>
      <c r="AM224">
        <v>129.2311981681072</v>
      </c>
      <c r="AN224">
        <v>168.5417575716379</v>
      </c>
      <c r="AO224">
        <v>181.0237367939452</v>
      </c>
      <c r="AP224">
        <v>175.1786884836379</v>
      </c>
      <c r="AQ224">
        <v>131.72248076968313</v>
      </c>
      <c r="AR224">
        <v>160.43870807604642</v>
      </c>
      <c r="AS224">
        <v>145.6325455126007</v>
      </c>
      <c r="AT224">
        <v>170.87941123563789</v>
      </c>
      <c r="AU224">
        <v>169.1763083316379</v>
      </c>
      <c r="AV224">
        <v>171.2523077316379</v>
      </c>
      <c r="AW224">
        <v>174.36944041563788</v>
      </c>
      <c r="AX224">
        <v>133.11731300653807</v>
      </c>
      <c r="AY224">
        <v>176.4744254676379</v>
      </c>
      <c r="AZ224">
        <v>162.5085916620929</v>
      </c>
    </row>
    <row r="225" spans="2:52" x14ac:dyDescent="0.25">
      <c r="B225">
        <v>2012</v>
      </c>
      <c r="C225">
        <v>163.67110312414209</v>
      </c>
      <c r="D225">
        <v>157.02412814915419</v>
      </c>
      <c r="E225">
        <v>128.9175582526114</v>
      </c>
      <c r="F225">
        <v>168.2281176561421</v>
      </c>
      <c r="G225">
        <v>180.71009687844938</v>
      </c>
      <c r="H225">
        <v>174.8650485681421</v>
      </c>
      <c r="I225">
        <v>131.40884085418733</v>
      </c>
      <c r="J225">
        <v>160.1250681605506</v>
      </c>
      <c r="K225">
        <v>145.3189055971049</v>
      </c>
      <c r="L225">
        <v>170.56577132014209</v>
      </c>
      <c r="M225">
        <v>168.8626684161421</v>
      </c>
      <c r="N225">
        <v>170.9386678161421</v>
      </c>
      <c r="O225">
        <v>174.05580050014208</v>
      </c>
      <c r="P225">
        <v>132.80367309104227</v>
      </c>
      <c r="Q225">
        <v>176.1607855521421</v>
      </c>
      <c r="R225">
        <v>162.1949517465971</v>
      </c>
      <c r="T225">
        <v>163.75821554647359</v>
      </c>
      <c r="U225">
        <v>157.11124057148572</v>
      </c>
      <c r="V225">
        <v>129.0046706749429</v>
      </c>
      <c r="W225">
        <v>168.3152300784736</v>
      </c>
      <c r="X225">
        <v>180.79720930078091</v>
      </c>
      <c r="Y225">
        <v>174.9521609904736</v>
      </c>
      <c r="Z225">
        <v>131.49595327651883</v>
      </c>
      <c r="AA225">
        <v>160.21218058288213</v>
      </c>
      <c r="AB225">
        <v>145.40601801943643</v>
      </c>
      <c r="AC225">
        <v>170.65288374247359</v>
      </c>
      <c r="AD225">
        <v>168.9497808384736</v>
      </c>
      <c r="AE225">
        <v>171.0257802384736</v>
      </c>
      <c r="AF225">
        <v>174.14291292247358</v>
      </c>
      <c r="AG225">
        <v>132.8907855133738</v>
      </c>
      <c r="AH225">
        <v>176.2478979744736</v>
      </c>
      <c r="AI225">
        <v>162.2820641689286</v>
      </c>
      <c r="AK225">
        <v>163.98474303963789</v>
      </c>
      <c r="AL225">
        <v>157.33776806465002</v>
      </c>
      <c r="AM225">
        <v>129.2311981681072</v>
      </c>
      <c r="AN225">
        <v>168.5417575716379</v>
      </c>
      <c r="AO225">
        <v>181.0237367939452</v>
      </c>
      <c r="AP225">
        <v>175.1786884836379</v>
      </c>
      <c r="AQ225">
        <v>131.72248076968313</v>
      </c>
      <c r="AR225">
        <v>160.43870807604642</v>
      </c>
      <c r="AS225">
        <v>145.6325455126007</v>
      </c>
      <c r="AT225">
        <v>170.87941123563789</v>
      </c>
      <c r="AU225">
        <v>169.1763083316379</v>
      </c>
      <c r="AV225">
        <v>171.2523077316379</v>
      </c>
      <c r="AW225">
        <v>174.36944041563788</v>
      </c>
      <c r="AX225">
        <v>133.11731300653807</v>
      </c>
      <c r="AY225">
        <v>176.4744254676379</v>
      </c>
      <c r="AZ225">
        <v>162.5085916620929</v>
      </c>
    </row>
    <row r="226" spans="2:52" x14ac:dyDescent="0.25">
      <c r="B226">
        <v>2013</v>
      </c>
      <c r="C226">
        <v>163.67110312414209</v>
      </c>
      <c r="D226">
        <v>157.02412814915419</v>
      </c>
      <c r="E226">
        <v>128.9175582526114</v>
      </c>
      <c r="F226">
        <v>168.2281176561421</v>
      </c>
      <c r="G226">
        <v>180.71009687844938</v>
      </c>
      <c r="H226">
        <v>174.8650485681421</v>
      </c>
      <c r="I226">
        <v>131.40884085418733</v>
      </c>
      <c r="J226">
        <v>160.1250681605506</v>
      </c>
      <c r="K226">
        <v>145.3189055971049</v>
      </c>
      <c r="L226">
        <v>170.56577132014209</v>
      </c>
      <c r="M226">
        <v>168.8626684161421</v>
      </c>
      <c r="N226">
        <v>170.9386678161421</v>
      </c>
      <c r="O226">
        <v>174.05580050014208</v>
      </c>
      <c r="P226">
        <v>132.80367309104227</v>
      </c>
      <c r="Q226">
        <v>176.1607855521421</v>
      </c>
      <c r="R226">
        <v>162.1949517465971</v>
      </c>
      <c r="T226">
        <v>163.75821554647359</v>
      </c>
      <c r="U226">
        <v>157.11124057148572</v>
      </c>
      <c r="V226">
        <v>129.0046706749429</v>
      </c>
      <c r="W226">
        <v>168.3152300784736</v>
      </c>
      <c r="X226">
        <v>180.79720930078091</v>
      </c>
      <c r="Y226">
        <v>174.9521609904736</v>
      </c>
      <c r="Z226">
        <v>131.49595327651883</v>
      </c>
      <c r="AA226">
        <v>160.21218058288213</v>
      </c>
      <c r="AB226">
        <v>145.40601801943643</v>
      </c>
      <c r="AC226">
        <v>170.65288374247359</v>
      </c>
      <c r="AD226">
        <v>168.9497808384736</v>
      </c>
      <c r="AE226">
        <v>171.0257802384736</v>
      </c>
      <c r="AF226">
        <v>174.14291292247358</v>
      </c>
      <c r="AG226">
        <v>132.8907855133738</v>
      </c>
      <c r="AH226">
        <v>176.2478979744736</v>
      </c>
      <c r="AI226">
        <v>162.2820641689286</v>
      </c>
      <c r="AK226">
        <v>163.98474303963789</v>
      </c>
      <c r="AL226">
        <v>157.33776806465002</v>
      </c>
      <c r="AM226">
        <v>129.2311981681072</v>
      </c>
      <c r="AN226">
        <v>168.5417575716379</v>
      </c>
      <c r="AO226">
        <v>181.0237367939452</v>
      </c>
      <c r="AP226">
        <v>175.1786884836379</v>
      </c>
      <c r="AQ226">
        <v>131.72248076968313</v>
      </c>
      <c r="AR226">
        <v>160.43870807604642</v>
      </c>
      <c r="AS226">
        <v>145.6325455126007</v>
      </c>
      <c r="AT226">
        <v>170.87941123563789</v>
      </c>
      <c r="AU226">
        <v>169.1763083316379</v>
      </c>
      <c r="AV226">
        <v>171.2523077316379</v>
      </c>
      <c r="AW226">
        <v>174.36944041563788</v>
      </c>
      <c r="AX226">
        <v>133.11731300653807</v>
      </c>
      <c r="AY226">
        <v>176.4744254676379</v>
      </c>
      <c r="AZ226">
        <v>162.5085916620929</v>
      </c>
    </row>
    <row r="227" spans="2:52" x14ac:dyDescent="0.25">
      <c r="B227">
        <v>2014</v>
      </c>
      <c r="C227">
        <v>163.67110312414209</v>
      </c>
      <c r="D227">
        <v>157.02412814915419</v>
      </c>
      <c r="E227">
        <v>128.9175582526114</v>
      </c>
      <c r="F227">
        <v>168.2281176561421</v>
      </c>
      <c r="G227">
        <v>180.71009687844938</v>
      </c>
      <c r="H227">
        <v>174.8650485681421</v>
      </c>
      <c r="I227">
        <v>131.40884085418733</v>
      </c>
      <c r="J227">
        <v>160.1250681605506</v>
      </c>
      <c r="K227">
        <v>145.3189055971049</v>
      </c>
      <c r="L227">
        <v>170.56577132014209</v>
      </c>
      <c r="M227">
        <v>168.8626684161421</v>
      </c>
      <c r="N227">
        <v>170.9386678161421</v>
      </c>
      <c r="O227">
        <v>174.05580050014208</v>
      </c>
      <c r="P227">
        <v>132.80367309104227</v>
      </c>
      <c r="Q227">
        <v>176.1607855521421</v>
      </c>
      <c r="R227">
        <v>162.1949517465971</v>
      </c>
      <c r="T227">
        <v>163.75821554647359</v>
      </c>
      <c r="U227">
        <v>157.11124057148572</v>
      </c>
      <c r="V227">
        <v>129.0046706749429</v>
      </c>
      <c r="W227">
        <v>168.3152300784736</v>
      </c>
      <c r="X227">
        <v>180.79720930078091</v>
      </c>
      <c r="Y227">
        <v>174.9521609904736</v>
      </c>
      <c r="Z227">
        <v>131.49595327651883</v>
      </c>
      <c r="AA227">
        <v>160.21218058288213</v>
      </c>
      <c r="AB227">
        <v>145.40601801943643</v>
      </c>
      <c r="AC227">
        <v>170.65288374247359</v>
      </c>
      <c r="AD227">
        <v>168.9497808384736</v>
      </c>
      <c r="AE227">
        <v>171.0257802384736</v>
      </c>
      <c r="AF227">
        <v>174.14291292247358</v>
      </c>
      <c r="AG227">
        <v>132.8907855133738</v>
      </c>
      <c r="AH227">
        <v>176.2478979744736</v>
      </c>
      <c r="AI227">
        <v>162.2820641689286</v>
      </c>
      <c r="AK227">
        <v>163.98474303963789</v>
      </c>
      <c r="AL227">
        <v>157.33776806465002</v>
      </c>
      <c r="AM227">
        <v>129.2311981681072</v>
      </c>
      <c r="AN227">
        <v>168.5417575716379</v>
      </c>
      <c r="AO227">
        <v>181.0237367939452</v>
      </c>
      <c r="AP227">
        <v>175.1786884836379</v>
      </c>
      <c r="AQ227">
        <v>131.72248076968313</v>
      </c>
      <c r="AR227">
        <v>160.43870807604642</v>
      </c>
      <c r="AS227">
        <v>145.6325455126007</v>
      </c>
      <c r="AT227">
        <v>170.87941123563789</v>
      </c>
      <c r="AU227">
        <v>169.1763083316379</v>
      </c>
      <c r="AV227">
        <v>171.2523077316379</v>
      </c>
      <c r="AW227">
        <v>174.36944041563788</v>
      </c>
      <c r="AX227">
        <v>133.11731300653807</v>
      </c>
      <c r="AY227">
        <v>176.4744254676379</v>
      </c>
      <c r="AZ227">
        <v>162.5085916620929</v>
      </c>
    </row>
    <row r="228" spans="2:52" x14ac:dyDescent="0.25">
      <c r="B228">
        <v>2015</v>
      </c>
      <c r="C228">
        <v>163.67110312414209</v>
      </c>
      <c r="D228">
        <v>157.02412814915419</v>
      </c>
      <c r="E228">
        <v>128.9175582526114</v>
      </c>
      <c r="F228">
        <v>168.2281176561421</v>
      </c>
      <c r="G228">
        <v>180.71009687844938</v>
      </c>
      <c r="H228">
        <v>174.8650485681421</v>
      </c>
      <c r="I228">
        <v>131.40884085418733</v>
      </c>
      <c r="J228">
        <v>160.1250681605506</v>
      </c>
      <c r="K228">
        <v>145.3189055971049</v>
      </c>
      <c r="L228">
        <v>170.56577132014209</v>
      </c>
      <c r="M228">
        <v>168.8626684161421</v>
      </c>
      <c r="N228">
        <v>170.9386678161421</v>
      </c>
      <c r="O228">
        <v>174.05580050014208</v>
      </c>
      <c r="P228">
        <v>132.80367309104227</v>
      </c>
      <c r="Q228">
        <v>176.1607855521421</v>
      </c>
      <c r="R228">
        <v>162.1949517465971</v>
      </c>
      <c r="T228">
        <v>163.75821554647359</v>
      </c>
      <c r="U228">
        <v>157.11124057148572</v>
      </c>
      <c r="V228">
        <v>129.0046706749429</v>
      </c>
      <c r="W228">
        <v>168.3152300784736</v>
      </c>
      <c r="X228">
        <v>180.79720930078091</v>
      </c>
      <c r="Y228">
        <v>174.9521609904736</v>
      </c>
      <c r="Z228">
        <v>131.49595327651883</v>
      </c>
      <c r="AA228">
        <v>160.21218058288213</v>
      </c>
      <c r="AB228">
        <v>145.40601801943643</v>
      </c>
      <c r="AC228">
        <v>170.65288374247359</v>
      </c>
      <c r="AD228">
        <v>168.9497808384736</v>
      </c>
      <c r="AE228">
        <v>171.0257802384736</v>
      </c>
      <c r="AF228">
        <v>174.14291292247358</v>
      </c>
      <c r="AG228">
        <v>132.8907855133738</v>
      </c>
      <c r="AH228">
        <v>176.2478979744736</v>
      </c>
      <c r="AI228">
        <v>162.2820641689286</v>
      </c>
      <c r="AK228">
        <v>163.98474303963789</v>
      </c>
      <c r="AL228">
        <v>157.33776806465002</v>
      </c>
      <c r="AM228">
        <v>129.2311981681072</v>
      </c>
      <c r="AN228">
        <v>168.5417575716379</v>
      </c>
      <c r="AO228">
        <v>181.0237367939452</v>
      </c>
      <c r="AP228">
        <v>175.1786884836379</v>
      </c>
      <c r="AQ228">
        <v>131.72248076968313</v>
      </c>
      <c r="AR228">
        <v>160.43870807604642</v>
      </c>
      <c r="AS228">
        <v>145.6325455126007</v>
      </c>
      <c r="AT228">
        <v>170.87941123563789</v>
      </c>
      <c r="AU228">
        <v>169.1763083316379</v>
      </c>
      <c r="AV228">
        <v>171.2523077316379</v>
      </c>
      <c r="AW228">
        <v>174.36944041563788</v>
      </c>
      <c r="AX228">
        <v>133.11731300653807</v>
      </c>
      <c r="AY228">
        <v>176.4744254676379</v>
      </c>
      <c r="AZ228">
        <v>162.5085916620929</v>
      </c>
    </row>
    <row r="229" spans="2:52" x14ac:dyDescent="0.25">
      <c r="B229">
        <v>2016</v>
      </c>
      <c r="C229">
        <v>163.67110312414209</v>
      </c>
      <c r="D229">
        <v>157.02412814915419</v>
      </c>
      <c r="E229">
        <v>128.9175582526114</v>
      </c>
      <c r="F229">
        <v>168.2281176561421</v>
      </c>
      <c r="G229">
        <v>180.71009687844938</v>
      </c>
      <c r="H229">
        <v>174.8650485681421</v>
      </c>
      <c r="I229">
        <v>131.40884085418733</v>
      </c>
      <c r="J229">
        <v>160.1250681605506</v>
      </c>
      <c r="K229">
        <v>145.3189055971049</v>
      </c>
      <c r="L229">
        <v>170.56577132014209</v>
      </c>
      <c r="M229">
        <v>168.8626684161421</v>
      </c>
      <c r="N229">
        <v>170.9386678161421</v>
      </c>
      <c r="O229">
        <v>174.05580050014208</v>
      </c>
      <c r="P229">
        <v>132.80367309104227</v>
      </c>
      <c r="Q229">
        <v>176.1607855521421</v>
      </c>
      <c r="R229">
        <v>162.1949517465971</v>
      </c>
      <c r="T229">
        <v>163.75821554647359</v>
      </c>
      <c r="U229">
        <v>157.11124057148572</v>
      </c>
      <c r="V229">
        <v>129.0046706749429</v>
      </c>
      <c r="W229">
        <v>168.3152300784736</v>
      </c>
      <c r="X229">
        <v>180.79720930078091</v>
      </c>
      <c r="Y229">
        <v>174.9521609904736</v>
      </c>
      <c r="Z229">
        <v>131.49595327651883</v>
      </c>
      <c r="AA229">
        <v>160.21218058288213</v>
      </c>
      <c r="AB229">
        <v>145.40601801943643</v>
      </c>
      <c r="AC229">
        <v>170.65288374247359</v>
      </c>
      <c r="AD229">
        <v>168.9497808384736</v>
      </c>
      <c r="AE229">
        <v>171.0257802384736</v>
      </c>
      <c r="AF229">
        <v>174.14291292247358</v>
      </c>
      <c r="AG229">
        <v>132.8907855133738</v>
      </c>
      <c r="AH229">
        <v>176.2478979744736</v>
      </c>
      <c r="AI229">
        <v>162.2820641689286</v>
      </c>
      <c r="AK229">
        <v>163.98474303963789</v>
      </c>
      <c r="AL229">
        <v>157.33776806465002</v>
      </c>
      <c r="AM229">
        <v>129.2311981681072</v>
      </c>
      <c r="AN229">
        <v>168.5417575716379</v>
      </c>
      <c r="AO229">
        <v>181.0237367939452</v>
      </c>
      <c r="AP229">
        <v>175.1786884836379</v>
      </c>
      <c r="AQ229">
        <v>131.72248076968313</v>
      </c>
      <c r="AR229">
        <v>160.43870807604642</v>
      </c>
      <c r="AS229">
        <v>145.6325455126007</v>
      </c>
      <c r="AT229">
        <v>170.87941123563789</v>
      </c>
      <c r="AU229">
        <v>169.1763083316379</v>
      </c>
      <c r="AV229">
        <v>171.2523077316379</v>
      </c>
      <c r="AW229">
        <v>174.36944041563788</v>
      </c>
      <c r="AX229">
        <v>133.11731300653807</v>
      </c>
      <c r="AY229">
        <v>176.4744254676379</v>
      </c>
      <c r="AZ229">
        <v>162.5085916620929</v>
      </c>
    </row>
    <row r="230" spans="2:52" x14ac:dyDescent="0.25">
      <c r="B230">
        <v>2017</v>
      </c>
      <c r="C230">
        <v>163.67110312414209</v>
      </c>
      <c r="D230">
        <v>157.02412814915419</v>
      </c>
      <c r="E230">
        <v>128.9175582526114</v>
      </c>
      <c r="F230">
        <v>168.2281176561421</v>
      </c>
      <c r="G230">
        <v>180.71009687844938</v>
      </c>
      <c r="H230">
        <v>174.8650485681421</v>
      </c>
      <c r="I230">
        <v>131.40884085418733</v>
      </c>
      <c r="J230">
        <v>160.1250681605506</v>
      </c>
      <c r="K230">
        <v>145.3189055971049</v>
      </c>
      <c r="L230">
        <v>170.56577132014209</v>
      </c>
      <c r="M230">
        <v>168.8626684161421</v>
      </c>
      <c r="N230">
        <v>170.9386678161421</v>
      </c>
      <c r="O230">
        <v>174.05580050014208</v>
      </c>
      <c r="P230">
        <v>132.80367309104227</v>
      </c>
      <c r="Q230">
        <v>176.1607855521421</v>
      </c>
      <c r="R230">
        <v>162.1949517465971</v>
      </c>
      <c r="T230">
        <v>163.75821554647359</v>
      </c>
      <c r="U230">
        <v>157.11124057148572</v>
      </c>
      <c r="V230">
        <v>129.0046706749429</v>
      </c>
      <c r="W230">
        <v>168.3152300784736</v>
      </c>
      <c r="X230">
        <v>180.79720930078091</v>
      </c>
      <c r="Y230">
        <v>174.9521609904736</v>
      </c>
      <c r="Z230">
        <v>131.49595327651883</v>
      </c>
      <c r="AA230">
        <v>160.21218058288213</v>
      </c>
      <c r="AB230">
        <v>145.40601801943643</v>
      </c>
      <c r="AC230">
        <v>170.65288374247359</v>
      </c>
      <c r="AD230">
        <v>168.9497808384736</v>
      </c>
      <c r="AE230">
        <v>171.0257802384736</v>
      </c>
      <c r="AF230">
        <v>174.14291292247358</v>
      </c>
      <c r="AG230">
        <v>132.8907855133738</v>
      </c>
      <c r="AH230">
        <v>176.2478979744736</v>
      </c>
      <c r="AI230">
        <v>162.2820641689286</v>
      </c>
      <c r="AK230">
        <v>163.98474303963789</v>
      </c>
      <c r="AL230">
        <v>157.33776806465002</v>
      </c>
      <c r="AM230">
        <v>129.2311981681072</v>
      </c>
      <c r="AN230">
        <v>168.5417575716379</v>
      </c>
      <c r="AO230">
        <v>181.0237367939452</v>
      </c>
      <c r="AP230">
        <v>175.1786884836379</v>
      </c>
      <c r="AQ230">
        <v>131.72248076968313</v>
      </c>
      <c r="AR230">
        <v>160.43870807604642</v>
      </c>
      <c r="AS230">
        <v>145.6325455126007</v>
      </c>
      <c r="AT230">
        <v>170.87941123563789</v>
      </c>
      <c r="AU230">
        <v>169.1763083316379</v>
      </c>
      <c r="AV230">
        <v>171.2523077316379</v>
      </c>
      <c r="AW230">
        <v>174.36944041563788</v>
      </c>
      <c r="AX230">
        <v>133.11731300653807</v>
      </c>
      <c r="AY230">
        <v>176.4744254676379</v>
      </c>
      <c r="AZ230">
        <v>162.5085916620929</v>
      </c>
    </row>
    <row r="231" spans="2:52" x14ac:dyDescent="0.25">
      <c r="B231">
        <v>2018</v>
      </c>
      <c r="C231">
        <v>163.67110312414209</v>
      </c>
      <c r="D231">
        <v>157.02412814915419</v>
      </c>
      <c r="E231">
        <v>128.9175582526114</v>
      </c>
      <c r="F231">
        <v>168.2281176561421</v>
      </c>
      <c r="G231">
        <v>180.71009687844938</v>
      </c>
      <c r="H231">
        <v>174.8650485681421</v>
      </c>
      <c r="I231">
        <v>131.40884085418733</v>
      </c>
      <c r="J231">
        <v>160.1250681605506</v>
      </c>
      <c r="K231">
        <v>145.3189055971049</v>
      </c>
      <c r="L231">
        <v>170.56577132014209</v>
      </c>
      <c r="M231">
        <v>168.8626684161421</v>
      </c>
      <c r="N231">
        <v>170.9386678161421</v>
      </c>
      <c r="O231">
        <v>174.05580050014208</v>
      </c>
      <c r="P231">
        <v>132.80367309104227</v>
      </c>
      <c r="Q231">
        <v>176.1607855521421</v>
      </c>
      <c r="R231">
        <v>162.1949517465971</v>
      </c>
      <c r="T231">
        <v>163.75821554647359</v>
      </c>
      <c r="U231">
        <v>157.11124057148572</v>
      </c>
      <c r="V231">
        <v>129.0046706749429</v>
      </c>
      <c r="W231">
        <v>168.3152300784736</v>
      </c>
      <c r="X231">
        <v>180.79720930078091</v>
      </c>
      <c r="Y231">
        <v>174.9521609904736</v>
      </c>
      <c r="Z231">
        <v>131.49595327651883</v>
      </c>
      <c r="AA231">
        <v>160.21218058288213</v>
      </c>
      <c r="AB231">
        <v>145.40601801943643</v>
      </c>
      <c r="AC231">
        <v>170.65288374247359</v>
      </c>
      <c r="AD231">
        <v>168.9497808384736</v>
      </c>
      <c r="AE231">
        <v>171.0257802384736</v>
      </c>
      <c r="AF231">
        <v>174.14291292247358</v>
      </c>
      <c r="AG231">
        <v>132.8907855133738</v>
      </c>
      <c r="AH231">
        <v>176.2478979744736</v>
      </c>
      <c r="AI231">
        <v>162.2820641689286</v>
      </c>
      <c r="AK231">
        <v>163.98474303963789</v>
      </c>
      <c r="AL231">
        <v>157.33776806465002</v>
      </c>
      <c r="AM231">
        <v>129.2311981681072</v>
      </c>
      <c r="AN231">
        <v>168.5417575716379</v>
      </c>
      <c r="AO231">
        <v>181.0237367939452</v>
      </c>
      <c r="AP231">
        <v>175.1786884836379</v>
      </c>
      <c r="AQ231">
        <v>131.72248076968313</v>
      </c>
      <c r="AR231">
        <v>160.43870807604642</v>
      </c>
      <c r="AS231">
        <v>145.6325455126007</v>
      </c>
      <c r="AT231">
        <v>170.87941123563789</v>
      </c>
      <c r="AU231">
        <v>169.1763083316379</v>
      </c>
      <c r="AV231">
        <v>171.2523077316379</v>
      </c>
      <c r="AW231">
        <v>174.36944041563788</v>
      </c>
      <c r="AX231">
        <v>133.11731300653807</v>
      </c>
      <c r="AY231">
        <v>176.4744254676379</v>
      </c>
      <c r="AZ231">
        <v>162.5085916620929</v>
      </c>
    </row>
    <row r="232" spans="2:52" x14ac:dyDescent="0.25">
      <c r="B232">
        <v>2019</v>
      </c>
      <c r="C232">
        <v>163.67110312414209</v>
      </c>
      <c r="D232">
        <v>157.02412814915419</v>
      </c>
      <c r="E232">
        <v>128.9175582526114</v>
      </c>
      <c r="F232">
        <v>168.2281176561421</v>
      </c>
      <c r="G232">
        <v>180.71009687844938</v>
      </c>
      <c r="H232">
        <v>174.8650485681421</v>
      </c>
      <c r="I232">
        <v>131.40884085418733</v>
      </c>
      <c r="J232">
        <v>160.1250681605506</v>
      </c>
      <c r="K232">
        <v>145.3189055971049</v>
      </c>
      <c r="L232">
        <v>170.56577132014209</v>
      </c>
      <c r="M232">
        <v>168.8626684161421</v>
      </c>
      <c r="N232">
        <v>170.9386678161421</v>
      </c>
      <c r="O232">
        <v>174.05580050014208</v>
      </c>
      <c r="P232">
        <v>132.80367309104227</v>
      </c>
      <c r="Q232">
        <v>176.1607855521421</v>
      </c>
      <c r="R232">
        <v>162.1949517465971</v>
      </c>
      <c r="T232">
        <v>163.75821554647359</v>
      </c>
      <c r="U232">
        <v>157.11124057148572</v>
      </c>
      <c r="V232">
        <v>129.0046706749429</v>
      </c>
      <c r="W232">
        <v>168.3152300784736</v>
      </c>
      <c r="X232">
        <v>180.79720930078091</v>
      </c>
      <c r="Y232">
        <v>174.9521609904736</v>
      </c>
      <c r="Z232">
        <v>131.49595327651883</v>
      </c>
      <c r="AA232">
        <v>160.21218058288213</v>
      </c>
      <c r="AB232">
        <v>145.40601801943643</v>
      </c>
      <c r="AC232">
        <v>170.65288374247359</v>
      </c>
      <c r="AD232">
        <v>168.9497808384736</v>
      </c>
      <c r="AE232">
        <v>171.0257802384736</v>
      </c>
      <c r="AF232">
        <v>174.14291292247358</v>
      </c>
      <c r="AG232">
        <v>132.8907855133738</v>
      </c>
      <c r="AH232">
        <v>176.2478979744736</v>
      </c>
      <c r="AI232">
        <v>162.2820641689286</v>
      </c>
      <c r="AK232">
        <v>163.98474303963789</v>
      </c>
      <c r="AL232">
        <v>157.33776806465002</v>
      </c>
      <c r="AM232">
        <v>129.2311981681072</v>
      </c>
      <c r="AN232">
        <v>168.5417575716379</v>
      </c>
      <c r="AO232">
        <v>181.0237367939452</v>
      </c>
      <c r="AP232">
        <v>175.1786884836379</v>
      </c>
      <c r="AQ232">
        <v>131.72248076968313</v>
      </c>
      <c r="AR232">
        <v>160.43870807604642</v>
      </c>
      <c r="AS232">
        <v>145.6325455126007</v>
      </c>
      <c r="AT232">
        <v>170.87941123563789</v>
      </c>
      <c r="AU232">
        <v>169.1763083316379</v>
      </c>
      <c r="AV232">
        <v>171.2523077316379</v>
      </c>
      <c r="AW232">
        <v>174.36944041563788</v>
      </c>
      <c r="AX232">
        <v>133.11731300653807</v>
      </c>
      <c r="AY232">
        <v>176.4744254676379</v>
      </c>
      <c r="AZ232">
        <v>162.5085916620929</v>
      </c>
    </row>
    <row r="233" spans="2:52" x14ac:dyDescent="0.25">
      <c r="B233">
        <v>2020</v>
      </c>
      <c r="C233">
        <v>163.67110312414209</v>
      </c>
      <c r="D233">
        <v>157.02412814915419</v>
      </c>
      <c r="E233">
        <v>128.9175582526114</v>
      </c>
      <c r="F233">
        <v>168.2281176561421</v>
      </c>
      <c r="G233">
        <v>180.71009687844938</v>
      </c>
      <c r="H233">
        <v>174.8650485681421</v>
      </c>
      <c r="I233">
        <v>131.40884085418733</v>
      </c>
      <c r="J233">
        <v>160.1250681605506</v>
      </c>
      <c r="K233">
        <v>145.3189055971049</v>
      </c>
      <c r="L233">
        <v>170.56577132014209</v>
      </c>
      <c r="M233">
        <v>168.8626684161421</v>
      </c>
      <c r="N233">
        <v>170.9386678161421</v>
      </c>
      <c r="O233">
        <v>174.05580050014208</v>
      </c>
      <c r="P233">
        <v>132.80367309104227</v>
      </c>
      <c r="Q233">
        <v>176.1607855521421</v>
      </c>
      <c r="R233">
        <v>162.1949517465971</v>
      </c>
      <c r="T233">
        <v>163.75821554647359</v>
      </c>
      <c r="U233">
        <v>157.11124057148572</v>
      </c>
      <c r="V233">
        <v>129.0046706749429</v>
      </c>
      <c r="W233">
        <v>168.3152300784736</v>
      </c>
      <c r="X233">
        <v>180.79720930078091</v>
      </c>
      <c r="Y233">
        <v>174.9521609904736</v>
      </c>
      <c r="Z233">
        <v>131.49595327651883</v>
      </c>
      <c r="AA233">
        <v>160.21218058288213</v>
      </c>
      <c r="AB233">
        <v>145.40601801943643</v>
      </c>
      <c r="AC233">
        <v>170.65288374247359</v>
      </c>
      <c r="AD233">
        <v>168.9497808384736</v>
      </c>
      <c r="AE233">
        <v>171.0257802384736</v>
      </c>
      <c r="AF233">
        <v>174.14291292247358</v>
      </c>
      <c r="AG233">
        <v>132.8907855133738</v>
      </c>
      <c r="AH233">
        <v>176.2478979744736</v>
      </c>
      <c r="AI233">
        <v>162.2820641689286</v>
      </c>
      <c r="AK233">
        <v>163.98474303963789</v>
      </c>
      <c r="AL233">
        <v>157.33776806465002</v>
      </c>
      <c r="AM233">
        <v>129.2311981681072</v>
      </c>
      <c r="AN233">
        <v>168.5417575716379</v>
      </c>
      <c r="AO233">
        <v>181.0237367939452</v>
      </c>
      <c r="AP233">
        <v>175.1786884836379</v>
      </c>
      <c r="AQ233">
        <v>131.72248076968313</v>
      </c>
      <c r="AR233">
        <v>160.43870807604642</v>
      </c>
      <c r="AS233">
        <v>145.6325455126007</v>
      </c>
      <c r="AT233">
        <v>170.87941123563789</v>
      </c>
      <c r="AU233">
        <v>169.1763083316379</v>
      </c>
      <c r="AV233">
        <v>171.2523077316379</v>
      </c>
      <c r="AW233">
        <v>174.36944041563788</v>
      </c>
      <c r="AX233">
        <v>133.11731300653807</v>
      </c>
      <c r="AY233">
        <v>176.4744254676379</v>
      </c>
      <c r="AZ233">
        <v>162.5085916620929</v>
      </c>
    </row>
    <row r="234" spans="2:52" x14ac:dyDescent="0.25">
      <c r="B234">
        <v>2021</v>
      </c>
      <c r="C234">
        <v>161.14216609679545</v>
      </c>
      <c r="D234">
        <v>155.14159015939046</v>
      </c>
      <c r="E234">
        <v>126.23936423605211</v>
      </c>
      <c r="F234">
        <v>165.69918062879546</v>
      </c>
      <c r="G234">
        <v>179.25186239541412</v>
      </c>
      <c r="H234">
        <v>172.33611154079546</v>
      </c>
      <c r="I234">
        <v>129.99633473479352</v>
      </c>
      <c r="J234">
        <v>158.28644966781616</v>
      </c>
      <c r="K234">
        <v>145.99470197244517</v>
      </c>
      <c r="L234">
        <v>168.03683429279545</v>
      </c>
      <c r="M234">
        <v>166.33373138879546</v>
      </c>
      <c r="N234">
        <v>168.40973078879546</v>
      </c>
      <c r="O234">
        <v>171.52686347279544</v>
      </c>
      <c r="P234">
        <v>134.65560368719596</v>
      </c>
      <c r="Q234">
        <v>173.63184852479546</v>
      </c>
      <c r="R234">
        <v>160.29331347527395</v>
      </c>
      <c r="T234">
        <v>160.3782425617419</v>
      </c>
      <c r="U234">
        <v>154.3356279096632</v>
      </c>
      <c r="V234">
        <v>125.10554450183095</v>
      </c>
      <c r="W234">
        <v>164.93525709374191</v>
      </c>
      <c r="X234">
        <v>178.62670658819371</v>
      </c>
      <c r="Y234">
        <v>171.57218800574191</v>
      </c>
      <c r="Z234">
        <v>128.0849525103726</v>
      </c>
      <c r="AA234">
        <v>157.42694113017453</v>
      </c>
      <c r="AB234">
        <v>144.80410329630791</v>
      </c>
      <c r="AC234">
        <v>167.2729107577419</v>
      </c>
      <c r="AD234">
        <v>165.56980785374191</v>
      </c>
      <c r="AE234">
        <v>167.64580725374191</v>
      </c>
      <c r="AF234">
        <v>170.76293993774189</v>
      </c>
      <c r="AG234">
        <v>133.2850830203335</v>
      </c>
      <c r="AH234">
        <v>172.86792498974191</v>
      </c>
      <c r="AI234">
        <v>159.48343369572402</v>
      </c>
      <c r="AK234">
        <v>157.44001731704793</v>
      </c>
      <c r="AL234">
        <v>151.81809473128538</v>
      </c>
      <c r="AM234">
        <v>123.26622780544029</v>
      </c>
      <c r="AN234">
        <v>161.99703184904794</v>
      </c>
      <c r="AO234">
        <v>175.83031790676446</v>
      </c>
      <c r="AP234">
        <v>168.63396276104794</v>
      </c>
      <c r="AQ234">
        <v>126.00180978132319</v>
      </c>
      <c r="AR234">
        <v>154.64050183999873</v>
      </c>
      <c r="AS234">
        <v>142.60711679695135</v>
      </c>
      <c r="AT234">
        <v>164.33468551304793</v>
      </c>
      <c r="AU234">
        <v>162.63158260904794</v>
      </c>
      <c r="AV234">
        <v>164.70758200904794</v>
      </c>
      <c r="AW234">
        <v>167.82471469304792</v>
      </c>
      <c r="AX234">
        <v>131.31011479469734</v>
      </c>
      <c r="AY234">
        <v>169.92969974504794</v>
      </c>
      <c r="AZ234">
        <v>156.67794675796134</v>
      </c>
    </row>
    <row r="235" spans="2:52" x14ac:dyDescent="0.25">
      <c r="B235">
        <v>2022</v>
      </c>
      <c r="C235">
        <v>158.61322906944881</v>
      </c>
      <c r="D235">
        <v>153.25905216962667</v>
      </c>
      <c r="E235">
        <v>123.56117021949278</v>
      </c>
      <c r="F235">
        <v>163.17024360144882</v>
      </c>
      <c r="G235">
        <v>177.79362791237887</v>
      </c>
      <c r="H235">
        <v>169.80717451344881</v>
      </c>
      <c r="I235">
        <v>128.58382861539971</v>
      </c>
      <c r="J235">
        <v>156.44783117508169</v>
      </c>
      <c r="K235">
        <v>146.67049834778544</v>
      </c>
      <c r="L235">
        <v>165.5078972654488</v>
      </c>
      <c r="M235">
        <v>163.80479436144881</v>
      </c>
      <c r="N235">
        <v>165.88079376144881</v>
      </c>
      <c r="O235">
        <v>168.9979264454488</v>
      </c>
      <c r="P235">
        <v>136.50753428334963</v>
      </c>
      <c r="Q235">
        <v>171.10291149744882</v>
      </c>
      <c r="R235">
        <v>158.3916752039508</v>
      </c>
      <c r="T235">
        <v>156.99826957701018</v>
      </c>
      <c r="U235">
        <v>151.56001524784071</v>
      </c>
      <c r="V235">
        <v>121.20641832871895</v>
      </c>
      <c r="W235">
        <v>161.55528410901019</v>
      </c>
      <c r="X235">
        <v>176.45620387560652</v>
      </c>
      <c r="Y235">
        <v>168.19221502101018</v>
      </c>
      <c r="Z235">
        <v>124.67395174422636</v>
      </c>
      <c r="AA235">
        <v>154.6417016774669</v>
      </c>
      <c r="AB235">
        <v>144.2021885731794</v>
      </c>
      <c r="AC235">
        <v>163.89293777301017</v>
      </c>
      <c r="AD235">
        <v>162.18983486901018</v>
      </c>
      <c r="AE235">
        <v>164.26583426901018</v>
      </c>
      <c r="AF235">
        <v>167.38296695301017</v>
      </c>
      <c r="AG235">
        <v>133.6793805272932</v>
      </c>
      <c r="AH235">
        <v>169.48795200501019</v>
      </c>
      <c r="AI235">
        <v>156.68480322251943</v>
      </c>
      <c r="AK235">
        <v>150.89529159445797</v>
      </c>
      <c r="AL235">
        <v>146.29842139792078</v>
      </c>
      <c r="AM235">
        <v>117.30125744277338</v>
      </c>
      <c r="AN235">
        <v>155.45230612645798</v>
      </c>
      <c r="AO235">
        <v>170.63689901958369</v>
      </c>
      <c r="AP235">
        <v>162.08923703845798</v>
      </c>
      <c r="AQ235">
        <v>120.28113879296323</v>
      </c>
      <c r="AR235">
        <v>148.8422956039511</v>
      </c>
      <c r="AS235">
        <v>139.58168808130193</v>
      </c>
      <c r="AT235">
        <v>157.78995979045797</v>
      </c>
      <c r="AU235">
        <v>156.08685688645798</v>
      </c>
      <c r="AV235">
        <v>158.16285628645798</v>
      </c>
      <c r="AW235">
        <v>161.27998897045796</v>
      </c>
      <c r="AX235">
        <v>129.50291658285664</v>
      </c>
      <c r="AY235">
        <v>163.38497402245798</v>
      </c>
      <c r="AZ235">
        <v>150.84730185382972</v>
      </c>
    </row>
    <row r="236" spans="2:52" x14ac:dyDescent="0.25">
      <c r="B236">
        <v>2023</v>
      </c>
      <c r="C236">
        <v>156.08429204210216</v>
      </c>
      <c r="D236">
        <v>151.37651417986291</v>
      </c>
      <c r="E236">
        <v>120.88297620293348</v>
      </c>
      <c r="F236">
        <v>160.64130657410217</v>
      </c>
      <c r="G236">
        <v>176.33539342934361</v>
      </c>
      <c r="H236">
        <v>167.27823748610217</v>
      </c>
      <c r="I236">
        <v>127.17132249600591</v>
      </c>
      <c r="J236">
        <v>154.60921268234719</v>
      </c>
      <c r="K236">
        <v>147.34629472312565</v>
      </c>
      <c r="L236">
        <v>162.97896023810216</v>
      </c>
      <c r="M236">
        <v>161.27585733410217</v>
      </c>
      <c r="N236">
        <v>163.35185673410217</v>
      </c>
      <c r="O236">
        <v>166.46898941810215</v>
      </c>
      <c r="P236">
        <v>138.35946487950332</v>
      </c>
      <c r="Q236">
        <v>168.57397447010217</v>
      </c>
      <c r="R236">
        <v>156.49003693262765</v>
      </c>
      <c r="T236">
        <v>153.61829659227848</v>
      </c>
      <c r="U236">
        <v>148.78440258601822</v>
      </c>
      <c r="V236">
        <v>117.30729215560696</v>
      </c>
      <c r="W236">
        <v>158.17531112427849</v>
      </c>
      <c r="X236">
        <v>174.28570116301933</v>
      </c>
      <c r="Y236">
        <v>164.81224203627849</v>
      </c>
      <c r="Z236">
        <v>121.26295097808013</v>
      </c>
      <c r="AA236">
        <v>151.85646222475933</v>
      </c>
      <c r="AB236">
        <v>143.60027385005088</v>
      </c>
      <c r="AC236">
        <v>160.51296478827848</v>
      </c>
      <c r="AD236">
        <v>158.80986188427849</v>
      </c>
      <c r="AE236">
        <v>160.88586128427849</v>
      </c>
      <c r="AF236">
        <v>164.00299396827847</v>
      </c>
      <c r="AG236">
        <v>134.07367803425291</v>
      </c>
      <c r="AH236">
        <v>166.10797902027849</v>
      </c>
      <c r="AI236">
        <v>153.88617274931485</v>
      </c>
      <c r="AK236">
        <v>144.35056587186804</v>
      </c>
      <c r="AL236">
        <v>140.7787480645562</v>
      </c>
      <c r="AM236">
        <v>111.33628708010646</v>
      </c>
      <c r="AN236">
        <v>148.90758040386805</v>
      </c>
      <c r="AO236">
        <v>165.44348013240298</v>
      </c>
      <c r="AP236">
        <v>155.54451131586805</v>
      </c>
      <c r="AQ236">
        <v>114.56046780460331</v>
      </c>
      <c r="AR236">
        <v>143.04408936790347</v>
      </c>
      <c r="AS236">
        <v>136.55625936565258</v>
      </c>
      <c r="AT236">
        <v>151.24523406786804</v>
      </c>
      <c r="AU236">
        <v>149.54213116386805</v>
      </c>
      <c r="AV236">
        <v>151.61813056386805</v>
      </c>
      <c r="AW236">
        <v>154.73526324786803</v>
      </c>
      <c r="AX236">
        <v>127.69571837101591</v>
      </c>
      <c r="AY236">
        <v>156.84024829986805</v>
      </c>
      <c r="AZ236">
        <v>145.01665694969819</v>
      </c>
    </row>
    <row r="237" spans="2:52" x14ac:dyDescent="0.25">
      <c r="B237">
        <v>2024</v>
      </c>
      <c r="C237">
        <v>153.55535501475552</v>
      </c>
      <c r="D237">
        <v>149.49397619009915</v>
      </c>
      <c r="E237">
        <v>118.20478218637415</v>
      </c>
      <c r="F237">
        <v>158.11236954675553</v>
      </c>
      <c r="G237">
        <v>174.87715894630833</v>
      </c>
      <c r="H237">
        <v>164.74930045875553</v>
      </c>
      <c r="I237">
        <v>125.7588163766121</v>
      </c>
      <c r="J237">
        <v>152.77059418961275</v>
      </c>
      <c r="K237">
        <v>148.02209109846592</v>
      </c>
      <c r="L237">
        <v>160.45002321075552</v>
      </c>
      <c r="M237">
        <v>158.74692030675553</v>
      </c>
      <c r="N237">
        <v>160.82291970675553</v>
      </c>
      <c r="O237">
        <v>163.94005239075551</v>
      </c>
      <c r="P237">
        <v>140.21139547565699</v>
      </c>
      <c r="Q237">
        <v>166.04503744275553</v>
      </c>
      <c r="R237">
        <v>154.58839866130447</v>
      </c>
      <c r="T237">
        <v>150.23832360754676</v>
      </c>
      <c r="U237">
        <v>146.0087899241957</v>
      </c>
      <c r="V237">
        <v>113.40816598249496</v>
      </c>
      <c r="W237">
        <v>154.79533813954677</v>
      </c>
      <c r="X237">
        <v>172.11519845043213</v>
      </c>
      <c r="Y237">
        <v>161.43226905154677</v>
      </c>
      <c r="Z237">
        <v>117.85195021193387</v>
      </c>
      <c r="AA237">
        <v>149.0712227720517</v>
      </c>
      <c r="AB237">
        <v>142.99835912692231</v>
      </c>
      <c r="AC237">
        <v>157.13299180354676</v>
      </c>
      <c r="AD237">
        <v>155.42988889954677</v>
      </c>
      <c r="AE237">
        <v>157.50588829954677</v>
      </c>
      <c r="AF237">
        <v>160.62302098354675</v>
      </c>
      <c r="AG237">
        <v>134.46797554121261</v>
      </c>
      <c r="AH237">
        <v>162.72800603554677</v>
      </c>
      <c r="AI237">
        <v>151.08754227611027</v>
      </c>
      <c r="AK237">
        <v>137.80584014927805</v>
      </c>
      <c r="AL237">
        <v>135.25907473119156</v>
      </c>
      <c r="AM237">
        <v>105.37131671743954</v>
      </c>
      <c r="AN237">
        <v>142.36285468127807</v>
      </c>
      <c r="AO237">
        <v>160.25006124522221</v>
      </c>
      <c r="AP237">
        <v>148.99978559327806</v>
      </c>
      <c r="AQ237">
        <v>108.83979681624335</v>
      </c>
      <c r="AR237">
        <v>137.24588313185578</v>
      </c>
      <c r="AS237">
        <v>133.5308306500032</v>
      </c>
      <c r="AT237">
        <v>144.70050834527805</v>
      </c>
      <c r="AU237">
        <v>142.99740544127806</v>
      </c>
      <c r="AV237">
        <v>145.07340484127806</v>
      </c>
      <c r="AW237">
        <v>148.19053752527805</v>
      </c>
      <c r="AX237">
        <v>125.88852015917519</v>
      </c>
      <c r="AY237">
        <v>150.29552257727806</v>
      </c>
      <c r="AZ237">
        <v>139.18601204556657</v>
      </c>
    </row>
    <row r="238" spans="2:52" x14ac:dyDescent="0.25">
      <c r="B238">
        <v>2025</v>
      </c>
      <c r="C238">
        <v>151.02641798740891</v>
      </c>
      <c r="D238">
        <v>147.61143820033541</v>
      </c>
      <c r="E238">
        <v>115.52658816981487</v>
      </c>
      <c r="F238">
        <v>155.58343251940892</v>
      </c>
      <c r="G238">
        <v>173.4189244632731</v>
      </c>
      <c r="H238">
        <v>162.22036343140891</v>
      </c>
      <c r="I238">
        <v>124.34631025721829</v>
      </c>
      <c r="J238">
        <v>150.93197569687828</v>
      </c>
      <c r="K238">
        <v>148.69788747380619</v>
      </c>
      <c r="L238">
        <v>157.9210861834089</v>
      </c>
      <c r="M238">
        <v>156.21798327940891</v>
      </c>
      <c r="N238">
        <v>158.29398267940891</v>
      </c>
      <c r="O238">
        <v>161.4111153634089</v>
      </c>
      <c r="P238">
        <v>142.06332607181071</v>
      </c>
      <c r="Q238">
        <v>163.51610041540891</v>
      </c>
      <c r="R238">
        <v>152.68676038998134</v>
      </c>
      <c r="T238">
        <v>146.85835062281507</v>
      </c>
      <c r="U238">
        <v>143.23317726237323</v>
      </c>
      <c r="V238">
        <v>109.509039809383</v>
      </c>
      <c r="W238">
        <v>151.41536515481508</v>
      </c>
      <c r="X238">
        <v>169.94469573784494</v>
      </c>
      <c r="Y238">
        <v>158.05229606681507</v>
      </c>
      <c r="Z238">
        <v>114.44094944578764</v>
      </c>
      <c r="AA238">
        <v>146.2859833193441</v>
      </c>
      <c r="AB238">
        <v>142.39644440379379</v>
      </c>
      <c r="AC238">
        <v>153.75301881881506</v>
      </c>
      <c r="AD238">
        <v>152.04991591481507</v>
      </c>
      <c r="AE238">
        <v>154.12591531481507</v>
      </c>
      <c r="AF238">
        <v>157.24304799881506</v>
      </c>
      <c r="AG238">
        <v>134.86227304817231</v>
      </c>
      <c r="AH238">
        <v>159.34803305081508</v>
      </c>
      <c r="AI238">
        <v>148.28891180290569</v>
      </c>
      <c r="AK238">
        <v>131.26111442668812</v>
      </c>
      <c r="AL238">
        <v>129.73940139782698</v>
      </c>
      <c r="AM238">
        <v>99.406346354772637</v>
      </c>
      <c r="AN238">
        <v>135.81812895868813</v>
      </c>
      <c r="AO238">
        <v>155.05664235804153</v>
      </c>
      <c r="AP238">
        <v>142.45505987068813</v>
      </c>
      <c r="AQ238">
        <v>103.11912582788344</v>
      </c>
      <c r="AR238">
        <v>131.44767689580814</v>
      </c>
      <c r="AS238">
        <v>130.50540193435384</v>
      </c>
      <c r="AT238">
        <v>138.15578262268812</v>
      </c>
      <c r="AU238">
        <v>136.45267971868813</v>
      </c>
      <c r="AV238">
        <v>138.52867911868813</v>
      </c>
      <c r="AW238">
        <v>141.64581180268812</v>
      </c>
      <c r="AX238">
        <v>124.08132194733447</v>
      </c>
      <c r="AY238">
        <v>143.75079685468813</v>
      </c>
      <c r="AZ238">
        <v>133.35536714143501</v>
      </c>
    </row>
    <row r="239" spans="2:52" x14ac:dyDescent="0.25">
      <c r="B239">
        <v>2026</v>
      </c>
      <c r="C239">
        <v>150.33383357302424</v>
      </c>
      <c r="D239">
        <v>146.67634659795831</v>
      </c>
      <c r="E239">
        <v>113.95307615157195</v>
      </c>
      <c r="F239">
        <v>154.89084810502425</v>
      </c>
      <c r="G239">
        <v>172.05354542444954</v>
      </c>
      <c r="H239">
        <v>161.52777901702424</v>
      </c>
      <c r="I239">
        <v>124.64770789000072</v>
      </c>
      <c r="J239">
        <v>150.11303193399939</v>
      </c>
      <c r="K239">
        <v>147.40223735185157</v>
      </c>
      <c r="L239">
        <v>157.22850176902423</v>
      </c>
      <c r="M239">
        <v>155.52539886502424</v>
      </c>
      <c r="N239">
        <v>157.60139826502424</v>
      </c>
      <c r="O239">
        <v>160.71853094902423</v>
      </c>
      <c r="P239">
        <v>140.56884579198186</v>
      </c>
      <c r="Q239">
        <v>162.82351600102425</v>
      </c>
      <c r="R239">
        <v>151.98525259526221</v>
      </c>
      <c r="T239">
        <v>145.72858283006804</v>
      </c>
      <c r="U239">
        <v>141.4849149413229</v>
      </c>
      <c r="V239">
        <v>105.64793987797887</v>
      </c>
      <c r="W239">
        <v>150.28559736206805</v>
      </c>
      <c r="X239">
        <v>167.94073983072585</v>
      </c>
      <c r="Y239">
        <v>156.92252827406804</v>
      </c>
      <c r="Z239">
        <v>112.78065096392271</v>
      </c>
      <c r="AA239">
        <v>144.53963156016394</v>
      </c>
      <c r="AB239">
        <v>138.5451696934993</v>
      </c>
      <c r="AC239">
        <v>152.62325102606803</v>
      </c>
      <c r="AD239">
        <v>150.92014812206804</v>
      </c>
      <c r="AE239">
        <v>152.99614752206804</v>
      </c>
      <c r="AF239">
        <v>156.11328020606803</v>
      </c>
      <c r="AG239">
        <v>129.81956854536884</v>
      </c>
      <c r="AH239">
        <v>158.21826525806804</v>
      </c>
      <c r="AI239">
        <v>146.98070195843644</v>
      </c>
      <c r="AK239">
        <v>118.84936833916097</v>
      </c>
      <c r="AL239">
        <v>118.58692169389067</v>
      </c>
      <c r="AM239">
        <v>90.193682918055856</v>
      </c>
      <c r="AN239">
        <v>123.40638287116097</v>
      </c>
      <c r="AO239">
        <v>139.64532277813635</v>
      </c>
      <c r="AP239">
        <v>130.04331378316098</v>
      </c>
      <c r="AQ239">
        <v>94.508884584282811</v>
      </c>
      <c r="AR239">
        <v>119.22115718129974</v>
      </c>
      <c r="AS239">
        <v>119.50899288078118</v>
      </c>
      <c r="AT239">
        <v>125.74403653516097</v>
      </c>
      <c r="AU239">
        <v>124.04093363116098</v>
      </c>
      <c r="AV239">
        <v>126.11693303116098</v>
      </c>
      <c r="AW239">
        <v>129.23406571516097</v>
      </c>
      <c r="AX239">
        <v>112.84505091934926</v>
      </c>
      <c r="AY239">
        <v>131.33905076716098</v>
      </c>
      <c r="AZ239">
        <v>121.49035550504428</v>
      </c>
    </row>
    <row r="240" spans="2:52" x14ac:dyDescent="0.25">
      <c r="B240">
        <v>2027</v>
      </c>
      <c r="C240">
        <v>149.64124915863948</v>
      </c>
      <c r="D240">
        <v>145.74125499558116</v>
      </c>
      <c r="E240">
        <v>112.37956413332904</v>
      </c>
      <c r="F240">
        <v>154.19826369063949</v>
      </c>
      <c r="G240">
        <v>170.68816638562595</v>
      </c>
      <c r="H240">
        <v>160.83519460263949</v>
      </c>
      <c r="I240">
        <v>124.94910552278316</v>
      </c>
      <c r="J240">
        <v>149.29408817112039</v>
      </c>
      <c r="K240">
        <v>146.10658722989689</v>
      </c>
      <c r="L240">
        <v>156.53591735463948</v>
      </c>
      <c r="M240">
        <v>154.83281445063949</v>
      </c>
      <c r="N240">
        <v>156.90881385063949</v>
      </c>
      <c r="O240">
        <v>160.02594653463947</v>
      </c>
      <c r="P240">
        <v>139.07436551215298</v>
      </c>
      <c r="Q240">
        <v>162.13093158663949</v>
      </c>
      <c r="R240">
        <v>151.28374480054296</v>
      </c>
      <c r="T240">
        <v>144.598815037321</v>
      </c>
      <c r="U240">
        <v>139.73665262027257</v>
      </c>
      <c r="V240">
        <v>101.78683994657473</v>
      </c>
      <c r="W240">
        <v>149.15582956932101</v>
      </c>
      <c r="X240">
        <v>165.93678392360675</v>
      </c>
      <c r="Y240">
        <v>155.79276048132101</v>
      </c>
      <c r="Z240">
        <v>111.12035248205777</v>
      </c>
      <c r="AA240">
        <v>142.79327980098375</v>
      </c>
      <c r="AB240">
        <v>134.69389498320481</v>
      </c>
      <c r="AC240">
        <v>151.493483233321</v>
      </c>
      <c r="AD240">
        <v>149.79038032932101</v>
      </c>
      <c r="AE240">
        <v>151.86637972932101</v>
      </c>
      <c r="AF240">
        <v>154.98351241332099</v>
      </c>
      <c r="AG240">
        <v>124.77686404256536</v>
      </c>
      <c r="AH240">
        <v>157.08849746532101</v>
      </c>
      <c r="AI240">
        <v>145.67249211396717</v>
      </c>
      <c r="AK240">
        <v>106.43762225163387</v>
      </c>
      <c r="AL240">
        <v>107.43444198995442</v>
      </c>
      <c r="AM240">
        <v>80.981019481339089</v>
      </c>
      <c r="AN240">
        <v>110.99463678363387</v>
      </c>
      <c r="AO240">
        <v>124.23400319823119</v>
      </c>
      <c r="AP240">
        <v>117.63156769563388</v>
      </c>
      <c r="AQ240">
        <v>85.898643340682199</v>
      </c>
      <c r="AR240">
        <v>106.99463746679135</v>
      </c>
      <c r="AS240">
        <v>108.51258382720853</v>
      </c>
      <c r="AT240">
        <v>113.33229044763387</v>
      </c>
      <c r="AU240">
        <v>111.62918754363386</v>
      </c>
      <c r="AV240">
        <v>113.70518694363386</v>
      </c>
      <c r="AW240">
        <v>116.82231962763387</v>
      </c>
      <c r="AX240">
        <v>101.60877989136407</v>
      </c>
      <c r="AY240">
        <v>118.92730467963386</v>
      </c>
      <c r="AZ240">
        <v>109.62534386865354</v>
      </c>
    </row>
    <row r="241" spans="2:52" x14ac:dyDescent="0.25">
      <c r="B241">
        <v>2028</v>
      </c>
      <c r="C241">
        <v>148.94866474425478</v>
      </c>
      <c r="D241">
        <v>144.80616339320403</v>
      </c>
      <c r="E241">
        <v>110.80605211508612</v>
      </c>
      <c r="F241">
        <v>153.5056792762548</v>
      </c>
      <c r="G241">
        <v>169.32278734680236</v>
      </c>
      <c r="H241">
        <v>160.14261018825479</v>
      </c>
      <c r="I241">
        <v>125.25050315556555</v>
      </c>
      <c r="J241">
        <v>148.47514440824148</v>
      </c>
      <c r="K241">
        <v>144.81093710794215</v>
      </c>
      <c r="L241">
        <v>155.84333294025478</v>
      </c>
      <c r="M241">
        <v>154.14023003625479</v>
      </c>
      <c r="N241">
        <v>156.21622943625479</v>
      </c>
      <c r="O241">
        <v>159.33336212025478</v>
      </c>
      <c r="P241">
        <v>137.5798852323241</v>
      </c>
      <c r="Q241">
        <v>161.43834717225479</v>
      </c>
      <c r="R241">
        <v>150.5822370058238</v>
      </c>
      <c r="T241">
        <v>143.46904724457394</v>
      </c>
      <c r="U241">
        <v>137.9883902992222</v>
      </c>
      <c r="V241">
        <v>97.925740015170589</v>
      </c>
      <c r="W241">
        <v>148.02606177657395</v>
      </c>
      <c r="X241">
        <v>163.93282801648766</v>
      </c>
      <c r="Y241">
        <v>154.66299268857395</v>
      </c>
      <c r="Z241">
        <v>109.46005400019286</v>
      </c>
      <c r="AA241">
        <v>141.04692804180357</v>
      </c>
      <c r="AB241">
        <v>130.8426202729103</v>
      </c>
      <c r="AC241">
        <v>150.36371544057394</v>
      </c>
      <c r="AD241">
        <v>148.66061253657395</v>
      </c>
      <c r="AE241">
        <v>150.73661193657395</v>
      </c>
      <c r="AF241">
        <v>153.85374462057393</v>
      </c>
      <c r="AG241">
        <v>119.73415953976185</v>
      </c>
      <c r="AH241">
        <v>155.95872967257395</v>
      </c>
      <c r="AI241">
        <v>144.36428226949789</v>
      </c>
      <c r="AK241">
        <v>94.025876164106748</v>
      </c>
      <c r="AL241">
        <v>96.281962286018143</v>
      </c>
      <c r="AM241">
        <v>71.768356044622323</v>
      </c>
      <c r="AN241">
        <v>98.582890696106745</v>
      </c>
      <c r="AO241">
        <v>108.82268361832604</v>
      </c>
      <c r="AP241">
        <v>105.21982160810676</v>
      </c>
      <c r="AQ241">
        <v>77.288402097081573</v>
      </c>
      <c r="AR241">
        <v>94.768117752282947</v>
      </c>
      <c r="AS241">
        <v>97.516174773635882</v>
      </c>
      <c r="AT241">
        <v>100.92054436010675</v>
      </c>
      <c r="AU241">
        <v>99.217441456106741</v>
      </c>
      <c r="AV241">
        <v>101.29344085610674</v>
      </c>
      <c r="AW241">
        <v>104.41057354010675</v>
      </c>
      <c r="AX241">
        <v>90.372508863378854</v>
      </c>
      <c r="AY241">
        <v>106.51555859210674</v>
      </c>
      <c r="AZ241">
        <v>97.760332232262783</v>
      </c>
    </row>
    <row r="242" spans="2:52" x14ac:dyDescent="0.25">
      <c r="B242">
        <v>2029</v>
      </c>
      <c r="C242">
        <v>148.25608032987003</v>
      </c>
      <c r="D242">
        <v>143.87107179082687</v>
      </c>
      <c r="E242">
        <v>109.23254009684321</v>
      </c>
      <c r="F242">
        <v>152.81309486187004</v>
      </c>
      <c r="G242">
        <v>167.95740830797877</v>
      </c>
      <c r="H242">
        <v>159.45002577387004</v>
      </c>
      <c r="I242">
        <v>125.55190078834799</v>
      </c>
      <c r="J242">
        <v>147.6562006453625</v>
      </c>
      <c r="K242">
        <v>143.51528698598747</v>
      </c>
      <c r="L242">
        <v>155.15074852587003</v>
      </c>
      <c r="M242">
        <v>153.44764562187004</v>
      </c>
      <c r="N242">
        <v>155.52364502187004</v>
      </c>
      <c r="O242">
        <v>158.64077770587002</v>
      </c>
      <c r="P242">
        <v>136.08540495249522</v>
      </c>
      <c r="Q242">
        <v>160.74576275787004</v>
      </c>
      <c r="R242">
        <v>149.88072921110458</v>
      </c>
      <c r="T242">
        <v>142.33927945182691</v>
      </c>
      <c r="U242">
        <v>136.24012797817184</v>
      </c>
      <c r="V242">
        <v>94.064640083766449</v>
      </c>
      <c r="W242">
        <v>146.89629398382692</v>
      </c>
      <c r="X242">
        <v>161.92887210936857</v>
      </c>
      <c r="Y242">
        <v>153.53322489582692</v>
      </c>
      <c r="Z242">
        <v>107.79975551832791</v>
      </c>
      <c r="AA242">
        <v>139.30057628262341</v>
      </c>
      <c r="AB242">
        <v>126.99134556261582</v>
      </c>
      <c r="AC242">
        <v>149.23394764782691</v>
      </c>
      <c r="AD242">
        <v>147.53084474382692</v>
      </c>
      <c r="AE242">
        <v>149.60684414382692</v>
      </c>
      <c r="AF242">
        <v>152.7239768278269</v>
      </c>
      <c r="AG242">
        <v>114.6914550369584</v>
      </c>
      <c r="AH242">
        <v>154.82896187982692</v>
      </c>
      <c r="AI242">
        <v>143.05607242502862</v>
      </c>
      <c r="AK242">
        <v>81.614130076579642</v>
      </c>
      <c r="AL242">
        <v>85.129482582081863</v>
      </c>
      <c r="AM242">
        <v>62.555692607905534</v>
      </c>
      <c r="AN242">
        <v>86.171144608579638</v>
      </c>
      <c r="AO242">
        <v>93.411364038420857</v>
      </c>
      <c r="AP242">
        <v>92.808075520579649</v>
      </c>
      <c r="AQ242">
        <v>68.678160853480946</v>
      </c>
      <c r="AR242">
        <v>82.541598037774577</v>
      </c>
      <c r="AS242">
        <v>86.519765720063234</v>
      </c>
      <c r="AT242">
        <v>88.508798272579639</v>
      </c>
      <c r="AU242">
        <v>86.805695368579649</v>
      </c>
      <c r="AV242">
        <v>88.881694768579649</v>
      </c>
      <c r="AW242">
        <v>91.998827452579647</v>
      </c>
      <c r="AX242">
        <v>79.136237835393644</v>
      </c>
      <c r="AY242">
        <v>94.103812504579651</v>
      </c>
      <c r="AZ242">
        <v>85.89532059587205</v>
      </c>
    </row>
    <row r="243" spans="2:52" x14ac:dyDescent="0.25">
      <c r="B243">
        <v>2030</v>
      </c>
      <c r="C243">
        <v>147.56349591548536</v>
      </c>
      <c r="D243">
        <v>142.93598018844975</v>
      </c>
      <c r="E243">
        <v>107.65902807860026</v>
      </c>
      <c r="F243">
        <v>152.12051044748537</v>
      </c>
      <c r="G243">
        <v>166.59202926915526</v>
      </c>
      <c r="H243">
        <v>158.75744135948537</v>
      </c>
      <c r="I243">
        <v>125.85329842113039</v>
      </c>
      <c r="J243">
        <v>146.83725688248359</v>
      </c>
      <c r="K243">
        <v>142.21963686403279</v>
      </c>
      <c r="L243">
        <v>154.45816411148536</v>
      </c>
      <c r="M243">
        <v>152.75506120748537</v>
      </c>
      <c r="N243">
        <v>154.83106060748537</v>
      </c>
      <c r="O243">
        <v>157.94819329148535</v>
      </c>
      <c r="P243">
        <v>134.59092467266635</v>
      </c>
      <c r="Q243">
        <v>160.05317834348537</v>
      </c>
      <c r="R243">
        <v>149.17922141638542</v>
      </c>
      <c r="T243">
        <v>141.20951165907988</v>
      </c>
      <c r="U243">
        <v>134.49186565712151</v>
      </c>
      <c r="V243">
        <v>90.203540152362294</v>
      </c>
      <c r="W243">
        <v>145.76652619107989</v>
      </c>
      <c r="X243">
        <v>159.92491620224948</v>
      </c>
      <c r="Y243">
        <v>152.40345710307989</v>
      </c>
      <c r="Z243">
        <v>106.13945703646296</v>
      </c>
      <c r="AA243">
        <v>137.55422452344322</v>
      </c>
      <c r="AB243">
        <v>123.14007085232129</v>
      </c>
      <c r="AC243">
        <v>148.10417985507988</v>
      </c>
      <c r="AD243">
        <v>146.40107695107989</v>
      </c>
      <c r="AE243">
        <v>148.47707635107989</v>
      </c>
      <c r="AF243">
        <v>151.59420903507987</v>
      </c>
      <c r="AG243">
        <v>109.64875053415487</v>
      </c>
      <c r="AH243">
        <v>153.69919408707989</v>
      </c>
      <c r="AI243">
        <v>141.74786258055937</v>
      </c>
      <c r="AK243">
        <v>69.202383989052507</v>
      </c>
      <c r="AL243">
        <v>73.977002878145555</v>
      </c>
      <c r="AM243">
        <v>53.343029171188753</v>
      </c>
      <c r="AN243">
        <v>73.759398521052503</v>
      </c>
      <c r="AO243">
        <v>78.000044458515703</v>
      </c>
      <c r="AP243">
        <v>80.396329433052514</v>
      </c>
      <c r="AQ243">
        <v>60.06791960988032</v>
      </c>
      <c r="AR243">
        <v>70.315078323266164</v>
      </c>
      <c r="AS243">
        <v>75.523356666490585</v>
      </c>
      <c r="AT243">
        <v>76.097052185052505</v>
      </c>
      <c r="AU243">
        <v>74.3939492810525</v>
      </c>
      <c r="AV243">
        <v>76.4699486810525</v>
      </c>
      <c r="AW243">
        <v>79.587081365052512</v>
      </c>
      <c r="AX243">
        <v>67.899966807408433</v>
      </c>
      <c r="AY243">
        <v>81.692066417052501</v>
      </c>
      <c r="AZ243">
        <v>74.030308959481289</v>
      </c>
    </row>
    <row r="244" spans="2:52" x14ac:dyDescent="0.25">
      <c r="B244">
        <v>2031</v>
      </c>
      <c r="C244">
        <v>146.70381486104461</v>
      </c>
      <c r="D244">
        <v>142.16587904992693</v>
      </c>
      <c r="E244">
        <v>106.20348778966238</v>
      </c>
      <c r="F244">
        <v>151.26082939304462</v>
      </c>
      <c r="G244">
        <v>165.30617258426466</v>
      </c>
      <c r="H244">
        <v>157.89776030504461</v>
      </c>
      <c r="I244">
        <v>125.70593955685814</v>
      </c>
      <c r="J244">
        <v>145.96263296557743</v>
      </c>
      <c r="K244">
        <v>141.3766546229964</v>
      </c>
      <c r="L244">
        <v>153.5984830570446</v>
      </c>
      <c r="M244">
        <v>151.89538015304461</v>
      </c>
      <c r="N244">
        <v>153.97137955304461</v>
      </c>
      <c r="O244">
        <v>157.0885122370446</v>
      </c>
      <c r="P244">
        <v>133.63641391411815</v>
      </c>
      <c r="Q244">
        <v>159.19349728904461</v>
      </c>
      <c r="R244">
        <v>148.36777482690849</v>
      </c>
      <c r="T244">
        <v>139.12796144052652</v>
      </c>
      <c r="U244">
        <v>131.89204645619614</v>
      </c>
      <c r="V244">
        <v>86.337298606329995</v>
      </c>
      <c r="W244">
        <v>143.68497597252653</v>
      </c>
      <c r="X244">
        <v>153.41593339813508</v>
      </c>
      <c r="Y244">
        <v>150.32190688452653</v>
      </c>
      <c r="Z244">
        <v>103.60439165686464</v>
      </c>
      <c r="AA244">
        <v>134.84158624880709</v>
      </c>
      <c r="AB244">
        <v>118.29341203859634</v>
      </c>
      <c r="AC244">
        <v>146.02262963652652</v>
      </c>
      <c r="AD244">
        <v>144.31952673252653</v>
      </c>
      <c r="AE244">
        <v>146.39552613252653</v>
      </c>
      <c r="AF244">
        <v>149.51265881652651</v>
      </c>
      <c r="AG244">
        <v>103.56221842123004</v>
      </c>
      <c r="AH244">
        <v>151.61764386852653</v>
      </c>
      <c r="AI244">
        <v>139.26118729650605</v>
      </c>
      <c r="AK244">
        <v>63.816892542327025</v>
      </c>
      <c r="AL244">
        <v>69.400238561184494</v>
      </c>
      <c r="AM244">
        <v>51.507165611729441</v>
      </c>
      <c r="AN244">
        <v>68.373907074327022</v>
      </c>
      <c r="AO244">
        <v>71.32800816843104</v>
      </c>
      <c r="AP244">
        <v>75.010837986327033</v>
      </c>
      <c r="AQ244">
        <v>56.294242402925377</v>
      </c>
      <c r="AR244">
        <v>65.258346311380151</v>
      </c>
      <c r="AS244">
        <v>71.736506489383075</v>
      </c>
      <c r="AT244">
        <v>70.711560738327023</v>
      </c>
      <c r="AU244">
        <v>69.008457834327032</v>
      </c>
      <c r="AV244">
        <v>71.084457234327033</v>
      </c>
      <c r="AW244">
        <v>74.201589918327031</v>
      </c>
      <c r="AX244">
        <v>64.600833312548815</v>
      </c>
      <c r="AY244">
        <v>76.306574970327034</v>
      </c>
      <c r="AZ244">
        <v>68.853150349029249</v>
      </c>
    </row>
    <row r="245" spans="2:52" x14ac:dyDescent="0.25">
      <c r="B245">
        <v>2032</v>
      </c>
      <c r="C245">
        <v>145.84413380660385</v>
      </c>
      <c r="D245">
        <v>141.39577791140411</v>
      </c>
      <c r="E245">
        <v>104.74794750072452</v>
      </c>
      <c r="F245">
        <v>150.40114833860386</v>
      </c>
      <c r="G245">
        <v>164.02031589937408</v>
      </c>
      <c r="H245">
        <v>157.03807925060386</v>
      </c>
      <c r="I245">
        <v>125.55858069258586</v>
      </c>
      <c r="J245">
        <v>145.08800904867124</v>
      </c>
      <c r="K245">
        <v>140.53367238195995</v>
      </c>
      <c r="L245">
        <v>152.73880200260385</v>
      </c>
      <c r="M245">
        <v>151.03569909860386</v>
      </c>
      <c r="N245">
        <v>153.11169849860386</v>
      </c>
      <c r="O245">
        <v>156.22883118260384</v>
      </c>
      <c r="P245">
        <v>132.68190315556996</v>
      </c>
      <c r="Q245">
        <v>158.33381623460386</v>
      </c>
      <c r="R245">
        <v>147.55632823743156</v>
      </c>
      <c r="T245">
        <v>137.04641122197319</v>
      </c>
      <c r="U245">
        <v>129.2922272552708</v>
      </c>
      <c r="V245">
        <v>82.471057060297696</v>
      </c>
      <c r="W245">
        <v>141.6034257539732</v>
      </c>
      <c r="X245">
        <v>146.90695059402074</v>
      </c>
      <c r="Y245">
        <v>148.2403566659732</v>
      </c>
      <c r="Z245">
        <v>101.06932627726634</v>
      </c>
      <c r="AA245">
        <v>132.12894797417098</v>
      </c>
      <c r="AB245">
        <v>113.44675322487142</v>
      </c>
      <c r="AC245">
        <v>143.94107941797319</v>
      </c>
      <c r="AD245">
        <v>142.23797651397319</v>
      </c>
      <c r="AE245">
        <v>144.3139759139732</v>
      </c>
      <c r="AF245">
        <v>147.43110859797318</v>
      </c>
      <c r="AG245">
        <v>97.475686308305214</v>
      </c>
      <c r="AH245">
        <v>149.5360936499732</v>
      </c>
      <c r="AI245">
        <v>136.77451201245279</v>
      </c>
      <c r="AK245">
        <v>58.431401095601558</v>
      </c>
      <c r="AL245">
        <v>64.823474244223405</v>
      </c>
      <c r="AM245">
        <v>49.671302052270129</v>
      </c>
      <c r="AN245">
        <v>62.988415627601555</v>
      </c>
      <c r="AO245">
        <v>64.655971878346378</v>
      </c>
      <c r="AP245">
        <v>69.625346539601566</v>
      </c>
      <c r="AQ245">
        <v>52.52056519597042</v>
      </c>
      <c r="AR245">
        <v>60.20161429949416</v>
      </c>
      <c r="AS245">
        <v>67.949656312275579</v>
      </c>
      <c r="AT245">
        <v>65.326069291601556</v>
      </c>
      <c r="AU245">
        <v>63.622966387601558</v>
      </c>
      <c r="AV245">
        <v>65.698965787601566</v>
      </c>
      <c r="AW245">
        <v>68.816098471601563</v>
      </c>
      <c r="AX245">
        <v>61.30169981768919</v>
      </c>
      <c r="AY245">
        <v>70.921083523601567</v>
      </c>
      <c r="AZ245">
        <v>63.675991738577224</v>
      </c>
    </row>
    <row r="246" spans="2:52" x14ac:dyDescent="0.25">
      <c r="B246">
        <v>2033</v>
      </c>
      <c r="C246">
        <v>144.98445275216315</v>
      </c>
      <c r="D246">
        <v>140.62567677288129</v>
      </c>
      <c r="E246">
        <v>103.29240721178664</v>
      </c>
      <c r="F246">
        <v>149.54146728416316</v>
      </c>
      <c r="G246">
        <v>162.73445921448351</v>
      </c>
      <c r="H246">
        <v>156.17839819616316</v>
      </c>
      <c r="I246">
        <v>125.41122182831361</v>
      </c>
      <c r="J246">
        <v>144.21338513176514</v>
      </c>
      <c r="K246">
        <v>139.69069014092355</v>
      </c>
      <c r="L246">
        <v>151.87912094816315</v>
      </c>
      <c r="M246">
        <v>150.17601804416316</v>
      </c>
      <c r="N246">
        <v>152.25201744416316</v>
      </c>
      <c r="O246">
        <v>155.36915012816314</v>
      </c>
      <c r="P246">
        <v>131.72739239702179</v>
      </c>
      <c r="Q246">
        <v>157.47413518016316</v>
      </c>
      <c r="R246">
        <v>146.74488164795466</v>
      </c>
      <c r="T246">
        <v>134.96486100341988</v>
      </c>
      <c r="U246">
        <v>126.69240805434549</v>
      </c>
      <c r="V246">
        <v>78.604815514265397</v>
      </c>
      <c r="W246">
        <v>139.52187553541989</v>
      </c>
      <c r="X246">
        <v>140.3979677899064</v>
      </c>
      <c r="Y246">
        <v>146.15880644741989</v>
      </c>
      <c r="Z246">
        <v>98.53426089766802</v>
      </c>
      <c r="AA246">
        <v>129.41630969953488</v>
      </c>
      <c r="AB246">
        <v>108.60009441114649</v>
      </c>
      <c r="AC246">
        <v>141.85952919941988</v>
      </c>
      <c r="AD246">
        <v>140.15642629541989</v>
      </c>
      <c r="AE246">
        <v>142.23242569541989</v>
      </c>
      <c r="AF246">
        <v>145.34955837941988</v>
      </c>
      <c r="AG246">
        <v>91.389154195380399</v>
      </c>
      <c r="AH246">
        <v>147.45454343141989</v>
      </c>
      <c r="AI246">
        <v>134.28783672839953</v>
      </c>
      <c r="AK246">
        <v>53.045909648876091</v>
      </c>
      <c r="AL246">
        <v>60.246709927262359</v>
      </c>
      <c r="AM246">
        <v>47.835438492810809</v>
      </c>
      <c r="AN246">
        <v>57.602924180876087</v>
      </c>
      <c r="AO246">
        <v>57.98393558826173</v>
      </c>
      <c r="AP246">
        <v>64.239855092876098</v>
      </c>
      <c r="AQ246">
        <v>48.746887989015477</v>
      </c>
      <c r="AR246">
        <v>55.144882287608155</v>
      </c>
      <c r="AS246">
        <v>64.162806135168069</v>
      </c>
      <c r="AT246">
        <v>59.940577844876088</v>
      </c>
      <c r="AU246">
        <v>58.237474940876091</v>
      </c>
      <c r="AV246">
        <v>60.313474340876091</v>
      </c>
      <c r="AW246">
        <v>63.430607024876096</v>
      </c>
      <c r="AX246">
        <v>58.002566322829558</v>
      </c>
      <c r="AY246">
        <v>65.5355920768761</v>
      </c>
      <c r="AZ246">
        <v>58.498833128125192</v>
      </c>
    </row>
    <row r="247" spans="2:52" x14ac:dyDescent="0.25">
      <c r="B247">
        <v>2034</v>
      </c>
      <c r="C247">
        <v>144.12477169772242</v>
      </c>
      <c r="D247">
        <v>139.85557563435847</v>
      </c>
      <c r="E247">
        <v>101.83686692284874</v>
      </c>
      <c r="F247">
        <v>148.68178622972243</v>
      </c>
      <c r="G247">
        <v>161.44860252959293</v>
      </c>
      <c r="H247">
        <v>155.31871714172243</v>
      </c>
      <c r="I247">
        <v>125.26386296404135</v>
      </c>
      <c r="J247">
        <v>143.33876121485898</v>
      </c>
      <c r="K247">
        <v>138.84770789988715</v>
      </c>
      <c r="L247">
        <v>151.01943989372242</v>
      </c>
      <c r="M247">
        <v>149.31633698972243</v>
      </c>
      <c r="N247">
        <v>151.39233638972243</v>
      </c>
      <c r="O247">
        <v>154.50946907372241</v>
      </c>
      <c r="P247">
        <v>130.77288163847356</v>
      </c>
      <c r="Q247">
        <v>156.61445412572243</v>
      </c>
      <c r="R247">
        <v>145.93343505847776</v>
      </c>
      <c r="T247">
        <v>132.88331078486655</v>
      </c>
      <c r="U247">
        <v>124.09258885342012</v>
      </c>
      <c r="V247">
        <v>74.738573968233084</v>
      </c>
      <c r="W247">
        <v>137.44032531686656</v>
      </c>
      <c r="X247">
        <v>133.88898498579201</v>
      </c>
      <c r="Y247">
        <v>144.07725622886656</v>
      </c>
      <c r="Z247">
        <v>95.999195518069683</v>
      </c>
      <c r="AA247">
        <v>126.70367142489876</v>
      </c>
      <c r="AB247">
        <v>103.75343559742153</v>
      </c>
      <c r="AC247">
        <v>139.77797898086655</v>
      </c>
      <c r="AD247">
        <v>138.07487607686656</v>
      </c>
      <c r="AE247">
        <v>140.15087547686656</v>
      </c>
      <c r="AF247">
        <v>143.26800816086654</v>
      </c>
      <c r="AG247">
        <v>85.302622082455571</v>
      </c>
      <c r="AH247">
        <v>145.37299321286656</v>
      </c>
      <c r="AI247">
        <v>131.80116144434626</v>
      </c>
      <c r="AK247">
        <v>47.660418202150616</v>
      </c>
      <c r="AL247">
        <v>55.669945610301291</v>
      </c>
      <c r="AM247">
        <v>45.999574933351496</v>
      </c>
      <c r="AN247">
        <v>52.21743273415062</v>
      </c>
      <c r="AO247">
        <v>51.311899298177067</v>
      </c>
      <c r="AP247">
        <v>58.854363646150617</v>
      </c>
      <c r="AQ247">
        <v>44.973210782060526</v>
      </c>
      <c r="AR247">
        <v>50.08815027572215</v>
      </c>
      <c r="AS247">
        <v>60.37595595806058</v>
      </c>
      <c r="AT247">
        <v>54.555086398150614</v>
      </c>
      <c r="AU247">
        <v>52.851983494150616</v>
      </c>
      <c r="AV247">
        <v>54.927982894150617</v>
      </c>
      <c r="AW247">
        <v>58.045115578150615</v>
      </c>
      <c r="AX247">
        <v>54.703432827969948</v>
      </c>
      <c r="AY247">
        <v>60.150100630150618</v>
      </c>
      <c r="AZ247">
        <v>53.321674517673152</v>
      </c>
    </row>
    <row r="248" spans="2:52" x14ac:dyDescent="0.25">
      <c r="B248">
        <v>2035</v>
      </c>
      <c r="C248">
        <v>143.26509064328172</v>
      </c>
      <c r="D248">
        <v>139.08547449583568</v>
      </c>
      <c r="E248">
        <v>100.38132663391092</v>
      </c>
      <c r="F248">
        <v>147.82210517528173</v>
      </c>
      <c r="G248">
        <v>160.16274584470241</v>
      </c>
      <c r="H248">
        <v>154.45903608728173</v>
      </c>
      <c r="I248">
        <v>125.1165040997691</v>
      </c>
      <c r="J248">
        <v>142.46413729795287</v>
      </c>
      <c r="K248">
        <v>138.00472565885076</v>
      </c>
      <c r="L248">
        <v>150.15975883928172</v>
      </c>
      <c r="M248">
        <v>148.45665593528173</v>
      </c>
      <c r="N248">
        <v>150.53265533528173</v>
      </c>
      <c r="O248">
        <v>153.64978801928171</v>
      </c>
      <c r="P248">
        <v>129.8183708799254</v>
      </c>
      <c r="Q248">
        <v>155.75477307128173</v>
      </c>
      <c r="R248">
        <v>145.12198846900085</v>
      </c>
      <c r="T248">
        <v>130.80176056631325</v>
      </c>
      <c r="U248">
        <v>121.49276965249481</v>
      </c>
      <c r="V248">
        <v>70.872332422200756</v>
      </c>
      <c r="W248">
        <v>135.35877509831326</v>
      </c>
      <c r="X248">
        <v>127.38000218167767</v>
      </c>
      <c r="Y248">
        <v>141.99570601031326</v>
      </c>
      <c r="Z248">
        <v>93.464130138471376</v>
      </c>
      <c r="AA248">
        <v>123.99103315026267</v>
      </c>
      <c r="AB248">
        <v>98.9067767836966</v>
      </c>
      <c r="AC248">
        <v>137.69642876231325</v>
      </c>
      <c r="AD248">
        <v>135.99332585831326</v>
      </c>
      <c r="AE248">
        <v>138.06932525831326</v>
      </c>
      <c r="AF248">
        <v>141.18645794231324</v>
      </c>
      <c r="AG248">
        <v>79.216089969530742</v>
      </c>
      <c r="AH248">
        <v>143.29144299431326</v>
      </c>
      <c r="AI248">
        <v>129.31448616029303</v>
      </c>
      <c r="AK248">
        <v>42.274926755425128</v>
      </c>
      <c r="AL248">
        <v>51.093181293340201</v>
      </c>
      <c r="AM248">
        <v>44.163711373892163</v>
      </c>
      <c r="AN248">
        <v>46.831941287425124</v>
      </c>
      <c r="AO248">
        <v>44.639863008092384</v>
      </c>
      <c r="AP248">
        <v>53.468872199425128</v>
      </c>
      <c r="AQ248">
        <v>41.199533575105562</v>
      </c>
      <c r="AR248">
        <v>45.031418263836137</v>
      </c>
      <c r="AS248">
        <v>56.589105780953069</v>
      </c>
      <c r="AT248">
        <v>49.169594951425125</v>
      </c>
      <c r="AU248">
        <v>47.466492047425128</v>
      </c>
      <c r="AV248">
        <v>49.542491447425128</v>
      </c>
      <c r="AW248">
        <v>52.659624131425133</v>
      </c>
      <c r="AX248">
        <v>51.404299333110316</v>
      </c>
      <c r="AY248">
        <v>54.764609183425129</v>
      </c>
      <c r="AZ248">
        <v>48.144515907221106</v>
      </c>
    </row>
    <row r="249" spans="2:52" x14ac:dyDescent="0.25">
      <c r="B249">
        <v>2036</v>
      </c>
      <c r="C249">
        <v>143.06199055729721</v>
      </c>
      <c r="D249">
        <v>139.18062790670081</v>
      </c>
      <c r="E249">
        <v>99.66174277747686</v>
      </c>
      <c r="F249">
        <v>147.61900508929722</v>
      </c>
      <c r="G249">
        <v>159.59825757900668</v>
      </c>
      <c r="H249">
        <v>154.25593600129721</v>
      </c>
      <c r="I249">
        <v>124.91584767645321</v>
      </c>
      <c r="J249">
        <v>142.24942785414777</v>
      </c>
      <c r="K249">
        <v>137.81966225872219</v>
      </c>
      <c r="L249">
        <v>149.95665875329721</v>
      </c>
      <c r="M249">
        <v>148.25355584929721</v>
      </c>
      <c r="N249">
        <v>150.32955524929721</v>
      </c>
      <c r="O249">
        <v>153.4466879332972</v>
      </c>
      <c r="P249">
        <v>129.54159602315647</v>
      </c>
      <c r="Q249">
        <v>155.55167298529722</v>
      </c>
      <c r="R249">
        <v>144.94391542239993</v>
      </c>
      <c r="T249">
        <v>127.6200616785619</v>
      </c>
      <c r="U249">
        <v>118.73980121723554</v>
      </c>
      <c r="V249">
        <v>68.560998941659435</v>
      </c>
      <c r="W249">
        <v>132.17707621056189</v>
      </c>
      <c r="X249">
        <v>121.28496702549103</v>
      </c>
      <c r="Y249">
        <v>138.81400712256189</v>
      </c>
      <c r="Z249">
        <v>89.888460074543659</v>
      </c>
      <c r="AA249">
        <v>120.90256452958168</v>
      </c>
      <c r="AB249">
        <v>96.16656298705594</v>
      </c>
      <c r="AC249">
        <v>134.51472987456191</v>
      </c>
      <c r="AD249">
        <v>132.81162697056189</v>
      </c>
      <c r="AE249">
        <v>134.88762637056189</v>
      </c>
      <c r="AF249">
        <v>138.0047590545619</v>
      </c>
      <c r="AG249">
        <v>76.626044699725924</v>
      </c>
      <c r="AH249">
        <v>140.10974410656189</v>
      </c>
      <c r="AI249">
        <v>126.07588381379637</v>
      </c>
      <c r="AK249">
        <v>42.723710557186934</v>
      </c>
      <c r="AL249">
        <v>51.494986262174223</v>
      </c>
      <c r="AM249">
        <v>43.944251867191028</v>
      </c>
      <c r="AN249">
        <v>47.28072508918693</v>
      </c>
      <c r="AO249">
        <v>45.067703052389355</v>
      </c>
      <c r="AP249">
        <v>53.917656001186934</v>
      </c>
      <c r="AQ249">
        <v>41.419697352112728</v>
      </c>
      <c r="AR249">
        <v>45.390107166355342</v>
      </c>
      <c r="AS249">
        <v>56.649216545954246</v>
      </c>
      <c r="AT249">
        <v>49.618378753186931</v>
      </c>
      <c r="AU249">
        <v>47.915275849186933</v>
      </c>
      <c r="AV249">
        <v>49.991275249186934</v>
      </c>
      <c r="AW249">
        <v>53.108407933186939</v>
      </c>
      <c r="AX249">
        <v>51.281327043524925</v>
      </c>
      <c r="AY249">
        <v>55.213392985186935</v>
      </c>
      <c r="AZ249">
        <v>48.535607306295176</v>
      </c>
    </row>
    <row r="250" spans="2:52" x14ac:dyDescent="0.25">
      <c r="B250">
        <v>2037</v>
      </c>
      <c r="C250">
        <v>142.85889047131266</v>
      </c>
      <c r="D250">
        <v>139.2757813175659</v>
      </c>
      <c r="E250">
        <v>98.942158921042818</v>
      </c>
      <c r="F250">
        <v>147.41590500331267</v>
      </c>
      <c r="G250">
        <v>159.03376931331087</v>
      </c>
      <c r="H250">
        <v>154.05283591531267</v>
      </c>
      <c r="I250">
        <v>124.71519125313731</v>
      </c>
      <c r="J250">
        <v>142.03471841034266</v>
      </c>
      <c r="K250">
        <v>137.63459885859356</v>
      </c>
      <c r="L250">
        <v>149.75355866731266</v>
      </c>
      <c r="M250">
        <v>148.05045576331267</v>
      </c>
      <c r="N250">
        <v>150.12645516331267</v>
      </c>
      <c r="O250">
        <v>153.24358784731265</v>
      </c>
      <c r="P250">
        <v>129.26482116638752</v>
      </c>
      <c r="Q250">
        <v>155.34857289931267</v>
      </c>
      <c r="R250">
        <v>144.76584237579894</v>
      </c>
      <c r="T250">
        <v>124.43836279081056</v>
      </c>
      <c r="U250">
        <v>115.98683278197629</v>
      </c>
      <c r="V250">
        <v>66.249665461118084</v>
      </c>
      <c r="W250">
        <v>128.99537732281055</v>
      </c>
      <c r="X250">
        <v>115.18993186930439</v>
      </c>
      <c r="Y250">
        <v>135.63230823481055</v>
      </c>
      <c r="Z250">
        <v>86.312790010615927</v>
      </c>
      <c r="AA250">
        <v>117.8140959089007</v>
      </c>
      <c r="AB250">
        <v>93.42634919041528</v>
      </c>
      <c r="AC250">
        <v>131.33303098681057</v>
      </c>
      <c r="AD250">
        <v>129.62992808281055</v>
      </c>
      <c r="AE250">
        <v>131.70592748281055</v>
      </c>
      <c r="AF250">
        <v>134.82306016681056</v>
      </c>
      <c r="AG250">
        <v>74.035999429921105</v>
      </c>
      <c r="AH250">
        <v>136.92804521881055</v>
      </c>
      <c r="AI250">
        <v>122.83728146729973</v>
      </c>
      <c r="AK250">
        <v>43.172494358948747</v>
      </c>
      <c r="AL250">
        <v>51.896791231008258</v>
      </c>
      <c r="AM250">
        <v>43.724792360489893</v>
      </c>
      <c r="AN250">
        <v>47.72950889094875</v>
      </c>
      <c r="AO250">
        <v>45.495543096686319</v>
      </c>
      <c r="AP250">
        <v>54.366439802948747</v>
      </c>
      <c r="AQ250">
        <v>41.639861129119893</v>
      </c>
      <c r="AR250">
        <v>45.748796068874576</v>
      </c>
      <c r="AS250">
        <v>56.709327310955445</v>
      </c>
      <c r="AT250">
        <v>50.067162554948744</v>
      </c>
      <c r="AU250">
        <v>48.364059650948747</v>
      </c>
      <c r="AV250">
        <v>50.440059050948747</v>
      </c>
      <c r="AW250">
        <v>53.557191734948745</v>
      </c>
      <c r="AX250">
        <v>51.158354753939555</v>
      </c>
      <c r="AY250">
        <v>55.662176786948748</v>
      </c>
      <c r="AZ250">
        <v>48.926698705369247</v>
      </c>
    </row>
    <row r="251" spans="2:52" x14ac:dyDescent="0.25">
      <c r="B251">
        <v>2038</v>
      </c>
      <c r="C251">
        <v>142.65579038532812</v>
      </c>
      <c r="D251">
        <v>139.370934728431</v>
      </c>
      <c r="E251">
        <v>98.222575064608776</v>
      </c>
      <c r="F251">
        <v>147.21280491732813</v>
      </c>
      <c r="G251">
        <v>158.46928104761508</v>
      </c>
      <c r="H251">
        <v>153.84973582932813</v>
      </c>
      <c r="I251">
        <v>124.51453482982137</v>
      </c>
      <c r="J251">
        <v>141.82000896653753</v>
      </c>
      <c r="K251">
        <v>137.44953545846494</v>
      </c>
      <c r="L251">
        <v>149.55045858132812</v>
      </c>
      <c r="M251">
        <v>147.84735567732812</v>
      </c>
      <c r="N251">
        <v>149.92335507732813</v>
      </c>
      <c r="O251">
        <v>153.04048776132811</v>
      </c>
      <c r="P251">
        <v>128.9880463096186</v>
      </c>
      <c r="Q251">
        <v>155.14547281332813</v>
      </c>
      <c r="R251">
        <v>144.58776932919795</v>
      </c>
      <c r="T251">
        <v>121.25666390305918</v>
      </c>
      <c r="U251">
        <v>113.23386434671701</v>
      </c>
      <c r="V251">
        <v>63.938331980576734</v>
      </c>
      <c r="W251">
        <v>125.81367843505917</v>
      </c>
      <c r="X251">
        <v>109.09489671311775</v>
      </c>
      <c r="Y251">
        <v>132.45060934705918</v>
      </c>
      <c r="Z251">
        <v>82.737119946688182</v>
      </c>
      <c r="AA251">
        <v>114.72562728821968</v>
      </c>
      <c r="AB251">
        <v>90.686135393774592</v>
      </c>
      <c r="AC251">
        <v>128.15133209905918</v>
      </c>
      <c r="AD251">
        <v>126.44822919505918</v>
      </c>
      <c r="AE251">
        <v>128.52422859505918</v>
      </c>
      <c r="AF251">
        <v>131.64136127905917</v>
      </c>
      <c r="AG251">
        <v>71.445954160116258</v>
      </c>
      <c r="AH251">
        <v>133.74634633105919</v>
      </c>
      <c r="AI251">
        <v>119.59867912080306</v>
      </c>
      <c r="AK251">
        <v>43.621278160710553</v>
      </c>
      <c r="AL251">
        <v>52.298596199842279</v>
      </c>
      <c r="AM251">
        <v>43.505332853788758</v>
      </c>
      <c r="AN251">
        <v>48.178292692710556</v>
      </c>
      <c r="AO251">
        <v>45.923383140983283</v>
      </c>
      <c r="AP251">
        <v>54.815223604710553</v>
      </c>
      <c r="AQ251">
        <v>41.860024906127052</v>
      </c>
      <c r="AR251">
        <v>46.107484971393795</v>
      </c>
      <c r="AS251">
        <v>56.769438075956629</v>
      </c>
      <c r="AT251">
        <v>50.51594635671055</v>
      </c>
      <c r="AU251">
        <v>48.812843452710553</v>
      </c>
      <c r="AV251">
        <v>50.888842852710553</v>
      </c>
      <c r="AW251">
        <v>54.005975536710551</v>
      </c>
      <c r="AX251">
        <v>51.035382464354164</v>
      </c>
      <c r="AY251">
        <v>56.110960588710554</v>
      </c>
      <c r="AZ251">
        <v>49.317790104443311</v>
      </c>
    </row>
    <row r="252" spans="2:52" x14ac:dyDescent="0.25">
      <c r="B252">
        <v>2039</v>
      </c>
      <c r="C252">
        <v>142.45269029934357</v>
      </c>
      <c r="D252">
        <v>139.46608813929609</v>
      </c>
      <c r="E252">
        <v>97.502991208174706</v>
      </c>
      <c r="F252">
        <v>147.00970483134358</v>
      </c>
      <c r="G252">
        <v>157.90479278191933</v>
      </c>
      <c r="H252">
        <v>153.64663574334358</v>
      </c>
      <c r="I252">
        <v>124.31387840650547</v>
      </c>
      <c r="J252">
        <v>141.60529952273242</v>
      </c>
      <c r="K252">
        <v>137.26447205833637</v>
      </c>
      <c r="L252">
        <v>149.34735849534357</v>
      </c>
      <c r="M252">
        <v>147.64425559134358</v>
      </c>
      <c r="N252">
        <v>149.72025499134358</v>
      </c>
      <c r="O252">
        <v>152.83738767534356</v>
      </c>
      <c r="P252">
        <v>128.71127145284967</v>
      </c>
      <c r="Q252">
        <v>154.94237272734358</v>
      </c>
      <c r="R252">
        <v>144.40969628259697</v>
      </c>
      <c r="T252">
        <v>118.07496501530781</v>
      </c>
      <c r="U252">
        <v>110.48089591145774</v>
      </c>
      <c r="V252">
        <v>61.626998500035391</v>
      </c>
      <c r="W252">
        <v>122.63197954730781</v>
      </c>
      <c r="X252">
        <v>102.99986155693108</v>
      </c>
      <c r="Y252">
        <v>129.26891045930782</v>
      </c>
      <c r="Z252">
        <v>79.161449882760465</v>
      </c>
      <c r="AA252">
        <v>111.63715866753869</v>
      </c>
      <c r="AB252">
        <v>87.945921597133932</v>
      </c>
      <c r="AC252">
        <v>124.96963321130781</v>
      </c>
      <c r="AD252">
        <v>123.26653030730782</v>
      </c>
      <c r="AE252">
        <v>125.34252970730782</v>
      </c>
      <c r="AF252">
        <v>128.4596623913078</v>
      </c>
      <c r="AG252">
        <v>68.85590889031144</v>
      </c>
      <c r="AH252">
        <v>130.56464744330782</v>
      </c>
      <c r="AI252">
        <v>116.36007677430638</v>
      </c>
      <c r="AK252">
        <v>44.070061962472366</v>
      </c>
      <c r="AL252">
        <v>52.700401168676315</v>
      </c>
      <c r="AM252">
        <v>43.285873347087623</v>
      </c>
      <c r="AN252">
        <v>48.627076494472362</v>
      </c>
      <c r="AO252">
        <v>46.351223185280247</v>
      </c>
      <c r="AP252">
        <v>55.264007406472366</v>
      </c>
      <c r="AQ252">
        <v>42.080188683134217</v>
      </c>
      <c r="AR252">
        <v>46.466173873913014</v>
      </c>
      <c r="AS252">
        <v>56.829548840957813</v>
      </c>
      <c r="AT252">
        <v>50.964730158472364</v>
      </c>
      <c r="AU252">
        <v>49.261627254472366</v>
      </c>
      <c r="AV252">
        <v>51.337626654472366</v>
      </c>
      <c r="AW252">
        <v>54.454759338472371</v>
      </c>
      <c r="AX252">
        <v>50.912410174768787</v>
      </c>
      <c r="AY252">
        <v>56.559744390472368</v>
      </c>
      <c r="AZ252">
        <v>49.708881503517382</v>
      </c>
    </row>
    <row r="253" spans="2:52" x14ac:dyDescent="0.25">
      <c r="B253">
        <v>2040</v>
      </c>
      <c r="C253">
        <v>142.24959021335906</v>
      </c>
      <c r="D253">
        <v>139.56124155016121</v>
      </c>
      <c r="E253">
        <v>96.783407351740664</v>
      </c>
      <c r="F253">
        <v>146.80660474535907</v>
      </c>
      <c r="G253">
        <v>157.34030451622354</v>
      </c>
      <c r="H253">
        <v>153.44353565735906</v>
      </c>
      <c r="I253">
        <v>124.11322198318958</v>
      </c>
      <c r="J253">
        <v>141.39059007892732</v>
      </c>
      <c r="K253">
        <v>137.07940865820774</v>
      </c>
      <c r="L253">
        <v>149.14425840935905</v>
      </c>
      <c r="M253">
        <v>147.44115550535906</v>
      </c>
      <c r="N253">
        <v>149.51715490535906</v>
      </c>
      <c r="O253">
        <v>152.63428758935905</v>
      </c>
      <c r="P253">
        <v>128.43449659608075</v>
      </c>
      <c r="Q253">
        <v>154.73927264135907</v>
      </c>
      <c r="R253">
        <v>144.23162323599601</v>
      </c>
      <c r="T253">
        <v>114.89326612755644</v>
      </c>
      <c r="U253">
        <v>107.72792747619846</v>
      </c>
      <c r="V253">
        <v>59.315665019494027</v>
      </c>
      <c r="W253">
        <v>119.45028065955644</v>
      </c>
      <c r="X253">
        <v>96.904826400744412</v>
      </c>
      <c r="Y253">
        <v>126.08721157155645</v>
      </c>
      <c r="Z253">
        <v>75.585779818832705</v>
      </c>
      <c r="AA253">
        <v>108.54869004685767</v>
      </c>
      <c r="AB253">
        <v>85.205707800493244</v>
      </c>
      <c r="AC253">
        <v>121.78793432355644</v>
      </c>
      <c r="AD253">
        <v>120.08483141955645</v>
      </c>
      <c r="AE253">
        <v>122.16083081955645</v>
      </c>
      <c r="AF253">
        <v>125.27796350355645</v>
      </c>
      <c r="AG253">
        <v>66.265863620506579</v>
      </c>
      <c r="AH253">
        <v>127.38294855555645</v>
      </c>
      <c r="AI253">
        <v>113.1214744278097</v>
      </c>
      <c r="AK253">
        <v>44.518845764234186</v>
      </c>
      <c r="AL253">
        <v>53.10220613751035</v>
      </c>
      <c r="AM253">
        <v>43.066413840386495</v>
      </c>
      <c r="AN253">
        <v>49.075860296234183</v>
      </c>
      <c r="AO253">
        <v>46.779063229577218</v>
      </c>
      <c r="AP253">
        <v>55.712791208234187</v>
      </c>
      <c r="AQ253">
        <v>42.300352460141397</v>
      </c>
      <c r="AR253">
        <v>46.824862776432248</v>
      </c>
      <c r="AS253">
        <v>56.889659605959011</v>
      </c>
      <c r="AT253">
        <v>51.413513960234184</v>
      </c>
      <c r="AU253">
        <v>49.710411056234186</v>
      </c>
      <c r="AV253">
        <v>51.786410456234186</v>
      </c>
      <c r="AW253">
        <v>54.903543140234191</v>
      </c>
      <c r="AX253">
        <v>50.789437885183418</v>
      </c>
      <c r="AY253">
        <v>57.008528192234188</v>
      </c>
      <c r="AZ253">
        <v>50.099972902591468</v>
      </c>
    </row>
    <row r="254" spans="2:52" x14ac:dyDescent="0.25">
      <c r="B254">
        <v>2041</v>
      </c>
      <c r="C254">
        <v>142.18870547160418</v>
      </c>
      <c r="D254">
        <v>140.02788343066436</v>
      </c>
      <c r="E254">
        <v>96.828793891963102</v>
      </c>
      <c r="F254">
        <v>146.74572000360419</v>
      </c>
      <c r="G254">
        <v>157.04101458825559</v>
      </c>
      <c r="H254">
        <v>153.38265091560419</v>
      </c>
      <c r="I254">
        <v>124.42971037943491</v>
      </c>
      <c r="J254">
        <v>141.35294133408971</v>
      </c>
      <c r="K254">
        <v>137.11773402106576</v>
      </c>
      <c r="L254">
        <v>149.08337366760418</v>
      </c>
      <c r="M254">
        <v>147.38027076360419</v>
      </c>
      <c r="N254">
        <v>149.45627016360419</v>
      </c>
      <c r="O254">
        <v>152.57340284760417</v>
      </c>
      <c r="P254">
        <v>128.52107106553152</v>
      </c>
      <c r="Q254">
        <v>154.67838789960419</v>
      </c>
      <c r="R254">
        <v>144.24925753816197</v>
      </c>
      <c r="T254">
        <v>106.51962593161682</v>
      </c>
      <c r="U254">
        <v>101.10346372177264</v>
      </c>
      <c r="V254">
        <v>56.631833820550838</v>
      </c>
      <c r="W254">
        <v>111.07664046361681</v>
      </c>
      <c r="X254">
        <v>90.68753442222129</v>
      </c>
      <c r="Y254">
        <v>117.71357137561682</v>
      </c>
      <c r="Z254">
        <v>70.997597000184726</v>
      </c>
      <c r="AA254">
        <v>101.1209062826828</v>
      </c>
      <c r="AB254">
        <v>81.481192829436452</v>
      </c>
      <c r="AC254">
        <v>113.41429412761681</v>
      </c>
      <c r="AD254">
        <v>111.71119122361682</v>
      </c>
      <c r="AE254">
        <v>113.78719062361682</v>
      </c>
      <c r="AF254">
        <v>116.90432330761682</v>
      </c>
      <c r="AG254">
        <v>63.894773856920189</v>
      </c>
      <c r="AH254">
        <v>119.00930835961682</v>
      </c>
      <c r="AI254">
        <v>105.56332976495396</v>
      </c>
      <c r="AK254">
        <v>43.842533820329564</v>
      </c>
      <c r="AL254">
        <v>52.367980188281983</v>
      </c>
      <c r="AM254">
        <v>42.370813292556228</v>
      </c>
      <c r="AN254">
        <v>48.39954835232956</v>
      </c>
      <c r="AO254">
        <v>46.160887571492808</v>
      </c>
      <c r="AP254">
        <v>55.036479264329564</v>
      </c>
      <c r="AQ254">
        <v>41.685717838352275</v>
      </c>
      <c r="AR254">
        <v>46.062490528247466</v>
      </c>
      <c r="AS254">
        <v>55.860952591322416</v>
      </c>
      <c r="AT254">
        <v>50.737202016329562</v>
      </c>
      <c r="AU254">
        <v>49.034099112329564</v>
      </c>
      <c r="AV254">
        <v>51.110098512329564</v>
      </c>
      <c r="AW254">
        <v>54.227231196329569</v>
      </c>
      <c r="AX254">
        <v>49.566974010270052</v>
      </c>
      <c r="AY254">
        <v>56.332216248329566</v>
      </c>
      <c r="AZ254">
        <v>49.406651357671848</v>
      </c>
    </row>
    <row r="255" spans="2:52" x14ac:dyDescent="0.25">
      <c r="B255">
        <v>2042</v>
      </c>
      <c r="C255">
        <v>142.12782072984928</v>
      </c>
      <c r="D255">
        <v>140.49452531116748</v>
      </c>
      <c r="E255">
        <v>96.874180432185568</v>
      </c>
      <c r="F255">
        <v>146.68483526184929</v>
      </c>
      <c r="G255">
        <v>156.74172466028764</v>
      </c>
      <c r="H255">
        <v>153.32176617384928</v>
      </c>
      <c r="I255">
        <v>124.74619877568026</v>
      </c>
      <c r="J255">
        <v>141.31529258925207</v>
      </c>
      <c r="K255">
        <v>137.15605938392372</v>
      </c>
      <c r="L255">
        <v>149.02248892584927</v>
      </c>
      <c r="M255">
        <v>147.31938602184928</v>
      </c>
      <c r="N255">
        <v>149.39538542184928</v>
      </c>
      <c r="O255">
        <v>152.51251810584927</v>
      </c>
      <c r="P255">
        <v>128.60764553498228</v>
      </c>
      <c r="Q255">
        <v>154.61750315784928</v>
      </c>
      <c r="R255">
        <v>144.2668918403279</v>
      </c>
      <c r="T255">
        <v>98.145985735677158</v>
      </c>
      <c r="U255">
        <v>94.478999967346823</v>
      </c>
      <c r="V255">
        <v>53.94800262160765</v>
      </c>
      <c r="W255">
        <v>102.70300026767715</v>
      </c>
      <c r="X255">
        <v>84.470242443698169</v>
      </c>
      <c r="Y255">
        <v>109.33993117967717</v>
      </c>
      <c r="Z255">
        <v>66.409414181536775</v>
      </c>
      <c r="AA255">
        <v>93.693122518507906</v>
      </c>
      <c r="AB255">
        <v>77.756677858379632</v>
      </c>
      <c r="AC255">
        <v>105.04065393167716</v>
      </c>
      <c r="AD255">
        <v>103.33755102767716</v>
      </c>
      <c r="AE255">
        <v>105.41355042767717</v>
      </c>
      <c r="AF255">
        <v>108.53068311167716</v>
      </c>
      <c r="AG255">
        <v>61.523684093333792</v>
      </c>
      <c r="AH255">
        <v>110.63566816367717</v>
      </c>
      <c r="AI255">
        <v>98.00518510209821</v>
      </c>
      <c r="AK255">
        <v>43.166221876424942</v>
      </c>
      <c r="AL255">
        <v>51.633754239053609</v>
      </c>
      <c r="AM255">
        <v>41.675212744725947</v>
      </c>
      <c r="AN255">
        <v>47.723236408424938</v>
      </c>
      <c r="AO255">
        <v>45.54271191340839</v>
      </c>
      <c r="AP255">
        <v>54.360167320424942</v>
      </c>
      <c r="AQ255">
        <v>41.071083216563153</v>
      </c>
      <c r="AR255">
        <v>45.300118280062676</v>
      </c>
      <c r="AS255">
        <v>54.832245576685793</v>
      </c>
      <c r="AT255">
        <v>50.060890072424939</v>
      </c>
      <c r="AU255">
        <v>48.357787168424942</v>
      </c>
      <c r="AV255">
        <v>50.433786568424942</v>
      </c>
      <c r="AW255">
        <v>53.550919252424947</v>
      </c>
      <c r="AX255">
        <v>48.344510135356664</v>
      </c>
      <c r="AY255">
        <v>55.655904304424944</v>
      </c>
      <c r="AZ255">
        <v>48.713329812752228</v>
      </c>
    </row>
    <row r="256" spans="2:52" x14ac:dyDescent="0.25">
      <c r="B256">
        <v>2043</v>
      </c>
      <c r="C256">
        <v>142.06693598809437</v>
      </c>
      <c r="D256">
        <v>140.96116719167063</v>
      </c>
      <c r="E256">
        <v>96.919566972408006</v>
      </c>
      <c r="F256">
        <v>146.62395052009438</v>
      </c>
      <c r="G256">
        <v>156.44243473231967</v>
      </c>
      <c r="H256">
        <v>153.26088143209438</v>
      </c>
      <c r="I256">
        <v>125.0626871719256</v>
      </c>
      <c r="J256">
        <v>141.27764384441443</v>
      </c>
      <c r="K256">
        <v>137.19438474678168</v>
      </c>
      <c r="L256">
        <v>148.96160418409437</v>
      </c>
      <c r="M256">
        <v>147.25850128009438</v>
      </c>
      <c r="N256">
        <v>149.33450068009438</v>
      </c>
      <c r="O256">
        <v>152.45163336409436</v>
      </c>
      <c r="P256">
        <v>128.69422000443305</v>
      </c>
      <c r="Q256">
        <v>154.55661841609438</v>
      </c>
      <c r="R256">
        <v>144.28452614249383</v>
      </c>
      <c r="T256">
        <v>89.772345539737529</v>
      </c>
      <c r="U256">
        <v>87.854536212921005</v>
      </c>
      <c r="V256">
        <v>51.264171422664468</v>
      </c>
      <c r="W256">
        <v>94.329360071737526</v>
      </c>
      <c r="X256">
        <v>78.252950465175047</v>
      </c>
      <c r="Y256">
        <v>100.96629098373754</v>
      </c>
      <c r="Z256">
        <v>61.82123136288881</v>
      </c>
      <c r="AA256">
        <v>86.265338754333015</v>
      </c>
      <c r="AB256">
        <v>74.032162887322826</v>
      </c>
      <c r="AC256">
        <v>96.667013735737527</v>
      </c>
      <c r="AD256">
        <v>94.963910831737536</v>
      </c>
      <c r="AE256">
        <v>97.039910231737537</v>
      </c>
      <c r="AF256">
        <v>100.15704291573753</v>
      </c>
      <c r="AG256">
        <v>59.152594329747387</v>
      </c>
      <c r="AH256">
        <v>102.26202796773754</v>
      </c>
      <c r="AI256">
        <v>90.447040439242485</v>
      </c>
      <c r="AK256">
        <v>42.48990993252032</v>
      </c>
      <c r="AL256">
        <v>50.899528289825241</v>
      </c>
      <c r="AM256">
        <v>40.97961219689568</v>
      </c>
      <c r="AN256">
        <v>47.046924464520316</v>
      </c>
      <c r="AO256">
        <v>44.924536255323972</v>
      </c>
      <c r="AP256">
        <v>53.68385537652032</v>
      </c>
      <c r="AQ256">
        <v>40.456448594774031</v>
      </c>
      <c r="AR256">
        <v>44.53774603187788</v>
      </c>
      <c r="AS256">
        <v>53.803538562049191</v>
      </c>
      <c r="AT256">
        <v>49.384578128520317</v>
      </c>
      <c r="AU256">
        <v>47.68147522452032</v>
      </c>
      <c r="AV256">
        <v>49.75747462452032</v>
      </c>
      <c r="AW256">
        <v>52.874607308520325</v>
      </c>
      <c r="AX256">
        <v>47.122046260443277</v>
      </c>
      <c r="AY256">
        <v>54.979592360520321</v>
      </c>
      <c r="AZ256">
        <v>48.020008267832615</v>
      </c>
    </row>
    <row r="257" spans="2:52" x14ac:dyDescent="0.25">
      <c r="B257">
        <v>2044</v>
      </c>
      <c r="C257">
        <v>142.00605124633944</v>
      </c>
      <c r="D257">
        <v>141.42780907217372</v>
      </c>
      <c r="E257">
        <v>96.964953512630458</v>
      </c>
      <c r="F257">
        <v>146.56306577833945</v>
      </c>
      <c r="G257">
        <v>156.14314480435169</v>
      </c>
      <c r="H257">
        <v>153.19999669033945</v>
      </c>
      <c r="I257">
        <v>125.37917556817096</v>
      </c>
      <c r="J257">
        <v>141.23999509957673</v>
      </c>
      <c r="K257">
        <v>137.23271010963964</v>
      </c>
      <c r="L257">
        <v>148.90071944233944</v>
      </c>
      <c r="M257">
        <v>147.19761653833945</v>
      </c>
      <c r="N257">
        <v>149.27361593833945</v>
      </c>
      <c r="O257">
        <v>152.39074862233943</v>
      </c>
      <c r="P257">
        <v>128.78079447388379</v>
      </c>
      <c r="Q257">
        <v>154.49573367433945</v>
      </c>
      <c r="R257">
        <v>144.30216044465973</v>
      </c>
      <c r="T257">
        <v>81.398705343797872</v>
      </c>
      <c r="U257">
        <v>81.230072458495187</v>
      </c>
      <c r="V257">
        <v>48.580340223721265</v>
      </c>
      <c r="W257">
        <v>85.955719875797868</v>
      </c>
      <c r="X257">
        <v>72.035658486651897</v>
      </c>
      <c r="Y257">
        <v>92.592650787797879</v>
      </c>
      <c r="Z257">
        <v>57.233048544240837</v>
      </c>
      <c r="AA257">
        <v>78.837554990158111</v>
      </c>
      <c r="AB257">
        <v>70.307647916266021</v>
      </c>
      <c r="AC257">
        <v>88.293373539797869</v>
      </c>
      <c r="AD257">
        <v>86.590270635797879</v>
      </c>
      <c r="AE257">
        <v>88.666270035797879</v>
      </c>
      <c r="AF257">
        <v>91.783402719797877</v>
      </c>
      <c r="AG257">
        <v>56.781504566160983</v>
      </c>
      <c r="AH257">
        <v>93.888387771797881</v>
      </c>
      <c r="AI257">
        <v>82.888895776386718</v>
      </c>
      <c r="AK257">
        <v>41.813597988615697</v>
      </c>
      <c r="AL257">
        <v>50.16530234059686</v>
      </c>
      <c r="AM257">
        <v>40.284011649065398</v>
      </c>
      <c r="AN257">
        <v>46.370612520615694</v>
      </c>
      <c r="AO257">
        <v>44.306360597239554</v>
      </c>
      <c r="AP257">
        <v>53.007543432615698</v>
      </c>
      <c r="AQ257">
        <v>39.841813972984923</v>
      </c>
      <c r="AR257">
        <v>43.775373783693091</v>
      </c>
      <c r="AS257">
        <v>52.774831547412582</v>
      </c>
      <c r="AT257">
        <v>48.708266184615695</v>
      </c>
      <c r="AU257">
        <v>47.005163280615697</v>
      </c>
      <c r="AV257">
        <v>49.081162680615698</v>
      </c>
      <c r="AW257">
        <v>52.198295364615703</v>
      </c>
      <c r="AX257">
        <v>45.899582385529897</v>
      </c>
      <c r="AY257">
        <v>54.303280416615699</v>
      </c>
      <c r="AZ257">
        <v>47.326686722912989</v>
      </c>
    </row>
    <row r="258" spans="2:52" x14ac:dyDescent="0.25">
      <c r="B258">
        <v>2045</v>
      </c>
      <c r="C258">
        <v>141.94516650458456</v>
      </c>
      <c r="D258">
        <v>141.89445095267686</v>
      </c>
      <c r="E258">
        <v>97.010340052852882</v>
      </c>
      <c r="F258">
        <v>146.50218103658457</v>
      </c>
      <c r="G258">
        <v>155.84385487638374</v>
      </c>
      <c r="H258">
        <v>153.13911194858457</v>
      </c>
      <c r="I258">
        <v>125.69566396441628</v>
      </c>
      <c r="J258">
        <v>141.20234635473912</v>
      </c>
      <c r="K258">
        <v>137.27103547249766</v>
      </c>
      <c r="L258">
        <v>148.83983470058456</v>
      </c>
      <c r="M258">
        <v>147.13673179658457</v>
      </c>
      <c r="N258">
        <v>149.21273119658457</v>
      </c>
      <c r="O258">
        <v>152.32986388058455</v>
      </c>
      <c r="P258">
        <v>128.86736894333455</v>
      </c>
      <c r="Q258">
        <v>154.43484893258457</v>
      </c>
      <c r="R258">
        <v>144.31979474682569</v>
      </c>
      <c r="T258">
        <v>73.025065147858228</v>
      </c>
      <c r="U258">
        <v>74.605608704069368</v>
      </c>
      <c r="V258">
        <v>45.896509024778084</v>
      </c>
      <c r="W258">
        <v>77.582079679858225</v>
      </c>
      <c r="X258">
        <v>65.818366508128776</v>
      </c>
      <c r="Y258">
        <v>84.219010591858236</v>
      </c>
      <c r="Z258">
        <v>52.644865725592879</v>
      </c>
      <c r="AA258">
        <v>71.409771225983235</v>
      </c>
      <c r="AB258">
        <v>66.583132945209201</v>
      </c>
      <c r="AC258">
        <v>79.919733343858226</v>
      </c>
      <c r="AD258">
        <v>78.216630439858221</v>
      </c>
      <c r="AE258">
        <v>80.292629839858222</v>
      </c>
      <c r="AF258">
        <v>83.409762523858234</v>
      </c>
      <c r="AG258">
        <v>54.410414802574586</v>
      </c>
      <c r="AH258">
        <v>85.514747575858223</v>
      </c>
      <c r="AI258">
        <v>75.330751113530965</v>
      </c>
      <c r="AK258">
        <v>41.137286044711061</v>
      </c>
      <c r="AL258">
        <v>49.431076391368485</v>
      </c>
      <c r="AM258">
        <v>39.588411101235117</v>
      </c>
      <c r="AN258">
        <v>45.694300576711058</v>
      </c>
      <c r="AO258">
        <v>43.688184939155128</v>
      </c>
      <c r="AP258">
        <v>52.331231488711062</v>
      </c>
      <c r="AQ258">
        <v>39.227179351195787</v>
      </c>
      <c r="AR258">
        <v>43.01300153550828</v>
      </c>
      <c r="AS258">
        <v>51.746124532775958</v>
      </c>
      <c r="AT258">
        <v>48.031954240711059</v>
      </c>
      <c r="AU258">
        <v>46.328851336711061</v>
      </c>
      <c r="AV258">
        <v>48.404850736711062</v>
      </c>
      <c r="AW258">
        <v>51.521983420711067</v>
      </c>
      <c r="AX258">
        <v>44.677118510616502</v>
      </c>
      <c r="AY258">
        <v>53.626968472711063</v>
      </c>
      <c r="AZ258">
        <v>46.633365177993362</v>
      </c>
    </row>
    <row r="259" spans="2:52" x14ac:dyDescent="0.25">
      <c r="B259">
        <v>2046</v>
      </c>
      <c r="C259">
        <v>139.99045830984522</v>
      </c>
      <c r="D259">
        <v>140.37022560467179</v>
      </c>
      <c r="E259">
        <v>95.571204603596641</v>
      </c>
      <c r="F259">
        <v>144.54747284184523</v>
      </c>
      <c r="G259">
        <v>153.57991820251382</v>
      </c>
      <c r="H259">
        <v>151.18440375384523</v>
      </c>
      <c r="I259">
        <v>124.56310802842141</v>
      </c>
      <c r="J259">
        <v>139.34505626049702</v>
      </c>
      <c r="K259">
        <v>135.83263839046208</v>
      </c>
      <c r="L259">
        <v>146.88512650584522</v>
      </c>
      <c r="M259">
        <v>145.18202360184523</v>
      </c>
      <c r="N259">
        <v>147.25802300184523</v>
      </c>
      <c r="O259">
        <v>150.37515568584521</v>
      </c>
      <c r="P259">
        <v>127.5308910017507</v>
      </c>
      <c r="Q259">
        <v>152.48014073784523</v>
      </c>
      <c r="R259">
        <v>142.48586652098365</v>
      </c>
      <c r="T259">
        <v>67.845986122971368</v>
      </c>
      <c r="U259">
        <v>70.790897237172771</v>
      </c>
      <c r="V259">
        <v>45.579556331726856</v>
      </c>
      <c r="W259">
        <v>72.403000654971365</v>
      </c>
      <c r="X259">
        <v>62.647707609037163</v>
      </c>
      <c r="Y259">
        <v>79.039931566971376</v>
      </c>
      <c r="Z259">
        <v>51.651338767569669</v>
      </c>
      <c r="AA259">
        <v>66.973208635659162</v>
      </c>
      <c r="AB259">
        <v>65.100365243712389</v>
      </c>
      <c r="AC259">
        <v>74.740654318971366</v>
      </c>
      <c r="AD259">
        <v>73.037551414971375</v>
      </c>
      <c r="AE259">
        <v>75.113550814971376</v>
      </c>
      <c r="AF259">
        <v>78.230683498971374</v>
      </c>
      <c r="AG259">
        <v>53.943459304720911</v>
      </c>
      <c r="AH259">
        <v>80.335668550971377</v>
      </c>
      <c r="AI259">
        <v>70.832807933952722</v>
      </c>
      <c r="AK259">
        <v>41.382802371223939</v>
      </c>
      <c r="AL259">
        <v>49.705894978364832</v>
      </c>
      <c r="AM259">
        <v>40.151403914642437</v>
      </c>
      <c r="AN259">
        <v>45.939816903223942</v>
      </c>
      <c r="AO259">
        <v>43.962930701095665</v>
      </c>
      <c r="AP259">
        <v>52.576747815223939</v>
      </c>
      <c r="AQ259">
        <v>39.691294624569288</v>
      </c>
      <c r="AR259">
        <v>43.243096191527549</v>
      </c>
      <c r="AS259">
        <v>51.964336183366186</v>
      </c>
      <c r="AT259">
        <v>48.277470567223936</v>
      </c>
      <c r="AU259">
        <v>46.574367663223939</v>
      </c>
      <c r="AV259">
        <v>48.650367063223939</v>
      </c>
      <c r="AW259">
        <v>51.767499747223937</v>
      </c>
      <c r="AX259">
        <v>44.824766543612178</v>
      </c>
      <c r="AY259">
        <v>53.87248479922394</v>
      </c>
      <c r="AZ259">
        <v>46.905493686983782</v>
      </c>
    </row>
    <row r="260" spans="2:52" x14ac:dyDescent="0.25">
      <c r="B260">
        <v>2047</v>
      </c>
      <c r="C260">
        <v>138.03575011510586</v>
      </c>
      <c r="D260">
        <v>138.84600025666666</v>
      </c>
      <c r="E260">
        <v>94.1320691543404</v>
      </c>
      <c r="F260">
        <v>142.59276464710587</v>
      </c>
      <c r="G260">
        <v>151.31598152864393</v>
      </c>
      <c r="H260">
        <v>149.22969555910586</v>
      </c>
      <c r="I260">
        <v>123.43055209242658</v>
      </c>
      <c r="J260">
        <v>137.48776616625489</v>
      </c>
      <c r="K260">
        <v>134.3942413084265</v>
      </c>
      <c r="L260">
        <v>144.93041831110585</v>
      </c>
      <c r="M260">
        <v>143.22731540710586</v>
      </c>
      <c r="N260">
        <v>145.30331480710586</v>
      </c>
      <c r="O260">
        <v>148.42044749110585</v>
      </c>
      <c r="P260">
        <v>126.19441306016688</v>
      </c>
      <c r="Q260">
        <v>150.52543254310586</v>
      </c>
      <c r="R260">
        <v>140.6519382951416</v>
      </c>
      <c r="T260">
        <v>62.666907098084494</v>
      </c>
      <c r="U260">
        <v>66.976185770276146</v>
      </c>
      <c r="V260">
        <v>45.262603638675621</v>
      </c>
      <c r="W260">
        <v>67.22392163008449</v>
      </c>
      <c r="X260">
        <v>59.477048709945549</v>
      </c>
      <c r="Y260">
        <v>73.860852542084501</v>
      </c>
      <c r="Z260">
        <v>50.657811809546445</v>
      </c>
      <c r="AA260">
        <v>62.536646045335111</v>
      </c>
      <c r="AB260">
        <v>63.617597542215549</v>
      </c>
      <c r="AC260">
        <v>69.561575294084491</v>
      </c>
      <c r="AD260">
        <v>67.858472390084501</v>
      </c>
      <c r="AE260">
        <v>69.934471790084501</v>
      </c>
      <c r="AF260">
        <v>73.051604474084499</v>
      </c>
      <c r="AG260">
        <v>53.476503806867242</v>
      </c>
      <c r="AH260">
        <v>75.156589526084502</v>
      </c>
      <c r="AI260">
        <v>66.334864754374465</v>
      </c>
      <c r="AK260">
        <v>41.628318697736816</v>
      </c>
      <c r="AL260">
        <v>49.980713565361185</v>
      </c>
      <c r="AM260">
        <v>40.714396728049749</v>
      </c>
      <c r="AN260">
        <v>46.185333229736813</v>
      </c>
      <c r="AO260">
        <v>44.237676463036202</v>
      </c>
      <c r="AP260">
        <v>52.822264141736817</v>
      </c>
      <c r="AQ260">
        <v>40.155409897942782</v>
      </c>
      <c r="AR260">
        <v>43.473190847546803</v>
      </c>
      <c r="AS260">
        <v>52.182547833956413</v>
      </c>
      <c r="AT260">
        <v>48.522986893736814</v>
      </c>
      <c r="AU260">
        <v>46.819883989736816</v>
      </c>
      <c r="AV260">
        <v>48.895883389736817</v>
      </c>
      <c r="AW260">
        <v>52.013016073736821</v>
      </c>
      <c r="AX260">
        <v>44.972414576607854</v>
      </c>
      <c r="AY260">
        <v>54.118001125736818</v>
      </c>
      <c r="AZ260">
        <v>47.177622195974202</v>
      </c>
    </row>
    <row r="261" spans="2:52" x14ac:dyDescent="0.25">
      <c r="B261">
        <v>2048</v>
      </c>
      <c r="C261">
        <v>136.08104192036649</v>
      </c>
      <c r="D261">
        <v>137.32177490866158</v>
      </c>
      <c r="E261">
        <v>92.692933705084158</v>
      </c>
      <c r="F261">
        <v>140.6380564523665</v>
      </c>
      <c r="G261">
        <v>149.05204485477398</v>
      </c>
      <c r="H261">
        <v>147.2749873643665</v>
      </c>
      <c r="I261">
        <v>122.29799615643174</v>
      </c>
      <c r="J261">
        <v>135.63047607201273</v>
      </c>
      <c r="K261">
        <v>132.95584422639098</v>
      </c>
      <c r="L261">
        <v>142.97571011636649</v>
      </c>
      <c r="M261">
        <v>141.27260721236649</v>
      </c>
      <c r="N261">
        <v>143.3486066123665</v>
      </c>
      <c r="O261">
        <v>146.46573929636648</v>
      </c>
      <c r="P261">
        <v>124.85793511858304</v>
      </c>
      <c r="Q261">
        <v>148.5707243483665</v>
      </c>
      <c r="R261">
        <v>138.81801006929953</v>
      </c>
      <c r="T261">
        <v>57.487828073197633</v>
      </c>
      <c r="U261">
        <v>63.161474303379556</v>
      </c>
      <c r="V261">
        <v>44.945650945624386</v>
      </c>
      <c r="W261">
        <v>62.04484260519763</v>
      </c>
      <c r="X261">
        <v>56.30638981085395</v>
      </c>
      <c r="Y261">
        <v>68.681773517197641</v>
      </c>
      <c r="Z261">
        <v>49.66428485152322</v>
      </c>
      <c r="AA261">
        <v>58.100083455011053</v>
      </c>
      <c r="AB261">
        <v>62.134829840718723</v>
      </c>
      <c r="AC261">
        <v>64.382496269197631</v>
      </c>
      <c r="AD261">
        <v>62.679393365197633</v>
      </c>
      <c r="AE261">
        <v>64.755392765197627</v>
      </c>
      <c r="AF261">
        <v>67.872525449197639</v>
      </c>
      <c r="AG261">
        <v>53.009548309013574</v>
      </c>
      <c r="AH261">
        <v>69.977510501197628</v>
      </c>
      <c r="AI261">
        <v>61.836921574796214</v>
      </c>
      <c r="AK261">
        <v>41.873835024249708</v>
      </c>
      <c r="AL261">
        <v>50.255532152357539</v>
      </c>
      <c r="AM261">
        <v>41.277389541457069</v>
      </c>
      <c r="AN261">
        <v>46.430849556249711</v>
      </c>
      <c r="AO261">
        <v>44.512422224976746</v>
      </c>
      <c r="AP261">
        <v>53.067780468249708</v>
      </c>
      <c r="AQ261">
        <v>40.61952517131629</v>
      </c>
      <c r="AR261">
        <v>43.703285503566072</v>
      </c>
      <c r="AS261">
        <v>52.400759484546654</v>
      </c>
      <c r="AT261">
        <v>48.768503220249706</v>
      </c>
      <c r="AU261">
        <v>47.065400316249708</v>
      </c>
      <c r="AV261">
        <v>49.141399716249708</v>
      </c>
      <c r="AW261">
        <v>52.258532400249706</v>
      </c>
      <c r="AX261">
        <v>45.120062609603544</v>
      </c>
      <c r="AY261">
        <v>54.36351745224971</v>
      </c>
      <c r="AZ261">
        <v>47.449750704964636</v>
      </c>
    </row>
    <row r="262" spans="2:52" x14ac:dyDescent="0.25">
      <c r="B262">
        <v>2049</v>
      </c>
      <c r="C262">
        <v>134.12633372562715</v>
      </c>
      <c r="D262">
        <v>135.79754956065648</v>
      </c>
      <c r="E262">
        <v>91.253798255827917</v>
      </c>
      <c r="F262">
        <v>138.68334825762716</v>
      </c>
      <c r="G262">
        <v>146.78810818090412</v>
      </c>
      <c r="H262">
        <v>145.32027916962716</v>
      </c>
      <c r="I262">
        <v>121.16544022043686</v>
      </c>
      <c r="J262">
        <v>133.77318597777062</v>
      </c>
      <c r="K262">
        <v>131.5174471443554</v>
      </c>
      <c r="L262">
        <v>141.02100192162715</v>
      </c>
      <c r="M262">
        <v>139.31789901762716</v>
      </c>
      <c r="N262">
        <v>141.39389841762716</v>
      </c>
      <c r="O262">
        <v>144.51103110162714</v>
      </c>
      <c r="P262">
        <v>123.52145717699921</v>
      </c>
      <c r="Q262">
        <v>146.61601615362716</v>
      </c>
      <c r="R262">
        <v>136.98408184345749</v>
      </c>
      <c r="T262">
        <v>52.308749048310766</v>
      </c>
      <c r="U262">
        <v>59.346762836482952</v>
      </c>
      <c r="V262">
        <v>44.628698252573145</v>
      </c>
      <c r="W262">
        <v>56.865763580310769</v>
      </c>
      <c r="X262">
        <v>53.13573091176233</v>
      </c>
      <c r="Y262">
        <v>63.502694492310766</v>
      </c>
      <c r="Z262">
        <v>48.670757893500003</v>
      </c>
      <c r="AA262">
        <v>53.663520864686994</v>
      </c>
      <c r="AB262">
        <v>60.652062139221897</v>
      </c>
      <c r="AC262">
        <v>59.203417244310764</v>
      </c>
      <c r="AD262">
        <v>57.500314340310766</v>
      </c>
      <c r="AE262">
        <v>59.576313740310766</v>
      </c>
      <c r="AF262">
        <v>62.693446424310764</v>
      </c>
      <c r="AG262">
        <v>52.542592811159899</v>
      </c>
      <c r="AH262">
        <v>64.798431476310768</v>
      </c>
      <c r="AI262">
        <v>57.338978395217964</v>
      </c>
      <c r="AK262">
        <v>42.119351350762585</v>
      </c>
      <c r="AL262">
        <v>50.530350739353892</v>
      </c>
      <c r="AM262">
        <v>41.840382354864389</v>
      </c>
      <c r="AN262">
        <v>46.676365882762582</v>
      </c>
      <c r="AO262">
        <v>44.787167986917275</v>
      </c>
      <c r="AP262">
        <v>53.313296794762586</v>
      </c>
      <c r="AQ262">
        <v>41.083640444689784</v>
      </c>
      <c r="AR262">
        <v>43.933380159585326</v>
      </c>
      <c r="AS262">
        <v>52.618971135136874</v>
      </c>
      <c r="AT262">
        <v>49.014019546762583</v>
      </c>
      <c r="AU262">
        <v>47.310916642762585</v>
      </c>
      <c r="AV262">
        <v>49.386916042762586</v>
      </c>
      <c r="AW262">
        <v>52.504048726762591</v>
      </c>
      <c r="AX262">
        <v>45.267710642599219</v>
      </c>
      <c r="AY262">
        <v>54.609033778762587</v>
      </c>
      <c r="AZ262">
        <v>47.721879213955049</v>
      </c>
    </row>
    <row r="263" spans="2:52" x14ac:dyDescent="0.25">
      <c r="B263">
        <v>2050</v>
      </c>
      <c r="C263">
        <v>132.17162553088781</v>
      </c>
      <c r="D263">
        <v>134.27332421265137</v>
      </c>
      <c r="E263">
        <v>89.814662806571704</v>
      </c>
      <c r="F263">
        <v>136.72864006288782</v>
      </c>
      <c r="G263">
        <v>144.5241715070342</v>
      </c>
      <c r="H263">
        <v>143.36557097488782</v>
      </c>
      <c r="I263">
        <v>120.03288428444202</v>
      </c>
      <c r="J263">
        <v>131.91589588352852</v>
      </c>
      <c r="K263">
        <v>130.07905006231988</v>
      </c>
      <c r="L263">
        <v>139.06629372688781</v>
      </c>
      <c r="M263">
        <v>137.36319082288782</v>
      </c>
      <c r="N263">
        <v>139.43919022288782</v>
      </c>
      <c r="O263">
        <v>142.5563229068878</v>
      </c>
      <c r="P263">
        <v>122.18497923541538</v>
      </c>
      <c r="Q263">
        <v>144.66130795888782</v>
      </c>
      <c r="R263">
        <v>135.15015361761544</v>
      </c>
      <c r="T263">
        <v>47.129670023423898</v>
      </c>
      <c r="U263">
        <v>55.532051369586355</v>
      </c>
      <c r="V263">
        <v>44.311745559521896</v>
      </c>
      <c r="W263">
        <v>51.686684555423895</v>
      </c>
      <c r="X263">
        <v>49.96507201267071</v>
      </c>
      <c r="Y263">
        <v>58.323615467423899</v>
      </c>
      <c r="Z263">
        <v>47.677230935476771</v>
      </c>
      <c r="AA263">
        <v>49.226958274362936</v>
      </c>
      <c r="AB263">
        <v>59.16929443772505</v>
      </c>
      <c r="AC263">
        <v>54.024338219423896</v>
      </c>
      <c r="AD263">
        <v>52.321235315423898</v>
      </c>
      <c r="AE263">
        <v>54.397234715423899</v>
      </c>
      <c r="AF263">
        <v>57.514367399423904</v>
      </c>
      <c r="AG263">
        <v>52.075637313306203</v>
      </c>
      <c r="AH263">
        <v>59.6193524514239</v>
      </c>
      <c r="AI263">
        <v>52.841035215639714</v>
      </c>
      <c r="AK263">
        <v>42.364867677275456</v>
      </c>
      <c r="AL263">
        <v>50.805169326350239</v>
      </c>
      <c r="AM263">
        <v>42.403375168271687</v>
      </c>
      <c r="AN263">
        <v>46.921882209275452</v>
      </c>
      <c r="AO263">
        <v>45.061913748857798</v>
      </c>
      <c r="AP263">
        <v>53.558813121275456</v>
      </c>
      <c r="AQ263">
        <v>41.547755718063272</v>
      </c>
      <c r="AR263">
        <v>44.16347481560458</v>
      </c>
      <c r="AS263">
        <v>52.837182785727094</v>
      </c>
      <c r="AT263">
        <v>49.259535873275453</v>
      </c>
      <c r="AU263">
        <v>47.556432969275455</v>
      </c>
      <c r="AV263">
        <v>49.632432369275456</v>
      </c>
      <c r="AW263">
        <v>52.749565053275461</v>
      </c>
      <c r="AX263">
        <v>45.415358675594888</v>
      </c>
      <c r="AY263">
        <v>54.854550105275457</v>
      </c>
      <c r="AZ263">
        <v>47.994007722945462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1E89-0DAB-43C5-B304-9045D633F6DC}">
  <dimension ref="A1:P42"/>
  <sheetViews>
    <sheetView workbookViewId="0">
      <selection activeCell="N24" sqref="N24"/>
    </sheetView>
  </sheetViews>
  <sheetFormatPr defaultRowHeight="13.8" x14ac:dyDescent="0.25"/>
  <sheetData>
    <row r="1" spans="1:16" x14ac:dyDescent="0.25">
      <c r="A1" t="s">
        <v>66</v>
      </c>
      <c r="E1" t="s">
        <v>2</v>
      </c>
      <c r="F1" t="s">
        <v>67</v>
      </c>
      <c r="G1" t="s">
        <v>68</v>
      </c>
      <c r="N1" t="s">
        <v>25</v>
      </c>
      <c r="O1" t="s">
        <v>67</v>
      </c>
      <c r="P1" t="s">
        <v>68</v>
      </c>
    </row>
    <row r="2" spans="1:16" x14ac:dyDescent="0.25">
      <c r="A2">
        <v>2030</v>
      </c>
      <c r="B2">
        <v>37</v>
      </c>
      <c r="D2">
        <v>2010</v>
      </c>
      <c r="E2">
        <v>28</v>
      </c>
      <c r="F2">
        <v>0.248</v>
      </c>
      <c r="G2">
        <v>4032258.064516129</v>
      </c>
      <c r="I2">
        <v>2010</v>
      </c>
      <c r="M2">
        <v>2010</v>
      </c>
      <c r="N2">
        <v>32.5</v>
      </c>
      <c r="O2">
        <v>0.29299999999999998</v>
      </c>
      <c r="P2">
        <v>3412969.2832764508</v>
      </c>
    </row>
    <row r="3" spans="1:16" x14ac:dyDescent="0.25">
      <c r="D3">
        <v>2011</v>
      </c>
      <c r="E3">
        <v>28</v>
      </c>
      <c r="F3">
        <v>0.248</v>
      </c>
      <c r="G3">
        <v>4032258.064516129</v>
      </c>
      <c r="I3">
        <v>2011</v>
      </c>
      <c r="M3">
        <v>2011</v>
      </c>
      <c r="N3">
        <v>32.5</v>
      </c>
      <c r="O3">
        <v>0.29299999999999998</v>
      </c>
      <c r="P3">
        <v>3412969.2832764508</v>
      </c>
    </row>
    <row r="4" spans="1:16" x14ac:dyDescent="0.25">
      <c r="A4" t="s">
        <v>69</v>
      </c>
      <c r="D4">
        <v>2012</v>
      </c>
      <c r="E4">
        <v>28</v>
      </c>
      <c r="F4">
        <v>0.248</v>
      </c>
      <c r="G4">
        <v>4032258.064516129</v>
      </c>
      <c r="I4">
        <v>2012</v>
      </c>
      <c r="M4">
        <v>2012</v>
      </c>
      <c r="N4">
        <v>32.5</v>
      </c>
      <c r="O4">
        <v>0.29299999999999998</v>
      </c>
      <c r="P4">
        <v>3412969.2832764508</v>
      </c>
    </row>
    <row r="5" spans="1:16" x14ac:dyDescent="0.25">
      <c r="A5">
        <v>2035</v>
      </c>
      <c r="B5">
        <v>36</v>
      </c>
      <c r="D5">
        <v>2013</v>
      </c>
      <c r="E5">
        <v>28</v>
      </c>
      <c r="F5">
        <v>0.248</v>
      </c>
      <c r="G5">
        <v>4032258.064516129</v>
      </c>
      <c r="I5">
        <v>2013</v>
      </c>
      <c r="M5">
        <v>2013</v>
      </c>
      <c r="N5">
        <v>32.5</v>
      </c>
      <c r="O5">
        <v>0.29299999999999998</v>
      </c>
      <c r="P5">
        <v>3412969.2832764508</v>
      </c>
    </row>
    <row r="6" spans="1:16" x14ac:dyDescent="0.25">
      <c r="D6">
        <v>2014</v>
      </c>
      <c r="E6">
        <v>28</v>
      </c>
      <c r="F6">
        <v>0.248</v>
      </c>
      <c r="G6">
        <v>4032258.064516129</v>
      </c>
      <c r="I6">
        <v>2014</v>
      </c>
      <c r="M6">
        <v>2014</v>
      </c>
      <c r="N6">
        <v>32.5</v>
      </c>
      <c r="O6">
        <v>0.29299999999999998</v>
      </c>
      <c r="P6">
        <v>3412969.2832764508</v>
      </c>
    </row>
    <row r="7" spans="1:16" x14ac:dyDescent="0.25">
      <c r="D7">
        <v>2015</v>
      </c>
      <c r="E7">
        <v>28</v>
      </c>
      <c r="F7">
        <v>0.248</v>
      </c>
      <c r="G7">
        <v>4032258.064516129</v>
      </c>
      <c r="I7">
        <v>2015</v>
      </c>
      <c r="M7">
        <v>2015</v>
      </c>
      <c r="N7">
        <v>32.5</v>
      </c>
      <c r="O7">
        <v>0.29299999999999998</v>
      </c>
      <c r="P7">
        <v>3412969.2832764508</v>
      </c>
    </row>
    <row r="8" spans="1:16" x14ac:dyDescent="0.25">
      <c r="D8">
        <v>2016</v>
      </c>
      <c r="E8">
        <v>28</v>
      </c>
      <c r="F8">
        <v>0.248</v>
      </c>
      <c r="G8">
        <v>4032258.064516129</v>
      </c>
      <c r="I8">
        <v>2016</v>
      </c>
      <c r="M8">
        <v>2016</v>
      </c>
      <c r="N8">
        <v>32.5</v>
      </c>
      <c r="O8">
        <v>0.29299999999999998</v>
      </c>
      <c r="P8">
        <v>3412969.2832764508</v>
      </c>
    </row>
    <row r="9" spans="1:16" x14ac:dyDescent="0.25">
      <c r="D9">
        <v>2017</v>
      </c>
      <c r="E9">
        <v>28</v>
      </c>
      <c r="F9">
        <v>0.248</v>
      </c>
      <c r="G9">
        <v>4032258.064516129</v>
      </c>
      <c r="I9">
        <v>2017</v>
      </c>
      <c r="M9">
        <v>2017</v>
      </c>
      <c r="N9">
        <v>32.5</v>
      </c>
      <c r="O9">
        <v>0.29299999999999998</v>
      </c>
      <c r="P9">
        <v>3412969.2832764508</v>
      </c>
    </row>
    <row r="10" spans="1:16" x14ac:dyDescent="0.25">
      <c r="D10">
        <v>2018</v>
      </c>
      <c r="E10">
        <v>28</v>
      </c>
      <c r="F10">
        <v>0.248</v>
      </c>
      <c r="G10">
        <v>4032258.064516129</v>
      </c>
      <c r="I10">
        <v>2018</v>
      </c>
      <c r="M10">
        <v>2018</v>
      </c>
      <c r="N10">
        <v>32.5</v>
      </c>
      <c r="O10">
        <v>0.29299999999999998</v>
      </c>
      <c r="P10">
        <v>3412969.2832764508</v>
      </c>
    </row>
    <row r="11" spans="1:16" x14ac:dyDescent="0.25">
      <c r="D11">
        <v>2019</v>
      </c>
      <c r="E11">
        <v>28</v>
      </c>
      <c r="F11">
        <v>0.248</v>
      </c>
      <c r="G11">
        <v>4032258.064516129</v>
      </c>
      <c r="I11">
        <v>2019</v>
      </c>
      <c r="M11">
        <v>2019</v>
      </c>
      <c r="N11">
        <v>32.5</v>
      </c>
      <c r="O11">
        <v>0.29299999999999998</v>
      </c>
      <c r="P11">
        <v>3412969.2832764508</v>
      </c>
    </row>
    <row r="12" spans="1:16" x14ac:dyDescent="0.25">
      <c r="D12">
        <v>2020</v>
      </c>
      <c r="E12">
        <v>28</v>
      </c>
      <c r="F12">
        <v>0.248</v>
      </c>
      <c r="G12">
        <v>4032258.064516129</v>
      </c>
      <c r="I12">
        <v>2020</v>
      </c>
      <c r="M12">
        <v>2020</v>
      </c>
      <c r="N12">
        <v>32.5</v>
      </c>
      <c r="O12">
        <v>0.29299999999999998</v>
      </c>
      <c r="P12">
        <v>3412969.2832764508</v>
      </c>
    </row>
    <row r="13" spans="1:16" x14ac:dyDescent="0.25">
      <c r="D13">
        <v>2021</v>
      </c>
      <c r="E13">
        <v>28</v>
      </c>
      <c r="F13">
        <v>0.248</v>
      </c>
      <c r="G13">
        <v>4032258.064516129</v>
      </c>
      <c r="I13">
        <v>2021</v>
      </c>
      <c r="M13">
        <v>2021</v>
      </c>
      <c r="N13">
        <v>32.5</v>
      </c>
      <c r="O13">
        <v>0.29299999999999998</v>
      </c>
      <c r="P13">
        <v>3412969.2832764508</v>
      </c>
    </row>
    <row r="14" spans="1:16" x14ac:dyDescent="0.25">
      <c r="D14">
        <v>2022</v>
      </c>
      <c r="E14">
        <v>28</v>
      </c>
      <c r="F14">
        <v>0.248</v>
      </c>
      <c r="G14">
        <v>4032258.064516129</v>
      </c>
      <c r="I14">
        <v>2022</v>
      </c>
      <c r="M14">
        <v>2022</v>
      </c>
      <c r="N14">
        <v>32.5</v>
      </c>
      <c r="O14">
        <v>0.29299999999999998</v>
      </c>
      <c r="P14">
        <v>3412969.2832764508</v>
      </c>
    </row>
    <row r="15" spans="1:16" x14ac:dyDescent="0.25">
      <c r="D15">
        <v>2023</v>
      </c>
      <c r="E15">
        <v>28</v>
      </c>
      <c r="F15">
        <v>0.248</v>
      </c>
      <c r="G15">
        <v>4032258.064516129</v>
      </c>
      <c r="I15">
        <v>2023</v>
      </c>
      <c r="M15">
        <v>2023</v>
      </c>
      <c r="N15">
        <v>32.5</v>
      </c>
      <c r="O15">
        <v>0.29299999999999998</v>
      </c>
      <c r="P15">
        <v>3412969.2832764508</v>
      </c>
    </row>
    <row r="16" spans="1:16" x14ac:dyDescent="0.25">
      <c r="D16">
        <v>2024</v>
      </c>
      <c r="E16">
        <v>28.666666666666668</v>
      </c>
      <c r="F16">
        <v>0.25466666666666671</v>
      </c>
      <c r="G16">
        <v>3926701.5706806276</v>
      </c>
      <c r="I16">
        <v>2024</v>
      </c>
      <c r="M16">
        <v>2024</v>
      </c>
      <c r="N16">
        <v>33.9</v>
      </c>
      <c r="O16">
        <v>0.307</v>
      </c>
      <c r="P16">
        <v>3257328.9902280131</v>
      </c>
    </row>
    <row r="17" spans="4:16" x14ac:dyDescent="0.25">
      <c r="D17">
        <v>2025</v>
      </c>
      <c r="E17">
        <v>29.333333333333336</v>
      </c>
      <c r="F17">
        <v>0.26133333333333336</v>
      </c>
      <c r="G17">
        <v>3826530.6122448975</v>
      </c>
      <c r="I17">
        <v>2025</v>
      </c>
      <c r="M17">
        <v>2025</v>
      </c>
      <c r="N17">
        <v>34.416666666666664</v>
      </c>
      <c r="O17">
        <v>0.31216666666666665</v>
      </c>
      <c r="P17">
        <v>3203416.9781099842</v>
      </c>
    </row>
    <row r="18" spans="4:16" x14ac:dyDescent="0.25">
      <c r="D18">
        <v>2026</v>
      </c>
      <c r="E18">
        <v>30.000000000000004</v>
      </c>
      <c r="F18">
        <v>0.26800000000000002</v>
      </c>
      <c r="G18">
        <v>3731343.2835820895</v>
      </c>
      <c r="I18">
        <v>2026</v>
      </c>
      <c r="M18">
        <v>2026</v>
      </c>
      <c r="N18">
        <v>34.93333333333333</v>
      </c>
      <c r="O18">
        <v>0.3173333333333333</v>
      </c>
      <c r="P18">
        <v>3151260.5042016814</v>
      </c>
    </row>
    <row r="19" spans="4:16" x14ac:dyDescent="0.25">
      <c r="D19">
        <v>2027</v>
      </c>
      <c r="E19">
        <v>30.666666666666671</v>
      </c>
      <c r="F19">
        <v>0.27466666666666673</v>
      </c>
      <c r="G19">
        <v>3640776.6990291253</v>
      </c>
      <c r="I19">
        <v>2027</v>
      </c>
      <c r="M19">
        <v>2027</v>
      </c>
      <c r="N19">
        <v>35.449999999999996</v>
      </c>
      <c r="O19">
        <v>0.32249999999999995</v>
      </c>
      <c r="P19">
        <v>3100775.1937984498</v>
      </c>
    </row>
    <row r="20" spans="4:16" x14ac:dyDescent="0.25">
      <c r="D20">
        <v>2028</v>
      </c>
      <c r="E20">
        <v>31.333333333333339</v>
      </c>
      <c r="F20">
        <v>0.28133333333333338</v>
      </c>
      <c r="G20">
        <v>3554502.3696682458</v>
      </c>
      <c r="I20">
        <v>2028</v>
      </c>
      <c r="M20">
        <v>2028</v>
      </c>
      <c r="N20">
        <v>35.966666666666661</v>
      </c>
      <c r="O20">
        <v>0.32766666666666661</v>
      </c>
      <c r="P20">
        <v>3051881.9938962366</v>
      </c>
    </row>
    <row r="21" spans="4:16" x14ac:dyDescent="0.25">
      <c r="D21">
        <v>2029</v>
      </c>
      <c r="E21">
        <v>32.000000000000007</v>
      </c>
      <c r="F21">
        <v>0.28800000000000009</v>
      </c>
      <c r="G21">
        <v>3472222.2222222215</v>
      </c>
      <c r="I21">
        <v>2029</v>
      </c>
      <c r="M21">
        <v>2029</v>
      </c>
      <c r="N21">
        <v>36.483333333333327</v>
      </c>
      <c r="O21">
        <v>0.33283333333333326</v>
      </c>
      <c r="P21">
        <v>3004506.7601402113</v>
      </c>
    </row>
    <row r="22" spans="4:16" x14ac:dyDescent="0.25">
      <c r="D22">
        <v>2030</v>
      </c>
      <c r="E22">
        <v>32.666666666666671</v>
      </c>
      <c r="F22">
        <v>0.29466666666666674</v>
      </c>
      <c r="G22">
        <v>3393665.1583710397</v>
      </c>
      <c r="I22">
        <v>2030</v>
      </c>
      <c r="M22">
        <v>2030</v>
      </c>
      <c r="N22">
        <v>36.999999999999993</v>
      </c>
      <c r="O22">
        <v>0.33799999999999991</v>
      </c>
      <c r="P22">
        <v>2958579.8816568055</v>
      </c>
    </row>
    <row r="23" spans="4:16" x14ac:dyDescent="0.25">
      <c r="D23">
        <v>2031</v>
      </c>
      <c r="E23">
        <v>33.333333333333336</v>
      </c>
      <c r="F23">
        <v>0.30133333333333334</v>
      </c>
      <c r="G23">
        <v>3318584.0707964604</v>
      </c>
      <c r="I23">
        <v>2031</v>
      </c>
      <c r="M23">
        <v>2031</v>
      </c>
      <c r="N23">
        <v>37</v>
      </c>
      <c r="O23">
        <v>0.33799999999999997</v>
      </c>
      <c r="P23">
        <v>2958579.8816568051</v>
      </c>
    </row>
    <row r="24" spans="4:16" x14ac:dyDescent="0.25">
      <c r="D24">
        <v>2032</v>
      </c>
      <c r="E24">
        <v>34</v>
      </c>
      <c r="F24">
        <v>0.308</v>
      </c>
      <c r="G24">
        <v>3246753.246753247</v>
      </c>
      <c r="I24">
        <v>2032</v>
      </c>
      <c r="M24">
        <v>2032</v>
      </c>
      <c r="N24">
        <v>37</v>
      </c>
      <c r="O24">
        <v>0.33799999999999997</v>
      </c>
      <c r="P24">
        <v>2958579.8816568051</v>
      </c>
    </row>
    <row r="25" spans="4:16" x14ac:dyDescent="0.25">
      <c r="D25">
        <v>2033</v>
      </c>
      <c r="E25">
        <v>34.666666666666664</v>
      </c>
      <c r="F25">
        <v>0.31466666666666665</v>
      </c>
      <c r="G25">
        <v>3177966.1016949154</v>
      </c>
      <c r="I25">
        <v>2033</v>
      </c>
      <c r="M25">
        <v>2033</v>
      </c>
      <c r="N25">
        <v>37</v>
      </c>
      <c r="O25">
        <v>0.33799999999999997</v>
      </c>
      <c r="P25">
        <v>2958579.8816568051</v>
      </c>
    </row>
    <row r="26" spans="4:16" x14ac:dyDescent="0.25">
      <c r="D26">
        <v>2034</v>
      </c>
      <c r="E26">
        <v>35.333333333333329</v>
      </c>
      <c r="F26">
        <v>0.32133333333333325</v>
      </c>
      <c r="G26">
        <v>3112033.1950207478</v>
      </c>
      <c r="I26">
        <v>2034</v>
      </c>
      <c r="M26">
        <v>2034</v>
      </c>
      <c r="N26">
        <v>37</v>
      </c>
      <c r="O26">
        <v>0.33799999999999997</v>
      </c>
      <c r="P26">
        <v>2958579.8816568051</v>
      </c>
    </row>
    <row r="27" spans="4:16" x14ac:dyDescent="0.25">
      <c r="D27">
        <v>2035</v>
      </c>
      <c r="E27">
        <v>35.999999999999993</v>
      </c>
      <c r="F27">
        <v>0.3279999999999999</v>
      </c>
      <c r="G27">
        <v>3048780.487804879</v>
      </c>
      <c r="I27">
        <v>2035</v>
      </c>
      <c r="M27">
        <v>2035</v>
      </c>
      <c r="N27">
        <v>37</v>
      </c>
      <c r="O27">
        <v>0.33799999999999997</v>
      </c>
      <c r="P27">
        <v>2958579.8816568051</v>
      </c>
    </row>
    <row r="28" spans="4:16" x14ac:dyDescent="0.25">
      <c r="D28">
        <v>2036</v>
      </c>
      <c r="E28">
        <v>36</v>
      </c>
      <c r="F28">
        <v>0.32799999999999996</v>
      </c>
      <c r="G28">
        <v>3048780.487804878</v>
      </c>
      <c r="I28">
        <v>2036</v>
      </c>
      <c r="M28">
        <v>2036</v>
      </c>
      <c r="N28">
        <v>37</v>
      </c>
      <c r="O28">
        <v>0.33799999999999997</v>
      </c>
      <c r="P28">
        <v>2958579.8816568051</v>
      </c>
    </row>
    <row r="29" spans="4:16" x14ac:dyDescent="0.25">
      <c r="D29">
        <v>2037</v>
      </c>
      <c r="E29">
        <v>36</v>
      </c>
      <c r="F29">
        <v>0.32799999999999996</v>
      </c>
      <c r="G29">
        <v>3048780.487804878</v>
      </c>
      <c r="I29">
        <v>2037</v>
      </c>
      <c r="M29">
        <v>2037</v>
      </c>
      <c r="N29">
        <v>37</v>
      </c>
      <c r="O29">
        <v>0.33799999999999997</v>
      </c>
      <c r="P29">
        <v>2958579.8816568051</v>
      </c>
    </row>
    <row r="30" spans="4:16" x14ac:dyDescent="0.25">
      <c r="D30">
        <v>2038</v>
      </c>
      <c r="E30">
        <v>36</v>
      </c>
      <c r="F30">
        <v>0.32799999999999996</v>
      </c>
      <c r="G30">
        <v>3048780.487804878</v>
      </c>
      <c r="I30">
        <v>2038</v>
      </c>
      <c r="M30">
        <v>2038</v>
      </c>
      <c r="N30">
        <v>37</v>
      </c>
      <c r="O30">
        <v>0.33799999999999997</v>
      </c>
      <c r="P30">
        <v>2958579.8816568051</v>
      </c>
    </row>
    <row r="31" spans="4:16" x14ac:dyDescent="0.25">
      <c r="D31">
        <v>2039</v>
      </c>
      <c r="E31">
        <v>36</v>
      </c>
      <c r="F31">
        <v>0.32799999999999996</v>
      </c>
      <c r="G31">
        <v>3048780.487804878</v>
      </c>
      <c r="I31">
        <v>2039</v>
      </c>
      <c r="M31">
        <v>2039</v>
      </c>
      <c r="N31">
        <v>37</v>
      </c>
      <c r="O31">
        <v>0.33799999999999997</v>
      </c>
      <c r="P31">
        <v>2958579.8816568051</v>
      </c>
    </row>
    <row r="32" spans="4:16" x14ac:dyDescent="0.25">
      <c r="D32">
        <v>2040</v>
      </c>
      <c r="E32">
        <v>36</v>
      </c>
      <c r="F32">
        <v>0.32799999999999996</v>
      </c>
      <c r="G32">
        <v>3048780.487804878</v>
      </c>
      <c r="I32">
        <v>2040</v>
      </c>
      <c r="M32">
        <v>2040</v>
      </c>
      <c r="N32">
        <v>37</v>
      </c>
      <c r="O32">
        <v>0.33799999999999997</v>
      </c>
      <c r="P32">
        <v>2958579.8816568051</v>
      </c>
    </row>
    <row r="33" spans="4:16" x14ac:dyDescent="0.25">
      <c r="D33">
        <v>2041</v>
      </c>
      <c r="E33">
        <v>36</v>
      </c>
      <c r="F33">
        <v>0.32799999999999996</v>
      </c>
      <c r="G33">
        <v>3048780.487804878</v>
      </c>
      <c r="I33">
        <v>2041</v>
      </c>
      <c r="M33">
        <v>2041</v>
      </c>
      <c r="N33">
        <v>37</v>
      </c>
      <c r="O33">
        <v>0.33799999999999997</v>
      </c>
      <c r="P33">
        <v>2958579.8816568051</v>
      </c>
    </row>
    <row r="34" spans="4:16" x14ac:dyDescent="0.25">
      <c r="D34">
        <v>2042</v>
      </c>
      <c r="E34">
        <v>36</v>
      </c>
      <c r="F34">
        <v>0.32799999999999996</v>
      </c>
      <c r="G34">
        <v>3048780.487804878</v>
      </c>
      <c r="I34">
        <v>2042</v>
      </c>
      <c r="M34">
        <v>2042</v>
      </c>
      <c r="N34">
        <v>37</v>
      </c>
      <c r="O34">
        <v>0.33799999999999997</v>
      </c>
      <c r="P34">
        <v>2958579.8816568051</v>
      </c>
    </row>
    <row r="35" spans="4:16" x14ac:dyDescent="0.25">
      <c r="D35">
        <v>2043</v>
      </c>
      <c r="E35">
        <v>36</v>
      </c>
      <c r="F35">
        <v>0.32799999999999996</v>
      </c>
      <c r="G35">
        <v>3048780.487804878</v>
      </c>
      <c r="I35">
        <v>2043</v>
      </c>
      <c r="M35">
        <v>2043</v>
      </c>
      <c r="N35">
        <v>37</v>
      </c>
      <c r="O35">
        <v>0.33799999999999997</v>
      </c>
      <c r="P35">
        <v>2958579.8816568051</v>
      </c>
    </row>
    <row r="36" spans="4:16" x14ac:dyDescent="0.25">
      <c r="D36">
        <v>2044</v>
      </c>
      <c r="E36">
        <v>36</v>
      </c>
      <c r="F36">
        <v>0.32799999999999996</v>
      </c>
      <c r="G36">
        <v>3048780.487804878</v>
      </c>
      <c r="I36">
        <v>2044</v>
      </c>
      <c r="M36">
        <v>2044</v>
      </c>
      <c r="N36">
        <v>37</v>
      </c>
      <c r="O36">
        <v>0.33799999999999997</v>
      </c>
      <c r="P36">
        <v>2958579.8816568051</v>
      </c>
    </row>
    <row r="37" spans="4:16" x14ac:dyDescent="0.25">
      <c r="D37">
        <v>2045</v>
      </c>
      <c r="E37">
        <v>36</v>
      </c>
      <c r="F37">
        <v>0.32799999999999996</v>
      </c>
      <c r="G37">
        <v>3048780.487804878</v>
      </c>
      <c r="I37">
        <v>2045</v>
      </c>
      <c r="M37">
        <v>2045</v>
      </c>
      <c r="N37">
        <v>37</v>
      </c>
      <c r="O37">
        <v>0.33799999999999997</v>
      </c>
      <c r="P37">
        <v>2958579.8816568051</v>
      </c>
    </row>
    <row r="38" spans="4:16" x14ac:dyDescent="0.25">
      <c r="D38">
        <v>2046</v>
      </c>
      <c r="E38">
        <v>36</v>
      </c>
      <c r="F38">
        <v>0.32799999999999996</v>
      </c>
      <c r="G38">
        <v>3048780.487804878</v>
      </c>
      <c r="I38">
        <v>2046</v>
      </c>
      <c r="M38">
        <v>2046</v>
      </c>
      <c r="N38">
        <v>37</v>
      </c>
      <c r="O38">
        <v>0.33799999999999997</v>
      </c>
      <c r="P38">
        <v>2958579.8816568051</v>
      </c>
    </row>
    <row r="39" spans="4:16" x14ac:dyDescent="0.25">
      <c r="D39">
        <v>2047</v>
      </c>
      <c r="E39">
        <v>36</v>
      </c>
      <c r="F39">
        <v>0.32799999999999996</v>
      </c>
      <c r="G39">
        <v>3048780.487804878</v>
      </c>
      <c r="I39">
        <v>2047</v>
      </c>
      <c r="M39">
        <v>2047</v>
      </c>
      <c r="N39">
        <v>37</v>
      </c>
      <c r="O39">
        <v>0.33799999999999997</v>
      </c>
      <c r="P39">
        <v>2958579.8816568051</v>
      </c>
    </row>
    <row r="40" spans="4:16" x14ac:dyDescent="0.25">
      <c r="D40">
        <v>2048</v>
      </c>
      <c r="E40">
        <v>36</v>
      </c>
      <c r="F40">
        <v>0.32799999999999996</v>
      </c>
      <c r="G40">
        <v>3048780.487804878</v>
      </c>
      <c r="I40">
        <v>2048</v>
      </c>
      <c r="M40">
        <v>2048</v>
      </c>
      <c r="N40">
        <v>37</v>
      </c>
      <c r="O40">
        <v>0.33799999999999997</v>
      </c>
      <c r="P40">
        <v>2958579.8816568051</v>
      </c>
    </row>
    <row r="41" spans="4:16" x14ac:dyDescent="0.25">
      <c r="D41">
        <v>2049</v>
      </c>
      <c r="E41">
        <v>36</v>
      </c>
      <c r="F41">
        <v>0.32799999999999996</v>
      </c>
      <c r="G41">
        <v>3048780.487804878</v>
      </c>
      <c r="I41">
        <v>2049</v>
      </c>
      <c r="M41">
        <v>2049</v>
      </c>
      <c r="N41">
        <v>37</v>
      </c>
      <c r="O41">
        <v>0.33799999999999997</v>
      </c>
      <c r="P41">
        <v>2958579.8816568051</v>
      </c>
    </row>
    <row r="42" spans="4:16" x14ac:dyDescent="0.25">
      <c r="D42">
        <v>2050</v>
      </c>
      <c r="E42">
        <v>36</v>
      </c>
      <c r="F42">
        <v>0.32799999999999996</v>
      </c>
      <c r="G42">
        <v>3048780.487804878</v>
      </c>
      <c r="I42">
        <v>2050</v>
      </c>
      <c r="M42">
        <v>2050</v>
      </c>
      <c r="N42">
        <v>37</v>
      </c>
      <c r="O42">
        <v>0.33799999999999997</v>
      </c>
      <c r="P42">
        <v>2958579.8816568051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83C-1967-4A80-B787-ED21E63D097C}">
  <dimension ref="A1:AK49"/>
  <sheetViews>
    <sheetView workbookViewId="0">
      <selection activeCell="E38" sqref="E38"/>
    </sheetView>
  </sheetViews>
  <sheetFormatPr defaultRowHeight="13.8" x14ac:dyDescent="0.25"/>
  <sheetData>
    <row r="1" spans="1:36" x14ac:dyDescent="0.25">
      <c r="A1" s="1" t="s">
        <v>35</v>
      </c>
      <c r="I1" s="1"/>
      <c r="J1" s="1" t="s">
        <v>27</v>
      </c>
      <c r="K1" s="1"/>
      <c r="L1" s="1"/>
      <c r="M1" s="1"/>
      <c r="N1" s="1" t="s">
        <v>28</v>
      </c>
      <c r="V1" t="s">
        <v>28</v>
      </c>
    </row>
    <row r="2" spans="1:36" x14ac:dyDescent="0.25">
      <c r="A2">
        <v>2010</v>
      </c>
      <c r="B2">
        <v>30</v>
      </c>
      <c r="C2">
        <v>15</v>
      </c>
      <c r="I2">
        <v>2010</v>
      </c>
      <c r="J2">
        <v>1</v>
      </c>
      <c r="M2">
        <v>2010</v>
      </c>
      <c r="N2">
        <v>0</v>
      </c>
      <c r="U2">
        <v>2010</v>
      </c>
      <c r="V2">
        <v>0</v>
      </c>
    </row>
    <row r="3" spans="1:36" x14ac:dyDescent="0.25">
      <c r="A3">
        <v>2011</v>
      </c>
      <c r="B3">
        <v>30</v>
      </c>
      <c r="C3">
        <v>15</v>
      </c>
      <c r="I3">
        <v>2011</v>
      </c>
      <c r="J3">
        <v>1</v>
      </c>
      <c r="M3">
        <v>2011</v>
      </c>
      <c r="N3">
        <v>0</v>
      </c>
      <c r="U3">
        <v>2011</v>
      </c>
      <c r="V3">
        <v>0</v>
      </c>
    </row>
    <row r="4" spans="1:36" x14ac:dyDescent="0.25">
      <c r="A4">
        <v>2012</v>
      </c>
      <c r="B4">
        <v>30</v>
      </c>
      <c r="C4">
        <v>15</v>
      </c>
      <c r="I4">
        <v>2012</v>
      </c>
      <c r="J4">
        <v>1</v>
      </c>
      <c r="M4">
        <v>2012</v>
      </c>
      <c r="N4">
        <v>0</v>
      </c>
      <c r="U4">
        <v>2012</v>
      </c>
      <c r="V4">
        <v>0</v>
      </c>
    </row>
    <row r="5" spans="1:36" x14ac:dyDescent="0.25">
      <c r="A5">
        <v>2013</v>
      </c>
      <c r="B5">
        <v>30</v>
      </c>
      <c r="C5">
        <v>15</v>
      </c>
      <c r="I5">
        <v>2013</v>
      </c>
      <c r="J5">
        <v>1</v>
      </c>
      <c r="M5">
        <v>2013</v>
      </c>
      <c r="N5">
        <v>0</v>
      </c>
      <c r="U5">
        <v>2013</v>
      </c>
      <c r="V5">
        <v>0</v>
      </c>
    </row>
    <row r="6" spans="1:36" x14ac:dyDescent="0.25">
      <c r="A6">
        <v>2014</v>
      </c>
      <c r="B6">
        <v>30</v>
      </c>
      <c r="C6">
        <v>15</v>
      </c>
      <c r="I6">
        <v>2014</v>
      </c>
      <c r="J6">
        <v>1</v>
      </c>
      <c r="M6">
        <v>2014</v>
      </c>
      <c r="N6">
        <v>0</v>
      </c>
      <c r="U6">
        <v>2014</v>
      </c>
      <c r="V6">
        <v>0</v>
      </c>
    </row>
    <row r="7" spans="1:36" x14ac:dyDescent="0.25">
      <c r="A7">
        <v>2015</v>
      </c>
      <c r="B7">
        <v>30</v>
      </c>
      <c r="C7">
        <v>15</v>
      </c>
      <c r="I7">
        <v>2015</v>
      </c>
      <c r="J7">
        <v>1</v>
      </c>
      <c r="M7">
        <v>2015</v>
      </c>
      <c r="N7">
        <v>0</v>
      </c>
      <c r="U7">
        <v>2015</v>
      </c>
      <c r="V7">
        <v>0</v>
      </c>
      <c r="AB7">
        <v>100</v>
      </c>
    </row>
    <row r="8" spans="1:36" x14ac:dyDescent="0.25">
      <c r="A8">
        <v>2016</v>
      </c>
      <c r="B8">
        <v>30</v>
      </c>
      <c r="C8">
        <v>15</v>
      </c>
      <c r="I8">
        <v>2016</v>
      </c>
      <c r="J8">
        <v>1</v>
      </c>
      <c r="M8">
        <v>2016</v>
      </c>
      <c r="N8">
        <v>0</v>
      </c>
      <c r="U8">
        <v>2016</v>
      </c>
      <c r="V8">
        <v>0</v>
      </c>
    </row>
    <row r="9" spans="1:36" x14ac:dyDescent="0.25">
      <c r="A9">
        <v>2017</v>
      </c>
      <c r="B9">
        <v>30</v>
      </c>
      <c r="C9">
        <v>15</v>
      </c>
      <c r="I9">
        <v>2017</v>
      </c>
      <c r="J9">
        <v>1</v>
      </c>
      <c r="M9">
        <v>2017</v>
      </c>
      <c r="N9">
        <v>0</v>
      </c>
      <c r="U9">
        <v>2017</v>
      </c>
      <c r="V9">
        <v>0</v>
      </c>
      <c r="AB9">
        <v>4</v>
      </c>
      <c r="AC9">
        <v>5</v>
      </c>
      <c r="AD9">
        <f>ROUNDUP(AC9,0)</f>
        <v>5</v>
      </c>
      <c r="AE9">
        <v>2020</v>
      </c>
      <c r="AF9">
        <v>5</v>
      </c>
      <c r="AH9">
        <v>2020</v>
      </c>
      <c r="AI9">
        <v>5</v>
      </c>
      <c r="AJ9">
        <v>1</v>
      </c>
    </row>
    <row r="10" spans="1:36" x14ac:dyDescent="0.25">
      <c r="A10">
        <v>2018</v>
      </c>
      <c r="B10">
        <v>30</v>
      </c>
      <c r="C10">
        <v>15</v>
      </c>
      <c r="I10">
        <v>2018</v>
      </c>
      <c r="J10">
        <v>1</v>
      </c>
      <c r="M10">
        <v>2018</v>
      </c>
      <c r="N10">
        <v>0</v>
      </c>
      <c r="U10">
        <v>2018</v>
      </c>
      <c r="V10">
        <v>0</v>
      </c>
      <c r="AB10">
        <v>3.7355478633999897</v>
      </c>
      <c r="AC10">
        <v>5.3539670033290827</v>
      </c>
      <c r="AD10">
        <f t="shared" ref="AD10:AD39" si="0">ROUNDUP(AC10,0)</f>
        <v>6</v>
      </c>
      <c r="AE10">
        <v>2021</v>
      </c>
      <c r="AF10">
        <v>6</v>
      </c>
      <c r="AH10">
        <v>2021</v>
      </c>
      <c r="AI10">
        <v>6</v>
      </c>
      <c r="AJ10">
        <v>1</v>
      </c>
    </row>
    <row r="11" spans="1:36" x14ac:dyDescent="0.25">
      <c r="A11">
        <v>2019</v>
      </c>
      <c r="B11">
        <v>30</v>
      </c>
      <c r="C11">
        <v>15</v>
      </c>
      <c r="I11">
        <v>2019</v>
      </c>
      <c r="J11">
        <v>1</v>
      </c>
      <c r="M11">
        <v>2019</v>
      </c>
      <c r="N11">
        <v>0</v>
      </c>
      <c r="U11">
        <v>2019</v>
      </c>
      <c r="V11">
        <v>0</v>
      </c>
      <c r="AB11">
        <v>3.4676029071999901</v>
      </c>
      <c r="AC11">
        <v>5.7676730973067336</v>
      </c>
      <c r="AD11">
        <f t="shared" si="0"/>
        <v>6</v>
      </c>
      <c r="AE11">
        <v>2022</v>
      </c>
      <c r="AF11">
        <v>6</v>
      </c>
      <c r="AH11">
        <v>2022</v>
      </c>
      <c r="AI11">
        <v>6</v>
      </c>
      <c r="AJ11">
        <v>1</v>
      </c>
    </row>
    <row r="12" spans="1:36" x14ac:dyDescent="0.25">
      <c r="A12">
        <v>2020</v>
      </c>
      <c r="B12">
        <v>30</v>
      </c>
      <c r="C12">
        <v>15</v>
      </c>
      <c r="I12">
        <v>2020</v>
      </c>
      <c r="J12">
        <v>1</v>
      </c>
      <c r="M12">
        <v>2020</v>
      </c>
      <c r="N12">
        <v>1</v>
      </c>
      <c r="O12">
        <v>5</v>
      </c>
      <c r="Q12">
        <v>0.1</v>
      </c>
      <c r="R12">
        <v>2</v>
      </c>
      <c r="U12">
        <v>2020</v>
      </c>
      <c r="V12">
        <v>2</v>
      </c>
      <c r="AB12">
        <v>3.2156723117999997</v>
      </c>
      <c r="AC12">
        <v>6.2195392007479864</v>
      </c>
      <c r="AD12">
        <f t="shared" si="0"/>
        <v>7</v>
      </c>
      <c r="AE12">
        <v>2023</v>
      </c>
      <c r="AF12">
        <v>7</v>
      </c>
      <c r="AH12">
        <v>2023</v>
      </c>
      <c r="AI12">
        <v>7</v>
      </c>
      <c r="AJ12">
        <v>1</v>
      </c>
    </row>
    <row r="13" spans="1:36" x14ac:dyDescent="0.25">
      <c r="A13">
        <v>2021</v>
      </c>
      <c r="B13">
        <v>30</v>
      </c>
      <c r="C13">
        <v>15</v>
      </c>
      <c r="I13">
        <v>2021</v>
      </c>
      <c r="J13">
        <v>1</v>
      </c>
      <c r="M13">
        <v>2021</v>
      </c>
      <c r="N13">
        <v>1</v>
      </c>
      <c r="O13">
        <v>6</v>
      </c>
      <c r="Q13">
        <v>9.24163504E-2</v>
      </c>
      <c r="R13">
        <v>2.1641192184537945</v>
      </c>
      <c r="U13">
        <v>2021</v>
      </c>
      <c r="V13">
        <v>2.1641192184537945</v>
      </c>
      <c r="W13">
        <f>ROUNDUP(V13,0)</f>
        <v>3</v>
      </c>
      <c r="X13">
        <v>1</v>
      </c>
      <c r="AB13">
        <v>2.9792632576</v>
      </c>
      <c r="AC13">
        <v>6.7130690612790511</v>
      </c>
      <c r="AD13">
        <f t="shared" si="0"/>
        <v>7</v>
      </c>
      <c r="AE13">
        <v>2024</v>
      </c>
      <c r="AF13">
        <v>7</v>
      </c>
      <c r="AH13">
        <v>2024</v>
      </c>
      <c r="AI13">
        <v>7</v>
      </c>
      <c r="AJ13">
        <v>1</v>
      </c>
    </row>
    <row r="14" spans="1:36" x14ac:dyDescent="0.25">
      <c r="A14">
        <v>2022</v>
      </c>
      <c r="B14">
        <v>30</v>
      </c>
      <c r="C14">
        <v>15</v>
      </c>
      <c r="I14">
        <v>2022</v>
      </c>
      <c r="J14">
        <v>0.96666666666666667</v>
      </c>
      <c r="K14">
        <v>30</v>
      </c>
      <c r="M14">
        <v>2022</v>
      </c>
      <c r="N14">
        <v>1</v>
      </c>
      <c r="O14">
        <v>6</v>
      </c>
      <c r="Q14">
        <v>8.5286603199999894E-2</v>
      </c>
      <c r="R14">
        <v>2.3450341846889295</v>
      </c>
      <c r="U14">
        <v>2022</v>
      </c>
      <c r="V14">
        <v>2.3450341846889295</v>
      </c>
      <c r="W14">
        <f t="shared" ref="W14:W42" si="1">ROUNDUP(V14,0)</f>
        <v>3</v>
      </c>
      <c r="X14">
        <v>1</v>
      </c>
      <c r="AB14">
        <v>2.7578829249999899</v>
      </c>
      <c r="AC14">
        <v>7.2519394564220212</v>
      </c>
      <c r="AD14">
        <f t="shared" si="0"/>
        <v>8</v>
      </c>
      <c r="AE14">
        <v>2025</v>
      </c>
      <c r="AF14">
        <v>8</v>
      </c>
      <c r="AH14">
        <v>2025</v>
      </c>
      <c r="AI14">
        <v>8</v>
      </c>
      <c r="AJ14">
        <v>1</v>
      </c>
    </row>
    <row r="15" spans="1:36" x14ac:dyDescent="0.25">
      <c r="A15">
        <v>2023</v>
      </c>
      <c r="B15">
        <v>30</v>
      </c>
      <c r="C15">
        <v>15</v>
      </c>
      <c r="I15">
        <v>2023</v>
      </c>
      <c r="J15">
        <v>0.93333333333333335</v>
      </c>
      <c r="K15">
        <v>30</v>
      </c>
      <c r="M15">
        <v>2023</v>
      </c>
      <c r="N15">
        <v>1</v>
      </c>
      <c r="O15">
        <v>7</v>
      </c>
      <c r="Q15">
        <v>7.8596060799999895E-2</v>
      </c>
      <c r="R15">
        <v>2.5446567927740249</v>
      </c>
      <c r="U15">
        <v>2023</v>
      </c>
      <c r="V15">
        <v>2.5446567927740249</v>
      </c>
      <c r="W15">
        <f t="shared" si="1"/>
        <v>3</v>
      </c>
      <c r="X15">
        <v>1</v>
      </c>
      <c r="AB15">
        <v>2.55103849439999</v>
      </c>
      <c r="AC15">
        <v>7.8399444163244771</v>
      </c>
      <c r="AD15">
        <f t="shared" si="0"/>
        <v>8</v>
      </c>
      <c r="AE15">
        <v>2026</v>
      </c>
      <c r="AF15">
        <v>8</v>
      </c>
      <c r="AH15">
        <v>2026</v>
      </c>
      <c r="AI15">
        <v>8</v>
      </c>
      <c r="AJ15">
        <v>1</v>
      </c>
    </row>
    <row r="16" spans="1:36" x14ac:dyDescent="0.25">
      <c r="A16">
        <v>2024</v>
      </c>
      <c r="B16">
        <v>30</v>
      </c>
      <c r="C16">
        <v>15</v>
      </c>
      <c r="I16">
        <v>2024</v>
      </c>
      <c r="J16">
        <v>0.9</v>
      </c>
      <c r="K16">
        <v>30</v>
      </c>
      <c r="M16">
        <v>2024</v>
      </c>
      <c r="N16">
        <v>1</v>
      </c>
      <c r="O16">
        <v>7</v>
      </c>
      <c r="Q16">
        <v>7.23300256E-2</v>
      </c>
      <c r="R16">
        <v>2.7651034040281055</v>
      </c>
      <c r="U16">
        <v>2024</v>
      </c>
      <c r="V16">
        <v>2.7651034040281055</v>
      </c>
      <c r="W16">
        <f t="shared" si="1"/>
        <v>3</v>
      </c>
      <c r="X16">
        <v>1</v>
      </c>
      <c r="AB16">
        <v>2.3582371461999903</v>
      </c>
      <c r="AC16">
        <v>8.4809112740114152</v>
      </c>
      <c r="AD16">
        <f t="shared" si="0"/>
        <v>9</v>
      </c>
      <c r="AE16">
        <v>2027</v>
      </c>
      <c r="AF16">
        <v>9</v>
      </c>
      <c r="AH16">
        <v>2027</v>
      </c>
      <c r="AI16">
        <v>9</v>
      </c>
      <c r="AJ16">
        <v>1</v>
      </c>
    </row>
    <row r="17" spans="1:37" x14ac:dyDescent="0.25">
      <c r="A17">
        <v>2025</v>
      </c>
      <c r="B17">
        <v>30</v>
      </c>
      <c r="C17">
        <v>15</v>
      </c>
      <c r="I17">
        <v>2025</v>
      </c>
      <c r="J17">
        <v>0.8666666666666667</v>
      </c>
      <c r="K17">
        <v>30</v>
      </c>
      <c r="M17">
        <v>2025</v>
      </c>
      <c r="N17">
        <v>1</v>
      </c>
      <c r="O17">
        <v>8</v>
      </c>
      <c r="Q17">
        <v>6.64738E-2</v>
      </c>
      <c r="R17">
        <v>3.008704181196201</v>
      </c>
      <c r="U17">
        <v>2025</v>
      </c>
      <c r="V17">
        <v>3.008704181196201</v>
      </c>
      <c r="W17">
        <f t="shared" si="1"/>
        <v>4</v>
      </c>
      <c r="X17">
        <v>1</v>
      </c>
      <c r="AB17">
        <v>2.17898606079999</v>
      </c>
      <c r="AC17">
        <v>9.1785809738760911</v>
      </c>
      <c r="AD17">
        <f t="shared" si="0"/>
        <v>10</v>
      </c>
      <c r="AE17">
        <v>2028</v>
      </c>
      <c r="AF17">
        <v>10</v>
      </c>
      <c r="AH17">
        <v>2028</v>
      </c>
      <c r="AI17">
        <v>10</v>
      </c>
      <c r="AJ17">
        <v>1</v>
      </c>
    </row>
    <row r="18" spans="1:37" x14ac:dyDescent="0.25">
      <c r="A18">
        <v>2026</v>
      </c>
      <c r="B18">
        <v>30</v>
      </c>
      <c r="C18">
        <v>15</v>
      </c>
      <c r="I18">
        <v>2026</v>
      </c>
      <c r="J18">
        <v>0.83333333333333337</v>
      </c>
      <c r="K18">
        <v>30</v>
      </c>
      <c r="M18">
        <v>2026</v>
      </c>
      <c r="N18">
        <v>1</v>
      </c>
      <c r="O18">
        <v>8</v>
      </c>
      <c r="Q18">
        <v>6.1012686399999898E-2</v>
      </c>
      <c r="R18">
        <v>3.2780067851593624</v>
      </c>
      <c r="U18">
        <v>2026</v>
      </c>
      <c r="V18">
        <v>3.2780067851593624</v>
      </c>
      <c r="W18">
        <f t="shared" si="1"/>
        <v>4</v>
      </c>
      <c r="X18">
        <v>1</v>
      </c>
      <c r="AB18">
        <v>2.0127924185999997</v>
      </c>
      <c r="AC18">
        <v>9.9364444217804753</v>
      </c>
      <c r="AD18">
        <f t="shared" si="0"/>
        <v>10</v>
      </c>
      <c r="AE18">
        <v>2029</v>
      </c>
      <c r="AF18">
        <v>10</v>
      </c>
      <c r="AH18">
        <v>2029</v>
      </c>
      <c r="AI18">
        <v>10</v>
      </c>
      <c r="AJ18">
        <v>1</v>
      </c>
    </row>
    <row r="19" spans="1:37" x14ac:dyDescent="0.25">
      <c r="A19">
        <v>2027</v>
      </c>
      <c r="B19">
        <v>30</v>
      </c>
      <c r="C19">
        <v>15</v>
      </c>
      <c r="I19">
        <v>2027</v>
      </c>
      <c r="J19">
        <v>0.8</v>
      </c>
      <c r="K19">
        <v>30</v>
      </c>
      <c r="M19">
        <v>2027</v>
      </c>
      <c r="N19">
        <v>1</v>
      </c>
      <c r="O19">
        <v>9</v>
      </c>
      <c r="Q19">
        <v>5.5931987199999998E-2</v>
      </c>
      <c r="R19">
        <v>3.575771396872522</v>
      </c>
      <c r="U19">
        <v>2027</v>
      </c>
      <c r="V19">
        <v>3.575771396872522</v>
      </c>
      <c r="W19">
        <f t="shared" si="1"/>
        <v>4</v>
      </c>
      <c r="X19">
        <v>1</v>
      </c>
      <c r="AB19">
        <v>1.8591633999999899</v>
      </c>
      <c r="AC19">
        <v>10.757526745631992</v>
      </c>
      <c r="AD19">
        <f t="shared" si="0"/>
        <v>11</v>
      </c>
      <c r="AE19">
        <v>2030</v>
      </c>
      <c r="AF19">
        <v>11</v>
      </c>
      <c r="AH19">
        <v>2030</v>
      </c>
      <c r="AI19">
        <v>11</v>
      </c>
      <c r="AJ19">
        <v>1</v>
      </c>
    </row>
    <row r="20" spans="1:37" x14ac:dyDescent="0.25">
      <c r="A20">
        <v>2028</v>
      </c>
      <c r="B20">
        <v>30</v>
      </c>
      <c r="C20">
        <v>15</v>
      </c>
      <c r="I20">
        <v>2028</v>
      </c>
      <c r="J20">
        <v>0.76666666666666672</v>
      </c>
      <c r="K20">
        <v>30</v>
      </c>
      <c r="M20">
        <v>2028</v>
      </c>
      <c r="N20">
        <v>1</v>
      </c>
      <c r="O20">
        <v>10</v>
      </c>
      <c r="Q20">
        <v>5.12170048E-2</v>
      </c>
      <c r="R20">
        <v>3.9049530674624693</v>
      </c>
      <c r="U20">
        <v>2028</v>
      </c>
      <c r="V20">
        <v>3.9049530674624693</v>
      </c>
      <c r="W20">
        <f t="shared" si="1"/>
        <v>4</v>
      </c>
      <c r="X20">
        <v>1</v>
      </c>
      <c r="AB20">
        <v>1.7176061853999902</v>
      </c>
      <c r="AC20">
        <v>11.644112701738129</v>
      </c>
      <c r="AD20">
        <f t="shared" si="0"/>
        <v>12</v>
      </c>
      <c r="AE20">
        <v>2031</v>
      </c>
      <c r="AF20">
        <v>12</v>
      </c>
      <c r="AH20">
        <v>2031</v>
      </c>
      <c r="AI20">
        <v>12</v>
      </c>
      <c r="AJ20">
        <v>1</v>
      </c>
    </row>
    <row r="21" spans="1:37" x14ac:dyDescent="0.25">
      <c r="A21">
        <v>2029</v>
      </c>
      <c r="B21">
        <v>30</v>
      </c>
      <c r="C21">
        <v>15</v>
      </c>
      <c r="I21">
        <v>2029</v>
      </c>
      <c r="J21">
        <v>0.73333333333333328</v>
      </c>
      <c r="K21">
        <v>30</v>
      </c>
      <c r="M21">
        <v>2029</v>
      </c>
      <c r="N21">
        <v>1</v>
      </c>
      <c r="O21">
        <v>10</v>
      </c>
      <c r="Q21">
        <v>4.6853041599999999E-2</v>
      </c>
      <c r="R21">
        <v>4.2686663057537766</v>
      </c>
      <c r="U21">
        <v>2029</v>
      </c>
      <c r="V21">
        <v>4.2686663057537766</v>
      </c>
      <c r="W21">
        <f t="shared" si="1"/>
        <v>5</v>
      </c>
      <c r="X21">
        <v>1</v>
      </c>
      <c r="AB21">
        <v>1.5876279551999901</v>
      </c>
      <c r="AC21">
        <v>12.597409824193127</v>
      </c>
      <c r="AD21">
        <f t="shared" si="0"/>
        <v>13</v>
      </c>
      <c r="AE21">
        <v>2032</v>
      </c>
      <c r="AF21">
        <v>13</v>
      </c>
      <c r="AH21">
        <v>2032</v>
      </c>
      <c r="AI21">
        <v>13</v>
      </c>
      <c r="AJ21">
        <v>1</v>
      </c>
    </row>
    <row r="22" spans="1:37" x14ac:dyDescent="0.25">
      <c r="A22">
        <v>2030</v>
      </c>
      <c r="B22">
        <v>30</v>
      </c>
      <c r="C22">
        <v>15</v>
      </c>
      <c r="I22">
        <v>2030</v>
      </c>
      <c r="J22">
        <v>0.7</v>
      </c>
      <c r="K22">
        <v>30</v>
      </c>
      <c r="M22">
        <v>2030</v>
      </c>
      <c r="N22">
        <v>1</v>
      </c>
      <c r="O22">
        <v>11</v>
      </c>
      <c r="Q22">
        <v>4.28254E-2</v>
      </c>
      <c r="R22">
        <v>4.6701256730818628</v>
      </c>
      <c r="U22">
        <v>2030</v>
      </c>
      <c r="V22">
        <v>4.6701256730818628</v>
      </c>
      <c r="W22">
        <f t="shared" si="1"/>
        <v>5</v>
      </c>
      <c r="X22">
        <v>1</v>
      </c>
      <c r="AB22">
        <v>1.46873588979999</v>
      </c>
      <c r="AC22">
        <v>13.617152095822734</v>
      </c>
      <c r="AD22">
        <f t="shared" si="0"/>
        <v>14</v>
      </c>
      <c r="AE22">
        <v>2033</v>
      </c>
      <c r="AF22">
        <v>14</v>
      </c>
      <c r="AH22">
        <v>2033</v>
      </c>
      <c r="AI22">
        <v>14</v>
      </c>
      <c r="AJ22">
        <v>1</v>
      </c>
    </row>
    <row r="23" spans="1:37" x14ac:dyDescent="0.25">
      <c r="A23">
        <v>2031</v>
      </c>
      <c r="B23">
        <v>30</v>
      </c>
      <c r="C23">
        <v>20</v>
      </c>
      <c r="I23">
        <v>2031</v>
      </c>
      <c r="J23">
        <v>0.66666666666666663</v>
      </c>
      <c r="K23">
        <v>30</v>
      </c>
      <c r="M23">
        <v>2031</v>
      </c>
      <c r="N23">
        <v>1</v>
      </c>
      <c r="O23">
        <v>12</v>
      </c>
      <c r="Q23">
        <v>3.91193824E-2</v>
      </c>
      <c r="R23">
        <v>5.1125551511774381</v>
      </c>
      <c r="U23">
        <v>2031</v>
      </c>
      <c r="V23">
        <v>5.1125551511774381</v>
      </c>
      <c r="W23">
        <f t="shared" si="1"/>
        <v>6</v>
      </c>
      <c r="X23">
        <v>1</v>
      </c>
      <c r="AB23">
        <v>1.3604371695999902</v>
      </c>
      <c r="AC23">
        <v>14.701156692065839</v>
      </c>
      <c r="AD23">
        <f t="shared" si="0"/>
        <v>15</v>
      </c>
      <c r="AE23">
        <v>2034</v>
      </c>
      <c r="AF23">
        <v>15</v>
      </c>
      <c r="AH23">
        <v>2034</v>
      </c>
      <c r="AI23">
        <v>15</v>
      </c>
      <c r="AJ23">
        <v>1</v>
      </c>
    </row>
    <row r="24" spans="1:37" x14ac:dyDescent="0.25">
      <c r="A24">
        <v>2032</v>
      </c>
      <c r="B24">
        <v>30</v>
      </c>
      <c r="C24">
        <v>24</v>
      </c>
      <c r="I24">
        <v>2032</v>
      </c>
      <c r="J24">
        <v>0.6333333333333333</v>
      </c>
      <c r="K24">
        <v>30</v>
      </c>
      <c r="M24">
        <v>2032</v>
      </c>
      <c r="N24">
        <v>1</v>
      </c>
      <c r="O24">
        <v>13</v>
      </c>
      <c r="Q24">
        <v>3.5720291199999997E-2</v>
      </c>
      <c r="R24">
        <v>5.5990584981569249</v>
      </c>
      <c r="U24">
        <v>2032</v>
      </c>
      <c r="V24">
        <v>5.5990584981569249</v>
      </c>
      <c r="W24">
        <f>ROUNDUP(V24,0)</f>
        <v>6</v>
      </c>
      <c r="X24">
        <v>1</v>
      </c>
      <c r="AB24">
        <v>1.26223897499999</v>
      </c>
      <c r="AC24">
        <v>15.844860122466239</v>
      </c>
      <c r="AD24">
        <f t="shared" si="0"/>
        <v>16</v>
      </c>
      <c r="AE24">
        <v>2035</v>
      </c>
      <c r="AF24">
        <v>16</v>
      </c>
      <c r="AH24">
        <v>2035</v>
      </c>
      <c r="AI24">
        <v>16</v>
      </c>
      <c r="AJ24">
        <v>1</v>
      </c>
    </row>
    <row r="25" spans="1:37" x14ac:dyDescent="0.25">
      <c r="A25">
        <v>2033</v>
      </c>
      <c r="B25">
        <v>30</v>
      </c>
      <c r="C25">
        <v>27</v>
      </c>
      <c r="I25">
        <v>2033</v>
      </c>
      <c r="J25">
        <v>0.6</v>
      </c>
      <c r="K25">
        <v>30</v>
      </c>
      <c r="M25">
        <v>2033</v>
      </c>
      <c r="N25">
        <v>1</v>
      </c>
      <c r="O25">
        <v>14</v>
      </c>
      <c r="Q25">
        <v>3.2613428799999997E-2</v>
      </c>
      <c r="R25">
        <v>6.1324432100190593</v>
      </c>
      <c r="U25">
        <v>2033</v>
      </c>
      <c r="V25">
        <v>6.1324432100190593</v>
      </c>
      <c r="W25">
        <f t="shared" si="1"/>
        <v>7</v>
      </c>
      <c r="X25">
        <v>1</v>
      </c>
      <c r="AB25">
        <v>1.1736484863999899</v>
      </c>
      <c r="AC25">
        <v>17.040877427744427</v>
      </c>
      <c r="AD25">
        <f t="shared" si="0"/>
        <v>18</v>
      </c>
      <c r="AE25">
        <v>2036</v>
      </c>
      <c r="AF25">
        <v>18</v>
      </c>
      <c r="AH25">
        <v>2036</v>
      </c>
      <c r="AI25">
        <v>18</v>
      </c>
      <c r="AJ25">
        <v>0.83333333333333337</v>
      </c>
      <c r="AK25">
        <v>18</v>
      </c>
    </row>
    <row r="26" spans="1:37" x14ac:dyDescent="0.25">
      <c r="A26">
        <v>2034</v>
      </c>
      <c r="B26">
        <v>30</v>
      </c>
      <c r="C26">
        <v>29</v>
      </c>
      <c r="I26">
        <v>2034</v>
      </c>
      <c r="J26">
        <v>0.56666666666666665</v>
      </c>
      <c r="K26">
        <v>30</v>
      </c>
      <c r="M26">
        <v>2034</v>
      </c>
      <c r="N26">
        <v>1</v>
      </c>
      <c r="O26">
        <v>15</v>
      </c>
      <c r="Q26">
        <v>2.97840976E-2</v>
      </c>
      <c r="R26">
        <v>6.7149927684899877</v>
      </c>
      <c r="U26">
        <v>2034</v>
      </c>
      <c r="V26">
        <v>6.7149927684899877</v>
      </c>
      <c r="W26">
        <f t="shared" si="1"/>
        <v>7</v>
      </c>
      <c r="X26">
        <v>1</v>
      </c>
      <c r="AB26">
        <v>1.09417288419999</v>
      </c>
      <c r="AC26">
        <v>18.278647084754894</v>
      </c>
      <c r="AD26">
        <f t="shared" si="0"/>
        <v>19</v>
      </c>
      <c r="AE26">
        <v>2037</v>
      </c>
      <c r="AF26">
        <v>19</v>
      </c>
      <c r="AH26">
        <v>2037</v>
      </c>
      <c r="AI26">
        <v>19</v>
      </c>
      <c r="AJ26">
        <v>0.73684210526315785</v>
      </c>
      <c r="AK26">
        <v>19</v>
      </c>
    </row>
    <row r="27" spans="1:37" x14ac:dyDescent="0.25">
      <c r="A27">
        <v>2035</v>
      </c>
      <c r="B27">
        <v>30</v>
      </c>
      <c r="C27">
        <v>30</v>
      </c>
      <c r="I27">
        <v>2035</v>
      </c>
      <c r="J27">
        <v>0.53333333333333333</v>
      </c>
      <c r="K27">
        <v>30</v>
      </c>
      <c r="M27">
        <v>2035</v>
      </c>
      <c r="N27">
        <v>1</v>
      </c>
      <c r="O27">
        <v>16</v>
      </c>
      <c r="Q27">
        <v>2.7217599999999901E-2</v>
      </c>
      <c r="R27">
        <v>7.3481864675798283</v>
      </c>
      <c r="U27">
        <v>2035</v>
      </c>
      <c r="V27">
        <v>7.3481864675798283</v>
      </c>
      <c r="W27">
        <f t="shared" si="1"/>
        <v>8</v>
      </c>
      <c r="X27">
        <v>1</v>
      </c>
      <c r="AB27">
        <v>1.0233193487999901</v>
      </c>
      <c r="AC27">
        <v>19.544241026472612</v>
      </c>
      <c r="AD27">
        <f t="shared" si="0"/>
        <v>20</v>
      </c>
      <c r="AE27">
        <v>2038</v>
      </c>
      <c r="AF27">
        <v>20</v>
      </c>
      <c r="AH27">
        <v>2038</v>
      </c>
      <c r="AI27">
        <v>20</v>
      </c>
      <c r="AJ27">
        <v>0.65</v>
      </c>
      <c r="AK27">
        <v>20</v>
      </c>
    </row>
    <row r="28" spans="1:37" x14ac:dyDescent="0.25">
      <c r="A28">
        <v>2036</v>
      </c>
      <c r="B28">
        <v>30</v>
      </c>
      <c r="C28">
        <v>30</v>
      </c>
      <c r="I28">
        <v>2036</v>
      </c>
      <c r="J28">
        <v>0.5</v>
      </c>
      <c r="K28">
        <v>30</v>
      </c>
      <c r="M28">
        <v>2036</v>
      </c>
      <c r="N28">
        <v>0.83333333333333337</v>
      </c>
      <c r="O28">
        <v>18</v>
      </c>
      <c r="Q28">
        <v>2.4899238399999999E-2</v>
      </c>
      <c r="R28">
        <v>8.0323741950275878</v>
      </c>
      <c r="U28">
        <v>2036</v>
      </c>
      <c r="V28">
        <v>8.0323741950275878</v>
      </c>
      <c r="W28">
        <f>ROUNDUP(V28,0)</f>
        <v>9</v>
      </c>
      <c r="X28">
        <v>1</v>
      </c>
      <c r="AB28">
        <v>0.960595060599999</v>
      </c>
      <c r="AC28">
        <v>20.820427691464253</v>
      </c>
      <c r="AD28">
        <f t="shared" si="0"/>
        <v>21</v>
      </c>
      <c r="AE28">
        <v>2039</v>
      </c>
      <c r="AF28">
        <v>21</v>
      </c>
      <c r="AH28">
        <v>2039</v>
      </c>
      <c r="AI28">
        <v>21</v>
      </c>
      <c r="AJ28">
        <v>0.5714285714285714</v>
      </c>
      <c r="AK28">
        <v>21</v>
      </c>
    </row>
    <row r="29" spans="1:37" x14ac:dyDescent="0.25">
      <c r="A29">
        <v>2037</v>
      </c>
      <c r="B29">
        <v>30</v>
      </c>
      <c r="C29">
        <v>30</v>
      </c>
      <c r="I29">
        <v>2037</v>
      </c>
      <c r="J29">
        <v>0.46666666666666667</v>
      </c>
      <c r="K29">
        <v>30</v>
      </c>
      <c r="M29">
        <v>2037</v>
      </c>
      <c r="N29">
        <v>0.73684210526315785</v>
      </c>
      <c r="O29">
        <v>19</v>
      </c>
      <c r="Q29">
        <v>2.2814315200000001E-2</v>
      </c>
      <c r="R29">
        <v>8.7664257395724938</v>
      </c>
      <c r="U29">
        <v>2037</v>
      </c>
      <c r="V29">
        <v>8.7664257395724938</v>
      </c>
      <c r="W29">
        <f t="shared" si="1"/>
        <v>9</v>
      </c>
      <c r="X29">
        <v>1</v>
      </c>
      <c r="AB29">
        <v>0.90550719999999907</v>
      </c>
      <c r="AC29">
        <v>22.087068992935695</v>
      </c>
      <c r="AD29">
        <f t="shared" si="0"/>
        <v>23</v>
      </c>
      <c r="AE29">
        <v>2040</v>
      </c>
      <c r="AF29">
        <v>23</v>
      </c>
      <c r="AH29">
        <v>2040</v>
      </c>
      <c r="AI29">
        <v>23</v>
      </c>
      <c r="AJ29">
        <v>0.47826086956521741</v>
      </c>
      <c r="AK29">
        <v>23</v>
      </c>
    </row>
    <row r="30" spans="1:37" x14ac:dyDescent="0.25">
      <c r="A30">
        <v>2038</v>
      </c>
      <c r="B30">
        <v>30</v>
      </c>
      <c r="C30">
        <v>30</v>
      </c>
      <c r="I30">
        <v>2038</v>
      </c>
      <c r="J30">
        <v>0.43333333333333335</v>
      </c>
      <c r="K30">
        <v>30</v>
      </c>
      <c r="M30">
        <v>2038</v>
      </c>
      <c r="N30">
        <v>0.65</v>
      </c>
      <c r="O30">
        <v>20</v>
      </c>
      <c r="Q30">
        <v>2.0948132799999901E-2</v>
      </c>
      <c r="R30">
        <v>9.5473903048772417</v>
      </c>
      <c r="U30">
        <v>2038</v>
      </c>
      <c r="V30">
        <v>9.5473903048772417</v>
      </c>
      <c r="W30">
        <f t="shared" si="1"/>
        <v>10</v>
      </c>
      <c r="X30">
        <v>1</v>
      </c>
      <c r="AB30">
        <v>0.85756294739999894</v>
      </c>
      <c r="AC30">
        <v>23.321903144995915</v>
      </c>
      <c r="AD30">
        <f t="shared" si="0"/>
        <v>24</v>
      </c>
      <c r="AE30">
        <v>2041</v>
      </c>
      <c r="AF30">
        <v>24</v>
      </c>
      <c r="AH30">
        <v>2041</v>
      </c>
      <c r="AI30">
        <v>24</v>
      </c>
      <c r="AJ30">
        <v>0.41666666666666669</v>
      </c>
      <c r="AK30">
        <v>24</v>
      </c>
    </row>
    <row r="31" spans="1:37" x14ac:dyDescent="0.25">
      <c r="A31">
        <v>2039</v>
      </c>
      <c r="B31">
        <v>30</v>
      </c>
      <c r="C31">
        <v>30</v>
      </c>
      <c r="I31">
        <v>2039</v>
      </c>
      <c r="J31">
        <v>0.4</v>
      </c>
      <c r="K31">
        <v>30</v>
      </c>
      <c r="M31">
        <v>2039</v>
      </c>
      <c r="N31">
        <v>0.5714285714285714</v>
      </c>
      <c r="O31">
        <v>21</v>
      </c>
      <c r="Q31">
        <v>1.9285993599999999E-2</v>
      </c>
      <c r="R31">
        <v>10.370220178855604</v>
      </c>
      <c r="U31">
        <v>2039</v>
      </c>
      <c r="V31">
        <v>10.370220178855604</v>
      </c>
      <c r="W31">
        <f t="shared" si="1"/>
        <v>11</v>
      </c>
      <c r="X31">
        <v>1</v>
      </c>
      <c r="AB31">
        <v>0.81626948319999892</v>
      </c>
      <c r="AC31">
        <v>24.501712255117695</v>
      </c>
      <c r="AD31">
        <f t="shared" si="0"/>
        <v>25</v>
      </c>
      <c r="AE31">
        <v>2042</v>
      </c>
      <c r="AF31">
        <v>25</v>
      </c>
      <c r="AH31">
        <v>2042</v>
      </c>
      <c r="AI31">
        <v>25</v>
      </c>
      <c r="AJ31">
        <v>0.36</v>
      </c>
      <c r="AK31">
        <v>25</v>
      </c>
    </row>
    <row r="32" spans="1:37" x14ac:dyDescent="0.25">
      <c r="A32">
        <v>2040</v>
      </c>
      <c r="B32">
        <v>30</v>
      </c>
      <c r="C32">
        <v>30</v>
      </c>
      <c r="I32">
        <v>2040</v>
      </c>
      <c r="J32">
        <v>0.36666666666666664</v>
      </c>
      <c r="K32">
        <v>30</v>
      </c>
      <c r="M32">
        <v>2040</v>
      </c>
      <c r="N32">
        <v>0.47826086956521741</v>
      </c>
      <c r="O32">
        <v>23</v>
      </c>
      <c r="Q32">
        <v>1.7813199999999901E-2</v>
      </c>
      <c r="R32">
        <v>11.227628949318547</v>
      </c>
      <c r="U32">
        <v>2040</v>
      </c>
      <c r="V32">
        <v>11.227628949318547</v>
      </c>
      <c r="W32">
        <f t="shared" si="1"/>
        <v>12</v>
      </c>
      <c r="X32" s="2">
        <v>0.91666666666666663</v>
      </c>
      <c r="Y32" s="2">
        <v>12</v>
      </c>
      <c r="AB32">
        <v>0.78113398779999899</v>
      </c>
      <c r="AC32">
        <v>25.603802052357739</v>
      </c>
      <c r="AD32">
        <f t="shared" si="0"/>
        <v>26</v>
      </c>
      <c r="AE32">
        <v>2043</v>
      </c>
      <c r="AF32">
        <v>26</v>
      </c>
      <c r="AH32">
        <v>2043</v>
      </c>
      <c r="AI32">
        <v>26</v>
      </c>
      <c r="AJ32">
        <v>0.30769230769230771</v>
      </c>
      <c r="AK32">
        <v>26</v>
      </c>
    </row>
    <row r="33" spans="1:37" x14ac:dyDescent="0.25">
      <c r="A33">
        <v>2041</v>
      </c>
      <c r="B33">
        <v>30</v>
      </c>
      <c r="C33">
        <v>30</v>
      </c>
      <c r="I33">
        <v>2041</v>
      </c>
      <c r="J33">
        <v>0.33333333333333331</v>
      </c>
      <c r="K33">
        <v>30</v>
      </c>
      <c r="M33">
        <v>2041</v>
      </c>
      <c r="N33">
        <v>0.41666666666666669</v>
      </c>
      <c r="O33">
        <v>24</v>
      </c>
      <c r="Q33">
        <v>1.65150544E-2</v>
      </c>
      <c r="R33">
        <v>12.11016295532154</v>
      </c>
      <c r="U33">
        <v>2041</v>
      </c>
      <c r="V33">
        <v>12.11016295532154</v>
      </c>
      <c r="W33">
        <f t="shared" si="1"/>
        <v>13</v>
      </c>
      <c r="X33">
        <v>0.76923076923076927</v>
      </c>
      <c r="Y33">
        <v>13</v>
      </c>
      <c r="AB33">
        <v>0.75166364159999899</v>
      </c>
      <c r="AC33">
        <v>26.607645884571184</v>
      </c>
      <c r="AD33">
        <f t="shared" si="0"/>
        <v>27</v>
      </c>
      <c r="AE33">
        <v>2044</v>
      </c>
      <c r="AF33">
        <v>27</v>
      </c>
      <c r="AH33">
        <v>2044</v>
      </c>
      <c r="AI33">
        <v>27</v>
      </c>
      <c r="AJ33">
        <v>0.25925925925925924</v>
      </c>
      <c r="AK33">
        <v>27</v>
      </c>
    </row>
    <row r="34" spans="1:37" x14ac:dyDescent="0.25">
      <c r="A34">
        <v>2042</v>
      </c>
      <c r="B34">
        <v>30</v>
      </c>
      <c r="C34">
        <v>30</v>
      </c>
      <c r="I34">
        <v>2042</v>
      </c>
      <c r="J34">
        <v>0.3</v>
      </c>
      <c r="K34">
        <v>30</v>
      </c>
      <c r="M34">
        <v>2042</v>
      </c>
      <c r="N34">
        <v>0.36</v>
      </c>
      <c r="O34">
        <v>25</v>
      </c>
      <c r="Q34">
        <v>1.5376859200000001E-2</v>
      </c>
      <c r="R34">
        <v>13.006557281866767</v>
      </c>
      <c r="U34">
        <v>2042</v>
      </c>
      <c r="V34">
        <v>13.006557281866767</v>
      </c>
      <c r="W34">
        <f t="shared" si="1"/>
        <v>14</v>
      </c>
      <c r="X34">
        <v>0.6428571428571429</v>
      </c>
      <c r="Y34">
        <v>14</v>
      </c>
      <c r="AB34">
        <v>0.72736562499999902</v>
      </c>
      <c r="AC34">
        <v>27.496487753322175</v>
      </c>
      <c r="AD34">
        <f t="shared" si="0"/>
        <v>28</v>
      </c>
      <c r="AE34">
        <v>2045</v>
      </c>
      <c r="AF34">
        <v>28</v>
      </c>
      <c r="AH34">
        <v>2045</v>
      </c>
      <c r="AI34">
        <v>28</v>
      </c>
      <c r="AJ34">
        <v>0.21428571428571427</v>
      </c>
      <c r="AK34">
        <v>28</v>
      </c>
    </row>
    <row r="35" spans="1:37" x14ac:dyDescent="0.25">
      <c r="A35">
        <v>2043</v>
      </c>
      <c r="B35">
        <v>30</v>
      </c>
      <c r="C35">
        <v>30</v>
      </c>
      <c r="I35">
        <v>2043</v>
      </c>
      <c r="J35">
        <v>0.26666666666666666</v>
      </c>
      <c r="K35">
        <v>30</v>
      </c>
      <c r="M35">
        <v>2043</v>
      </c>
      <c r="N35">
        <v>0.30769230769230771</v>
      </c>
      <c r="O35">
        <v>26</v>
      </c>
      <c r="Q35">
        <v>1.43839168E-2</v>
      </c>
      <c r="R35">
        <v>13.904418579506801</v>
      </c>
      <c r="U35">
        <v>2043</v>
      </c>
      <c r="V35">
        <v>13.904418579506801</v>
      </c>
      <c r="W35">
        <f t="shared" si="1"/>
        <v>14</v>
      </c>
      <c r="X35">
        <v>0.5714285714285714</v>
      </c>
      <c r="Y35">
        <v>14</v>
      </c>
      <c r="AB35">
        <v>0.70774711839999893</v>
      </c>
      <c r="AC35">
        <v>28.258680932836462</v>
      </c>
      <c r="AD35">
        <f t="shared" si="0"/>
        <v>29</v>
      </c>
      <c r="AE35">
        <v>2046</v>
      </c>
      <c r="AF35">
        <v>29</v>
      </c>
      <c r="AH35">
        <v>2046</v>
      </c>
      <c r="AI35">
        <v>29</v>
      </c>
      <c r="AJ35">
        <v>0.17241379310344829</v>
      </c>
      <c r="AK35">
        <v>29</v>
      </c>
    </row>
    <row r="36" spans="1:37" x14ac:dyDescent="0.25">
      <c r="A36">
        <v>2044</v>
      </c>
      <c r="B36">
        <v>30</v>
      </c>
      <c r="C36">
        <v>30</v>
      </c>
      <c r="I36">
        <v>2044</v>
      </c>
      <c r="J36">
        <v>0.23333333333333334</v>
      </c>
      <c r="K36">
        <v>30</v>
      </c>
      <c r="M36">
        <v>2044</v>
      </c>
      <c r="N36">
        <v>0.25925925925925924</v>
      </c>
      <c r="O36">
        <v>27</v>
      </c>
      <c r="Q36">
        <v>1.35215296E-2</v>
      </c>
      <c r="R36">
        <v>14.791225986740436</v>
      </c>
      <c r="U36">
        <v>2044</v>
      </c>
      <c r="V36">
        <v>14.791225986740436</v>
      </c>
      <c r="W36">
        <f t="shared" si="1"/>
        <v>15</v>
      </c>
      <c r="X36">
        <v>0.46666666666666667</v>
      </c>
      <c r="Y36">
        <v>15</v>
      </c>
      <c r="AB36">
        <v>0.69231530219999904</v>
      </c>
      <c r="AC36">
        <v>28.888571343786818</v>
      </c>
      <c r="AD36">
        <f t="shared" si="0"/>
        <v>29</v>
      </c>
      <c r="AE36">
        <v>2047</v>
      </c>
      <c r="AF36">
        <v>29</v>
      </c>
      <c r="AH36">
        <v>2047</v>
      </c>
      <c r="AI36">
        <v>29</v>
      </c>
      <c r="AJ36">
        <v>0.13793103448275862</v>
      </c>
      <c r="AK36">
        <v>29</v>
      </c>
    </row>
    <row r="37" spans="1:37" x14ac:dyDescent="0.25">
      <c r="A37">
        <v>2045</v>
      </c>
      <c r="B37">
        <v>30</v>
      </c>
      <c r="C37">
        <v>30</v>
      </c>
      <c r="I37">
        <v>2045</v>
      </c>
      <c r="J37">
        <v>0.2</v>
      </c>
      <c r="K37">
        <v>30</v>
      </c>
      <c r="M37">
        <v>2045</v>
      </c>
      <c r="N37">
        <v>0.21428571428571427</v>
      </c>
      <c r="O37">
        <v>28</v>
      </c>
      <c r="Q37">
        <v>1.2774999999999899E-2</v>
      </c>
      <c r="R37">
        <v>15.655577299413039</v>
      </c>
      <c r="U37">
        <v>2045</v>
      </c>
      <c r="V37">
        <v>15.655577299413039</v>
      </c>
      <c r="W37">
        <f t="shared" si="1"/>
        <v>16</v>
      </c>
      <c r="X37">
        <v>0.375</v>
      </c>
      <c r="Y37">
        <v>16</v>
      </c>
      <c r="AB37">
        <v>0.68057735679999998</v>
      </c>
      <c r="AC37">
        <v>29.38681371069676</v>
      </c>
      <c r="AD37">
        <f t="shared" si="0"/>
        <v>30</v>
      </c>
      <c r="AE37">
        <v>2048</v>
      </c>
      <c r="AF37">
        <v>30</v>
      </c>
      <c r="AH37">
        <v>2048</v>
      </c>
      <c r="AI37">
        <v>30</v>
      </c>
      <c r="AJ37">
        <v>0.1</v>
      </c>
      <c r="AK37">
        <v>30</v>
      </c>
    </row>
    <row r="38" spans="1:37" x14ac:dyDescent="0.25">
      <c r="A38">
        <v>2046</v>
      </c>
      <c r="B38">
        <v>30</v>
      </c>
      <c r="C38">
        <v>30</v>
      </c>
      <c r="I38">
        <v>2046</v>
      </c>
      <c r="J38">
        <v>0.16666666666666666</v>
      </c>
      <c r="K38">
        <v>30</v>
      </c>
      <c r="M38">
        <v>2046</v>
      </c>
      <c r="N38">
        <v>0.17241379310344829</v>
      </c>
      <c r="O38">
        <v>29</v>
      </c>
      <c r="Q38">
        <v>1.21296303999999E-2</v>
      </c>
      <c r="R38">
        <v>16.488548571109114</v>
      </c>
      <c r="U38">
        <v>2046</v>
      </c>
      <c r="V38">
        <v>16.488548571109114</v>
      </c>
      <c r="W38">
        <f t="shared" si="1"/>
        <v>17</v>
      </c>
      <c r="X38">
        <v>0.29411764705882354</v>
      </c>
      <c r="Y38">
        <v>17</v>
      </c>
      <c r="AB38">
        <v>0.67204046259999894</v>
      </c>
      <c r="AC38">
        <v>29.760112839967608</v>
      </c>
      <c r="AD38">
        <f t="shared" si="0"/>
        <v>30</v>
      </c>
      <c r="AE38">
        <v>2049</v>
      </c>
      <c r="AF38">
        <v>30</v>
      </c>
      <c r="AH38">
        <v>2049</v>
      </c>
      <c r="AI38">
        <v>30</v>
      </c>
      <c r="AJ38">
        <v>6.6666666666666666E-2</v>
      </c>
      <c r="AK38">
        <v>30</v>
      </c>
    </row>
    <row r="39" spans="1:37" x14ac:dyDescent="0.25">
      <c r="A39">
        <v>2047</v>
      </c>
      <c r="B39">
        <v>30</v>
      </c>
      <c r="C39">
        <v>30</v>
      </c>
      <c r="I39">
        <v>2047</v>
      </c>
      <c r="J39">
        <v>0.13333333333333333</v>
      </c>
      <c r="K39">
        <v>30</v>
      </c>
      <c r="M39">
        <v>2047</v>
      </c>
      <c r="N39">
        <v>0.13793103448275862</v>
      </c>
      <c r="O39">
        <v>29</v>
      </c>
      <c r="Q39">
        <v>1.1570723200000001E-2</v>
      </c>
      <c r="R39">
        <v>17.285004277001459</v>
      </c>
      <c r="U39">
        <v>2047</v>
      </c>
      <c r="V39">
        <v>17.285004277001459</v>
      </c>
      <c r="W39">
        <f t="shared" si="1"/>
        <v>18</v>
      </c>
      <c r="X39">
        <v>0.22222222222222221</v>
      </c>
      <c r="Y39">
        <v>18</v>
      </c>
      <c r="AB39">
        <v>0.66700000000000004</v>
      </c>
      <c r="AC39">
        <v>30</v>
      </c>
      <c r="AD39">
        <f t="shared" si="0"/>
        <v>30</v>
      </c>
      <c r="AE39">
        <v>2050</v>
      </c>
      <c r="AF39">
        <v>30</v>
      </c>
      <c r="AH39">
        <v>2050</v>
      </c>
      <c r="AI39">
        <v>30</v>
      </c>
      <c r="AJ39">
        <v>3.3333333333333333E-2</v>
      </c>
      <c r="AK39">
        <v>30</v>
      </c>
    </row>
    <row r="40" spans="1:37" x14ac:dyDescent="0.25">
      <c r="A40">
        <v>2048</v>
      </c>
      <c r="B40">
        <v>30</v>
      </c>
      <c r="C40">
        <v>30</v>
      </c>
      <c r="I40">
        <v>2048</v>
      </c>
      <c r="J40">
        <v>0.1</v>
      </c>
      <c r="K40">
        <v>30</v>
      </c>
      <c r="M40">
        <v>2048</v>
      </c>
      <c r="N40">
        <v>0.1</v>
      </c>
      <c r="O40">
        <v>30</v>
      </c>
      <c r="Q40">
        <v>1.1083580799999999E-2</v>
      </c>
      <c r="R40">
        <v>18.04470988292881</v>
      </c>
      <c r="U40">
        <v>2048</v>
      </c>
      <c r="V40">
        <v>18.04470988292881</v>
      </c>
      <c r="W40">
        <f t="shared" si="1"/>
        <v>19</v>
      </c>
      <c r="X40">
        <v>0.15789473684210525</v>
      </c>
      <c r="Y40">
        <v>19</v>
      </c>
    </row>
    <row r="41" spans="1:37" x14ac:dyDescent="0.25">
      <c r="A41">
        <v>2049</v>
      </c>
      <c r="B41">
        <v>30</v>
      </c>
      <c r="C41">
        <v>30</v>
      </c>
      <c r="I41">
        <v>2049</v>
      </c>
      <c r="J41">
        <v>6.6666666666666666E-2</v>
      </c>
      <c r="K41">
        <v>30</v>
      </c>
      <c r="M41">
        <v>2049</v>
      </c>
      <c r="N41">
        <v>6.6666666666666666E-2</v>
      </c>
      <c r="O41">
        <v>30</v>
      </c>
      <c r="Q41">
        <v>1.06535056E-2</v>
      </c>
      <c r="R41">
        <v>18.773163267497605</v>
      </c>
      <c r="U41">
        <v>2049</v>
      </c>
      <c r="V41">
        <v>18.773163267497605</v>
      </c>
      <c r="W41">
        <f t="shared" si="1"/>
        <v>19</v>
      </c>
      <c r="X41">
        <v>0.10526315789473684</v>
      </c>
      <c r="Y41">
        <v>19</v>
      </c>
    </row>
    <row r="42" spans="1:37" x14ac:dyDescent="0.25">
      <c r="A42">
        <v>2050</v>
      </c>
      <c r="B42">
        <v>30</v>
      </c>
      <c r="C42">
        <v>30</v>
      </c>
      <c r="I42">
        <v>2050</v>
      </c>
      <c r="J42">
        <v>3.3333333333333333E-2</v>
      </c>
      <c r="K42">
        <v>30</v>
      </c>
      <c r="M42">
        <v>2050</v>
      </c>
      <c r="N42">
        <v>3.3333333333333333E-2</v>
      </c>
      <c r="O42">
        <v>30</v>
      </c>
      <c r="Q42">
        <v>1.02657999999999E-2</v>
      </c>
      <c r="R42">
        <v>19.482164078786063</v>
      </c>
      <c r="U42">
        <v>2050</v>
      </c>
      <c r="V42">
        <v>19.482164078786063</v>
      </c>
      <c r="W42">
        <f t="shared" si="1"/>
        <v>20</v>
      </c>
      <c r="X42">
        <v>0.05</v>
      </c>
      <c r="Y42">
        <v>20</v>
      </c>
    </row>
    <row r="44" spans="1:37" x14ac:dyDescent="0.25">
      <c r="AC44">
        <v>2030</v>
      </c>
      <c r="AD44">
        <v>15</v>
      </c>
    </row>
    <row r="45" spans="1:37" x14ac:dyDescent="0.25">
      <c r="AC45">
        <v>2031</v>
      </c>
      <c r="AD45">
        <v>20</v>
      </c>
    </row>
    <row r="46" spans="1:37" x14ac:dyDescent="0.25">
      <c r="AC46">
        <v>2032</v>
      </c>
      <c r="AD46">
        <v>24</v>
      </c>
    </row>
    <row r="47" spans="1:37" x14ac:dyDescent="0.25">
      <c r="AC47">
        <v>2033</v>
      </c>
      <c r="AD47">
        <v>27</v>
      </c>
    </row>
    <row r="48" spans="1:37" x14ac:dyDescent="0.25">
      <c r="AC48">
        <v>2034</v>
      </c>
      <c r="AD48">
        <v>29</v>
      </c>
    </row>
    <row r="49" spans="29:30" x14ac:dyDescent="0.25">
      <c r="AC49">
        <v>2035</v>
      </c>
      <c r="AD49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721E-AE7B-47C0-9CCC-92707D6DDA90}">
  <dimension ref="A1:BC78"/>
  <sheetViews>
    <sheetView topLeftCell="A37" zoomScale="85" zoomScaleNormal="85" workbookViewId="0">
      <selection activeCell="O50" sqref="O50"/>
    </sheetView>
  </sheetViews>
  <sheetFormatPr defaultRowHeight="13.8" x14ac:dyDescent="0.25"/>
  <sheetData>
    <row r="1" spans="1:55" x14ac:dyDescent="0.25">
      <c r="A1" t="s">
        <v>88</v>
      </c>
    </row>
    <row r="2" spans="1:55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24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24</v>
      </c>
      <c r="AC2" t="s">
        <v>13</v>
      </c>
      <c r="AD2" t="s">
        <v>14</v>
      </c>
      <c r="AE2" t="s">
        <v>15</v>
      </c>
      <c r="AF2" t="s">
        <v>16</v>
      </c>
      <c r="AG2" t="s">
        <v>17</v>
      </c>
      <c r="AH2" t="s">
        <v>18</v>
      </c>
      <c r="AI2" t="s">
        <v>19</v>
      </c>
      <c r="AJ2" t="s">
        <v>20</v>
      </c>
      <c r="AM2" t="s">
        <v>6</v>
      </c>
      <c r="AN2" t="s">
        <v>7</v>
      </c>
      <c r="AO2" t="s">
        <v>8</v>
      </c>
      <c r="AP2" t="s">
        <v>9</v>
      </c>
      <c r="AQ2" t="s">
        <v>10</v>
      </c>
      <c r="AR2" t="s">
        <v>11</v>
      </c>
      <c r="AS2" t="s">
        <v>12</v>
      </c>
      <c r="AT2" t="s">
        <v>24</v>
      </c>
      <c r="AU2" t="s">
        <v>13</v>
      </c>
      <c r="AV2" t="s">
        <v>14</v>
      </c>
      <c r="AW2" t="s">
        <v>15</v>
      </c>
      <c r="AX2" t="s">
        <v>16</v>
      </c>
      <c r="AY2" t="s">
        <v>17</v>
      </c>
      <c r="AZ2" t="s">
        <v>18</v>
      </c>
      <c r="BA2" t="s">
        <v>19</v>
      </c>
      <c r="BB2" t="s">
        <v>20</v>
      </c>
    </row>
    <row r="3" spans="1:55" x14ac:dyDescent="0.25">
      <c r="B3">
        <v>2010</v>
      </c>
      <c r="C3">
        <v>1056341980.5188999</v>
      </c>
      <c r="D3">
        <v>33615463344.91785</v>
      </c>
      <c r="E3">
        <v>5468034788.4937506</v>
      </c>
      <c r="F3">
        <v>629887229.01224995</v>
      </c>
      <c r="G3">
        <v>162602086.56819999</v>
      </c>
      <c r="H3">
        <v>365494957.15134996</v>
      </c>
      <c r="I3">
        <v>1110874436.628</v>
      </c>
      <c r="J3">
        <v>131855183.88172001</v>
      </c>
      <c r="K3">
        <v>5672446557.5719995</v>
      </c>
      <c r="L3">
        <v>301661508.21480006</v>
      </c>
      <c r="M3">
        <v>100726955.80155</v>
      </c>
      <c r="N3">
        <v>0</v>
      </c>
      <c r="O3">
        <v>0</v>
      </c>
      <c r="P3">
        <v>38660125.640599996</v>
      </c>
      <c r="Q3">
        <v>44607653.012699999</v>
      </c>
      <c r="R3">
        <v>262520971.75690004</v>
      </c>
      <c r="T3">
        <v>2010</v>
      </c>
      <c r="U3">
        <v>1056341980.5188999</v>
      </c>
      <c r="V3">
        <v>33615463344.91785</v>
      </c>
      <c r="W3">
        <v>5468034788.4937506</v>
      </c>
      <c r="X3">
        <v>629887229.01224995</v>
      </c>
      <c r="Y3">
        <v>162602086.56819999</v>
      </c>
      <c r="Z3">
        <v>365494957.15134996</v>
      </c>
      <c r="AA3">
        <v>1110874436.628</v>
      </c>
      <c r="AB3">
        <v>131855183.88172001</v>
      </c>
      <c r="AC3">
        <v>5672446557.5719995</v>
      </c>
      <c r="AD3">
        <v>301661508.21480006</v>
      </c>
      <c r="AE3">
        <v>100726955.80155</v>
      </c>
      <c r="AF3">
        <v>0</v>
      </c>
      <c r="AG3">
        <v>0</v>
      </c>
      <c r="AH3">
        <v>38660125.640599996</v>
      </c>
      <c r="AI3">
        <v>44607653.012699999</v>
      </c>
      <c r="AJ3">
        <v>262520971.75690004</v>
      </c>
      <c r="AL3">
        <v>2010</v>
      </c>
      <c r="AM3">
        <v>1056341980.5188999</v>
      </c>
      <c r="AN3">
        <v>33615463344.91785</v>
      </c>
      <c r="AO3">
        <v>5468034788.4937506</v>
      </c>
      <c r="AP3">
        <v>629887229.01224995</v>
      </c>
      <c r="AQ3">
        <v>162602086.56819999</v>
      </c>
      <c r="AR3">
        <v>365494957.15134996</v>
      </c>
      <c r="AS3">
        <v>1110874436.628</v>
      </c>
      <c r="AT3">
        <v>131855183.88172001</v>
      </c>
      <c r="AU3">
        <v>5672446557.5719995</v>
      </c>
      <c r="AV3">
        <v>301661508.21480006</v>
      </c>
      <c r="AW3">
        <v>100726955.80155</v>
      </c>
      <c r="AX3">
        <v>0</v>
      </c>
      <c r="AY3">
        <v>0</v>
      </c>
      <c r="AZ3">
        <v>38660125.640599996</v>
      </c>
      <c r="BA3">
        <v>44607653.012699999</v>
      </c>
      <c r="BB3">
        <v>262520971.75690004</v>
      </c>
    </row>
    <row r="4" spans="1:55" x14ac:dyDescent="0.25">
      <c r="B4">
        <v>2011</v>
      </c>
      <c r="C4">
        <v>2664378306.5252995</v>
      </c>
      <c r="D4">
        <v>47651078651.617355</v>
      </c>
      <c r="E4">
        <v>5431581223.2371254</v>
      </c>
      <c r="F4">
        <v>1548245763.9494998</v>
      </c>
      <c r="G4">
        <v>830592097.25134993</v>
      </c>
      <c r="H4">
        <v>574484497.41715002</v>
      </c>
      <c r="I4">
        <v>1103468607.0504799</v>
      </c>
      <c r="J4">
        <v>170843855.51523998</v>
      </c>
      <c r="K4">
        <v>6242106616.385499</v>
      </c>
      <c r="L4">
        <v>299650431.49336743</v>
      </c>
      <c r="M4">
        <v>192833957.17560002</v>
      </c>
      <c r="N4">
        <v>0</v>
      </c>
      <c r="O4">
        <v>0</v>
      </c>
      <c r="P4">
        <v>38402391.469662622</v>
      </c>
      <c r="Q4">
        <v>44310268.659281991</v>
      </c>
      <c r="R4">
        <v>298595650.04650003</v>
      </c>
      <c r="T4">
        <v>2011</v>
      </c>
      <c r="U4">
        <v>2664378306.5252995</v>
      </c>
      <c r="V4">
        <v>47651078651.617355</v>
      </c>
      <c r="W4">
        <v>5431581223.2371254</v>
      </c>
      <c r="X4">
        <v>1548245763.9494998</v>
      </c>
      <c r="Y4">
        <v>830592097.25134993</v>
      </c>
      <c r="Z4">
        <v>574484497.41715002</v>
      </c>
      <c r="AA4">
        <v>1103468607.0504799</v>
      </c>
      <c r="AB4">
        <v>170843855.51523998</v>
      </c>
      <c r="AC4">
        <v>6242106616.385499</v>
      </c>
      <c r="AD4">
        <v>299650431.49336743</v>
      </c>
      <c r="AE4">
        <v>192833957.17560002</v>
      </c>
      <c r="AF4">
        <v>0</v>
      </c>
      <c r="AG4">
        <v>0</v>
      </c>
      <c r="AH4">
        <v>38402391.469662622</v>
      </c>
      <c r="AI4">
        <v>44310268.659281991</v>
      </c>
      <c r="AJ4">
        <v>298595650.04650003</v>
      </c>
      <c r="AL4">
        <v>2011</v>
      </c>
      <c r="AM4">
        <v>2664378306.5252995</v>
      </c>
      <c r="AN4">
        <v>47651078651.617355</v>
      </c>
      <c r="AO4">
        <v>5431581223.2371254</v>
      </c>
      <c r="AP4">
        <v>1548245763.9494998</v>
      </c>
      <c r="AQ4">
        <v>830592097.25134993</v>
      </c>
      <c r="AR4">
        <v>574484497.41715002</v>
      </c>
      <c r="AS4">
        <v>1103468607.0504799</v>
      </c>
      <c r="AT4">
        <v>170843855.51523998</v>
      </c>
      <c r="AU4">
        <v>6242106616.385499</v>
      </c>
      <c r="AV4">
        <v>299650431.49336743</v>
      </c>
      <c r="AW4">
        <v>192833957.17560002</v>
      </c>
      <c r="AX4">
        <v>0</v>
      </c>
      <c r="AY4">
        <v>0</v>
      </c>
      <c r="AZ4">
        <v>38402391.469662622</v>
      </c>
      <c r="BA4">
        <v>44310268.659281991</v>
      </c>
      <c r="BB4">
        <v>298595650.04650003</v>
      </c>
    </row>
    <row r="5" spans="1:55" x14ac:dyDescent="0.25">
      <c r="B5">
        <v>2012</v>
      </c>
      <c r="C5">
        <v>6019183731.8807983</v>
      </c>
      <c r="D5">
        <v>64726184904.344398</v>
      </c>
      <c r="E5">
        <v>6307314061.7152491</v>
      </c>
      <c r="F5">
        <v>2329429665.2220001</v>
      </c>
      <c r="G5">
        <v>1901343129.8197</v>
      </c>
      <c r="H5">
        <v>798038731.24389994</v>
      </c>
      <c r="I5">
        <v>1096112149.6701424</v>
      </c>
      <c r="J5">
        <v>561988758.80692005</v>
      </c>
      <c r="K5">
        <v>9189799966.3194981</v>
      </c>
      <c r="L5">
        <v>297652761.95007867</v>
      </c>
      <c r="M5">
        <v>335158151.39820004</v>
      </c>
      <c r="N5">
        <v>0</v>
      </c>
      <c r="O5">
        <v>0</v>
      </c>
      <c r="P5">
        <v>38146375.526531473</v>
      </c>
      <c r="Q5">
        <v>62502466.300499991</v>
      </c>
      <c r="R5">
        <v>713156524.85009992</v>
      </c>
      <c r="T5">
        <v>2012</v>
      </c>
      <c r="U5">
        <v>6019183731.8807983</v>
      </c>
      <c r="V5">
        <v>64726184904.344398</v>
      </c>
      <c r="W5">
        <v>6307314061.7152491</v>
      </c>
      <c r="X5">
        <v>2329429665.2220001</v>
      </c>
      <c r="Y5">
        <v>1901343129.8197</v>
      </c>
      <c r="Z5">
        <v>798038731.24389994</v>
      </c>
      <c r="AA5">
        <v>1096112149.6701424</v>
      </c>
      <c r="AB5">
        <v>561988758.80692005</v>
      </c>
      <c r="AC5">
        <v>9189799966.3194981</v>
      </c>
      <c r="AD5">
        <v>297652761.95007867</v>
      </c>
      <c r="AE5">
        <v>335158151.39820004</v>
      </c>
      <c r="AF5">
        <v>0</v>
      </c>
      <c r="AG5">
        <v>0</v>
      </c>
      <c r="AH5">
        <v>38146375.526531473</v>
      </c>
      <c r="AI5">
        <v>62502466.300499991</v>
      </c>
      <c r="AJ5">
        <v>713156524.85009992</v>
      </c>
      <c r="AL5">
        <v>2012</v>
      </c>
      <c r="AM5">
        <v>6019183731.8807983</v>
      </c>
      <c r="AN5">
        <v>64726184904.344398</v>
      </c>
      <c r="AO5">
        <v>6307314061.7152491</v>
      </c>
      <c r="AP5">
        <v>2329429665.2220001</v>
      </c>
      <c r="AQ5">
        <v>1901343129.8197</v>
      </c>
      <c r="AR5">
        <v>798038731.24389994</v>
      </c>
      <c r="AS5">
        <v>1096112149.6701424</v>
      </c>
      <c r="AT5">
        <v>561988758.80692005</v>
      </c>
      <c r="AU5">
        <v>9189799966.3194981</v>
      </c>
      <c r="AV5">
        <v>297652761.95007867</v>
      </c>
      <c r="AW5">
        <v>335158151.39820004</v>
      </c>
      <c r="AX5">
        <v>0</v>
      </c>
      <c r="AY5">
        <v>0</v>
      </c>
      <c r="AZ5">
        <v>38146375.526531473</v>
      </c>
      <c r="BA5">
        <v>62502466.300499991</v>
      </c>
      <c r="BB5">
        <v>713156524.85009992</v>
      </c>
    </row>
    <row r="6" spans="1:55" x14ac:dyDescent="0.25">
      <c r="B6">
        <v>2013</v>
      </c>
      <c r="C6">
        <v>14618912494.512897</v>
      </c>
      <c r="D6">
        <v>79580749414.859543</v>
      </c>
      <c r="E6">
        <v>13189859641.195501</v>
      </c>
      <c r="F6">
        <v>3547742885.6759996</v>
      </c>
      <c r="G6">
        <v>3171145609.0241494</v>
      </c>
      <c r="H6">
        <v>1384662764.4421501</v>
      </c>
      <c r="I6">
        <v>1482577543.076</v>
      </c>
      <c r="J6">
        <v>1206686744.9854801</v>
      </c>
      <c r="K6">
        <v>14661480789.252501</v>
      </c>
      <c r="L6">
        <v>296647851.27150005</v>
      </c>
      <c r="M6">
        <v>549615974.07990003</v>
      </c>
      <c r="N6">
        <v>0</v>
      </c>
      <c r="O6">
        <v>4618621.0969500002</v>
      </c>
      <c r="P6">
        <v>37892066.356354579</v>
      </c>
      <c r="Q6">
        <v>97914779.155799985</v>
      </c>
      <c r="R6">
        <v>1342255293.8235002</v>
      </c>
      <c r="T6">
        <v>2013</v>
      </c>
      <c r="U6">
        <v>14618912494.512897</v>
      </c>
      <c r="V6">
        <v>79580749414.859543</v>
      </c>
      <c r="W6">
        <v>13189859641.195501</v>
      </c>
      <c r="X6">
        <v>3547742885.6759996</v>
      </c>
      <c r="Y6">
        <v>3171145609.0241494</v>
      </c>
      <c r="Z6">
        <v>1384662764.4421501</v>
      </c>
      <c r="AA6">
        <v>1482577543.076</v>
      </c>
      <c r="AB6">
        <v>1206686744.9854801</v>
      </c>
      <c r="AC6">
        <v>14661480789.252501</v>
      </c>
      <c r="AD6">
        <v>296647851.27150005</v>
      </c>
      <c r="AE6">
        <v>549615974.07990003</v>
      </c>
      <c r="AF6">
        <v>0</v>
      </c>
      <c r="AG6">
        <v>4618621.0969500002</v>
      </c>
      <c r="AH6">
        <v>37892066.356354579</v>
      </c>
      <c r="AI6">
        <v>97914779.155799985</v>
      </c>
      <c r="AJ6">
        <v>1342255293.8235002</v>
      </c>
      <c r="AL6">
        <v>2013</v>
      </c>
      <c r="AM6">
        <v>14618912494.512897</v>
      </c>
      <c r="AN6">
        <v>79580749414.859543</v>
      </c>
      <c r="AO6">
        <v>13189859641.195501</v>
      </c>
      <c r="AP6">
        <v>3547742885.6759996</v>
      </c>
      <c r="AQ6">
        <v>3171145609.0241494</v>
      </c>
      <c r="AR6">
        <v>1384662764.4421501</v>
      </c>
      <c r="AS6">
        <v>1482577543.076</v>
      </c>
      <c r="AT6">
        <v>1206686744.9854801</v>
      </c>
      <c r="AU6">
        <v>14661480789.252501</v>
      </c>
      <c r="AV6">
        <v>296647851.27150005</v>
      </c>
      <c r="AW6">
        <v>549615974.07990003</v>
      </c>
      <c r="AX6">
        <v>0</v>
      </c>
      <c r="AY6">
        <v>4618621.0969500002</v>
      </c>
      <c r="AZ6">
        <v>37892066.356354579</v>
      </c>
      <c r="BA6">
        <v>97914779.155799985</v>
      </c>
      <c r="BB6">
        <v>1342255293.8235002</v>
      </c>
    </row>
    <row r="7" spans="1:55" x14ac:dyDescent="0.25">
      <c r="B7">
        <v>2014</v>
      </c>
      <c r="C7">
        <v>30522780439.853996</v>
      </c>
      <c r="D7">
        <v>100979909028.66824</v>
      </c>
      <c r="E7">
        <v>25106696568.505497</v>
      </c>
      <c r="F7">
        <v>5002750108.9665003</v>
      </c>
      <c r="G7">
        <v>5029330509.1275997</v>
      </c>
      <c r="H7">
        <v>2171965914.7571998</v>
      </c>
      <c r="I7">
        <v>2619677757.1289997</v>
      </c>
      <c r="J7">
        <v>1777608393.9439201</v>
      </c>
      <c r="K7">
        <v>25206216551.370003</v>
      </c>
      <c r="L7">
        <v>1393907743.7855999</v>
      </c>
      <c r="M7">
        <v>1169992960.7652001</v>
      </c>
      <c r="N7">
        <v>17416707.41265</v>
      </c>
      <c r="O7">
        <v>16392196.128700001</v>
      </c>
      <c r="P7">
        <v>37639452.580645546</v>
      </c>
      <c r="Q7">
        <v>226417202.08034998</v>
      </c>
      <c r="R7">
        <v>2119220280.2977998</v>
      </c>
      <c r="T7">
        <v>2014</v>
      </c>
      <c r="U7">
        <v>30522780439.853996</v>
      </c>
      <c r="V7">
        <v>100979909028.66824</v>
      </c>
      <c r="W7">
        <v>25106696568.505497</v>
      </c>
      <c r="X7">
        <v>5002750108.9665003</v>
      </c>
      <c r="Y7">
        <v>5029330509.1275997</v>
      </c>
      <c r="Z7">
        <v>2171965914.7571998</v>
      </c>
      <c r="AA7">
        <v>2619677757.1289997</v>
      </c>
      <c r="AB7">
        <v>1777608393.9439201</v>
      </c>
      <c r="AC7">
        <v>25206216551.370003</v>
      </c>
      <c r="AD7">
        <v>1393907743.7855999</v>
      </c>
      <c r="AE7">
        <v>1169992960.7652001</v>
      </c>
      <c r="AF7">
        <v>17416707.41265</v>
      </c>
      <c r="AG7">
        <v>16392196.128700001</v>
      </c>
      <c r="AH7">
        <v>37639452.580645546</v>
      </c>
      <c r="AI7">
        <v>226417202.08034998</v>
      </c>
      <c r="AJ7">
        <v>2119220280.2977998</v>
      </c>
      <c r="AL7">
        <v>2014</v>
      </c>
      <c r="AM7">
        <v>30522780439.853996</v>
      </c>
      <c r="AN7">
        <v>100979909028.66824</v>
      </c>
      <c r="AO7">
        <v>25106696568.505497</v>
      </c>
      <c r="AP7">
        <v>5002750108.9665003</v>
      </c>
      <c r="AQ7">
        <v>5029330509.1275997</v>
      </c>
      <c r="AR7">
        <v>2171965914.7571998</v>
      </c>
      <c r="AS7">
        <v>2619677757.1289997</v>
      </c>
      <c r="AT7">
        <v>1777608393.9439201</v>
      </c>
      <c r="AU7">
        <v>25206216551.370003</v>
      </c>
      <c r="AV7">
        <v>1393907743.7855999</v>
      </c>
      <c r="AW7">
        <v>1169992960.7652001</v>
      </c>
      <c r="AX7">
        <v>17416707.41265</v>
      </c>
      <c r="AY7">
        <v>16392196.128700001</v>
      </c>
      <c r="AZ7">
        <v>37639452.580645546</v>
      </c>
      <c r="BA7">
        <v>226417202.08034998</v>
      </c>
      <c r="BB7">
        <v>2119220280.2977998</v>
      </c>
    </row>
    <row r="8" spans="1:55" x14ac:dyDescent="0.25">
      <c r="B8">
        <v>2015</v>
      </c>
      <c r="C8">
        <v>54489473290.517982</v>
      </c>
      <c r="D8">
        <v>128728805453.09401</v>
      </c>
      <c r="E8">
        <v>42347932681.108505</v>
      </c>
      <c r="F8">
        <v>7097278499.1652498</v>
      </c>
      <c r="G8">
        <v>6656048267.6744003</v>
      </c>
      <c r="H8">
        <v>3418960207.9112501</v>
      </c>
      <c r="I8">
        <v>4582233371.6070004</v>
      </c>
      <c r="J8">
        <v>3449337843.7557602</v>
      </c>
      <c r="K8">
        <v>42084506751.404999</v>
      </c>
      <c r="L8">
        <v>2948851429.8399</v>
      </c>
      <c r="M8">
        <v>1671097995.3603001</v>
      </c>
      <c r="N8">
        <v>229111669.03659996</v>
      </c>
      <c r="O8">
        <v>69678291.227300003</v>
      </c>
      <c r="P8">
        <v>37388522.896774694</v>
      </c>
      <c r="Q8">
        <v>290523043.75709999</v>
      </c>
      <c r="R8">
        <v>4170186491.2288003</v>
      </c>
      <c r="T8">
        <v>2015</v>
      </c>
      <c r="U8">
        <v>54489473290.517982</v>
      </c>
      <c r="V8">
        <v>128728805453.09401</v>
      </c>
      <c r="W8">
        <v>42347932681.108505</v>
      </c>
      <c r="X8">
        <v>7097278499.1652498</v>
      </c>
      <c r="Y8">
        <v>6656048267.6744003</v>
      </c>
      <c r="Z8">
        <v>3418960207.9112501</v>
      </c>
      <c r="AA8">
        <v>4582233371.6070004</v>
      </c>
      <c r="AB8">
        <v>3449337843.7557602</v>
      </c>
      <c r="AC8">
        <v>42084506751.404999</v>
      </c>
      <c r="AD8">
        <v>2948851429.8399</v>
      </c>
      <c r="AE8">
        <v>1671097995.3603001</v>
      </c>
      <c r="AF8">
        <v>229111669.03659996</v>
      </c>
      <c r="AG8">
        <v>69678291.227300003</v>
      </c>
      <c r="AH8">
        <v>37388522.896774694</v>
      </c>
      <c r="AI8">
        <v>290523043.75709999</v>
      </c>
      <c r="AJ8">
        <v>4170186491.2288003</v>
      </c>
      <c r="AL8">
        <v>2015</v>
      </c>
      <c r="AM8">
        <v>54489473290.517982</v>
      </c>
      <c r="AN8">
        <v>128728805453.09401</v>
      </c>
      <c r="AO8">
        <v>42347932681.108505</v>
      </c>
      <c r="AP8">
        <v>7097278499.1652498</v>
      </c>
      <c r="AQ8">
        <v>6656048267.6744003</v>
      </c>
      <c r="AR8">
        <v>3418960207.9112501</v>
      </c>
      <c r="AS8">
        <v>4582233371.6070004</v>
      </c>
      <c r="AT8">
        <v>3449337843.7557602</v>
      </c>
      <c r="AU8">
        <v>42084506751.404999</v>
      </c>
      <c r="AV8">
        <v>2948851429.8399</v>
      </c>
      <c r="AW8">
        <v>1671097995.3603001</v>
      </c>
      <c r="AX8">
        <v>229111669.03659996</v>
      </c>
      <c r="AY8">
        <v>69678291.227300003</v>
      </c>
      <c r="AZ8">
        <v>37388522.896774694</v>
      </c>
      <c r="BA8">
        <v>290523043.75709999</v>
      </c>
      <c r="BB8">
        <v>4170186491.2288003</v>
      </c>
    </row>
    <row r="9" spans="1:55" x14ac:dyDescent="0.25">
      <c r="B9">
        <v>2016</v>
      </c>
      <c r="C9">
        <v>104591116608.77397</v>
      </c>
      <c r="D9">
        <v>145556276539.43744</v>
      </c>
      <c r="E9">
        <v>59729280826.250992</v>
      </c>
      <c r="F9">
        <v>8410539434.9377508</v>
      </c>
      <c r="G9">
        <v>12892521574.569946</v>
      </c>
      <c r="H9">
        <v>3754532987.3629994</v>
      </c>
      <c r="I9">
        <v>6146917085.7200003</v>
      </c>
      <c r="J9">
        <v>7262275566.0710402</v>
      </c>
      <c r="K9">
        <v>65646601629.30999</v>
      </c>
      <c r="L9">
        <v>5483980574.3691006</v>
      </c>
      <c r="M9">
        <v>2578649069.60115</v>
      </c>
      <c r="N9">
        <v>787300238.90349996</v>
      </c>
      <c r="O9">
        <v>266380765.54075</v>
      </c>
      <c r="P9">
        <v>43058747.035399996</v>
      </c>
      <c r="Q9">
        <v>727505641.76429999</v>
      </c>
      <c r="R9">
        <v>6437432730.8249016</v>
      </c>
      <c r="T9">
        <v>2016</v>
      </c>
      <c r="U9">
        <v>104591116608.77397</v>
      </c>
      <c r="V9">
        <v>145556276539.43744</v>
      </c>
      <c r="W9">
        <v>59729280826.250992</v>
      </c>
      <c r="X9">
        <v>8410539434.9377508</v>
      </c>
      <c r="Y9">
        <v>12892521574.569946</v>
      </c>
      <c r="Z9">
        <v>3754532987.3629994</v>
      </c>
      <c r="AA9">
        <v>6146917085.7200003</v>
      </c>
      <c r="AB9">
        <v>7262275566.0710402</v>
      </c>
      <c r="AC9">
        <v>65646601629.30999</v>
      </c>
      <c r="AD9">
        <v>5483980574.3691006</v>
      </c>
      <c r="AE9">
        <v>2578649069.60115</v>
      </c>
      <c r="AF9">
        <v>787300238.90349996</v>
      </c>
      <c r="AG9">
        <v>266380765.54075</v>
      </c>
      <c r="AH9">
        <v>43058747.035399996</v>
      </c>
      <c r="AI9">
        <v>727505641.76429999</v>
      </c>
      <c r="AJ9">
        <v>6437432730.8249016</v>
      </c>
      <c r="AL9">
        <v>2016</v>
      </c>
      <c r="AM9">
        <v>104591116608.77397</v>
      </c>
      <c r="AN9">
        <v>145556276539.43744</v>
      </c>
      <c r="AO9">
        <v>59729280826.250992</v>
      </c>
      <c r="AP9">
        <v>8410539434.9377508</v>
      </c>
      <c r="AQ9">
        <v>12892521574.569946</v>
      </c>
      <c r="AR9">
        <v>3754532987.3629994</v>
      </c>
      <c r="AS9">
        <v>6146917085.7200003</v>
      </c>
      <c r="AT9">
        <v>7262275566.0710402</v>
      </c>
      <c r="AU9">
        <v>65646601629.30999</v>
      </c>
      <c r="AV9">
        <v>5483980574.3691006</v>
      </c>
      <c r="AW9">
        <v>2578649069.60115</v>
      </c>
      <c r="AX9">
        <v>787300238.90349996</v>
      </c>
      <c r="AY9">
        <v>266380765.54075</v>
      </c>
      <c r="AZ9">
        <v>43058747.035399996</v>
      </c>
      <c r="BA9">
        <v>727505641.76429999</v>
      </c>
      <c r="BB9">
        <v>6437432730.8249016</v>
      </c>
    </row>
    <row r="10" spans="1:55" x14ac:dyDescent="0.25">
      <c r="B10">
        <v>2017</v>
      </c>
      <c r="C10">
        <v>174428657888.09998</v>
      </c>
      <c r="D10">
        <v>152784650900.85254</v>
      </c>
      <c r="E10">
        <v>67917403371.230995</v>
      </c>
      <c r="F10">
        <v>9368818617.0149994</v>
      </c>
      <c r="G10">
        <v>24294710944.996498</v>
      </c>
      <c r="H10">
        <v>4117128147.8264499</v>
      </c>
      <c r="I10">
        <v>7949753050.8520012</v>
      </c>
      <c r="J10">
        <v>7965104958.6863604</v>
      </c>
      <c r="K10">
        <v>80726387339.944992</v>
      </c>
      <c r="L10">
        <v>9163153266.8211002</v>
      </c>
      <c r="M10">
        <v>3541009076.7967505</v>
      </c>
      <c r="N10">
        <v>3269650021.4731493</v>
      </c>
      <c r="O10">
        <v>2380073867.9241996</v>
      </c>
      <c r="P10">
        <v>50509889.425500005</v>
      </c>
      <c r="Q10">
        <v>1229793445.3178997</v>
      </c>
      <c r="R10">
        <v>10598975577.155201</v>
      </c>
      <c r="T10">
        <v>2017</v>
      </c>
      <c r="U10">
        <v>174428657888.09998</v>
      </c>
      <c r="V10">
        <v>152784650900.85254</v>
      </c>
      <c r="W10">
        <v>67917403371.230995</v>
      </c>
      <c r="X10">
        <v>9368818617.0149994</v>
      </c>
      <c r="Y10">
        <v>24294710944.996498</v>
      </c>
      <c r="Z10">
        <v>4117128147.8264499</v>
      </c>
      <c r="AA10">
        <v>7949753050.8520012</v>
      </c>
      <c r="AB10">
        <v>7965104958.6863604</v>
      </c>
      <c r="AC10">
        <v>80726387339.944992</v>
      </c>
      <c r="AD10">
        <v>9163153266.8211002</v>
      </c>
      <c r="AE10">
        <v>3541009076.7967505</v>
      </c>
      <c r="AF10">
        <v>3269650021.4731493</v>
      </c>
      <c r="AG10">
        <v>2380073867.9241996</v>
      </c>
      <c r="AH10">
        <v>50509889.425500005</v>
      </c>
      <c r="AI10">
        <v>1229793445.3178997</v>
      </c>
      <c r="AJ10">
        <v>10598975577.155201</v>
      </c>
      <c r="AL10">
        <v>2017</v>
      </c>
      <c r="AM10">
        <v>174428657888.09998</v>
      </c>
      <c r="AN10">
        <v>152784650900.85254</v>
      </c>
      <c r="AO10">
        <v>67917403371.230995</v>
      </c>
      <c r="AP10">
        <v>9368818617.0149994</v>
      </c>
      <c r="AQ10">
        <v>24294710944.996498</v>
      </c>
      <c r="AR10">
        <v>4117128147.8264499</v>
      </c>
      <c r="AS10">
        <v>7949753050.8520012</v>
      </c>
      <c r="AT10">
        <v>7965104958.6863604</v>
      </c>
      <c r="AU10">
        <v>80726387339.944992</v>
      </c>
      <c r="AV10">
        <v>9163153266.8211002</v>
      </c>
      <c r="AW10">
        <v>3541009076.7967505</v>
      </c>
      <c r="AX10">
        <v>3269650021.4731493</v>
      </c>
      <c r="AY10">
        <v>2380073867.9241996</v>
      </c>
      <c r="AZ10">
        <v>50509889.425500005</v>
      </c>
      <c r="BA10">
        <v>1229793445.3178997</v>
      </c>
      <c r="BB10">
        <v>10598975577.155201</v>
      </c>
    </row>
    <row r="11" spans="1:55" x14ac:dyDescent="0.25">
      <c r="B11">
        <v>2018</v>
      </c>
      <c r="C11">
        <v>228480491111.24997</v>
      </c>
      <c r="D11">
        <v>161464933793.88422</v>
      </c>
      <c r="E11">
        <v>84212541245.185501</v>
      </c>
      <c r="F11">
        <v>10901546443.705502</v>
      </c>
      <c r="G11">
        <v>35832209563.071495</v>
      </c>
      <c r="H11">
        <v>4292345336.5049992</v>
      </c>
      <c r="I11">
        <v>9532830197.7740002</v>
      </c>
      <c r="J11">
        <v>8862757641.5279217</v>
      </c>
      <c r="K11">
        <v>97491890586.134995</v>
      </c>
      <c r="L11">
        <v>14353007744.871902</v>
      </c>
      <c r="M11">
        <v>5506549187.4353991</v>
      </c>
      <c r="N11">
        <v>4546303251.6768999</v>
      </c>
      <c r="O11">
        <v>4284839362.2709494</v>
      </c>
      <c r="P11">
        <v>50173156.829330005</v>
      </c>
      <c r="Q11">
        <v>4719113621.5626001</v>
      </c>
      <c r="R11">
        <v>15217013789.223999</v>
      </c>
      <c r="T11">
        <v>2018</v>
      </c>
      <c r="U11">
        <v>228480491111.24997</v>
      </c>
      <c r="V11">
        <v>161464933793.88422</v>
      </c>
      <c r="W11">
        <v>84212541245.185501</v>
      </c>
      <c r="X11">
        <v>10901546443.705502</v>
      </c>
      <c r="Y11">
        <v>35832209563.071495</v>
      </c>
      <c r="Z11">
        <v>4292345336.5049992</v>
      </c>
      <c r="AA11">
        <v>9532830197.7740002</v>
      </c>
      <c r="AB11">
        <v>8862757641.5279217</v>
      </c>
      <c r="AC11">
        <v>97491890586.134995</v>
      </c>
      <c r="AD11">
        <v>14353007744.871902</v>
      </c>
      <c r="AE11">
        <v>5506549187.4353991</v>
      </c>
      <c r="AF11">
        <v>4546303251.6768999</v>
      </c>
      <c r="AG11">
        <v>4284839362.2709494</v>
      </c>
      <c r="AH11">
        <v>50173156.829330005</v>
      </c>
      <c r="AI11">
        <v>4719113621.5626001</v>
      </c>
      <c r="AJ11">
        <v>15217013789.223999</v>
      </c>
      <c r="AL11">
        <v>2018</v>
      </c>
      <c r="AM11">
        <v>228480491111.24997</v>
      </c>
      <c r="AN11">
        <v>161464933793.88422</v>
      </c>
      <c r="AO11">
        <v>84212541245.185501</v>
      </c>
      <c r="AP11">
        <v>10901546443.705502</v>
      </c>
      <c r="AQ11">
        <v>35832209563.071495</v>
      </c>
      <c r="AR11">
        <v>4292345336.5049992</v>
      </c>
      <c r="AS11">
        <v>9532830197.7740002</v>
      </c>
      <c r="AT11">
        <v>8862757641.5279217</v>
      </c>
      <c r="AU11">
        <v>97491890586.134995</v>
      </c>
      <c r="AV11">
        <v>14353007744.871902</v>
      </c>
      <c r="AW11">
        <v>5506549187.4353991</v>
      </c>
      <c r="AX11">
        <v>4546303251.6768999</v>
      </c>
      <c r="AY11">
        <v>4284839362.2709494</v>
      </c>
      <c r="AZ11">
        <v>50173156.829330005</v>
      </c>
      <c r="BA11">
        <v>4719113621.5626001</v>
      </c>
      <c r="BB11">
        <v>15217013789.223999</v>
      </c>
    </row>
    <row r="12" spans="1:55" x14ac:dyDescent="0.25">
      <c r="B12">
        <v>2019</v>
      </c>
      <c r="C12">
        <v>278414555681.19</v>
      </c>
      <c r="D12">
        <v>193318492114.72348</v>
      </c>
      <c r="E12">
        <v>95238309577.903488</v>
      </c>
      <c r="F12">
        <v>17858143907.925751</v>
      </c>
      <c r="G12">
        <v>47637379559.2575</v>
      </c>
      <c r="H12">
        <v>4795387703.0183001</v>
      </c>
      <c r="I12">
        <v>14738713135.619999</v>
      </c>
      <c r="J12">
        <v>20813082615.188</v>
      </c>
      <c r="K12">
        <v>114706332105.60498</v>
      </c>
      <c r="L12">
        <v>17561451539.2869</v>
      </c>
      <c r="M12">
        <v>10073894168.43615</v>
      </c>
      <c r="N12">
        <v>5519542564.0445995</v>
      </c>
      <c r="O12">
        <v>8342252451.2141495</v>
      </c>
      <c r="P12">
        <v>84113982.717800006</v>
      </c>
      <c r="Q12">
        <v>8146579788.9299984</v>
      </c>
      <c r="R12">
        <v>25900932532.737</v>
      </c>
      <c r="T12">
        <v>2019</v>
      </c>
      <c r="U12">
        <v>278414555681.19</v>
      </c>
      <c r="V12">
        <v>193318492114.72348</v>
      </c>
      <c r="W12">
        <v>95238309577.903488</v>
      </c>
      <c r="X12">
        <v>17858143907.925751</v>
      </c>
      <c r="Y12">
        <v>47637379559.2575</v>
      </c>
      <c r="Z12">
        <v>4795387703.0183001</v>
      </c>
      <c r="AA12">
        <v>14738713135.619999</v>
      </c>
      <c r="AB12">
        <v>20813082615.188</v>
      </c>
      <c r="AC12">
        <v>114706332105.60498</v>
      </c>
      <c r="AD12">
        <v>17561451539.2869</v>
      </c>
      <c r="AE12">
        <v>10073894168.43615</v>
      </c>
      <c r="AF12">
        <v>5519542564.0445995</v>
      </c>
      <c r="AG12">
        <v>8342252451.2141495</v>
      </c>
      <c r="AH12">
        <v>84113982.717800006</v>
      </c>
      <c r="AI12">
        <v>8146579788.9299984</v>
      </c>
      <c r="AJ12">
        <v>25900932532.737</v>
      </c>
      <c r="AL12">
        <v>2019</v>
      </c>
      <c r="AM12">
        <v>278414555681.19</v>
      </c>
      <c r="AN12">
        <v>193318492114.72348</v>
      </c>
      <c r="AO12">
        <v>95238309577.903488</v>
      </c>
      <c r="AP12">
        <v>17858143907.925751</v>
      </c>
      <c r="AQ12">
        <v>47637379559.2575</v>
      </c>
      <c r="AR12">
        <v>4795387703.0183001</v>
      </c>
      <c r="AS12">
        <v>14738713135.619999</v>
      </c>
      <c r="AT12">
        <v>20813082615.188</v>
      </c>
      <c r="AU12">
        <v>114706332105.60498</v>
      </c>
      <c r="AV12">
        <v>17561451539.2869</v>
      </c>
      <c r="AW12">
        <v>10073894168.43615</v>
      </c>
      <c r="AX12">
        <v>5519542564.0445995</v>
      </c>
      <c r="AY12">
        <v>8342252451.2141495</v>
      </c>
      <c r="AZ12">
        <v>84113982.717800006</v>
      </c>
      <c r="BA12">
        <v>8146579788.9299984</v>
      </c>
      <c r="BB12">
        <v>25900932532.737</v>
      </c>
    </row>
    <row r="13" spans="1:55" x14ac:dyDescent="0.25">
      <c r="B13">
        <v>2020</v>
      </c>
      <c r="C13">
        <v>352528698901.88995</v>
      </c>
      <c r="D13">
        <v>219658727809.5885</v>
      </c>
      <c r="E13">
        <v>100918739570.96552</v>
      </c>
      <c r="F13">
        <v>23788033710.952499</v>
      </c>
      <c r="G13">
        <v>53563650438.621498</v>
      </c>
      <c r="H13">
        <v>4899107122.0216503</v>
      </c>
      <c r="I13">
        <v>20710827540.629997</v>
      </c>
      <c r="J13">
        <v>46381299121.503204</v>
      </c>
      <c r="K13">
        <v>144694723294.13998</v>
      </c>
      <c r="L13">
        <v>20087950963.653</v>
      </c>
      <c r="M13">
        <v>11553004653.7425</v>
      </c>
      <c r="N13">
        <v>6198348013.5247993</v>
      </c>
      <c r="O13">
        <v>14287601632.370848</v>
      </c>
      <c r="P13">
        <v>110260364.4668</v>
      </c>
      <c r="Q13">
        <v>10051429361.36985</v>
      </c>
      <c r="R13">
        <v>31995553490.169998</v>
      </c>
      <c r="S13">
        <f>SUM(C13:R13)</f>
        <v>1061427955989.6107</v>
      </c>
      <c r="T13">
        <v>2020</v>
      </c>
      <c r="U13">
        <v>352528698901.88995</v>
      </c>
      <c r="V13">
        <v>219658727809.5885</v>
      </c>
      <c r="W13">
        <v>100918739570.96552</v>
      </c>
      <c r="X13">
        <v>23788033710.952499</v>
      </c>
      <c r="Y13">
        <v>53563650438.621498</v>
      </c>
      <c r="Z13">
        <v>4899107122.0216503</v>
      </c>
      <c r="AA13">
        <v>20710827540.629997</v>
      </c>
      <c r="AB13">
        <v>46381299121.503204</v>
      </c>
      <c r="AC13">
        <v>144694723294.13998</v>
      </c>
      <c r="AD13">
        <v>20087950963.653</v>
      </c>
      <c r="AE13">
        <v>11553004653.7425</v>
      </c>
      <c r="AF13">
        <v>6198348013.5247993</v>
      </c>
      <c r="AG13">
        <v>14287601632.370848</v>
      </c>
      <c r="AH13">
        <v>110260364.4668</v>
      </c>
      <c r="AI13">
        <v>10051429361.36985</v>
      </c>
      <c r="AJ13">
        <v>31995553490.169998</v>
      </c>
      <c r="AK13">
        <f>SUM(U13:AJ13)</f>
        <v>1061427955989.6107</v>
      </c>
      <c r="AL13">
        <v>2020</v>
      </c>
      <c r="AM13">
        <v>352528698901.88995</v>
      </c>
      <c r="AN13">
        <v>219658727809.5885</v>
      </c>
      <c r="AO13">
        <v>100918739570.96552</v>
      </c>
      <c r="AP13">
        <v>23788033710.952499</v>
      </c>
      <c r="AQ13">
        <v>53563650438.621498</v>
      </c>
      <c r="AR13">
        <v>4899107122.0216503</v>
      </c>
      <c r="AS13">
        <v>20710827540.629997</v>
      </c>
      <c r="AT13">
        <v>46381299121.503204</v>
      </c>
      <c r="AU13">
        <v>144694723294.13998</v>
      </c>
      <c r="AV13">
        <v>20087950963.653</v>
      </c>
      <c r="AW13">
        <v>11553004653.7425</v>
      </c>
      <c r="AX13">
        <v>6198348013.5247993</v>
      </c>
      <c r="AY13">
        <v>14287601632.370848</v>
      </c>
      <c r="AZ13">
        <v>110260364.4668</v>
      </c>
      <c r="BA13">
        <v>10051429361.36985</v>
      </c>
      <c r="BB13">
        <v>31995553490.169998</v>
      </c>
      <c r="BC13">
        <f>SUM(AM13:BB13)</f>
        <v>1061427955989.6107</v>
      </c>
    </row>
    <row r="14" spans="1:55" x14ac:dyDescent="0.25">
      <c r="B14">
        <v>2021</v>
      </c>
      <c r="C14">
        <v>398299676817.92993</v>
      </c>
      <c r="D14">
        <v>231801643036.008</v>
      </c>
      <c r="E14">
        <v>103318006136.77049</v>
      </c>
      <c r="F14">
        <v>25320205589.827499</v>
      </c>
      <c r="G14">
        <v>101860326119.36598</v>
      </c>
      <c r="H14">
        <v>5023036276.1103001</v>
      </c>
      <c r="I14">
        <v>22784943221.239998</v>
      </c>
      <c r="J14">
        <v>50132804501.829193</v>
      </c>
      <c r="K14">
        <v>189778170674.94998</v>
      </c>
      <c r="L14">
        <v>21656691605.753998</v>
      </c>
      <c r="M14">
        <v>15504173170.79085</v>
      </c>
      <c r="N14">
        <v>6477945184.8769007</v>
      </c>
      <c r="O14">
        <v>15709842708.720999</v>
      </c>
      <c r="P14">
        <v>306183790.04374993</v>
      </c>
      <c r="Q14">
        <v>10843924600.794451</v>
      </c>
      <c r="R14">
        <v>68197281827.518997</v>
      </c>
      <c r="S14">
        <f t="shared" ref="S14:S43" si="0">SUM(C14:R14)</f>
        <v>1267014855262.5313</v>
      </c>
      <c r="T14">
        <v>2021</v>
      </c>
      <c r="U14">
        <v>396933697844.63995</v>
      </c>
      <c r="V14">
        <v>232310350886.9985</v>
      </c>
      <c r="W14">
        <v>103624718623.49251</v>
      </c>
      <c r="X14">
        <v>25315032196.080002</v>
      </c>
      <c r="Y14">
        <v>101663047980.89699</v>
      </c>
      <c r="Z14">
        <v>5024839149.9854994</v>
      </c>
      <c r="AA14">
        <v>22769467532.949997</v>
      </c>
      <c r="AB14">
        <v>50285325135.257996</v>
      </c>
      <c r="AC14">
        <v>189884539927.60001</v>
      </c>
      <c r="AD14">
        <v>21668537585.781002</v>
      </c>
      <c r="AE14">
        <v>15548943230.85285</v>
      </c>
      <c r="AF14">
        <v>6497539016.7575998</v>
      </c>
      <c r="AG14">
        <v>15757637265.362999</v>
      </c>
      <c r="AH14">
        <v>305775410.81209999</v>
      </c>
      <c r="AI14">
        <v>10872955525.165949</v>
      </c>
      <c r="AJ14">
        <v>68387748171.810997</v>
      </c>
      <c r="AK14">
        <f t="shared" ref="AK14:AK43" si="1">SUM(U14:AJ14)</f>
        <v>1266850155484.4448</v>
      </c>
      <c r="AL14">
        <v>2021</v>
      </c>
      <c r="AM14">
        <v>396925864370.12994</v>
      </c>
      <c r="AN14">
        <v>232312070792.54849</v>
      </c>
      <c r="AO14">
        <v>103625655668.64751</v>
      </c>
      <c r="AP14">
        <v>25315070715.990002</v>
      </c>
      <c r="AQ14">
        <v>101663967282.56248</v>
      </c>
      <c r="AR14">
        <v>5024922663.8324003</v>
      </c>
      <c r="AS14">
        <v>22769673433.099998</v>
      </c>
      <c r="AT14">
        <v>50285779834.679588</v>
      </c>
      <c r="AU14">
        <v>189886637721.29999</v>
      </c>
      <c r="AV14">
        <v>21668769877.986</v>
      </c>
      <c r="AW14">
        <v>15549083833.7913</v>
      </c>
      <c r="AX14">
        <v>6497331237.1057987</v>
      </c>
      <c r="AY14">
        <v>15757779763.589497</v>
      </c>
      <c r="AZ14">
        <v>305779318.27945</v>
      </c>
      <c r="BA14">
        <v>10873091921.618099</v>
      </c>
      <c r="BB14">
        <v>68388366586.200996</v>
      </c>
      <c r="BC14">
        <f t="shared" ref="BC14:BC43" si="2">SUM(AM14:BB14)</f>
        <v>1266849845021.3616</v>
      </c>
    </row>
    <row r="15" spans="1:55" x14ac:dyDescent="0.25">
      <c r="B15">
        <v>2022</v>
      </c>
      <c r="C15">
        <v>547937423320.43994</v>
      </c>
      <c r="D15">
        <v>283852132083.76654</v>
      </c>
      <c r="E15">
        <v>126773961667.605</v>
      </c>
      <c r="F15">
        <v>31160266111.754997</v>
      </c>
      <c r="G15">
        <v>193446781984.79996</v>
      </c>
      <c r="H15">
        <v>6095687665.7610493</v>
      </c>
      <c r="I15">
        <v>32573471526.560001</v>
      </c>
      <c r="J15">
        <v>62504561330.565994</v>
      </c>
      <c r="K15">
        <v>249676411254.10001</v>
      </c>
      <c r="L15">
        <v>26825072736.933002</v>
      </c>
      <c r="M15">
        <v>20919645199.030499</v>
      </c>
      <c r="N15">
        <v>9220041595.0303478</v>
      </c>
      <c r="O15">
        <v>20172993144.100998</v>
      </c>
      <c r="P15">
        <v>619428124.43264997</v>
      </c>
      <c r="Q15">
        <v>13409463899.918249</v>
      </c>
      <c r="R15">
        <v>90325950282.151001</v>
      </c>
      <c r="S15">
        <f t="shared" si="0"/>
        <v>1715513291926.9502</v>
      </c>
      <c r="T15">
        <v>2022</v>
      </c>
      <c r="U15">
        <v>547937423320.43994</v>
      </c>
      <c r="V15">
        <v>283852132083.76654</v>
      </c>
      <c r="W15">
        <v>126773961667.605</v>
      </c>
      <c r="X15">
        <v>31160266111.754997</v>
      </c>
      <c r="Y15">
        <v>193446781984.79996</v>
      </c>
      <c r="Z15">
        <v>6095687665.7610493</v>
      </c>
      <c r="AA15">
        <v>32573471526.560001</v>
      </c>
      <c r="AB15">
        <v>62504561330.565994</v>
      </c>
      <c r="AC15">
        <v>249676411254.10001</v>
      </c>
      <c r="AD15">
        <v>26825072736.933002</v>
      </c>
      <c r="AE15">
        <v>20919645199.030499</v>
      </c>
      <c r="AF15">
        <v>9220041595.0303478</v>
      </c>
      <c r="AG15">
        <v>20172993144.100998</v>
      </c>
      <c r="AH15">
        <v>619428124.43264997</v>
      </c>
      <c r="AI15">
        <v>13409463899.918249</v>
      </c>
      <c r="AJ15">
        <v>90325950282.151001</v>
      </c>
      <c r="AK15">
        <f t="shared" si="1"/>
        <v>1715513291926.9502</v>
      </c>
      <c r="AL15">
        <v>2022</v>
      </c>
      <c r="AM15">
        <v>547937423320.43994</v>
      </c>
      <c r="AN15">
        <v>283852132083.76654</v>
      </c>
      <c r="AO15">
        <v>126773961667.605</v>
      </c>
      <c r="AP15">
        <v>31160266111.754997</v>
      </c>
      <c r="AQ15">
        <v>193446781984.79996</v>
      </c>
      <c r="AR15">
        <v>6095687665.7610493</v>
      </c>
      <c r="AS15">
        <v>32573471526.560001</v>
      </c>
      <c r="AT15">
        <v>62504561330.565994</v>
      </c>
      <c r="AU15">
        <v>249676411254.10001</v>
      </c>
      <c r="AV15">
        <v>26825072736.933002</v>
      </c>
      <c r="AW15">
        <v>20919645199.030499</v>
      </c>
      <c r="AX15">
        <v>9220041595.0303478</v>
      </c>
      <c r="AY15">
        <v>20172993144.100998</v>
      </c>
      <c r="AZ15">
        <v>619428124.43264997</v>
      </c>
      <c r="BA15">
        <v>13409463899.918249</v>
      </c>
      <c r="BB15">
        <v>90325950282.151001</v>
      </c>
      <c r="BC15">
        <f t="shared" si="2"/>
        <v>1715513291926.9502</v>
      </c>
    </row>
    <row r="16" spans="1:55" x14ac:dyDescent="0.25">
      <c r="B16">
        <v>2023</v>
      </c>
      <c r="C16">
        <v>629288998700.30994</v>
      </c>
      <c r="D16">
        <v>310671971306.74353</v>
      </c>
      <c r="E16">
        <v>134819707050.015</v>
      </c>
      <c r="F16">
        <v>34086873692.520008</v>
      </c>
      <c r="G16">
        <v>237948997322.30493</v>
      </c>
      <c r="H16">
        <v>6471780492.6079998</v>
      </c>
      <c r="I16">
        <v>36589747424.940002</v>
      </c>
      <c r="J16">
        <v>67457895670.73439</v>
      </c>
      <c r="K16">
        <v>286402975557.89996</v>
      </c>
      <c r="L16">
        <v>29202564314.727001</v>
      </c>
      <c r="M16">
        <v>24338282669.141998</v>
      </c>
      <c r="N16">
        <v>9840909160.8124504</v>
      </c>
      <c r="O16">
        <v>23339392839.234497</v>
      </c>
      <c r="P16">
        <v>914620562.46205008</v>
      </c>
      <c r="Q16">
        <v>14364545489.801102</v>
      </c>
      <c r="R16">
        <v>100286925549.056</v>
      </c>
      <c r="S16">
        <f t="shared" si="0"/>
        <v>1946026187803.3108</v>
      </c>
      <c r="T16">
        <v>2023</v>
      </c>
      <c r="U16">
        <v>625184883126.86987</v>
      </c>
      <c r="V16">
        <v>313702137701.88</v>
      </c>
      <c r="W16">
        <v>136548287845.92</v>
      </c>
      <c r="X16">
        <v>33765452921.7225</v>
      </c>
      <c r="Y16">
        <v>236779516353.78494</v>
      </c>
      <c r="Z16">
        <v>6499969908.0194998</v>
      </c>
      <c r="AA16">
        <v>36552754678.589996</v>
      </c>
      <c r="AB16">
        <v>68353638545.466805</v>
      </c>
      <c r="AC16">
        <v>286862109868.19995</v>
      </c>
      <c r="AD16">
        <v>29331637731.216</v>
      </c>
      <c r="AE16">
        <v>24603807225.913506</v>
      </c>
      <c r="AF16">
        <v>9969849230.4498482</v>
      </c>
      <c r="AG16">
        <v>23658628329.080498</v>
      </c>
      <c r="AH16">
        <v>904546124.38540006</v>
      </c>
      <c r="AI16">
        <v>14531764589.779951</v>
      </c>
      <c r="AJ16">
        <v>101487251406.42801</v>
      </c>
      <c r="AK16">
        <f t="shared" si="1"/>
        <v>1948736235587.7073</v>
      </c>
      <c r="AL16">
        <v>2023</v>
      </c>
      <c r="AM16">
        <v>833888928615.38977</v>
      </c>
      <c r="AN16">
        <v>418435420727.99103</v>
      </c>
      <c r="AO16">
        <v>182148685439.94</v>
      </c>
      <c r="AP16">
        <v>45138021283.822502</v>
      </c>
      <c r="AQ16">
        <v>317822519776.25995</v>
      </c>
      <c r="AR16">
        <v>8685902551.2186489</v>
      </c>
      <c r="AS16">
        <v>48754515490.330002</v>
      </c>
      <c r="AT16">
        <v>91196365067.729202</v>
      </c>
      <c r="AU16">
        <v>383557977473.49994</v>
      </c>
      <c r="AV16">
        <v>39173375636.964005</v>
      </c>
      <c r="AW16">
        <v>32835624520.588501</v>
      </c>
      <c r="AX16">
        <v>13328689470.111399</v>
      </c>
      <c r="AY16">
        <v>31647505388.2925</v>
      </c>
      <c r="AZ16">
        <v>1215388187.4981999</v>
      </c>
      <c r="BA16">
        <v>19572057126.544495</v>
      </c>
      <c r="BB16">
        <v>135475624393.07399</v>
      </c>
      <c r="BC16">
        <f t="shared" si="2"/>
        <v>2602876601149.2539</v>
      </c>
    </row>
    <row r="17" spans="2:55" x14ac:dyDescent="0.25">
      <c r="B17">
        <v>2024</v>
      </c>
      <c r="C17">
        <v>719486352652.79993</v>
      </c>
      <c r="D17">
        <v>348560905518.90448</v>
      </c>
      <c r="E17">
        <v>147891261022.155</v>
      </c>
      <c r="F17">
        <v>39389835155.715004</v>
      </c>
      <c r="G17">
        <v>276758640543.82495</v>
      </c>
      <c r="H17">
        <v>7175113899.0510502</v>
      </c>
      <c r="I17">
        <v>41019391765.520004</v>
      </c>
      <c r="J17">
        <v>76222412135.094803</v>
      </c>
      <c r="K17">
        <v>370285867201.75</v>
      </c>
      <c r="L17">
        <v>33813398919.456001</v>
      </c>
      <c r="M17">
        <v>30618558510.754498</v>
      </c>
      <c r="N17">
        <v>10987429039.390999</v>
      </c>
      <c r="O17">
        <v>29011140587.771996</v>
      </c>
      <c r="P17">
        <v>1437905588.0425</v>
      </c>
      <c r="Q17">
        <v>15925101298.971449</v>
      </c>
      <c r="R17">
        <v>112738703199.46899</v>
      </c>
      <c r="S17">
        <f t="shared" si="0"/>
        <v>2261322017038.6719</v>
      </c>
      <c r="T17">
        <v>2024</v>
      </c>
      <c r="U17">
        <v>726244905045.56995</v>
      </c>
      <c r="V17">
        <v>362402397628.43701</v>
      </c>
      <c r="W17">
        <v>154545022300.36499</v>
      </c>
      <c r="X17">
        <v>39718057418.82</v>
      </c>
      <c r="Y17">
        <v>281752139881.05499</v>
      </c>
      <c r="Z17">
        <v>7400891288.4119987</v>
      </c>
      <c r="AA17">
        <v>42023098490.389999</v>
      </c>
      <c r="AB17">
        <v>80026380177.86319</v>
      </c>
      <c r="AC17">
        <v>335140591726.34998</v>
      </c>
      <c r="AD17">
        <v>34700675068.709999</v>
      </c>
      <c r="AE17">
        <v>32047824974.022007</v>
      </c>
      <c r="AF17">
        <v>11479002475.056551</v>
      </c>
      <c r="AG17">
        <v>30404544463.387493</v>
      </c>
      <c r="AH17">
        <v>1270213076.90975</v>
      </c>
      <c r="AI17">
        <v>16597371742.874098</v>
      </c>
      <c r="AJ17">
        <v>117676452565.98201</v>
      </c>
      <c r="AK17">
        <f t="shared" si="1"/>
        <v>2273429568324.2041</v>
      </c>
      <c r="AL17">
        <v>2024</v>
      </c>
      <c r="AM17">
        <v>1033565339102.9399</v>
      </c>
      <c r="AN17">
        <v>516686205298.81946</v>
      </c>
      <c r="AO17">
        <v>221553730729.28995</v>
      </c>
      <c r="AP17">
        <v>57285195712.470001</v>
      </c>
      <c r="AQ17">
        <v>411793662662.245</v>
      </c>
      <c r="AR17">
        <v>10612652786.505798</v>
      </c>
      <c r="AS17">
        <v>60012956921.900002</v>
      </c>
      <c r="AT17">
        <v>123805862274.8036</v>
      </c>
      <c r="AU17">
        <v>481564513340.54999</v>
      </c>
      <c r="AV17">
        <v>50013833859.647995</v>
      </c>
      <c r="AW17">
        <v>48526362764.236504</v>
      </c>
      <c r="AX17">
        <v>16493423343.365498</v>
      </c>
      <c r="AY17">
        <v>44062086100.770493</v>
      </c>
      <c r="AZ17">
        <v>1866292302.3246498</v>
      </c>
      <c r="BA17">
        <v>24483857306.938499</v>
      </c>
      <c r="BB17">
        <v>168898847978.46002</v>
      </c>
      <c r="BC17">
        <f t="shared" si="2"/>
        <v>3271224822485.2671</v>
      </c>
    </row>
    <row r="18" spans="2:55" x14ac:dyDescent="0.25">
      <c r="B18">
        <v>2025</v>
      </c>
      <c r="C18">
        <v>800092725246.11987</v>
      </c>
      <c r="D18">
        <v>383475240643.60046</v>
      </c>
      <c r="E18">
        <v>159728014430.23502</v>
      </c>
      <c r="F18">
        <v>44779292245.709999</v>
      </c>
      <c r="G18">
        <v>318915239047.84497</v>
      </c>
      <c r="H18">
        <v>7826493783.4496994</v>
      </c>
      <c r="I18">
        <v>44811854686.299995</v>
      </c>
      <c r="J18">
        <v>85391856759.9888</v>
      </c>
      <c r="K18">
        <v>465088415096.20001</v>
      </c>
      <c r="L18">
        <v>39541264970.832001</v>
      </c>
      <c r="M18">
        <v>37921560055.587006</v>
      </c>
      <c r="N18">
        <v>12139062149.58465</v>
      </c>
      <c r="O18">
        <v>34115895810.499996</v>
      </c>
      <c r="P18">
        <v>2203315634.42665</v>
      </c>
      <c r="Q18">
        <v>17734337847.309448</v>
      </c>
      <c r="R18">
        <v>124617920485.045</v>
      </c>
      <c r="S18">
        <f t="shared" si="0"/>
        <v>2578382488892.7334</v>
      </c>
      <c r="T18">
        <v>2025</v>
      </c>
      <c r="U18">
        <v>840648607747.82996</v>
      </c>
      <c r="V18">
        <v>423011527747.71753</v>
      </c>
      <c r="W18">
        <v>177679407926.22</v>
      </c>
      <c r="X18">
        <v>47330920662.052505</v>
      </c>
      <c r="Y18">
        <v>339208874205.15997</v>
      </c>
      <c r="Z18">
        <v>8558912779.8762493</v>
      </c>
      <c r="AA18">
        <v>48606407358.369995</v>
      </c>
      <c r="AB18">
        <v>95814632187.24118</v>
      </c>
      <c r="AC18">
        <v>395633607671.25</v>
      </c>
      <c r="AD18">
        <v>42818700188.736</v>
      </c>
      <c r="AE18">
        <v>42380569389.014999</v>
      </c>
      <c r="AF18">
        <v>13509391921.556995</v>
      </c>
      <c r="AG18">
        <v>38210318034.483002</v>
      </c>
      <c r="AH18">
        <v>1939604211.4430997</v>
      </c>
      <c r="AI18">
        <v>19906326297.637501</v>
      </c>
      <c r="AJ18">
        <v>138625669271.02798</v>
      </c>
      <c r="AK18">
        <f t="shared" si="1"/>
        <v>2673883477599.6167</v>
      </c>
      <c r="AL18">
        <v>2025</v>
      </c>
      <c r="AM18">
        <v>1215812865850.1099</v>
      </c>
      <c r="AN18">
        <v>607844236675.50439</v>
      </c>
      <c r="AO18">
        <v>259452321077.62497</v>
      </c>
      <c r="AP18">
        <v>71478073307.767502</v>
      </c>
      <c r="AQ18">
        <v>507638997465.10492</v>
      </c>
      <c r="AR18">
        <v>12398693786.363949</v>
      </c>
      <c r="AS18">
        <v>69817589406.819992</v>
      </c>
      <c r="AT18">
        <v>160859891071.47198</v>
      </c>
      <c r="AU18">
        <v>580965695921.09985</v>
      </c>
      <c r="AV18">
        <v>65952668893.121994</v>
      </c>
      <c r="AW18">
        <v>67641360911.533493</v>
      </c>
      <c r="AX18">
        <v>20049742542.535999</v>
      </c>
      <c r="AY18">
        <v>57066907013.738998</v>
      </c>
      <c r="AZ18">
        <v>6456168888.7387505</v>
      </c>
      <c r="BA18">
        <v>36194822633.599495</v>
      </c>
      <c r="BB18">
        <v>204922109840.07004</v>
      </c>
      <c r="BC18">
        <f t="shared" si="2"/>
        <v>3944552145285.2061</v>
      </c>
    </row>
    <row r="19" spans="2:55" x14ac:dyDescent="0.25">
      <c r="B19">
        <v>2026</v>
      </c>
      <c r="C19">
        <v>882896498880.92981</v>
      </c>
      <c r="D19">
        <v>417295312716.98401</v>
      </c>
      <c r="E19">
        <v>171737327555.70001</v>
      </c>
      <c r="F19">
        <v>51026656803.457504</v>
      </c>
      <c r="G19">
        <v>365905554403.31995</v>
      </c>
      <c r="H19">
        <v>8480481738.6950493</v>
      </c>
      <c r="I19">
        <v>48487052610.219994</v>
      </c>
      <c r="J19">
        <v>95671226315.095215</v>
      </c>
      <c r="K19">
        <v>567075036439.29993</v>
      </c>
      <c r="L19">
        <v>47521195044.705002</v>
      </c>
      <c r="M19">
        <v>47488740392.593498</v>
      </c>
      <c r="N19">
        <v>13381546204.946148</v>
      </c>
      <c r="O19">
        <v>40103013876.054497</v>
      </c>
      <c r="P19">
        <v>3404116446.5959496</v>
      </c>
      <c r="Q19">
        <v>19975907264.855999</v>
      </c>
      <c r="R19">
        <v>137750472331.39899</v>
      </c>
      <c r="S19">
        <f t="shared" si="0"/>
        <v>2918200139024.8516</v>
      </c>
      <c r="T19">
        <v>2026</v>
      </c>
      <c r="U19">
        <v>965979149021.03992</v>
      </c>
      <c r="V19">
        <v>486578135264.87402</v>
      </c>
      <c r="W19">
        <v>202274189995.36502</v>
      </c>
      <c r="X19">
        <v>55372613181.187508</v>
      </c>
      <c r="Y19">
        <v>401566644087.46497</v>
      </c>
      <c r="Z19">
        <v>9824376333.107399</v>
      </c>
      <c r="AA19">
        <v>56053726669.119995</v>
      </c>
      <c r="AB19">
        <v>114834672226.40678</v>
      </c>
      <c r="AC19">
        <v>452614866895.29999</v>
      </c>
      <c r="AD19">
        <v>54500307466.455002</v>
      </c>
      <c r="AE19">
        <v>56945846370.016502</v>
      </c>
      <c r="AF19">
        <v>15774314856.9335</v>
      </c>
      <c r="AG19">
        <v>48016791221.629997</v>
      </c>
      <c r="AH19">
        <v>2852512904.0199504</v>
      </c>
      <c r="AI19">
        <v>24199065177.3615</v>
      </c>
      <c r="AJ19">
        <v>162662108058.06998</v>
      </c>
      <c r="AK19">
        <f t="shared" si="1"/>
        <v>3110049319728.3521</v>
      </c>
      <c r="AL19">
        <v>2026</v>
      </c>
      <c r="AM19">
        <v>1336410643885.5598</v>
      </c>
      <c r="AN19">
        <v>663091739797.73999</v>
      </c>
      <c r="AO19">
        <v>286217292177.91504</v>
      </c>
      <c r="AP19">
        <v>92218666744.214996</v>
      </c>
      <c r="AQ19">
        <v>589799414366.65991</v>
      </c>
      <c r="AR19">
        <v>13426155198.461498</v>
      </c>
      <c r="AS19">
        <v>76021686538.439987</v>
      </c>
      <c r="AT19">
        <v>256317240920.88397</v>
      </c>
      <c r="AU19">
        <v>708709535261.29993</v>
      </c>
      <c r="AV19">
        <v>88880429545.407013</v>
      </c>
      <c r="AW19">
        <v>118006345918.73401</v>
      </c>
      <c r="AX19">
        <v>23173495446.9935</v>
      </c>
      <c r="AY19">
        <v>69964237881.4785</v>
      </c>
      <c r="AZ19">
        <v>17448737904.356998</v>
      </c>
      <c r="BA19">
        <v>57048980190.907501</v>
      </c>
      <c r="BB19">
        <v>241438519189.59998</v>
      </c>
      <c r="BC19">
        <f t="shared" si="2"/>
        <v>4638173120968.6523</v>
      </c>
    </row>
    <row r="20" spans="2:55" x14ac:dyDescent="0.25">
      <c r="B20">
        <v>2027</v>
      </c>
      <c r="C20">
        <v>965838130486.28992</v>
      </c>
      <c r="D20">
        <v>447755352673.01556</v>
      </c>
      <c r="E20">
        <v>182431192366.27499</v>
      </c>
      <c r="F20">
        <v>57337689225.712502</v>
      </c>
      <c r="G20">
        <v>415726033939.61499</v>
      </c>
      <c r="H20">
        <v>9151995415.5344009</v>
      </c>
      <c r="I20">
        <v>51815154616.339996</v>
      </c>
      <c r="J20">
        <v>106316688027.31879</v>
      </c>
      <c r="K20">
        <v>675444413746</v>
      </c>
      <c r="L20">
        <v>57377590810.325996</v>
      </c>
      <c r="M20">
        <v>59160020358.816002</v>
      </c>
      <c r="N20">
        <v>14622147544.376049</v>
      </c>
      <c r="O20">
        <v>46413178678.453995</v>
      </c>
      <c r="P20">
        <v>5260470860.5522995</v>
      </c>
      <c r="Q20">
        <v>22610672849.375999</v>
      </c>
      <c r="R20">
        <v>151717039309.53998</v>
      </c>
      <c r="S20">
        <f t="shared" si="0"/>
        <v>3268977770907.5415</v>
      </c>
      <c r="T20">
        <v>2027</v>
      </c>
      <c r="U20">
        <v>1091450933472.6299</v>
      </c>
      <c r="V20">
        <v>548702490703.68896</v>
      </c>
      <c r="W20">
        <v>226118220964.42499</v>
      </c>
      <c r="X20">
        <v>63925590131.865013</v>
      </c>
      <c r="Y20">
        <v>470063671330.8349</v>
      </c>
      <c r="Z20">
        <v>11097523432.80615</v>
      </c>
      <c r="AA20">
        <v>63577912049.650002</v>
      </c>
      <c r="AB20">
        <v>135393082411.55519</v>
      </c>
      <c r="AC20">
        <v>508361035717.54987</v>
      </c>
      <c r="AD20">
        <v>69560768756.520004</v>
      </c>
      <c r="AE20">
        <v>76200038724.576004</v>
      </c>
      <c r="AF20">
        <v>18161835127.642498</v>
      </c>
      <c r="AG20">
        <v>59049003293.839996</v>
      </c>
      <c r="AH20">
        <v>6051904334.0700502</v>
      </c>
      <c r="AI20">
        <v>29976881003.2155</v>
      </c>
      <c r="AJ20">
        <v>189280030394.36996</v>
      </c>
      <c r="AK20">
        <f t="shared" si="1"/>
        <v>3566970921849.2388</v>
      </c>
      <c r="AL20">
        <v>2027</v>
      </c>
      <c r="AM20">
        <v>1393722320440.7397</v>
      </c>
      <c r="AN20">
        <v>692700532374.40662</v>
      </c>
      <c r="AO20">
        <v>302747660717.73004</v>
      </c>
      <c r="AP20">
        <v>115099472145.24001</v>
      </c>
      <c r="AQ20">
        <v>656359286252.18494</v>
      </c>
      <c r="AR20">
        <v>15027546080.405998</v>
      </c>
      <c r="AS20">
        <v>79584014826.889999</v>
      </c>
      <c r="AT20">
        <v>354023011174.96399</v>
      </c>
      <c r="AU20">
        <v>902686761303.45007</v>
      </c>
      <c r="AV20">
        <v>118884970449.11703</v>
      </c>
      <c r="AW20">
        <v>201462297925.59006</v>
      </c>
      <c r="AX20">
        <v>26530150722.680496</v>
      </c>
      <c r="AY20">
        <v>81220203231.194992</v>
      </c>
      <c r="AZ20">
        <v>33464664582.903496</v>
      </c>
      <c r="BA20">
        <v>78041368883.377502</v>
      </c>
      <c r="BB20">
        <v>299055738731.06</v>
      </c>
      <c r="BC20">
        <f t="shared" si="2"/>
        <v>5350609999841.9355</v>
      </c>
    </row>
    <row r="21" spans="2:55" x14ac:dyDescent="0.25">
      <c r="B21">
        <v>2028</v>
      </c>
      <c r="C21">
        <v>1054134417984.7198</v>
      </c>
      <c r="D21">
        <v>475450572020.8725</v>
      </c>
      <c r="E21">
        <v>192496497235.16998</v>
      </c>
      <c r="F21">
        <v>64433944593.067505</v>
      </c>
      <c r="G21">
        <v>469734300600.70496</v>
      </c>
      <c r="H21">
        <v>10077787624.1698</v>
      </c>
      <c r="I21">
        <v>54992062373.889999</v>
      </c>
      <c r="J21">
        <v>118378159358.49161</v>
      </c>
      <c r="K21">
        <v>789324348400.04993</v>
      </c>
      <c r="L21">
        <v>69210440518.221008</v>
      </c>
      <c r="M21">
        <v>74312846798.268005</v>
      </c>
      <c r="N21">
        <v>16032888151.9695</v>
      </c>
      <c r="O21">
        <v>53811948652.931</v>
      </c>
      <c r="P21">
        <v>7884212711.0207996</v>
      </c>
      <c r="Q21">
        <v>26096573874.148499</v>
      </c>
      <c r="R21">
        <v>166979349417.87</v>
      </c>
      <c r="S21">
        <f t="shared" si="0"/>
        <v>3643350350315.5659</v>
      </c>
      <c r="T21">
        <v>2028</v>
      </c>
      <c r="U21">
        <v>1217064847645.26</v>
      </c>
      <c r="V21">
        <v>603873922093.125</v>
      </c>
      <c r="W21">
        <v>247656924732.21002</v>
      </c>
      <c r="X21">
        <v>72338984099.910004</v>
      </c>
      <c r="Y21">
        <v>538563506332.32489</v>
      </c>
      <c r="Z21">
        <v>12266121941.056099</v>
      </c>
      <c r="AA21">
        <v>70785322053.61998</v>
      </c>
      <c r="AB21">
        <v>157777885819.13599</v>
      </c>
      <c r="AC21">
        <v>558652862444.80005</v>
      </c>
      <c r="AD21">
        <v>87780067401.582001</v>
      </c>
      <c r="AE21">
        <v>103211606566.96501</v>
      </c>
      <c r="AF21">
        <v>20735310331.620495</v>
      </c>
      <c r="AG21">
        <v>72556195103.875</v>
      </c>
      <c r="AH21">
        <v>16679019052.066</v>
      </c>
      <c r="AI21">
        <v>36167495634.128998</v>
      </c>
      <c r="AJ21">
        <v>216633491203.43997</v>
      </c>
      <c r="AK21">
        <f t="shared" si="1"/>
        <v>4032743562455.1187</v>
      </c>
      <c r="AL21">
        <v>2028</v>
      </c>
      <c r="AM21">
        <v>1500682766796.8999</v>
      </c>
      <c r="AN21">
        <v>696122104001.37158</v>
      </c>
      <c r="AO21">
        <v>306864533032.41003</v>
      </c>
      <c r="AP21">
        <v>135472679573.22</v>
      </c>
      <c r="AQ21">
        <v>704724502930.03003</v>
      </c>
      <c r="AR21">
        <v>17335140214.811501</v>
      </c>
      <c r="AS21">
        <v>80206934821.419983</v>
      </c>
      <c r="AT21">
        <v>441826239218.65594</v>
      </c>
      <c r="AU21">
        <v>1115550055037.25</v>
      </c>
      <c r="AV21">
        <v>144622801995.138</v>
      </c>
      <c r="AW21">
        <v>282143620535.79004</v>
      </c>
      <c r="AX21">
        <v>30195193091.839996</v>
      </c>
      <c r="AY21">
        <v>90031158419.23349</v>
      </c>
      <c r="AZ21">
        <v>64423937589.291992</v>
      </c>
      <c r="BA21">
        <v>96535722246.124481</v>
      </c>
      <c r="BB21">
        <v>361082475426.86005</v>
      </c>
      <c r="BC21">
        <f t="shared" si="2"/>
        <v>6067819864930.3457</v>
      </c>
    </row>
    <row r="22" spans="2:55" x14ac:dyDescent="0.25">
      <c r="B22">
        <v>2029</v>
      </c>
      <c r="C22">
        <v>1159710038486.01</v>
      </c>
      <c r="D22">
        <v>509018327540.70752</v>
      </c>
      <c r="E22">
        <v>206106728931.37503</v>
      </c>
      <c r="F22">
        <v>73632843666.360001</v>
      </c>
      <c r="G22">
        <v>536687202146.94501</v>
      </c>
      <c r="H22">
        <v>11666961541.751699</v>
      </c>
      <c r="I22">
        <v>59194574576.519989</v>
      </c>
      <c r="J22">
        <v>132622729519.0032</v>
      </c>
      <c r="K22">
        <v>873153218481.69983</v>
      </c>
      <c r="L22">
        <v>83689707545.109009</v>
      </c>
      <c r="M22">
        <v>90767590272.098999</v>
      </c>
      <c r="N22">
        <v>17924281497.720497</v>
      </c>
      <c r="O22">
        <v>61884674096.836494</v>
      </c>
      <c r="P22">
        <v>11481258423.712799</v>
      </c>
      <c r="Q22">
        <v>31017018779.183998</v>
      </c>
      <c r="R22">
        <v>185958050220.08002</v>
      </c>
      <c r="S22">
        <f t="shared" si="0"/>
        <v>4044515205725.1143</v>
      </c>
      <c r="T22">
        <v>2029</v>
      </c>
      <c r="U22">
        <v>1344930371817.6897</v>
      </c>
      <c r="V22">
        <v>657480651493.26294</v>
      </c>
      <c r="W22">
        <v>271035685003.30496</v>
      </c>
      <c r="X22">
        <v>81900703994.175003</v>
      </c>
      <c r="Y22">
        <v>610450238108.23987</v>
      </c>
      <c r="Z22">
        <v>13548649546.817499</v>
      </c>
      <c r="AA22">
        <v>78584675154.73999</v>
      </c>
      <c r="AB22">
        <v>181609003671.02798</v>
      </c>
      <c r="AC22">
        <v>630290468788.3999</v>
      </c>
      <c r="AD22">
        <v>109640795131.755</v>
      </c>
      <c r="AE22">
        <v>135335065444.05902</v>
      </c>
      <c r="AF22">
        <v>23819465358.8395</v>
      </c>
      <c r="AG22">
        <v>86792569929.883987</v>
      </c>
      <c r="AH22">
        <v>36588780614.217499</v>
      </c>
      <c r="AI22">
        <v>45124516640.281502</v>
      </c>
      <c r="AJ22">
        <v>247127575666.10001</v>
      </c>
      <c r="AK22">
        <f t="shared" si="1"/>
        <v>4554259216362.793</v>
      </c>
      <c r="AL22">
        <v>2029</v>
      </c>
      <c r="AM22">
        <v>1644203784631.4998</v>
      </c>
      <c r="AN22">
        <v>698261415466.20007</v>
      </c>
      <c r="AO22">
        <v>312350865226.83002</v>
      </c>
      <c r="AP22">
        <v>154234909439.07748</v>
      </c>
      <c r="AQ22">
        <v>729559987318.09485</v>
      </c>
      <c r="AR22">
        <v>19560684399.130001</v>
      </c>
      <c r="AS22">
        <v>81840497234.319992</v>
      </c>
      <c r="AT22">
        <v>519525087511.39209</v>
      </c>
      <c r="AU22">
        <v>1323535568936</v>
      </c>
      <c r="AV22">
        <v>174669642821.55603</v>
      </c>
      <c r="AW22">
        <v>374531038527.16504</v>
      </c>
      <c r="AX22">
        <v>34003700487.235497</v>
      </c>
      <c r="AY22">
        <v>96549538098.520493</v>
      </c>
      <c r="AZ22">
        <v>90163217407.75351</v>
      </c>
      <c r="BA22">
        <v>108380639744.2545</v>
      </c>
      <c r="BB22">
        <v>423990474999.99005</v>
      </c>
      <c r="BC22">
        <f t="shared" si="2"/>
        <v>6785361052249.0195</v>
      </c>
    </row>
    <row r="23" spans="2:55" x14ac:dyDescent="0.25">
      <c r="B23">
        <v>2030</v>
      </c>
      <c r="C23">
        <v>1255795946125.4998</v>
      </c>
      <c r="D23">
        <v>535898676418.68005</v>
      </c>
      <c r="E23">
        <v>216971284442.16</v>
      </c>
      <c r="F23">
        <v>83634874985.722488</v>
      </c>
      <c r="G23">
        <v>598907227644.51001</v>
      </c>
      <c r="H23">
        <v>13901934294.460499</v>
      </c>
      <c r="I23">
        <v>62612925732.199997</v>
      </c>
      <c r="J23">
        <v>146442966725.23599</v>
      </c>
      <c r="K23">
        <v>956468835852.69995</v>
      </c>
      <c r="L23">
        <v>98844157170.513016</v>
      </c>
      <c r="M23">
        <v>109397247039.60001</v>
      </c>
      <c r="N23">
        <v>19854301042.712498</v>
      </c>
      <c r="O23">
        <v>70274999114.165985</v>
      </c>
      <c r="P23">
        <v>16048214763.0905</v>
      </c>
      <c r="Q23">
        <v>36372720168.070496</v>
      </c>
      <c r="R23">
        <v>204666732443.56998</v>
      </c>
      <c r="S23">
        <f t="shared" si="0"/>
        <v>4426093043962.8916</v>
      </c>
      <c r="T23">
        <v>2030</v>
      </c>
      <c r="U23">
        <v>1462407692978.0698</v>
      </c>
      <c r="V23">
        <v>698588467704.61353</v>
      </c>
      <c r="W23">
        <v>290245909513.96503</v>
      </c>
      <c r="X23">
        <v>90395570625.277496</v>
      </c>
      <c r="Y23">
        <v>673218364639.98999</v>
      </c>
      <c r="Z23">
        <v>17354913212.862499</v>
      </c>
      <c r="AA23">
        <v>84497184760.450012</v>
      </c>
      <c r="AB23">
        <v>206524151086.42398</v>
      </c>
      <c r="AC23">
        <v>725059439270.69995</v>
      </c>
      <c r="AD23">
        <v>132415808501.27701</v>
      </c>
      <c r="AE23">
        <v>180319311216.46652</v>
      </c>
      <c r="AF23">
        <v>26941882944.413502</v>
      </c>
      <c r="AG23">
        <v>101467753510.92099</v>
      </c>
      <c r="AH23">
        <v>64886021563.908501</v>
      </c>
      <c r="AI23">
        <v>54969934561.256996</v>
      </c>
      <c r="AJ23">
        <v>276265175355.16003</v>
      </c>
      <c r="AK23">
        <f t="shared" si="1"/>
        <v>5085557581445.7549</v>
      </c>
      <c r="AL23">
        <v>2030</v>
      </c>
      <c r="AM23">
        <v>1808882167991.0999</v>
      </c>
      <c r="AN23">
        <v>695339918867.99963</v>
      </c>
      <c r="AO23">
        <v>316143246463.53003</v>
      </c>
      <c r="AP23">
        <v>171552394197.60751</v>
      </c>
      <c r="AQ23">
        <v>747164644731.53003</v>
      </c>
      <c r="AR23">
        <v>21630027971.007496</v>
      </c>
      <c r="AS23">
        <v>83183701641.330002</v>
      </c>
      <c r="AT23">
        <v>586488012155.8999</v>
      </c>
      <c r="AU23">
        <v>1566442145347.3</v>
      </c>
      <c r="AV23">
        <v>204470406004.86002</v>
      </c>
      <c r="AW23">
        <v>462845561777.81995</v>
      </c>
      <c r="AX23">
        <v>37918643070.049004</v>
      </c>
      <c r="AY23">
        <v>102063691567.59998</v>
      </c>
      <c r="AZ23">
        <v>107532389886.619</v>
      </c>
      <c r="BA23">
        <v>114251530000.27051</v>
      </c>
      <c r="BB23">
        <v>482580263536.07001</v>
      </c>
      <c r="BC23">
        <f t="shared" si="2"/>
        <v>7508488745210.5938</v>
      </c>
    </row>
    <row r="24" spans="2:55" x14ac:dyDescent="0.25">
      <c r="B24">
        <v>2031</v>
      </c>
      <c r="C24">
        <v>1359625506478.3799</v>
      </c>
      <c r="D24">
        <v>558700948581.87451</v>
      </c>
      <c r="E24">
        <v>229669343450.655</v>
      </c>
      <c r="F24">
        <v>94576827051.630005</v>
      </c>
      <c r="G24">
        <v>671115693923.14001</v>
      </c>
      <c r="H24">
        <v>16946379405.063</v>
      </c>
      <c r="I24">
        <v>66598905805.679993</v>
      </c>
      <c r="J24">
        <v>161827191465.12399</v>
      </c>
      <c r="K24">
        <v>1056640182441.9501</v>
      </c>
      <c r="L24">
        <v>116094339335.22299</v>
      </c>
      <c r="M24">
        <v>131199523516.03499</v>
      </c>
      <c r="N24">
        <v>22243738890.999496</v>
      </c>
      <c r="O24">
        <v>78543162816.110992</v>
      </c>
      <c r="P24">
        <v>22094930201.545498</v>
      </c>
      <c r="Q24">
        <v>43057502630.935501</v>
      </c>
      <c r="R24">
        <v>226720931341.47998</v>
      </c>
      <c r="S24">
        <f t="shared" si="0"/>
        <v>4855655107335.8262</v>
      </c>
      <c r="T24">
        <v>2031</v>
      </c>
      <c r="U24">
        <v>1575761392718.9998</v>
      </c>
      <c r="V24">
        <v>723344731843.81799</v>
      </c>
      <c r="W24">
        <v>306993165587.44507</v>
      </c>
      <c r="X24">
        <v>100277259928.065</v>
      </c>
      <c r="Y24">
        <v>739721091851.76489</v>
      </c>
      <c r="Z24">
        <v>22409508314.788002</v>
      </c>
      <c r="AA24">
        <v>89653956097.700012</v>
      </c>
      <c r="AB24">
        <v>229981185740.452</v>
      </c>
      <c r="AC24">
        <v>880728942135.25</v>
      </c>
      <c r="AD24">
        <v>155184795435.80701</v>
      </c>
      <c r="AE24">
        <v>239532744462.57001</v>
      </c>
      <c r="AF24">
        <v>30057167124.564999</v>
      </c>
      <c r="AG24">
        <v>111368951330.42348</v>
      </c>
      <c r="AH24">
        <v>98426578633.367508</v>
      </c>
      <c r="AI24">
        <v>67644335145.167999</v>
      </c>
      <c r="AJ24">
        <v>304112496056.22998</v>
      </c>
      <c r="AK24">
        <f t="shared" si="1"/>
        <v>5675198302406.4141</v>
      </c>
      <c r="AL24">
        <v>2031</v>
      </c>
      <c r="AM24">
        <v>1999650022796.0999</v>
      </c>
      <c r="AN24">
        <v>726235858448.48254</v>
      </c>
      <c r="AO24">
        <v>342415835537.47504</v>
      </c>
      <c r="AP24">
        <v>187127481687.30002</v>
      </c>
      <c r="AQ24">
        <v>842323933224.20984</v>
      </c>
      <c r="AR24">
        <v>25406752115.621998</v>
      </c>
      <c r="AS24">
        <v>91167847679.019989</v>
      </c>
      <c r="AT24">
        <v>625379042465.38794</v>
      </c>
      <c r="AU24">
        <v>1899886442347.9995</v>
      </c>
      <c r="AV24">
        <v>250309308349.88998</v>
      </c>
      <c r="AW24">
        <v>561276657334.18506</v>
      </c>
      <c r="AX24">
        <v>42965827778.016495</v>
      </c>
      <c r="AY24">
        <v>103480838113.3765</v>
      </c>
      <c r="AZ24">
        <v>135229850404.77499</v>
      </c>
      <c r="BA24">
        <v>121069005369.38397</v>
      </c>
      <c r="BB24">
        <v>558676278286.15002</v>
      </c>
      <c r="BC24">
        <f t="shared" si="2"/>
        <v>8512600981937.375</v>
      </c>
    </row>
    <row r="25" spans="2:55" x14ac:dyDescent="0.25">
      <c r="B25">
        <v>2032</v>
      </c>
      <c r="C25">
        <v>1444372761368.1599</v>
      </c>
      <c r="D25">
        <v>569995431619.50757</v>
      </c>
      <c r="E25">
        <v>238740563433.04498</v>
      </c>
      <c r="F25">
        <v>104563064810.40752</v>
      </c>
      <c r="G25">
        <v>738048888933.95984</v>
      </c>
      <c r="H25">
        <v>20378679690.115002</v>
      </c>
      <c r="I25">
        <v>69540814874.470001</v>
      </c>
      <c r="J25">
        <v>175920136499.29602</v>
      </c>
      <c r="K25">
        <v>1159987870732.1497</v>
      </c>
      <c r="L25">
        <v>133211099101.50902</v>
      </c>
      <c r="M25">
        <v>154409864907.94797</v>
      </c>
      <c r="N25">
        <v>24592198282.872498</v>
      </c>
      <c r="O25">
        <v>86513503323.23999</v>
      </c>
      <c r="P25">
        <v>29180761660.7015</v>
      </c>
      <c r="Q25">
        <v>50033727717.265503</v>
      </c>
      <c r="R25">
        <v>250185601267.28</v>
      </c>
      <c r="S25">
        <f t="shared" si="0"/>
        <v>5249674968221.9277</v>
      </c>
      <c r="T25">
        <v>2032</v>
      </c>
      <c r="U25">
        <v>1653998726706.6001</v>
      </c>
      <c r="V25">
        <v>729325636483.53003</v>
      </c>
      <c r="W25">
        <v>322861832260.77002</v>
      </c>
      <c r="X25">
        <v>111407149514.67751</v>
      </c>
      <c r="Y25">
        <v>795539433555.18005</v>
      </c>
      <c r="Z25">
        <v>27161085857.147999</v>
      </c>
      <c r="AA25">
        <v>93910072355.090012</v>
      </c>
      <c r="AB25">
        <v>253242234089.48804</v>
      </c>
      <c r="AC25">
        <v>1093181557830.9001</v>
      </c>
      <c r="AD25">
        <v>178080620779.26001</v>
      </c>
      <c r="AE25">
        <v>307750406116.33502</v>
      </c>
      <c r="AF25">
        <v>33262246025.224998</v>
      </c>
      <c r="AG25">
        <v>120357316342.88947</v>
      </c>
      <c r="AH25">
        <v>131573264896.1075</v>
      </c>
      <c r="AI25">
        <v>81138455185.602005</v>
      </c>
      <c r="AJ25">
        <v>331519375694.96997</v>
      </c>
      <c r="AK25">
        <f t="shared" si="1"/>
        <v>6264309413693.7715</v>
      </c>
      <c r="AL25">
        <v>2032</v>
      </c>
      <c r="AM25">
        <v>2282808827005.7998</v>
      </c>
      <c r="AN25">
        <v>753545692854.58203</v>
      </c>
      <c r="AO25">
        <v>362987545578.33002</v>
      </c>
      <c r="AP25">
        <v>200993769038.70004</v>
      </c>
      <c r="AQ25">
        <v>938216806889.60486</v>
      </c>
      <c r="AR25">
        <v>27970926748.358501</v>
      </c>
      <c r="AS25">
        <v>99116678907.480011</v>
      </c>
      <c r="AT25">
        <v>665129306119.10803</v>
      </c>
      <c r="AU25">
        <v>2180010425668</v>
      </c>
      <c r="AV25">
        <v>291114556931.70001</v>
      </c>
      <c r="AW25">
        <v>628372462097.05493</v>
      </c>
      <c r="AX25">
        <v>50111277113.838501</v>
      </c>
      <c r="AY25">
        <v>111303044459.0085</v>
      </c>
      <c r="AZ25">
        <v>167560891102.35501</v>
      </c>
      <c r="BA25">
        <v>130281752758.31848</v>
      </c>
      <c r="BB25">
        <v>622219349343.28992</v>
      </c>
      <c r="BC25">
        <f t="shared" si="2"/>
        <v>9511743312615.5293</v>
      </c>
    </row>
    <row r="26" spans="2:55" x14ac:dyDescent="0.25">
      <c r="B26">
        <v>2033</v>
      </c>
      <c r="C26">
        <v>1523708697787.4998</v>
      </c>
      <c r="D26">
        <v>581690492583.29993</v>
      </c>
      <c r="E26">
        <v>245566217744.45999</v>
      </c>
      <c r="F26">
        <v>113594126944.5675</v>
      </c>
      <c r="G26">
        <v>802422805653.85498</v>
      </c>
      <c r="H26">
        <v>24377188067.431503</v>
      </c>
      <c r="I26">
        <v>72136896367.609985</v>
      </c>
      <c r="J26">
        <v>189461705436.99203</v>
      </c>
      <c r="K26">
        <v>1271111162581.5999</v>
      </c>
      <c r="L26">
        <v>151185426023.673</v>
      </c>
      <c r="M26">
        <v>179075187117.66452</v>
      </c>
      <c r="N26">
        <v>27226878618.1385</v>
      </c>
      <c r="O26">
        <v>93851172823.061493</v>
      </c>
      <c r="P26">
        <v>37820812437.197495</v>
      </c>
      <c r="Q26">
        <v>57846995478.763496</v>
      </c>
      <c r="R26">
        <v>276532099828.15002</v>
      </c>
      <c r="S26">
        <f t="shared" si="0"/>
        <v>5647607865493.9639</v>
      </c>
      <c r="T26">
        <v>2033</v>
      </c>
      <c r="U26">
        <v>1726303872439.7998</v>
      </c>
      <c r="V26">
        <v>733643412639.32251</v>
      </c>
      <c r="W26">
        <v>336872677796.83502</v>
      </c>
      <c r="X26">
        <v>124055477945.685</v>
      </c>
      <c r="Y26">
        <v>867646837846.14001</v>
      </c>
      <c r="Z26">
        <v>32884470993.5065</v>
      </c>
      <c r="AA26">
        <v>98346632319.279999</v>
      </c>
      <c r="AB26">
        <v>275044575426.78796</v>
      </c>
      <c r="AC26">
        <v>1358759839386.75</v>
      </c>
      <c r="AD26">
        <v>199870208609.22</v>
      </c>
      <c r="AE26">
        <v>371553543549.04498</v>
      </c>
      <c r="AF26">
        <v>36387116534.716492</v>
      </c>
      <c r="AG26">
        <v>127503544922.54048</v>
      </c>
      <c r="AH26">
        <v>157756614005.52502</v>
      </c>
      <c r="AI26">
        <v>96609625227.617996</v>
      </c>
      <c r="AJ26">
        <v>361816140497.70996</v>
      </c>
      <c r="AK26">
        <f t="shared" si="1"/>
        <v>6905054590140.4814</v>
      </c>
      <c r="AL26">
        <v>2033</v>
      </c>
      <c r="AM26">
        <v>2545535185255.5</v>
      </c>
      <c r="AN26">
        <v>789797392327.81494</v>
      </c>
      <c r="AO26">
        <v>380306244280.14001</v>
      </c>
      <c r="AP26">
        <v>216694846969.42505</v>
      </c>
      <c r="AQ26">
        <v>1043281028012.64</v>
      </c>
      <c r="AR26">
        <v>30280403449.505501</v>
      </c>
      <c r="AS26">
        <v>105810133301.31999</v>
      </c>
      <c r="AT26">
        <v>720266826657.94397</v>
      </c>
      <c r="AU26">
        <v>2439656602579.9995</v>
      </c>
      <c r="AV26">
        <v>335339130273.83997</v>
      </c>
      <c r="AW26">
        <v>695081641996.55994</v>
      </c>
      <c r="AX26">
        <v>57866290815.476494</v>
      </c>
      <c r="AY26">
        <v>119410796755.614</v>
      </c>
      <c r="AZ26">
        <v>189905252734.07501</v>
      </c>
      <c r="BA26">
        <v>150160077722.30701</v>
      </c>
      <c r="BB26">
        <v>692824820234.03003</v>
      </c>
      <c r="BC26">
        <f t="shared" si="2"/>
        <v>10512216673366.189</v>
      </c>
    </row>
    <row r="27" spans="2:55" x14ac:dyDescent="0.25">
      <c r="B27">
        <v>2034</v>
      </c>
      <c r="C27">
        <v>1592877726005.9995</v>
      </c>
      <c r="D27">
        <v>591541225995.40649</v>
      </c>
      <c r="E27">
        <v>249843028682.79004</v>
      </c>
      <c r="F27">
        <v>120759399439.2225</v>
      </c>
      <c r="G27">
        <v>869488044425.76001</v>
      </c>
      <c r="H27">
        <v>28424770100.528</v>
      </c>
      <c r="I27">
        <v>74145499405.639999</v>
      </c>
      <c r="J27">
        <v>202913597560.31204</v>
      </c>
      <c r="K27">
        <v>1390426884073.8499</v>
      </c>
      <c r="L27">
        <v>169138803204.57602</v>
      </c>
      <c r="M27">
        <v>204690469517.04001</v>
      </c>
      <c r="N27">
        <v>29941588064.566494</v>
      </c>
      <c r="O27">
        <v>101262048632.052</v>
      </c>
      <c r="P27">
        <v>47877900113.031998</v>
      </c>
      <c r="Q27">
        <v>65910515238.214493</v>
      </c>
      <c r="R27">
        <v>305100982430.02002</v>
      </c>
      <c r="S27">
        <f t="shared" si="0"/>
        <v>6044342482889.0098</v>
      </c>
      <c r="T27">
        <v>2034</v>
      </c>
      <c r="U27">
        <v>1789460393869.1997</v>
      </c>
      <c r="V27">
        <v>737190759121.09204</v>
      </c>
      <c r="W27">
        <v>350141843864.34003</v>
      </c>
      <c r="X27">
        <v>133388763987.35251</v>
      </c>
      <c r="Y27">
        <v>961710748286.42004</v>
      </c>
      <c r="Z27">
        <v>39072382673.860001</v>
      </c>
      <c r="AA27">
        <v>101998228454.78999</v>
      </c>
      <c r="AB27">
        <v>296316073975.62799</v>
      </c>
      <c r="AC27">
        <v>1631931996334.4998</v>
      </c>
      <c r="AD27">
        <v>217907556947.63998</v>
      </c>
      <c r="AE27">
        <v>431039919836.76001</v>
      </c>
      <c r="AF27">
        <v>39340863693.547501</v>
      </c>
      <c r="AG27">
        <v>133145407287.802</v>
      </c>
      <c r="AH27">
        <v>184065543315.32001</v>
      </c>
      <c r="AI27">
        <v>107999224385.10899</v>
      </c>
      <c r="AJ27">
        <v>395172746776.63</v>
      </c>
      <c r="AK27">
        <f t="shared" si="1"/>
        <v>7549882452809.9912</v>
      </c>
      <c r="AL27">
        <v>2034</v>
      </c>
      <c r="AM27">
        <v>2802470274742.7998</v>
      </c>
      <c r="AN27">
        <v>846883007685.59546</v>
      </c>
      <c r="AO27">
        <v>389144402213.39996</v>
      </c>
      <c r="AP27">
        <v>228959679541.72501</v>
      </c>
      <c r="AQ27">
        <v>1161823834256.1299</v>
      </c>
      <c r="AR27">
        <v>32745502400.810501</v>
      </c>
      <c r="AS27">
        <v>111123818528.39001</v>
      </c>
      <c r="AT27">
        <v>770362242086.90405</v>
      </c>
      <c r="AU27">
        <v>2685091310129.4995</v>
      </c>
      <c r="AV27">
        <v>381666707655.21008</v>
      </c>
      <c r="AW27">
        <v>733063503815.37012</v>
      </c>
      <c r="AX27">
        <v>65263612055.386497</v>
      </c>
      <c r="AY27">
        <v>126813389120.72249</v>
      </c>
      <c r="AZ27">
        <v>214156465666.16501</v>
      </c>
      <c r="BA27">
        <v>178537584536.75998</v>
      </c>
      <c r="BB27">
        <v>776428073202.93994</v>
      </c>
      <c r="BC27">
        <f t="shared" si="2"/>
        <v>11504533407637.809</v>
      </c>
    </row>
    <row r="28" spans="2:55" x14ac:dyDescent="0.25">
      <c r="B28">
        <v>2035</v>
      </c>
      <c r="C28">
        <v>1647640302475.2</v>
      </c>
      <c r="D28">
        <v>619443870201.63147</v>
      </c>
      <c r="E28">
        <v>249912678000.67499</v>
      </c>
      <c r="F28">
        <v>125473415941.91249</v>
      </c>
      <c r="G28">
        <v>932437944035.18982</v>
      </c>
      <c r="H28">
        <v>31775100065.462502</v>
      </c>
      <c r="I28">
        <v>75266331539.689987</v>
      </c>
      <c r="J28">
        <v>216254767077.87997</v>
      </c>
      <c r="K28">
        <v>1517557488844.8999</v>
      </c>
      <c r="L28">
        <v>186534789234.92999</v>
      </c>
      <c r="M28">
        <v>230533141190.04004</v>
      </c>
      <c r="N28">
        <v>32641023128.745495</v>
      </c>
      <c r="O28">
        <v>107481489397.33449</v>
      </c>
      <c r="P28">
        <v>59040602353.465004</v>
      </c>
      <c r="Q28">
        <v>74140514061.352493</v>
      </c>
      <c r="R28">
        <v>341608004722.69</v>
      </c>
      <c r="S28">
        <f t="shared" si="0"/>
        <v>6447741462271.0986</v>
      </c>
      <c r="T28">
        <v>2035</v>
      </c>
      <c r="U28">
        <v>1844326253585.3997</v>
      </c>
      <c r="V28">
        <v>758108704037.30383</v>
      </c>
      <c r="W28">
        <v>353517342088.44</v>
      </c>
      <c r="X28">
        <v>139469091074.77499</v>
      </c>
      <c r="Y28">
        <v>1040299554803.89</v>
      </c>
      <c r="Z28">
        <v>43339325041.125</v>
      </c>
      <c r="AA28">
        <v>104299779263.49998</v>
      </c>
      <c r="AB28">
        <v>313914426497.68805</v>
      </c>
      <c r="AC28">
        <v>1923290049445.4995</v>
      </c>
      <c r="AD28">
        <v>233108072875.71005</v>
      </c>
      <c r="AE28">
        <v>481743028438.81494</v>
      </c>
      <c r="AF28">
        <v>41741672410.9245</v>
      </c>
      <c r="AG28">
        <v>136351774750.84547</v>
      </c>
      <c r="AH28">
        <v>208148656921.63998</v>
      </c>
      <c r="AI28">
        <v>122305922786.4585</v>
      </c>
      <c r="AJ28">
        <v>442247502769.84998</v>
      </c>
      <c r="AK28">
        <f t="shared" si="1"/>
        <v>8186211156791.8652</v>
      </c>
      <c r="AL28">
        <v>2035</v>
      </c>
      <c r="AM28">
        <v>3027977884730.6997</v>
      </c>
      <c r="AN28">
        <v>902988223802.7074</v>
      </c>
      <c r="AO28">
        <v>398327853676.57507</v>
      </c>
      <c r="AP28">
        <v>239379291708.97504</v>
      </c>
      <c r="AQ28">
        <v>1276995676116.45</v>
      </c>
      <c r="AR28">
        <v>34951410702.101997</v>
      </c>
      <c r="AS28">
        <v>116902373269.14999</v>
      </c>
      <c r="AT28">
        <v>822823669098.91199</v>
      </c>
      <c r="AU28">
        <v>2943791095806</v>
      </c>
      <c r="AV28">
        <v>433320047090.19</v>
      </c>
      <c r="AW28">
        <v>770861098413.31506</v>
      </c>
      <c r="AX28">
        <v>74153465688.903992</v>
      </c>
      <c r="AY28">
        <v>141639148892.90948</v>
      </c>
      <c r="AZ28">
        <v>241924099288.00998</v>
      </c>
      <c r="BA28">
        <v>203164059908.12997</v>
      </c>
      <c r="BB28">
        <v>868377992413.41003</v>
      </c>
      <c r="BC28">
        <f t="shared" si="2"/>
        <v>12497577390606.439</v>
      </c>
    </row>
    <row r="29" spans="2:55" x14ac:dyDescent="0.25">
      <c r="B29">
        <v>2036</v>
      </c>
      <c r="C29">
        <v>1686526475783.9998</v>
      </c>
      <c r="D29">
        <v>647059194649.26453</v>
      </c>
      <c r="E29">
        <v>248246593480.67007</v>
      </c>
      <c r="F29">
        <v>129760810782.32253</v>
      </c>
      <c r="G29">
        <v>995598821622.79004</v>
      </c>
      <c r="H29">
        <v>35605281235.573502</v>
      </c>
      <c r="I29">
        <v>76113548214.199997</v>
      </c>
      <c r="J29">
        <v>229668292623.90402</v>
      </c>
      <c r="K29">
        <v>1650019355364.0002</v>
      </c>
      <c r="L29">
        <v>205020588540.24002</v>
      </c>
      <c r="M29">
        <v>258104695307.35501</v>
      </c>
      <c r="N29">
        <v>35491305104.209496</v>
      </c>
      <c r="O29">
        <v>116691060720.48248</v>
      </c>
      <c r="P29">
        <v>71401010528.500992</v>
      </c>
      <c r="Q29">
        <v>83163694120.303482</v>
      </c>
      <c r="R29">
        <v>384752786368.72003</v>
      </c>
      <c r="S29">
        <f t="shared" si="0"/>
        <v>6853223514446.5371</v>
      </c>
      <c r="T29">
        <v>2036</v>
      </c>
      <c r="U29">
        <v>1899068595987.5999</v>
      </c>
      <c r="V29">
        <v>786182836377.15747</v>
      </c>
      <c r="W29">
        <v>351160559807.84998</v>
      </c>
      <c r="X29">
        <v>143410311350.45999</v>
      </c>
      <c r="Y29">
        <v>1124977956224.7048</v>
      </c>
      <c r="Z29">
        <v>47950602203.463005</v>
      </c>
      <c r="AA29">
        <v>106517826611.01999</v>
      </c>
      <c r="AB29">
        <v>332292731620.05597</v>
      </c>
      <c r="AC29">
        <v>2180318689593.4998</v>
      </c>
      <c r="AD29">
        <v>249071672333.70004</v>
      </c>
      <c r="AE29">
        <v>535716811694.60999</v>
      </c>
      <c r="AF29">
        <v>44304427268.996994</v>
      </c>
      <c r="AG29">
        <v>144119797295.28149</v>
      </c>
      <c r="AH29">
        <v>228868061887.07999</v>
      </c>
      <c r="AI29">
        <v>140679967317.591</v>
      </c>
      <c r="AJ29">
        <v>507537062645.27008</v>
      </c>
      <c r="AK29">
        <f t="shared" si="1"/>
        <v>8822177910218.3398</v>
      </c>
      <c r="AL29">
        <v>2036</v>
      </c>
      <c r="AM29">
        <v>3226671777198.8989</v>
      </c>
      <c r="AN29">
        <v>967214377835.65796</v>
      </c>
      <c r="AO29">
        <v>426842465517.23999</v>
      </c>
      <c r="AP29">
        <v>248271698572.42502</v>
      </c>
      <c r="AQ29">
        <v>1377609550278.4849</v>
      </c>
      <c r="AR29">
        <v>36922726466.3395</v>
      </c>
      <c r="AS29">
        <v>125722169677.39</v>
      </c>
      <c r="AT29">
        <v>876359596219.09204</v>
      </c>
      <c r="AU29">
        <v>3210055262516.5</v>
      </c>
      <c r="AV29">
        <v>472690645887.06006</v>
      </c>
      <c r="AW29">
        <v>802523095666.88989</v>
      </c>
      <c r="AX29">
        <v>83610548763.416489</v>
      </c>
      <c r="AY29">
        <v>163272000427.33997</v>
      </c>
      <c r="AZ29">
        <v>262715620803.07001</v>
      </c>
      <c r="BA29">
        <v>235184828101.63498</v>
      </c>
      <c r="BB29">
        <v>967504154326.76001</v>
      </c>
      <c r="BC29">
        <f t="shared" si="2"/>
        <v>13483170518258.199</v>
      </c>
    </row>
    <row r="30" spans="2:55" x14ac:dyDescent="0.25">
      <c r="B30">
        <v>2037</v>
      </c>
      <c r="C30">
        <v>1701495012013.4998</v>
      </c>
      <c r="D30">
        <v>681392774005.2854</v>
      </c>
      <c r="E30">
        <v>246591616190.7988</v>
      </c>
      <c r="F30">
        <v>134671367230.29001</v>
      </c>
      <c r="G30">
        <v>1053373109960.7998</v>
      </c>
      <c r="H30">
        <v>39233022136.236496</v>
      </c>
      <c r="I30">
        <v>76410127178.619995</v>
      </c>
      <c r="J30">
        <v>243723680545.36798</v>
      </c>
      <c r="K30">
        <v>1782777383708.0002</v>
      </c>
      <c r="L30">
        <v>223873629670.44</v>
      </c>
      <c r="M30">
        <v>286255068339.82501</v>
      </c>
      <c r="N30">
        <v>37833240951.274994</v>
      </c>
      <c r="O30">
        <v>128199359725.89548</v>
      </c>
      <c r="P30">
        <v>84756492905.569504</v>
      </c>
      <c r="Q30">
        <v>90649004279.429993</v>
      </c>
      <c r="R30">
        <v>428335942030.24994</v>
      </c>
      <c r="S30">
        <f t="shared" si="0"/>
        <v>7239570830871.584</v>
      </c>
      <c r="T30">
        <v>2037</v>
      </c>
      <c r="U30">
        <v>1968808823553.8994</v>
      </c>
      <c r="V30">
        <v>825884917948.224</v>
      </c>
      <c r="W30">
        <v>348819489409.13049</v>
      </c>
      <c r="X30">
        <v>145849738568.24249</v>
      </c>
      <c r="Y30">
        <v>1193968463003.7947</v>
      </c>
      <c r="Z30">
        <v>54225187377.671494</v>
      </c>
      <c r="AA30">
        <v>108796574085.61</v>
      </c>
      <c r="AB30">
        <v>355710021318.08801</v>
      </c>
      <c r="AC30">
        <v>2413021564488.5</v>
      </c>
      <c r="AD30">
        <v>267007029049.89001</v>
      </c>
      <c r="AE30">
        <v>592453570101.31506</v>
      </c>
      <c r="AF30">
        <v>46952206998.815994</v>
      </c>
      <c r="AG30">
        <v>158547439855.38498</v>
      </c>
      <c r="AH30">
        <v>249089126121.97</v>
      </c>
      <c r="AI30">
        <v>156521888775.45749</v>
      </c>
      <c r="AJ30">
        <v>574655827350.62</v>
      </c>
      <c r="AK30">
        <f t="shared" si="1"/>
        <v>9460311868006.6133</v>
      </c>
      <c r="AL30">
        <v>2037</v>
      </c>
      <c r="AM30">
        <v>3330823065673.2002</v>
      </c>
      <c r="AN30">
        <v>1047267861551.0565</v>
      </c>
      <c r="AO30">
        <v>464205145103.58002</v>
      </c>
      <c r="AP30">
        <v>255020993149.72501</v>
      </c>
      <c r="AQ30">
        <v>1474487766918.325</v>
      </c>
      <c r="AR30">
        <v>38744830396.068001</v>
      </c>
      <c r="AS30">
        <v>136139269086.81999</v>
      </c>
      <c r="AT30">
        <v>955808660552.13599</v>
      </c>
      <c r="AU30">
        <v>3500927588337.0005</v>
      </c>
      <c r="AV30">
        <v>513760191022.88995</v>
      </c>
      <c r="AW30">
        <v>831189261767.67004</v>
      </c>
      <c r="AX30">
        <v>90318900865.89299</v>
      </c>
      <c r="AY30">
        <v>187961990631.30997</v>
      </c>
      <c r="AZ30">
        <v>283849608054.34497</v>
      </c>
      <c r="BA30">
        <v>269050748344.815</v>
      </c>
      <c r="BB30">
        <v>1084118878057.9199</v>
      </c>
      <c r="BC30">
        <f t="shared" si="2"/>
        <v>14463674759512.756</v>
      </c>
    </row>
    <row r="31" spans="2:55" x14ac:dyDescent="0.25">
      <c r="B31">
        <v>2038</v>
      </c>
      <c r="C31">
        <v>1706144912124.8997</v>
      </c>
      <c r="D31">
        <v>707846742900.61804</v>
      </c>
      <c r="E31">
        <v>247388411739.43503</v>
      </c>
      <c r="F31">
        <v>139877617828.6575</v>
      </c>
      <c r="G31">
        <v>1111635548474.2749</v>
      </c>
      <c r="H31">
        <v>43240869364.899506</v>
      </c>
      <c r="I31">
        <v>76479322084.279999</v>
      </c>
      <c r="J31">
        <v>259719382147.996</v>
      </c>
      <c r="K31">
        <v>1913951995295.5</v>
      </c>
      <c r="L31">
        <v>243966133224.27005</v>
      </c>
      <c r="M31">
        <v>314849788776.315</v>
      </c>
      <c r="N31">
        <v>39988026784.516991</v>
      </c>
      <c r="O31">
        <v>141212226887.02148</v>
      </c>
      <c r="P31">
        <v>98931960279.836502</v>
      </c>
      <c r="Q31">
        <v>100359444025.7625</v>
      </c>
      <c r="R31">
        <v>474635290053.92999</v>
      </c>
      <c r="S31">
        <f t="shared" si="0"/>
        <v>7620227671992.2139</v>
      </c>
      <c r="T31">
        <v>2038</v>
      </c>
      <c r="U31">
        <v>2078055268726.4998</v>
      </c>
      <c r="V31">
        <v>845560409627.33545</v>
      </c>
      <c r="W31">
        <v>361641850861.36499</v>
      </c>
      <c r="X31">
        <v>146690276158.30502</v>
      </c>
      <c r="Y31">
        <v>1238923985761.3049</v>
      </c>
      <c r="Z31">
        <v>58451803959.5495</v>
      </c>
      <c r="AA31">
        <v>113265960802.95</v>
      </c>
      <c r="AB31">
        <v>383252028732.48798</v>
      </c>
      <c r="AC31">
        <v>2605340964250.0005</v>
      </c>
      <c r="AD31">
        <v>289894679073.63</v>
      </c>
      <c r="AE31">
        <v>655686279752.79016</v>
      </c>
      <c r="AF31">
        <v>49981972839.120003</v>
      </c>
      <c r="AG31">
        <v>173591617255.90997</v>
      </c>
      <c r="AH31">
        <v>265695130965.16998</v>
      </c>
      <c r="AI31">
        <v>168478002517.82999</v>
      </c>
      <c r="AJ31">
        <v>649514280578.81995</v>
      </c>
      <c r="AK31">
        <f t="shared" si="1"/>
        <v>10084024511863.068</v>
      </c>
      <c r="AL31">
        <v>2038</v>
      </c>
      <c r="AM31">
        <v>3390361028684.3989</v>
      </c>
      <c r="AN31">
        <v>1112051351824.905</v>
      </c>
      <c r="AO31">
        <v>496772644158.13495</v>
      </c>
      <c r="AP31">
        <v>261337587362.77502</v>
      </c>
      <c r="AQ31">
        <v>1581166265845.7002</v>
      </c>
      <c r="AR31">
        <v>40438922041.176498</v>
      </c>
      <c r="AS31">
        <v>149894303208.89999</v>
      </c>
      <c r="AT31">
        <v>1042798672514.4679</v>
      </c>
      <c r="AU31">
        <v>3830261564791.9995</v>
      </c>
      <c r="AV31">
        <v>568746859384.44006</v>
      </c>
      <c r="AW31">
        <v>860499543070.245</v>
      </c>
      <c r="AX31">
        <v>97704504724.291504</v>
      </c>
      <c r="AY31">
        <v>214613188773.68997</v>
      </c>
      <c r="AZ31">
        <v>304952093912</v>
      </c>
      <c r="BA31">
        <v>303116338508.09998</v>
      </c>
      <c r="BB31">
        <v>1199362545708.1301</v>
      </c>
      <c r="BC31">
        <f t="shared" si="2"/>
        <v>15454077414513.354</v>
      </c>
    </row>
    <row r="32" spans="2:55" x14ac:dyDescent="0.25">
      <c r="B32">
        <v>2039</v>
      </c>
      <c r="C32">
        <v>1697600194753.1997</v>
      </c>
      <c r="D32">
        <v>717855857580.94653</v>
      </c>
      <c r="E32">
        <v>267305198735.77496</v>
      </c>
      <c r="F32">
        <v>145140687751.45502</v>
      </c>
      <c r="G32">
        <v>1169915121265.605</v>
      </c>
      <c r="H32">
        <v>47013826017.401001</v>
      </c>
      <c r="I32">
        <v>75969459937.051376</v>
      </c>
      <c r="J32">
        <v>274711059461.59201</v>
      </c>
      <c r="K32">
        <v>2054279585593</v>
      </c>
      <c r="L32">
        <v>264788774550.26999</v>
      </c>
      <c r="M32">
        <v>344275017732.35999</v>
      </c>
      <c r="N32">
        <v>41777937516.013992</v>
      </c>
      <c r="O32">
        <v>153419911926.08847</v>
      </c>
      <c r="P32">
        <v>114118556952.28798</v>
      </c>
      <c r="Q32">
        <v>110934885926.17947</v>
      </c>
      <c r="R32">
        <v>524028965199.08997</v>
      </c>
      <c r="S32">
        <f t="shared" si="0"/>
        <v>8003135040898.3154</v>
      </c>
      <c r="T32">
        <v>2039</v>
      </c>
      <c r="U32">
        <v>2186327875692.8999</v>
      </c>
      <c r="V32">
        <v>847935806800.3595</v>
      </c>
      <c r="W32">
        <v>387275377366.83002</v>
      </c>
      <c r="X32">
        <v>148877047745.16751</v>
      </c>
      <c r="Y32">
        <v>1276115094234.585</v>
      </c>
      <c r="Z32">
        <v>61245008418.416504</v>
      </c>
      <c r="AA32">
        <v>117372825305.27</v>
      </c>
      <c r="AB32">
        <v>409773170733.328</v>
      </c>
      <c r="AC32">
        <v>2803993001445.4995</v>
      </c>
      <c r="AD32">
        <v>317454593486.57996</v>
      </c>
      <c r="AE32">
        <v>708731564165.43005</v>
      </c>
      <c r="AF32">
        <v>53737822846.018486</v>
      </c>
      <c r="AG32">
        <v>184752227041.05997</v>
      </c>
      <c r="AH32">
        <v>277926188012.81006</v>
      </c>
      <c r="AI32">
        <v>178893101847.34497</v>
      </c>
      <c r="AJ32">
        <v>710117838172.40002</v>
      </c>
      <c r="AK32">
        <f t="shared" si="1"/>
        <v>10670528543314</v>
      </c>
      <c r="AL32">
        <v>2039</v>
      </c>
      <c r="AM32">
        <v>3439704211837.7998</v>
      </c>
      <c r="AN32">
        <v>1172433270115.53</v>
      </c>
      <c r="AO32">
        <v>508897411937.40002</v>
      </c>
      <c r="AP32">
        <v>265886423408.92502</v>
      </c>
      <c r="AQ32">
        <v>1691858255058.25</v>
      </c>
      <c r="AR32">
        <v>44574691572.724991</v>
      </c>
      <c r="AS32">
        <v>166099147107.89996</v>
      </c>
      <c r="AT32">
        <v>1128500391570.1721</v>
      </c>
      <c r="AU32">
        <v>4180828773116.9995</v>
      </c>
      <c r="AV32">
        <v>618934274822.69995</v>
      </c>
      <c r="AW32">
        <v>885012496304.04004</v>
      </c>
      <c r="AX32">
        <v>114498297792.90347</v>
      </c>
      <c r="AY32">
        <v>240637946602.02496</v>
      </c>
      <c r="AZ32">
        <v>328021050957.69501</v>
      </c>
      <c r="BA32">
        <v>337446566774.51996</v>
      </c>
      <c r="BB32">
        <v>1325309673255.7002</v>
      </c>
      <c r="BC32">
        <f t="shared" si="2"/>
        <v>16448642882235.285</v>
      </c>
    </row>
    <row r="33" spans="1:55" x14ac:dyDescent="0.25">
      <c r="B33">
        <v>2040</v>
      </c>
      <c r="C33">
        <v>1685437786537.0872</v>
      </c>
      <c r="D33">
        <v>730074986894.8739</v>
      </c>
      <c r="E33">
        <v>321207058402.48499</v>
      </c>
      <c r="F33">
        <v>147381018093.29251</v>
      </c>
      <c r="G33">
        <v>1204460856252.075</v>
      </c>
      <c r="H33">
        <v>50392699532.937996</v>
      </c>
      <c r="I33">
        <v>77623880351.289978</v>
      </c>
      <c r="J33">
        <v>281113616286.83197</v>
      </c>
      <c r="K33">
        <v>2194374186754.5</v>
      </c>
      <c r="L33">
        <v>283260562351.65009</v>
      </c>
      <c r="M33">
        <v>368294613595.93506</v>
      </c>
      <c r="N33">
        <v>43117164385.711494</v>
      </c>
      <c r="O33">
        <v>162741361220.54999</v>
      </c>
      <c r="P33">
        <v>128125336255.16449</v>
      </c>
      <c r="Q33">
        <v>120956255288.27699</v>
      </c>
      <c r="R33">
        <v>572024850515.73999</v>
      </c>
      <c r="S33">
        <f t="shared" si="0"/>
        <v>8370586232718.4023</v>
      </c>
      <c r="T33">
        <v>2040</v>
      </c>
      <c r="U33">
        <v>2282715462706.7998</v>
      </c>
      <c r="V33">
        <v>845925513313.94397</v>
      </c>
      <c r="W33">
        <v>402868532719.51508</v>
      </c>
      <c r="X33">
        <v>149382150526.125</v>
      </c>
      <c r="Y33">
        <v>1318186486844.4148</v>
      </c>
      <c r="Z33">
        <v>66499756953.866493</v>
      </c>
      <c r="AA33">
        <v>122065299793.39001</v>
      </c>
      <c r="AB33">
        <v>438732539124.83606</v>
      </c>
      <c r="AC33">
        <v>3012078284535.5</v>
      </c>
      <c r="AD33">
        <v>347934046978.26001</v>
      </c>
      <c r="AE33">
        <v>750857350385.61023</v>
      </c>
      <c r="AF33">
        <v>56921731665.903992</v>
      </c>
      <c r="AG33">
        <v>194353849964.64499</v>
      </c>
      <c r="AH33">
        <v>284991692175.79004</v>
      </c>
      <c r="AI33">
        <v>186527088422.95502</v>
      </c>
      <c r="AJ33">
        <v>751484492937.39001</v>
      </c>
      <c r="AK33">
        <f t="shared" si="1"/>
        <v>11211524279048.943</v>
      </c>
      <c r="AL33">
        <v>2040</v>
      </c>
      <c r="AM33">
        <v>3454508916685.7993</v>
      </c>
      <c r="AN33">
        <v>1239946532926.9648</v>
      </c>
      <c r="AO33">
        <v>524225843929.15503</v>
      </c>
      <c r="AP33">
        <v>268154871026.625</v>
      </c>
      <c r="AQ33">
        <v>1789342416671.1997</v>
      </c>
      <c r="AR33">
        <v>54367890834.765488</v>
      </c>
      <c r="AS33">
        <v>184554713494.59998</v>
      </c>
      <c r="AT33">
        <v>1213156857626.356</v>
      </c>
      <c r="AU33">
        <v>4553477413488.5</v>
      </c>
      <c r="AV33">
        <v>674870777052.30005</v>
      </c>
      <c r="AW33">
        <v>909888571861.03503</v>
      </c>
      <c r="AX33">
        <v>135229667097.0665</v>
      </c>
      <c r="AY33">
        <v>263745928290.66998</v>
      </c>
      <c r="AZ33">
        <v>352149182419</v>
      </c>
      <c r="BA33">
        <v>366829380392.01001</v>
      </c>
      <c r="BB33">
        <v>1455961450959.2</v>
      </c>
      <c r="BC33">
        <f t="shared" si="2"/>
        <v>17440410414755.246</v>
      </c>
    </row>
    <row r="34" spans="1:55" x14ac:dyDescent="0.25">
      <c r="B34">
        <v>2041</v>
      </c>
      <c r="C34">
        <v>1672909471742.1353</v>
      </c>
      <c r="D34">
        <v>743834723228.44189</v>
      </c>
      <c r="E34">
        <v>319065678013.13434</v>
      </c>
      <c r="F34">
        <v>152080154365.59</v>
      </c>
      <c r="G34">
        <v>1245789669676.01</v>
      </c>
      <c r="H34">
        <v>55377596515.602501</v>
      </c>
      <c r="I34">
        <v>85106028494.209991</v>
      </c>
      <c r="J34">
        <v>294669948920.02002</v>
      </c>
      <c r="K34">
        <v>2387705857514</v>
      </c>
      <c r="L34">
        <v>308359024477.56</v>
      </c>
      <c r="M34">
        <v>397278234702.18005</v>
      </c>
      <c r="N34">
        <v>45184595766.936493</v>
      </c>
      <c r="O34">
        <v>175449842288.66501</v>
      </c>
      <c r="P34">
        <v>144605250207.94501</v>
      </c>
      <c r="Q34">
        <v>133582996539.76051</v>
      </c>
      <c r="R34">
        <v>618425650313.51001</v>
      </c>
      <c r="S34">
        <f t="shared" si="0"/>
        <v>8779424722765.7012</v>
      </c>
      <c r="T34">
        <v>2041</v>
      </c>
      <c r="U34">
        <v>2424215183818.7998</v>
      </c>
      <c r="V34">
        <v>863655312080.51831</v>
      </c>
      <c r="W34">
        <v>400182742501.38446</v>
      </c>
      <c r="X34">
        <v>157415985579.84747</v>
      </c>
      <c r="Y34">
        <v>1403326037208.7249</v>
      </c>
      <c r="Z34">
        <v>74761131907.186996</v>
      </c>
      <c r="AA34">
        <v>133002529196.01999</v>
      </c>
      <c r="AB34">
        <v>486882522661.008</v>
      </c>
      <c r="AC34">
        <v>3276613923227.9995</v>
      </c>
      <c r="AD34">
        <v>389145353509.98004</v>
      </c>
      <c r="AE34">
        <v>802112567064.12</v>
      </c>
      <c r="AF34">
        <v>61781895937.894981</v>
      </c>
      <c r="AG34">
        <v>208840096389.32999</v>
      </c>
      <c r="AH34">
        <v>295899441669.04498</v>
      </c>
      <c r="AI34">
        <v>200076344014.85995</v>
      </c>
      <c r="AJ34">
        <v>783568665485.66016</v>
      </c>
      <c r="AK34">
        <f t="shared" si="1"/>
        <v>11961479732252.377</v>
      </c>
      <c r="AL34">
        <v>2041</v>
      </c>
      <c r="AM34">
        <v>3435827210534.1001</v>
      </c>
      <c r="AN34">
        <v>1259971135677.5251</v>
      </c>
      <c r="AO34">
        <v>520731004969.62689</v>
      </c>
      <c r="AP34">
        <v>266181051215.47504</v>
      </c>
      <c r="AQ34">
        <v>1836829750677.95</v>
      </c>
      <c r="AR34">
        <v>67434108468.288498</v>
      </c>
      <c r="AS34">
        <v>203108457289.30002</v>
      </c>
      <c r="AT34">
        <v>1267993637094.384</v>
      </c>
      <c r="AU34">
        <v>4777846604368.5</v>
      </c>
      <c r="AV34">
        <v>718857819153.18005</v>
      </c>
      <c r="AW34">
        <v>908730105169.38</v>
      </c>
      <c r="AX34">
        <v>158070793652.09998</v>
      </c>
      <c r="AY34">
        <v>279402709042.48492</v>
      </c>
      <c r="AZ34">
        <v>369700661343.58496</v>
      </c>
      <c r="BA34">
        <v>384801504814.52997</v>
      </c>
      <c r="BB34">
        <v>1573885210214.3999</v>
      </c>
      <c r="BC34">
        <f t="shared" si="2"/>
        <v>18029371763684.809</v>
      </c>
    </row>
    <row r="35" spans="1:55" x14ac:dyDescent="0.25">
      <c r="B35">
        <v>2042</v>
      </c>
      <c r="C35">
        <v>1659058687572.614</v>
      </c>
      <c r="D35">
        <v>757636661377.42651</v>
      </c>
      <c r="E35">
        <v>327341427046.26001</v>
      </c>
      <c r="F35">
        <v>153219302308.95752</v>
      </c>
      <c r="G35">
        <v>1256420885388.7251</v>
      </c>
      <c r="H35">
        <v>61689533491.734497</v>
      </c>
      <c r="I35">
        <v>95485179708.470001</v>
      </c>
      <c r="J35">
        <v>309962668604.33197</v>
      </c>
      <c r="K35">
        <v>2581463482726</v>
      </c>
      <c r="L35">
        <v>333142153172.55005</v>
      </c>
      <c r="M35">
        <v>422461985663.05511</v>
      </c>
      <c r="N35">
        <v>46564772181.945488</v>
      </c>
      <c r="O35">
        <v>189218354462.79498</v>
      </c>
      <c r="P35">
        <v>159171743559.80499</v>
      </c>
      <c r="Q35">
        <v>146257771817.23196</v>
      </c>
      <c r="R35">
        <v>662033881029.73999</v>
      </c>
      <c r="S35">
        <f t="shared" si="0"/>
        <v>9161128490111.6406</v>
      </c>
      <c r="T35">
        <v>2042</v>
      </c>
      <c r="U35">
        <v>2526573210130.7998</v>
      </c>
      <c r="V35">
        <v>864202647374.99854</v>
      </c>
      <c r="W35">
        <v>396785302847.40155</v>
      </c>
      <c r="X35">
        <v>164822959849.92752</v>
      </c>
      <c r="Y35">
        <v>1468000860239.9648</v>
      </c>
      <c r="Z35">
        <v>86126418877.570999</v>
      </c>
      <c r="AA35">
        <v>144034593544.69998</v>
      </c>
      <c r="AB35">
        <v>514681347291.49603</v>
      </c>
      <c r="AC35">
        <v>3528253462256.9995</v>
      </c>
      <c r="AD35">
        <v>426122925728.8501</v>
      </c>
      <c r="AE35">
        <v>826196289296.62524</v>
      </c>
      <c r="AF35">
        <v>67033611967.752502</v>
      </c>
      <c r="AG35">
        <v>221813333021.59494</v>
      </c>
      <c r="AH35">
        <v>297992135840.52997</v>
      </c>
      <c r="AI35">
        <v>212616645498.44998</v>
      </c>
      <c r="AJ35">
        <v>813631203622.81982</v>
      </c>
      <c r="AK35">
        <f t="shared" si="1"/>
        <v>12558886947390.48</v>
      </c>
      <c r="AL35">
        <v>2042</v>
      </c>
      <c r="AM35">
        <v>3471315278445.8999</v>
      </c>
      <c r="AN35">
        <v>1277695202790.2251</v>
      </c>
      <c r="AO35">
        <v>516529910232.52289</v>
      </c>
      <c r="AP35">
        <v>268745873586.30005</v>
      </c>
      <c r="AQ35">
        <v>1882882485151.4998</v>
      </c>
      <c r="AR35">
        <v>88831756402.009995</v>
      </c>
      <c r="AS35">
        <v>225204362461.80002</v>
      </c>
      <c r="AT35">
        <v>1287891039346.312</v>
      </c>
      <c r="AU35">
        <v>4951831533603.5</v>
      </c>
      <c r="AV35">
        <v>767360551295.43005</v>
      </c>
      <c r="AW35">
        <v>904834194624.94507</v>
      </c>
      <c r="AX35">
        <v>187609864936.12997</v>
      </c>
      <c r="AY35">
        <v>293075072085.14496</v>
      </c>
      <c r="AZ35">
        <v>385974563477.28003</v>
      </c>
      <c r="BA35">
        <v>393710143980.97498</v>
      </c>
      <c r="BB35">
        <v>1707749154576.8999</v>
      </c>
      <c r="BC35">
        <f t="shared" si="2"/>
        <v>18611240986996.871</v>
      </c>
    </row>
    <row r="36" spans="1:55" x14ac:dyDescent="0.25">
      <c r="B36">
        <v>2043</v>
      </c>
      <c r="C36">
        <v>1641086410998.7766</v>
      </c>
      <c r="D36">
        <v>789005942603.12854</v>
      </c>
      <c r="E36">
        <v>331210835547.69</v>
      </c>
      <c r="F36">
        <v>155017540709.70752</v>
      </c>
      <c r="G36">
        <v>1250218462594.23</v>
      </c>
      <c r="H36">
        <v>69604387946.871506</v>
      </c>
      <c r="I36">
        <v>108105294062.33</v>
      </c>
      <c r="J36">
        <v>324971903367.51196</v>
      </c>
      <c r="K36">
        <v>2764828724898.5</v>
      </c>
      <c r="L36">
        <v>364324848741.99005</v>
      </c>
      <c r="M36">
        <v>446101596436.66504</v>
      </c>
      <c r="N36">
        <v>49336384070.676498</v>
      </c>
      <c r="O36">
        <v>200998255181.42996</v>
      </c>
      <c r="P36">
        <v>172917676001.73502</v>
      </c>
      <c r="Q36">
        <v>161252883115.39648</v>
      </c>
      <c r="R36">
        <v>704963635474.46997</v>
      </c>
      <c r="S36">
        <f t="shared" si="0"/>
        <v>9533944781751.1113</v>
      </c>
      <c r="T36">
        <v>2043</v>
      </c>
      <c r="U36">
        <v>2627559660160.1997</v>
      </c>
      <c r="V36">
        <v>883999737486.49658</v>
      </c>
      <c r="W36">
        <v>388682208062.47504</v>
      </c>
      <c r="X36">
        <v>175283742230.68503</v>
      </c>
      <c r="Y36">
        <v>1555820966017.6848</v>
      </c>
      <c r="Z36">
        <v>105833608635.69899</v>
      </c>
      <c r="AA36">
        <v>157792680953.09998</v>
      </c>
      <c r="AB36">
        <v>539116612918.25604</v>
      </c>
      <c r="AC36">
        <v>3740070102898.0005</v>
      </c>
      <c r="AD36">
        <v>465600930268.14001</v>
      </c>
      <c r="AE36">
        <v>834142224004.44006</v>
      </c>
      <c r="AF36">
        <v>76364976991.096481</v>
      </c>
      <c r="AG36">
        <v>234306909994.15002</v>
      </c>
      <c r="AH36">
        <v>296895021216.315</v>
      </c>
      <c r="AI36">
        <v>230945919476.87997</v>
      </c>
      <c r="AJ36">
        <v>819872658426.32996</v>
      </c>
      <c r="AK36">
        <f t="shared" si="1"/>
        <v>13132287959739.947</v>
      </c>
      <c r="AL36">
        <v>2043</v>
      </c>
      <c r="AM36">
        <v>3513878457133.7998</v>
      </c>
      <c r="AN36">
        <v>1312502603688.48</v>
      </c>
      <c r="AO36">
        <v>507546702025.72601</v>
      </c>
      <c r="AP36">
        <v>280031219827.42505</v>
      </c>
      <c r="AQ36">
        <v>1950160475628.1997</v>
      </c>
      <c r="AR36">
        <v>118419781774.31699</v>
      </c>
      <c r="AS36">
        <v>248931877706.00003</v>
      </c>
      <c r="AT36">
        <v>1300669332842.344</v>
      </c>
      <c r="AU36">
        <v>5037760370043.999</v>
      </c>
      <c r="AV36">
        <v>821680116889.13989</v>
      </c>
      <c r="AW36">
        <v>898628612892.49243</v>
      </c>
      <c r="AX36">
        <v>215213803914.23495</v>
      </c>
      <c r="AY36">
        <v>309650314612.27496</v>
      </c>
      <c r="AZ36">
        <v>400345935698.90497</v>
      </c>
      <c r="BA36">
        <v>407012490563.27997</v>
      </c>
      <c r="BB36">
        <v>1867812219487.3</v>
      </c>
      <c r="BC36">
        <f t="shared" si="2"/>
        <v>19190244314727.914</v>
      </c>
    </row>
    <row r="37" spans="1:55" x14ac:dyDescent="0.25">
      <c r="B37">
        <v>2044</v>
      </c>
      <c r="C37">
        <v>1617344773035.8765</v>
      </c>
      <c r="D37">
        <v>869363582054.70898</v>
      </c>
      <c r="E37">
        <v>331197933575.50494</v>
      </c>
      <c r="F37">
        <v>169475583385.10251</v>
      </c>
      <c r="G37">
        <v>1240380212146.9363</v>
      </c>
      <c r="H37">
        <v>77731130334.266998</v>
      </c>
      <c r="I37">
        <v>119135839798.58</v>
      </c>
      <c r="J37">
        <v>354947375827.88</v>
      </c>
      <c r="K37">
        <v>2865275988803</v>
      </c>
      <c r="L37">
        <v>400878655941.15002</v>
      </c>
      <c r="M37">
        <v>468747921907.005</v>
      </c>
      <c r="N37">
        <v>54794203765.591492</v>
      </c>
      <c r="O37">
        <v>216064443204.32999</v>
      </c>
      <c r="P37">
        <v>185267806184.69501</v>
      </c>
      <c r="Q37">
        <v>181851916944.52499</v>
      </c>
      <c r="R37">
        <v>733734951240.25989</v>
      </c>
      <c r="S37">
        <f t="shared" si="0"/>
        <v>9886192318149.4121</v>
      </c>
      <c r="T37">
        <v>2044</v>
      </c>
      <c r="U37">
        <v>2733464893026</v>
      </c>
      <c r="V37">
        <v>956257257673.27502</v>
      </c>
      <c r="W37">
        <v>376487177882.12372</v>
      </c>
      <c r="X37">
        <v>193613168368.125</v>
      </c>
      <c r="Y37">
        <v>1648000434524.95</v>
      </c>
      <c r="Z37">
        <v>123448888052.87048</v>
      </c>
      <c r="AA37">
        <v>171281514212.5</v>
      </c>
      <c r="AB37">
        <v>574773962334.90796</v>
      </c>
      <c r="AC37">
        <v>3841468519900.999</v>
      </c>
      <c r="AD37">
        <v>507489420286.62</v>
      </c>
      <c r="AE37">
        <v>841061352731.34009</v>
      </c>
      <c r="AF37">
        <v>89993179361.123489</v>
      </c>
      <c r="AG37">
        <v>253149273744.67496</v>
      </c>
      <c r="AH37">
        <v>296500117857.66498</v>
      </c>
      <c r="AI37">
        <v>249456227756.56497</v>
      </c>
      <c r="AJ37">
        <v>836089639393.66016</v>
      </c>
      <c r="AK37">
        <f t="shared" si="1"/>
        <v>13692535027107.396</v>
      </c>
      <c r="AL37">
        <v>2044</v>
      </c>
      <c r="AM37">
        <v>3536846287446.3003</v>
      </c>
      <c r="AN37">
        <v>1388143736351.25</v>
      </c>
      <c r="AO37">
        <v>498017727100.69507</v>
      </c>
      <c r="AP37">
        <v>301888141448.84998</v>
      </c>
      <c r="AQ37">
        <v>2039025123430.6997</v>
      </c>
      <c r="AR37">
        <v>146510367941.91</v>
      </c>
      <c r="AS37">
        <v>272599669146.29999</v>
      </c>
      <c r="AT37">
        <v>1326784902421.968</v>
      </c>
      <c r="AU37">
        <v>5086320488161.499</v>
      </c>
      <c r="AV37">
        <v>880064732032.56006</v>
      </c>
      <c r="AW37">
        <v>901955946678.92993</v>
      </c>
      <c r="AX37">
        <v>232570425639.71997</v>
      </c>
      <c r="AY37">
        <v>326917708726.83997</v>
      </c>
      <c r="AZ37">
        <v>414447343720.60498</v>
      </c>
      <c r="BA37">
        <v>411552818409.06</v>
      </c>
      <c r="BB37">
        <v>1985538304042.7002</v>
      </c>
      <c r="BC37">
        <f t="shared" si="2"/>
        <v>19749183722699.887</v>
      </c>
    </row>
    <row r="38" spans="1:55" x14ac:dyDescent="0.25">
      <c r="B38">
        <v>2045</v>
      </c>
      <c r="C38">
        <v>1587226332106.0967</v>
      </c>
      <c r="D38">
        <v>932648186016.26392</v>
      </c>
      <c r="E38">
        <v>332050609649.54999</v>
      </c>
      <c r="F38">
        <v>183157309543.72501</v>
      </c>
      <c r="G38">
        <v>1230782813429.7375</v>
      </c>
      <c r="H38">
        <v>84960909397.583496</v>
      </c>
      <c r="I38">
        <v>128875115109.74998</v>
      </c>
      <c r="J38">
        <v>407112619991.86395</v>
      </c>
      <c r="K38">
        <v>2922811942443.4995</v>
      </c>
      <c r="L38">
        <v>441267835036.23004</v>
      </c>
      <c r="M38">
        <v>490184121842.22003</v>
      </c>
      <c r="N38">
        <v>60839213968.2845</v>
      </c>
      <c r="O38">
        <v>228325519584.25998</v>
      </c>
      <c r="P38">
        <v>194985190289.81</v>
      </c>
      <c r="Q38">
        <v>202642438209.56998</v>
      </c>
      <c r="R38">
        <v>756462793567.30994</v>
      </c>
      <c r="S38">
        <f t="shared" si="0"/>
        <v>10184332950185.756</v>
      </c>
      <c r="T38">
        <v>2045</v>
      </c>
      <c r="U38">
        <v>2837626213430.3999</v>
      </c>
      <c r="V38">
        <v>1009711871680.1101</v>
      </c>
      <c r="W38">
        <v>362106127101.13501</v>
      </c>
      <c r="X38">
        <v>214964003415.14999</v>
      </c>
      <c r="Y38">
        <v>1745174224654.95</v>
      </c>
      <c r="Z38">
        <v>138961404771.07498</v>
      </c>
      <c r="AA38">
        <v>182528049899.59998</v>
      </c>
      <c r="AB38">
        <v>627030673694.04004</v>
      </c>
      <c r="AC38">
        <v>3969834966393.5005</v>
      </c>
      <c r="AD38">
        <v>546100531958.42993</v>
      </c>
      <c r="AE38">
        <v>844165492689.47998</v>
      </c>
      <c r="AF38">
        <v>103304878348.28349</v>
      </c>
      <c r="AG38">
        <v>272761646136.17502</v>
      </c>
      <c r="AH38">
        <v>297269440980.09503</v>
      </c>
      <c r="AI38">
        <v>263681503317.79498</v>
      </c>
      <c r="AJ38">
        <v>841806173981.19983</v>
      </c>
      <c r="AK38">
        <f t="shared" si="1"/>
        <v>14257027202451.42</v>
      </c>
      <c r="AL38">
        <v>2045</v>
      </c>
      <c r="AM38">
        <v>3529586776677.2993</v>
      </c>
      <c r="AN38">
        <v>1433185530708.78</v>
      </c>
      <c r="AO38">
        <v>491314450045.12506</v>
      </c>
      <c r="AP38">
        <v>330605769260.25006</v>
      </c>
      <c r="AQ38">
        <v>2137267285347.05</v>
      </c>
      <c r="AR38">
        <v>171607817941.435</v>
      </c>
      <c r="AS38">
        <v>287313073332.29999</v>
      </c>
      <c r="AT38">
        <v>1392860597015.408</v>
      </c>
      <c r="AU38">
        <v>5194207792601.5</v>
      </c>
      <c r="AV38">
        <v>938250555072.4801</v>
      </c>
      <c r="AW38">
        <v>907214239165.45496</v>
      </c>
      <c r="AX38">
        <v>247187932521.98492</v>
      </c>
      <c r="AY38">
        <v>345648534690.75995</v>
      </c>
      <c r="AZ38">
        <v>427288003450.15497</v>
      </c>
      <c r="BA38">
        <v>414423192403.89001</v>
      </c>
      <c r="BB38">
        <v>2082068217222.1001</v>
      </c>
      <c r="BC38">
        <f t="shared" si="2"/>
        <v>20330029767455.973</v>
      </c>
    </row>
    <row r="39" spans="1:55" x14ac:dyDescent="0.25">
      <c r="B39">
        <v>2046</v>
      </c>
      <c r="C39">
        <v>1536272898046.5735</v>
      </c>
      <c r="D39">
        <v>936654498424.7085</v>
      </c>
      <c r="E39">
        <v>330579789398.65497</v>
      </c>
      <c r="F39">
        <v>188996020911.22501</v>
      </c>
      <c r="G39">
        <v>1240466001706.97</v>
      </c>
      <c r="H39">
        <v>94664658625.843491</v>
      </c>
      <c r="I39">
        <v>143846272371.39999</v>
      </c>
      <c r="J39">
        <v>428818030859.85999</v>
      </c>
      <c r="K39">
        <v>2970384457394.4995</v>
      </c>
      <c r="L39">
        <v>487015924167.26996</v>
      </c>
      <c r="M39">
        <v>523783676405.14502</v>
      </c>
      <c r="N39">
        <v>65787422942.916481</v>
      </c>
      <c r="O39">
        <v>235806299306.40997</v>
      </c>
      <c r="P39">
        <v>204092133824.48996</v>
      </c>
      <c r="Q39">
        <v>217888220856.19501</v>
      </c>
      <c r="R39">
        <v>787418968680.40002</v>
      </c>
      <c r="S39">
        <f t="shared" si="0"/>
        <v>10392475273922.561</v>
      </c>
      <c r="T39">
        <v>2046</v>
      </c>
      <c r="U39">
        <v>2964462103700.0996</v>
      </c>
      <c r="V39">
        <v>1000713063858.2849</v>
      </c>
      <c r="W39">
        <v>354664299092.745</v>
      </c>
      <c r="X39">
        <v>236840809946.39999</v>
      </c>
      <c r="Y39">
        <v>1912842640798.1499</v>
      </c>
      <c r="Z39">
        <v>154223946583.22998</v>
      </c>
      <c r="AA39">
        <v>197517873060.50003</v>
      </c>
      <c r="AB39">
        <v>645537605517.79199</v>
      </c>
      <c r="AC39">
        <v>4121363486489.4995</v>
      </c>
      <c r="AD39">
        <v>590804360395.74011</v>
      </c>
      <c r="AE39">
        <v>851177419836.90002</v>
      </c>
      <c r="AF39">
        <v>112133990285.3555</v>
      </c>
      <c r="AG39">
        <v>290175426124.35999</v>
      </c>
      <c r="AH39">
        <v>297351089097.73999</v>
      </c>
      <c r="AI39">
        <v>275927177113.09497</v>
      </c>
      <c r="AJ39">
        <v>873454893457.85999</v>
      </c>
      <c r="AK39">
        <f t="shared" si="1"/>
        <v>14879190185357.752</v>
      </c>
      <c r="AL39">
        <v>2046</v>
      </c>
      <c r="AM39">
        <v>3525433447568.3999</v>
      </c>
      <c r="AN39">
        <v>1418732267516.687</v>
      </c>
      <c r="AO39">
        <v>493052615601.60004</v>
      </c>
      <c r="AP39">
        <v>348555214047.14996</v>
      </c>
      <c r="AQ39">
        <v>2363479761383.8496</v>
      </c>
      <c r="AR39">
        <v>195989905289.58493</v>
      </c>
      <c r="AS39">
        <v>293605918546.59998</v>
      </c>
      <c r="AT39">
        <v>1403558415942.304</v>
      </c>
      <c r="AU39">
        <v>5318475616973.5</v>
      </c>
      <c r="AV39">
        <v>1007631196346.5199</v>
      </c>
      <c r="AW39">
        <v>923952998909.45996</v>
      </c>
      <c r="AX39">
        <v>257907359973.97</v>
      </c>
      <c r="AY39">
        <v>358887489759.36499</v>
      </c>
      <c r="AZ39">
        <v>430553365410.99994</v>
      </c>
      <c r="BA39">
        <v>414372243146.69995</v>
      </c>
      <c r="BB39">
        <v>2193021554344.1997</v>
      </c>
      <c r="BC39">
        <f t="shared" si="2"/>
        <v>20947209370760.891</v>
      </c>
    </row>
    <row r="40" spans="1:55" x14ac:dyDescent="0.25">
      <c r="B40">
        <v>2047</v>
      </c>
      <c r="C40">
        <v>1492197068633.0999</v>
      </c>
      <c r="D40">
        <v>935245407963.43799</v>
      </c>
      <c r="E40">
        <v>328333155894.63</v>
      </c>
      <c r="F40">
        <v>193005178202.92502</v>
      </c>
      <c r="G40">
        <v>1277804240921.78</v>
      </c>
      <c r="H40">
        <v>102290462607.58249</v>
      </c>
      <c r="I40">
        <v>161800628554.49997</v>
      </c>
      <c r="J40">
        <v>445752870024.07996</v>
      </c>
      <c r="K40">
        <v>2951332472678.5</v>
      </c>
      <c r="L40">
        <v>529162233166.52997</v>
      </c>
      <c r="M40">
        <v>557179012042.38</v>
      </c>
      <c r="N40">
        <v>73277976316.530991</v>
      </c>
      <c r="O40">
        <v>237759181470.71997</v>
      </c>
      <c r="P40">
        <v>209239538753.65997</v>
      </c>
      <c r="Q40">
        <v>227278549986.08997</v>
      </c>
      <c r="R40">
        <v>800291294714.95007</v>
      </c>
      <c r="S40">
        <f t="shared" si="0"/>
        <v>10521949271931.396</v>
      </c>
      <c r="T40">
        <v>2047</v>
      </c>
      <c r="U40">
        <v>3100679861748.8999</v>
      </c>
      <c r="V40">
        <v>998064537259.84497</v>
      </c>
      <c r="W40">
        <v>352178393651.14508</v>
      </c>
      <c r="X40">
        <v>252400304081.47498</v>
      </c>
      <c r="Y40">
        <v>2109216807948.3999</v>
      </c>
      <c r="Z40">
        <v>167190465477</v>
      </c>
      <c r="AA40">
        <v>212821995414.59998</v>
      </c>
      <c r="AB40">
        <v>651670608475.88794</v>
      </c>
      <c r="AC40">
        <v>4180510020223.0005</v>
      </c>
      <c r="AD40">
        <v>633607782622.38</v>
      </c>
      <c r="AE40">
        <v>858647772262.41016</v>
      </c>
      <c r="AF40">
        <v>126955564244.222</v>
      </c>
      <c r="AG40">
        <v>301712556185.14496</v>
      </c>
      <c r="AH40">
        <v>298661137384.35999</v>
      </c>
      <c r="AI40">
        <v>284641976214.98993</v>
      </c>
      <c r="AJ40">
        <v>888857363112.85999</v>
      </c>
      <c r="AK40">
        <f t="shared" si="1"/>
        <v>15417817146306.621</v>
      </c>
      <c r="AL40">
        <v>2047</v>
      </c>
      <c r="AM40">
        <v>3575156453065.1997</v>
      </c>
      <c r="AN40">
        <v>1410114887482.5369</v>
      </c>
      <c r="AO40">
        <v>490969213928.25</v>
      </c>
      <c r="AP40">
        <v>362343044183.17505</v>
      </c>
      <c r="AQ40">
        <v>2653158649054.9497</v>
      </c>
      <c r="AR40">
        <v>216940778659.03998</v>
      </c>
      <c r="AS40">
        <v>298064332401.80005</v>
      </c>
      <c r="AT40">
        <v>1416707619989.916</v>
      </c>
      <c r="AU40">
        <v>5371454326468</v>
      </c>
      <c r="AV40">
        <v>1068719610447.1799</v>
      </c>
      <c r="AW40">
        <v>939923376613.45508</v>
      </c>
      <c r="AX40">
        <v>267223572026.10995</v>
      </c>
      <c r="AY40">
        <v>368720265597.38995</v>
      </c>
      <c r="AZ40">
        <v>428110920092.7149</v>
      </c>
      <c r="BA40">
        <v>411204051252.78967</v>
      </c>
      <c r="BB40">
        <v>2290007552857.5</v>
      </c>
      <c r="BC40">
        <f t="shared" si="2"/>
        <v>21568818654120.004</v>
      </c>
    </row>
    <row r="41" spans="1:55" x14ac:dyDescent="0.25">
      <c r="B41">
        <v>2048</v>
      </c>
      <c r="C41">
        <v>1589762623161.8999</v>
      </c>
      <c r="D41">
        <v>949718028366.16797</v>
      </c>
      <c r="E41">
        <v>323919057261.75</v>
      </c>
      <c r="F41">
        <v>194309373102.07501</v>
      </c>
      <c r="G41">
        <v>1323063165793.1099</v>
      </c>
      <c r="H41">
        <v>109040249996.2025</v>
      </c>
      <c r="I41">
        <v>173901525727.60001</v>
      </c>
      <c r="J41">
        <v>460510266721.30005</v>
      </c>
      <c r="K41">
        <v>2917813979531.2065</v>
      </c>
      <c r="L41">
        <v>571794440161.68005</v>
      </c>
      <c r="M41">
        <v>598704352339.66504</v>
      </c>
      <c r="N41">
        <v>78463638238.75499</v>
      </c>
      <c r="O41">
        <v>241586916837.73495</v>
      </c>
      <c r="P41">
        <v>212912969572.41998</v>
      </c>
      <c r="Q41">
        <v>232469847252.95999</v>
      </c>
      <c r="R41">
        <v>814143183622.99988</v>
      </c>
      <c r="S41">
        <f t="shared" si="0"/>
        <v>10792113617687.527</v>
      </c>
      <c r="T41">
        <v>2048</v>
      </c>
      <c r="U41">
        <v>3200067848363.9995</v>
      </c>
      <c r="V41">
        <v>1026230998148.385</v>
      </c>
      <c r="W41">
        <v>353534166831.33002</v>
      </c>
      <c r="X41">
        <v>270698199215.40002</v>
      </c>
      <c r="Y41">
        <v>2240390546291.6499</v>
      </c>
      <c r="Z41">
        <v>181009382114.79495</v>
      </c>
      <c r="AA41">
        <v>222510467953.29999</v>
      </c>
      <c r="AB41">
        <v>663927312675.14001</v>
      </c>
      <c r="AC41">
        <v>4212832220039.5005</v>
      </c>
      <c r="AD41">
        <v>680659281320.76001</v>
      </c>
      <c r="AE41">
        <v>873857029669.6499</v>
      </c>
      <c r="AF41">
        <v>140314754603.29248</v>
      </c>
      <c r="AG41">
        <v>314659597176.57501</v>
      </c>
      <c r="AH41">
        <v>304825717282.16998</v>
      </c>
      <c r="AI41">
        <v>294530886950.25</v>
      </c>
      <c r="AJ41">
        <v>933067581378.02991</v>
      </c>
      <c r="AK41">
        <f t="shared" si="1"/>
        <v>15913115990014.227</v>
      </c>
      <c r="AL41">
        <v>2048</v>
      </c>
      <c r="AM41">
        <v>3634888513455</v>
      </c>
      <c r="AN41">
        <v>1402017202782.8169</v>
      </c>
      <c r="AO41">
        <v>497080430639.91003</v>
      </c>
      <c r="AP41">
        <v>378283289019.07501</v>
      </c>
      <c r="AQ41">
        <v>2836063323419.7993</v>
      </c>
      <c r="AR41">
        <v>238645567404.465</v>
      </c>
      <c r="AS41">
        <v>303939881606</v>
      </c>
      <c r="AT41">
        <v>1406502299817.2632</v>
      </c>
      <c r="AU41">
        <v>5479957907639</v>
      </c>
      <c r="AV41">
        <v>1149210608899.8601</v>
      </c>
      <c r="AW41">
        <v>974325288759.2251</v>
      </c>
      <c r="AX41">
        <v>273663898835.63492</v>
      </c>
      <c r="AY41">
        <v>381032724565.42993</v>
      </c>
      <c r="AZ41">
        <v>426669530670.00995</v>
      </c>
      <c r="BA41">
        <v>406045243580.37</v>
      </c>
      <c r="BB41">
        <v>2375850963216.1001</v>
      </c>
      <c r="BC41">
        <f t="shared" si="2"/>
        <v>22164176674309.965</v>
      </c>
    </row>
    <row r="42" spans="1:55" x14ac:dyDescent="0.25">
      <c r="B42">
        <v>2049</v>
      </c>
      <c r="C42">
        <v>1658784545751.5996</v>
      </c>
      <c r="D42">
        <v>973297537818.71387</v>
      </c>
      <c r="E42">
        <v>322404128452.99506</v>
      </c>
      <c r="F42">
        <v>196452925693.20001</v>
      </c>
      <c r="G42">
        <v>1338828951181.5249</v>
      </c>
      <c r="H42">
        <v>115340357486.32901</v>
      </c>
      <c r="I42">
        <v>183537484088.39999</v>
      </c>
      <c r="J42">
        <v>475849850129.76392</v>
      </c>
      <c r="K42">
        <v>2884070376368.9585</v>
      </c>
      <c r="L42">
        <v>618791605544.79004</v>
      </c>
      <c r="M42">
        <v>649804729983.63</v>
      </c>
      <c r="N42">
        <v>84319758431.23349</v>
      </c>
      <c r="O42">
        <v>244959192618.45499</v>
      </c>
      <c r="P42">
        <v>217632468783.54495</v>
      </c>
      <c r="Q42">
        <v>240360337834.79999</v>
      </c>
      <c r="R42">
        <v>829638163393.05005</v>
      </c>
      <c r="S42">
        <f t="shared" si="0"/>
        <v>11034072413560.99</v>
      </c>
      <c r="T42">
        <v>2049</v>
      </c>
      <c r="U42">
        <v>3275232575450.1001</v>
      </c>
      <c r="V42">
        <v>1080383013565.395</v>
      </c>
      <c r="W42">
        <v>366480911164.995</v>
      </c>
      <c r="X42">
        <v>289664887252.95001</v>
      </c>
      <c r="Y42">
        <v>2361070416086.5498</v>
      </c>
      <c r="Z42">
        <v>194618326827.20499</v>
      </c>
      <c r="AA42">
        <v>230990735055.79999</v>
      </c>
      <c r="AB42">
        <v>685594116559.31995</v>
      </c>
      <c r="AC42">
        <v>4218251951520.4995</v>
      </c>
      <c r="AD42">
        <v>745738504417.88989</v>
      </c>
      <c r="AE42">
        <v>897094120650.78003</v>
      </c>
      <c r="AF42">
        <v>155664777990.61349</v>
      </c>
      <c r="AG42">
        <v>322910207553.28998</v>
      </c>
      <c r="AH42">
        <v>314427909866</v>
      </c>
      <c r="AI42">
        <v>306477602832.67499</v>
      </c>
      <c r="AJ42">
        <v>973780897682.85999</v>
      </c>
      <c r="AK42">
        <f t="shared" si="1"/>
        <v>16418380954476.922</v>
      </c>
      <c r="AL42">
        <v>2049</v>
      </c>
      <c r="AM42">
        <v>3683434198516.1997</v>
      </c>
      <c r="AN42">
        <v>1422486808822.0349</v>
      </c>
      <c r="AO42">
        <v>502916757675.57001</v>
      </c>
      <c r="AP42">
        <v>392394713681.02502</v>
      </c>
      <c r="AQ42">
        <v>2981396437456.8496</v>
      </c>
      <c r="AR42">
        <v>257450071094.54504</v>
      </c>
      <c r="AS42">
        <v>309318031389.09998</v>
      </c>
      <c r="AT42">
        <v>1406973513641.2839</v>
      </c>
      <c r="AU42">
        <v>5572258708474.999</v>
      </c>
      <c r="AV42">
        <v>1234252011907.3499</v>
      </c>
      <c r="AW42">
        <v>1009224564530.91</v>
      </c>
      <c r="AX42">
        <v>279096436667.57996</v>
      </c>
      <c r="AY42">
        <v>397863661091.15503</v>
      </c>
      <c r="AZ42">
        <v>426805310672.93005</v>
      </c>
      <c r="BA42">
        <v>403757244365.36993</v>
      </c>
      <c r="BB42">
        <v>2461906257133.2002</v>
      </c>
      <c r="BC42">
        <f t="shared" si="2"/>
        <v>22741534727120.102</v>
      </c>
    </row>
    <row r="43" spans="1:55" x14ac:dyDescent="0.25">
      <c r="B43">
        <v>2050</v>
      </c>
      <c r="C43">
        <v>1711763890521.3</v>
      </c>
      <c r="D43">
        <v>998500860146.56641</v>
      </c>
      <c r="E43">
        <v>320573028878.86499</v>
      </c>
      <c r="F43">
        <v>199614088485.90002</v>
      </c>
      <c r="G43">
        <v>1351990404364.22</v>
      </c>
      <c r="H43">
        <v>120344609963.32748</v>
      </c>
      <c r="I43">
        <v>190610092103.29999</v>
      </c>
      <c r="J43">
        <v>490288934486.81598</v>
      </c>
      <c r="K43">
        <v>2848653673270.5</v>
      </c>
      <c r="L43">
        <v>662127664839.30005</v>
      </c>
      <c r="M43">
        <v>693780645203.68506</v>
      </c>
      <c r="N43">
        <v>90604066593.008499</v>
      </c>
      <c r="O43">
        <v>246780749645.35999</v>
      </c>
      <c r="P43">
        <v>220934056061.08499</v>
      </c>
      <c r="Q43">
        <v>244505795461.73996</v>
      </c>
      <c r="R43">
        <v>843168104346.02002</v>
      </c>
      <c r="S43">
        <f t="shared" si="0"/>
        <v>11234240664370.994</v>
      </c>
      <c r="T43">
        <v>2050</v>
      </c>
      <c r="U43">
        <v>3267136262023.7998</v>
      </c>
      <c r="V43">
        <v>1137275039039.9551</v>
      </c>
      <c r="W43">
        <v>374264926831.06506</v>
      </c>
      <c r="X43">
        <v>311382017736.07501</v>
      </c>
      <c r="Y43">
        <v>2458670728083.4497</v>
      </c>
      <c r="Z43">
        <v>205400335160.01001</v>
      </c>
      <c r="AA43">
        <v>235700428510.90002</v>
      </c>
      <c r="AB43">
        <v>697844480648.41992</v>
      </c>
      <c r="AC43">
        <v>4173287689740.999</v>
      </c>
      <c r="AD43">
        <v>806438019503.34009</v>
      </c>
      <c r="AE43">
        <v>912983348221.2301</v>
      </c>
      <c r="AF43">
        <v>169389374013.01996</v>
      </c>
      <c r="AG43">
        <v>327270090491.78497</v>
      </c>
      <c r="AH43">
        <v>319109154878</v>
      </c>
      <c r="AI43">
        <v>312388527702.55493</v>
      </c>
      <c r="AJ43">
        <v>1013230290899.99</v>
      </c>
      <c r="AK43">
        <f t="shared" si="1"/>
        <v>16721770713484.596</v>
      </c>
      <c r="AL43">
        <v>2050</v>
      </c>
      <c r="AM43">
        <v>3676854251601.8999</v>
      </c>
      <c r="AN43">
        <v>1476905625035.0698</v>
      </c>
      <c r="AO43">
        <v>508400819332.73999</v>
      </c>
      <c r="AP43">
        <v>410655572427.375</v>
      </c>
      <c r="AQ43">
        <v>3115149290725.9497</v>
      </c>
      <c r="AR43">
        <v>275926781035.53503</v>
      </c>
      <c r="AS43">
        <v>313471506498</v>
      </c>
      <c r="AT43">
        <v>1400585000731.5359</v>
      </c>
      <c r="AU43">
        <v>5688250072802</v>
      </c>
      <c r="AV43">
        <v>1325659968445.9502</v>
      </c>
      <c r="AW43">
        <v>1062576683827.62</v>
      </c>
      <c r="AX43">
        <v>284252813934.03998</v>
      </c>
      <c r="AY43">
        <v>416053791616.11987</v>
      </c>
      <c r="AZ43">
        <v>423938576221.80341</v>
      </c>
      <c r="BA43">
        <v>405003461618.42993</v>
      </c>
      <c r="BB43">
        <v>2558845284044.6997</v>
      </c>
      <c r="BC43">
        <f t="shared" si="2"/>
        <v>23342529499898.77</v>
      </c>
    </row>
    <row r="44" spans="1:55" x14ac:dyDescent="0.25">
      <c r="C44">
        <f>SUM(C3:C43)</f>
        <v>41873130876033.953</v>
      </c>
      <c r="D44">
        <f t="shared" ref="D44:BB44" si="3">SUM(D3:D43)</f>
        <v>20563352358927.543</v>
      </c>
      <c r="E44">
        <f t="shared" si="3"/>
        <v>7959288027973.0762</v>
      </c>
      <c r="F44">
        <f t="shared" si="3"/>
        <v>3636410710918.541</v>
      </c>
      <c r="G44">
        <f t="shared" si="3"/>
        <v>26012103479283.906</v>
      </c>
      <c r="H44">
        <f t="shared" si="3"/>
        <v>1344875093082.2412</v>
      </c>
      <c r="I44">
        <f t="shared" si="3"/>
        <v>2656643409186.5576</v>
      </c>
      <c r="J44">
        <f t="shared" si="3"/>
        <v>7267922039065.9482</v>
      </c>
      <c r="K44">
        <f t="shared" si="3"/>
        <v>50114487235910.203</v>
      </c>
      <c r="L44">
        <f t="shared" si="3"/>
        <v>7273808529937.9639</v>
      </c>
      <c r="M44">
        <f t="shared" si="3"/>
        <v>8267414843143.4219</v>
      </c>
      <c r="N44">
        <f t="shared" si="3"/>
        <v>1135073358040.4207</v>
      </c>
      <c r="O44">
        <f t="shared" si="3"/>
        <v>3811352968768.541</v>
      </c>
      <c r="P44">
        <f t="shared" si="3"/>
        <v>2665233168905.8164</v>
      </c>
      <c r="Q44">
        <f t="shared" si="3"/>
        <v>3019134260129.0923</v>
      </c>
      <c r="R44">
        <f t="shared" si="3"/>
        <v>12776500348537.873</v>
      </c>
      <c r="S44">
        <f t="shared" si="3"/>
        <v>196982462988425.78</v>
      </c>
      <c r="T44">
        <f t="shared" si="3"/>
        <v>83230</v>
      </c>
      <c r="U44">
        <f t="shared" si="3"/>
        <v>58428441580295.852</v>
      </c>
      <c r="V44">
        <f t="shared" si="3"/>
        <v>23592163691623.703</v>
      </c>
      <c r="W44">
        <f t="shared" si="3"/>
        <v>9689888949856.9824</v>
      </c>
      <c r="X44">
        <f t="shared" si="3"/>
        <v>4241598952084.2632</v>
      </c>
      <c r="Y44">
        <f t="shared" si="3"/>
        <v>33498287632951.199</v>
      </c>
      <c r="Z44">
        <f t="shared" si="3"/>
        <v>2013057033828.3984</v>
      </c>
      <c r="AA44">
        <f t="shared" si="3"/>
        <v>3551506028039.8164</v>
      </c>
      <c r="AB44">
        <f t="shared" si="3"/>
        <v>10627024403309.918</v>
      </c>
      <c r="AC44">
        <f t="shared" si="3"/>
        <v>64103629657888.594</v>
      </c>
      <c r="AD44">
        <f t="shared" si="3"/>
        <v>8928650671966.3477</v>
      </c>
      <c r="AE44">
        <f t="shared" si="3"/>
        <v>14341288025421.766</v>
      </c>
      <c r="AF44">
        <f t="shared" si="3"/>
        <v>1712300536474.8613</v>
      </c>
      <c r="AG44">
        <f t="shared" si="3"/>
        <v>4757429334348.2002</v>
      </c>
      <c r="AH44">
        <f t="shared" si="3"/>
        <v>5238136073497.9102</v>
      </c>
      <c r="AI44">
        <f t="shared" si="3"/>
        <v>4228936894832.7793</v>
      </c>
      <c r="AJ44">
        <f t="shared" si="3"/>
        <v>15513064426627.813</v>
      </c>
      <c r="AK44">
        <f t="shared" si="3"/>
        <v>261071136173628.97</v>
      </c>
      <c r="AL44">
        <f t="shared" si="3"/>
        <v>83230</v>
      </c>
      <c r="AM44">
        <f t="shared" si="3"/>
        <v>78043578764494.922</v>
      </c>
      <c r="AN44">
        <f t="shared" si="3"/>
        <v>30192829618271.039</v>
      </c>
      <c r="AO44">
        <f t="shared" si="3"/>
        <v>12244430669240.512</v>
      </c>
      <c r="AP44">
        <f t="shared" si="3"/>
        <v>6700947696660.3936</v>
      </c>
      <c r="AQ44">
        <f t="shared" si="3"/>
        <v>42124463414097.25</v>
      </c>
      <c r="AR44">
        <f t="shared" si="3"/>
        <v>2304530514425.7593</v>
      </c>
      <c r="AS44">
        <f t="shared" si="3"/>
        <v>4747926591355.0361</v>
      </c>
      <c r="AT44">
        <f t="shared" si="3"/>
        <v>25176526514998.113</v>
      </c>
      <c r="AU44">
        <f t="shared" si="3"/>
        <v>92011247693702.281</v>
      </c>
      <c r="AV44">
        <f t="shared" si="3"/>
        <v>15459789556596.156</v>
      </c>
      <c r="AW44">
        <f t="shared" si="3"/>
        <v>18770867817563.109</v>
      </c>
      <c r="AX44">
        <f t="shared" si="3"/>
        <v>3452497378269.7168</v>
      </c>
      <c r="AY44">
        <f t="shared" si="3"/>
        <v>5788318481649.9238</v>
      </c>
      <c r="AZ44">
        <f t="shared" si="3"/>
        <v>6938360575367.6221</v>
      </c>
      <c r="BA44">
        <f t="shared" si="3"/>
        <v>6931154967776.8379</v>
      </c>
      <c r="BB44">
        <f t="shared" si="3"/>
        <v>33222682147222.281</v>
      </c>
    </row>
    <row r="46" spans="1:55" x14ac:dyDescent="0.25">
      <c r="A46" t="s">
        <v>59</v>
      </c>
    </row>
    <row r="47" spans="1:55" x14ac:dyDescent="0.25">
      <c r="C47" t="s">
        <v>60</v>
      </c>
      <c r="D47" t="s">
        <v>3</v>
      </c>
      <c r="E47" t="s">
        <v>4</v>
      </c>
      <c r="H47" t="s">
        <v>60</v>
      </c>
      <c r="I47" t="s">
        <v>3</v>
      </c>
      <c r="J47" t="s">
        <v>4</v>
      </c>
    </row>
    <row r="48" spans="1:55" x14ac:dyDescent="0.25">
      <c r="B48">
        <v>2020</v>
      </c>
      <c r="C48">
        <v>1061427955989.6107</v>
      </c>
      <c r="D48">
        <v>1061427955989.6107</v>
      </c>
      <c r="E48">
        <v>1061427955989.6107</v>
      </c>
      <c r="G48">
        <v>2020</v>
      </c>
      <c r="H48">
        <v>1061427955989.6107</v>
      </c>
      <c r="I48">
        <v>1061427955989.6107</v>
      </c>
      <c r="J48">
        <v>1061427955989.6107</v>
      </c>
    </row>
    <row r="49" spans="2:33" x14ac:dyDescent="0.25">
      <c r="B49">
        <v>2021</v>
      </c>
      <c r="C49">
        <v>2328442811252.1421</v>
      </c>
      <c r="D49">
        <v>2328278111474.0557</v>
      </c>
      <c r="E49">
        <v>2328277801010.9727</v>
      </c>
      <c r="G49">
        <v>2021</v>
      </c>
      <c r="H49">
        <v>1267014855262.5313</v>
      </c>
      <c r="I49">
        <v>1266850155484.4448</v>
      </c>
      <c r="J49">
        <v>1266849845021.3616</v>
      </c>
    </row>
    <row r="50" spans="2:33" x14ac:dyDescent="0.25">
      <c r="B50">
        <v>2022</v>
      </c>
      <c r="C50">
        <v>4043956103179.0923</v>
      </c>
      <c r="D50">
        <v>4043791403401.0054</v>
      </c>
      <c r="E50">
        <v>4043791092937.9229</v>
      </c>
      <c r="G50">
        <v>2022</v>
      </c>
      <c r="H50">
        <v>1715513291926.9502</v>
      </c>
      <c r="I50">
        <v>1715513291926.9502</v>
      </c>
      <c r="J50">
        <v>1715513291926.9502</v>
      </c>
    </row>
    <row r="51" spans="2:33" x14ac:dyDescent="0.25">
      <c r="B51">
        <v>2023</v>
      </c>
      <c r="C51">
        <v>5989982290982.4043</v>
      </c>
      <c r="D51">
        <v>5992527638988.7119</v>
      </c>
      <c r="E51">
        <v>6646667694087.1758</v>
      </c>
      <c r="G51">
        <v>2023</v>
      </c>
      <c r="H51">
        <v>1946026187803.3108</v>
      </c>
      <c r="I51">
        <v>1948736235587.7073</v>
      </c>
      <c r="J51">
        <v>2602876601149.2539</v>
      </c>
    </row>
    <row r="52" spans="2:33" x14ac:dyDescent="0.25">
      <c r="B52">
        <v>2024</v>
      </c>
      <c r="C52">
        <v>8251304308021.0742</v>
      </c>
      <c r="D52">
        <v>8265957207312.917</v>
      </c>
      <c r="E52">
        <v>9917892516572.4453</v>
      </c>
      <c r="G52">
        <v>2024</v>
      </c>
      <c r="H52">
        <v>2261322017038.6719</v>
      </c>
      <c r="I52">
        <v>2273429568324.2041</v>
      </c>
      <c r="J52">
        <v>3271224822485.2671</v>
      </c>
    </row>
    <row r="53" spans="2:33" x14ac:dyDescent="0.25">
      <c r="B53">
        <v>2025</v>
      </c>
      <c r="C53">
        <v>10829686796913.809</v>
      </c>
      <c r="D53">
        <v>10939840684912.535</v>
      </c>
      <c r="E53">
        <v>13862444661857.65</v>
      </c>
      <c r="G53">
        <v>2025</v>
      </c>
      <c r="H53">
        <v>2578382488892.7334</v>
      </c>
      <c r="I53">
        <v>2673883477599.6167</v>
      </c>
      <c r="J53">
        <v>3944552145285.2061</v>
      </c>
    </row>
    <row r="54" spans="2:33" x14ac:dyDescent="0.25">
      <c r="B54">
        <v>2026</v>
      </c>
      <c r="C54">
        <v>13747886935938.662</v>
      </c>
      <c r="D54">
        <v>14049890004640.891</v>
      </c>
      <c r="E54">
        <v>18500617782826.301</v>
      </c>
      <c r="G54">
        <v>2026</v>
      </c>
      <c r="H54">
        <v>2918200139024.8516</v>
      </c>
      <c r="I54">
        <v>3110049319728.3521</v>
      </c>
      <c r="J54">
        <v>4638173120968.6523</v>
      </c>
      <c r="R54">
        <v>352528698901.88995</v>
      </c>
      <c r="S54">
        <v>219658727809.5885</v>
      </c>
      <c r="T54">
        <v>100918739570.96552</v>
      </c>
      <c r="U54">
        <v>23788033710.952499</v>
      </c>
      <c r="V54">
        <v>53563650438.621498</v>
      </c>
      <c r="W54">
        <v>4899107122.0216503</v>
      </c>
      <c r="X54">
        <v>20710827540.629997</v>
      </c>
      <c r="Y54">
        <v>46381299121.503204</v>
      </c>
      <c r="Z54">
        <v>144694723294.13998</v>
      </c>
      <c r="AA54">
        <v>20087950963.653</v>
      </c>
      <c r="AB54">
        <v>11553004653.7425</v>
      </c>
      <c r="AC54">
        <v>6198348013.5247993</v>
      </c>
      <c r="AD54">
        <v>14287601632.370848</v>
      </c>
      <c r="AE54">
        <v>110260364.4668</v>
      </c>
      <c r="AF54">
        <v>10051429361.36985</v>
      </c>
      <c r="AG54">
        <v>31995553490.169998</v>
      </c>
    </row>
    <row r="55" spans="2:33" x14ac:dyDescent="0.25">
      <c r="B55">
        <v>2027</v>
      </c>
      <c r="C55">
        <v>17016864706846.203</v>
      </c>
      <c r="D55">
        <v>17616860926490.125</v>
      </c>
      <c r="E55">
        <v>23851227782668.234</v>
      </c>
      <c r="G55">
        <v>2027</v>
      </c>
      <c r="H55">
        <v>3268977770907.5415</v>
      </c>
      <c r="I55">
        <v>3566970921849.2388</v>
      </c>
      <c r="J55">
        <v>5350609999841.9355</v>
      </c>
    </row>
    <row r="56" spans="2:33" x14ac:dyDescent="0.25">
      <c r="B56">
        <v>2028</v>
      </c>
      <c r="C56">
        <v>20660215057161.762</v>
      </c>
      <c r="D56">
        <v>21649604488945.242</v>
      </c>
      <c r="E56">
        <v>29919047647598.582</v>
      </c>
      <c r="G56">
        <v>2028</v>
      </c>
      <c r="H56">
        <v>3643350350315.5659</v>
      </c>
      <c r="I56">
        <v>4032743562455.1187</v>
      </c>
      <c r="J56">
        <v>6067819864930.3457</v>
      </c>
    </row>
    <row r="57" spans="2:33" x14ac:dyDescent="0.25">
      <c r="B57">
        <v>2029</v>
      </c>
      <c r="C57">
        <v>24704730262886.883</v>
      </c>
      <c r="D57">
        <v>26203863705308.043</v>
      </c>
      <c r="E57">
        <v>36704408699847.602</v>
      </c>
      <c r="G57">
        <v>2029</v>
      </c>
      <c r="H57">
        <v>4044515205725.1143</v>
      </c>
      <c r="I57">
        <v>4554259216362.793</v>
      </c>
      <c r="J57">
        <v>6785361052249.0195</v>
      </c>
      <c r="R57">
        <v>6.8152388741225386E-10</v>
      </c>
      <c r="S57">
        <v>8.3783670562607354E-10</v>
      </c>
      <c r="T57">
        <v>8.0817876914373447E-10</v>
      </c>
      <c r="U57">
        <v>5.5348000553480004E-10</v>
      </c>
      <c r="V57">
        <v>6.3566729173950351E-10</v>
      </c>
      <c r="W57">
        <v>7.6315488228335941E-10</v>
      </c>
      <c r="X57">
        <v>7.2098053352559484E-10</v>
      </c>
      <c r="Y57">
        <v>6.9465670065853455E-10</v>
      </c>
      <c r="Z57">
        <v>6.3714558776680479E-10</v>
      </c>
      <c r="AA57">
        <v>5.6372963526692591E-10</v>
      </c>
      <c r="AB57">
        <v>5.4037988706060353E-10</v>
      </c>
      <c r="AC57">
        <v>6.4162202046774252E-10</v>
      </c>
      <c r="AD57">
        <v>6.4162202046774252E-10</v>
      </c>
      <c r="AE57">
        <v>7.4651935351423984E-10</v>
      </c>
      <c r="AF57">
        <v>5.6027117124688348E-10</v>
      </c>
      <c r="AG57">
        <v>6.883733737179047E-10</v>
      </c>
    </row>
    <row r="58" spans="2:33" x14ac:dyDescent="0.25">
      <c r="B58">
        <v>2030</v>
      </c>
      <c r="C58">
        <v>29130823306849.773</v>
      </c>
      <c r="D58">
        <v>31289421286753.793</v>
      </c>
      <c r="E58">
        <v>44212897445058.195</v>
      </c>
      <c r="G58">
        <v>2030</v>
      </c>
      <c r="H58">
        <v>4426093043962.8916</v>
      </c>
      <c r="I58">
        <v>5085557581445.7549</v>
      </c>
      <c r="J58">
        <v>7508488745210.5938</v>
      </c>
    </row>
    <row r="59" spans="2:33" x14ac:dyDescent="0.25">
      <c r="B59">
        <v>2031</v>
      </c>
      <c r="C59">
        <v>33986478414185.598</v>
      </c>
      <c r="D59">
        <v>36964619589160.203</v>
      </c>
      <c r="E59">
        <v>52725498426995.57</v>
      </c>
      <c r="G59">
        <v>2031</v>
      </c>
      <c r="H59">
        <v>4855655107335.8262</v>
      </c>
      <c r="I59">
        <v>5675198302406.4141</v>
      </c>
      <c r="J59">
        <v>8512600981937.375</v>
      </c>
    </row>
    <row r="60" spans="2:33" x14ac:dyDescent="0.25">
      <c r="B60">
        <v>2032</v>
      </c>
      <c r="C60">
        <v>39236153382407.531</v>
      </c>
      <c r="D60">
        <v>43228929002853.984</v>
      </c>
      <c r="E60">
        <v>62237241739611.094</v>
      </c>
      <c r="G60">
        <v>2032</v>
      </c>
      <c r="H60">
        <v>5249674968221.9277</v>
      </c>
      <c r="I60">
        <v>6264309413693.7715</v>
      </c>
      <c r="J60">
        <v>9511743312615.5293</v>
      </c>
      <c r="R60">
        <v>800092725246.11987</v>
      </c>
      <c r="S60">
        <v>383475240643.60046</v>
      </c>
      <c r="T60">
        <v>159728014430.23502</v>
      </c>
      <c r="U60">
        <v>44779292245.709999</v>
      </c>
      <c r="V60">
        <v>318915239047.84497</v>
      </c>
      <c r="W60">
        <v>7826493783.4496994</v>
      </c>
      <c r="X60">
        <v>44811854686.299995</v>
      </c>
      <c r="Y60">
        <v>85391856759.9888</v>
      </c>
      <c r="Z60">
        <v>465088415096.20001</v>
      </c>
      <c r="AA60">
        <v>39541264970.832001</v>
      </c>
      <c r="AB60">
        <v>37921560055.587006</v>
      </c>
      <c r="AC60">
        <v>12139062149.58465</v>
      </c>
      <c r="AD60">
        <v>34115895810.499996</v>
      </c>
      <c r="AE60">
        <v>2203315634.42665</v>
      </c>
      <c r="AF60">
        <v>17734337847.309448</v>
      </c>
      <c r="AG60">
        <v>124617920485.045</v>
      </c>
    </row>
    <row r="61" spans="2:33" x14ac:dyDescent="0.25">
      <c r="B61">
        <v>2033</v>
      </c>
      <c r="C61">
        <v>44883761247901.484</v>
      </c>
      <c r="D61">
        <v>50133983592994.461</v>
      </c>
      <c r="E61">
        <v>72749458412977.281</v>
      </c>
      <c r="G61">
        <v>2033</v>
      </c>
      <c r="H61">
        <v>5647607865493.9639</v>
      </c>
      <c r="I61">
        <v>6905054590140.4814</v>
      </c>
      <c r="J61">
        <v>10512216673366.189</v>
      </c>
      <c r="R61">
        <v>882896498880.92981</v>
      </c>
      <c r="S61">
        <v>417295312716.98401</v>
      </c>
      <c r="T61">
        <v>171737327555.70001</v>
      </c>
      <c r="U61">
        <v>51026656803.457504</v>
      </c>
      <c r="V61">
        <v>365905554403.31995</v>
      </c>
      <c r="W61">
        <v>8480481738.6950493</v>
      </c>
      <c r="X61">
        <v>48487052610.219994</v>
      </c>
      <c r="Y61">
        <v>95671226315.095215</v>
      </c>
      <c r="Z61">
        <v>567075036439.29993</v>
      </c>
      <c r="AA61">
        <v>47521195044.705002</v>
      </c>
      <c r="AB61">
        <v>47488740392.593498</v>
      </c>
      <c r="AC61">
        <v>13381546204.946148</v>
      </c>
      <c r="AD61">
        <v>40103013876.054497</v>
      </c>
      <c r="AE61">
        <v>3404116446.5959496</v>
      </c>
      <c r="AF61">
        <v>19975907264.855999</v>
      </c>
      <c r="AG61">
        <v>137750472331.39899</v>
      </c>
    </row>
    <row r="62" spans="2:33" x14ac:dyDescent="0.25">
      <c r="B62">
        <v>2034</v>
      </c>
      <c r="C62">
        <v>50928103730790.5</v>
      </c>
      <c r="D62">
        <v>57683866045804.461</v>
      </c>
      <c r="E62">
        <v>84253991820615.109</v>
      </c>
      <c r="G62">
        <v>2034</v>
      </c>
      <c r="H62">
        <v>6044342482889.0098</v>
      </c>
      <c r="I62">
        <v>7549882452809.9912</v>
      </c>
      <c r="J62">
        <v>11504533407637.809</v>
      </c>
      <c r="R62">
        <v>965838130486.28992</v>
      </c>
      <c r="S62">
        <v>447755352673.01556</v>
      </c>
      <c r="T62">
        <v>182431192366.27499</v>
      </c>
      <c r="U62">
        <v>57337689225.712502</v>
      </c>
      <c r="V62">
        <v>415726033939.61499</v>
      </c>
      <c r="W62">
        <v>9151995415.5344009</v>
      </c>
      <c r="X62">
        <v>51815154616.339996</v>
      </c>
      <c r="Y62">
        <v>106316688027.31879</v>
      </c>
      <c r="Z62">
        <v>675444413746</v>
      </c>
      <c r="AA62">
        <v>57377590810.325996</v>
      </c>
      <c r="AB62">
        <v>59160020358.816002</v>
      </c>
      <c r="AC62">
        <v>14622147544.376049</v>
      </c>
      <c r="AD62">
        <v>46413178678.453995</v>
      </c>
      <c r="AE62">
        <v>5260470860.5522995</v>
      </c>
      <c r="AF62">
        <v>22610672849.375999</v>
      </c>
      <c r="AG62">
        <v>151717039309.53998</v>
      </c>
    </row>
    <row r="63" spans="2:33" x14ac:dyDescent="0.25">
      <c r="B63">
        <v>2035</v>
      </c>
      <c r="C63">
        <v>57375845193061.586</v>
      </c>
      <c r="D63">
        <v>65870077202596.328</v>
      </c>
      <c r="E63">
        <v>96751569211221.547</v>
      </c>
      <c r="G63">
        <v>2035</v>
      </c>
      <c r="H63">
        <v>6447741462271.0986</v>
      </c>
      <c r="I63">
        <v>8186211156791.8652</v>
      </c>
      <c r="J63">
        <v>12497577390606.439</v>
      </c>
      <c r="R63">
        <v>1054134417984.7198</v>
      </c>
      <c r="S63">
        <v>475450572020.8725</v>
      </c>
      <c r="T63">
        <v>192496497235.16998</v>
      </c>
      <c r="U63">
        <v>64433944593.067505</v>
      </c>
      <c r="V63">
        <v>469734300600.70496</v>
      </c>
      <c r="W63">
        <v>10077787624.1698</v>
      </c>
      <c r="X63">
        <v>54992062373.889999</v>
      </c>
      <c r="Y63">
        <v>118378159358.49161</v>
      </c>
      <c r="Z63">
        <v>789324348400.04993</v>
      </c>
      <c r="AA63">
        <v>69210440518.221008</v>
      </c>
      <c r="AB63">
        <v>74312846798.268005</v>
      </c>
      <c r="AC63">
        <v>16032888151.9695</v>
      </c>
      <c r="AD63">
        <v>53811948652.931</v>
      </c>
      <c r="AE63">
        <v>7884212711.0207996</v>
      </c>
      <c r="AF63">
        <v>26096573874.148499</v>
      </c>
      <c r="AG63">
        <v>166979349417.87</v>
      </c>
    </row>
    <row r="64" spans="2:33" x14ac:dyDescent="0.25">
      <c r="B64">
        <v>2036</v>
      </c>
      <c r="C64">
        <v>64229068707508.133</v>
      </c>
      <c r="D64">
        <v>74692255112814.672</v>
      </c>
      <c r="E64">
        <v>110234739729479.72</v>
      </c>
      <c r="G64">
        <v>2036</v>
      </c>
      <c r="H64">
        <v>6853223514446.5371</v>
      </c>
      <c r="I64">
        <v>8822177910218.3398</v>
      </c>
      <c r="J64">
        <v>13483170518258.199</v>
      </c>
      <c r="R64">
        <v>1159710038486.01</v>
      </c>
      <c r="S64">
        <v>509018327540.70752</v>
      </c>
      <c r="T64">
        <v>206106728931.37503</v>
      </c>
      <c r="U64">
        <v>73632843666.360001</v>
      </c>
      <c r="V64">
        <v>536687202146.94501</v>
      </c>
      <c r="W64">
        <v>11666961541.751699</v>
      </c>
      <c r="X64">
        <v>59194574576.519989</v>
      </c>
      <c r="Y64">
        <v>132622729519.0032</v>
      </c>
      <c r="Z64">
        <v>873153218481.69983</v>
      </c>
      <c r="AA64">
        <v>83689707545.109009</v>
      </c>
      <c r="AB64">
        <v>90767590272.098999</v>
      </c>
      <c r="AC64">
        <v>17924281497.720497</v>
      </c>
      <c r="AD64">
        <v>61884674096.836494</v>
      </c>
      <c r="AE64">
        <v>11481258423.712799</v>
      </c>
      <c r="AF64">
        <v>31017018779.183998</v>
      </c>
      <c r="AG64">
        <v>185958050220.08002</v>
      </c>
    </row>
    <row r="65" spans="2:36" x14ac:dyDescent="0.25">
      <c r="B65">
        <v>2037</v>
      </c>
      <c r="C65">
        <v>71468639538379.719</v>
      </c>
      <c r="D65">
        <v>84152566980821.266</v>
      </c>
      <c r="E65">
        <v>124698414488992.48</v>
      </c>
      <c r="G65">
        <v>2037</v>
      </c>
      <c r="H65">
        <v>7239570830871.584</v>
      </c>
      <c r="I65">
        <v>9460311868006.6133</v>
      </c>
      <c r="J65">
        <v>14463674759512.756</v>
      </c>
      <c r="R65">
        <v>1255795946125.4998</v>
      </c>
      <c r="S65">
        <v>535898676418.68005</v>
      </c>
      <c r="T65">
        <v>216971284442.16</v>
      </c>
      <c r="U65">
        <v>83634874985.722488</v>
      </c>
      <c r="V65">
        <v>598907227644.51001</v>
      </c>
      <c r="W65">
        <v>13901934294.460499</v>
      </c>
      <c r="X65">
        <v>62612925732.199997</v>
      </c>
      <c r="Y65">
        <v>146442966725.23599</v>
      </c>
      <c r="Z65">
        <v>956468835852.69995</v>
      </c>
      <c r="AA65">
        <v>98844157170.513016</v>
      </c>
      <c r="AB65">
        <v>109397247039.60001</v>
      </c>
      <c r="AC65">
        <v>19854301042.712498</v>
      </c>
      <c r="AD65">
        <v>70274999114.165985</v>
      </c>
      <c r="AE65">
        <v>16048214763.0905</v>
      </c>
      <c r="AF65">
        <v>36372720168.070496</v>
      </c>
      <c r="AG65">
        <v>204666732443.56998</v>
      </c>
    </row>
    <row r="66" spans="2:36" x14ac:dyDescent="0.25">
      <c r="B66">
        <v>2038</v>
      </c>
      <c r="C66">
        <v>79088867210371.922</v>
      </c>
      <c r="D66">
        <v>94236591492684.344</v>
      </c>
      <c r="E66">
        <v>140152491903505.84</v>
      </c>
      <c r="G66">
        <v>2038</v>
      </c>
      <c r="H66">
        <v>7620227671992.2139</v>
      </c>
      <c r="I66">
        <v>10084024511863.068</v>
      </c>
      <c r="J66">
        <v>15454077414513.354</v>
      </c>
    </row>
    <row r="67" spans="2:36" x14ac:dyDescent="0.25">
      <c r="B67">
        <v>2039</v>
      </c>
      <c r="C67">
        <v>87092002251270.234</v>
      </c>
      <c r="D67">
        <v>104907120035998.34</v>
      </c>
      <c r="E67">
        <v>156601134785741.09</v>
      </c>
      <c r="G67">
        <v>2039</v>
      </c>
      <c r="H67">
        <v>8003135040898.3154</v>
      </c>
      <c r="I67">
        <v>10670528543314</v>
      </c>
      <c r="J67">
        <v>16448642882235.285</v>
      </c>
      <c r="AJ67">
        <v>4.8599538300000003</v>
      </c>
    </row>
    <row r="68" spans="2:36" x14ac:dyDescent="0.25">
      <c r="B68">
        <v>2040</v>
      </c>
      <c r="C68">
        <v>95462588483988.641</v>
      </c>
      <c r="D68">
        <v>116118644315047.28</v>
      </c>
      <c r="E68">
        <v>174041545200496.38</v>
      </c>
      <c r="G68">
        <v>2040</v>
      </c>
      <c r="H68">
        <v>8370586232718.4023</v>
      </c>
      <c r="I68">
        <v>11211524279048.943</v>
      </c>
      <c r="J68">
        <v>17440410414755.246</v>
      </c>
      <c r="R68">
        <v>6.8152388741225396E-10</v>
      </c>
      <c r="S68">
        <v>8.3783670562607354E-10</v>
      </c>
      <c r="T68">
        <v>8.0817876914373458E-10</v>
      </c>
      <c r="U68">
        <v>5.5348000553480004E-10</v>
      </c>
      <c r="V68">
        <v>6.3566729173950361E-10</v>
      </c>
      <c r="W68">
        <v>7.6315488228335952E-10</v>
      </c>
      <c r="X68">
        <v>7.2098053352559484E-10</v>
      </c>
      <c r="Y68">
        <v>6.9465670065853455E-10</v>
      </c>
      <c r="Z68">
        <v>6.3714558776680468E-10</v>
      </c>
      <c r="AA68">
        <v>5.6372963526692591E-10</v>
      </c>
      <c r="AB68">
        <v>5.4037988706060353E-10</v>
      </c>
      <c r="AC68">
        <v>6.4162202046774241E-10</v>
      </c>
      <c r="AD68">
        <v>6.4162202046774252E-10</v>
      </c>
      <c r="AE68">
        <v>7.4651935351423984E-10</v>
      </c>
      <c r="AF68">
        <v>5.6027117124688359E-10</v>
      </c>
      <c r="AG68">
        <v>6.883733737179046E-10</v>
      </c>
    </row>
    <row r="69" spans="2:36" x14ac:dyDescent="0.25">
      <c r="B69">
        <v>2041</v>
      </c>
      <c r="C69">
        <v>104242013206754.36</v>
      </c>
      <c r="D69">
        <v>128080124047299.69</v>
      </c>
      <c r="E69">
        <v>192070916964181.19</v>
      </c>
      <c r="G69">
        <v>2041</v>
      </c>
      <c r="H69">
        <v>8779424722765.7012</v>
      </c>
      <c r="I69">
        <v>11961479732252.377</v>
      </c>
      <c r="J69">
        <v>18029371763684.809</v>
      </c>
      <c r="R69">
        <v>6.8152388741225396E-10</v>
      </c>
      <c r="S69">
        <v>8.3783670562607334E-10</v>
      </c>
      <c r="T69">
        <v>8.0817876914373458E-10</v>
      </c>
      <c r="U69">
        <v>5.5348000553480004E-10</v>
      </c>
      <c r="V69">
        <v>6.3566729173950361E-10</v>
      </c>
      <c r="W69">
        <v>7.6315488228335952E-10</v>
      </c>
      <c r="X69">
        <v>7.2098053352559495E-10</v>
      </c>
      <c r="Y69">
        <v>6.9465670065853455E-10</v>
      </c>
      <c r="Z69">
        <v>6.3714558776680479E-10</v>
      </c>
      <c r="AA69">
        <v>5.6372963526692591E-10</v>
      </c>
      <c r="AB69">
        <v>5.4037988706060364E-10</v>
      </c>
      <c r="AC69">
        <v>6.4162202046774252E-10</v>
      </c>
      <c r="AD69">
        <v>6.4162202046774252E-10</v>
      </c>
      <c r="AE69">
        <v>7.4651935351424005E-10</v>
      </c>
      <c r="AF69">
        <v>5.6027117124688348E-10</v>
      </c>
      <c r="AG69">
        <v>6.883733737179046E-10</v>
      </c>
    </row>
    <row r="70" spans="2:36" x14ac:dyDescent="0.25">
      <c r="B70">
        <v>2042</v>
      </c>
      <c r="C70">
        <v>113403141696865.97</v>
      </c>
      <c r="D70">
        <v>140639010994690.17</v>
      </c>
      <c r="E70">
        <v>210682157951178.09</v>
      </c>
      <c r="G70">
        <v>2042</v>
      </c>
      <c r="H70">
        <v>9161128490111.6406</v>
      </c>
      <c r="I70">
        <v>12558886947390.48</v>
      </c>
      <c r="J70">
        <v>18611240986996.871</v>
      </c>
      <c r="R70">
        <v>6.8152388741225386E-10</v>
      </c>
      <c r="S70">
        <v>8.3783670562607344E-10</v>
      </c>
      <c r="T70">
        <v>8.0817876914373458E-10</v>
      </c>
      <c r="U70">
        <v>5.5348000553480004E-10</v>
      </c>
      <c r="V70">
        <v>6.3566729173950361E-10</v>
      </c>
      <c r="W70">
        <v>7.6315488228335931E-10</v>
      </c>
      <c r="X70">
        <v>7.2098053352559484E-10</v>
      </c>
      <c r="Y70">
        <v>6.9465670065853466E-10</v>
      </c>
      <c r="Z70">
        <v>6.3714558776680468E-10</v>
      </c>
      <c r="AA70">
        <v>5.6372963526692602E-10</v>
      </c>
      <c r="AB70">
        <v>5.4037988706060353E-10</v>
      </c>
      <c r="AC70">
        <v>6.4162202046774252E-10</v>
      </c>
      <c r="AD70">
        <v>6.4162202046774252E-10</v>
      </c>
      <c r="AE70">
        <v>7.4651935351423994E-10</v>
      </c>
      <c r="AF70">
        <v>5.6027117124688348E-10</v>
      </c>
      <c r="AG70">
        <v>6.883733737179047E-10</v>
      </c>
    </row>
    <row r="71" spans="2:36" x14ac:dyDescent="0.25">
      <c r="B71">
        <v>2043</v>
      </c>
      <c r="C71">
        <v>122937086478617.08</v>
      </c>
      <c r="D71">
        <v>153771298954430.13</v>
      </c>
      <c r="E71">
        <v>229872402265906</v>
      </c>
      <c r="G71">
        <v>2043</v>
      </c>
      <c r="H71">
        <v>9533944781751.1113</v>
      </c>
      <c r="I71">
        <v>13132287959739.947</v>
      </c>
      <c r="J71">
        <v>19190244314727.914</v>
      </c>
      <c r="R71">
        <v>6.8152388741225386E-10</v>
      </c>
      <c r="S71">
        <v>8.3783670562607344E-10</v>
      </c>
      <c r="T71">
        <v>8.0817876914373468E-10</v>
      </c>
      <c r="U71">
        <v>5.5348000553480004E-10</v>
      </c>
      <c r="V71">
        <v>6.3566729173950361E-10</v>
      </c>
      <c r="W71">
        <v>7.6315488228335941E-10</v>
      </c>
      <c r="X71">
        <v>7.2098053352559474E-10</v>
      </c>
      <c r="Y71">
        <v>6.9465670065853445E-10</v>
      </c>
      <c r="Z71">
        <v>6.3714558776680479E-10</v>
      </c>
      <c r="AA71">
        <v>5.6372963526692591E-10</v>
      </c>
      <c r="AB71">
        <v>5.4037988706060353E-10</v>
      </c>
      <c r="AC71">
        <v>6.4162202046774241E-10</v>
      </c>
      <c r="AD71">
        <v>6.4162202046774252E-10</v>
      </c>
      <c r="AE71">
        <v>7.4651935351423984E-10</v>
      </c>
      <c r="AF71">
        <v>5.6027117124688348E-10</v>
      </c>
      <c r="AG71">
        <v>6.883733737179046E-10</v>
      </c>
    </row>
    <row r="72" spans="2:36" x14ac:dyDescent="0.25">
      <c r="B72">
        <v>2044</v>
      </c>
      <c r="C72">
        <v>132823278796766.52</v>
      </c>
      <c r="D72">
        <v>167463833981537.5</v>
      </c>
      <c r="E72">
        <v>249621585988605.84</v>
      </c>
      <c r="G72">
        <v>2044</v>
      </c>
      <c r="H72">
        <v>9886192318149.4121</v>
      </c>
      <c r="I72">
        <v>13692535027107.396</v>
      </c>
      <c r="J72">
        <v>19749183722699.887</v>
      </c>
      <c r="R72">
        <v>6.8152388741225375E-10</v>
      </c>
      <c r="S72">
        <v>8.3783670562607344E-10</v>
      </c>
      <c r="T72">
        <v>8.0817876914373437E-10</v>
      </c>
      <c r="U72">
        <v>5.5348000553480004E-10</v>
      </c>
      <c r="V72">
        <v>6.3566729173950351E-10</v>
      </c>
      <c r="W72">
        <v>7.6315488228335941E-10</v>
      </c>
      <c r="X72">
        <v>7.2098053352559495E-10</v>
      </c>
      <c r="Y72">
        <v>6.9465670065853455E-10</v>
      </c>
      <c r="Z72">
        <v>6.3714558776680479E-10</v>
      </c>
      <c r="AA72">
        <v>5.6372963526692591E-10</v>
      </c>
      <c r="AB72">
        <v>5.4037988706060364E-10</v>
      </c>
      <c r="AC72">
        <v>6.4162202046774252E-10</v>
      </c>
      <c r="AD72">
        <v>6.4162202046774241E-10</v>
      </c>
      <c r="AE72">
        <v>7.4651935351423984E-10</v>
      </c>
      <c r="AF72">
        <v>5.6027117124688359E-10</v>
      </c>
      <c r="AG72">
        <v>6.8837337371790449E-10</v>
      </c>
    </row>
    <row r="73" spans="2:36" x14ac:dyDescent="0.25">
      <c r="B73">
        <v>2045</v>
      </c>
      <c r="C73">
        <v>143007611746952.25</v>
      </c>
      <c r="D73">
        <v>181720861183988.94</v>
      </c>
      <c r="E73">
        <v>269951615756061.81</v>
      </c>
      <c r="G73">
        <v>2045</v>
      </c>
      <c r="H73">
        <v>10184332950185.756</v>
      </c>
      <c r="I73">
        <v>14257027202451.42</v>
      </c>
      <c r="J73">
        <v>20330029767455.973</v>
      </c>
      <c r="R73">
        <v>6.8152388741225386E-10</v>
      </c>
      <c r="S73">
        <v>8.3783670562607334E-10</v>
      </c>
      <c r="T73">
        <v>8.0817876914373458E-10</v>
      </c>
      <c r="U73">
        <v>5.5348000553480014E-10</v>
      </c>
      <c r="V73">
        <v>6.3566729173950351E-10</v>
      </c>
      <c r="W73">
        <v>7.6315488228335941E-10</v>
      </c>
      <c r="X73">
        <v>7.2098053352559484E-10</v>
      </c>
      <c r="Y73">
        <v>6.9465670065853466E-10</v>
      </c>
      <c r="Z73">
        <v>6.3714558776680479E-10</v>
      </c>
      <c r="AA73">
        <v>5.6372963526692591E-10</v>
      </c>
      <c r="AB73">
        <v>5.4037988706060364E-10</v>
      </c>
      <c r="AC73">
        <v>6.4162202046774252E-10</v>
      </c>
      <c r="AD73">
        <v>6.4162202046774262E-10</v>
      </c>
      <c r="AE73">
        <v>7.4651935351423994E-10</v>
      </c>
      <c r="AF73">
        <v>5.6027117124688359E-10</v>
      </c>
      <c r="AG73">
        <v>6.883733737179047E-10</v>
      </c>
    </row>
    <row r="74" spans="2:36" x14ac:dyDescent="0.25">
      <c r="B74">
        <v>2046</v>
      </c>
      <c r="C74">
        <v>153400087020874.84</v>
      </c>
      <c r="D74">
        <v>196600051369346.66</v>
      </c>
      <c r="E74">
        <v>290898825126822.75</v>
      </c>
      <c r="G74">
        <v>2046</v>
      </c>
      <c r="H74">
        <v>10392475273922.561</v>
      </c>
      <c r="I74">
        <v>14879190185357.752</v>
      </c>
      <c r="J74">
        <v>20947209370760.891</v>
      </c>
    </row>
    <row r="75" spans="2:36" x14ac:dyDescent="0.25">
      <c r="B75">
        <v>2047</v>
      </c>
      <c r="C75">
        <v>163922036292806.22</v>
      </c>
      <c r="D75">
        <v>212017868515653.25</v>
      </c>
      <c r="E75">
        <v>312467643780942.69</v>
      </c>
      <c r="G75">
        <v>2047</v>
      </c>
      <c r="H75">
        <v>10521949271931.396</v>
      </c>
      <c r="I75">
        <v>15417817146306.621</v>
      </c>
      <c r="J75">
        <v>21568818654120.004</v>
      </c>
    </row>
    <row r="76" spans="2:36" ht="15.6" x14ac:dyDescent="0.3">
      <c r="B76">
        <v>2048</v>
      </c>
      <c r="C76">
        <v>174714149910493.72</v>
      </c>
      <c r="D76">
        <v>227930984505667.53</v>
      </c>
      <c r="E76">
        <v>334631820455252.69</v>
      </c>
      <c r="G76">
        <v>2048</v>
      </c>
      <c r="H76">
        <v>10792113617687.527</v>
      </c>
      <c r="I76">
        <v>15913115990014.227</v>
      </c>
      <c r="J76">
        <v>22164176674309.965</v>
      </c>
      <c r="R76" s="3">
        <v>4.0199999999999996</v>
      </c>
      <c r="S76" s="3">
        <v>3.27</v>
      </c>
      <c r="T76" s="4">
        <v>3.39</v>
      </c>
      <c r="U76" s="4">
        <v>4.95</v>
      </c>
      <c r="V76" s="3">
        <v>4.3099999999999996</v>
      </c>
      <c r="W76" s="5">
        <v>3.59</v>
      </c>
      <c r="X76" s="4">
        <v>3.8</v>
      </c>
      <c r="Y76" s="6">
        <v>3.944</v>
      </c>
      <c r="Z76" s="7">
        <v>4.3</v>
      </c>
      <c r="AA76" s="4">
        <v>5.0599999999999996</v>
      </c>
      <c r="AB76" s="6">
        <v>5.07</v>
      </c>
      <c r="AD76" s="4">
        <v>4.2699999999999996</v>
      </c>
      <c r="AE76" s="4">
        <v>3.67</v>
      </c>
      <c r="AF76" s="4">
        <v>4.8899999999999997</v>
      </c>
      <c r="AG76">
        <v>3.9838022406344971</v>
      </c>
    </row>
    <row r="77" spans="2:36" x14ac:dyDescent="0.25">
      <c r="B77">
        <v>2049</v>
      </c>
      <c r="C77">
        <v>185748222324054.75</v>
      </c>
      <c r="D77">
        <v>244349365460144.41</v>
      </c>
      <c r="E77">
        <v>357373355182372.75</v>
      </c>
      <c r="G77">
        <v>2049</v>
      </c>
      <c r="H77">
        <v>11034072413560.99</v>
      </c>
      <c r="I77">
        <v>16418380954476.922</v>
      </c>
      <c r="J77">
        <v>22741534727120.102</v>
      </c>
    </row>
    <row r="78" spans="2:36" x14ac:dyDescent="0.25">
      <c r="B78">
        <v>2050</v>
      </c>
      <c r="C78">
        <v>196982462988425.75</v>
      </c>
      <c r="D78">
        <v>261071136173629.06</v>
      </c>
      <c r="E78">
        <v>380715884682271.5</v>
      </c>
      <c r="G78">
        <v>2050</v>
      </c>
      <c r="H78">
        <v>11234240664370.994</v>
      </c>
      <c r="I78">
        <v>16721770713484.596</v>
      </c>
      <c r="J78">
        <v>23342529499898.77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BAAF-3C33-4E68-AEA3-A7B02823147F}">
  <dimension ref="B1:O42"/>
  <sheetViews>
    <sheetView workbookViewId="0">
      <selection activeCell="C28" sqref="C28"/>
    </sheetView>
  </sheetViews>
  <sheetFormatPr defaultRowHeight="13.8" x14ac:dyDescent="0.25"/>
  <sheetData>
    <row r="1" spans="2:7" x14ac:dyDescent="0.25">
      <c r="C1" t="s">
        <v>64</v>
      </c>
      <c r="D1" t="s">
        <v>65</v>
      </c>
    </row>
    <row r="2" spans="2:7" x14ac:dyDescent="0.25">
      <c r="B2">
        <v>2010</v>
      </c>
      <c r="C2">
        <v>0</v>
      </c>
      <c r="D2">
        <v>0</v>
      </c>
      <c r="F2">
        <v>2010</v>
      </c>
      <c r="G2">
        <v>0</v>
      </c>
    </row>
    <row r="3" spans="2:7" x14ac:dyDescent="0.25">
      <c r="B3">
        <v>2011</v>
      </c>
      <c r="C3">
        <v>0</v>
      </c>
      <c r="D3">
        <v>0</v>
      </c>
      <c r="F3">
        <v>2011</v>
      </c>
      <c r="G3">
        <v>0</v>
      </c>
    </row>
    <row r="4" spans="2:7" x14ac:dyDescent="0.25">
      <c r="B4">
        <v>2012</v>
      </c>
      <c r="C4">
        <v>0</v>
      </c>
      <c r="D4">
        <v>0</v>
      </c>
      <c r="F4">
        <v>2012</v>
      </c>
      <c r="G4">
        <v>0</v>
      </c>
    </row>
    <row r="5" spans="2:7" x14ac:dyDescent="0.25">
      <c r="B5">
        <v>2013</v>
      </c>
      <c r="C5">
        <v>0</v>
      </c>
      <c r="D5">
        <v>0</v>
      </c>
      <c r="F5">
        <v>2013</v>
      </c>
      <c r="G5">
        <v>0</v>
      </c>
    </row>
    <row r="6" spans="2:7" x14ac:dyDescent="0.25">
      <c r="B6">
        <v>2014</v>
      </c>
      <c r="C6">
        <v>0</v>
      </c>
      <c r="D6">
        <v>0</v>
      </c>
      <c r="F6">
        <v>2014</v>
      </c>
      <c r="G6">
        <v>0</v>
      </c>
    </row>
    <row r="7" spans="2:7" x14ac:dyDescent="0.25">
      <c r="B7">
        <v>2015</v>
      </c>
      <c r="C7">
        <v>0</v>
      </c>
      <c r="D7">
        <v>0</v>
      </c>
      <c r="F7">
        <v>2015</v>
      </c>
      <c r="G7">
        <v>0</v>
      </c>
    </row>
    <row r="8" spans="2:7" x14ac:dyDescent="0.25">
      <c r="B8">
        <v>2016</v>
      </c>
      <c r="C8">
        <v>0</v>
      </c>
      <c r="D8">
        <v>0</v>
      </c>
      <c r="F8">
        <v>2016</v>
      </c>
      <c r="G8">
        <v>0</v>
      </c>
    </row>
    <row r="9" spans="2:7" x14ac:dyDescent="0.25">
      <c r="B9">
        <v>2017</v>
      </c>
      <c r="C9">
        <v>0</v>
      </c>
      <c r="D9">
        <v>0</v>
      </c>
      <c r="F9">
        <v>2017</v>
      </c>
      <c r="G9">
        <v>0</v>
      </c>
    </row>
    <row r="10" spans="2:7" x14ac:dyDescent="0.25">
      <c r="B10">
        <v>2018</v>
      </c>
      <c r="C10">
        <v>0</v>
      </c>
      <c r="D10">
        <v>0</v>
      </c>
      <c r="F10">
        <v>2018</v>
      </c>
      <c r="G10">
        <v>0</v>
      </c>
    </row>
    <row r="11" spans="2:7" x14ac:dyDescent="0.25">
      <c r="B11">
        <v>2019</v>
      </c>
      <c r="C11">
        <v>0</v>
      </c>
      <c r="D11">
        <v>0</v>
      </c>
      <c r="F11">
        <v>2019</v>
      </c>
      <c r="G11">
        <v>0</v>
      </c>
    </row>
    <row r="12" spans="2:7" x14ac:dyDescent="0.25">
      <c r="B12">
        <v>2020</v>
      </c>
      <c r="C12">
        <v>1</v>
      </c>
      <c r="D12">
        <v>0</v>
      </c>
      <c r="F12">
        <v>2020</v>
      </c>
      <c r="G12">
        <v>0</v>
      </c>
    </row>
    <row r="13" spans="2:7" x14ac:dyDescent="0.25">
      <c r="B13">
        <v>2021</v>
      </c>
      <c r="C13">
        <v>1</v>
      </c>
      <c r="D13">
        <v>0</v>
      </c>
      <c r="F13">
        <v>2021</v>
      </c>
      <c r="G13">
        <v>0</v>
      </c>
    </row>
    <row r="14" spans="2:7" x14ac:dyDescent="0.25">
      <c r="B14">
        <v>2022</v>
      </c>
      <c r="C14">
        <v>1</v>
      </c>
      <c r="D14">
        <v>0</v>
      </c>
      <c r="F14">
        <v>2022</v>
      </c>
      <c r="G14">
        <v>0</v>
      </c>
    </row>
    <row r="15" spans="2:7" x14ac:dyDescent="0.25">
      <c r="B15">
        <v>2023</v>
      </c>
      <c r="C15">
        <v>1</v>
      </c>
      <c r="D15">
        <v>0</v>
      </c>
      <c r="F15">
        <v>2023</v>
      </c>
      <c r="G15">
        <v>0</v>
      </c>
    </row>
    <row r="16" spans="2:7" x14ac:dyDescent="0.25">
      <c r="B16">
        <v>2024</v>
      </c>
      <c r="C16">
        <v>1</v>
      </c>
      <c r="D16">
        <v>0</v>
      </c>
      <c r="F16">
        <v>2024</v>
      </c>
      <c r="G16">
        <v>0</v>
      </c>
    </row>
    <row r="17" spans="2:15" x14ac:dyDescent="0.25">
      <c r="B17">
        <v>2025</v>
      </c>
      <c r="C17">
        <v>1</v>
      </c>
      <c r="D17">
        <v>0</v>
      </c>
      <c r="F17">
        <v>2025</v>
      </c>
      <c r="G17">
        <v>0</v>
      </c>
    </row>
    <row r="18" spans="2:15" x14ac:dyDescent="0.25">
      <c r="B18">
        <v>2026</v>
      </c>
      <c r="C18">
        <v>1</v>
      </c>
      <c r="D18">
        <v>0</v>
      </c>
      <c r="F18">
        <v>2026</v>
      </c>
      <c r="G18">
        <v>0</v>
      </c>
    </row>
    <row r="19" spans="2:15" x14ac:dyDescent="0.25">
      <c r="B19">
        <v>2027</v>
      </c>
      <c r="C19">
        <v>1</v>
      </c>
      <c r="D19">
        <v>0</v>
      </c>
      <c r="F19">
        <v>2027</v>
      </c>
      <c r="G19">
        <v>0</v>
      </c>
    </row>
    <row r="20" spans="2:15" x14ac:dyDescent="0.25">
      <c r="B20">
        <v>2028</v>
      </c>
      <c r="C20">
        <v>1</v>
      </c>
      <c r="D20">
        <v>0</v>
      </c>
      <c r="F20">
        <v>2028</v>
      </c>
      <c r="G20">
        <v>0</v>
      </c>
    </row>
    <row r="21" spans="2:15" x14ac:dyDescent="0.25">
      <c r="B21">
        <v>2029</v>
      </c>
      <c r="C21">
        <v>1</v>
      </c>
      <c r="D21">
        <v>0</v>
      </c>
      <c r="F21">
        <v>2029</v>
      </c>
      <c r="G21">
        <v>0</v>
      </c>
    </row>
    <row r="22" spans="2:15" x14ac:dyDescent="0.25">
      <c r="B22">
        <v>2030</v>
      </c>
      <c r="C22">
        <v>1</v>
      </c>
      <c r="D22">
        <v>0</v>
      </c>
      <c r="F22">
        <v>2030</v>
      </c>
      <c r="G22">
        <v>1.2286999999999999E-3</v>
      </c>
      <c r="M22">
        <v>2030</v>
      </c>
      <c r="N22">
        <v>1</v>
      </c>
      <c r="O22">
        <v>0</v>
      </c>
    </row>
    <row r="23" spans="2:15" x14ac:dyDescent="0.25">
      <c r="B23">
        <v>2030.9996000000001</v>
      </c>
      <c r="C23">
        <v>1</v>
      </c>
      <c r="D23">
        <v>0</v>
      </c>
      <c r="F23">
        <v>2030.9996000000001</v>
      </c>
      <c r="G23">
        <v>3.7353900000000002E-2</v>
      </c>
      <c r="M23">
        <v>2030.9996000000001</v>
      </c>
      <c r="N23">
        <v>1</v>
      </c>
      <c r="O23">
        <v>0</v>
      </c>
    </row>
    <row r="24" spans="2:15" x14ac:dyDescent="0.25">
      <c r="B24">
        <v>2031.9992</v>
      </c>
      <c r="C24">
        <v>1</v>
      </c>
      <c r="D24">
        <v>0</v>
      </c>
      <c r="F24">
        <v>2031.9992</v>
      </c>
      <c r="G24">
        <v>0.31293749999999998</v>
      </c>
      <c r="M24">
        <v>2031.9992</v>
      </c>
      <c r="N24">
        <v>1</v>
      </c>
      <c r="O24">
        <v>0</v>
      </c>
    </row>
    <row r="25" spans="2:15" x14ac:dyDescent="0.25">
      <c r="B25">
        <v>2032.9988000000001</v>
      </c>
      <c r="C25">
        <v>1</v>
      </c>
      <c r="D25">
        <v>0</v>
      </c>
      <c r="F25">
        <v>2032.9988000000001</v>
      </c>
      <c r="G25">
        <v>0.83542130000000003</v>
      </c>
      <c r="M25">
        <v>2032.9988000000001</v>
      </c>
      <c r="N25">
        <v>1</v>
      </c>
      <c r="O25">
        <v>0</v>
      </c>
    </row>
    <row r="26" spans="2:15" x14ac:dyDescent="0.25">
      <c r="B26">
        <v>2033.9983999999999</v>
      </c>
      <c r="C26">
        <v>1</v>
      </c>
      <c r="D26">
        <v>0</v>
      </c>
      <c r="F26">
        <v>2033.9983999999999</v>
      </c>
      <c r="G26">
        <v>0.98255309999999996</v>
      </c>
      <c r="M26">
        <v>2033.9983999999999</v>
      </c>
      <c r="N26">
        <v>1</v>
      </c>
      <c r="O26">
        <v>0</v>
      </c>
    </row>
    <row r="27" spans="2:15" x14ac:dyDescent="0.25">
      <c r="B27">
        <v>2034.998</v>
      </c>
      <c r="C27">
        <v>0.99877130000000003</v>
      </c>
      <c r="D27">
        <v>1.2286999999999999E-3</v>
      </c>
      <c r="F27">
        <v>2034.998</v>
      </c>
      <c r="G27">
        <v>0.99840140000000011</v>
      </c>
      <c r="M27">
        <v>2034.998</v>
      </c>
      <c r="N27">
        <v>0.99877130000000003</v>
      </c>
      <c r="O27">
        <v>1.2286999999999999E-3</v>
      </c>
    </row>
    <row r="28" spans="2:15" x14ac:dyDescent="0.25">
      <c r="B28">
        <v>2035.9996000000001</v>
      </c>
      <c r="C28">
        <v>0.96264609999999995</v>
      </c>
      <c r="D28">
        <v>3.7353900000000002E-2</v>
      </c>
      <c r="F28">
        <v>2035.9996000000001</v>
      </c>
      <c r="G28">
        <v>1</v>
      </c>
      <c r="M28">
        <v>2035.9996000000001</v>
      </c>
      <c r="N28">
        <v>0.96264609999999995</v>
      </c>
      <c r="O28">
        <v>3.7353900000000002E-2</v>
      </c>
    </row>
    <row r="29" spans="2:15" x14ac:dyDescent="0.25">
      <c r="B29">
        <v>2036.9992</v>
      </c>
      <c r="C29">
        <v>0.68706250000000002</v>
      </c>
      <c r="D29">
        <v>0.31293749999999998</v>
      </c>
      <c r="F29">
        <v>2036.9992</v>
      </c>
      <c r="G29">
        <v>1</v>
      </c>
      <c r="M29">
        <v>2036.9992</v>
      </c>
      <c r="N29">
        <v>0.68706250000000002</v>
      </c>
      <c r="O29">
        <v>0.31293749999999998</v>
      </c>
    </row>
    <row r="30" spans="2:15" x14ac:dyDescent="0.25">
      <c r="B30">
        <v>2037.9988000000001</v>
      </c>
      <c r="C30">
        <v>0.16457869999999997</v>
      </c>
      <c r="D30">
        <v>0.83542130000000003</v>
      </c>
      <c r="F30">
        <v>2037.9988000000001</v>
      </c>
      <c r="G30">
        <v>1</v>
      </c>
      <c r="M30">
        <v>2037.9988000000001</v>
      </c>
      <c r="N30">
        <v>0.16457869999999997</v>
      </c>
      <c r="O30">
        <v>0.83542130000000003</v>
      </c>
    </row>
    <row r="31" spans="2:15" x14ac:dyDescent="0.25">
      <c r="B31">
        <v>2038.9983999999999</v>
      </c>
      <c r="C31">
        <v>1.7446900000000043E-2</v>
      </c>
      <c r="D31">
        <v>0.98255309999999996</v>
      </c>
      <c r="F31">
        <v>2038.9983999999999</v>
      </c>
      <c r="G31">
        <v>1</v>
      </c>
      <c r="M31">
        <v>2038.9983999999999</v>
      </c>
      <c r="N31">
        <v>1.7446900000000043E-2</v>
      </c>
      <c r="O31">
        <v>0.98255309999999996</v>
      </c>
    </row>
    <row r="32" spans="2:15" x14ac:dyDescent="0.25">
      <c r="B32">
        <v>2039.998</v>
      </c>
      <c r="C32">
        <v>1.5985999999998945E-3</v>
      </c>
      <c r="D32">
        <v>0.99840140000000011</v>
      </c>
      <c r="F32">
        <v>2039.998</v>
      </c>
      <c r="G32">
        <v>1</v>
      </c>
      <c r="M32">
        <v>2039.998</v>
      </c>
      <c r="N32">
        <v>1.5985999999998945E-3</v>
      </c>
      <c r="O32">
        <v>0.99840140000000011</v>
      </c>
    </row>
    <row r="33" spans="2:15" x14ac:dyDescent="0.25">
      <c r="B33">
        <v>2041</v>
      </c>
      <c r="C33">
        <v>0</v>
      </c>
      <c r="D33">
        <v>1</v>
      </c>
      <c r="F33">
        <v>2041</v>
      </c>
      <c r="G33">
        <v>1</v>
      </c>
      <c r="M33">
        <v>2041</v>
      </c>
      <c r="N33">
        <v>0</v>
      </c>
      <c r="O33">
        <v>1</v>
      </c>
    </row>
    <row r="34" spans="2:15" x14ac:dyDescent="0.25">
      <c r="B34">
        <v>2042</v>
      </c>
      <c r="C34">
        <v>0</v>
      </c>
      <c r="D34">
        <v>1</v>
      </c>
      <c r="F34">
        <v>2042</v>
      </c>
      <c r="G34">
        <v>1</v>
      </c>
      <c r="M34">
        <v>2042</v>
      </c>
      <c r="N34">
        <v>0</v>
      </c>
      <c r="O34">
        <v>1</v>
      </c>
    </row>
    <row r="35" spans="2:15" x14ac:dyDescent="0.25">
      <c r="B35">
        <v>2043</v>
      </c>
      <c r="C35">
        <v>0</v>
      </c>
      <c r="D35">
        <v>1</v>
      </c>
      <c r="F35">
        <v>2043</v>
      </c>
      <c r="G35">
        <v>1</v>
      </c>
      <c r="M35">
        <v>2043</v>
      </c>
      <c r="N35">
        <v>0</v>
      </c>
      <c r="O35">
        <v>1</v>
      </c>
    </row>
    <row r="36" spans="2:15" x14ac:dyDescent="0.25">
      <c r="B36">
        <v>2044</v>
      </c>
      <c r="C36">
        <v>0</v>
      </c>
      <c r="D36">
        <v>1</v>
      </c>
      <c r="F36">
        <v>2044</v>
      </c>
      <c r="G36">
        <v>1</v>
      </c>
      <c r="M36">
        <v>2044</v>
      </c>
      <c r="N36">
        <v>0</v>
      </c>
      <c r="O36">
        <v>1</v>
      </c>
    </row>
    <row r="37" spans="2:15" x14ac:dyDescent="0.25">
      <c r="B37">
        <v>2045</v>
      </c>
      <c r="C37">
        <v>0</v>
      </c>
      <c r="D37">
        <v>1</v>
      </c>
      <c r="F37">
        <v>2045</v>
      </c>
      <c r="G37">
        <v>1</v>
      </c>
      <c r="M37">
        <v>2045</v>
      </c>
      <c r="N37">
        <v>0</v>
      </c>
      <c r="O37">
        <v>1</v>
      </c>
    </row>
    <row r="38" spans="2:15" x14ac:dyDescent="0.25">
      <c r="B38">
        <v>2046</v>
      </c>
      <c r="C38">
        <v>0</v>
      </c>
      <c r="D38">
        <v>1</v>
      </c>
      <c r="F38">
        <v>2046</v>
      </c>
      <c r="G38">
        <v>1</v>
      </c>
      <c r="M38">
        <v>2046</v>
      </c>
      <c r="N38">
        <v>0</v>
      </c>
      <c r="O38">
        <v>1</v>
      </c>
    </row>
    <row r="39" spans="2:15" x14ac:dyDescent="0.25">
      <c r="B39">
        <v>2047</v>
      </c>
      <c r="C39">
        <v>0</v>
      </c>
      <c r="D39">
        <v>1</v>
      </c>
      <c r="F39">
        <v>2047</v>
      </c>
      <c r="G39">
        <v>1</v>
      </c>
      <c r="M39">
        <v>2047</v>
      </c>
      <c r="N39">
        <v>0</v>
      </c>
      <c r="O39">
        <v>1</v>
      </c>
    </row>
    <row r="40" spans="2:15" x14ac:dyDescent="0.25">
      <c r="B40">
        <v>2048</v>
      </c>
      <c r="C40">
        <v>0</v>
      </c>
      <c r="D40">
        <v>1</v>
      </c>
      <c r="F40">
        <v>2048</v>
      </c>
      <c r="G40">
        <v>1</v>
      </c>
      <c r="M40">
        <v>2048</v>
      </c>
      <c r="N40">
        <v>0</v>
      </c>
      <c r="O40">
        <v>1</v>
      </c>
    </row>
    <row r="41" spans="2:15" x14ac:dyDescent="0.25">
      <c r="B41">
        <v>2049</v>
      </c>
      <c r="C41">
        <v>0</v>
      </c>
      <c r="D41">
        <v>1</v>
      </c>
      <c r="F41">
        <v>2049</v>
      </c>
      <c r="G41">
        <v>1</v>
      </c>
      <c r="M41">
        <v>2049</v>
      </c>
      <c r="N41">
        <v>0</v>
      </c>
      <c r="O41">
        <v>1</v>
      </c>
    </row>
    <row r="42" spans="2:15" x14ac:dyDescent="0.25">
      <c r="B42">
        <v>2050</v>
      </c>
      <c r="C42">
        <v>0</v>
      </c>
      <c r="D42">
        <v>1</v>
      </c>
      <c r="F42">
        <v>2050</v>
      </c>
      <c r="G42">
        <v>1</v>
      </c>
      <c r="M42">
        <v>2050</v>
      </c>
      <c r="N42">
        <v>0</v>
      </c>
      <c r="O4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1EEC-C90D-4FD0-BC75-8901674280EF}">
  <dimension ref="A2:AZ177"/>
  <sheetViews>
    <sheetView topLeftCell="A25" workbookViewId="0">
      <selection activeCell="BB1" sqref="BB1:CH1048576"/>
    </sheetView>
  </sheetViews>
  <sheetFormatPr defaultRowHeight="13.8" x14ac:dyDescent="0.25"/>
  <sheetData>
    <row r="2" spans="1:52" x14ac:dyDescent="0.25"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24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19</v>
      </c>
      <c r="AI2" t="s">
        <v>20</v>
      </c>
    </row>
    <row r="3" spans="1:52" x14ac:dyDescent="0.25">
      <c r="A3" t="s">
        <v>31</v>
      </c>
      <c r="B3">
        <v>4032258.064516129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</row>
    <row r="4" spans="1:52" x14ac:dyDescent="0.25">
      <c r="A4" t="s">
        <v>32</v>
      </c>
      <c r="B4">
        <v>3412969.2832764508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 t="s">
        <v>27</v>
      </c>
      <c r="B5">
        <v>4545454.5454545459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3:52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3:52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3:52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3:5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3:5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3:5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3:5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3:52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2.4793143931961401</v>
      </c>
      <c r="U24">
        <v>1.3006891266477889</v>
      </c>
      <c r="V24">
        <v>0.50797359724033797</v>
      </c>
      <c r="W24">
        <v>0.13409753389600501</v>
      </c>
      <c r="X24">
        <v>1.1028612101763899</v>
      </c>
      <c r="Y24">
        <v>3.0734019388732801E-2</v>
      </c>
      <c r="Z24">
        <v>0.130773268656006</v>
      </c>
      <c r="AA24">
        <v>0.29469325121255302</v>
      </c>
      <c r="AB24">
        <v>1.76539115586823</v>
      </c>
      <c r="AC24">
        <v>0.16141850149393799</v>
      </c>
      <c r="AD24">
        <v>0.17125253613081001</v>
      </c>
      <c r="AE24">
        <v>3.6903308648419599E-2</v>
      </c>
      <c r="AF24">
        <v>0.130620563121227</v>
      </c>
      <c r="AG24">
        <v>3.4705574770813902E-2</v>
      </c>
      <c r="AH24">
        <v>5.9034447113192202E-2</v>
      </c>
      <c r="AI24">
        <v>0.40813398709176402</v>
      </c>
      <c r="AK24">
        <v>4.9586287863922802</v>
      </c>
      <c r="AL24">
        <v>2.6013782532955787</v>
      </c>
      <c r="AM24">
        <v>1.0159471944806699</v>
      </c>
      <c r="AN24">
        <v>0.26819506779201102</v>
      </c>
      <c r="AO24">
        <v>2.2057224203527901</v>
      </c>
      <c r="AP24">
        <v>6.1468038777465601E-2</v>
      </c>
      <c r="AQ24">
        <v>0.26154653731201299</v>
      </c>
      <c r="AR24">
        <v>0.58938650242510704</v>
      </c>
      <c r="AS24">
        <v>3.5307823117364601</v>
      </c>
      <c r="AT24">
        <v>0.32283700298787699</v>
      </c>
      <c r="AU24">
        <v>0.34250507226162002</v>
      </c>
      <c r="AV24">
        <v>7.3806617296839294E-2</v>
      </c>
      <c r="AW24">
        <v>0.26124112624245499</v>
      </c>
      <c r="AX24">
        <v>6.9411149541627901E-2</v>
      </c>
      <c r="AY24">
        <v>0.118068894226384</v>
      </c>
      <c r="AZ24">
        <v>0.81626797418352903</v>
      </c>
    </row>
    <row r="25" spans="3:52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3.7994903976285999</v>
      </c>
      <c r="U25">
        <v>1.871828889289388</v>
      </c>
      <c r="V25">
        <v>0.74990768794454099</v>
      </c>
      <c r="W25">
        <v>0.22052401559002199</v>
      </c>
      <c r="X25">
        <v>1.78732564479268</v>
      </c>
      <c r="Y25">
        <v>5.6846676936435699E-2</v>
      </c>
      <c r="Z25">
        <v>0.19461990621813199</v>
      </c>
      <c r="AA25">
        <v>0.46695010210626098</v>
      </c>
      <c r="AB25">
        <v>2.7959902859337098</v>
      </c>
      <c r="AC25">
        <v>0.28186161174588098</v>
      </c>
      <c r="AD25">
        <v>0.30890512197773701</v>
      </c>
      <c r="AE25">
        <v>5.9787711964884402E-2</v>
      </c>
      <c r="AF25">
        <v>0.21080191621095201</v>
      </c>
      <c r="AG25">
        <v>7.6933871033583595E-2</v>
      </c>
      <c r="AH25">
        <v>0.1043560567593</v>
      </c>
      <c r="AI25">
        <v>0.64926794098081198</v>
      </c>
      <c r="AK25">
        <v>7.5989807952572104</v>
      </c>
      <c r="AL25">
        <v>3.7436577785787759</v>
      </c>
      <c r="AM25">
        <v>1.49981537588908</v>
      </c>
      <c r="AN25">
        <v>0.44104803118004399</v>
      </c>
      <c r="AO25">
        <v>3.5746512895853599</v>
      </c>
      <c r="AP25">
        <v>0.11369335387287099</v>
      </c>
      <c r="AQ25">
        <v>0.38923981243626499</v>
      </c>
      <c r="AR25">
        <v>0.93390020421252196</v>
      </c>
      <c r="AS25">
        <v>5.5919805718674196</v>
      </c>
      <c r="AT25">
        <v>0.56372322349176296</v>
      </c>
      <c r="AU25">
        <v>0.61781024395547401</v>
      </c>
      <c r="AV25">
        <v>0.119575423929768</v>
      </c>
      <c r="AW25">
        <v>0.42160383242190402</v>
      </c>
      <c r="AX25">
        <v>0.153867742067167</v>
      </c>
      <c r="AY25">
        <v>0.2087121135186</v>
      </c>
      <c r="AZ25">
        <v>1.29853588196162</v>
      </c>
    </row>
    <row r="26" spans="3:52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5.4348030163569403</v>
      </c>
      <c r="U26">
        <v>2.5131944567715911</v>
      </c>
      <c r="V26">
        <v>1.0387226704897199</v>
      </c>
      <c r="W26">
        <v>0.33370393509444402</v>
      </c>
      <c r="X26">
        <v>2.6901621155143598</v>
      </c>
      <c r="Y26">
        <v>9.7221954328095495E-2</v>
      </c>
      <c r="Z26">
        <v>0.271353367078356</v>
      </c>
      <c r="AA26">
        <v>0.69212800050559298</v>
      </c>
      <c r="AB26">
        <v>4.2301692652321101</v>
      </c>
      <c r="AC26">
        <v>0.44948777380945598</v>
      </c>
      <c r="AD26">
        <v>0.51155645460776</v>
      </c>
      <c r="AE26">
        <v>9.0982650320454703E-2</v>
      </c>
      <c r="AF26">
        <v>0.31882577079065499</v>
      </c>
      <c r="AG26">
        <v>0.14696341992780401</v>
      </c>
      <c r="AH26">
        <v>0.16983164192769601</v>
      </c>
      <c r="AI26">
        <v>0.99109948377789803</v>
      </c>
      <c r="AK26">
        <v>10.869606032713801</v>
      </c>
      <c r="AL26">
        <v>5.0263889135431921</v>
      </c>
      <c r="AM26">
        <v>2.0774453409794398</v>
      </c>
      <c r="AN26">
        <v>0.66740787018888803</v>
      </c>
      <c r="AO26">
        <v>5.3803242310287196</v>
      </c>
      <c r="AP26">
        <v>0.19444390865619099</v>
      </c>
      <c r="AQ26">
        <v>0.542706734156713</v>
      </c>
      <c r="AR26">
        <v>1.38425600101118</v>
      </c>
      <c r="AS26">
        <v>8.4603385304642291</v>
      </c>
      <c r="AT26">
        <v>0.89897554761891196</v>
      </c>
      <c r="AU26">
        <v>1.02311290921552</v>
      </c>
      <c r="AV26">
        <v>0.18196530064090899</v>
      </c>
      <c r="AW26">
        <v>0.63765154158131099</v>
      </c>
      <c r="AX26">
        <v>0.29392683985560902</v>
      </c>
      <c r="AY26">
        <v>0.33966328385539302</v>
      </c>
      <c r="AZ26">
        <v>1.9821989675557901</v>
      </c>
    </row>
    <row r="27" spans="3:52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7.5677670982763603</v>
      </c>
      <c r="U27">
        <v>3.3704717919371179</v>
      </c>
      <c r="V27">
        <v>1.3902164190877999</v>
      </c>
      <c r="W27">
        <v>0.47825087705174901</v>
      </c>
      <c r="X27">
        <v>3.8843695612356801</v>
      </c>
      <c r="Y27">
        <v>0.15983231251400501</v>
      </c>
      <c r="Z27">
        <v>0.36928906942876499</v>
      </c>
      <c r="AA27">
        <v>0.988856840704051</v>
      </c>
      <c r="AB27">
        <v>6.2356427385398101</v>
      </c>
      <c r="AC27">
        <v>0.68740840088077804</v>
      </c>
      <c r="AD27">
        <v>0.80173066700225704</v>
      </c>
      <c r="AE27">
        <v>0.136405799332001</v>
      </c>
      <c r="AF27">
        <v>0.45713621622429301</v>
      </c>
      <c r="AG27">
        <v>0.26375508089565503</v>
      </c>
      <c r="AH27">
        <v>0.26751669978286202</v>
      </c>
      <c r="AI27">
        <v>1.4830683864434999</v>
      </c>
      <c r="AK27">
        <v>15.135534196552699</v>
      </c>
      <c r="AL27">
        <v>6.7409435838742455</v>
      </c>
      <c r="AM27">
        <v>2.7804328381755998</v>
      </c>
      <c r="AN27">
        <v>0.95650175410349902</v>
      </c>
      <c r="AO27">
        <v>7.76873912247137</v>
      </c>
      <c r="AP27">
        <v>0.31966462502801102</v>
      </c>
      <c r="AQ27">
        <v>0.73857813885753099</v>
      </c>
      <c r="AR27">
        <v>1.9777136814081</v>
      </c>
      <c r="AS27">
        <v>12.471285477079601</v>
      </c>
      <c r="AT27">
        <v>1.3748168017615501</v>
      </c>
      <c r="AU27">
        <v>1.6034613340045101</v>
      </c>
      <c r="AV27">
        <v>0.27281159866400201</v>
      </c>
      <c r="AW27">
        <v>0.91427243244858603</v>
      </c>
      <c r="AX27">
        <v>0.52751016179131005</v>
      </c>
      <c r="AY27">
        <v>0.53503339956572404</v>
      </c>
      <c r="AZ27">
        <v>2.9661367728869998</v>
      </c>
    </row>
    <row r="28" spans="3:52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10.1395457775495</v>
      </c>
      <c r="U28">
        <v>4.3890096841126942</v>
      </c>
      <c r="V28">
        <v>1.7896712035625799</v>
      </c>
      <c r="W28">
        <v>0.643486504846982</v>
      </c>
      <c r="X28">
        <v>5.5001198499327497</v>
      </c>
      <c r="Y28">
        <v>0.241522077045594</v>
      </c>
      <c r="Z28">
        <v>0.48348183313434001</v>
      </c>
      <c r="AA28">
        <v>1.3749876727253001</v>
      </c>
      <c r="AB28">
        <v>8.9556055201831306</v>
      </c>
      <c r="AC28">
        <v>0.99894219822492503</v>
      </c>
      <c r="AD28">
        <v>1.1969370239614601</v>
      </c>
      <c r="AE28">
        <v>0.19589214931163901</v>
      </c>
      <c r="AF28">
        <v>0.64189484887691695</v>
      </c>
      <c r="AG28">
        <v>0.44182109843026002</v>
      </c>
      <c r="AH28">
        <v>0.397732379152474</v>
      </c>
      <c r="AI28">
        <v>2.1529362788997002</v>
      </c>
      <c r="AK28">
        <v>20.2790915550991</v>
      </c>
      <c r="AL28">
        <v>8.7780193682253902</v>
      </c>
      <c r="AM28">
        <v>3.5793424071251598</v>
      </c>
      <c r="AN28">
        <v>1.28697300969396</v>
      </c>
      <c r="AO28">
        <v>11.000239699865499</v>
      </c>
      <c r="AP28">
        <v>0.483044154091188</v>
      </c>
      <c r="AQ28">
        <v>0.96696366626868102</v>
      </c>
      <c r="AR28">
        <v>2.7499753454506002</v>
      </c>
      <c r="AS28">
        <v>17.911211040366201</v>
      </c>
      <c r="AT28">
        <v>1.9978843964498501</v>
      </c>
      <c r="AU28">
        <v>2.3938740479229201</v>
      </c>
      <c r="AV28">
        <v>0.39178429862327802</v>
      </c>
      <c r="AW28">
        <v>1.2837896977538299</v>
      </c>
      <c r="AX28">
        <v>0.88364219686052003</v>
      </c>
      <c r="AY28">
        <v>0.795464758304949</v>
      </c>
      <c r="AZ28">
        <v>4.3058725577994004</v>
      </c>
    </row>
    <row r="29" spans="3:52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13.029805733854699</v>
      </c>
      <c r="U29">
        <v>6.1863145517612779</v>
      </c>
      <c r="V29">
        <v>1.41277162720187</v>
      </c>
      <c r="W29">
        <v>0.81364112592485904</v>
      </c>
      <c r="X29">
        <v>7.4143719853488896</v>
      </c>
      <c r="Y29">
        <v>0.32756831526902602</v>
      </c>
      <c r="Z29">
        <v>0.60338579515959601</v>
      </c>
      <c r="AA29">
        <v>1.85611821059177</v>
      </c>
      <c r="AB29">
        <v>12.5114513655415</v>
      </c>
      <c r="AC29">
        <v>1.38684597349178</v>
      </c>
      <c r="AD29">
        <v>1.7050013773988699</v>
      </c>
      <c r="AE29">
        <v>0.27038978747453202</v>
      </c>
      <c r="AF29">
        <v>0.84503733281195703</v>
      </c>
      <c r="AG29">
        <v>0.69291309203978702</v>
      </c>
      <c r="AH29">
        <v>0.56733109777961799</v>
      </c>
      <c r="AI29">
        <v>3.1866366676657001</v>
      </c>
      <c r="AK29">
        <v>26.059611467709502</v>
      </c>
      <c r="AL29">
        <v>12.37262910352255</v>
      </c>
      <c r="AM29">
        <v>1.4231352784037099</v>
      </c>
      <c r="AN29">
        <v>1.6272822518497101</v>
      </c>
      <c r="AO29">
        <v>14.828743970697699</v>
      </c>
      <c r="AP29">
        <v>0.65513663053805204</v>
      </c>
      <c r="AQ29">
        <v>1.1698766347187299</v>
      </c>
      <c r="AR29">
        <v>3.7122364211835399</v>
      </c>
      <c r="AS29">
        <v>25.022902731083001</v>
      </c>
      <c r="AT29">
        <v>2.7736919469835701</v>
      </c>
      <c r="AU29">
        <v>3.4100027547977398</v>
      </c>
      <c r="AV29">
        <v>0.54077957494906403</v>
      </c>
      <c r="AW29">
        <v>1.6900746656239101</v>
      </c>
      <c r="AX29">
        <v>1.38582618407957</v>
      </c>
      <c r="AY29">
        <v>1.13466219555923</v>
      </c>
      <c r="AZ29">
        <v>6.3732733353314002</v>
      </c>
    </row>
    <row r="30" spans="3:52" x14ac:dyDescent="0.2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16.0512071184265</v>
      </c>
      <c r="U30">
        <v>7.3768254776769719</v>
      </c>
      <c r="V30">
        <v>0</v>
      </c>
      <c r="W30">
        <v>1.02924028536362</v>
      </c>
      <c r="X30">
        <v>9.7789050531106305</v>
      </c>
      <c r="Y30">
        <v>0.46395995388421601</v>
      </c>
      <c r="Z30">
        <v>0.74230923989473896</v>
      </c>
      <c r="AA30">
        <v>2.43568187843419</v>
      </c>
      <c r="AB30">
        <v>16.8970977682655</v>
      </c>
      <c r="AC30">
        <v>1.8994899292148899</v>
      </c>
      <c r="AD30">
        <v>2.37778356852718</v>
      </c>
      <c r="AE30">
        <v>0.366016952247185</v>
      </c>
      <c r="AF30">
        <v>1.1997512727044599</v>
      </c>
      <c r="AG30">
        <v>1.03883116319693</v>
      </c>
      <c r="AH30">
        <v>0.79724745691112597</v>
      </c>
      <c r="AI30">
        <v>4.5681231510368496</v>
      </c>
      <c r="AK30">
        <v>32.1024142368531</v>
      </c>
      <c r="AL30">
        <v>14.585228037153929</v>
      </c>
      <c r="AM30">
        <v>0</v>
      </c>
      <c r="AN30">
        <v>2.0584805707272502</v>
      </c>
      <c r="AO30">
        <v>19.557810106221201</v>
      </c>
      <c r="AP30">
        <v>0.92791990776843203</v>
      </c>
      <c r="AQ30">
        <v>0.97820036939560295</v>
      </c>
      <c r="AR30">
        <v>4.8713637568683801</v>
      </c>
      <c r="AS30">
        <v>33.794195536530999</v>
      </c>
      <c r="AT30">
        <v>3.79897985842979</v>
      </c>
      <c r="AU30">
        <v>4.75556713705436</v>
      </c>
      <c r="AV30">
        <v>0.732033904494371</v>
      </c>
      <c r="AW30">
        <v>2.39950254540893</v>
      </c>
      <c r="AX30">
        <v>2.0776623263938601</v>
      </c>
      <c r="AY30">
        <v>1.5944949138222499</v>
      </c>
      <c r="AZ30">
        <v>9.1362463020737099</v>
      </c>
    </row>
    <row r="31" spans="3:52" x14ac:dyDescent="0.2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17.921454724698702</v>
      </c>
      <c r="U31">
        <v>10.895844783931029</v>
      </c>
      <c r="V31">
        <v>0</v>
      </c>
      <c r="W31">
        <v>1.29444164106713</v>
      </c>
      <c r="X31">
        <v>12.2375496792612</v>
      </c>
      <c r="Y31">
        <v>0.60289562902470994</v>
      </c>
      <c r="Z31">
        <v>0.58258350452990304</v>
      </c>
      <c r="AA31">
        <v>3.11817025617133</v>
      </c>
      <c r="AB31">
        <v>21.864455653214499</v>
      </c>
      <c r="AC31">
        <v>2.4899946310324901</v>
      </c>
      <c r="AD31">
        <v>3.1600983972899002</v>
      </c>
      <c r="AE31">
        <v>0.45209467828652</v>
      </c>
      <c r="AF31">
        <v>1.6459636171129199</v>
      </c>
      <c r="AG31">
        <v>1.47822583989066</v>
      </c>
      <c r="AH31">
        <v>0.99779227239638701</v>
      </c>
      <c r="AI31">
        <v>6.0743769716044396</v>
      </c>
      <c r="AK31">
        <v>17.978773916063901</v>
      </c>
      <c r="AL31">
        <v>21.958989105197627</v>
      </c>
      <c r="AM31">
        <v>0</v>
      </c>
      <c r="AN31">
        <v>2.58888328213426</v>
      </c>
      <c r="AO31">
        <v>24.475099358522399</v>
      </c>
      <c r="AP31">
        <v>1.2057912580494199</v>
      </c>
      <c r="AQ31">
        <v>0.58549202015496005</v>
      </c>
      <c r="AR31">
        <v>6.2363405123426601</v>
      </c>
      <c r="AS31">
        <v>43.728911306429097</v>
      </c>
      <c r="AT31">
        <v>4.9799892620649899</v>
      </c>
      <c r="AU31">
        <v>6.3201967945798101</v>
      </c>
      <c r="AV31">
        <v>0.904189356573041</v>
      </c>
      <c r="AW31">
        <v>3.2919272342258399</v>
      </c>
      <c r="AX31">
        <v>2.9564516797813201</v>
      </c>
      <c r="AY31">
        <v>1.99558454479277</v>
      </c>
      <c r="AZ31">
        <v>12.148753943208799</v>
      </c>
    </row>
    <row r="32" spans="3:52" x14ac:dyDescent="0.2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v>10.960065448069599</v>
      </c>
      <c r="U32">
        <v>11.998940794282371</v>
      </c>
      <c r="V32">
        <v>2.0056341694741802</v>
      </c>
      <c r="W32">
        <v>1.56532259484676</v>
      </c>
      <c r="X32">
        <v>14.9793550881996</v>
      </c>
      <c r="Y32">
        <v>0.78527500641869297</v>
      </c>
      <c r="Z32">
        <v>0.420212957773756</v>
      </c>
      <c r="AA32">
        <v>3.9318969940667201</v>
      </c>
      <c r="AB32">
        <v>27.120592975847099</v>
      </c>
      <c r="AC32">
        <v>3.1812936508466101</v>
      </c>
      <c r="AD32">
        <v>4.0282887204980096</v>
      </c>
      <c r="AE32">
        <v>0.54627436613172498</v>
      </c>
      <c r="AF32">
        <v>2.1536304557361001</v>
      </c>
      <c r="AG32">
        <v>1.9988210797770201</v>
      </c>
      <c r="AH32">
        <v>1.3529535728498101</v>
      </c>
      <c r="AI32">
        <v>7.8788483177189601</v>
      </c>
      <c r="AK32">
        <v>11.020323382353901</v>
      </c>
      <c r="AL32">
        <v>23.99787409561447</v>
      </c>
      <c r="AM32">
        <v>2.03836651837879</v>
      </c>
      <c r="AN32">
        <v>3.1306451896935199</v>
      </c>
      <c r="AO32">
        <v>29.9587101763993</v>
      </c>
      <c r="AP32">
        <v>1.5705500128373799</v>
      </c>
      <c r="AQ32">
        <v>0.42323878872953702</v>
      </c>
      <c r="AR32">
        <v>7.8637939881334402</v>
      </c>
      <c r="AS32">
        <v>54.241185951694199</v>
      </c>
      <c r="AT32">
        <v>6.3625873016932299</v>
      </c>
      <c r="AU32">
        <v>8.0565774409960298</v>
      </c>
      <c r="AV32">
        <v>1.09254873226345</v>
      </c>
      <c r="AW32">
        <v>4.30726091147221</v>
      </c>
      <c r="AX32">
        <v>3.9976421595540499</v>
      </c>
      <c r="AY32">
        <v>2.70590714569963</v>
      </c>
      <c r="AZ32">
        <v>15.757696635437901</v>
      </c>
    </row>
    <row r="33" spans="2:52" x14ac:dyDescent="0.2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v>1.9925172274962599</v>
      </c>
      <c r="U33">
        <v>9.6786600326593195</v>
      </c>
      <c r="V33">
        <v>13.400018159229299</v>
      </c>
      <c r="W33">
        <v>1.81171393421465</v>
      </c>
      <c r="X33">
        <v>17.594588761645301</v>
      </c>
      <c r="Y33">
        <v>0.937983320515269</v>
      </c>
      <c r="Z33">
        <v>0</v>
      </c>
      <c r="AA33">
        <v>4.5893539788789202</v>
      </c>
      <c r="AB33">
        <v>32.946427093688598</v>
      </c>
      <c r="AC33">
        <v>3.8831812277655402</v>
      </c>
      <c r="AD33">
        <v>4.9433523212635997</v>
      </c>
      <c r="AE33">
        <v>0.61881206463579896</v>
      </c>
      <c r="AF33">
        <v>2.5686538419179099</v>
      </c>
      <c r="AG33">
        <v>2.5952508729917101</v>
      </c>
      <c r="AH33">
        <v>1.7017792506660001</v>
      </c>
      <c r="AI33">
        <v>9.8456107218943405</v>
      </c>
      <c r="AK33">
        <v>2.0557164632887401</v>
      </c>
      <c r="AL33">
        <v>11.38910194772369</v>
      </c>
      <c r="AM33">
        <v>17.452669457325101</v>
      </c>
      <c r="AN33">
        <v>3.4367065900217502</v>
      </c>
      <c r="AO33">
        <v>35.189177523290603</v>
      </c>
      <c r="AP33">
        <v>1.87596664103053</v>
      </c>
      <c r="AQ33">
        <v>0</v>
      </c>
      <c r="AR33">
        <v>9.1787079577578403</v>
      </c>
      <c r="AS33">
        <v>65.892854187377196</v>
      </c>
      <c r="AT33">
        <v>7.7663624555310902</v>
      </c>
      <c r="AU33">
        <v>9.88670464252721</v>
      </c>
      <c r="AV33">
        <v>1.2376241292715899</v>
      </c>
      <c r="AW33">
        <v>5.1373076838358198</v>
      </c>
      <c r="AX33">
        <v>5.1905017459834202</v>
      </c>
      <c r="AY33">
        <v>3.40355850133201</v>
      </c>
      <c r="AZ33">
        <v>19.691221443788599</v>
      </c>
    </row>
    <row r="34" spans="2:52" x14ac:dyDescent="0.25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v>0</v>
      </c>
      <c r="U34">
        <v>16.406524032047571</v>
      </c>
      <c r="V34">
        <v>9.7407464776492194</v>
      </c>
      <c r="W34">
        <v>1.80562519139735</v>
      </c>
      <c r="X34">
        <v>17.9840679592626</v>
      </c>
      <c r="Y34">
        <v>1.0516549392038199</v>
      </c>
      <c r="Z34">
        <v>2.2053054864030601</v>
      </c>
      <c r="AA34">
        <v>4.4707121271487003</v>
      </c>
      <c r="AB34">
        <v>37.791287810802302</v>
      </c>
      <c r="AC34">
        <v>4.3376244286041796</v>
      </c>
      <c r="AD34">
        <v>5.4057081354133603</v>
      </c>
      <c r="AE34">
        <v>0.65639924538167105</v>
      </c>
      <c r="AF34">
        <v>2.7532370481405</v>
      </c>
      <c r="AG34">
        <v>3.0222464387431698</v>
      </c>
      <c r="AH34">
        <v>1.96118517268641</v>
      </c>
      <c r="AI34">
        <v>11.4378238020641</v>
      </c>
      <c r="AK34">
        <v>0</v>
      </c>
      <c r="AL34">
        <v>36.845868006493831</v>
      </c>
      <c r="AM34">
        <v>32.068488438355999</v>
      </c>
      <c r="AN34">
        <v>2.0626346781404901</v>
      </c>
      <c r="AO34">
        <v>27.068396927928099</v>
      </c>
      <c r="AP34">
        <v>2.10330987840765</v>
      </c>
      <c r="AQ34">
        <v>2.2116886527651398</v>
      </c>
      <c r="AR34">
        <v>5.8107418964649398</v>
      </c>
      <c r="AS34">
        <v>75.582575621604605</v>
      </c>
      <c r="AT34">
        <v>8.6752488572083593</v>
      </c>
      <c r="AU34">
        <v>10.811416270826699</v>
      </c>
      <c r="AV34">
        <v>1.0403286742225599</v>
      </c>
      <c r="AW34">
        <v>5.5064740962810097</v>
      </c>
      <c r="AX34">
        <v>6.0444928774863502</v>
      </c>
      <c r="AY34">
        <v>3.9223703453728298</v>
      </c>
      <c r="AZ34">
        <v>22.875647604128201</v>
      </c>
    </row>
    <row r="35" spans="2:52" x14ac:dyDescent="0.25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14.300750556104809</v>
      </c>
      <c r="V35">
        <v>0</v>
      </c>
      <c r="W35">
        <v>2.0569588858930699</v>
      </c>
      <c r="X35">
        <v>19.564784923688901</v>
      </c>
      <c r="Y35">
        <v>1.33318858796596</v>
      </c>
      <c r="Z35">
        <v>2.8575720254722201</v>
      </c>
      <c r="AA35">
        <v>5.3738849387123899</v>
      </c>
      <c r="AB35">
        <v>46.342663767599603</v>
      </c>
      <c r="AC35">
        <v>5.3035670034324403</v>
      </c>
      <c r="AD35">
        <v>6.3309080080848696</v>
      </c>
      <c r="AE35">
        <v>0.76016355956177895</v>
      </c>
      <c r="AF35">
        <v>3.3133366775137501</v>
      </c>
      <c r="AG35">
        <v>3.7159752860309001</v>
      </c>
      <c r="AH35">
        <v>2.4016629382757602</v>
      </c>
      <c r="AI35">
        <v>12.6608550593338</v>
      </c>
      <c r="AK35">
        <v>0</v>
      </c>
      <c r="AL35">
        <v>25.03573651297588</v>
      </c>
      <c r="AM35">
        <v>0</v>
      </c>
      <c r="AN35">
        <v>3.5621691891032401</v>
      </c>
      <c r="AO35">
        <v>31.7913901774122</v>
      </c>
      <c r="AP35">
        <v>2.6663771759319199</v>
      </c>
      <c r="AQ35">
        <v>5.7745685834964098</v>
      </c>
      <c r="AR35">
        <v>10.7605504041393</v>
      </c>
      <c r="AS35">
        <v>92.685327535199207</v>
      </c>
      <c r="AT35">
        <v>10.607134006864801</v>
      </c>
      <c r="AU35">
        <v>12.6618160161697</v>
      </c>
      <c r="AV35">
        <v>1.5135502646904</v>
      </c>
      <c r="AW35">
        <v>6.6266733550275099</v>
      </c>
      <c r="AX35">
        <v>7.4319505720618002</v>
      </c>
      <c r="AY35">
        <v>4.8033258765515203</v>
      </c>
      <c r="AZ35">
        <v>25.3217101186676</v>
      </c>
    </row>
    <row r="36" spans="2:52" x14ac:dyDescent="0.2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v>0</v>
      </c>
      <c r="U36">
        <v>14.2615394306683</v>
      </c>
      <c r="V36">
        <v>9.0252676068313509</v>
      </c>
      <c r="W36">
        <v>1.54709165873682</v>
      </c>
      <c r="X36">
        <v>12.626856102595299</v>
      </c>
      <c r="Y36">
        <v>1.61190018631215</v>
      </c>
      <c r="Z36">
        <v>2.4202389484699101</v>
      </c>
      <c r="AA36">
        <v>5.7750459321307401</v>
      </c>
      <c r="AB36">
        <v>50.036015145907697</v>
      </c>
      <c r="AC36">
        <v>5.69505802508362</v>
      </c>
      <c r="AD36">
        <v>6.4490334050753901</v>
      </c>
      <c r="AE36">
        <v>0.71871121630920098</v>
      </c>
      <c r="AF36">
        <v>3.65433254585606</v>
      </c>
      <c r="AG36">
        <v>3.88708779673303</v>
      </c>
      <c r="AH36">
        <v>2.6256582771262398</v>
      </c>
      <c r="AI36">
        <v>13.274291516074101</v>
      </c>
      <c r="AK36">
        <v>0</v>
      </c>
      <c r="AL36">
        <v>27.45593486610159</v>
      </c>
      <c r="AM36">
        <v>9.0516510553368299</v>
      </c>
      <c r="AN36">
        <v>1.55197312606972</v>
      </c>
      <c r="AO36">
        <v>12.668632245979699</v>
      </c>
      <c r="AP36">
        <v>3.2238003726243001</v>
      </c>
      <c r="AQ36">
        <v>7.8996358536449698</v>
      </c>
      <c r="AR36">
        <v>12.2275042204583</v>
      </c>
      <c r="AS36">
        <v>100.072030291815</v>
      </c>
      <c r="AT36">
        <v>11.390116050167199</v>
      </c>
      <c r="AU36">
        <v>12.8980668101507</v>
      </c>
      <c r="AV36">
        <v>1.08174460284525</v>
      </c>
      <c r="AW36">
        <v>7.3086650917121201</v>
      </c>
      <c r="AX36">
        <v>7.7741755934660599</v>
      </c>
      <c r="AY36">
        <v>5.2513165542524796</v>
      </c>
      <c r="AZ36">
        <v>26.548583032148201</v>
      </c>
    </row>
    <row r="37" spans="2:52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16.31163509318684</v>
      </c>
      <c r="V37">
        <v>7.6689282174862896</v>
      </c>
      <c r="W37">
        <v>1.96054111054489</v>
      </c>
      <c r="X37">
        <v>2.0814649778276002</v>
      </c>
      <c r="Y37">
        <v>1.93401410265471</v>
      </c>
      <c r="Z37">
        <v>2.8768518655742601</v>
      </c>
      <c r="AA37">
        <v>5.7982675449135401</v>
      </c>
      <c r="AB37">
        <v>50.873317111127797</v>
      </c>
      <c r="AC37">
        <v>6.5600205455165099</v>
      </c>
      <c r="AD37">
        <v>6.44958534956295</v>
      </c>
      <c r="AE37">
        <v>0.86332453221183503</v>
      </c>
      <c r="AF37">
        <v>3.56620151512849</v>
      </c>
      <c r="AG37">
        <v>3.9962260330680102</v>
      </c>
      <c r="AH37">
        <v>2.9917032061349502</v>
      </c>
      <c r="AI37">
        <v>13.593695238141001</v>
      </c>
      <c r="AK37">
        <v>0</v>
      </c>
      <c r="AL37">
        <v>40.136176955166185</v>
      </c>
      <c r="AM37">
        <v>9.3998067091646593</v>
      </c>
      <c r="AN37">
        <v>2.1178563068819098</v>
      </c>
      <c r="AO37">
        <v>2.1277721433466699</v>
      </c>
      <c r="AP37">
        <v>3.8680282053094199</v>
      </c>
      <c r="AQ37">
        <v>6.2886801241329504</v>
      </c>
      <c r="AR37">
        <v>12.2463735090234</v>
      </c>
      <c r="AS37">
        <v>101.746634222255</v>
      </c>
      <c r="AT37">
        <v>13.120041091033</v>
      </c>
      <c r="AU37">
        <v>12.8991706991259</v>
      </c>
      <c r="AV37">
        <v>1.9807986447163399</v>
      </c>
      <c r="AW37">
        <v>7.1324030302569801</v>
      </c>
      <c r="AX37">
        <v>7.9924520661360301</v>
      </c>
      <c r="AY37">
        <v>5.9834064122699004</v>
      </c>
      <c r="AZ37">
        <v>27.187390476282001</v>
      </c>
    </row>
    <row r="38" spans="2:52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0</v>
      </c>
      <c r="U38">
        <v>23.730480018930219</v>
      </c>
      <c r="V38">
        <v>4.3598277154486897</v>
      </c>
      <c r="W38">
        <v>2.9381495556653801</v>
      </c>
      <c r="X38">
        <v>0</v>
      </c>
      <c r="Y38">
        <v>2.0575455725225398</v>
      </c>
      <c r="Z38">
        <v>2.7998105801054098</v>
      </c>
      <c r="AA38">
        <v>7.6835570794745802</v>
      </c>
      <c r="AB38">
        <v>40.9910760312059</v>
      </c>
      <c r="AC38">
        <v>7.30751268587266</v>
      </c>
      <c r="AD38">
        <v>6.2779941116079501</v>
      </c>
      <c r="AE38">
        <v>1.1893513510754401</v>
      </c>
      <c r="AF38">
        <v>3.9595089323552402</v>
      </c>
      <c r="AG38">
        <v>3.87313196969526</v>
      </c>
      <c r="AH38">
        <v>3.6906422295102002</v>
      </c>
      <c r="AI38">
        <v>11.7086595319317</v>
      </c>
      <c r="AK38">
        <v>0</v>
      </c>
      <c r="AL38">
        <v>48.32269478062527</v>
      </c>
      <c r="AM38">
        <v>9.5710133656847898</v>
      </c>
      <c r="AN38">
        <v>9.2409382981123809</v>
      </c>
      <c r="AO38">
        <v>0</v>
      </c>
      <c r="AP38">
        <v>4.1150911450450902</v>
      </c>
      <c r="AQ38">
        <v>5.5990493262952103</v>
      </c>
      <c r="AR38">
        <v>17.087865450794101</v>
      </c>
      <c r="AS38">
        <v>81.352276167957896</v>
      </c>
      <c r="AT38">
        <v>14.6150253717453</v>
      </c>
      <c r="AU38">
        <v>12.5559882232159</v>
      </c>
      <c r="AV38">
        <v>2.7490229584941601</v>
      </c>
      <c r="AW38">
        <v>7.9190178647104901</v>
      </c>
      <c r="AX38">
        <v>7.7462639393905297</v>
      </c>
      <c r="AY38">
        <v>7.3812844590204003</v>
      </c>
      <c r="AZ38">
        <v>23.417319063863399</v>
      </c>
    </row>
    <row r="39" spans="2:52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-1.9794846115278</v>
      </c>
      <c r="U39">
        <v>21.100683606287614</v>
      </c>
      <c r="V39">
        <v>3.8996817215306638</v>
      </c>
      <c r="W39">
        <v>2.8698640941815499</v>
      </c>
      <c r="X39">
        <v>-0.88052439020483497</v>
      </c>
      <c r="Y39">
        <v>1.9626713127062858</v>
      </c>
      <c r="Z39">
        <v>2.645096876121845</v>
      </c>
      <c r="AA39">
        <v>10.890983401965999</v>
      </c>
      <c r="AB39">
        <v>33.118092842820609</v>
      </c>
      <c r="AC39">
        <v>7.8370822467256902</v>
      </c>
      <c r="AD39">
        <v>5.926570992902092</v>
      </c>
      <c r="AE39">
        <v>1.2885805062724218</v>
      </c>
      <c r="AF39">
        <v>3.5572541403540021</v>
      </c>
      <c r="AG39">
        <v>3.4247133696752323</v>
      </c>
      <c r="AH39">
        <v>3.8165169905410976</v>
      </c>
      <c r="AI39">
        <v>10.289281015379036</v>
      </c>
      <c r="AK39">
        <v>-3.9589692230556</v>
      </c>
      <c r="AL39">
        <v>42.200067922375311</v>
      </c>
      <c r="AM39">
        <v>13.768130367018728</v>
      </c>
      <c r="AN39">
        <v>7.9012985851902187</v>
      </c>
      <c r="AO39">
        <v>-1.7610487804096699</v>
      </c>
      <c r="AP39">
        <v>3.9253426254125716</v>
      </c>
      <c r="AQ39">
        <v>5.2896181041958599</v>
      </c>
      <c r="AR39">
        <v>21.781500572507092</v>
      </c>
      <c r="AS39">
        <v>57.731609456180109</v>
      </c>
      <c r="AT39">
        <v>15.674164493451379</v>
      </c>
      <c r="AU39">
        <v>11.853141985804124</v>
      </c>
      <c r="AV39">
        <v>2.5770912799352237</v>
      </c>
      <c r="AW39">
        <v>7.1145082807080042</v>
      </c>
      <c r="AX39">
        <v>6.8494267393504744</v>
      </c>
      <c r="AY39">
        <v>7.6330339810821952</v>
      </c>
      <c r="AZ39">
        <v>20.204633980063871</v>
      </c>
    </row>
    <row r="40" spans="2:52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9.9449924754799195</v>
      </c>
      <c r="V40">
        <v>2.91233905410092</v>
      </c>
      <c r="W40">
        <v>1.8927364366132</v>
      </c>
      <c r="X40">
        <v>15.607444505514099</v>
      </c>
      <c r="Y40">
        <v>2.3595721902404501</v>
      </c>
      <c r="Z40">
        <v>3.4214412915980201</v>
      </c>
      <c r="AA40">
        <v>6.5835182525105704</v>
      </c>
      <c r="AB40">
        <v>28.495797730919101</v>
      </c>
      <c r="AC40">
        <v>8.4885946875925899</v>
      </c>
      <c r="AD40">
        <v>7.0354521282576403</v>
      </c>
      <c r="AE40">
        <v>1.1443874889674399</v>
      </c>
      <c r="AF40">
        <v>2.7616472636514899</v>
      </c>
      <c r="AG40">
        <v>3.1797222459868002</v>
      </c>
      <c r="AH40">
        <v>3.1781113102237502</v>
      </c>
      <c r="AI40">
        <v>10.731592356042</v>
      </c>
      <c r="AK40">
        <v>0</v>
      </c>
      <c r="AL40">
        <v>19.867814386783898</v>
      </c>
      <c r="AM40">
        <v>12.0558493229112</v>
      </c>
      <c r="AN40">
        <v>3.78476377160113</v>
      </c>
      <c r="AO40">
        <v>16.6382262475727</v>
      </c>
      <c r="AP40">
        <v>4.7191443804809099</v>
      </c>
      <c r="AQ40">
        <v>6.84230309557572</v>
      </c>
      <c r="AR40">
        <v>13.166567163832401</v>
      </c>
      <c r="AS40">
        <v>55.0962000824453</v>
      </c>
      <c r="AT40">
        <v>16.977189375185102</v>
      </c>
      <c r="AU40">
        <v>14.070904256515201</v>
      </c>
      <c r="AV40">
        <v>2.2887047802087599</v>
      </c>
      <c r="AW40">
        <v>5.5232945273029799</v>
      </c>
      <c r="AX40">
        <v>6.3594444919736102</v>
      </c>
      <c r="AY40">
        <v>6.3562226204475101</v>
      </c>
      <c r="AZ40">
        <v>21.8346186626801</v>
      </c>
    </row>
    <row r="41" spans="2:52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17.9641744769024</v>
      </c>
      <c r="U41">
        <v>7.4109350478541201</v>
      </c>
      <c r="V41">
        <v>2.2083401351823899</v>
      </c>
      <c r="W41">
        <v>1.5193870356900701</v>
      </c>
      <c r="X41">
        <v>34.895693615907398</v>
      </c>
      <c r="Y41">
        <v>2.00684319987844</v>
      </c>
      <c r="Z41">
        <v>3.9088915796777299</v>
      </c>
      <c r="AA41">
        <v>5.5415373485314596</v>
      </c>
      <c r="AB41">
        <v>8.5143127664486506</v>
      </c>
      <c r="AC41">
        <v>7.9951290036969898</v>
      </c>
      <c r="AD41">
        <v>6.8017740502350099</v>
      </c>
      <c r="AE41">
        <v>1.4875248823140701</v>
      </c>
      <c r="AF41">
        <v>1.75828884425224</v>
      </c>
      <c r="AG41">
        <v>2.3463941404098398</v>
      </c>
      <c r="AH41">
        <v>2.3681870172086401</v>
      </c>
      <c r="AI41">
        <v>7.2770383537079599</v>
      </c>
      <c r="AK41">
        <v>20.4753910416838</v>
      </c>
      <c r="AL41">
        <v>9.5919119034762002</v>
      </c>
      <c r="AM41">
        <v>5.5568495095014097</v>
      </c>
      <c r="AN41">
        <v>3.03806024004703</v>
      </c>
      <c r="AO41">
        <v>34.9510904027781</v>
      </c>
      <c r="AP41">
        <v>4.0136863997568897</v>
      </c>
      <c r="AQ41">
        <v>7.8171998065527299</v>
      </c>
      <c r="AR41">
        <v>11.0826022253685</v>
      </c>
      <c r="AS41">
        <v>8.6404374018589998</v>
      </c>
      <c r="AT41">
        <v>15.9902580073939</v>
      </c>
      <c r="AU41">
        <v>13.60354810047</v>
      </c>
      <c r="AV41">
        <v>2.9749790986831899</v>
      </c>
      <c r="AW41">
        <v>3.3665059467140801</v>
      </c>
      <c r="AX41">
        <v>4.6927882808196797</v>
      </c>
      <c r="AY41">
        <v>4.7363740344172802</v>
      </c>
      <c r="AZ41">
        <v>14.5540600717682</v>
      </c>
    </row>
    <row r="42" spans="2:52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103.459447401825</v>
      </c>
      <c r="U42">
        <v>9.0917741430216914</v>
      </c>
      <c r="V42">
        <v>1.3141413059895899</v>
      </c>
      <c r="W42">
        <v>1.0247648603373201</v>
      </c>
      <c r="X42">
        <v>23.903137859216201</v>
      </c>
      <c r="Y42">
        <v>1.8111793890997301</v>
      </c>
      <c r="Z42">
        <v>2.943639903437</v>
      </c>
      <c r="AA42">
        <v>4.8447483605038997</v>
      </c>
      <c r="AB42">
        <v>0</v>
      </c>
      <c r="AC42">
        <v>7.9231570756583896</v>
      </c>
      <c r="AD42">
        <v>7.5809236253957497</v>
      </c>
      <c r="AE42">
        <v>1.1429619980989201</v>
      </c>
      <c r="AF42">
        <v>1.7900540516394601</v>
      </c>
      <c r="AG42">
        <v>1.8834309685639701</v>
      </c>
      <c r="AH42">
        <v>1.69009871740082</v>
      </c>
      <c r="AI42">
        <v>6.6170312528967301</v>
      </c>
      <c r="AK42">
        <v>103.528602007633</v>
      </c>
      <c r="AL42">
        <v>23.347272875786029</v>
      </c>
      <c r="AM42">
        <v>3.0408272681156299</v>
      </c>
      <c r="AN42">
        <v>2.04881112808653</v>
      </c>
      <c r="AO42">
        <v>40.262808319001799</v>
      </c>
      <c r="AP42">
        <v>3.6223587781994602</v>
      </c>
      <c r="AQ42">
        <v>5.88669256310809</v>
      </c>
      <c r="AR42">
        <v>9.6890210979272204</v>
      </c>
      <c r="AS42">
        <v>0</v>
      </c>
      <c r="AT42">
        <v>15.846314151316699</v>
      </c>
      <c r="AU42">
        <v>15.161847250791499</v>
      </c>
      <c r="AV42">
        <v>2.2858528589110199</v>
      </c>
      <c r="AW42">
        <v>3.7291788665515901</v>
      </c>
      <c r="AX42">
        <v>3.7668619371279499</v>
      </c>
      <c r="AY42">
        <v>3.3801974348016501</v>
      </c>
      <c r="AZ42">
        <v>13.234045759185999</v>
      </c>
    </row>
    <row r="43" spans="2:52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66.925476788218702</v>
      </c>
      <c r="U43">
        <v>9.9004118018057561</v>
      </c>
      <c r="V43">
        <v>1.4432253865953699</v>
      </c>
      <c r="W43">
        <v>0.98893407555836099</v>
      </c>
      <c r="X43">
        <v>7.9084780949820797</v>
      </c>
      <c r="Y43">
        <v>1.6775408578223301</v>
      </c>
      <c r="Z43">
        <v>2.4583923593365502</v>
      </c>
      <c r="AA43">
        <v>4.61299146454426</v>
      </c>
      <c r="AB43">
        <v>0</v>
      </c>
      <c r="AC43">
        <v>8.3495258736784006</v>
      </c>
      <c r="AD43">
        <v>8.6231537499704505</v>
      </c>
      <c r="AE43">
        <v>1.21483291379528</v>
      </c>
      <c r="AF43">
        <v>1.5304967495291</v>
      </c>
      <c r="AG43">
        <v>1.8742853747530099</v>
      </c>
      <c r="AH43">
        <v>1.89630654365269</v>
      </c>
      <c r="AI43">
        <v>6.2015380024083901</v>
      </c>
      <c r="AK43">
        <v>82.478173785984495</v>
      </c>
      <c r="AL43">
        <v>19.84822671215456</v>
      </c>
      <c r="AM43">
        <v>2.8832760929609198</v>
      </c>
      <c r="AN43">
        <v>1.9771447655160499</v>
      </c>
      <c r="AO43">
        <v>21.8946886885746</v>
      </c>
      <c r="AP43">
        <v>3.3550817156446699</v>
      </c>
      <c r="AQ43">
        <v>4.9161935579912397</v>
      </c>
      <c r="AR43">
        <v>9.2255041336019499</v>
      </c>
      <c r="AS43">
        <v>0</v>
      </c>
      <c r="AT43">
        <v>16.699051747356801</v>
      </c>
      <c r="AU43">
        <v>17.246307499940901</v>
      </c>
      <c r="AV43">
        <v>2.4295942158180499</v>
      </c>
      <c r="AW43">
        <v>3.0609868225315102</v>
      </c>
      <c r="AX43">
        <v>3.7485707495060199</v>
      </c>
      <c r="AY43">
        <v>3.79261308730538</v>
      </c>
      <c r="AZ43">
        <v>12.403059146509399</v>
      </c>
    </row>
    <row r="44" spans="2:52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14.7741592446204</v>
      </c>
      <c r="U44">
        <v>9.4924285570227713</v>
      </c>
      <c r="V44">
        <v>1.0704497821893699</v>
      </c>
      <c r="W44">
        <v>1.0108847981945099</v>
      </c>
      <c r="X44">
        <v>6.6388474191109301</v>
      </c>
      <c r="Y44">
        <v>1.3895893487842399</v>
      </c>
      <c r="Z44">
        <v>1.93625983855587</v>
      </c>
      <c r="AA44">
        <v>4.19354466920562</v>
      </c>
      <c r="AB44">
        <v>5.8520298094366501</v>
      </c>
      <c r="AC44">
        <v>7.7282160677862297</v>
      </c>
      <c r="AD44">
        <v>7.5839350573837896</v>
      </c>
      <c r="AE44">
        <v>1.25699690383546</v>
      </c>
      <c r="AF44">
        <v>1.1345302099263299</v>
      </c>
      <c r="AG44">
        <v>1.47102547378821</v>
      </c>
      <c r="AH44">
        <v>1.28574322273561</v>
      </c>
      <c r="AI44">
        <v>5.3322593734077604</v>
      </c>
      <c r="AK44">
        <v>85.235918067011198</v>
      </c>
      <c r="AL44">
        <v>18.9832756805224</v>
      </c>
      <c r="AM44">
        <v>2.1377037090317899</v>
      </c>
      <c r="AN44">
        <v>2.02104138580638</v>
      </c>
      <c r="AO44">
        <v>17.370816400304999</v>
      </c>
      <c r="AP44">
        <v>2.77917869756849</v>
      </c>
      <c r="AQ44">
        <v>3.87192457338814</v>
      </c>
      <c r="AR44">
        <v>8.3866073493587905</v>
      </c>
      <c r="AS44">
        <v>6.3382763590406004</v>
      </c>
      <c r="AT44">
        <v>15.456432135572401</v>
      </c>
      <c r="AU44">
        <v>15.167870114767499</v>
      </c>
      <c r="AV44">
        <v>2.5139217182479001</v>
      </c>
      <c r="AW44">
        <v>2.2690536987935102</v>
      </c>
      <c r="AX44">
        <v>2.9420509475764298</v>
      </c>
      <c r="AY44">
        <v>2.5714864454712201</v>
      </c>
      <c r="AZ44">
        <v>10.6645017760633</v>
      </c>
    </row>
    <row r="47" spans="2:52" x14ac:dyDescent="0.25"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</row>
    <row r="48" spans="2:52" x14ac:dyDescent="0.25">
      <c r="B48">
        <v>2010</v>
      </c>
      <c r="C48">
        <v>0.71992229299999999</v>
      </c>
      <c r="D48">
        <v>28.164269067000003</v>
      </c>
      <c r="E48">
        <v>4.4191496250000002</v>
      </c>
      <c r="F48">
        <v>0.34862998699999997</v>
      </c>
      <c r="G48">
        <v>0.103360828</v>
      </c>
      <c r="H48">
        <v>0.27892926099999998</v>
      </c>
      <c r="I48">
        <v>0.80091884400000002</v>
      </c>
      <c r="J48">
        <v>9.1594087000000005E-2</v>
      </c>
      <c r="K48">
        <v>3.6141742959999998</v>
      </c>
      <c r="L48">
        <v>0.17005553200000001</v>
      </c>
      <c r="M48">
        <v>5.4430820999999997E-2</v>
      </c>
      <c r="N48">
        <v>0</v>
      </c>
      <c r="O48">
        <v>0</v>
      </c>
      <c r="P48">
        <v>2.8860532000000001E-2</v>
      </c>
      <c r="Q48">
        <v>2.4992382E-2</v>
      </c>
      <c r="R48">
        <v>0.180712447</v>
      </c>
      <c r="T48">
        <v>0.71992229299999999</v>
      </c>
      <c r="U48">
        <v>28.164269067000003</v>
      </c>
      <c r="V48">
        <v>4.4191496250000002</v>
      </c>
      <c r="W48">
        <v>0.34862998699999997</v>
      </c>
      <c r="X48">
        <v>0.103360828</v>
      </c>
      <c r="Y48">
        <v>0.27892926099999998</v>
      </c>
      <c r="Z48">
        <v>0.80091884400000002</v>
      </c>
      <c r="AA48">
        <v>9.1594087000000005E-2</v>
      </c>
      <c r="AB48">
        <v>3.6141742959999998</v>
      </c>
      <c r="AC48">
        <v>0.17005553200000001</v>
      </c>
      <c r="AD48">
        <v>5.4430820999999997E-2</v>
      </c>
      <c r="AE48">
        <v>0</v>
      </c>
      <c r="AF48">
        <v>0</v>
      </c>
      <c r="AG48">
        <v>2.8860532000000001E-2</v>
      </c>
      <c r="AH48">
        <v>2.4992382E-2</v>
      </c>
      <c r="AI48">
        <v>0.180712447</v>
      </c>
      <c r="AK48">
        <v>0.71992229299999999</v>
      </c>
      <c r="AL48">
        <v>28.164269067000003</v>
      </c>
      <c r="AM48">
        <v>4.4191496250000002</v>
      </c>
      <c r="AN48">
        <v>0.34862998699999997</v>
      </c>
      <c r="AO48">
        <v>0.103360828</v>
      </c>
      <c r="AP48">
        <v>0.27892926099999998</v>
      </c>
      <c r="AQ48">
        <v>0.80091884400000002</v>
      </c>
      <c r="AR48">
        <v>9.1594087000000005E-2</v>
      </c>
      <c r="AS48">
        <v>3.6141742959999998</v>
      </c>
      <c r="AT48">
        <v>0.17005553200000001</v>
      </c>
      <c r="AU48">
        <v>5.4430820999999997E-2</v>
      </c>
      <c r="AV48">
        <v>0</v>
      </c>
      <c r="AW48">
        <v>0</v>
      </c>
      <c r="AX48">
        <v>2.8860532000000001E-2</v>
      </c>
      <c r="AY48">
        <v>2.4992382E-2</v>
      </c>
      <c r="AZ48">
        <v>0.180712447</v>
      </c>
    </row>
    <row r="49" spans="2:52" x14ac:dyDescent="0.25">
      <c r="B49">
        <v>2011</v>
      </c>
      <c r="C49">
        <v>1.10071464995333</v>
      </c>
      <c r="D49">
        <v>11.94731548377996</v>
      </c>
      <c r="E49">
        <v>0</v>
      </c>
      <c r="F49">
        <v>0.51061728691333297</v>
      </c>
      <c r="G49">
        <v>0.42530847318666598</v>
      </c>
      <c r="H49">
        <v>0.16135091640666599</v>
      </c>
      <c r="I49">
        <v>0</v>
      </c>
      <c r="J49">
        <v>2.76943692466666E-2</v>
      </c>
      <c r="K49">
        <v>0.38705088830666601</v>
      </c>
      <c r="L49">
        <v>0</v>
      </c>
      <c r="M49">
        <v>5.0135643139999998E-2</v>
      </c>
      <c r="N49">
        <v>0</v>
      </c>
      <c r="O49">
        <v>0</v>
      </c>
      <c r="P49">
        <v>0</v>
      </c>
      <c r="Q49">
        <v>0</v>
      </c>
      <c r="R49">
        <v>2.6037597646666601E-2</v>
      </c>
      <c r="T49">
        <v>1.10071464995333</v>
      </c>
      <c r="U49">
        <v>11.94731548377996</v>
      </c>
      <c r="V49">
        <v>0</v>
      </c>
      <c r="W49">
        <v>0.51061728691333297</v>
      </c>
      <c r="X49">
        <v>0.42530847318666598</v>
      </c>
      <c r="Y49">
        <v>0.16135091640666599</v>
      </c>
      <c r="Z49">
        <v>0</v>
      </c>
      <c r="AA49">
        <v>2.76943692466666E-2</v>
      </c>
      <c r="AB49">
        <v>0.38705088830666601</v>
      </c>
      <c r="AC49">
        <v>0</v>
      </c>
      <c r="AD49">
        <v>5.0135643139999998E-2</v>
      </c>
      <c r="AE49">
        <v>0</v>
      </c>
      <c r="AF49">
        <v>0</v>
      </c>
      <c r="AG49">
        <v>0</v>
      </c>
      <c r="AH49">
        <v>0</v>
      </c>
      <c r="AI49">
        <v>2.6037597646666601E-2</v>
      </c>
      <c r="AK49">
        <v>1.10071464995333</v>
      </c>
      <c r="AL49">
        <v>11.94731548377996</v>
      </c>
      <c r="AM49">
        <v>0</v>
      </c>
      <c r="AN49">
        <v>0.51061728691333297</v>
      </c>
      <c r="AO49">
        <v>0.42530847318666598</v>
      </c>
      <c r="AP49">
        <v>0.16135091640666599</v>
      </c>
      <c r="AQ49">
        <v>0</v>
      </c>
      <c r="AR49">
        <v>2.76943692466666E-2</v>
      </c>
      <c r="AS49">
        <v>0.38705088830666601</v>
      </c>
      <c r="AT49">
        <v>0</v>
      </c>
      <c r="AU49">
        <v>5.0135643139999998E-2</v>
      </c>
      <c r="AV49">
        <v>0</v>
      </c>
      <c r="AW49">
        <v>0</v>
      </c>
      <c r="AX49">
        <v>0</v>
      </c>
      <c r="AY49">
        <v>0</v>
      </c>
      <c r="AZ49">
        <v>2.6037597646666601E-2</v>
      </c>
    </row>
    <row r="50" spans="2:52" x14ac:dyDescent="0.25">
      <c r="B50">
        <v>2012</v>
      </c>
      <c r="C50">
        <v>2.2984856180733302</v>
      </c>
      <c r="D50">
        <v>14.572309589379966</v>
      </c>
      <c r="E50">
        <v>0.73701327834999997</v>
      </c>
      <c r="F50">
        <v>0.43808249049333298</v>
      </c>
      <c r="G50">
        <v>0.68416127719333297</v>
      </c>
      <c r="H50">
        <v>0.17352930932666599</v>
      </c>
      <c r="I50">
        <v>0</v>
      </c>
      <c r="J50">
        <v>0.27250261352666599</v>
      </c>
      <c r="K50">
        <v>1.9046240165933299</v>
      </c>
      <c r="L50">
        <v>0</v>
      </c>
      <c r="M50">
        <v>7.7603822613333304E-2</v>
      </c>
      <c r="N50">
        <v>0</v>
      </c>
      <c r="O50">
        <v>0</v>
      </c>
      <c r="P50">
        <v>0</v>
      </c>
      <c r="Q50">
        <v>1.03580689874666E-2</v>
      </c>
      <c r="R50">
        <v>0.28674296996666598</v>
      </c>
      <c r="T50">
        <v>2.2984856180733302</v>
      </c>
      <c r="U50">
        <v>14.572309589379966</v>
      </c>
      <c r="V50">
        <v>0.73701327834999997</v>
      </c>
      <c r="W50">
        <v>0.43808249049333298</v>
      </c>
      <c r="X50">
        <v>0.68416127719333297</v>
      </c>
      <c r="Y50">
        <v>0.17352930932666599</v>
      </c>
      <c r="Z50">
        <v>0</v>
      </c>
      <c r="AA50">
        <v>0.27250261352666599</v>
      </c>
      <c r="AB50">
        <v>1.9046240165933299</v>
      </c>
      <c r="AC50">
        <v>0</v>
      </c>
      <c r="AD50">
        <v>7.7603822613333304E-2</v>
      </c>
      <c r="AE50">
        <v>0</v>
      </c>
      <c r="AF50">
        <v>0</v>
      </c>
      <c r="AG50">
        <v>0</v>
      </c>
      <c r="AH50">
        <v>1.03580689874666E-2</v>
      </c>
      <c r="AI50">
        <v>0.28674296996666598</v>
      </c>
      <c r="AK50">
        <v>2.2984856180733302</v>
      </c>
      <c r="AL50">
        <v>14.572309589379966</v>
      </c>
      <c r="AM50">
        <v>0.73701327834999997</v>
      </c>
      <c r="AN50">
        <v>0.43808249049333298</v>
      </c>
      <c r="AO50">
        <v>0.68416127719333297</v>
      </c>
      <c r="AP50">
        <v>0.17352930932666599</v>
      </c>
      <c r="AQ50">
        <v>0</v>
      </c>
      <c r="AR50">
        <v>0.27250261352666599</v>
      </c>
      <c r="AS50">
        <v>1.9046240165933299</v>
      </c>
      <c r="AT50">
        <v>0</v>
      </c>
      <c r="AU50">
        <v>7.7603822613333304E-2</v>
      </c>
      <c r="AV50">
        <v>0</v>
      </c>
      <c r="AW50">
        <v>0</v>
      </c>
      <c r="AX50">
        <v>0</v>
      </c>
      <c r="AY50">
        <v>1.03580689874666E-2</v>
      </c>
      <c r="AZ50">
        <v>0.28674296996666598</v>
      </c>
    </row>
    <row r="51" spans="2:52" x14ac:dyDescent="0.25">
      <c r="B51">
        <v>2013</v>
      </c>
      <c r="C51">
        <v>5.8882686936399997</v>
      </c>
      <c r="D51">
        <v>12.807232549853232</v>
      </c>
      <c r="E51">
        <v>5.5963101304333298</v>
      </c>
      <c r="F51">
        <v>0.68290729295999997</v>
      </c>
      <c r="G51">
        <v>0.81522938058666605</v>
      </c>
      <c r="H51">
        <v>0.45174517602666597</v>
      </c>
      <c r="I51">
        <v>0.283902529010087</v>
      </c>
      <c r="J51">
        <v>0.45044637104666602</v>
      </c>
      <c r="K51">
        <v>3.5252922306733301</v>
      </c>
      <c r="L51">
        <v>5.5213995589095601E-4</v>
      </c>
      <c r="M51">
        <v>0.11709611216</v>
      </c>
      <c r="N51">
        <v>0</v>
      </c>
      <c r="O51">
        <v>2.9634090000000002E-3</v>
      </c>
      <c r="P51">
        <v>0</v>
      </c>
      <c r="Q51">
        <v>2.00739535333333E-2</v>
      </c>
      <c r="R51">
        <v>0.43632762842</v>
      </c>
      <c r="T51">
        <v>5.8882686936399997</v>
      </c>
      <c r="U51">
        <v>12.807232549853232</v>
      </c>
      <c r="V51">
        <v>5.5963101304333298</v>
      </c>
      <c r="W51">
        <v>0.68290729295999997</v>
      </c>
      <c r="X51">
        <v>0.81522938058666605</v>
      </c>
      <c r="Y51">
        <v>0.45174517602666597</v>
      </c>
      <c r="Z51">
        <v>0.283902529010087</v>
      </c>
      <c r="AA51">
        <v>0.45044637104666602</v>
      </c>
      <c r="AB51">
        <v>3.5252922306733301</v>
      </c>
      <c r="AC51">
        <v>5.5213995589095601E-4</v>
      </c>
      <c r="AD51">
        <v>0.11709611216</v>
      </c>
      <c r="AE51">
        <v>0</v>
      </c>
      <c r="AF51">
        <v>2.9634090000000002E-3</v>
      </c>
      <c r="AG51">
        <v>0</v>
      </c>
      <c r="AH51">
        <v>2.00739535333333E-2</v>
      </c>
      <c r="AI51">
        <v>0.43632762842</v>
      </c>
      <c r="AK51">
        <v>5.8882686936399997</v>
      </c>
      <c r="AL51">
        <v>12.807232549853232</v>
      </c>
      <c r="AM51">
        <v>5.5963101304333298</v>
      </c>
      <c r="AN51">
        <v>0.68290729295999997</v>
      </c>
      <c r="AO51">
        <v>0.81522938058666605</v>
      </c>
      <c r="AP51">
        <v>0.45174517602666597</v>
      </c>
      <c r="AQ51">
        <v>0.283902529010087</v>
      </c>
      <c r="AR51">
        <v>0.45044637104666602</v>
      </c>
      <c r="AS51">
        <v>3.5252922306733301</v>
      </c>
      <c r="AT51">
        <v>5.5213995589095601E-4</v>
      </c>
      <c r="AU51">
        <v>0.11709611216</v>
      </c>
      <c r="AV51">
        <v>0</v>
      </c>
      <c r="AW51">
        <v>2.9634090000000002E-3</v>
      </c>
      <c r="AX51">
        <v>0</v>
      </c>
      <c r="AY51">
        <v>2.00739535333333E-2</v>
      </c>
      <c r="AZ51">
        <v>0.43632762842</v>
      </c>
    </row>
    <row r="52" spans="2:52" x14ac:dyDescent="0.25">
      <c r="B52">
        <v>2014</v>
      </c>
      <c r="C52">
        <v>10.9052868274866</v>
      </c>
      <c r="D52">
        <v>18.37350588013993</v>
      </c>
      <c r="E52">
        <v>9.7019996968666593</v>
      </c>
      <c r="F52">
        <v>0.818408104346666</v>
      </c>
      <c r="G52">
        <v>1.19462598660666</v>
      </c>
      <c r="H52">
        <v>0.60787899065999995</v>
      </c>
      <c r="I52">
        <v>0.82695318265333295</v>
      </c>
      <c r="J52">
        <v>0.40218276922000001</v>
      </c>
      <c r="K52">
        <v>6.7808085169666601</v>
      </c>
      <c r="L52">
        <v>0.61967278023333305</v>
      </c>
      <c r="M52">
        <v>0.33721925545333298</v>
      </c>
      <c r="N52">
        <v>1.1174943E-2</v>
      </c>
      <c r="O52">
        <v>7.5739410599999996E-3</v>
      </c>
      <c r="P52">
        <v>0</v>
      </c>
      <c r="Q52">
        <v>7.2361928519999993E-2</v>
      </c>
      <c r="R52">
        <v>0.54100182769999905</v>
      </c>
      <c r="T52">
        <v>10.9052868274866</v>
      </c>
      <c r="U52">
        <v>18.37350588013993</v>
      </c>
      <c r="V52">
        <v>9.7019996968666593</v>
      </c>
      <c r="W52">
        <v>0.818408104346666</v>
      </c>
      <c r="X52">
        <v>1.19462598660666</v>
      </c>
      <c r="Y52">
        <v>0.60787899065999995</v>
      </c>
      <c r="Z52">
        <v>0.82695318265333295</v>
      </c>
      <c r="AA52">
        <v>0.40218276922000001</v>
      </c>
      <c r="AB52">
        <v>6.7808085169666601</v>
      </c>
      <c r="AC52">
        <v>0.61967278023333305</v>
      </c>
      <c r="AD52">
        <v>0.33721925545333298</v>
      </c>
      <c r="AE52">
        <v>1.1174943E-2</v>
      </c>
      <c r="AF52">
        <v>7.5739410599999996E-3</v>
      </c>
      <c r="AG52">
        <v>0</v>
      </c>
      <c r="AH52">
        <v>7.2361928519999993E-2</v>
      </c>
      <c r="AI52">
        <v>0.54100182769999905</v>
      </c>
      <c r="AK52">
        <v>10.9052868274866</v>
      </c>
      <c r="AL52">
        <v>18.37350588013993</v>
      </c>
      <c r="AM52">
        <v>9.7019996968666593</v>
      </c>
      <c r="AN52">
        <v>0.818408104346666</v>
      </c>
      <c r="AO52">
        <v>1.19462598660666</v>
      </c>
      <c r="AP52">
        <v>0.60787899065999995</v>
      </c>
      <c r="AQ52">
        <v>0.82695318265333295</v>
      </c>
      <c r="AR52">
        <v>0.40218276922000001</v>
      </c>
      <c r="AS52">
        <v>6.7808085169666601</v>
      </c>
      <c r="AT52">
        <v>0.61967278023333305</v>
      </c>
      <c r="AU52">
        <v>0.33721925545333298</v>
      </c>
      <c r="AV52">
        <v>1.1174943E-2</v>
      </c>
      <c r="AW52">
        <v>7.5739410599999996E-3</v>
      </c>
      <c r="AX52">
        <v>0</v>
      </c>
      <c r="AY52">
        <v>7.2361928519999993E-2</v>
      </c>
      <c r="AZ52">
        <v>0.54100182769999905</v>
      </c>
    </row>
    <row r="53" spans="2:52" x14ac:dyDescent="0.25">
      <c r="B53">
        <v>2015</v>
      </c>
      <c r="C53">
        <v>16.472553706533301</v>
      </c>
      <c r="D53">
        <v>23.81307512709996</v>
      </c>
      <c r="E53">
        <v>14.0692723075333</v>
      </c>
      <c r="F53">
        <v>1.17773906605333</v>
      </c>
      <c r="G53">
        <v>1.05536447802666</v>
      </c>
      <c r="H53">
        <v>0.96270009227999997</v>
      </c>
      <c r="I53">
        <v>1.4275559717799999</v>
      </c>
      <c r="J53">
        <v>1.1695102478799999</v>
      </c>
      <c r="K53">
        <v>10.860994994399899</v>
      </c>
      <c r="L53">
        <v>0.88180641769333301</v>
      </c>
      <c r="M53">
        <v>0.27500201975999999</v>
      </c>
      <c r="N53">
        <v>0.13590264862000001</v>
      </c>
      <c r="O53">
        <v>3.4259649293333298E-2</v>
      </c>
      <c r="P53">
        <v>0</v>
      </c>
      <c r="Q53">
        <v>3.6762355206666597E-2</v>
      </c>
      <c r="R53">
        <v>1.42155596209333</v>
      </c>
      <c r="T53">
        <v>16.472553706533301</v>
      </c>
      <c r="U53">
        <v>23.81307512709996</v>
      </c>
      <c r="V53">
        <v>14.0692723075333</v>
      </c>
      <c r="W53">
        <v>1.17773906605333</v>
      </c>
      <c r="X53">
        <v>1.05536447802666</v>
      </c>
      <c r="Y53">
        <v>0.96270009227999997</v>
      </c>
      <c r="Z53">
        <v>1.4275559717799999</v>
      </c>
      <c r="AA53">
        <v>1.1695102478799999</v>
      </c>
      <c r="AB53">
        <v>10.860994994399899</v>
      </c>
      <c r="AC53">
        <v>0.88180641769333301</v>
      </c>
      <c r="AD53">
        <v>0.27500201975999999</v>
      </c>
      <c r="AE53">
        <v>0.13590264862000001</v>
      </c>
      <c r="AF53">
        <v>3.4259649293333298E-2</v>
      </c>
      <c r="AG53">
        <v>0</v>
      </c>
      <c r="AH53">
        <v>3.6762355206666597E-2</v>
      </c>
      <c r="AI53">
        <v>1.42155596209333</v>
      </c>
      <c r="AK53">
        <v>16.472553706533301</v>
      </c>
      <c r="AL53">
        <v>23.81307512709996</v>
      </c>
      <c r="AM53">
        <v>14.0692723075333</v>
      </c>
      <c r="AN53">
        <v>1.17773906605333</v>
      </c>
      <c r="AO53">
        <v>1.05536447802666</v>
      </c>
      <c r="AP53">
        <v>0.96270009227999997</v>
      </c>
      <c r="AQ53">
        <v>1.4275559717799999</v>
      </c>
      <c r="AR53">
        <v>1.1695102478799999</v>
      </c>
      <c r="AS53">
        <v>10.860994994399899</v>
      </c>
      <c r="AT53">
        <v>0.88180641769333301</v>
      </c>
      <c r="AU53">
        <v>0.27500201975999999</v>
      </c>
      <c r="AV53">
        <v>0.13590264862000001</v>
      </c>
      <c r="AW53">
        <v>3.4259649293333298E-2</v>
      </c>
      <c r="AX53">
        <v>0</v>
      </c>
      <c r="AY53">
        <v>3.6762355206666597E-2</v>
      </c>
      <c r="AZ53">
        <v>1.42155596209333</v>
      </c>
    </row>
    <row r="54" spans="2:52" x14ac:dyDescent="0.25">
      <c r="B54">
        <v>2016</v>
      </c>
      <c r="C54">
        <v>34.393039237733298</v>
      </c>
      <c r="D54">
        <v>14.8176977275333</v>
      </c>
      <c r="E54">
        <v>14.275401217400001</v>
      </c>
      <c r="F54">
        <v>0.75305168162000002</v>
      </c>
      <c r="G54">
        <v>3.99252897817333</v>
      </c>
      <c r="H54">
        <v>0.27348864616666602</v>
      </c>
      <c r="I54">
        <v>1.1501311727400001</v>
      </c>
      <c r="J54">
        <v>2.6646567756400001</v>
      </c>
      <c r="K54">
        <v>15.191244508599899</v>
      </c>
      <c r="L54">
        <v>1.4402097942733301</v>
      </c>
      <c r="M54">
        <v>0.49644253197333299</v>
      </c>
      <c r="N54">
        <v>0.359126098613333</v>
      </c>
      <c r="O54">
        <v>0.12650668650666599</v>
      </c>
      <c r="P54">
        <v>4.4190070978590698E-3</v>
      </c>
      <c r="Q54">
        <v>0.24591389657333301</v>
      </c>
      <c r="R54">
        <v>1.57984957862666</v>
      </c>
      <c r="T54">
        <v>34.393039237733298</v>
      </c>
      <c r="U54">
        <v>14.8176977275333</v>
      </c>
      <c r="V54">
        <v>14.275401217400001</v>
      </c>
      <c r="W54">
        <v>0.75305168162000002</v>
      </c>
      <c r="X54">
        <v>3.99252897817333</v>
      </c>
      <c r="Y54">
        <v>0.27348864616666602</v>
      </c>
      <c r="Z54">
        <v>1.1501311727400001</v>
      </c>
      <c r="AA54">
        <v>2.6646567756400001</v>
      </c>
      <c r="AB54">
        <v>15.191244508599899</v>
      </c>
      <c r="AC54">
        <v>1.4402097942733301</v>
      </c>
      <c r="AD54">
        <v>0.49644253197333299</v>
      </c>
      <c r="AE54">
        <v>0.359126098613333</v>
      </c>
      <c r="AF54">
        <v>0.12650668650666599</v>
      </c>
      <c r="AG54">
        <v>4.4190070978590698E-3</v>
      </c>
      <c r="AH54">
        <v>0.24591389657333301</v>
      </c>
      <c r="AI54">
        <v>1.57984957862666</v>
      </c>
      <c r="AK54">
        <v>34.393039237733298</v>
      </c>
      <c r="AL54">
        <v>14.8176977275333</v>
      </c>
      <c r="AM54">
        <v>14.275401217400001</v>
      </c>
      <c r="AN54">
        <v>0.75305168162000002</v>
      </c>
      <c r="AO54">
        <v>3.99252897817333</v>
      </c>
      <c r="AP54">
        <v>0.27348864616666602</v>
      </c>
      <c r="AQ54">
        <v>1.1501311727400001</v>
      </c>
      <c r="AR54">
        <v>2.6646567756400001</v>
      </c>
      <c r="AS54">
        <v>15.191244508599899</v>
      </c>
      <c r="AT54">
        <v>1.4402097942733301</v>
      </c>
      <c r="AU54">
        <v>0.49644253197333299</v>
      </c>
      <c r="AV54">
        <v>0.359126098613333</v>
      </c>
      <c r="AW54">
        <v>0.12650668650666599</v>
      </c>
      <c r="AX54">
        <v>4.4190070978590698E-3</v>
      </c>
      <c r="AY54">
        <v>0.24591389657333301</v>
      </c>
      <c r="AZ54">
        <v>1.57984957862666</v>
      </c>
    </row>
    <row r="55" spans="2:52" x14ac:dyDescent="0.25">
      <c r="B55">
        <v>2017</v>
      </c>
      <c r="C55">
        <v>48.0711615825333</v>
      </c>
      <c r="D55">
        <v>6.8692133034599987</v>
      </c>
      <c r="E55">
        <v>6.9392797110666598</v>
      </c>
      <c r="F55">
        <v>0.56142213641999905</v>
      </c>
      <c r="G55">
        <v>7.3026345321533297</v>
      </c>
      <c r="H55">
        <v>0.29581820153333299</v>
      </c>
      <c r="I55">
        <v>1.3293550197333299</v>
      </c>
      <c r="J55">
        <v>0.521857069559999</v>
      </c>
      <c r="K55">
        <v>9.8868618805333295</v>
      </c>
      <c r="L55">
        <v>2.0946685624599999</v>
      </c>
      <c r="M55">
        <v>0.52932965928666598</v>
      </c>
      <c r="N55">
        <v>1.5960979441333301</v>
      </c>
      <c r="O55">
        <v>1.35733147743333</v>
      </c>
      <c r="P55">
        <v>5.77671658666666E-3</v>
      </c>
      <c r="Q55">
        <v>0.28413471225333298</v>
      </c>
      <c r="R55">
        <v>2.8942376709133302</v>
      </c>
      <c r="T55">
        <v>48.0711615825333</v>
      </c>
      <c r="U55">
        <v>6.8692133034599987</v>
      </c>
      <c r="V55">
        <v>6.9392797110666598</v>
      </c>
      <c r="W55">
        <v>0.56142213641999905</v>
      </c>
      <c r="X55">
        <v>7.3026345321533297</v>
      </c>
      <c r="Y55">
        <v>0.29581820153333299</v>
      </c>
      <c r="Z55">
        <v>1.3293550197333299</v>
      </c>
      <c r="AA55">
        <v>0.521857069559999</v>
      </c>
      <c r="AB55">
        <v>9.8868618805333295</v>
      </c>
      <c r="AC55">
        <v>2.0946685624599999</v>
      </c>
      <c r="AD55">
        <v>0.52932965928666598</v>
      </c>
      <c r="AE55">
        <v>1.5960979441333301</v>
      </c>
      <c r="AF55">
        <v>1.35733147743333</v>
      </c>
      <c r="AG55">
        <v>5.77671658666666E-3</v>
      </c>
      <c r="AH55">
        <v>0.28413471225333298</v>
      </c>
      <c r="AI55">
        <v>2.8942376709133302</v>
      </c>
      <c r="AK55">
        <v>48.0711615825333</v>
      </c>
      <c r="AL55">
        <v>6.8692133034599987</v>
      </c>
      <c r="AM55">
        <v>6.9392797110666598</v>
      </c>
      <c r="AN55">
        <v>0.56142213641999905</v>
      </c>
      <c r="AO55">
        <v>7.3026345321533297</v>
      </c>
      <c r="AP55">
        <v>0.29581820153333299</v>
      </c>
      <c r="AQ55">
        <v>1.3293550197333299</v>
      </c>
      <c r="AR55">
        <v>0.521857069559999</v>
      </c>
      <c r="AS55">
        <v>9.8868618805333295</v>
      </c>
      <c r="AT55">
        <v>2.0946685624599999</v>
      </c>
      <c r="AU55">
        <v>0.52932965928666598</v>
      </c>
      <c r="AV55">
        <v>1.5960979441333301</v>
      </c>
      <c r="AW55">
        <v>1.35733147743333</v>
      </c>
      <c r="AX55">
        <v>5.77671658666666E-3</v>
      </c>
      <c r="AY55">
        <v>0.28413471225333298</v>
      </c>
      <c r="AZ55">
        <v>2.8942376709133302</v>
      </c>
    </row>
    <row r="56" spans="2:52" x14ac:dyDescent="0.25">
      <c r="B56">
        <v>2018</v>
      </c>
      <c r="C56">
        <v>37.630130813333302</v>
      </c>
      <c r="D56">
        <v>8.1260502135399957</v>
      </c>
      <c r="E56">
        <v>13.535313826399999</v>
      </c>
      <c r="F56">
        <v>0.88290389786666701</v>
      </c>
      <c r="G56">
        <v>7.4369661873999897</v>
      </c>
      <c r="H56">
        <v>0.154664562646666</v>
      </c>
      <c r="I56">
        <v>1.17957858730666</v>
      </c>
      <c r="J56">
        <v>0.660447207873334</v>
      </c>
      <c r="K56">
        <v>11.024962830066601</v>
      </c>
      <c r="L56">
        <v>2.9601117123266598</v>
      </c>
      <c r="M56">
        <v>1.0748949435666599</v>
      </c>
      <c r="N56">
        <v>0.83311468801999899</v>
      </c>
      <c r="O56">
        <v>1.2323202036933301</v>
      </c>
      <c r="P56">
        <v>0</v>
      </c>
      <c r="Q56">
        <v>1.95955895409333</v>
      </c>
      <c r="R56">
        <v>3.22757489450666</v>
      </c>
      <c r="T56">
        <v>37.630130813333302</v>
      </c>
      <c r="U56">
        <v>8.1260502135399957</v>
      </c>
      <c r="V56">
        <v>13.535313826399999</v>
      </c>
      <c r="W56">
        <v>0.88290389786666701</v>
      </c>
      <c r="X56">
        <v>7.4369661873999897</v>
      </c>
      <c r="Y56">
        <v>0.154664562646666</v>
      </c>
      <c r="Z56">
        <v>1.17957858730666</v>
      </c>
      <c r="AA56">
        <v>0.660447207873334</v>
      </c>
      <c r="AB56">
        <v>11.024962830066601</v>
      </c>
      <c r="AC56">
        <v>2.9601117123266598</v>
      </c>
      <c r="AD56">
        <v>1.0748949435666599</v>
      </c>
      <c r="AE56">
        <v>0.83311468801999899</v>
      </c>
      <c r="AF56">
        <v>1.2323202036933301</v>
      </c>
      <c r="AG56">
        <v>0</v>
      </c>
      <c r="AH56">
        <v>1.95955895409333</v>
      </c>
      <c r="AI56">
        <v>3.22757489450666</v>
      </c>
      <c r="AK56">
        <v>37.630130813333302</v>
      </c>
      <c r="AL56">
        <v>8.1260502135399957</v>
      </c>
      <c r="AM56">
        <v>13.535313826399999</v>
      </c>
      <c r="AN56">
        <v>0.88290389786666701</v>
      </c>
      <c r="AO56">
        <v>7.4369661873999897</v>
      </c>
      <c r="AP56">
        <v>0.154664562646666</v>
      </c>
      <c r="AQ56">
        <v>1.17957858730666</v>
      </c>
      <c r="AR56">
        <v>0.660447207873334</v>
      </c>
      <c r="AS56">
        <v>11.024962830066601</v>
      </c>
      <c r="AT56">
        <v>2.9601117123266598</v>
      </c>
      <c r="AU56">
        <v>1.0748949435666599</v>
      </c>
      <c r="AV56">
        <v>0.83311468801999899</v>
      </c>
      <c r="AW56">
        <v>1.2323202036933301</v>
      </c>
      <c r="AX56">
        <v>0</v>
      </c>
      <c r="AY56">
        <v>1.95955895409333</v>
      </c>
      <c r="AZ56">
        <v>3.22757489450666</v>
      </c>
    </row>
    <row r="57" spans="2:52" x14ac:dyDescent="0.25">
      <c r="B57">
        <v>2019</v>
      </c>
      <c r="C57">
        <v>35.069357216666603</v>
      </c>
      <c r="D57">
        <v>27.589955354026628</v>
      </c>
      <c r="E57">
        <v>9.3645171328666592</v>
      </c>
      <c r="F57">
        <v>3.8905628562399999</v>
      </c>
      <c r="G57">
        <v>7.6560095307333302</v>
      </c>
      <c r="H57">
        <v>0.40573740000000003</v>
      </c>
      <c r="I57">
        <v>3.7991601580133301</v>
      </c>
      <c r="J57">
        <v>8.3424171445466602</v>
      </c>
      <c r="K57">
        <v>11.382215646199899</v>
      </c>
      <c r="L57">
        <v>1.8626362888066601</v>
      </c>
      <c r="M57">
        <v>2.4879388878533302</v>
      </c>
      <c r="N57">
        <v>0.64389849585333303</v>
      </c>
      <c r="O57">
        <v>2.6216538992599898</v>
      </c>
      <c r="P57">
        <v>2.55871849506666E-2</v>
      </c>
      <c r="Q57">
        <v>1.93793703944</v>
      </c>
      <c r="R57">
        <v>7.42435843746666</v>
      </c>
      <c r="T57">
        <v>35.069357216666603</v>
      </c>
      <c r="U57">
        <v>27.589955354026628</v>
      </c>
      <c r="V57">
        <v>9.3645171328666592</v>
      </c>
      <c r="W57">
        <v>3.8905628562399999</v>
      </c>
      <c r="X57">
        <v>7.6560095307333302</v>
      </c>
      <c r="Y57">
        <v>0.40573740000000003</v>
      </c>
      <c r="Z57">
        <v>3.7991601580133301</v>
      </c>
      <c r="AA57">
        <v>8.3424171445466602</v>
      </c>
      <c r="AB57">
        <v>11.382215646199899</v>
      </c>
      <c r="AC57">
        <v>1.8626362888066601</v>
      </c>
      <c r="AD57">
        <v>2.4879388878533302</v>
      </c>
      <c r="AE57">
        <v>0.64389849585333303</v>
      </c>
      <c r="AF57">
        <v>2.6216538992599898</v>
      </c>
      <c r="AG57">
        <v>2.55871849506666E-2</v>
      </c>
      <c r="AH57">
        <v>1.93793703944</v>
      </c>
      <c r="AI57">
        <v>7.42435843746666</v>
      </c>
      <c r="AK57">
        <v>35.069357216666603</v>
      </c>
      <c r="AL57">
        <v>27.589955354026628</v>
      </c>
      <c r="AM57">
        <v>9.3645171328666592</v>
      </c>
      <c r="AN57">
        <v>3.8905628562399999</v>
      </c>
      <c r="AO57">
        <v>7.6560095307333302</v>
      </c>
      <c r="AP57">
        <v>0.40573740000000003</v>
      </c>
      <c r="AQ57">
        <v>3.7991601580133301</v>
      </c>
      <c r="AR57">
        <v>8.3424171445466602</v>
      </c>
      <c r="AS57">
        <v>11.382215646199899</v>
      </c>
      <c r="AT57">
        <v>1.8626362888066601</v>
      </c>
      <c r="AU57">
        <v>2.4879388878533302</v>
      </c>
      <c r="AV57">
        <v>0.64389849585333303</v>
      </c>
      <c r="AW57">
        <v>2.6216538992599898</v>
      </c>
      <c r="AX57">
        <v>2.55871849506666E-2</v>
      </c>
      <c r="AY57">
        <v>1.93793703944</v>
      </c>
      <c r="AZ57">
        <v>7.42435843746666</v>
      </c>
    </row>
    <row r="58" spans="2:52" x14ac:dyDescent="0.25">
      <c r="B58">
        <v>2020</v>
      </c>
      <c r="C58">
        <v>51.775533468666602</v>
      </c>
      <c r="D58">
        <v>23.1486118238</v>
      </c>
      <c r="E58">
        <v>5.1039334520666699</v>
      </c>
      <c r="F58">
        <v>3.3479696115933302</v>
      </c>
      <c r="G58">
        <v>3.9690133869999902</v>
      </c>
      <c r="H58">
        <v>0.103551471253333</v>
      </c>
      <c r="I58">
        <v>4.3766203984000001</v>
      </c>
      <c r="J58">
        <v>17.857519235333299</v>
      </c>
      <c r="K58">
        <v>19.5942020192666</v>
      </c>
      <c r="L58">
        <v>1.49026200347333</v>
      </c>
      <c r="M58">
        <v>0.83557308895333204</v>
      </c>
      <c r="N58">
        <v>0.459146257679999</v>
      </c>
      <c r="O58">
        <v>3.85035077315333</v>
      </c>
      <c r="P58">
        <v>1.9937398106666601E-2</v>
      </c>
      <c r="Q58">
        <v>1.0976609263333299</v>
      </c>
      <c r="R58">
        <v>4.3142382053999997</v>
      </c>
      <c r="T58">
        <v>51.775533468666602</v>
      </c>
      <c r="U58">
        <v>23.1486118238</v>
      </c>
      <c r="V58">
        <v>5.1039334520666699</v>
      </c>
      <c r="W58">
        <v>3.3479696115933302</v>
      </c>
      <c r="X58">
        <v>3.9690133869999902</v>
      </c>
      <c r="Y58">
        <v>0.103551471253333</v>
      </c>
      <c r="Z58">
        <v>4.3766203984000001</v>
      </c>
      <c r="AA58">
        <v>17.857519235333299</v>
      </c>
      <c r="AB58">
        <v>19.5942020192666</v>
      </c>
      <c r="AC58">
        <v>1.49026200347333</v>
      </c>
      <c r="AD58">
        <v>0.83557308895333204</v>
      </c>
      <c r="AE58">
        <v>0.459146257679999</v>
      </c>
      <c r="AF58">
        <v>3.85035077315333</v>
      </c>
      <c r="AG58">
        <v>1.9937398106666601E-2</v>
      </c>
      <c r="AH58">
        <v>1.0976609263333299</v>
      </c>
      <c r="AI58">
        <v>4.3142382053999997</v>
      </c>
      <c r="AK58">
        <v>51.775533468666602</v>
      </c>
      <c r="AL58">
        <v>23.1486118238</v>
      </c>
      <c r="AM58">
        <v>5.1039334520666699</v>
      </c>
      <c r="AN58">
        <v>3.3479696115933302</v>
      </c>
      <c r="AO58">
        <v>3.9690133869999902</v>
      </c>
      <c r="AP58">
        <v>0.103551471253333</v>
      </c>
      <c r="AQ58">
        <v>4.3766203984000001</v>
      </c>
      <c r="AR58">
        <v>17.857519235333299</v>
      </c>
      <c r="AS58">
        <v>19.5942020192666</v>
      </c>
      <c r="AT58">
        <v>1.49026200347333</v>
      </c>
      <c r="AU58">
        <v>0.83557308895333204</v>
      </c>
      <c r="AV58">
        <v>0.459146257679999</v>
      </c>
      <c r="AW58">
        <v>3.85035077315333</v>
      </c>
      <c r="AX58">
        <v>1.9937398106666601E-2</v>
      </c>
      <c r="AY58">
        <v>1.0976609263333299</v>
      </c>
      <c r="AZ58">
        <v>4.3142382053999997</v>
      </c>
    </row>
    <row r="59" spans="2:52" x14ac:dyDescent="0.25">
      <c r="B59">
        <v>2021</v>
      </c>
      <c r="C59">
        <v>32.795726328666603</v>
      </c>
      <c r="D59">
        <v>11.40070105579996</v>
      </c>
      <c r="E59">
        <v>2.48277218486666</v>
      </c>
      <c r="F59">
        <v>0.93580117353333303</v>
      </c>
      <c r="G59">
        <v>30.927608100733298</v>
      </c>
      <c r="H59">
        <v>0.11950232246</v>
      </c>
      <c r="I59">
        <v>1.5949443865999999</v>
      </c>
      <c r="J59">
        <v>2.8208022181333301</v>
      </c>
      <c r="K59">
        <v>29.339330276799998</v>
      </c>
      <c r="L59">
        <v>0.95984007846666697</v>
      </c>
      <c r="M59">
        <v>2.1767520726666598</v>
      </c>
      <c r="N59">
        <v>0.20590901250666599</v>
      </c>
      <c r="O59">
        <v>0.973656125180001</v>
      </c>
      <c r="P59">
        <v>0.14680937230666599</v>
      </c>
      <c r="Q59">
        <v>0.48155574333999901</v>
      </c>
      <c r="R59">
        <v>25.067138450666601</v>
      </c>
      <c r="T59">
        <v>32.795726328666603</v>
      </c>
      <c r="U59">
        <v>11.40070105579996</v>
      </c>
      <c r="V59">
        <v>2.48277218486666</v>
      </c>
      <c r="W59">
        <v>0.93580117353333303</v>
      </c>
      <c r="X59">
        <v>30.927608100733298</v>
      </c>
      <c r="Y59">
        <v>0.11950232246</v>
      </c>
      <c r="Z59">
        <v>1.5949443865999999</v>
      </c>
      <c r="AA59">
        <v>2.8208022181333301</v>
      </c>
      <c r="AB59">
        <v>29.339330276799998</v>
      </c>
      <c r="AC59">
        <v>0.95984007846666697</v>
      </c>
      <c r="AD59">
        <v>2.1767520726666598</v>
      </c>
      <c r="AE59">
        <v>0.20590901250666599</v>
      </c>
      <c r="AF59">
        <v>0.973656125180001</v>
      </c>
      <c r="AG59">
        <v>0.14680937230666599</v>
      </c>
      <c r="AH59">
        <v>0.48155574333999901</v>
      </c>
      <c r="AI59">
        <v>25.067138450666601</v>
      </c>
      <c r="AK59">
        <v>32.795726328666603</v>
      </c>
      <c r="AL59">
        <v>11.40070105579996</v>
      </c>
      <c r="AM59">
        <v>2.48277218486666</v>
      </c>
      <c r="AN59">
        <v>0.93580117353333303</v>
      </c>
      <c r="AO59">
        <v>30.927608100733298</v>
      </c>
      <c r="AP59">
        <v>0.11950232246</v>
      </c>
      <c r="AQ59">
        <v>1.5949443865999999</v>
      </c>
      <c r="AR59">
        <v>2.8208022181333301</v>
      </c>
      <c r="AS59">
        <v>29.339330276799998</v>
      </c>
      <c r="AT59">
        <v>0.95984007846666697</v>
      </c>
      <c r="AU59">
        <v>2.1767520726666598</v>
      </c>
      <c r="AV59">
        <v>0.20590901250666599</v>
      </c>
      <c r="AW59">
        <v>0.973656125180001</v>
      </c>
      <c r="AX59">
        <v>0.14680937230666599</v>
      </c>
      <c r="AY59">
        <v>0.48155574333999901</v>
      </c>
      <c r="AZ59">
        <v>25.067138450666601</v>
      </c>
    </row>
    <row r="60" spans="2:52" x14ac:dyDescent="0.25">
      <c r="B60">
        <v>2022</v>
      </c>
      <c r="C60">
        <v>96.633915127333296</v>
      </c>
      <c r="D60">
        <v>40.346306546399965</v>
      </c>
      <c r="E60">
        <v>17.549527563533299</v>
      </c>
      <c r="F60">
        <v>2.99522538353333</v>
      </c>
      <c r="G60">
        <v>56.293293510933303</v>
      </c>
      <c r="H60">
        <v>0.75499239471999902</v>
      </c>
      <c r="I60">
        <v>6.71672896013333</v>
      </c>
      <c r="J60">
        <v>7.99408946713333</v>
      </c>
      <c r="K60">
        <v>35.9209709273333</v>
      </c>
      <c r="L60">
        <v>2.7051197057333298</v>
      </c>
      <c r="M60">
        <v>2.7655957919800001</v>
      </c>
      <c r="N60">
        <v>1.67371290385333</v>
      </c>
      <c r="O60">
        <v>2.6827716001333299</v>
      </c>
      <c r="P60">
        <v>0.22650381716666601</v>
      </c>
      <c r="Q60">
        <v>1.33390335591333</v>
      </c>
      <c r="R60">
        <v>14.354009513133301</v>
      </c>
      <c r="T60">
        <v>96.633915127333296</v>
      </c>
      <c r="U60">
        <v>40.346306546399965</v>
      </c>
      <c r="V60">
        <v>17.549527563533299</v>
      </c>
      <c r="W60">
        <v>2.99522538353333</v>
      </c>
      <c r="X60">
        <v>56.293293510933303</v>
      </c>
      <c r="Y60">
        <v>0.75499239471999902</v>
      </c>
      <c r="Z60">
        <v>6.71672896013333</v>
      </c>
      <c r="AA60">
        <v>7.99408946713333</v>
      </c>
      <c r="AB60">
        <v>35.9209709273333</v>
      </c>
      <c r="AC60">
        <v>2.7051197057333298</v>
      </c>
      <c r="AD60">
        <v>2.7655957919800001</v>
      </c>
      <c r="AE60">
        <v>1.67371290385333</v>
      </c>
      <c r="AF60">
        <v>2.6827716001333299</v>
      </c>
      <c r="AG60">
        <v>0.22650381716666601</v>
      </c>
      <c r="AH60">
        <v>1.33390335591333</v>
      </c>
      <c r="AI60">
        <v>14.354009513133301</v>
      </c>
      <c r="AK60">
        <v>96.633915127333296</v>
      </c>
      <c r="AL60">
        <v>40.346306546399965</v>
      </c>
      <c r="AM60">
        <v>17.549527563533299</v>
      </c>
      <c r="AN60">
        <v>2.99522538353333</v>
      </c>
      <c r="AO60">
        <v>56.293293510933303</v>
      </c>
      <c r="AP60">
        <v>0.75499239471999902</v>
      </c>
      <c r="AQ60">
        <v>6.71672896013333</v>
      </c>
      <c r="AR60">
        <v>7.99408946713333</v>
      </c>
      <c r="AS60">
        <v>35.9209709273333</v>
      </c>
      <c r="AT60">
        <v>2.7051197057333298</v>
      </c>
      <c r="AU60">
        <v>2.7655957919800001</v>
      </c>
      <c r="AV60">
        <v>1.67371290385333</v>
      </c>
      <c r="AW60">
        <v>2.6827716001333299</v>
      </c>
      <c r="AX60">
        <v>0.22650381716666601</v>
      </c>
      <c r="AY60">
        <v>1.33390335591333</v>
      </c>
      <c r="AZ60">
        <v>14.354009513133301</v>
      </c>
    </row>
    <row r="61" spans="2:52" x14ac:dyDescent="0.25">
      <c r="B61">
        <v>2023</v>
      </c>
      <c r="C61">
        <v>136.76259125066599</v>
      </c>
      <c r="D61">
        <v>77.097574452266599</v>
      </c>
      <c r="E61">
        <v>29.8452259586666</v>
      </c>
      <c r="F61">
        <v>5.2028100281999903</v>
      </c>
      <c r="G61">
        <v>58.149065428666603</v>
      </c>
      <c r="H61">
        <v>1.30645285703333</v>
      </c>
      <c r="I61">
        <v>8.0813682220666596</v>
      </c>
      <c r="J61">
        <v>13.4983703052</v>
      </c>
      <c r="K61">
        <v>60.271117308000001</v>
      </c>
      <c r="L61">
        <v>4.7184301662666597</v>
      </c>
      <c r="M61">
        <v>4.6154349223333302</v>
      </c>
      <c r="N61">
        <v>1.76922788933333</v>
      </c>
      <c r="O61">
        <v>5.2754208438666597</v>
      </c>
      <c r="P61">
        <v>0.34866873885333299</v>
      </c>
      <c r="Q61">
        <v>2.3391981420266599</v>
      </c>
      <c r="R61">
        <v>21.565710136866599</v>
      </c>
      <c r="T61">
        <v>136.76259125066599</v>
      </c>
      <c r="U61">
        <v>77.097574452266599</v>
      </c>
      <c r="V61">
        <v>29.8452259586666</v>
      </c>
      <c r="W61">
        <v>5.2028100281999903</v>
      </c>
      <c r="X61">
        <v>58.149065428666603</v>
      </c>
      <c r="Y61">
        <v>1.30645285703333</v>
      </c>
      <c r="Z61">
        <v>8.0813682220666596</v>
      </c>
      <c r="AA61">
        <v>13.4983703052</v>
      </c>
      <c r="AB61">
        <v>60.271117308000001</v>
      </c>
      <c r="AC61">
        <v>4.7184301662666597</v>
      </c>
      <c r="AD61">
        <v>4.6154349223333302</v>
      </c>
      <c r="AE61">
        <v>1.76922788933333</v>
      </c>
      <c r="AF61">
        <v>5.2754208438666597</v>
      </c>
      <c r="AG61">
        <v>0.34866873885333299</v>
      </c>
      <c r="AH61">
        <v>2.3391981420266599</v>
      </c>
      <c r="AI61">
        <v>21.565710136866599</v>
      </c>
      <c r="AK61">
        <v>136.76259125066599</v>
      </c>
      <c r="AL61">
        <v>77.097574452266599</v>
      </c>
      <c r="AM61">
        <v>29.8452259586666</v>
      </c>
      <c r="AN61">
        <v>5.2028100281999903</v>
      </c>
      <c r="AO61">
        <v>58.149065428666603</v>
      </c>
      <c r="AP61">
        <v>1.30645285703333</v>
      </c>
      <c r="AQ61">
        <v>8.0813682220666596</v>
      </c>
      <c r="AR61">
        <v>13.4983703052</v>
      </c>
      <c r="AS61">
        <v>60.271117308000001</v>
      </c>
      <c r="AT61">
        <v>4.7184301662666597</v>
      </c>
      <c r="AU61">
        <v>4.6154349223333302</v>
      </c>
      <c r="AV61">
        <v>1.76922788933333</v>
      </c>
      <c r="AW61">
        <v>5.2754208438666597</v>
      </c>
      <c r="AX61">
        <v>0.34866873885333299</v>
      </c>
      <c r="AY61">
        <v>2.3391981420266599</v>
      </c>
      <c r="AZ61">
        <v>21.565710136866599</v>
      </c>
    </row>
    <row r="62" spans="2:52" x14ac:dyDescent="0.25">
      <c r="B62">
        <v>2024</v>
      </c>
      <c r="C62">
        <v>29.750958670666702</v>
      </c>
      <c r="D62">
        <v>7.12488211593333</v>
      </c>
      <c r="E62">
        <v>0</v>
      </c>
      <c r="F62">
        <v>1.5721850050666599</v>
      </c>
      <c r="G62">
        <v>12.310548280000001</v>
      </c>
      <c r="H62">
        <v>8.52318500199995E-2</v>
      </c>
      <c r="I62">
        <v>1.0292852852000001</v>
      </c>
      <c r="J62">
        <v>1.4777968745333301</v>
      </c>
      <c r="K62">
        <v>39.7387016373333</v>
      </c>
      <c r="L62">
        <v>1.1646951263333301</v>
      </c>
      <c r="M62">
        <v>2.2575336635999999</v>
      </c>
      <c r="N62">
        <v>9.4152397666665999E-2</v>
      </c>
      <c r="O62">
        <v>2.2390334181999898</v>
      </c>
      <c r="P62">
        <v>0.35981291224</v>
      </c>
      <c r="Q62">
        <v>0</v>
      </c>
      <c r="R62">
        <v>1.8110551484666599</v>
      </c>
      <c r="T62">
        <v>29.750958670666702</v>
      </c>
      <c r="U62">
        <v>7.12488211593333</v>
      </c>
      <c r="V62">
        <v>0</v>
      </c>
      <c r="W62">
        <v>1.5721850050666599</v>
      </c>
      <c r="X62">
        <v>12.310548280000001</v>
      </c>
      <c r="Y62">
        <v>8.52318500199995E-2</v>
      </c>
      <c r="Z62">
        <v>1.0292852852000001</v>
      </c>
      <c r="AA62">
        <v>1.4777968745333301</v>
      </c>
      <c r="AB62">
        <v>39.7387016373333</v>
      </c>
      <c r="AC62">
        <v>1.1646951263333301</v>
      </c>
      <c r="AD62">
        <v>2.2575336635999999</v>
      </c>
      <c r="AE62">
        <v>9.4152397666665999E-2</v>
      </c>
      <c r="AF62">
        <v>2.2390334181999898</v>
      </c>
      <c r="AG62">
        <v>0.35981291224</v>
      </c>
      <c r="AH62">
        <v>0</v>
      </c>
      <c r="AI62">
        <v>1.8110551484666599</v>
      </c>
      <c r="AK62">
        <v>29.750958670666702</v>
      </c>
      <c r="AL62">
        <v>7.12488211593333</v>
      </c>
      <c r="AM62">
        <v>0</v>
      </c>
      <c r="AN62">
        <v>1.5721850050666599</v>
      </c>
      <c r="AO62">
        <v>12.310548280000001</v>
      </c>
      <c r="AP62">
        <v>8.52318500199995E-2</v>
      </c>
      <c r="AQ62">
        <v>1.0292852852000001</v>
      </c>
      <c r="AR62">
        <v>1.4777968745333301</v>
      </c>
      <c r="AS62">
        <v>39.7387016373333</v>
      </c>
      <c r="AT62">
        <v>1.1646951263333301</v>
      </c>
      <c r="AU62">
        <v>2.2575336635999999</v>
      </c>
      <c r="AV62">
        <v>9.4152397666665999E-2</v>
      </c>
      <c r="AW62">
        <v>2.2390334181999898</v>
      </c>
      <c r="AX62">
        <v>0.35981291224</v>
      </c>
      <c r="AY62">
        <v>0</v>
      </c>
      <c r="AZ62">
        <v>1.8110551484666599</v>
      </c>
    </row>
    <row r="63" spans="2:52" x14ac:dyDescent="0.25">
      <c r="B63">
        <v>2025</v>
      </c>
      <c r="C63">
        <v>21.7863010953333</v>
      </c>
      <c r="D63">
        <v>9.5099677402666103</v>
      </c>
      <c r="E63">
        <v>1.1443667132800199</v>
      </c>
      <c r="F63">
        <v>1.50911399126666</v>
      </c>
      <c r="G63">
        <v>14.9044425506666</v>
      </c>
      <c r="H63">
        <v>0.12692920599333399</v>
      </c>
      <c r="I63">
        <v>0.73499267526666701</v>
      </c>
      <c r="J63">
        <v>2.79015240846666</v>
      </c>
      <c r="K63">
        <v>44.453753110666597</v>
      </c>
      <c r="L63">
        <v>1.9403482061999899</v>
      </c>
      <c r="M63">
        <v>2.82786172799999</v>
      </c>
      <c r="N63">
        <v>0.26232813593333398</v>
      </c>
      <c r="O63">
        <v>2.0169511581333301</v>
      </c>
      <c r="P63">
        <v>0.49882686011333299</v>
      </c>
      <c r="Q63">
        <v>0.405385755560356</v>
      </c>
      <c r="R63">
        <v>2.9309278241333301</v>
      </c>
      <c r="T63">
        <v>21.7863010953333</v>
      </c>
      <c r="U63">
        <v>9.5099677402666103</v>
      </c>
      <c r="V63">
        <v>1.1443667132800199</v>
      </c>
      <c r="W63">
        <v>1.50911399126666</v>
      </c>
      <c r="X63">
        <v>14.9044425506666</v>
      </c>
      <c r="Y63">
        <v>0.12692920599333399</v>
      </c>
      <c r="Z63">
        <v>0.73499267526666701</v>
      </c>
      <c r="AA63">
        <v>2.79015240846666</v>
      </c>
      <c r="AB63">
        <v>44.453753110666597</v>
      </c>
      <c r="AC63">
        <v>1.9403482061999899</v>
      </c>
      <c r="AD63">
        <v>2.82786172799999</v>
      </c>
      <c r="AE63">
        <v>0.26232813593333398</v>
      </c>
      <c r="AF63">
        <v>2.0169511581333301</v>
      </c>
      <c r="AG63">
        <v>0.49882686011333299</v>
      </c>
      <c r="AH63">
        <v>0.405385755560356</v>
      </c>
      <c r="AI63">
        <v>2.9309278241333301</v>
      </c>
      <c r="AK63">
        <v>21.7863010953333</v>
      </c>
      <c r="AL63">
        <v>9.5099677402666103</v>
      </c>
      <c r="AM63">
        <v>1.1443667132800199</v>
      </c>
      <c r="AN63">
        <v>1.50911399126666</v>
      </c>
      <c r="AO63">
        <v>14.9044425506666</v>
      </c>
      <c r="AP63">
        <v>0.12692920599333399</v>
      </c>
      <c r="AQ63">
        <v>0.73499267526666701</v>
      </c>
      <c r="AR63">
        <v>2.79015240846666</v>
      </c>
      <c r="AS63">
        <v>44.453753110666597</v>
      </c>
      <c r="AT63">
        <v>1.9403482061999899</v>
      </c>
      <c r="AU63">
        <v>2.82786172799999</v>
      </c>
      <c r="AV63">
        <v>0.26232813593333398</v>
      </c>
      <c r="AW63">
        <v>2.0169511581333301</v>
      </c>
      <c r="AX63">
        <v>0.49882686011333299</v>
      </c>
      <c r="AY63">
        <v>0.405385755560356</v>
      </c>
      <c r="AZ63">
        <v>2.9309278241333301</v>
      </c>
    </row>
    <row r="64" spans="2:52" x14ac:dyDescent="0.25">
      <c r="B64">
        <v>2026</v>
      </c>
      <c r="C64">
        <v>60.067965062666602</v>
      </c>
      <c r="D64">
        <v>30.477628652066599</v>
      </c>
      <c r="E64">
        <v>10.566263834000001</v>
      </c>
      <c r="F64">
        <v>3.6230209894666601</v>
      </c>
      <c r="G64">
        <v>31.221699741999998</v>
      </c>
      <c r="H64">
        <v>0.53891294728000005</v>
      </c>
      <c r="I64">
        <v>2.86513599266666</v>
      </c>
      <c r="J64">
        <v>7.5360864432000003</v>
      </c>
      <c r="K64">
        <v>66.955852677333297</v>
      </c>
      <c r="L64">
        <v>4.6471269558666597</v>
      </c>
      <c r="M64">
        <v>5.3065254855999999</v>
      </c>
      <c r="N64">
        <v>0.84912972722000002</v>
      </c>
      <c r="O64">
        <v>3.9873968566666602</v>
      </c>
      <c r="P64">
        <v>0.90738649775333302</v>
      </c>
      <c r="Q64">
        <v>1.32212697791333</v>
      </c>
      <c r="R64">
        <v>9.6119900756666592</v>
      </c>
      <c r="T64">
        <v>60.067965062666602</v>
      </c>
      <c r="U64">
        <v>30.477628652066599</v>
      </c>
      <c r="V64">
        <v>10.566263834000001</v>
      </c>
      <c r="W64">
        <v>3.6230209894666601</v>
      </c>
      <c r="X64">
        <v>31.221699741999998</v>
      </c>
      <c r="Y64">
        <v>0.53891294728000005</v>
      </c>
      <c r="Z64">
        <v>2.86513599266666</v>
      </c>
      <c r="AA64">
        <v>7.5360864432000003</v>
      </c>
      <c r="AB64">
        <v>66.955852677333297</v>
      </c>
      <c r="AC64">
        <v>4.6471269558666597</v>
      </c>
      <c r="AD64">
        <v>5.3065254855999999</v>
      </c>
      <c r="AE64">
        <v>0.84912972722000002</v>
      </c>
      <c r="AF64">
        <v>3.9873968566666602</v>
      </c>
      <c r="AG64">
        <v>0.90738649775333302</v>
      </c>
      <c r="AH64">
        <v>1.32212697791333</v>
      </c>
      <c r="AI64">
        <v>9.6119900756666592</v>
      </c>
      <c r="AK64">
        <v>60.067965062666602</v>
      </c>
      <c r="AL64">
        <v>30.477628652066599</v>
      </c>
      <c r="AM64">
        <v>10.566263834000001</v>
      </c>
      <c r="AN64">
        <v>3.6230209894666601</v>
      </c>
      <c r="AO64">
        <v>31.221699741999998</v>
      </c>
      <c r="AP64">
        <v>0.53891294728000005</v>
      </c>
      <c r="AQ64">
        <v>2.86513599266666</v>
      </c>
      <c r="AR64">
        <v>7.5360864432000003</v>
      </c>
      <c r="AS64">
        <v>66.955852677333297</v>
      </c>
      <c r="AT64">
        <v>4.6471269558666597</v>
      </c>
      <c r="AU64">
        <v>5.3065254855999999</v>
      </c>
      <c r="AV64">
        <v>0.84912972722000002</v>
      </c>
      <c r="AW64">
        <v>3.9873968566666602</v>
      </c>
      <c r="AX64">
        <v>0.90738649775333302</v>
      </c>
      <c r="AY64">
        <v>1.32212697791333</v>
      </c>
      <c r="AZ64">
        <v>9.6119900756666592</v>
      </c>
    </row>
    <row r="65" spans="2:52" x14ac:dyDescent="0.25">
      <c r="B65">
        <v>2027</v>
      </c>
      <c r="C65">
        <v>60.538136893999898</v>
      </c>
      <c r="D65">
        <v>27.85137506386663</v>
      </c>
      <c r="E65">
        <v>9.5678509133333307</v>
      </c>
      <c r="F65">
        <v>3.6813118219333298</v>
      </c>
      <c r="G65">
        <v>33.219877252000003</v>
      </c>
      <c r="H65">
        <v>0.55561508128666603</v>
      </c>
      <c r="I65">
        <v>2.6325515670666602</v>
      </c>
      <c r="J65">
        <v>7.8379990327999902</v>
      </c>
      <c r="K65">
        <v>71.455799649333301</v>
      </c>
      <c r="L65">
        <v>5.7349364296666598</v>
      </c>
      <c r="M65">
        <v>6.4780046844666597</v>
      </c>
      <c r="N65">
        <v>0.85323643608666799</v>
      </c>
      <c r="O65">
        <v>4.2202805352666601</v>
      </c>
      <c r="P65">
        <v>1.4027460890599901</v>
      </c>
      <c r="Q65">
        <v>1.5507960330666599</v>
      </c>
      <c r="R65">
        <v>10.246371212466601</v>
      </c>
      <c r="T65">
        <v>60.538136893999898</v>
      </c>
      <c r="U65">
        <v>27.85137506386663</v>
      </c>
      <c r="V65">
        <v>9.5678509133333307</v>
      </c>
      <c r="W65">
        <v>3.6813118219333298</v>
      </c>
      <c r="X65">
        <v>33.219877252000003</v>
      </c>
      <c r="Y65">
        <v>0.55561508128666603</v>
      </c>
      <c r="Z65">
        <v>2.6325515670666602</v>
      </c>
      <c r="AA65">
        <v>7.8379990327999902</v>
      </c>
      <c r="AB65">
        <v>71.455799649333301</v>
      </c>
      <c r="AC65">
        <v>5.7349364296666598</v>
      </c>
      <c r="AD65">
        <v>6.4780046844666597</v>
      </c>
      <c r="AE65">
        <v>0.85323643608666799</v>
      </c>
      <c r="AF65">
        <v>4.2202805352666601</v>
      </c>
      <c r="AG65">
        <v>1.4027460890599901</v>
      </c>
      <c r="AH65">
        <v>1.5507960330666599</v>
      </c>
      <c r="AI65">
        <v>10.246371212466601</v>
      </c>
      <c r="AK65">
        <v>60.538136893999898</v>
      </c>
      <c r="AL65">
        <v>27.85137506386663</v>
      </c>
      <c r="AM65">
        <v>9.5678509133333307</v>
      </c>
      <c r="AN65">
        <v>3.6813118219333298</v>
      </c>
      <c r="AO65">
        <v>33.219877252000003</v>
      </c>
      <c r="AP65">
        <v>0.55561508128666603</v>
      </c>
      <c r="AQ65">
        <v>2.6325515670666602</v>
      </c>
      <c r="AR65">
        <v>7.8379990327999902</v>
      </c>
      <c r="AS65">
        <v>71.455799649333301</v>
      </c>
      <c r="AT65">
        <v>5.7349364296666598</v>
      </c>
      <c r="AU65">
        <v>6.4780046844666597</v>
      </c>
      <c r="AV65">
        <v>0.85323643608666799</v>
      </c>
      <c r="AW65">
        <v>4.2202805352666601</v>
      </c>
      <c r="AX65">
        <v>1.4027460890599901</v>
      </c>
      <c r="AY65">
        <v>1.5507960330666599</v>
      </c>
      <c r="AZ65">
        <v>10.246371212466601</v>
      </c>
    </row>
    <row r="66" spans="2:52" x14ac:dyDescent="0.25">
      <c r="B66">
        <v>2028</v>
      </c>
      <c r="C66">
        <v>64.564307481999805</v>
      </c>
      <c r="D66">
        <v>25.705043804066563</v>
      </c>
      <c r="E66">
        <v>9.1174791433333198</v>
      </c>
      <c r="F66">
        <v>4.1392038903333299</v>
      </c>
      <c r="G66">
        <v>36.093044880666604</v>
      </c>
      <c r="H66">
        <v>0.75308544389333298</v>
      </c>
      <c r="I66">
        <v>2.5395401021333299</v>
      </c>
      <c r="J66">
        <v>8.8709392115333205</v>
      </c>
      <c r="K66">
        <v>75.427140753333305</v>
      </c>
      <c r="L66">
        <v>6.8861643722666699</v>
      </c>
      <c r="M66">
        <v>8.4014085408000003</v>
      </c>
      <c r="N66">
        <v>0.96770818467333197</v>
      </c>
      <c r="O66">
        <v>4.9457451898666704</v>
      </c>
      <c r="P66">
        <v>1.98485435870666</v>
      </c>
      <c r="Q66">
        <v>2.0375039043999998</v>
      </c>
      <c r="R66">
        <v>11.2024210346666</v>
      </c>
      <c r="T66">
        <v>64.564307481999805</v>
      </c>
      <c r="U66">
        <v>25.705043804066563</v>
      </c>
      <c r="V66">
        <v>9.1174791433333198</v>
      </c>
      <c r="W66">
        <v>4.1392038903333299</v>
      </c>
      <c r="X66">
        <v>36.093044880666604</v>
      </c>
      <c r="Y66">
        <v>0.75308544389333298</v>
      </c>
      <c r="Z66">
        <v>2.5395401021333299</v>
      </c>
      <c r="AA66">
        <v>8.8709392115333205</v>
      </c>
      <c r="AB66">
        <v>75.427140753333305</v>
      </c>
      <c r="AC66">
        <v>6.8861643722666699</v>
      </c>
      <c r="AD66">
        <v>8.4014085408000003</v>
      </c>
      <c r="AE66">
        <v>0.96770818467333197</v>
      </c>
      <c r="AF66">
        <v>4.9457451898666704</v>
      </c>
      <c r="AG66">
        <v>1.98485435870666</v>
      </c>
      <c r="AH66">
        <v>2.0375039043999998</v>
      </c>
      <c r="AI66">
        <v>11.2024210346666</v>
      </c>
      <c r="AK66">
        <v>64.564307481999805</v>
      </c>
      <c r="AL66">
        <v>25.705043804066563</v>
      </c>
      <c r="AM66">
        <v>9.1174791433333198</v>
      </c>
      <c r="AN66">
        <v>4.1392038903333299</v>
      </c>
      <c r="AO66">
        <v>36.093044880666604</v>
      </c>
      <c r="AP66">
        <v>0.75308544389333298</v>
      </c>
      <c r="AQ66">
        <v>2.5395401021333299</v>
      </c>
      <c r="AR66">
        <v>8.8709392115333205</v>
      </c>
      <c r="AS66">
        <v>75.427140753333305</v>
      </c>
      <c r="AT66">
        <v>6.8861643722666699</v>
      </c>
      <c r="AU66">
        <v>8.4014085408000003</v>
      </c>
      <c r="AV66">
        <v>0.96770818467333197</v>
      </c>
      <c r="AW66">
        <v>4.9457451898666704</v>
      </c>
      <c r="AX66">
        <v>1.98485435870666</v>
      </c>
      <c r="AY66">
        <v>2.0375039043999998</v>
      </c>
      <c r="AZ66">
        <v>11.2024210346666</v>
      </c>
    </row>
    <row r="67" spans="2:52" x14ac:dyDescent="0.25">
      <c r="B67">
        <v>2029</v>
      </c>
      <c r="C67">
        <v>76.741759209333395</v>
      </c>
      <c r="D67">
        <v>30.779963973000029</v>
      </c>
      <c r="E67">
        <v>12.036644181333299</v>
      </c>
      <c r="F67">
        <v>5.3291593767333296</v>
      </c>
      <c r="G67">
        <v>44.550401137999899</v>
      </c>
      <c r="H67">
        <v>1.26405858618666</v>
      </c>
      <c r="I67">
        <v>3.2942508664666601</v>
      </c>
      <c r="J67">
        <v>10.443300654066601</v>
      </c>
      <c r="K67">
        <v>56.763958205999899</v>
      </c>
      <c r="L67">
        <v>8.4224984292666694</v>
      </c>
      <c r="M67">
        <v>9.1595268717333305</v>
      </c>
      <c r="N67">
        <v>1.2821399806</v>
      </c>
      <c r="O67">
        <v>5.4098179514666596</v>
      </c>
      <c r="P67">
        <v>2.7245023558399901</v>
      </c>
      <c r="Q67">
        <v>2.8542578167333299</v>
      </c>
      <c r="R67">
        <v>13.8307265539999</v>
      </c>
      <c r="T67">
        <v>76.741759209333395</v>
      </c>
      <c r="U67">
        <v>30.779963973000029</v>
      </c>
      <c r="V67">
        <v>12.036644181333299</v>
      </c>
      <c r="W67">
        <v>5.3291593767333296</v>
      </c>
      <c r="X67">
        <v>44.550401137999899</v>
      </c>
      <c r="Y67">
        <v>1.26405858618666</v>
      </c>
      <c r="Z67">
        <v>3.2942508664666601</v>
      </c>
      <c r="AA67">
        <v>10.443300654066601</v>
      </c>
      <c r="AB67">
        <v>56.763958205999899</v>
      </c>
      <c r="AC67">
        <v>8.4224984292666694</v>
      </c>
      <c r="AD67">
        <v>9.1595268717333305</v>
      </c>
      <c r="AE67">
        <v>1.2821399806</v>
      </c>
      <c r="AF67">
        <v>5.4098179514666596</v>
      </c>
      <c r="AG67">
        <v>2.7245023558399901</v>
      </c>
      <c r="AH67">
        <v>2.8542578167333299</v>
      </c>
      <c r="AI67">
        <v>13.8307265539999</v>
      </c>
      <c r="AK67">
        <v>76.741759209333395</v>
      </c>
      <c r="AL67">
        <v>30.779963973000029</v>
      </c>
      <c r="AM67">
        <v>12.036644181333299</v>
      </c>
      <c r="AN67">
        <v>5.3291593767333296</v>
      </c>
      <c r="AO67">
        <v>44.550401137999899</v>
      </c>
      <c r="AP67">
        <v>1.26405858618666</v>
      </c>
      <c r="AQ67">
        <v>3.2942508664666601</v>
      </c>
      <c r="AR67">
        <v>10.443300654066601</v>
      </c>
      <c r="AS67">
        <v>56.763958205999899</v>
      </c>
      <c r="AT67">
        <v>8.4224984292666694</v>
      </c>
      <c r="AU67">
        <v>9.1595268717333305</v>
      </c>
      <c r="AV67">
        <v>1.2821399806</v>
      </c>
      <c r="AW67">
        <v>5.4098179514666596</v>
      </c>
      <c r="AX67">
        <v>2.7245023558399901</v>
      </c>
      <c r="AY67">
        <v>2.8542578167333299</v>
      </c>
      <c r="AZ67">
        <v>13.8307265539999</v>
      </c>
    </row>
    <row r="68" spans="2:52" x14ac:dyDescent="0.25">
      <c r="B68">
        <v>2030</v>
      </c>
      <c r="C68">
        <v>70.753975257999898</v>
      </c>
      <c r="D68">
        <v>25.364504540999899</v>
      </c>
      <c r="E68">
        <v>9.8909769833333296</v>
      </c>
      <c r="F68">
        <v>5.8076197281333197</v>
      </c>
      <c r="G68">
        <v>41.825598435333198</v>
      </c>
      <c r="H68">
        <v>1.76498835908</v>
      </c>
      <c r="I68">
        <v>2.7490855463999901</v>
      </c>
      <c r="J68">
        <v>10.214502164799899</v>
      </c>
      <c r="K68">
        <v>56.793016137333403</v>
      </c>
      <c r="L68">
        <v>8.8575348153999993</v>
      </c>
      <c r="M68">
        <v>10.394085021199899</v>
      </c>
      <c r="N68">
        <v>1.3150137980666601</v>
      </c>
      <c r="O68">
        <v>5.6481277541999999</v>
      </c>
      <c r="P68">
        <v>3.4664611714400002</v>
      </c>
      <c r="Q68">
        <v>3.1164980329333298</v>
      </c>
      <c r="R68">
        <v>13.7319491693333</v>
      </c>
      <c r="T68">
        <v>68.274660864803806</v>
      </c>
      <c r="U68">
        <v>24.063815414352092</v>
      </c>
      <c r="V68">
        <v>9.3830033860929802</v>
      </c>
      <c r="W68">
        <v>5.6735221942373197</v>
      </c>
      <c r="X68">
        <v>40.722737225156799</v>
      </c>
      <c r="Y68">
        <v>1.73425433969126</v>
      </c>
      <c r="Z68">
        <v>2.6183122777439798</v>
      </c>
      <c r="AA68">
        <v>9.9198089135874401</v>
      </c>
      <c r="AB68">
        <v>55.027624981465202</v>
      </c>
      <c r="AC68">
        <v>8.6961163139060602</v>
      </c>
      <c r="AD68">
        <v>10.2228324850691</v>
      </c>
      <c r="AE68">
        <v>1.27811048941824</v>
      </c>
      <c r="AF68">
        <v>5.5175071910787699</v>
      </c>
      <c r="AG68">
        <v>3.4317555966691802</v>
      </c>
      <c r="AH68">
        <v>3.0574635858201402</v>
      </c>
      <c r="AI68">
        <v>13.3238151822415</v>
      </c>
      <c r="AK68">
        <v>65.795346471607601</v>
      </c>
      <c r="AL68">
        <v>22.763126287704381</v>
      </c>
      <c r="AM68">
        <v>8.8750297888526504</v>
      </c>
      <c r="AN68">
        <v>5.53942466034131</v>
      </c>
      <c r="AO68">
        <v>39.619876014980399</v>
      </c>
      <c r="AP68">
        <v>1.70352032030253</v>
      </c>
      <c r="AQ68">
        <v>2.4875390090879801</v>
      </c>
      <c r="AR68">
        <v>9.6251156623748795</v>
      </c>
      <c r="AS68">
        <v>53.262233825596901</v>
      </c>
      <c r="AT68">
        <v>8.5346978124121193</v>
      </c>
      <c r="AU68">
        <v>10.051579948938301</v>
      </c>
      <c r="AV68">
        <v>1.24120718076982</v>
      </c>
      <c r="AW68">
        <v>5.3868866279575496</v>
      </c>
      <c r="AX68">
        <v>3.3970500218983699</v>
      </c>
      <c r="AY68">
        <v>2.9984291387069399</v>
      </c>
      <c r="AZ68">
        <v>12.9156811951498</v>
      </c>
    </row>
    <row r="69" spans="2:52" x14ac:dyDescent="0.25">
      <c r="B69">
        <v>2031</v>
      </c>
      <c r="C69">
        <v>76.468025166666706</v>
      </c>
      <c r="D69">
        <v>22.097884467333319</v>
      </c>
      <c r="E69">
        <v>11.4313122706666</v>
      </c>
      <c r="F69">
        <v>6.3647532304666603</v>
      </c>
      <c r="G69">
        <v>48.438598435999999</v>
      </c>
      <c r="H69">
        <v>2.39411201019999</v>
      </c>
      <c r="I69">
        <v>3.17476537733332</v>
      </c>
      <c r="J69">
        <v>11.364938720666601</v>
      </c>
      <c r="K69">
        <v>67.886464157333293</v>
      </c>
      <c r="L69">
        <v>10.0959147711333</v>
      </c>
      <c r="M69">
        <v>12.1756188466666</v>
      </c>
      <c r="N69">
        <v>1.6180423183333299</v>
      </c>
      <c r="O69">
        <v>5.6056358128000001</v>
      </c>
      <c r="P69">
        <v>4.5938587860666598</v>
      </c>
      <c r="Q69">
        <v>3.8811481435333302</v>
      </c>
      <c r="R69">
        <v>16.120770827333299</v>
      </c>
      <c r="T69">
        <v>72.6853279918613</v>
      </c>
      <c r="U69">
        <v>20.234865579061818</v>
      </c>
      <c r="V69">
        <v>10.684845257220701</v>
      </c>
      <c r="W69">
        <v>6.1451375021728998</v>
      </c>
      <c r="X69">
        <v>46.658742837804198</v>
      </c>
      <c r="Y69">
        <v>2.33747350502155</v>
      </c>
      <c r="Z69">
        <v>2.9810312420548901</v>
      </c>
      <c r="AA69">
        <v>10.8999846741819</v>
      </c>
      <c r="AB69">
        <v>65.102431454162002</v>
      </c>
      <c r="AC69">
        <v>9.8151465007042304</v>
      </c>
      <c r="AD69">
        <v>11.8678736752003</v>
      </c>
      <c r="AE69">
        <v>1.5585045647790201</v>
      </c>
      <c r="AF69">
        <v>5.3957186332032503</v>
      </c>
      <c r="AG69">
        <v>4.5171599874595199</v>
      </c>
      <c r="AH69">
        <v>3.7771919467624699</v>
      </c>
      <c r="AI69">
        <v>15.4742673138917</v>
      </c>
      <c r="AK69">
        <v>68.902630817055893</v>
      </c>
      <c r="AL69">
        <v>18.371846690790132</v>
      </c>
      <c r="AM69">
        <v>9.9383782437748707</v>
      </c>
      <c r="AN69">
        <v>5.9255217738791304</v>
      </c>
      <c r="AO69">
        <v>44.878887239608503</v>
      </c>
      <c r="AP69">
        <v>2.2808349998431101</v>
      </c>
      <c r="AQ69">
        <v>2.7872971067764598</v>
      </c>
      <c r="AR69">
        <v>10.4350306276972</v>
      </c>
      <c r="AS69">
        <v>62.318398750990802</v>
      </c>
      <c r="AT69">
        <v>9.5343782302751308</v>
      </c>
      <c r="AU69">
        <v>11.5601285037339</v>
      </c>
      <c r="AV69">
        <v>1.4989668112247201</v>
      </c>
      <c r="AW69">
        <v>5.1858014536064996</v>
      </c>
      <c r="AX69">
        <v>4.4404611888523897</v>
      </c>
      <c r="AY69">
        <v>3.6732357499916199</v>
      </c>
      <c r="AZ69">
        <v>14.8277638004501</v>
      </c>
    </row>
    <row r="70" spans="2:52" x14ac:dyDescent="0.25">
      <c r="B70">
        <v>2032</v>
      </c>
      <c r="C70">
        <v>63.934727003999903</v>
      </c>
      <c r="D70">
        <v>12.583600207933291</v>
      </c>
      <c r="E70">
        <v>8.5685933153333398</v>
      </c>
      <c r="F70">
        <v>5.8761588150666597</v>
      </c>
      <c r="G70">
        <v>45.391284770666601</v>
      </c>
      <c r="H70">
        <v>2.7055948012000002</v>
      </c>
      <c r="I70">
        <v>2.4411692675999999</v>
      </c>
      <c r="J70">
        <v>10.5391876526666</v>
      </c>
      <c r="K70">
        <v>70.335747800666496</v>
      </c>
      <c r="L70">
        <v>10.085530203799999</v>
      </c>
      <c r="M70">
        <v>13.0150522179999</v>
      </c>
      <c r="N70">
        <v>1.60197041126666</v>
      </c>
      <c r="O70">
        <v>5.4499127987999998</v>
      </c>
      <c r="P70">
        <v>5.3996722734000002</v>
      </c>
      <c r="Q70">
        <v>4.0694036495333297</v>
      </c>
      <c r="R70">
        <v>17.192911682666601</v>
      </c>
      <c r="T70">
        <v>58.531422761132298</v>
      </c>
      <c r="U70">
        <v>10.08646758086266</v>
      </c>
      <c r="V70">
        <v>7.5362154318891301</v>
      </c>
      <c r="W70">
        <v>5.5442158052533399</v>
      </c>
      <c r="X70">
        <v>42.715504684316599</v>
      </c>
      <c r="Y70">
        <v>2.6088004681407302</v>
      </c>
      <c r="Z70">
        <v>2.1714552668540499</v>
      </c>
      <c r="AA70">
        <v>9.8508620949571508</v>
      </c>
      <c r="AB70">
        <v>66.128352425815095</v>
      </c>
      <c r="AC70">
        <v>9.6382246720782607</v>
      </c>
      <c r="AD70">
        <v>12.5058485838621</v>
      </c>
      <c r="AE70">
        <v>1.5114689326654001</v>
      </c>
      <c r="AF70">
        <v>5.1327870310771404</v>
      </c>
      <c r="AG70">
        <v>5.2532403023055902</v>
      </c>
      <c r="AH70">
        <v>3.9003749554118401</v>
      </c>
      <c r="AI70">
        <v>16.207088161339701</v>
      </c>
      <c r="AK70">
        <v>53.1281185182646</v>
      </c>
      <c r="AL70">
        <v>7.5893349537920303</v>
      </c>
      <c r="AM70">
        <v>6.5038375484449702</v>
      </c>
      <c r="AN70">
        <v>5.2122727954400201</v>
      </c>
      <c r="AO70">
        <v>40.039724597966398</v>
      </c>
      <c r="AP70">
        <v>2.51200613508147</v>
      </c>
      <c r="AQ70">
        <v>1.9017412661081099</v>
      </c>
      <c r="AR70">
        <v>9.1625365372476395</v>
      </c>
      <c r="AS70">
        <v>61.920957050963402</v>
      </c>
      <c r="AT70">
        <v>9.1909191403565398</v>
      </c>
      <c r="AU70">
        <v>11.996644949724301</v>
      </c>
      <c r="AV70">
        <v>1.4209674540641399</v>
      </c>
      <c r="AW70">
        <v>4.8156612633542704</v>
      </c>
      <c r="AX70">
        <v>5.10680833121119</v>
      </c>
      <c r="AY70">
        <v>3.7313462612903399</v>
      </c>
      <c r="AZ70">
        <v>15.2212646400128</v>
      </c>
    </row>
    <row r="71" spans="2:52" x14ac:dyDescent="0.25">
      <c r="B71">
        <v>2033</v>
      </c>
      <c r="C71">
        <v>60.6318327279999</v>
      </c>
      <c r="D71">
        <v>12.982305314333301</v>
      </c>
      <c r="E71">
        <v>6.8026492646666803</v>
      </c>
      <c r="F71">
        <v>5.3843360912666602</v>
      </c>
      <c r="G71">
        <v>44.048083555999902</v>
      </c>
      <c r="H71">
        <v>3.15516178266666</v>
      </c>
      <c r="I71">
        <v>2.2059747120666602</v>
      </c>
      <c r="J71">
        <v>10.2214356106666</v>
      </c>
      <c r="K71">
        <v>75.728922791333304</v>
      </c>
      <c r="L71">
        <v>10.633294388733299</v>
      </c>
      <c r="M71">
        <v>13.8849105990666</v>
      </c>
      <c r="N71">
        <v>1.7956615596666601</v>
      </c>
      <c r="O71">
        <v>5.0780701219999997</v>
      </c>
      <c r="P71">
        <v>6.5951918088666597</v>
      </c>
      <c r="Q71">
        <v>4.56443171486666</v>
      </c>
      <c r="R71">
        <v>19.284368809333301</v>
      </c>
      <c r="T71">
        <v>53.106378822421199</v>
      </c>
      <c r="U71">
        <v>9.6329180593779995</v>
      </c>
      <c r="V71">
        <v>5.42084924518036</v>
      </c>
      <c r="W71">
        <v>4.9085076418252802</v>
      </c>
      <c r="X71">
        <v>40.1834313648041</v>
      </c>
      <c r="Y71">
        <v>2.9959485510230399</v>
      </c>
      <c r="Z71">
        <v>1.8388659294607299</v>
      </c>
      <c r="AA71">
        <v>9.2377553726476407</v>
      </c>
      <c r="AB71">
        <v>69.5244453282736</v>
      </c>
      <c r="AC71">
        <v>9.9489564698405104</v>
      </c>
      <c r="AD71">
        <v>13.0865417015209</v>
      </c>
      <c r="AE71">
        <v>1.6599172943670599</v>
      </c>
      <c r="AF71">
        <v>4.6232661499802798</v>
      </c>
      <c r="AG71">
        <v>6.3322559109119698</v>
      </c>
      <c r="AH71">
        <v>4.2980532451761899</v>
      </c>
      <c r="AI71">
        <v>17.808541531438799</v>
      </c>
      <c r="AK71">
        <v>45.580924916842399</v>
      </c>
      <c r="AL71">
        <v>6.2835308044227496</v>
      </c>
      <c r="AM71">
        <v>4.0390492256940398</v>
      </c>
      <c r="AN71">
        <v>4.4326791923838904</v>
      </c>
      <c r="AO71">
        <v>36.318779173608199</v>
      </c>
      <c r="AP71">
        <v>2.8367353193794198</v>
      </c>
      <c r="AQ71">
        <v>1.4717571468548201</v>
      </c>
      <c r="AR71">
        <v>8.2540751346285699</v>
      </c>
      <c r="AS71">
        <v>63.319967865213897</v>
      </c>
      <c r="AT71">
        <v>9.2646185509476808</v>
      </c>
      <c r="AU71">
        <v>12.288172803975201</v>
      </c>
      <c r="AV71">
        <v>1.52417302906746</v>
      </c>
      <c r="AW71">
        <v>4.1684621779605902</v>
      </c>
      <c r="AX71">
        <v>6.0693200129572702</v>
      </c>
      <c r="AY71">
        <v>4.0316747754857198</v>
      </c>
      <c r="AZ71">
        <v>16.3327142535442</v>
      </c>
    </row>
    <row r="72" spans="2:52" x14ac:dyDescent="0.25">
      <c r="B72">
        <v>2034</v>
      </c>
      <c r="C72">
        <v>54.063304166666697</v>
      </c>
      <c r="D72">
        <v>11.50238366999999</v>
      </c>
      <c r="E72">
        <v>4.7795038239999803</v>
      </c>
      <c r="F72">
        <v>4.3849822467333297</v>
      </c>
      <c r="G72">
        <v>46.031671577999902</v>
      </c>
      <c r="H72">
        <v>3.2129557905999899</v>
      </c>
      <c r="I72">
        <v>1.7948923435333299</v>
      </c>
      <c r="J72">
        <v>10.2218526213333</v>
      </c>
      <c r="K72">
        <v>81.4207046253334</v>
      </c>
      <c r="L72">
        <v>10.6890354704666</v>
      </c>
      <c r="M72">
        <v>14.4871076059333</v>
      </c>
      <c r="N72">
        <v>1.8582797924666601</v>
      </c>
      <c r="O72">
        <v>5.15642763753333</v>
      </c>
      <c r="P72">
        <v>7.6960370463333296</v>
      </c>
      <c r="Q72">
        <v>4.7338243527333299</v>
      </c>
      <c r="R72">
        <v>20.935106996666601</v>
      </c>
      <c r="T72">
        <v>43.972889954107004</v>
      </c>
      <c r="U72">
        <v>7.1375306818108299</v>
      </c>
      <c r="V72">
        <v>2.99951220805562</v>
      </c>
      <c r="W72">
        <v>3.74434511286894</v>
      </c>
      <c r="X72">
        <v>40.554736558278499</v>
      </c>
      <c r="Y72">
        <v>2.97219222382278</v>
      </c>
      <c r="Z72">
        <v>1.31392538943224</v>
      </c>
      <c r="AA72">
        <v>8.8529267730902994</v>
      </c>
      <c r="AB72">
        <v>72.501820135183607</v>
      </c>
      <c r="AC72">
        <v>9.69377043487024</v>
      </c>
      <c r="AD72">
        <v>13.2942362944259</v>
      </c>
      <c r="AE72">
        <v>1.6631703718953601</v>
      </c>
      <c r="AF72">
        <v>4.51727333839849</v>
      </c>
      <c r="AG72">
        <v>7.2552618341921304</v>
      </c>
      <c r="AH72">
        <v>4.3374653010721804</v>
      </c>
      <c r="AI72">
        <v>18.790730185258798</v>
      </c>
      <c r="AK72">
        <v>33.882475741547204</v>
      </c>
      <c r="AL72">
        <v>2.7726776936217989</v>
      </c>
      <c r="AM72">
        <v>1.21952059211125</v>
      </c>
      <c r="AN72">
        <v>3.1037079790045499</v>
      </c>
      <c r="AO72">
        <v>35.077801538556898</v>
      </c>
      <c r="AP72">
        <v>2.7314286570455701</v>
      </c>
      <c r="AQ72">
        <v>0.832958435331136</v>
      </c>
      <c r="AR72">
        <v>7.4840009248473196</v>
      </c>
      <c r="AS72">
        <v>63.582935645033999</v>
      </c>
      <c r="AT72">
        <v>8.6985053992738397</v>
      </c>
      <c r="AU72">
        <v>12.101364982918399</v>
      </c>
      <c r="AV72">
        <v>1.4680609513240499</v>
      </c>
      <c r="AW72">
        <v>3.8781190392636402</v>
      </c>
      <c r="AX72">
        <v>6.8144866220509304</v>
      </c>
      <c r="AY72">
        <v>3.94110624941103</v>
      </c>
      <c r="AZ72">
        <v>16.646353373851099</v>
      </c>
    </row>
    <row r="73" spans="2:52" x14ac:dyDescent="0.25">
      <c r="B73">
        <v>2035</v>
      </c>
      <c r="C73">
        <v>44.559232133333303</v>
      </c>
      <c r="D73">
        <v>26.681959180199961</v>
      </c>
      <c r="E73">
        <v>1.4024079759999699</v>
      </c>
      <c r="F73">
        <v>3.0546999671333301</v>
      </c>
      <c r="G73">
        <v>43.699892935999898</v>
      </c>
      <c r="H73">
        <v>2.7014373505333298</v>
      </c>
      <c r="I73">
        <v>1.1644812281333301</v>
      </c>
      <c r="J73">
        <v>10.207234734666599</v>
      </c>
      <c r="K73">
        <v>86.906732928666599</v>
      </c>
      <c r="L73">
        <v>10.4422898989333</v>
      </c>
      <c r="M73">
        <v>14.702264085333301</v>
      </c>
      <c r="N73">
        <v>1.8600915281999999</v>
      </c>
      <c r="O73">
        <v>4.4236765515999901</v>
      </c>
      <c r="P73">
        <v>8.5714517869333307</v>
      </c>
      <c r="Q73">
        <v>4.8572161571333297</v>
      </c>
      <c r="R73">
        <v>26.5306180506666</v>
      </c>
      <c r="T73">
        <v>31.582325426893</v>
      </c>
      <c r="U73">
        <v>20.521482250951742</v>
      </c>
      <c r="V73">
        <v>0</v>
      </c>
      <c r="W73">
        <v>2.24414304402237</v>
      </c>
      <c r="X73">
        <v>36.310682899168597</v>
      </c>
      <c r="Y73">
        <v>2.3747095395820601</v>
      </c>
      <c r="Z73">
        <v>0.56379313626643301</v>
      </c>
      <c r="AA73">
        <v>8.3576777256067398</v>
      </c>
      <c r="AB73">
        <v>74.435198143665104</v>
      </c>
      <c r="AC73">
        <v>9.0594705724253792</v>
      </c>
      <c r="AD73">
        <v>13.0017405411082</v>
      </c>
      <c r="AE73">
        <v>1.59055403088153</v>
      </c>
      <c r="AF73">
        <v>3.5816113024915501</v>
      </c>
      <c r="AG73">
        <v>7.8797275682420098</v>
      </c>
      <c r="AH73">
        <v>4.2913956876399499</v>
      </c>
      <c r="AI73">
        <v>23.353303736355901</v>
      </c>
      <c r="AK73">
        <v>18.605418720452501</v>
      </c>
      <c r="AL73">
        <v>14.36100532170353</v>
      </c>
      <c r="AM73">
        <v>0</v>
      </c>
      <c r="AN73">
        <v>1.43358612091143</v>
      </c>
      <c r="AO73">
        <v>28.921472862337499</v>
      </c>
      <c r="AP73">
        <v>2.0479817286307802</v>
      </c>
      <c r="AQ73">
        <v>0</v>
      </c>
      <c r="AR73">
        <v>6.5081207165468102</v>
      </c>
      <c r="AS73">
        <v>61.963663358663602</v>
      </c>
      <c r="AT73">
        <v>7.6766512459174203</v>
      </c>
      <c r="AU73">
        <v>11.301216996882999</v>
      </c>
      <c r="AV73">
        <v>1.3210165335630599</v>
      </c>
      <c r="AW73">
        <v>2.7395460533831</v>
      </c>
      <c r="AX73">
        <v>7.1880033495507103</v>
      </c>
      <c r="AY73">
        <v>3.7255752181465698</v>
      </c>
      <c r="AZ73">
        <v>20.175989422045301</v>
      </c>
    </row>
    <row r="74" spans="2:52" x14ac:dyDescent="0.25">
      <c r="B74">
        <v>2036</v>
      </c>
      <c r="C74">
        <v>33.987897493333001</v>
      </c>
      <c r="D74">
        <v>26.5970845368666</v>
      </c>
      <c r="E74">
        <v>0</v>
      </c>
      <c r="F74">
        <v>2.8359674996666699</v>
      </c>
      <c r="G74">
        <v>44.100772683999999</v>
      </c>
      <c r="H74">
        <v>3.0846836116666601</v>
      </c>
      <c r="I74">
        <v>0.97259712913333296</v>
      </c>
      <c r="J74">
        <v>10.319280886666601</v>
      </c>
      <c r="K74">
        <v>90.843527521333499</v>
      </c>
      <c r="L74">
        <v>11.1220274913333</v>
      </c>
      <c r="M74">
        <v>15.729616452</v>
      </c>
      <c r="N74">
        <v>1.9684250080666601</v>
      </c>
      <c r="O74">
        <v>6.3688136959333201</v>
      </c>
      <c r="P74">
        <v>9.52111693533333</v>
      </c>
      <c r="Q74">
        <v>5.33235294433333</v>
      </c>
      <c r="R74">
        <v>31.267411264666599</v>
      </c>
      <c r="T74">
        <v>17.991731254069599</v>
      </c>
      <c r="U74">
        <v>19.247094884144399</v>
      </c>
      <c r="V74">
        <v>0</v>
      </c>
      <c r="W74">
        <v>1.8099425740491299</v>
      </c>
      <c r="X74">
        <v>34.348138178187497</v>
      </c>
      <c r="Y74">
        <v>2.6216080937719899</v>
      </c>
      <c r="Z74">
        <v>0.23309021652304501</v>
      </c>
      <c r="AA74">
        <v>7.8904425625955499</v>
      </c>
      <c r="AB74">
        <v>73.988144538122995</v>
      </c>
      <c r="AC74">
        <v>9.2267574935848895</v>
      </c>
      <c r="AD74">
        <v>13.3565373369031</v>
      </c>
      <c r="AE74">
        <v>1.6032992164729001</v>
      </c>
      <c r="AF74">
        <v>5.17216390310156</v>
      </c>
      <c r="AG74">
        <v>8.4835515955797192</v>
      </c>
      <c r="AH74">
        <v>4.5366918058524899</v>
      </c>
      <c r="AI74">
        <v>26.7090442862564</v>
      </c>
      <c r="AK74">
        <v>1.99556501480628</v>
      </c>
      <c r="AL74">
        <v>12.0655281496221</v>
      </c>
      <c r="AM74">
        <v>0</v>
      </c>
      <c r="AN74">
        <v>0.78391764843158995</v>
      </c>
      <c r="AO74">
        <v>24.595503672375202</v>
      </c>
      <c r="AP74">
        <v>2.1585325758773202</v>
      </c>
      <c r="AQ74">
        <v>0</v>
      </c>
      <c r="AR74">
        <v>5.4616042385244397</v>
      </c>
      <c r="AS74">
        <v>57.132761554912598</v>
      </c>
      <c r="AT74">
        <v>7.3314874958364804</v>
      </c>
      <c r="AU74">
        <v>10.9834582218063</v>
      </c>
      <c r="AV74">
        <v>1.2381734248791301</v>
      </c>
      <c r="AW74">
        <v>3.9755141102698</v>
      </c>
      <c r="AX74">
        <v>7.4459862558261101</v>
      </c>
      <c r="AY74">
        <v>3.74103066737164</v>
      </c>
      <c r="AZ74">
        <v>22.150677307846099</v>
      </c>
    </row>
    <row r="75" spans="2:52" x14ac:dyDescent="0.25">
      <c r="B75">
        <v>2037</v>
      </c>
      <c r="C75">
        <v>17.8641355333334</v>
      </c>
      <c r="D75">
        <v>32.380132646599961</v>
      </c>
      <c r="E75">
        <v>0</v>
      </c>
      <c r="F75">
        <v>3.1966949051333402</v>
      </c>
      <c r="G75">
        <v>40.944356110666703</v>
      </c>
      <c r="H75">
        <v>2.9496771414</v>
      </c>
      <c r="I75">
        <v>0.579670237333338</v>
      </c>
      <c r="J75">
        <v>10.8272735226666</v>
      </c>
      <c r="K75">
        <v>91.594875680000001</v>
      </c>
      <c r="L75">
        <v>11.3985258773333</v>
      </c>
      <c r="M75">
        <v>16.1417259739999</v>
      </c>
      <c r="N75">
        <v>1.6544509625999999</v>
      </c>
      <c r="O75">
        <v>7.8831217543333301</v>
      </c>
      <c r="P75">
        <v>10.3254743114666</v>
      </c>
      <c r="Q75">
        <v>4.5044316253999996</v>
      </c>
      <c r="R75">
        <v>31.7671743906666</v>
      </c>
      <c r="T75">
        <v>0</v>
      </c>
      <c r="U75">
        <v>21.512185865686178</v>
      </c>
      <c r="V75">
        <v>0</v>
      </c>
      <c r="W75">
        <v>1.9056083917272399</v>
      </c>
      <c r="X75">
        <v>28.734265378669399</v>
      </c>
      <c r="Y75">
        <v>2.3477135120880801</v>
      </c>
      <c r="Z75">
        <v>0</v>
      </c>
      <c r="AA75">
        <v>7.71624910991516</v>
      </c>
      <c r="AB75">
        <v>69.774068996254897</v>
      </c>
      <c r="AC75">
        <v>8.9129596234690602</v>
      </c>
      <c r="AD75">
        <v>12.986577431517601</v>
      </c>
      <c r="AE75">
        <v>1.2032892570024101</v>
      </c>
      <c r="AF75">
        <v>6.2403983925042299</v>
      </c>
      <c r="AG75">
        <v>8.8485991194314</v>
      </c>
      <c r="AH75">
        <v>3.5083076310774501</v>
      </c>
      <c r="AI75">
        <v>25.703022926290998</v>
      </c>
      <c r="AK75">
        <v>0</v>
      </c>
      <c r="AL75">
        <v>10.476938986027156</v>
      </c>
      <c r="AM75">
        <v>0</v>
      </c>
      <c r="AN75">
        <v>0.61452187832117</v>
      </c>
      <c r="AO75">
        <v>16.524174646672101</v>
      </c>
      <c r="AP75">
        <v>1.7457498827761699</v>
      </c>
      <c r="AQ75">
        <v>0</v>
      </c>
      <c r="AR75">
        <v>4.6052246971636599</v>
      </c>
      <c r="AS75">
        <v>47.953262312510297</v>
      </c>
      <c r="AT75">
        <v>6.4273933696047996</v>
      </c>
      <c r="AU75">
        <v>9.8314288890353794</v>
      </c>
      <c r="AV75">
        <v>0.75212755140482501</v>
      </c>
      <c r="AW75">
        <v>4.5976750306751599</v>
      </c>
      <c r="AX75">
        <v>7.3717239273961601</v>
      </c>
      <c r="AY75">
        <v>2.5121836367549002</v>
      </c>
      <c r="AZ75">
        <v>19.6388714619154</v>
      </c>
    </row>
    <row r="76" spans="2:52" x14ac:dyDescent="0.25">
      <c r="B76">
        <v>2038</v>
      </c>
      <c r="C76">
        <v>10.899747966666601</v>
      </c>
      <c r="D76">
        <v>25.970078663399999</v>
      </c>
      <c r="E76">
        <v>1.97255397145053</v>
      </c>
      <c r="F76">
        <v>3.37847500386665</v>
      </c>
      <c r="G76">
        <v>41.499492046666703</v>
      </c>
      <c r="H76">
        <v>3.2582139959333301</v>
      </c>
      <c r="I76">
        <v>0.41715627506666603</v>
      </c>
      <c r="J76">
        <v>12.2402165519999</v>
      </c>
      <c r="K76">
        <v>91.149916626666695</v>
      </c>
      <c r="L76">
        <v>12.1681010306666</v>
      </c>
      <c r="M76">
        <v>16.483255009999901</v>
      </c>
      <c r="N76">
        <v>1.5443889766666601</v>
      </c>
      <c r="O76">
        <v>8.89771233473334</v>
      </c>
      <c r="P76">
        <v>11.0040764885999</v>
      </c>
      <c r="Q76">
        <v>5.7790662753333297</v>
      </c>
      <c r="R76">
        <v>33.836938783333302</v>
      </c>
      <c r="T76">
        <v>0</v>
      </c>
      <c r="U76">
        <v>14.00043780310134</v>
      </c>
      <c r="V76">
        <v>0</v>
      </c>
      <c r="W76">
        <v>1.81669395548512</v>
      </c>
      <c r="X76">
        <v>26.549227336489999</v>
      </c>
      <c r="Y76">
        <v>2.4739396468222199</v>
      </c>
      <c r="Z76">
        <v>0</v>
      </c>
      <c r="AA76">
        <v>8.3158782720253104</v>
      </c>
      <c r="AB76">
        <v>64.075674720177801</v>
      </c>
      <c r="AC76">
        <v>8.9915306350245707</v>
      </c>
      <c r="AD76">
        <v>12.460269885512201</v>
      </c>
      <c r="AE76">
        <v>0.99910595773894695</v>
      </c>
      <c r="AF76">
        <v>6.74751574600658</v>
      </c>
      <c r="AG76">
        <v>9.0067385390984391</v>
      </c>
      <c r="AH76">
        <v>4.4278990596205503</v>
      </c>
      <c r="AI76">
        <v>25.968993457501</v>
      </c>
      <c r="AK76">
        <v>0</v>
      </c>
      <c r="AL76">
        <v>2.0307969428028461</v>
      </c>
      <c r="AM76">
        <v>0</v>
      </c>
      <c r="AN76">
        <v>0.25491290710357301</v>
      </c>
      <c r="AO76">
        <v>11.5989626263134</v>
      </c>
      <c r="AP76">
        <v>1.68966529771111</v>
      </c>
      <c r="AQ76">
        <v>0</v>
      </c>
      <c r="AR76">
        <v>4.3915399920506903</v>
      </c>
      <c r="AS76">
        <v>37.001432813688403</v>
      </c>
      <c r="AT76">
        <v>5.8149602393824704</v>
      </c>
      <c r="AU76">
        <v>8.4372847610245501</v>
      </c>
      <c r="AV76">
        <v>0.45382293881123498</v>
      </c>
      <c r="AW76">
        <v>4.5973191572798404</v>
      </c>
      <c r="AX76">
        <v>7.0094005895968703</v>
      </c>
      <c r="AY76">
        <v>3.07673184390775</v>
      </c>
      <c r="AZ76">
        <v>18.101048131668499</v>
      </c>
    </row>
    <row r="77" spans="2:52" x14ac:dyDescent="0.25">
      <c r="B77">
        <v>2039</v>
      </c>
      <c r="C77">
        <v>1.92842775333338</v>
      </c>
      <c r="D77">
        <v>12.3397368910666</v>
      </c>
      <c r="E77">
        <v>17.429218147333302</v>
      </c>
      <c r="F77">
        <v>3.4291337346000001</v>
      </c>
      <c r="G77">
        <v>41.757287256666501</v>
      </c>
      <c r="H77">
        <v>3.09934682713333</v>
      </c>
      <c r="I77">
        <v>0</v>
      </c>
      <c r="J77">
        <v>11.616841160666601</v>
      </c>
      <c r="K77">
        <v>97.538878793333197</v>
      </c>
      <c r="L77">
        <v>12.6552129286666</v>
      </c>
      <c r="M77">
        <v>17.035058522</v>
      </c>
      <c r="N77">
        <v>1.3194941302666601</v>
      </c>
      <c r="O77">
        <v>8.4367520355333294</v>
      </c>
      <c r="P77">
        <v>11.8294524835333</v>
      </c>
      <c r="Q77">
        <v>6.2999719083333199</v>
      </c>
      <c r="R77">
        <v>36.179466106</v>
      </c>
      <c r="T77">
        <v>0</v>
      </c>
      <c r="U77">
        <v>2.69226690224232</v>
      </c>
      <c r="V77">
        <v>4.0410498422105503</v>
      </c>
      <c r="W77">
        <v>1.6212062280962201</v>
      </c>
      <c r="X77">
        <v>24.1939736061973</v>
      </c>
      <c r="Y77">
        <v>2.1624602382106501</v>
      </c>
      <c r="Z77">
        <v>0</v>
      </c>
      <c r="AA77">
        <v>7.0356001336118901</v>
      </c>
      <c r="AB77">
        <v>64.642494628809999</v>
      </c>
      <c r="AC77">
        <v>8.7771628602332399</v>
      </c>
      <c r="AD77">
        <v>12.0975069509592</v>
      </c>
      <c r="AE77">
        <v>0.70175220442560604</v>
      </c>
      <c r="AF77">
        <v>5.8718005550886101</v>
      </c>
      <c r="AG77">
        <v>9.2358846903302894</v>
      </c>
      <c r="AH77">
        <v>4.6001426462349198</v>
      </c>
      <c r="AI77">
        <v>26.3457119828504</v>
      </c>
      <c r="AK77">
        <v>0</v>
      </c>
      <c r="AL77">
        <v>1.01300748808466</v>
      </c>
      <c r="AM77">
        <v>0</v>
      </c>
      <c r="AN77">
        <v>0</v>
      </c>
      <c r="AO77">
        <v>6.6306599557278698</v>
      </c>
      <c r="AP77">
        <v>1.2255736492879601</v>
      </c>
      <c r="AQ77">
        <v>0</v>
      </c>
      <c r="AR77">
        <v>2.45435910655709</v>
      </c>
      <c r="AS77">
        <v>31.746110464287199</v>
      </c>
      <c r="AT77">
        <v>4.8991127917998503</v>
      </c>
      <c r="AU77">
        <v>7.1599553799184097</v>
      </c>
      <c r="AV77">
        <v>8.4010278584546599E-2</v>
      </c>
      <c r="AW77">
        <v>3.3068490746438899</v>
      </c>
      <c r="AX77">
        <v>6.6423168971272402</v>
      </c>
      <c r="AY77">
        <v>2.9003133841365099</v>
      </c>
      <c r="AZ77">
        <v>16.5119578597008</v>
      </c>
    </row>
    <row r="78" spans="2:52" x14ac:dyDescent="0.25">
      <c r="B78">
        <v>2040</v>
      </c>
      <c r="C78">
        <v>-0.57593783440000001</v>
      </c>
      <c r="D78">
        <v>14.247274962199928</v>
      </c>
      <c r="E78">
        <v>45.002541176666597</v>
      </c>
      <c r="F78">
        <v>1.7755278410666497</v>
      </c>
      <c r="G78">
        <v>26.917438978</v>
      </c>
      <c r="H78">
        <v>2.8177960257333199</v>
      </c>
      <c r="I78">
        <v>1.5579549246471101</v>
      </c>
      <c r="J78">
        <v>5.7197781879999905</v>
      </c>
      <c r="K78">
        <v>97.986491493333006</v>
      </c>
      <c r="L78">
        <v>11.408222728666601</v>
      </c>
      <c r="M78">
        <v>14.219968467999999</v>
      </c>
      <c r="N78">
        <v>1.03798174786666</v>
      </c>
      <c r="O78">
        <v>6.6370977557999904</v>
      </c>
      <c r="P78">
        <v>11.0242765723999</v>
      </c>
      <c r="Q78">
        <v>6.02904180646666</v>
      </c>
      <c r="R78">
        <v>35.443940077999905</v>
      </c>
      <c r="T78">
        <v>-0.57593783440000001</v>
      </c>
      <c r="U78">
        <v>-2.1256430975299487</v>
      </c>
      <c r="V78">
        <v>35.274150531743196</v>
      </c>
      <c r="W78">
        <v>-2.5995615391669002E-2</v>
      </c>
      <c r="X78">
        <v>8.9675056625013188</v>
      </c>
      <c r="Y78">
        <v>1.7673693199967599</v>
      </c>
      <c r="Z78">
        <v>-0.64073507519999995</v>
      </c>
      <c r="AA78">
        <v>1.2579102802837698</v>
      </c>
      <c r="AB78">
        <v>60.250163853318796</v>
      </c>
      <c r="AC78">
        <v>7.07628116467186</v>
      </c>
      <c r="AD78">
        <v>8.8207404118057298</v>
      </c>
      <c r="AE78">
        <v>0.38275596566294101</v>
      </c>
      <c r="AF78">
        <v>3.8879287117754</v>
      </c>
      <c r="AG78">
        <v>8.0040040319686803</v>
      </c>
      <c r="AH78">
        <v>4.0700315778662199</v>
      </c>
      <c r="AI78">
        <v>24.019283383535399</v>
      </c>
      <c r="AK78">
        <v>-0.57593783440000001</v>
      </c>
      <c r="AL78">
        <v>-22.531415253599999</v>
      </c>
      <c r="AM78">
        <v>12.958334431646998</v>
      </c>
      <c r="AN78">
        <v>-0.27890398960000001</v>
      </c>
      <c r="AO78">
        <v>-8.2688662400000001E-2</v>
      </c>
      <c r="AP78">
        <v>0.71694261426020711</v>
      </c>
      <c r="AQ78">
        <v>-0.64073507519999995</v>
      </c>
      <c r="AR78">
        <v>-7.3275269599999998E-2</v>
      </c>
      <c r="AS78">
        <v>22.5138362133039</v>
      </c>
      <c r="AT78">
        <v>2.7443396006770198</v>
      </c>
      <c r="AU78">
        <v>3.4215123556115001</v>
      </c>
      <c r="AV78">
        <v>0</v>
      </c>
      <c r="AW78">
        <v>1.1387596677507901</v>
      </c>
      <c r="AX78">
        <v>4.9837314915373696</v>
      </c>
      <c r="AY78">
        <v>2.1110213492657701</v>
      </c>
      <c r="AZ78">
        <v>12.5946266890708</v>
      </c>
    </row>
    <row r="79" spans="2:52" x14ac:dyDescent="0.25">
      <c r="B79">
        <v>2041</v>
      </c>
      <c r="C79">
        <v>-0.88057171996266603</v>
      </c>
      <c r="D79">
        <v>15.60630297253326</v>
      </c>
      <c r="E79">
        <v>0</v>
      </c>
      <c r="F79">
        <v>3.1446942813999939</v>
      </c>
      <c r="G79">
        <v>31.375617369999869</v>
      </c>
      <c r="H79">
        <v>4.0606313678666668</v>
      </c>
      <c r="I79">
        <v>5.7675852044666698</v>
      </c>
      <c r="J79">
        <v>10.718847014666666</v>
      </c>
      <c r="K79">
        <v>132.50132653999967</v>
      </c>
      <c r="L79">
        <v>15.2132960566666</v>
      </c>
      <c r="M79">
        <v>16.988959244666599</v>
      </c>
      <c r="N79">
        <v>1.5109423142</v>
      </c>
      <c r="O79">
        <v>8.8501642399999891</v>
      </c>
      <c r="P79">
        <v>12.940228331266599</v>
      </c>
      <c r="Q79">
        <v>7.5261877954666598</v>
      </c>
      <c r="R79">
        <v>34.566186274666563</v>
      </c>
      <c r="T79">
        <v>-0.88057171996266603</v>
      </c>
      <c r="U79">
        <v>1.3420271211917907</v>
      </c>
      <c r="V79">
        <v>0</v>
      </c>
      <c r="W79">
        <v>1.0922329782579341</v>
      </c>
      <c r="X79">
        <v>11.848610293640569</v>
      </c>
      <c r="Y79">
        <v>2.7288446031396969</v>
      </c>
      <c r="Z79">
        <v>2.9136181217047699</v>
      </c>
      <c r="AA79">
        <v>5.3547412407958666</v>
      </c>
      <c r="AB79">
        <v>86.220021352137366</v>
      </c>
      <c r="AC79">
        <v>9.9161378100566804</v>
      </c>
      <c r="AD79">
        <v>10.665432000383101</v>
      </c>
      <c r="AE79">
        <v>0.75208318399978302</v>
      </c>
      <c r="AF79">
        <v>5.5413760439963902</v>
      </c>
      <c r="AG79">
        <v>9.2266345875448597</v>
      </c>
      <c r="AH79">
        <v>5.12700129393233</v>
      </c>
      <c r="AI79">
        <v>21.920251940654065</v>
      </c>
      <c r="AK79">
        <v>-0.88057171996266603</v>
      </c>
      <c r="AL79">
        <v>-9.3568592125096899</v>
      </c>
      <c r="AM79">
        <v>0</v>
      </c>
      <c r="AN79">
        <v>-0.40849382953066599</v>
      </c>
      <c r="AO79">
        <v>-0.340246778549333</v>
      </c>
      <c r="AP79">
        <v>1.397057838412717</v>
      </c>
      <c r="AQ79">
        <v>0</v>
      </c>
      <c r="AR79">
        <v>-2.2155495397333299E-2</v>
      </c>
      <c r="AS79">
        <v>39.938716164274965</v>
      </c>
      <c r="AT79">
        <v>4.6189795634467501</v>
      </c>
      <c r="AU79">
        <v>4.3419047560996198</v>
      </c>
      <c r="AV79">
        <v>0</v>
      </c>
      <c r="AW79">
        <v>2.2325878479928001</v>
      </c>
      <c r="AX79">
        <v>5.5130408438230596</v>
      </c>
      <c r="AY79">
        <v>2.7278147923980001</v>
      </c>
      <c r="AZ79">
        <v>9.2743176066417163</v>
      </c>
    </row>
    <row r="80" spans="2:52" x14ac:dyDescent="0.25">
      <c r="B80">
        <v>2042</v>
      </c>
      <c r="C80">
        <v>-1.8387884944586601</v>
      </c>
      <c r="D80">
        <v>15.718517283600031</v>
      </c>
      <c r="E80">
        <v>8.4073653802177795</v>
      </c>
      <c r="F80">
        <v>1.191651107866684</v>
      </c>
      <c r="G80">
        <v>12.037301069333434</v>
      </c>
      <c r="H80">
        <v>5.098730074333317</v>
      </c>
      <c r="I80">
        <v>7.8922312455333401</v>
      </c>
      <c r="J80">
        <v>11.987819896666567</v>
      </c>
      <c r="K80">
        <v>133.59392434666634</v>
      </c>
      <c r="L80">
        <v>15.129858236</v>
      </c>
      <c r="M80">
        <v>15.040000283999934</v>
      </c>
      <c r="N80">
        <v>1.0788277908666599</v>
      </c>
      <c r="O80">
        <v>9.5846638153333199</v>
      </c>
      <c r="P80">
        <v>11.5938399859999</v>
      </c>
      <c r="Q80">
        <v>7.6002625361999865</v>
      </c>
      <c r="R80">
        <v>32.856796575333263</v>
      </c>
      <c r="T80">
        <v>-1.8387884944586601</v>
      </c>
      <c r="U80">
        <v>1.4970438143309348</v>
      </c>
      <c r="V80">
        <v>-0.58961062267999997</v>
      </c>
      <c r="W80">
        <v>-0.35046599239466603</v>
      </c>
      <c r="X80">
        <v>-0.54732902175466602</v>
      </c>
      <c r="Y80">
        <v>3.4884530030670073</v>
      </c>
      <c r="Z80">
        <v>5.4758908921793497</v>
      </c>
      <c r="AA80">
        <v>6.2236898830285474</v>
      </c>
      <c r="AB80">
        <v>83.627375146629745</v>
      </c>
      <c r="AC80">
        <v>9.4421309594602008</v>
      </c>
      <c r="AD80">
        <v>8.5994917851294943</v>
      </c>
      <c r="AE80">
        <v>0.36158150387013399</v>
      </c>
      <c r="AF80">
        <v>5.9354845226544999</v>
      </c>
      <c r="AG80">
        <v>7.7096780772277702</v>
      </c>
      <c r="AH80">
        <v>4.9774708640972065</v>
      </c>
      <c r="AI80">
        <v>19.599692080971568</v>
      </c>
      <c r="AK80">
        <v>-1.8387884944586601</v>
      </c>
      <c r="AL80">
        <v>-11.657847671503932</v>
      </c>
      <c r="AM80">
        <v>-0.58961062267999997</v>
      </c>
      <c r="AN80">
        <v>-0.35046599239466603</v>
      </c>
      <c r="AO80">
        <v>-0.54732902175466602</v>
      </c>
      <c r="AP80">
        <v>1.878175931800697</v>
      </c>
      <c r="AQ80">
        <v>0</v>
      </c>
      <c r="AR80">
        <v>-0.21800209082133301</v>
      </c>
      <c r="AS80">
        <v>33.660825946592539</v>
      </c>
      <c r="AT80">
        <v>3.75440368292035</v>
      </c>
      <c r="AU80">
        <v>2.1589832862589837</v>
      </c>
      <c r="AV80">
        <v>0</v>
      </c>
      <c r="AW80">
        <v>2.2863052299756501</v>
      </c>
      <c r="AX80">
        <v>3.8255161684555299</v>
      </c>
      <c r="AY80">
        <v>2.3546791919943866</v>
      </c>
      <c r="AZ80">
        <v>6.3425875866099872</v>
      </c>
    </row>
    <row r="81" spans="2:52" x14ac:dyDescent="0.25">
      <c r="B81">
        <v>2043</v>
      </c>
      <c r="C81">
        <v>-4.7106149549119998</v>
      </c>
      <c r="D81">
        <v>30.514173936199796</v>
      </c>
      <c r="E81">
        <v>4.8908430773333</v>
      </c>
      <c r="F81">
        <v>1.5606478019333299</v>
      </c>
      <c r="G81">
        <v>1.3817604433333073</v>
      </c>
      <c r="H81">
        <v>6.3541176111333266</v>
      </c>
      <c r="I81">
        <v>9.5578098187333307</v>
      </c>
      <c r="J81">
        <v>11.861716464666667</v>
      </c>
      <c r="K81">
        <v>127.79547545333233</v>
      </c>
      <c r="L81">
        <v>18.830623629999987</v>
      </c>
      <c r="M81">
        <v>14.2963032673333</v>
      </c>
      <c r="N81">
        <v>1.97750710806666</v>
      </c>
      <c r="O81">
        <v>8.3676214526666701</v>
      </c>
      <c r="P81">
        <v>11.053769847333299</v>
      </c>
      <c r="Q81">
        <v>8.947621990799993</v>
      </c>
      <c r="R81">
        <v>32.589876541333304</v>
      </c>
      <c r="T81">
        <v>-4.7106149549119998</v>
      </c>
      <c r="U81">
        <v>14.246831837052195</v>
      </c>
      <c r="V81">
        <v>-2.7616289788952599</v>
      </c>
      <c r="W81">
        <v>-0.39435200786392499</v>
      </c>
      <c r="X81">
        <v>-0.65218350446933304</v>
      </c>
      <c r="Y81">
        <v>4.4220081268225169</v>
      </c>
      <c r="Z81">
        <v>6.6852758096063809</v>
      </c>
      <c r="AA81">
        <v>6.0757418878504463</v>
      </c>
      <c r="AB81">
        <v>77.001804669163448</v>
      </c>
      <c r="AC81">
        <v>12.279092961664686</v>
      </c>
      <c r="AD81">
        <v>7.8566688745062097</v>
      </c>
      <c r="AE81">
        <v>1.11584166888374</v>
      </c>
      <c r="AF81">
        <v>4.8073264320729701</v>
      </c>
      <c r="AG81">
        <v>7.0611798552872296</v>
      </c>
      <c r="AH81">
        <v>5.9592830985669636</v>
      </c>
      <c r="AI81">
        <v>19.016199652105602</v>
      </c>
      <c r="AK81">
        <v>-4.7106149549119998</v>
      </c>
      <c r="AL81">
        <v>-9.5343162018259093</v>
      </c>
      <c r="AM81">
        <v>-4.4770481043466601</v>
      </c>
      <c r="AN81">
        <v>-0.54632583436799997</v>
      </c>
      <c r="AO81">
        <v>-0.65218350446933304</v>
      </c>
      <c r="AP81">
        <v>2.4898986425116973</v>
      </c>
      <c r="AQ81">
        <v>3.2772193911677809</v>
      </c>
      <c r="AR81">
        <v>-0.36035709683733302</v>
      </c>
      <c r="AS81">
        <v>26.208133884993643</v>
      </c>
      <c r="AT81">
        <v>5.7275622933295471</v>
      </c>
      <c r="AU81">
        <v>1.41703448167915</v>
      </c>
      <c r="AV81">
        <v>0</v>
      </c>
      <c r="AW81">
        <v>1.24703141147928</v>
      </c>
      <c r="AX81">
        <v>3.0685898632411499</v>
      </c>
      <c r="AY81">
        <v>2.9709442063339435</v>
      </c>
      <c r="AZ81">
        <v>5.44252276287797</v>
      </c>
    </row>
    <row r="82" spans="2:52" x14ac:dyDescent="0.25">
      <c r="B82">
        <v>2044</v>
      </c>
      <c r="C82">
        <v>-8.7242294619893297</v>
      </c>
      <c r="D82">
        <v>71.733634174466644</v>
      </c>
      <c r="E82">
        <v>1.7740900026666511</v>
      </c>
      <c r="F82">
        <v>8.5742316019333273</v>
      </c>
      <c r="G82">
        <v>-0.95570078928533297</v>
      </c>
      <c r="H82">
        <v>6.5560893199333199</v>
      </c>
      <c r="I82">
        <v>8.4724208339333344</v>
      </c>
      <c r="J82">
        <v>22.327622201333302</v>
      </c>
      <c r="K82">
        <v>75.743520486666768</v>
      </c>
      <c r="L82">
        <v>21.975669160666634</v>
      </c>
      <c r="M82">
        <v>13.844714335333334</v>
      </c>
      <c r="N82">
        <v>3.7128927028666596</v>
      </c>
      <c r="O82">
        <v>10.526564043999901</v>
      </c>
      <c r="P82">
        <v>10.080187144666599</v>
      </c>
      <c r="Q82">
        <v>12.1433470879333</v>
      </c>
      <c r="R82">
        <v>23.040595673999899</v>
      </c>
      <c r="T82">
        <v>-8.7242294619893297</v>
      </c>
      <c r="U82">
        <v>48.05231517898806</v>
      </c>
      <c r="V82">
        <v>-2.5673643603045599</v>
      </c>
      <c r="W82">
        <v>5.6422602614616766</v>
      </c>
      <c r="X82">
        <v>-0.95570078928533297</v>
      </c>
      <c r="Y82">
        <v>4.5008026185940695</v>
      </c>
      <c r="Z82">
        <v>5.677456513608254</v>
      </c>
      <c r="AA82">
        <v>14.657992014008499</v>
      </c>
      <c r="AB82">
        <v>34.844498889319766</v>
      </c>
      <c r="AC82">
        <v>14.678061604067933</v>
      </c>
      <c r="AD82">
        <v>7.5783839998508036</v>
      </c>
      <c r="AE82">
        <v>2.5254270492728499</v>
      </c>
      <c r="AF82">
        <v>6.5738770497542207</v>
      </c>
      <c r="AG82">
        <v>6.2115745786859504</v>
      </c>
      <c r="AH82">
        <v>8.4566848556246708</v>
      </c>
      <c r="AI82">
        <v>11.355377146357599</v>
      </c>
      <c r="AK82">
        <v>-8.7242294619893297</v>
      </c>
      <c r="AL82">
        <v>23.508006258501837</v>
      </c>
      <c r="AM82">
        <v>-7.7615997574933298</v>
      </c>
      <c r="AN82">
        <v>-0.65472648347733298</v>
      </c>
      <c r="AO82">
        <v>-0.95570078928533297</v>
      </c>
      <c r="AP82">
        <v>2.4455159172548</v>
      </c>
      <c r="AQ82">
        <v>2.8824921932831842</v>
      </c>
      <c r="AR82">
        <v>5.2672181918596603</v>
      </c>
      <c r="AS82">
        <v>-5.4246468135733297</v>
      </c>
      <c r="AT82">
        <v>7.3804540474693345</v>
      </c>
      <c r="AU82">
        <v>1.3120536643682441</v>
      </c>
      <c r="AV82">
        <v>0.96758710411675108</v>
      </c>
      <c r="AW82">
        <v>2.62119005550846</v>
      </c>
      <c r="AX82">
        <v>2.3429620127052102</v>
      </c>
      <c r="AY82">
        <v>4.7700226233160201</v>
      </c>
      <c r="AZ82">
        <v>-0.32984138128472296</v>
      </c>
    </row>
    <row r="83" spans="2:52" x14ac:dyDescent="0.25">
      <c r="B83">
        <v>2045</v>
      </c>
      <c r="C83">
        <v>-13.1780429652266</v>
      </c>
      <c r="D83">
        <v>57.878062230533288</v>
      </c>
      <c r="E83">
        <v>2.4735622886667006</v>
      </c>
      <c r="F83">
        <v>8.1979041821999949</v>
      </c>
      <c r="G83">
        <v>-0.84429158242133295</v>
      </c>
      <c r="H83">
        <v>5.9129138008000002</v>
      </c>
      <c r="I83">
        <v>7.5944587189333292</v>
      </c>
      <c r="J83">
        <v>37.880713553333294</v>
      </c>
      <c r="K83">
        <v>48.829432026666495</v>
      </c>
      <c r="L83">
        <v>24.275158389999934</v>
      </c>
      <c r="M83">
        <v>13.272370960666599</v>
      </c>
      <c r="N83">
        <v>4.1129927781999998</v>
      </c>
      <c r="O83">
        <v>8.7911879639999935</v>
      </c>
      <c r="P83">
        <v>8.1762553193333307</v>
      </c>
      <c r="Q83">
        <v>12.327572276666666</v>
      </c>
      <c r="R83">
        <v>19.012465525333241</v>
      </c>
      <c r="T83">
        <v>-13.1780429652266</v>
      </c>
      <c r="U83">
        <v>36.832157730633426</v>
      </c>
      <c r="V83">
        <v>-1.4054989078269102</v>
      </c>
      <c r="W83">
        <v>5.3349456550811336</v>
      </c>
      <c r="X83">
        <v>-0.84429158242133295</v>
      </c>
      <c r="Y83">
        <v>3.95294202304839</v>
      </c>
      <c r="Z83">
        <v>4.9548641731335294</v>
      </c>
      <c r="AA83">
        <v>27.005555081498102</v>
      </c>
      <c r="AB83">
        <v>15.818030950636</v>
      </c>
      <c r="AC83">
        <v>16.449690718528434</v>
      </c>
      <c r="AD83">
        <v>7.3594627828705601</v>
      </c>
      <c r="AE83">
        <v>2.82656404978218</v>
      </c>
      <c r="AF83">
        <v>5.2418310934488836</v>
      </c>
      <c r="AG83">
        <v>4.7571220046026204</v>
      </c>
      <c r="AH83">
        <v>8.5157863274927159</v>
      </c>
      <c r="AI83">
        <v>8.7506463524822706</v>
      </c>
      <c r="AK83">
        <v>-13.1780429652266</v>
      </c>
      <c r="AL83">
        <v>15.786253230733479</v>
      </c>
      <c r="AM83">
        <v>-11.255417846026599</v>
      </c>
      <c r="AN83">
        <v>0.30980126944972397</v>
      </c>
      <c r="AO83">
        <v>-0.84429158242133295</v>
      </c>
      <c r="AP83">
        <v>1.9929702452967901</v>
      </c>
      <c r="AQ83">
        <v>2.3152696273337305</v>
      </c>
      <c r="AR83">
        <v>16.130396609662899</v>
      </c>
      <c r="AS83">
        <v>-8.6887959955199996</v>
      </c>
      <c r="AT83">
        <v>8.6242230470568639</v>
      </c>
      <c r="AU83">
        <v>1.44655460507448</v>
      </c>
      <c r="AV83">
        <v>1.54013532136436</v>
      </c>
      <c r="AW83">
        <v>1.6924742228977934</v>
      </c>
      <c r="AX83">
        <v>1.33798868987192</v>
      </c>
      <c r="AY83">
        <v>4.7040003783187565</v>
      </c>
      <c r="AZ83">
        <v>-1.1372447696746599</v>
      </c>
    </row>
    <row r="84" spans="2:52" x14ac:dyDescent="0.25">
      <c r="B84">
        <v>2046</v>
      </c>
      <c r="C84">
        <v>-27.514431390186601</v>
      </c>
      <c r="D84">
        <v>8.5660148145334194</v>
      </c>
      <c r="E84">
        <v>0.60035598666660128</v>
      </c>
      <c r="F84">
        <v>3.9074360579999996</v>
      </c>
      <c r="G84">
        <v>11.371075252474141</v>
      </c>
      <c r="H84">
        <v>7.837719152066656</v>
      </c>
      <c r="I84">
        <v>11.413355944999999</v>
      </c>
      <c r="J84">
        <v>16.963165829333299</v>
      </c>
      <c r="K84">
        <v>42.725662886666804</v>
      </c>
      <c r="L84">
        <v>27.44792530466664</v>
      </c>
      <c r="M84">
        <v>19.922427769333236</v>
      </c>
      <c r="N84">
        <v>3.4351183692666538</v>
      </c>
      <c r="O84">
        <v>5.7764908746666563</v>
      </c>
      <c r="P84">
        <v>7.7689110546666429</v>
      </c>
      <c r="Q84">
        <v>9.298670607999993</v>
      </c>
      <c r="R84">
        <v>24.780932335333368</v>
      </c>
      <c r="T84">
        <v>-27.514431390186601</v>
      </c>
      <c r="U84">
        <v>-1.3280886879028397</v>
      </c>
      <c r="V84">
        <v>-2.2930450757782683</v>
      </c>
      <c r="W84">
        <v>2.0213748049136</v>
      </c>
      <c r="X84">
        <v>-3.1940231825386598</v>
      </c>
      <c r="Y84">
        <v>5.4811289400112972</v>
      </c>
      <c r="Z84">
        <v>7.9971358546156699</v>
      </c>
      <c r="AA84">
        <v>10.395331559453</v>
      </c>
      <c r="AB84">
        <v>14.338665178524101</v>
      </c>
      <c r="AC84">
        <v>18.971671486076541</v>
      </c>
      <c r="AD84">
        <v>12.901525827063534</v>
      </c>
      <c r="AE84">
        <v>2.292902497535334</v>
      </c>
      <c r="AF84">
        <v>3.022930994799887</v>
      </c>
      <c r="AG84">
        <v>4.5957186210381131</v>
      </c>
      <c r="AH84">
        <v>6.1257268682742945</v>
      </c>
      <c r="AI84">
        <v>14.07802670041937</v>
      </c>
      <c r="AK84">
        <v>-27.514431390186601</v>
      </c>
      <c r="AL84">
        <v>-11.201329582628665</v>
      </c>
      <c r="AM84">
        <v>-11.420320973919999</v>
      </c>
      <c r="AN84">
        <v>0.13531355182717397</v>
      </c>
      <c r="AO84">
        <v>-3.1940231825386598</v>
      </c>
      <c r="AP84">
        <v>3.1245387279559171</v>
      </c>
      <c r="AQ84">
        <v>4.5809157642313201</v>
      </c>
      <c r="AR84">
        <v>3.8274972895727797</v>
      </c>
      <c r="AS84">
        <v>-12.1529956068799</v>
      </c>
      <c r="AT84">
        <v>10.495417667486439</v>
      </c>
      <c r="AU84">
        <v>5.8806238847937342</v>
      </c>
      <c r="AV84">
        <v>1.150686625804004</v>
      </c>
      <c r="AW84">
        <v>0.26937111493311805</v>
      </c>
      <c r="AX84">
        <v>1.4225261874095727</v>
      </c>
      <c r="AY84">
        <v>2.9527831285486137</v>
      </c>
      <c r="AZ84">
        <v>3.0036858684825902</v>
      </c>
    </row>
    <row r="85" spans="2:52" x14ac:dyDescent="0.25">
      <c r="B85">
        <v>2047</v>
      </c>
      <c r="C85">
        <v>-23.058686085439</v>
      </c>
      <c r="D85">
        <v>4.0511690851332913</v>
      </c>
      <c r="E85">
        <v>-3.4564384666670556E-2</v>
      </c>
      <c r="F85">
        <v>2.9163585246666708</v>
      </c>
      <c r="G85">
        <v>28.991521825333237</v>
      </c>
      <c r="H85">
        <v>6.3012948493999845</v>
      </c>
      <c r="I85">
        <v>13.636143714666639</v>
      </c>
      <c r="J85">
        <v>13.749774956666601</v>
      </c>
      <c r="K85">
        <v>0.47822767333345961</v>
      </c>
      <c r="L85">
        <v>25.589425462000001</v>
      </c>
      <c r="M85">
        <v>19.933115459333369</v>
      </c>
      <c r="N85">
        <v>5.0875083848666698</v>
      </c>
      <c r="O85">
        <v>2.2616689613333398</v>
      </c>
      <c r="P85">
        <v>4.8583622519999867</v>
      </c>
      <c r="Q85">
        <v>6.074973957999994</v>
      </c>
      <c r="R85">
        <v>12.474554846666541</v>
      </c>
      <c r="T85">
        <v>-38.456929266026599</v>
      </c>
      <c r="U85">
        <v>-3.3013817303947453</v>
      </c>
      <c r="V85">
        <v>-2.2213843880035804</v>
      </c>
      <c r="W85">
        <v>1.4046215482855411</v>
      </c>
      <c r="X85">
        <v>-5.8421076257226598</v>
      </c>
      <c r="Y85">
        <v>4.298052401234334</v>
      </c>
      <c r="Z85">
        <v>9.7333665211836404</v>
      </c>
      <c r="AA85">
        <v>8.2266259675901008</v>
      </c>
      <c r="AB85">
        <v>-7.9094895044266602</v>
      </c>
      <c r="AC85">
        <v>17.6090154074924</v>
      </c>
      <c r="AD85">
        <v>13.148426590867368</v>
      </c>
      <c r="AE85">
        <v>3.6025292392637698</v>
      </c>
      <c r="AF85">
        <v>0.51286601879812999</v>
      </c>
      <c r="AG85">
        <v>2.5198788971730668</v>
      </c>
      <c r="AH85">
        <v>3.7130344717307739</v>
      </c>
      <c r="AI85">
        <v>5.2311768913681593</v>
      </c>
      <c r="AK85">
        <v>-38.456929266026599</v>
      </c>
      <c r="AL85">
        <v>-5.4252911037679228</v>
      </c>
      <c r="AM85">
        <v>-5.5514237688533203</v>
      </c>
      <c r="AN85">
        <v>-0.10711542809555696</v>
      </c>
      <c r="AO85">
        <v>-5.8421076257226598</v>
      </c>
      <c r="AP85">
        <v>2.2948099530686838</v>
      </c>
      <c r="AQ85">
        <v>5.8305893277007002</v>
      </c>
      <c r="AR85">
        <v>2.7034769785135109</v>
      </c>
      <c r="AS85">
        <v>-7.9094895044266602</v>
      </c>
      <c r="AT85">
        <v>9.6286053529846996</v>
      </c>
      <c r="AU85">
        <v>6.3637377224015772</v>
      </c>
      <c r="AV85">
        <v>2.11755009366088</v>
      </c>
      <c r="AW85">
        <v>-1.08586518194666</v>
      </c>
      <c r="AX85">
        <v>0.18139554234614869</v>
      </c>
      <c r="AY85">
        <v>1.3510949854615539</v>
      </c>
      <c r="AZ85">
        <v>-2.0122010639302959</v>
      </c>
    </row>
    <row r="86" spans="2:52" x14ac:dyDescent="0.25">
      <c r="B86">
        <v>2048</v>
      </c>
      <c r="C86">
        <v>73.273042313333406</v>
      </c>
      <c r="D86">
        <v>17.349578810400008</v>
      </c>
      <c r="E86">
        <v>-1.7983682279999602</v>
      </c>
      <c r="F86">
        <v>1.434009180666667</v>
      </c>
      <c r="G86">
        <v>34.184673941333308</v>
      </c>
      <c r="H86">
        <v>5.6715563063333274</v>
      </c>
      <c r="I86">
        <v>9.5022119899999673</v>
      </c>
      <c r="J86">
        <v>12.315625953333333</v>
      </c>
      <c r="K86">
        <v>-8.81997026405333</v>
      </c>
      <c r="L86">
        <v>26.021734717999969</v>
      </c>
      <c r="M86">
        <v>24.446714243999967</v>
      </c>
      <c r="N86">
        <v>3.6406799681333308</v>
      </c>
      <c r="O86">
        <v>3.4729694759999941</v>
      </c>
      <c r="P86">
        <v>3.7836296346666498</v>
      </c>
      <c r="Q86">
        <v>3.7574516626666896</v>
      </c>
      <c r="R86">
        <v>13.207932956666671</v>
      </c>
      <c r="T86">
        <v>-30.104104650666599</v>
      </c>
      <c r="U86">
        <v>8.3241179327941719</v>
      </c>
      <c r="V86">
        <v>-3.0882801066078196</v>
      </c>
      <c r="W86">
        <v>0.41795217460267697</v>
      </c>
      <c r="X86">
        <v>10.35021871962331</v>
      </c>
      <c r="Y86">
        <v>3.864700189020847</v>
      </c>
      <c r="Z86">
        <v>6.565733422662567</v>
      </c>
      <c r="AA86">
        <v>7.4922596029508526</v>
      </c>
      <c r="AB86">
        <v>-8.81997026405333</v>
      </c>
      <c r="AC86">
        <v>18.116050486342569</v>
      </c>
      <c r="AD86">
        <v>16.885722860332269</v>
      </c>
      <c r="AE86">
        <v>2.5006898571089713</v>
      </c>
      <c r="AF86">
        <v>1.6939193007301439</v>
      </c>
      <c r="AG86">
        <v>1.90962903879909</v>
      </c>
      <c r="AH86">
        <v>2.07481905691527</v>
      </c>
      <c r="AI86">
        <v>6.6300014624210313</v>
      </c>
      <c r="AK86">
        <v>-30.104104650666599</v>
      </c>
      <c r="AL86">
        <v>-5.8664114233863813</v>
      </c>
      <c r="AM86">
        <v>-4.7938731877102096</v>
      </c>
      <c r="AN86">
        <v>-0.59810483146129201</v>
      </c>
      <c r="AO86">
        <v>-5.9495729499199896</v>
      </c>
      <c r="AP86">
        <v>2.057844071708367</v>
      </c>
      <c r="AQ86">
        <v>3.6292548553251174</v>
      </c>
      <c r="AR86">
        <v>2.6688932525683331</v>
      </c>
      <c r="AS86">
        <v>-8.81997026405333</v>
      </c>
      <c r="AT86">
        <v>10.210366254685169</v>
      </c>
      <c r="AU86">
        <v>9.3247314766645673</v>
      </c>
      <c r="AV86">
        <v>1.3606997460846011</v>
      </c>
      <c r="AW86">
        <v>-0.23420213805147705</v>
      </c>
      <c r="AX86">
        <v>3.5628442931510997E-2</v>
      </c>
      <c r="AY86">
        <v>0.39218645116383999</v>
      </c>
      <c r="AZ86">
        <v>5.2069968175370018E-2</v>
      </c>
    </row>
    <row r="87" spans="2:52" x14ac:dyDescent="0.25">
      <c r="B87">
        <v>2049</v>
      </c>
      <c r="C87">
        <v>54.263163686666402</v>
      </c>
      <c r="D87">
        <v>25.060502681066634</v>
      </c>
      <c r="E87">
        <v>0.52089673333332076</v>
      </c>
      <c r="F87">
        <v>1.9033891859999996</v>
      </c>
      <c r="G87">
        <v>15.628647295999839</v>
      </c>
      <c r="H87">
        <v>5.3627217843333295</v>
      </c>
      <c r="I87">
        <v>7.7832024986666406</v>
      </c>
      <c r="J87">
        <v>12.788388016666673</v>
      </c>
      <c r="K87">
        <v>-9.1057725169599895</v>
      </c>
      <c r="L87">
        <v>28.642611374666672</v>
      </c>
      <c r="M87">
        <v>29.77046823533324</v>
      </c>
      <c r="N87">
        <v>4.0930423239999945</v>
      </c>
      <c r="O87">
        <v>3.1971096380000099</v>
      </c>
      <c r="P87">
        <v>4.5828218493333468</v>
      </c>
      <c r="Q87">
        <v>5.2891220906666403</v>
      </c>
      <c r="R87">
        <v>14.402561433333371</v>
      </c>
      <c r="T87">
        <v>-12.574779721128499</v>
      </c>
      <c r="U87">
        <v>15.234668320141996</v>
      </c>
      <c r="V87">
        <v>-0.89529471348209988</v>
      </c>
      <c r="W87">
        <v>0.92428667301562983</v>
      </c>
      <c r="X87">
        <v>7.7969853645024401</v>
      </c>
      <c r="Y87">
        <v>3.6903153037876297</v>
      </c>
      <c r="Z87">
        <v>5.3331890232078107</v>
      </c>
      <c r="AA87">
        <v>8.200016303974472</v>
      </c>
      <c r="AB87">
        <v>-9.1057725169599895</v>
      </c>
      <c r="AC87">
        <v>20.313667516630872</v>
      </c>
      <c r="AD87">
        <v>21.17039883643454</v>
      </c>
      <c r="AE87">
        <v>2.8816724443728043</v>
      </c>
      <c r="AF87">
        <v>1.67921303062109</v>
      </c>
      <c r="AG87">
        <v>2.7195892275057467</v>
      </c>
      <c r="AH87">
        <v>3.4016032844616806</v>
      </c>
      <c r="AI87">
        <v>8.2458839354326692</v>
      </c>
      <c r="AK87">
        <v>-28.055485773333299</v>
      </c>
      <c r="AL87">
        <v>5.359861909889041</v>
      </c>
      <c r="AM87">
        <v>-2.3114861602974894</v>
      </c>
      <c r="AN87">
        <v>-5.4815839968739954E-2</v>
      </c>
      <c r="AO87">
        <v>-6.1248076245866603</v>
      </c>
      <c r="AP87">
        <v>2.0179088232419398</v>
      </c>
      <c r="AQ87">
        <v>2.8831755477489605</v>
      </c>
      <c r="AR87">
        <v>3.6116445912822703</v>
      </c>
      <c r="AS87">
        <v>-9.1057725169599895</v>
      </c>
      <c r="AT87">
        <v>11.984723658595069</v>
      </c>
      <c r="AU87">
        <v>12.57032943753584</v>
      </c>
      <c r="AV87">
        <v>1.6703025647456038</v>
      </c>
      <c r="AW87">
        <v>0.16131642324215001</v>
      </c>
      <c r="AX87">
        <v>0.85635660567818572</v>
      </c>
      <c r="AY87">
        <v>1.5140844782567202</v>
      </c>
      <c r="AZ87">
        <v>2.0892064375321091</v>
      </c>
    </row>
    <row r="88" spans="2:52" x14ac:dyDescent="0.25">
      <c r="B88">
        <v>2050</v>
      </c>
      <c r="C88">
        <v>43.643364280000206</v>
      </c>
      <c r="D88">
        <v>26.552697901199924</v>
      </c>
      <c r="E88">
        <v>0.25721201133332983</v>
      </c>
      <c r="F88">
        <v>2.4745255093333403</v>
      </c>
      <c r="G88">
        <v>14.039970456666609</v>
      </c>
      <c r="H88">
        <v>4.4058367562666527</v>
      </c>
      <c r="I88">
        <v>5.9813923880000104</v>
      </c>
      <c r="J88">
        <v>12.233888612666698</v>
      </c>
      <c r="K88">
        <v>-10.315111345019439</v>
      </c>
      <c r="L88">
        <v>26.75536200733324</v>
      </c>
      <c r="M88">
        <v>26.104642810666636</v>
      </c>
      <c r="N88">
        <v>4.3928265918000013</v>
      </c>
      <c r="O88">
        <v>2.21655918066668</v>
      </c>
      <c r="P88">
        <v>3.547811132666657</v>
      </c>
      <c r="Q88">
        <v>3.2203601866666434</v>
      </c>
      <c r="R88">
        <v>13.1209899099998</v>
      </c>
      <c r="T88">
        <v>28.966450075260902</v>
      </c>
      <c r="U88">
        <v>17.143517936872339</v>
      </c>
      <c r="V88">
        <v>-0.78334045291423005</v>
      </c>
      <c r="W88">
        <v>1.4746414304549904</v>
      </c>
      <c r="X88">
        <v>7.4870823043493102</v>
      </c>
      <c r="Y88">
        <v>3.0222729818968133</v>
      </c>
      <c r="Z88">
        <v>4.05485825746252</v>
      </c>
      <c r="AA88">
        <v>8.0684160943312992</v>
      </c>
      <c r="AB88">
        <v>-15.6753616154133</v>
      </c>
      <c r="AC88">
        <v>19.051190864445239</v>
      </c>
      <c r="AD88">
        <v>18.547284786202436</v>
      </c>
      <c r="AE88">
        <v>3.1398349325060608</v>
      </c>
      <c r="AF88">
        <v>1.0963041112169103</v>
      </c>
      <c r="AG88">
        <v>2.0895445114446769</v>
      </c>
      <c r="AH88">
        <v>1.9448021675928531</v>
      </c>
      <c r="AI88">
        <v>7.8396446393019996</v>
      </c>
      <c r="AK88">
        <v>-41.420426774933297</v>
      </c>
      <c r="AL88">
        <v>7.7343379725449388</v>
      </c>
      <c r="AM88">
        <v>-1.8238929171617198</v>
      </c>
      <c r="AN88">
        <v>0.4747573515766601</v>
      </c>
      <c r="AO88">
        <v>-3.1752107095999902</v>
      </c>
      <c r="AP88">
        <v>1.6387092075269731</v>
      </c>
      <c r="AQ88">
        <v>2.1283241269250301</v>
      </c>
      <c r="AR88">
        <v>3.9029435759958009</v>
      </c>
      <c r="AS88">
        <v>-15.6753616154133</v>
      </c>
      <c r="AT88">
        <v>11.347019721557139</v>
      </c>
      <c r="AU88">
        <v>10.989926761738335</v>
      </c>
      <c r="AV88">
        <v>1.886843273212111</v>
      </c>
      <c r="AW88">
        <v>-2.3950958232829667E-2</v>
      </c>
      <c r="AX88">
        <v>0.63127789022267566</v>
      </c>
      <c r="AY88">
        <v>0.6692441485190429</v>
      </c>
      <c r="AZ88">
        <v>2.5582993686042799</v>
      </c>
    </row>
    <row r="89" spans="2:52" x14ac:dyDescent="0.25">
      <c r="C89">
        <f>SUM(C48:C88)</f>
        <v>1349.7556878050432</v>
      </c>
      <c r="T89">
        <f>SUM(T48:T88)</f>
        <v>1060.5188719198763</v>
      </c>
    </row>
    <row r="91" spans="2:52" x14ac:dyDescent="0.25"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  <c r="AX91" t="s">
        <v>78</v>
      </c>
      <c r="AY91" t="s">
        <v>78</v>
      </c>
      <c r="AZ91" t="s">
        <v>78</v>
      </c>
    </row>
    <row r="92" spans="2:52" x14ac:dyDescent="0.25">
      <c r="B92">
        <v>2010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2:52" x14ac:dyDescent="0.25">
      <c r="B93">
        <v>2011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2:52" x14ac:dyDescent="0.25">
      <c r="B94">
        <v>2012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2:52" x14ac:dyDescent="0.25">
      <c r="B95">
        <v>2013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2:52" x14ac:dyDescent="0.25">
      <c r="B96">
        <v>2014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2:52" x14ac:dyDescent="0.25">
      <c r="B97">
        <v>2015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2:52" x14ac:dyDescent="0.25">
      <c r="B98">
        <v>2016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2:52" x14ac:dyDescent="0.25">
      <c r="B99">
        <v>2017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2:52" x14ac:dyDescent="0.25">
      <c r="B100">
        <v>2018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2:52" x14ac:dyDescent="0.25">
      <c r="B101">
        <v>2019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2:52" x14ac:dyDescent="0.25">
      <c r="B102">
        <v>2020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2:52" x14ac:dyDescent="0.25">
      <c r="B103">
        <v>2021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2:52" x14ac:dyDescent="0.25">
      <c r="B104">
        <v>2022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2:52" x14ac:dyDescent="0.25"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2:52" x14ac:dyDescent="0.25">
      <c r="B106">
        <v>2024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2:52" x14ac:dyDescent="0.25">
      <c r="B107">
        <v>2025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2:52" x14ac:dyDescent="0.25">
      <c r="B108">
        <v>2026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2:52" x14ac:dyDescent="0.25">
      <c r="B109">
        <v>2027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2:52" x14ac:dyDescent="0.25">
      <c r="B110">
        <v>2028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2:52" x14ac:dyDescent="0.25">
      <c r="B111">
        <v>2029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2:52" x14ac:dyDescent="0.25">
      <c r="B112">
        <v>2030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2:52" x14ac:dyDescent="0.25">
      <c r="B113">
        <v>2031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2:52" x14ac:dyDescent="0.25">
      <c r="B114">
        <v>2032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2:52" x14ac:dyDescent="0.25">
      <c r="B115">
        <v>2033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2:52" x14ac:dyDescent="0.25">
      <c r="B116">
        <v>2034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2:52" x14ac:dyDescent="0.25">
      <c r="B117">
        <v>2035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2:52" x14ac:dyDescent="0.25">
      <c r="B118">
        <v>2036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2:52" x14ac:dyDescent="0.25">
      <c r="B119">
        <v>2037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2:52" x14ac:dyDescent="0.25">
      <c r="B120">
        <v>2038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2:52" x14ac:dyDescent="0.25">
      <c r="B121">
        <v>2039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2:52" x14ac:dyDescent="0.25">
      <c r="B122">
        <v>2040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2:52" x14ac:dyDescent="0.25">
      <c r="B123">
        <v>2041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2:52" x14ac:dyDescent="0.25">
      <c r="B124">
        <v>2042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2:52" x14ac:dyDescent="0.25">
      <c r="B125">
        <v>2043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2:52" x14ac:dyDescent="0.25">
      <c r="B126">
        <v>2044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2:52" x14ac:dyDescent="0.25">
      <c r="B127">
        <v>2045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1.9794846115278</v>
      </c>
      <c r="U127">
        <v>1.038470198715596</v>
      </c>
      <c r="V127">
        <v>0.40556612003668602</v>
      </c>
      <c r="W127">
        <v>0.10706347106257</v>
      </c>
      <c r="X127">
        <v>0.88052439020483497</v>
      </c>
      <c r="Y127">
        <v>2.4538041079964299E-2</v>
      </c>
      <c r="Z127">
        <v>0.10440937769495499</v>
      </c>
      <c r="AA127">
        <v>0.235283091768102</v>
      </c>
      <c r="AB127">
        <v>1.40948829884519</v>
      </c>
      <c r="AC127">
        <v>0.12887653159276</v>
      </c>
      <c r="AD127">
        <v>0.13672802484683799</v>
      </c>
      <c r="AE127">
        <v>2.9463601624898202E-2</v>
      </c>
      <c r="AF127">
        <v>0.104287457595988</v>
      </c>
      <c r="AG127">
        <v>2.77089308970178E-2</v>
      </c>
      <c r="AH127">
        <v>4.71331025751726E-2</v>
      </c>
      <c r="AI127">
        <v>0.32585417529406502</v>
      </c>
      <c r="AK127">
        <v>3.9589692230556</v>
      </c>
      <c r="AL127">
        <v>2.0769403974311889</v>
      </c>
      <c r="AM127">
        <v>0.81113224007337204</v>
      </c>
      <c r="AN127">
        <v>0.214126942125141</v>
      </c>
      <c r="AO127">
        <v>1.7610487804096699</v>
      </c>
      <c r="AP127">
        <v>4.9076082159928598E-2</v>
      </c>
      <c r="AQ127">
        <v>0.20881875538991099</v>
      </c>
      <c r="AR127">
        <v>0.470566183536205</v>
      </c>
      <c r="AS127">
        <v>2.8189765976903902</v>
      </c>
      <c r="AT127">
        <v>0.25775306318552099</v>
      </c>
      <c r="AU127">
        <v>0.27345604969367698</v>
      </c>
      <c r="AV127">
        <v>5.8927203249796403E-2</v>
      </c>
      <c r="AW127">
        <v>0.20857491519197599</v>
      </c>
      <c r="AX127">
        <v>5.5417861794035697E-2</v>
      </c>
      <c r="AY127">
        <v>9.42662051503452E-2</v>
      </c>
      <c r="AZ127">
        <v>0.65170835058813004</v>
      </c>
    </row>
    <row r="128" spans="2:52" x14ac:dyDescent="0.25">
      <c r="B128">
        <v>2046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2:52" x14ac:dyDescent="0.25">
      <c r="B129">
        <v>2047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2:52" x14ac:dyDescent="0.25">
      <c r="B130">
        <v>2048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2:52" x14ac:dyDescent="0.25">
      <c r="B131">
        <v>2049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2:52" x14ac:dyDescent="0.25">
      <c r="B132">
        <v>2050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2:52" x14ac:dyDescent="0.25">
      <c r="T133">
        <f>SUM(T118:T132)</f>
        <v>1.9794846115278</v>
      </c>
    </row>
    <row r="135" spans="2:52" x14ac:dyDescent="0.25">
      <c r="C135" t="s">
        <v>79</v>
      </c>
      <c r="D135" t="s">
        <v>79</v>
      </c>
      <c r="E135" t="s">
        <v>79</v>
      </c>
      <c r="F135" t="s">
        <v>79</v>
      </c>
      <c r="G135" t="s">
        <v>79</v>
      </c>
      <c r="H135" t="s">
        <v>79</v>
      </c>
      <c r="I135" t="s">
        <v>79</v>
      </c>
      <c r="J135" t="s">
        <v>79</v>
      </c>
      <c r="K135" t="s">
        <v>79</v>
      </c>
      <c r="L135" t="s">
        <v>79</v>
      </c>
      <c r="M135" t="s">
        <v>79</v>
      </c>
      <c r="N135" t="s">
        <v>79</v>
      </c>
      <c r="O135" t="s">
        <v>79</v>
      </c>
      <c r="P135" t="s">
        <v>79</v>
      </c>
      <c r="Q135" t="s">
        <v>79</v>
      </c>
      <c r="R135" t="s">
        <v>79</v>
      </c>
      <c r="T135" t="s">
        <v>79</v>
      </c>
      <c r="U135" t="s">
        <v>79</v>
      </c>
      <c r="V135" t="s">
        <v>79</v>
      </c>
      <c r="W135" t="s">
        <v>79</v>
      </c>
      <c r="X135" t="s">
        <v>79</v>
      </c>
      <c r="Y135" t="s">
        <v>79</v>
      </c>
      <c r="Z135" t="s">
        <v>79</v>
      </c>
      <c r="AA135" t="s">
        <v>79</v>
      </c>
      <c r="AB135" t="s">
        <v>79</v>
      </c>
      <c r="AC135" t="s">
        <v>79</v>
      </c>
      <c r="AD135" t="s">
        <v>79</v>
      </c>
      <c r="AE135" t="s">
        <v>79</v>
      </c>
      <c r="AF135" t="s">
        <v>79</v>
      </c>
      <c r="AG135" t="s">
        <v>79</v>
      </c>
      <c r="AH135" t="s">
        <v>79</v>
      </c>
      <c r="AI135" t="s">
        <v>79</v>
      </c>
      <c r="AK135" t="s">
        <v>79</v>
      </c>
      <c r="AL135" t="s">
        <v>79</v>
      </c>
      <c r="AM135" t="s">
        <v>79</v>
      </c>
      <c r="AN135" t="s">
        <v>79</v>
      </c>
      <c r="AO135" t="s">
        <v>79</v>
      </c>
      <c r="AP135" t="s">
        <v>79</v>
      </c>
      <c r="AQ135" t="s">
        <v>79</v>
      </c>
      <c r="AR135" t="s">
        <v>79</v>
      </c>
      <c r="AS135" t="s">
        <v>79</v>
      </c>
      <c r="AT135" t="s">
        <v>79</v>
      </c>
      <c r="AU135" t="s">
        <v>79</v>
      </c>
      <c r="AV135" t="s">
        <v>79</v>
      </c>
      <c r="AW135" t="s">
        <v>79</v>
      </c>
      <c r="AX135" t="s">
        <v>79</v>
      </c>
      <c r="AY135" t="s">
        <v>79</v>
      </c>
      <c r="AZ135" t="s">
        <v>79</v>
      </c>
    </row>
    <row r="136" spans="2:52" x14ac:dyDescent="0.25"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2:52" x14ac:dyDescent="0.25"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2:52" x14ac:dyDescent="0.25"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2:52" x14ac:dyDescent="0.25"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2:52" x14ac:dyDescent="0.25"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2:52" x14ac:dyDescent="0.25"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2:52" x14ac:dyDescent="0.25"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2:52" x14ac:dyDescent="0.25"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2:52" x14ac:dyDescent="0.25"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3:52" x14ac:dyDescent="0.25"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3:52" x14ac:dyDescent="0.25"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3:52" x14ac:dyDescent="0.25"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3:52" x14ac:dyDescent="0.25"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3:52" x14ac:dyDescent="0.25"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3:52" x14ac:dyDescent="0.25"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3:52" x14ac:dyDescent="0.25"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3:52" x14ac:dyDescent="0.25"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3:52" x14ac:dyDescent="0.25"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3:52" x14ac:dyDescent="0.25"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3:52" x14ac:dyDescent="0.25"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3:52" x14ac:dyDescent="0.25"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3:52" x14ac:dyDescent="0.25"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3:52" x14ac:dyDescent="0.25"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3:52" x14ac:dyDescent="0.25"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3:52" x14ac:dyDescent="0.25"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3:52" x14ac:dyDescent="0.25"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3:52" x14ac:dyDescent="0.25"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3:52" x14ac:dyDescent="0.25"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3:52" x14ac:dyDescent="0.25"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3:52" x14ac:dyDescent="0.25"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3:52" x14ac:dyDescent="0.25">
      <c r="C166">
        <v>0.57593783440000001</v>
      </c>
      <c r="D166">
        <v>22.531415253599999</v>
      </c>
      <c r="E166">
        <v>3.5353197000000001</v>
      </c>
      <c r="F166">
        <v>0.27890398960000001</v>
      </c>
      <c r="G166">
        <v>8.2688662400000001E-2</v>
      </c>
      <c r="H166">
        <v>0.2231434088</v>
      </c>
      <c r="I166">
        <v>0.64073507519999995</v>
      </c>
      <c r="J166">
        <v>7.3275269599999998E-2</v>
      </c>
      <c r="K166">
        <v>2.8913394368000001</v>
      </c>
      <c r="L166">
        <v>0.13604442559999999</v>
      </c>
      <c r="M166">
        <v>4.3544656799999998E-2</v>
      </c>
      <c r="N166">
        <v>0</v>
      </c>
      <c r="O166">
        <v>0</v>
      </c>
      <c r="P166">
        <v>2.30884256E-2</v>
      </c>
      <c r="Q166">
        <v>1.99939056E-2</v>
      </c>
      <c r="R166">
        <v>0.14456995759999999</v>
      </c>
      <c r="T166">
        <v>0.57593783440000001</v>
      </c>
      <c r="U166">
        <v>22.531415253599999</v>
      </c>
      <c r="V166">
        <v>3.5353197000000001</v>
      </c>
      <c r="W166">
        <v>0.27890398960000001</v>
      </c>
      <c r="X166">
        <v>8.2688662400000001E-2</v>
      </c>
      <c r="Y166">
        <v>0.2231434088</v>
      </c>
      <c r="Z166">
        <v>0.64073507519999995</v>
      </c>
      <c r="AA166">
        <v>7.3275269599999998E-2</v>
      </c>
      <c r="AB166">
        <v>2.8913394368000001</v>
      </c>
      <c r="AC166">
        <v>0.13604442559999999</v>
      </c>
      <c r="AD166">
        <v>4.3544656799999998E-2</v>
      </c>
      <c r="AE166">
        <v>0</v>
      </c>
      <c r="AF166">
        <v>0</v>
      </c>
      <c r="AG166">
        <v>2.30884256E-2</v>
      </c>
      <c r="AH166">
        <v>1.99939056E-2</v>
      </c>
      <c r="AI166">
        <v>0.14456995759999999</v>
      </c>
      <c r="AK166">
        <v>0.57593783440000001</v>
      </c>
      <c r="AL166">
        <v>22.531415253599999</v>
      </c>
      <c r="AM166">
        <v>3.5353197000000001</v>
      </c>
      <c r="AN166">
        <v>0.27890398960000001</v>
      </c>
      <c r="AO166">
        <v>8.2688662400000001E-2</v>
      </c>
      <c r="AP166">
        <v>0.2231434088</v>
      </c>
      <c r="AQ166">
        <v>0.64073507519999995</v>
      </c>
      <c r="AR166">
        <v>7.3275269599999998E-2</v>
      </c>
      <c r="AS166">
        <v>2.8913394368000001</v>
      </c>
      <c r="AT166">
        <v>0.13604442559999999</v>
      </c>
      <c r="AU166">
        <v>4.3544656799999998E-2</v>
      </c>
      <c r="AV166">
        <v>0</v>
      </c>
      <c r="AW166">
        <v>0</v>
      </c>
      <c r="AX166">
        <v>2.30884256E-2</v>
      </c>
      <c r="AY166">
        <v>1.99939056E-2</v>
      </c>
      <c r="AZ166">
        <v>0.14456995759999999</v>
      </c>
    </row>
    <row r="167" spans="3:52" x14ac:dyDescent="0.25">
      <c r="C167">
        <v>0.88057171996266603</v>
      </c>
      <c r="D167">
        <v>9.5578523870239991</v>
      </c>
      <c r="E167">
        <v>0</v>
      </c>
      <c r="F167">
        <v>0.40849382953066599</v>
      </c>
      <c r="G167">
        <v>0.340246778549333</v>
      </c>
      <c r="H167">
        <v>0.129080733125333</v>
      </c>
      <c r="I167">
        <v>0</v>
      </c>
      <c r="J167">
        <v>2.2155495397333299E-2</v>
      </c>
      <c r="K167">
        <v>0.30964071064533299</v>
      </c>
      <c r="L167">
        <v>0</v>
      </c>
      <c r="M167">
        <v>4.0108514512000003E-2</v>
      </c>
      <c r="N167">
        <v>0</v>
      </c>
      <c r="O167">
        <v>0</v>
      </c>
      <c r="P167">
        <v>0</v>
      </c>
      <c r="Q167">
        <v>0</v>
      </c>
      <c r="R167">
        <v>2.0830078117333301E-2</v>
      </c>
      <c r="T167">
        <v>0.88057171996266603</v>
      </c>
      <c r="U167">
        <v>9.5578523870239991</v>
      </c>
      <c r="V167">
        <v>0</v>
      </c>
      <c r="W167">
        <v>0.40849382953066599</v>
      </c>
      <c r="X167">
        <v>0.340246778549333</v>
      </c>
      <c r="Y167">
        <v>0.129080733125333</v>
      </c>
      <c r="Z167">
        <v>0</v>
      </c>
      <c r="AA167">
        <v>2.2155495397333299E-2</v>
      </c>
      <c r="AB167">
        <v>0.30964071064533299</v>
      </c>
      <c r="AC167">
        <v>0</v>
      </c>
      <c r="AD167">
        <v>4.0108514512000003E-2</v>
      </c>
      <c r="AE167">
        <v>0</v>
      </c>
      <c r="AF167">
        <v>0</v>
      </c>
      <c r="AG167">
        <v>0</v>
      </c>
      <c r="AH167">
        <v>0</v>
      </c>
      <c r="AI167">
        <v>2.0830078117333301E-2</v>
      </c>
      <c r="AK167">
        <v>0.88057171996266603</v>
      </c>
      <c r="AL167">
        <v>9.5578523870239991</v>
      </c>
      <c r="AM167">
        <v>0</v>
      </c>
      <c r="AN167">
        <v>0.40849382953066599</v>
      </c>
      <c r="AO167">
        <v>0.340246778549333</v>
      </c>
      <c r="AP167">
        <v>0.129080733125333</v>
      </c>
      <c r="AQ167">
        <v>0</v>
      </c>
      <c r="AR167">
        <v>2.2155495397333299E-2</v>
      </c>
      <c r="AS167">
        <v>0.30964071064533299</v>
      </c>
      <c r="AT167">
        <v>0</v>
      </c>
      <c r="AU167">
        <v>4.0108514512000003E-2</v>
      </c>
      <c r="AV167">
        <v>0</v>
      </c>
      <c r="AW167">
        <v>0</v>
      </c>
      <c r="AX167">
        <v>0</v>
      </c>
      <c r="AY167">
        <v>0</v>
      </c>
      <c r="AZ167">
        <v>2.0830078117333301E-2</v>
      </c>
    </row>
    <row r="168" spans="3:52" x14ac:dyDescent="0.25">
      <c r="C168">
        <v>1.8387884944586601</v>
      </c>
      <c r="D168">
        <v>11.657847671503932</v>
      </c>
      <c r="E168">
        <v>0.58961062267999997</v>
      </c>
      <c r="F168">
        <v>0.35046599239466603</v>
      </c>
      <c r="G168">
        <v>0.54732902175466602</v>
      </c>
      <c r="H168">
        <v>0.13882344746133299</v>
      </c>
      <c r="I168">
        <v>0</v>
      </c>
      <c r="J168">
        <v>0.21800209082133301</v>
      </c>
      <c r="K168">
        <v>1.5236992132746601</v>
      </c>
      <c r="L168">
        <v>0</v>
      </c>
      <c r="M168">
        <v>6.2083058090666603E-2</v>
      </c>
      <c r="N168">
        <v>0</v>
      </c>
      <c r="O168">
        <v>0</v>
      </c>
      <c r="P168">
        <v>0</v>
      </c>
      <c r="Q168">
        <v>8.2864551899733303E-3</v>
      </c>
      <c r="R168">
        <v>0.22939437597333301</v>
      </c>
      <c r="T168">
        <v>1.8387884944586601</v>
      </c>
      <c r="U168">
        <v>11.657847671503932</v>
      </c>
      <c r="V168">
        <v>0.58961062267999997</v>
      </c>
      <c r="W168">
        <v>0.35046599239466603</v>
      </c>
      <c r="X168">
        <v>0.54732902175466602</v>
      </c>
      <c r="Y168">
        <v>0.13882344746133299</v>
      </c>
      <c r="Z168">
        <v>0</v>
      </c>
      <c r="AA168">
        <v>0.21800209082133301</v>
      </c>
      <c r="AB168">
        <v>1.5236992132746601</v>
      </c>
      <c r="AC168">
        <v>0</v>
      </c>
      <c r="AD168">
        <v>6.2083058090666603E-2</v>
      </c>
      <c r="AE168">
        <v>0</v>
      </c>
      <c r="AF168">
        <v>0</v>
      </c>
      <c r="AG168">
        <v>0</v>
      </c>
      <c r="AH168">
        <v>8.2864551899733303E-3</v>
      </c>
      <c r="AI168">
        <v>0.22939437597333301</v>
      </c>
      <c r="AK168">
        <v>1.8387884944586601</v>
      </c>
      <c r="AL168">
        <v>11.657847671503932</v>
      </c>
      <c r="AM168">
        <v>0.58961062267999997</v>
      </c>
      <c r="AN168">
        <v>0.35046599239466603</v>
      </c>
      <c r="AO168">
        <v>0.54732902175466602</v>
      </c>
      <c r="AP168">
        <v>0.13882344746133299</v>
      </c>
      <c r="AQ168">
        <v>0</v>
      </c>
      <c r="AR168">
        <v>0.21800209082133301</v>
      </c>
      <c r="AS168">
        <v>1.5236992132746601</v>
      </c>
      <c r="AT168">
        <v>0</v>
      </c>
      <c r="AU168">
        <v>6.2083058090666603E-2</v>
      </c>
      <c r="AV168">
        <v>0</v>
      </c>
      <c r="AW168">
        <v>0</v>
      </c>
      <c r="AX168">
        <v>0</v>
      </c>
      <c r="AY168">
        <v>8.2864551899733303E-3</v>
      </c>
      <c r="AZ168">
        <v>0.22939437597333301</v>
      </c>
    </row>
    <row r="169" spans="3:52" x14ac:dyDescent="0.25">
      <c r="C169">
        <v>4.7106149549119998</v>
      </c>
      <c r="D169">
        <v>10.245786039882667</v>
      </c>
      <c r="E169">
        <v>4.4770481043466601</v>
      </c>
      <c r="F169">
        <v>0.54632583436799997</v>
      </c>
      <c r="G169">
        <v>0.65218350446933304</v>
      </c>
      <c r="H169">
        <v>0.36139614082133298</v>
      </c>
      <c r="I169">
        <v>0.22712202320806901</v>
      </c>
      <c r="J169">
        <v>0.36035709683733302</v>
      </c>
      <c r="K169">
        <v>2.8202337845386598</v>
      </c>
      <c r="L169">
        <v>4.4171196471276498E-4</v>
      </c>
      <c r="M169">
        <v>9.3676889728000007E-2</v>
      </c>
      <c r="N169">
        <v>0</v>
      </c>
      <c r="O169">
        <v>2.3707272000000001E-3</v>
      </c>
      <c r="P169">
        <v>0</v>
      </c>
      <c r="Q169">
        <v>1.6059162826666602E-2</v>
      </c>
      <c r="R169">
        <v>0.34906210273600002</v>
      </c>
      <c r="T169">
        <v>4.7106149549119998</v>
      </c>
      <c r="U169">
        <v>10.245786039882667</v>
      </c>
      <c r="V169">
        <v>4.4770481043466601</v>
      </c>
      <c r="W169">
        <v>0.54632583436799997</v>
      </c>
      <c r="X169">
        <v>0.65218350446933304</v>
      </c>
      <c r="Y169">
        <v>0.36139614082133298</v>
      </c>
      <c r="Z169">
        <v>0.22712202320806901</v>
      </c>
      <c r="AA169">
        <v>0.36035709683733302</v>
      </c>
      <c r="AB169">
        <v>2.8202337845386598</v>
      </c>
      <c r="AC169">
        <v>4.4171196471276498E-4</v>
      </c>
      <c r="AD169">
        <v>9.3676889728000007E-2</v>
      </c>
      <c r="AE169">
        <v>0</v>
      </c>
      <c r="AF169">
        <v>2.3707272000000001E-3</v>
      </c>
      <c r="AG169">
        <v>0</v>
      </c>
      <c r="AH169">
        <v>1.6059162826666602E-2</v>
      </c>
      <c r="AI169">
        <v>0.34906210273600002</v>
      </c>
      <c r="AK169">
        <v>4.7106149549119998</v>
      </c>
      <c r="AL169">
        <v>10.245786039882667</v>
      </c>
      <c r="AM169">
        <v>4.4770481043466601</v>
      </c>
      <c r="AN169">
        <v>0.54632583436799997</v>
      </c>
      <c r="AO169">
        <v>0.65218350446933304</v>
      </c>
      <c r="AP169">
        <v>0.36139614082133298</v>
      </c>
      <c r="AQ169">
        <v>0.22712202320806901</v>
      </c>
      <c r="AR169">
        <v>0.36035709683733302</v>
      </c>
      <c r="AS169">
        <v>2.8202337845386598</v>
      </c>
      <c r="AT169">
        <v>4.4171196471276498E-4</v>
      </c>
      <c r="AU169">
        <v>9.3676889728000007E-2</v>
      </c>
      <c r="AV169">
        <v>0</v>
      </c>
      <c r="AW169">
        <v>2.3707272000000001E-3</v>
      </c>
      <c r="AX169">
        <v>0</v>
      </c>
      <c r="AY169">
        <v>1.6059162826666602E-2</v>
      </c>
      <c r="AZ169">
        <v>0.34906210273600002</v>
      </c>
    </row>
    <row r="170" spans="3:52" x14ac:dyDescent="0.25">
      <c r="C170">
        <v>8.7242294619893297</v>
      </c>
      <c r="D170">
        <v>14.698804704111959</v>
      </c>
      <c r="E170">
        <v>7.7615997574933298</v>
      </c>
      <c r="F170">
        <v>0.65472648347733298</v>
      </c>
      <c r="G170">
        <v>0.95570078928533297</v>
      </c>
      <c r="H170">
        <v>0.48630319252799997</v>
      </c>
      <c r="I170">
        <v>0.66156254612266596</v>
      </c>
      <c r="J170">
        <v>0.32174621537600001</v>
      </c>
      <c r="K170">
        <v>5.4246468135733297</v>
      </c>
      <c r="L170">
        <v>0.49573822418666602</v>
      </c>
      <c r="M170">
        <v>0.269775404362666</v>
      </c>
      <c r="N170">
        <v>8.9399544000000001E-3</v>
      </c>
      <c r="O170">
        <v>6.059152848E-3</v>
      </c>
      <c r="P170">
        <v>0</v>
      </c>
      <c r="Q170">
        <v>5.7889542815999999E-2</v>
      </c>
      <c r="R170">
        <v>0.43280146215999998</v>
      </c>
      <c r="T170">
        <v>8.7242294619893297</v>
      </c>
      <c r="U170">
        <v>14.698804704111959</v>
      </c>
      <c r="V170">
        <v>7.7615997574933298</v>
      </c>
      <c r="W170">
        <v>0.65472648347733298</v>
      </c>
      <c r="X170">
        <v>0.95570078928533297</v>
      </c>
      <c r="Y170">
        <v>0.48630319252799997</v>
      </c>
      <c r="Z170">
        <v>0.66156254612266596</v>
      </c>
      <c r="AA170">
        <v>0.32174621537600001</v>
      </c>
      <c r="AB170">
        <v>5.4246468135733297</v>
      </c>
      <c r="AC170">
        <v>0.49573822418666602</v>
      </c>
      <c r="AD170">
        <v>0.269775404362666</v>
      </c>
      <c r="AE170">
        <v>8.9399544000000001E-3</v>
      </c>
      <c r="AF170">
        <v>6.059152848E-3</v>
      </c>
      <c r="AG170">
        <v>0</v>
      </c>
      <c r="AH170">
        <v>5.7889542815999999E-2</v>
      </c>
      <c r="AI170">
        <v>0.43280146215999998</v>
      </c>
      <c r="AK170">
        <v>8.7242294619893297</v>
      </c>
      <c r="AL170">
        <v>14.698804704111959</v>
      </c>
      <c r="AM170">
        <v>7.7615997574933298</v>
      </c>
      <c r="AN170">
        <v>0.65472648347733298</v>
      </c>
      <c r="AO170">
        <v>0.95570078928533297</v>
      </c>
      <c r="AP170">
        <v>0.48630319252799997</v>
      </c>
      <c r="AQ170">
        <v>0.66156254612266596</v>
      </c>
      <c r="AR170">
        <v>0.32174621537600001</v>
      </c>
      <c r="AS170">
        <v>5.4246468135733297</v>
      </c>
      <c r="AT170">
        <v>0.49573822418666602</v>
      </c>
      <c r="AU170">
        <v>0.269775404362666</v>
      </c>
      <c r="AV170">
        <v>8.9399544000000001E-3</v>
      </c>
      <c r="AW170">
        <v>6.059152848E-3</v>
      </c>
      <c r="AX170">
        <v>0</v>
      </c>
      <c r="AY170">
        <v>5.7889542815999999E-2</v>
      </c>
      <c r="AZ170">
        <v>0.43280146215999998</v>
      </c>
    </row>
    <row r="171" spans="3:52" x14ac:dyDescent="0.25">
      <c r="C171">
        <v>13.1780429652266</v>
      </c>
      <c r="D171">
        <v>19.050460101679931</v>
      </c>
      <c r="E171">
        <v>11.255417846026599</v>
      </c>
      <c r="F171">
        <v>0.94219125284266603</v>
      </c>
      <c r="G171">
        <v>0.84429158242133295</v>
      </c>
      <c r="H171">
        <v>0.77016007382399998</v>
      </c>
      <c r="I171">
        <v>1.1420447774239999</v>
      </c>
      <c r="J171">
        <v>0.93560819830399999</v>
      </c>
      <c r="K171">
        <v>8.6887959955199996</v>
      </c>
      <c r="L171">
        <v>0.70544513415466603</v>
      </c>
      <c r="M171">
        <v>0.22000161580800001</v>
      </c>
      <c r="N171">
        <v>0.108722118896</v>
      </c>
      <c r="O171">
        <v>2.7407719434666598E-2</v>
      </c>
      <c r="P171">
        <v>0</v>
      </c>
      <c r="Q171">
        <v>2.94098841653333E-2</v>
      </c>
      <c r="R171">
        <v>1.1372447696746599</v>
      </c>
      <c r="T171">
        <v>13.1780429652266</v>
      </c>
      <c r="U171">
        <v>19.050460101679931</v>
      </c>
      <c r="V171">
        <v>11.255417846026599</v>
      </c>
      <c r="W171">
        <v>0.94219125284266603</v>
      </c>
      <c r="X171">
        <v>0.84429158242133295</v>
      </c>
      <c r="Y171">
        <v>0.77016007382399998</v>
      </c>
      <c r="Z171">
        <v>1.1420447774239999</v>
      </c>
      <c r="AA171">
        <v>0.93560819830399999</v>
      </c>
      <c r="AB171">
        <v>8.6887959955199996</v>
      </c>
      <c r="AC171">
        <v>0.70544513415466603</v>
      </c>
      <c r="AD171">
        <v>0.22000161580800001</v>
      </c>
      <c r="AE171">
        <v>0.108722118896</v>
      </c>
      <c r="AF171">
        <v>2.7407719434666598E-2</v>
      </c>
      <c r="AG171">
        <v>0</v>
      </c>
      <c r="AH171">
        <v>2.94098841653333E-2</v>
      </c>
      <c r="AI171">
        <v>1.1372447696746599</v>
      </c>
      <c r="AK171">
        <v>13.1780429652266</v>
      </c>
      <c r="AL171">
        <v>19.050460101679931</v>
      </c>
      <c r="AM171">
        <v>11.255417846026599</v>
      </c>
      <c r="AN171">
        <v>0.94219125284266603</v>
      </c>
      <c r="AO171">
        <v>0.84429158242133295</v>
      </c>
      <c r="AP171">
        <v>0.77016007382399998</v>
      </c>
      <c r="AQ171">
        <v>1.1420447774239999</v>
      </c>
      <c r="AR171">
        <v>0.93560819830399999</v>
      </c>
      <c r="AS171">
        <v>8.6887959955199996</v>
      </c>
      <c r="AT171">
        <v>0.70544513415466603</v>
      </c>
      <c r="AU171">
        <v>0.22000161580800001</v>
      </c>
      <c r="AV171">
        <v>0.108722118896</v>
      </c>
      <c r="AW171">
        <v>2.7407719434666598E-2</v>
      </c>
      <c r="AX171">
        <v>0</v>
      </c>
      <c r="AY171">
        <v>2.94098841653333E-2</v>
      </c>
      <c r="AZ171">
        <v>1.1372447696746599</v>
      </c>
    </row>
    <row r="172" spans="3:52" x14ac:dyDescent="0.25">
      <c r="C172">
        <v>27.514431390186601</v>
      </c>
      <c r="D172">
        <v>11.8541581820266</v>
      </c>
      <c r="E172">
        <v>11.420320973919999</v>
      </c>
      <c r="F172">
        <v>0.60244134529600002</v>
      </c>
      <c r="G172">
        <v>3.1940231825386598</v>
      </c>
      <c r="H172">
        <v>0.218790916933333</v>
      </c>
      <c r="I172">
        <v>0.92010493819200001</v>
      </c>
      <c r="J172">
        <v>2.1317254205120002</v>
      </c>
      <c r="K172">
        <v>12.1529956068799</v>
      </c>
      <c r="L172">
        <v>1.15216783541866</v>
      </c>
      <c r="M172">
        <v>0.39715402557866603</v>
      </c>
      <c r="N172">
        <v>0.28730087889066602</v>
      </c>
      <c r="O172">
        <v>0.101205349205333</v>
      </c>
      <c r="P172">
        <v>3.5352056782872502E-3</v>
      </c>
      <c r="Q172">
        <v>0.19673111725866599</v>
      </c>
      <c r="R172">
        <v>1.26387966290133</v>
      </c>
      <c r="T172">
        <v>27.514431390186601</v>
      </c>
      <c r="U172">
        <v>11.8541581820266</v>
      </c>
      <c r="V172">
        <v>11.420320973919999</v>
      </c>
      <c r="W172">
        <v>0.60244134529600002</v>
      </c>
      <c r="X172">
        <v>3.1940231825386598</v>
      </c>
      <c r="Y172">
        <v>0.218790916933333</v>
      </c>
      <c r="Z172">
        <v>0.92010493819200001</v>
      </c>
      <c r="AA172">
        <v>2.1317254205120002</v>
      </c>
      <c r="AB172">
        <v>12.1529956068799</v>
      </c>
      <c r="AC172">
        <v>1.15216783541866</v>
      </c>
      <c r="AD172">
        <v>0.39715402557866603</v>
      </c>
      <c r="AE172">
        <v>0.28730087889066602</v>
      </c>
      <c r="AF172">
        <v>0.101205349205333</v>
      </c>
      <c r="AG172">
        <v>3.5352056782872502E-3</v>
      </c>
      <c r="AH172">
        <v>0.19673111725866599</v>
      </c>
      <c r="AI172">
        <v>1.26387966290133</v>
      </c>
      <c r="AK172">
        <v>27.514431390186601</v>
      </c>
      <c r="AL172">
        <v>11.8541581820266</v>
      </c>
      <c r="AM172">
        <v>11.420320973919999</v>
      </c>
      <c r="AN172">
        <v>0.60244134529600002</v>
      </c>
      <c r="AO172">
        <v>3.1940231825386598</v>
      </c>
      <c r="AP172">
        <v>0.218790916933333</v>
      </c>
      <c r="AQ172">
        <v>0.92010493819200001</v>
      </c>
      <c r="AR172">
        <v>2.1317254205120002</v>
      </c>
      <c r="AS172">
        <v>12.1529956068799</v>
      </c>
      <c r="AT172">
        <v>1.15216783541866</v>
      </c>
      <c r="AU172">
        <v>0.39715402557866603</v>
      </c>
      <c r="AV172">
        <v>0.28730087889066602</v>
      </c>
      <c r="AW172">
        <v>0.101205349205333</v>
      </c>
      <c r="AX172">
        <v>3.5352056782872502E-3</v>
      </c>
      <c r="AY172">
        <v>0.19673111725866599</v>
      </c>
      <c r="AZ172">
        <v>1.26387966290133</v>
      </c>
    </row>
    <row r="173" spans="3:52" x14ac:dyDescent="0.25">
      <c r="C173">
        <v>38.456929266026599</v>
      </c>
      <c r="D173">
        <v>5.4953706427679991</v>
      </c>
      <c r="E173">
        <v>5.5514237688533203</v>
      </c>
      <c r="F173">
        <v>0.44913770913599899</v>
      </c>
      <c r="G173">
        <v>5.8421076257226598</v>
      </c>
      <c r="H173">
        <v>0.236654561226666</v>
      </c>
      <c r="I173">
        <v>1.0634840157866601</v>
      </c>
      <c r="J173">
        <v>0.417485655647999</v>
      </c>
      <c r="K173">
        <v>7.9094895044266602</v>
      </c>
      <c r="L173">
        <v>1.675734849968</v>
      </c>
      <c r="M173">
        <v>0.42346372742933303</v>
      </c>
      <c r="N173">
        <v>1.2768783553066601</v>
      </c>
      <c r="O173">
        <v>1.08586518194666</v>
      </c>
      <c r="P173">
        <v>4.6213732693333297E-3</v>
      </c>
      <c r="Q173">
        <v>0.22730776980266601</v>
      </c>
      <c r="R173">
        <v>2.31539013673066</v>
      </c>
      <c r="T173">
        <v>38.456929266026599</v>
      </c>
      <c r="U173">
        <v>5.4953706427679991</v>
      </c>
      <c r="V173">
        <v>5.5514237688533203</v>
      </c>
      <c r="W173">
        <v>0.44913770913599899</v>
      </c>
      <c r="X173">
        <v>5.8421076257226598</v>
      </c>
      <c r="Y173">
        <v>0.236654561226666</v>
      </c>
      <c r="Z173">
        <v>1.0634840157866601</v>
      </c>
      <c r="AA173">
        <v>0.417485655647999</v>
      </c>
      <c r="AB173">
        <v>7.9094895044266602</v>
      </c>
      <c r="AC173">
        <v>1.675734849968</v>
      </c>
      <c r="AD173">
        <v>0.42346372742933303</v>
      </c>
      <c r="AE173">
        <v>1.2768783553066601</v>
      </c>
      <c r="AF173">
        <v>1.08586518194666</v>
      </c>
      <c r="AG173">
        <v>4.6213732693333297E-3</v>
      </c>
      <c r="AH173">
        <v>0.22730776980266601</v>
      </c>
      <c r="AI173">
        <v>2.31539013673066</v>
      </c>
      <c r="AK173">
        <v>38.456929266026599</v>
      </c>
      <c r="AL173">
        <v>5.4953706427679991</v>
      </c>
      <c r="AM173">
        <v>5.5514237688533203</v>
      </c>
      <c r="AN173">
        <v>0.44913770913599899</v>
      </c>
      <c r="AO173">
        <v>5.8421076257226598</v>
      </c>
      <c r="AP173">
        <v>0.236654561226666</v>
      </c>
      <c r="AQ173">
        <v>1.0634840157866601</v>
      </c>
      <c r="AR173">
        <v>0.417485655647999</v>
      </c>
      <c r="AS173">
        <v>7.9094895044266602</v>
      </c>
      <c r="AT173">
        <v>1.675734849968</v>
      </c>
      <c r="AU173">
        <v>0.42346372742933303</v>
      </c>
      <c r="AV173">
        <v>1.2768783553066601</v>
      </c>
      <c r="AW173">
        <v>1.08586518194666</v>
      </c>
      <c r="AX173">
        <v>4.6213732693333297E-3</v>
      </c>
      <c r="AY173">
        <v>0.22730776980266601</v>
      </c>
      <c r="AZ173">
        <v>2.31539013673066</v>
      </c>
    </row>
    <row r="174" spans="3:52" x14ac:dyDescent="0.25">
      <c r="C174">
        <v>30.104104650666599</v>
      </c>
      <c r="D174">
        <v>6.5008401708319923</v>
      </c>
      <c r="E174">
        <v>10.82825106112</v>
      </c>
      <c r="F174">
        <v>0.70632311829333305</v>
      </c>
      <c r="G174">
        <v>5.9495729499199896</v>
      </c>
      <c r="H174">
        <v>0.123731650117333</v>
      </c>
      <c r="I174">
        <v>0.94366286984533299</v>
      </c>
      <c r="J174">
        <v>0.52835776629866704</v>
      </c>
      <c r="K174">
        <v>8.81997026405333</v>
      </c>
      <c r="L174">
        <v>2.3680893698613299</v>
      </c>
      <c r="M174">
        <v>0.85991595485333305</v>
      </c>
      <c r="N174">
        <v>0.66649175041599895</v>
      </c>
      <c r="O174">
        <v>0.98585616295466605</v>
      </c>
      <c r="P174">
        <v>0</v>
      </c>
      <c r="Q174">
        <v>1.56764716327466</v>
      </c>
      <c r="R174">
        <v>2.5820599156053299</v>
      </c>
      <c r="T174">
        <v>30.104104650666599</v>
      </c>
      <c r="U174">
        <v>6.5008401708319923</v>
      </c>
      <c r="V174">
        <v>10.82825106112</v>
      </c>
      <c r="W174">
        <v>0.70632311829333305</v>
      </c>
      <c r="X174">
        <v>5.9495729499199896</v>
      </c>
      <c r="Y174">
        <v>0.123731650117333</v>
      </c>
      <c r="Z174">
        <v>0.94366286984533299</v>
      </c>
      <c r="AA174">
        <v>0.52835776629866704</v>
      </c>
      <c r="AB174">
        <v>8.81997026405333</v>
      </c>
      <c r="AC174">
        <v>2.3680893698613299</v>
      </c>
      <c r="AD174">
        <v>0.85991595485333305</v>
      </c>
      <c r="AE174">
        <v>0.66649175041599895</v>
      </c>
      <c r="AF174">
        <v>0.98585616295466605</v>
      </c>
      <c r="AG174">
        <v>0</v>
      </c>
      <c r="AH174">
        <v>1.56764716327466</v>
      </c>
      <c r="AI174">
        <v>2.5820599156053299</v>
      </c>
      <c r="AK174">
        <v>30.104104650666599</v>
      </c>
      <c r="AL174">
        <v>6.5008401708319923</v>
      </c>
      <c r="AM174">
        <v>10.82825106112</v>
      </c>
      <c r="AN174">
        <v>0.70632311829333305</v>
      </c>
      <c r="AO174">
        <v>5.9495729499199896</v>
      </c>
      <c r="AP174">
        <v>0.123731650117333</v>
      </c>
      <c r="AQ174">
        <v>0.94366286984533299</v>
      </c>
      <c r="AR174">
        <v>0.52835776629866704</v>
      </c>
      <c r="AS174">
        <v>8.81997026405333</v>
      </c>
      <c r="AT174">
        <v>2.3680893698613299</v>
      </c>
      <c r="AU174">
        <v>0.85991595485333305</v>
      </c>
      <c r="AV174">
        <v>0.66649175041599895</v>
      </c>
      <c r="AW174">
        <v>0.98585616295466605</v>
      </c>
      <c r="AX174">
        <v>0</v>
      </c>
      <c r="AY174">
        <v>1.56764716327466</v>
      </c>
      <c r="AZ174">
        <v>2.5820599156053299</v>
      </c>
    </row>
    <row r="175" spans="3:52" x14ac:dyDescent="0.25">
      <c r="C175">
        <v>28.055485773333299</v>
      </c>
      <c r="D175">
        <v>22.071964283221259</v>
      </c>
      <c r="E175">
        <v>7.4916137062933297</v>
      </c>
      <c r="F175">
        <v>3.1124502849920002</v>
      </c>
      <c r="G175">
        <v>6.1248076245866603</v>
      </c>
      <c r="H175">
        <v>0.32458991999999998</v>
      </c>
      <c r="I175">
        <v>3.03932812641066</v>
      </c>
      <c r="J175">
        <v>6.6739337156373297</v>
      </c>
      <c r="K175">
        <v>9.1057725169599895</v>
      </c>
      <c r="L175">
        <v>1.49010903104533</v>
      </c>
      <c r="M175">
        <v>1.9903511102826601</v>
      </c>
      <c r="N175">
        <v>0.51511879668266602</v>
      </c>
      <c r="O175">
        <v>2.09732311940799</v>
      </c>
      <c r="P175">
        <v>2.0469747960533299E-2</v>
      </c>
      <c r="Q175">
        <v>1.550349631552</v>
      </c>
      <c r="R175">
        <v>5.9394867499733301</v>
      </c>
      <c r="T175">
        <v>28.055485773333299</v>
      </c>
      <c r="U175">
        <v>22.071964283221259</v>
      </c>
      <c r="V175">
        <v>7.4916137062933297</v>
      </c>
      <c r="W175">
        <v>3.1124502849920002</v>
      </c>
      <c r="X175">
        <v>6.1248076245866603</v>
      </c>
      <c r="Y175">
        <v>0.32458991999999998</v>
      </c>
      <c r="Z175">
        <v>3.03932812641066</v>
      </c>
      <c r="AA175">
        <v>6.6739337156373297</v>
      </c>
      <c r="AB175">
        <v>9.1057725169599895</v>
      </c>
      <c r="AC175">
        <v>1.49010903104533</v>
      </c>
      <c r="AD175">
        <v>1.9903511102826601</v>
      </c>
      <c r="AE175">
        <v>0.51511879668266602</v>
      </c>
      <c r="AF175">
        <v>2.09732311940799</v>
      </c>
      <c r="AG175">
        <v>2.0469747960533299E-2</v>
      </c>
      <c r="AH175">
        <v>1.550349631552</v>
      </c>
      <c r="AI175">
        <v>5.9394867499733301</v>
      </c>
      <c r="AK175">
        <v>28.055485773333299</v>
      </c>
      <c r="AL175">
        <v>22.071964283221259</v>
      </c>
      <c r="AM175">
        <v>7.4916137062933297</v>
      </c>
      <c r="AN175">
        <v>3.1124502849920002</v>
      </c>
      <c r="AO175">
        <v>6.1248076245866603</v>
      </c>
      <c r="AP175">
        <v>0.32458991999999998</v>
      </c>
      <c r="AQ175">
        <v>3.03932812641066</v>
      </c>
      <c r="AR175">
        <v>6.6739337156373297</v>
      </c>
      <c r="AS175">
        <v>9.1057725169599895</v>
      </c>
      <c r="AT175">
        <v>1.49010903104533</v>
      </c>
      <c r="AU175">
        <v>1.9903511102826601</v>
      </c>
      <c r="AV175">
        <v>0.51511879668266602</v>
      </c>
      <c r="AW175">
        <v>2.09732311940799</v>
      </c>
      <c r="AX175">
        <v>2.0469747960533299E-2</v>
      </c>
      <c r="AY175">
        <v>1.550349631552</v>
      </c>
      <c r="AZ175">
        <v>5.9394867499733301</v>
      </c>
    </row>
    <row r="176" spans="3:52" x14ac:dyDescent="0.25">
      <c r="C176">
        <v>41.420426774933297</v>
      </c>
      <c r="D176">
        <v>18.51888945904</v>
      </c>
      <c r="E176">
        <v>4.0831467616533299</v>
      </c>
      <c r="F176">
        <v>2.67837568927466</v>
      </c>
      <c r="G176">
        <v>3.1752107095999902</v>
      </c>
      <c r="H176">
        <v>8.2841177002666896E-2</v>
      </c>
      <c r="I176">
        <v>3.5012963187200001</v>
      </c>
      <c r="J176">
        <v>14.2860153882666</v>
      </c>
      <c r="K176">
        <v>15.6753616154133</v>
      </c>
      <c r="L176">
        <v>1.1922096027786599</v>
      </c>
      <c r="M176">
        <v>0.66845847116266599</v>
      </c>
      <c r="N176">
        <v>0.36731700614399898</v>
      </c>
      <c r="O176">
        <v>3.0802806185226599</v>
      </c>
      <c r="P176">
        <v>1.5949918485333298E-2</v>
      </c>
      <c r="Q176">
        <v>0.87812874106666705</v>
      </c>
      <c r="R176">
        <v>3.45139056432</v>
      </c>
      <c r="T176">
        <v>41.420426774933297</v>
      </c>
      <c r="U176">
        <v>18.51888945904</v>
      </c>
      <c r="V176">
        <v>4.0831467616533299</v>
      </c>
      <c r="W176">
        <v>2.67837568927466</v>
      </c>
      <c r="X176">
        <v>3.1752107095999902</v>
      </c>
      <c r="Y176">
        <v>8.2841177002666896E-2</v>
      </c>
      <c r="Z176">
        <v>3.5012963187200001</v>
      </c>
      <c r="AA176">
        <v>14.2860153882666</v>
      </c>
      <c r="AB176">
        <v>15.6753616154133</v>
      </c>
      <c r="AC176">
        <v>1.1922096027786599</v>
      </c>
      <c r="AD176">
        <v>0.66845847116266599</v>
      </c>
      <c r="AE176">
        <v>0.36731700614399898</v>
      </c>
      <c r="AF176">
        <v>3.0802806185226599</v>
      </c>
      <c r="AG176">
        <v>1.5949918485333298E-2</v>
      </c>
      <c r="AH176">
        <v>0.87812874106666705</v>
      </c>
      <c r="AI176">
        <v>3.45139056432</v>
      </c>
      <c r="AK176">
        <v>41.420426774933297</v>
      </c>
      <c r="AL176">
        <v>18.51888945904</v>
      </c>
      <c r="AM176">
        <v>4.0831467616533299</v>
      </c>
      <c r="AN176">
        <v>2.67837568927466</v>
      </c>
      <c r="AO176">
        <v>3.1752107095999902</v>
      </c>
      <c r="AP176">
        <v>8.2841177002666896E-2</v>
      </c>
      <c r="AQ176">
        <v>3.5012963187200001</v>
      </c>
      <c r="AR176">
        <v>14.2860153882666</v>
      </c>
      <c r="AS176">
        <v>15.6753616154133</v>
      </c>
      <c r="AT176">
        <v>1.1922096027786599</v>
      </c>
      <c r="AU176">
        <v>0.66845847116266599</v>
      </c>
      <c r="AV176">
        <v>0.36731700614399898</v>
      </c>
      <c r="AW176">
        <v>3.0802806185226599</v>
      </c>
      <c r="AX176">
        <v>1.5949918485333298E-2</v>
      </c>
      <c r="AY176">
        <v>0.87812874106666705</v>
      </c>
      <c r="AZ176">
        <v>3.45139056432</v>
      </c>
    </row>
    <row r="177" spans="3:20" x14ac:dyDescent="0.25">
      <c r="C177">
        <f>SUM(C166:C176)</f>
        <v>195.45956328609566</v>
      </c>
      <c r="T177">
        <f>SUM(T166:T176)</f>
        <v>195.45956328609566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FB6F-C8F6-46C4-873E-FD99406DE8A0}">
  <dimension ref="B3:AZ176"/>
  <sheetViews>
    <sheetView topLeftCell="AW1" workbookViewId="0">
      <selection activeCell="BW40" sqref="BW40"/>
    </sheetView>
  </sheetViews>
  <sheetFormatPr defaultRowHeight="13.8" x14ac:dyDescent="0.25"/>
  <sheetData>
    <row r="3" spans="3:52" x14ac:dyDescent="0.25"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</row>
    <row r="4" spans="3:52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3:52" x14ac:dyDescent="0.2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3:52" x14ac:dyDescent="0.2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3:5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3:52" x14ac:dyDescent="0.25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3:52" x14ac:dyDescent="0.25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3:52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3:52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3:52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3:52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3:52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3:52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3:52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3:52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3:52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3:52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3:5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3:5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3:5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3:5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3:52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3.04243963832986</v>
      </c>
      <c r="U24">
        <v>1.786706511214776</v>
      </c>
      <c r="V24">
        <v>0.71605432193576801</v>
      </c>
      <c r="W24">
        <v>0.152729001473419</v>
      </c>
      <c r="X24">
        <v>1.30634607604233</v>
      </c>
      <c r="Y24">
        <v>4.0430355342689801E-2</v>
      </c>
      <c r="Z24">
        <v>0.18596799280805901</v>
      </c>
      <c r="AA24">
        <v>0.43793887674713</v>
      </c>
      <c r="AB24">
        <v>1.4102130067682599</v>
      </c>
      <c r="AC24">
        <v>0.22786788850081599</v>
      </c>
      <c r="AD24">
        <v>0.297449909533468</v>
      </c>
      <c r="AE24">
        <v>5.27690931279323E-2</v>
      </c>
      <c r="AF24">
        <v>0.198737458163076</v>
      </c>
      <c r="AG24">
        <v>0.147864746484169</v>
      </c>
      <c r="AH24">
        <v>9.4014733987747706E-2</v>
      </c>
      <c r="AI24">
        <v>0.58052727885731603</v>
      </c>
      <c r="AK24">
        <v>6.0848792766597199</v>
      </c>
      <c r="AL24">
        <v>3.5734130224295617</v>
      </c>
      <c r="AM24">
        <v>1.43210864387153</v>
      </c>
      <c r="AN24">
        <v>0.305458002946839</v>
      </c>
      <c r="AO24">
        <v>2.6126921520846702</v>
      </c>
      <c r="AP24">
        <v>8.0860710685379603E-2</v>
      </c>
      <c r="AQ24">
        <v>0.37193598561611901</v>
      </c>
      <c r="AR24">
        <v>0.875877753494261</v>
      </c>
      <c r="AS24">
        <v>2.8204260135365198</v>
      </c>
      <c r="AT24">
        <v>0.45573577700163298</v>
      </c>
      <c r="AU24">
        <v>0.59489981906693601</v>
      </c>
      <c r="AV24">
        <v>0.105538186255864</v>
      </c>
      <c r="AW24">
        <v>0.39747491632615201</v>
      </c>
      <c r="AX24">
        <v>0.295729492968339</v>
      </c>
      <c r="AY24">
        <v>0.188029467975495</v>
      </c>
      <c r="AZ24">
        <v>1.1610545577146301</v>
      </c>
    </row>
    <row r="25" spans="3:52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5.0679908348476799</v>
      </c>
      <c r="U25">
        <v>2.7911906879255408</v>
      </c>
      <c r="V25">
        <v>1.15785910245917</v>
      </c>
      <c r="W25">
        <v>0.26636744835146797</v>
      </c>
      <c r="X25">
        <v>2.24446727469177</v>
      </c>
      <c r="Y25">
        <v>8.8618689619350904E-2</v>
      </c>
      <c r="Z25">
        <v>0.30223380877448602</v>
      </c>
      <c r="AA25">
        <v>0.76838515575768596</v>
      </c>
      <c r="AB25">
        <v>2.8252993688563102</v>
      </c>
      <c r="AC25">
        <v>0.43254558241704</v>
      </c>
      <c r="AD25">
        <v>0.67916359793571901</v>
      </c>
      <c r="AE25">
        <v>9.2852190637303503E-2</v>
      </c>
      <c r="AF25">
        <v>0.34086723994843698</v>
      </c>
      <c r="AG25">
        <v>0.40623902917745502</v>
      </c>
      <c r="AH25">
        <v>0.19202716396751701</v>
      </c>
      <c r="AI25">
        <v>1.0002998244226</v>
      </c>
      <c r="AK25">
        <v>10.135981669695299</v>
      </c>
      <c r="AL25">
        <v>5.5823813758510816</v>
      </c>
      <c r="AM25">
        <v>2.31571820491834</v>
      </c>
      <c r="AN25">
        <v>0.53273489670293706</v>
      </c>
      <c r="AO25">
        <v>4.48893454938354</v>
      </c>
      <c r="AP25">
        <v>0.177237379238701</v>
      </c>
      <c r="AQ25">
        <v>0.60446761754897305</v>
      </c>
      <c r="AR25">
        <v>1.5367703115153699</v>
      </c>
      <c r="AS25">
        <v>5.6505987377126203</v>
      </c>
      <c r="AT25">
        <v>0.86509116483408099</v>
      </c>
      <c r="AU25">
        <v>1.35832719587143</v>
      </c>
      <c r="AV25">
        <v>0.18570438127460701</v>
      </c>
      <c r="AW25">
        <v>0.68173447989687497</v>
      </c>
      <c r="AX25">
        <v>0.81247805835491005</v>
      </c>
      <c r="AY25">
        <v>0.38405432793503402</v>
      </c>
      <c r="AZ25">
        <v>2.0005996488452</v>
      </c>
    </row>
    <row r="26" spans="3:52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7.7385773780454299</v>
      </c>
      <c r="U26">
        <v>4.0177123188044126</v>
      </c>
      <c r="V26">
        <v>1.79492497415304</v>
      </c>
      <c r="W26">
        <v>0.447385118239989</v>
      </c>
      <c r="X26">
        <v>3.5574356657472901</v>
      </c>
      <c r="Y26">
        <v>0.16192362382082601</v>
      </c>
      <c r="Z26">
        <v>0.46382832907265298</v>
      </c>
      <c r="AA26">
        <v>1.26583676977183</v>
      </c>
      <c r="AB26">
        <v>5.5416774558899098</v>
      </c>
      <c r="AC26">
        <v>0.74970697176275902</v>
      </c>
      <c r="AD26">
        <v>1.35680947977704</v>
      </c>
      <c r="AE26">
        <v>0.154282248394469</v>
      </c>
      <c r="AF26">
        <v>0.54583787721905497</v>
      </c>
      <c r="AG26">
        <v>0.82337710926846996</v>
      </c>
      <c r="AH26">
        <v>0.35221951640587701</v>
      </c>
      <c r="AI26">
        <v>1.6265754058412301</v>
      </c>
      <c r="AK26">
        <v>15.477154756090799</v>
      </c>
      <c r="AL26">
        <v>7.8198105946976177</v>
      </c>
      <c r="AM26">
        <v>3.58984994830608</v>
      </c>
      <c r="AN26">
        <v>0.894770236479979</v>
      </c>
      <c r="AO26">
        <v>7.1148713314945899</v>
      </c>
      <c r="AP26">
        <v>0.32384724764165301</v>
      </c>
      <c r="AQ26">
        <v>0.92765665814530696</v>
      </c>
      <c r="AR26">
        <v>2.53167353954366</v>
      </c>
      <c r="AS26">
        <v>11.0833549117798</v>
      </c>
      <c r="AT26">
        <v>1.4994139435255101</v>
      </c>
      <c r="AU26">
        <v>2.7136189595540801</v>
      </c>
      <c r="AV26">
        <v>0.30856449678893899</v>
      </c>
      <c r="AW26">
        <v>1.0916757544381099</v>
      </c>
      <c r="AX26">
        <v>1.6467542185369399</v>
      </c>
      <c r="AY26">
        <v>0.70443903281175402</v>
      </c>
      <c r="AZ26">
        <v>3.2531508116824601</v>
      </c>
    </row>
    <row r="27" spans="3:52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11.511890433576401</v>
      </c>
      <c r="U27">
        <v>5.7098748790408784</v>
      </c>
      <c r="V27">
        <v>2.66284956993628</v>
      </c>
      <c r="W27">
        <v>0.72866247877915902</v>
      </c>
      <c r="X27">
        <v>5.7099645887262902</v>
      </c>
      <c r="Y27">
        <v>0.29123278172095002</v>
      </c>
      <c r="Z27">
        <v>0.69696470039889102</v>
      </c>
      <c r="AA27">
        <v>1.9678056943717801</v>
      </c>
      <c r="AB27">
        <v>10.3023797062753</v>
      </c>
      <c r="AC27">
        <v>1.2065858456056999</v>
      </c>
      <c r="AD27">
        <v>2.3233622103335301</v>
      </c>
      <c r="AE27">
        <v>0.24258312408768901</v>
      </c>
      <c r="AF27">
        <v>0.81640400795980606</v>
      </c>
      <c r="AG27">
        <v>1.3533036328330501</v>
      </c>
      <c r="AH27">
        <v>0.61777341775140404</v>
      </c>
      <c r="AI27">
        <v>2.5806208012877101</v>
      </c>
      <c r="AK27">
        <v>23.023780867152901</v>
      </c>
      <c r="AL27">
        <v>7.3464804801727803</v>
      </c>
      <c r="AM27">
        <v>5.3256991398725697</v>
      </c>
      <c r="AN27">
        <v>1.45732495755831</v>
      </c>
      <c r="AO27">
        <v>11.4199291774525</v>
      </c>
      <c r="AP27">
        <v>0.58246556344190104</v>
      </c>
      <c r="AQ27">
        <v>1.39392940079778</v>
      </c>
      <c r="AR27">
        <v>3.93561138874357</v>
      </c>
      <c r="AS27">
        <v>20.6047594125506</v>
      </c>
      <c r="AT27">
        <v>2.4131716912113998</v>
      </c>
      <c r="AU27">
        <v>4.6467244206670602</v>
      </c>
      <c r="AV27">
        <v>0.48516624817537901</v>
      </c>
      <c r="AW27">
        <v>1.6328080159196099</v>
      </c>
      <c r="AX27">
        <v>2.70660726566611</v>
      </c>
      <c r="AY27">
        <v>1.2355468355028001</v>
      </c>
      <c r="AZ27">
        <v>5.1612416025754202</v>
      </c>
    </row>
    <row r="28" spans="3:52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16.378213407654101</v>
      </c>
      <c r="U28">
        <v>7.1059376960610123</v>
      </c>
      <c r="V28">
        <v>3.8170967289472499</v>
      </c>
      <c r="W28">
        <v>1.0495871108691699</v>
      </c>
      <c r="X28">
        <v>9.0798364272333796</v>
      </c>
      <c r="Y28">
        <v>0.48388752980990202</v>
      </c>
      <c r="Z28">
        <v>0.98844954016031705</v>
      </c>
      <c r="AA28">
        <v>2.9350405345447399</v>
      </c>
      <c r="AB28">
        <v>17.086621132749901</v>
      </c>
      <c r="AC28">
        <v>1.78210977822822</v>
      </c>
      <c r="AD28">
        <v>3.67153103993255</v>
      </c>
      <c r="AE28">
        <v>0.361812227751801</v>
      </c>
      <c r="AF28">
        <v>1.16095816524254</v>
      </c>
      <c r="AG28">
        <v>2.1812540962453801</v>
      </c>
      <c r="AH28">
        <v>0.90897008116370404</v>
      </c>
      <c r="AI28">
        <v>3.95713850445342</v>
      </c>
      <c r="AK28">
        <v>32.756426815308302</v>
      </c>
      <c r="AL28">
        <v>7.1382933380567106</v>
      </c>
      <c r="AM28">
        <v>7.6341934578944999</v>
      </c>
      <c r="AN28">
        <v>2.0991742217383398</v>
      </c>
      <c r="AO28">
        <v>18.159672854466699</v>
      </c>
      <c r="AP28">
        <v>0.96777505961980403</v>
      </c>
      <c r="AQ28">
        <v>1.9768990803206301</v>
      </c>
      <c r="AR28">
        <v>5.8700810690894798</v>
      </c>
      <c r="AS28">
        <v>34.173242265499802</v>
      </c>
      <c r="AT28">
        <v>3.5642195564564401</v>
      </c>
      <c r="AU28">
        <v>7.3430620798651098</v>
      </c>
      <c r="AV28">
        <v>0.72362445550360299</v>
      </c>
      <c r="AW28">
        <v>2.3219163304850898</v>
      </c>
      <c r="AX28">
        <v>4.36250819249077</v>
      </c>
      <c r="AY28">
        <v>1.8179401623274001</v>
      </c>
      <c r="AZ28">
        <v>7.9142770089068497</v>
      </c>
    </row>
    <row r="29" spans="3:52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22.220759672027199</v>
      </c>
      <c r="U29">
        <v>10.2685183262363</v>
      </c>
      <c r="V29">
        <v>4.6311263772215598</v>
      </c>
      <c r="W29">
        <v>1.4018063496836399</v>
      </c>
      <c r="X29">
        <v>12.750904044951399</v>
      </c>
      <c r="Y29">
        <v>0.66411377096729096</v>
      </c>
      <c r="Z29">
        <v>1.3090841265911699</v>
      </c>
      <c r="AA29">
        <v>4.0556147362472403</v>
      </c>
      <c r="AB29">
        <v>26.888072807088498</v>
      </c>
      <c r="AC29">
        <v>2.4859192990688999</v>
      </c>
      <c r="AD29">
        <v>5.2892909848308802</v>
      </c>
      <c r="AE29">
        <v>0.49946520115817999</v>
      </c>
      <c r="AF29">
        <v>1.52731324879618</v>
      </c>
      <c r="AG29">
        <v>3.2140995270739001</v>
      </c>
      <c r="AH29">
        <v>1.4207025635797299</v>
      </c>
      <c r="AI29">
        <v>6.2006322147706801</v>
      </c>
      <c r="AK29">
        <v>44.441519344054399</v>
      </c>
      <c r="AL29">
        <v>21.706914566641601</v>
      </c>
      <c r="AM29">
        <v>4.6477320584431796</v>
      </c>
      <c r="AN29">
        <v>2.8036126993672799</v>
      </c>
      <c r="AO29">
        <v>25.501808089902902</v>
      </c>
      <c r="AP29">
        <v>1.3282275419345799</v>
      </c>
      <c r="AQ29">
        <v>2.1582674493003799</v>
      </c>
      <c r="AR29">
        <v>8.1112294724944896</v>
      </c>
      <c r="AS29">
        <v>53.776145614177103</v>
      </c>
      <c r="AT29">
        <v>4.9718385981377997</v>
      </c>
      <c r="AU29">
        <v>10.5785819696617</v>
      </c>
      <c r="AV29">
        <v>0.99893040231636099</v>
      </c>
      <c r="AW29">
        <v>2.6365520874913302</v>
      </c>
      <c r="AX29">
        <v>6.42819905414781</v>
      </c>
      <c r="AY29">
        <v>2.8414051271594598</v>
      </c>
      <c r="AZ29">
        <v>12.4012644295413</v>
      </c>
    </row>
    <row r="30" spans="3:52" x14ac:dyDescent="0.2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28.847235959937301</v>
      </c>
      <c r="U30">
        <v>14.137177115464677</v>
      </c>
      <c r="V30">
        <v>0</v>
      </c>
      <c r="W30">
        <v>1.7632193524790101</v>
      </c>
      <c r="X30">
        <v>17.639452997948901</v>
      </c>
      <c r="Y30">
        <v>0.94162737584449396</v>
      </c>
      <c r="Z30">
        <v>1.6801765887558</v>
      </c>
      <c r="AA30">
        <v>5.4575263582446798</v>
      </c>
      <c r="AB30">
        <v>37.292153248826097</v>
      </c>
      <c r="AC30">
        <v>3.3826720542846802</v>
      </c>
      <c r="AD30">
        <v>7.5172464880217804</v>
      </c>
      <c r="AE30">
        <v>0.67578449963024101</v>
      </c>
      <c r="AF30">
        <v>2.1799970327290801</v>
      </c>
      <c r="AG30">
        <v>4.3466822204043103</v>
      </c>
      <c r="AH30">
        <v>2.1677472976530101</v>
      </c>
      <c r="AI30">
        <v>9.5752131822199793</v>
      </c>
      <c r="AK30">
        <v>45.837567171613898</v>
      </c>
      <c r="AL30">
        <v>27.838629413843485</v>
      </c>
      <c r="AM30">
        <v>0</v>
      </c>
      <c r="AN30">
        <v>2.7042934148819899</v>
      </c>
      <c r="AO30">
        <v>35.278905995897802</v>
      </c>
      <c r="AP30">
        <v>1.8832547516889799</v>
      </c>
      <c r="AQ30">
        <v>2.1094974118142802</v>
      </c>
      <c r="AR30">
        <v>10.915052716489299</v>
      </c>
      <c r="AS30">
        <v>74.584306497652307</v>
      </c>
      <c r="AT30">
        <v>6.7653441085693604</v>
      </c>
      <c r="AU30">
        <v>15.0344929760435</v>
      </c>
      <c r="AV30">
        <v>1.35156899926048</v>
      </c>
      <c r="AW30">
        <v>4.7752652866394696</v>
      </c>
      <c r="AX30">
        <v>8.6933644408086295</v>
      </c>
      <c r="AY30">
        <v>4.3354945953060202</v>
      </c>
      <c r="AZ30">
        <v>19.150426364439902</v>
      </c>
    </row>
    <row r="31" spans="3:52" x14ac:dyDescent="0.2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36.169024540393799</v>
      </c>
      <c r="U31">
        <v>21.355274572653578</v>
      </c>
      <c r="V31">
        <v>0</v>
      </c>
      <c r="W31">
        <v>1.8836924112594799</v>
      </c>
      <c r="X31">
        <v>21.6668592846049</v>
      </c>
      <c r="Y31">
        <v>1.35275712985177</v>
      </c>
      <c r="Z31">
        <v>2.0331577969656802</v>
      </c>
      <c r="AA31">
        <v>7.1972158769314296</v>
      </c>
      <c r="AB31">
        <v>48.129377656585099</v>
      </c>
      <c r="AC31">
        <v>4.3981940146512004</v>
      </c>
      <c r="AD31">
        <v>10.007848485939</v>
      </c>
      <c r="AE31">
        <v>0.85708460747626602</v>
      </c>
      <c r="AF31">
        <v>3.1468148206002202</v>
      </c>
      <c r="AG31">
        <v>5.6183272243669897</v>
      </c>
      <c r="AH31">
        <v>2.7755842359404901</v>
      </c>
      <c r="AI31">
        <v>12.963720739399999</v>
      </c>
      <c r="AK31">
        <v>56.314639209491702</v>
      </c>
      <c r="AL31">
        <v>37.732466754252371</v>
      </c>
      <c r="AM31">
        <v>0</v>
      </c>
      <c r="AN31">
        <v>1.8880429592346499</v>
      </c>
      <c r="AO31">
        <v>43.3337185692099</v>
      </c>
      <c r="AP31">
        <v>2.7055142597035502</v>
      </c>
      <c r="AQ31">
        <v>2.1643147644889802</v>
      </c>
      <c r="AR31">
        <v>14.394431753862801</v>
      </c>
      <c r="AS31">
        <v>96.258755313170198</v>
      </c>
      <c r="AT31">
        <v>8.7963880293024097</v>
      </c>
      <c r="AU31">
        <v>20.015696971878</v>
      </c>
      <c r="AV31">
        <v>1.7141692149525301</v>
      </c>
      <c r="AW31">
        <v>6.2935963113259898</v>
      </c>
      <c r="AX31">
        <v>11.2366544487339</v>
      </c>
      <c r="AY31">
        <v>5.5511684718809802</v>
      </c>
      <c r="AZ31">
        <v>25.927441478799999</v>
      </c>
    </row>
    <row r="32" spans="3:52" x14ac:dyDescent="0.2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v>44.783004647970799</v>
      </c>
      <c r="U32">
        <v>18.766669177816571</v>
      </c>
      <c r="V32">
        <v>12.296106983936101</v>
      </c>
      <c r="W32">
        <v>1.0080300072753501</v>
      </c>
      <c r="X32">
        <v>23.671845698058299</v>
      </c>
      <c r="Y32">
        <v>1.49356200800705</v>
      </c>
      <c r="Z32">
        <v>2.4803093952370499</v>
      </c>
      <c r="AA32">
        <v>8.9059484326784002</v>
      </c>
      <c r="AB32">
        <v>55.814189383827397</v>
      </c>
      <c r="AC32">
        <v>5.5768061952013701</v>
      </c>
      <c r="AD32">
        <v>12.6787597653886</v>
      </c>
      <c r="AE32">
        <v>1.03840603178571</v>
      </c>
      <c r="AF32">
        <v>3.8833550378826298</v>
      </c>
      <c r="AG32">
        <v>6.4555975392540699</v>
      </c>
      <c r="AH32">
        <v>3.1484538679026501</v>
      </c>
      <c r="AI32">
        <v>16.802878209371901</v>
      </c>
      <c r="AK32">
        <v>83.564941194763804</v>
      </c>
      <c r="AL32">
        <v>21.17939934743951</v>
      </c>
      <c r="AM32">
        <v>12.348919062489299</v>
      </c>
      <c r="AN32">
        <v>1.0126276074663101</v>
      </c>
      <c r="AO32">
        <v>33.714016488073099</v>
      </c>
      <c r="AP32">
        <v>2.9871240160140999</v>
      </c>
      <c r="AQ32">
        <v>3.7551624996064201</v>
      </c>
      <c r="AR32">
        <v>17.8118968653568</v>
      </c>
      <c r="AS32">
        <v>111.628378767654</v>
      </c>
      <c r="AT32">
        <v>11.153612390402699</v>
      </c>
      <c r="AU32">
        <v>25.357519530777299</v>
      </c>
      <c r="AV32">
        <v>2.0768120635714298</v>
      </c>
      <c r="AW32">
        <v>7.7666765235805499</v>
      </c>
      <c r="AX32">
        <v>12.911195078508101</v>
      </c>
      <c r="AY32">
        <v>6.2969077358053003</v>
      </c>
      <c r="AZ32">
        <v>33.605756418743901</v>
      </c>
    </row>
    <row r="33" spans="3:52" x14ac:dyDescent="0.2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v>48.832550978551502</v>
      </c>
      <c r="U33">
        <v>2.98754712848485</v>
      </c>
      <c r="V33">
        <v>19.947348264579301</v>
      </c>
      <c r="W33">
        <v>1.7566157963391</v>
      </c>
      <c r="X33">
        <v>24.575891770668001</v>
      </c>
      <c r="Y33">
        <v>1.5086379291974299</v>
      </c>
      <c r="Z33">
        <v>2.6246721705407401</v>
      </c>
      <c r="AA33">
        <v>9.8501364186231193</v>
      </c>
      <c r="AB33">
        <v>63.121524190228897</v>
      </c>
      <c r="AC33">
        <v>6.67090316512623</v>
      </c>
      <c r="AD33">
        <v>13.7175815790316</v>
      </c>
      <c r="AE33">
        <v>1.21473398557204</v>
      </c>
      <c r="AF33">
        <v>4.0402804921600097</v>
      </c>
      <c r="AG33">
        <v>6.6568670825225196</v>
      </c>
      <c r="AH33">
        <v>3.3882918385246299</v>
      </c>
      <c r="AI33">
        <v>18.131217636732998</v>
      </c>
      <c r="AK33">
        <v>83.409209345332599</v>
      </c>
      <c r="AL33">
        <v>6.7225212311147704</v>
      </c>
      <c r="AM33">
        <v>22.703450420088799</v>
      </c>
      <c r="AN33">
        <v>1.7614606430236901</v>
      </c>
      <c r="AO33">
        <v>28.976052145166602</v>
      </c>
      <c r="AP33">
        <v>2.4327035546558302</v>
      </c>
      <c r="AQ33">
        <v>3.5158614557462</v>
      </c>
      <c r="AR33">
        <v>19.700272837246199</v>
      </c>
      <c r="AS33">
        <v>126.243048380457</v>
      </c>
      <c r="AT33">
        <v>13.3418063302524</v>
      </c>
      <c r="AU33">
        <v>27.435163158063201</v>
      </c>
      <c r="AV33">
        <v>2.4294679711440801</v>
      </c>
      <c r="AW33">
        <v>7.9157348053850303</v>
      </c>
      <c r="AX33">
        <v>10.469672077071699</v>
      </c>
      <c r="AY33">
        <v>6.4724761501986201</v>
      </c>
      <c r="AZ33">
        <v>36.262435273466103</v>
      </c>
    </row>
    <row r="34" spans="3:52" x14ac:dyDescent="0.25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v>48.400572572423997</v>
      </c>
      <c r="U34">
        <v>22.985414176734587</v>
      </c>
      <c r="V34">
        <v>9.9617517287348605</v>
      </c>
      <c r="W34">
        <v>1.1132366580231401</v>
      </c>
      <c r="X34">
        <v>24.7945710921028</v>
      </c>
      <c r="Y34">
        <v>1.85201599716954</v>
      </c>
      <c r="Z34">
        <v>2.6894365230121799</v>
      </c>
      <c r="AA34">
        <v>10.5429097738163</v>
      </c>
      <c r="AB34">
        <v>67.229431141154393</v>
      </c>
      <c r="AC34">
        <v>7.4061498251490701</v>
      </c>
      <c r="AD34">
        <v>13.4412199157663</v>
      </c>
      <c r="AE34">
        <v>1.20942443441307</v>
      </c>
      <c r="AF34">
        <v>4.0100566868618301</v>
      </c>
      <c r="AG34">
        <v>6.0703544797996596</v>
      </c>
      <c r="AH34">
        <v>3.2293049973935402</v>
      </c>
      <c r="AI34">
        <v>17.057395829934102</v>
      </c>
      <c r="AK34">
        <v>76.392475038913503</v>
      </c>
      <c r="AL34">
        <v>25.754756563754619</v>
      </c>
      <c r="AM34">
        <v>18.264410045976899</v>
      </c>
      <c r="AN34">
        <v>1.1183289564654899</v>
      </c>
      <c r="AO34">
        <v>32.327177126712201</v>
      </c>
      <c r="AP34">
        <v>4.2847052008122004</v>
      </c>
      <c r="AQ34">
        <v>4.5993040525749498</v>
      </c>
      <c r="AR34">
        <v>21.085819547632699</v>
      </c>
      <c r="AS34">
        <v>134.45886228230799</v>
      </c>
      <c r="AT34">
        <v>14.812299650298099</v>
      </c>
      <c r="AU34">
        <v>25.393546923587099</v>
      </c>
      <c r="AV34">
        <v>2.2765998263630798</v>
      </c>
      <c r="AW34">
        <v>6.9645095548227003</v>
      </c>
      <c r="AX34">
        <v>6.6997426328738197</v>
      </c>
      <c r="AY34">
        <v>4.9742921080607596</v>
      </c>
      <c r="AZ34">
        <v>31.923069081701499</v>
      </c>
    </row>
    <row r="35" spans="3:52" x14ac:dyDescent="0.25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v>52.123049600472498</v>
      </c>
      <c r="U35">
        <v>24.01577151388307</v>
      </c>
      <c r="V35">
        <v>0</v>
      </c>
      <c r="W35">
        <v>5.4121870425564698</v>
      </c>
      <c r="X35">
        <v>28.4867943164057</v>
      </c>
      <c r="Y35">
        <v>2.3059867750586802</v>
      </c>
      <c r="Z35">
        <v>3.4157332336612001</v>
      </c>
      <c r="AA35">
        <v>13.0036875102987</v>
      </c>
      <c r="AB35">
        <v>73.775736384920805</v>
      </c>
      <c r="AC35">
        <v>8.6954756049186201</v>
      </c>
      <c r="AD35">
        <v>14.0740328207134</v>
      </c>
      <c r="AE35">
        <v>1.3874076280138701</v>
      </c>
      <c r="AF35">
        <v>4.47754683447027</v>
      </c>
      <c r="AG35">
        <v>6.1549926085766398</v>
      </c>
      <c r="AH35">
        <v>3.71310913206842</v>
      </c>
      <c r="AI35">
        <v>15.403844846083199</v>
      </c>
      <c r="AK35">
        <v>107.899044824051</v>
      </c>
      <c r="AL35">
        <v>29.238591483439279</v>
      </c>
      <c r="AM35">
        <v>0</v>
      </c>
      <c r="AN35">
        <v>5.41752700901558</v>
      </c>
      <c r="AO35">
        <v>60.149934980875599</v>
      </c>
      <c r="AP35">
        <v>4.6119475431385997</v>
      </c>
      <c r="AQ35">
        <v>8.4843845351184406</v>
      </c>
      <c r="AR35">
        <v>26.0073750205975</v>
      </c>
      <c r="AS35">
        <v>147.55147276984101</v>
      </c>
      <c r="AT35">
        <v>17.390951209837201</v>
      </c>
      <c r="AU35">
        <v>29.627027633676299</v>
      </c>
      <c r="AV35">
        <v>2.91611549737758</v>
      </c>
      <c r="AW35">
        <v>10.1413268845172</v>
      </c>
      <c r="AX35">
        <v>9.5828771211294992</v>
      </c>
      <c r="AY35">
        <v>8.2983472215488998</v>
      </c>
      <c r="AZ35">
        <v>25.606177222798902</v>
      </c>
    </row>
    <row r="36" spans="3:52" x14ac:dyDescent="0.2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v>43.732382817365497</v>
      </c>
      <c r="U36">
        <v>16.539898280496679</v>
      </c>
      <c r="V36">
        <v>0</v>
      </c>
      <c r="W36">
        <v>2.5415941005790499</v>
      </c>
      <c r="X36">
        <v>24.324639493594901</v>
      </c>
      <c r="Y36">
        <v>2.8144190553697599</v>
      </c>
      <c r="Z36">
        <v>3.3522430626310298</v>
      </c>
      <c r="AA36">
        <v>9.9964029773398408</v>
      </c>
      <c r="AB36">
        <v>70.252079698652906</v>
      </c>
      <c r="AC36">
        <v>8.21665531852946</v>
      </c>
      <c r="AD36">
        <v>10.361881689254799</v>
      </c>
      <c r="AE36">
        <v>1.4022758793874499</v>
      </c>
      <c r="AF36">
        <v>4.1013495783604199</v>
      </c>
      <c r="AG36">
        <v>3.04750453866763</v>
      </c>
      <c r="AH36">
        <v>3.4428528030995</v>
      </c>
      <c r="AI36">
        <v>13.8338635223139</v>
      </c>
      <c r="AK36">
        <v>82.846669085412401</v>
      </c>
      <c r="AL36">
        <v>17.049740428520998</v>
      </c>
      <c r="AM36">
        <v>0</v>
      </c>
      <c r="AN36">
        <v>5.0429937720534603</v>
      </c>
      <c r="AO36">
        <v>47.720483647764098</v>
      </c>
      <c r="AP36">
        <v>5.6288119302942103</v>
      </c>
      <c r="AQ36">
        <v>8.6064606237170906</v>
      </c>
      <c r="AR36">
        <v>19.9928059546796</v>
      </c>
      <c r="AS36">
        <v>140.50415939730499</v>
      </c>
      <c r="AT36">
        <v>16.433310637058899</v>
      </c>
      <c r="AU36">
        <v>16.0107418132371</v>
      </c>
      <c r="AV36">
        <v>2.8045454302714798</v>
      </c>
      <c r="AW36">
        <v>8.2272930838322509</v>
      </c>
      <c r="AX36">
        <v>3.0596097306558501</v>
      </c>
      <c r="AY36">
        <v>7.7819331702886396</v>
      </c>
      <c r="AZ36">
        <v>24.578563540067201</v>
      </c>
    </row>
    <row r="37" spans="3:52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39.069918666636603</v>
      </c>
      <c r="U37">
        <v>16.641800483482051</v>
      </c>
      <c r="V37">
        <v>0.14338936600643101</v>
      </c>
      <c r="W37">
        <v>2.5432462253657899</v>
      </c>
      <c r="X37">
        <v>25.257488177806199</v>
      </c>
      <c r="Y37">
        <v>4.2302093063315196</v>
      </c>
      <c r="Z37">
        <v>3.62981969709509</v>
      </c>
      <c r="AA37">
        <v>8.6999501103607102</v>
      </c>
      <c r="AB37">
        <v>60.908434923977701</v>
      </c>
      <c r="AC37">
        <v>8.2394450912302801</v>
      </c>
      <c r="AD37">
        <v>7.1288218047331302</v>
      </c>
      <c r="AE37">
        <v>1.9177304080239299</v>
      </c>
      <c r="AF37">
        <v>3.7417878849927702</v>
      </c>
      <c r="AG37">
        <v>0.67864571712052402</v>
      </c>
      <c r="AH37">
        <v>3.9166821920730701</v>
      </c>
      <c r="AI37">
        <v>8.4138028096954205</v>
      </c>
      <c r="AK37">
        <v>85.276015435671297</v>
      </c>
      <c r="AL37">
        <v>31.77836773009906</v>
      </c>
      <c r="AM37">
        <v>0.206468337446466</v>
      </c>
      <c r="AN37">
        <v>6.9574514723908596</v>
      </c>
      <c r="AO37">
        <v>62.826169737766598</v>
      </c>
      <c r="AP37">
        <v>8.4603922575941493</v>
      </c>
      <c r="AQ37">
        <v>10.8095084192872</v>
      </c>
      <c r="AR37">
        <v>17.399900220721399</v>
      </c>
      <c r="AS37">
        <v>121.816869847955</v>
      </c>
      <c r="AT37">
        <v>16.4788901824605</v>
      </c>
      <c r="AU37">
        <v>7.4163143469247901</v>
      </c>
      <c r="AV37">
        <v>3.8354544453333101</v>
      </c>
      <c r="AW37">
        <v>7.4834779429639298</v>
      </c>
      <c r="AX37">
        <v>0.69223138522696104</v>
      </c>
      <c r="AY37">
        <v>7.8332305246359999</v>
      </c>
      <c r="AZ37">
        <v>8.4477506868772405</v>
      </c>
    </row>
    <row r="38" spans="3:52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35.5824165648405</v>
      </c>
      <c r="U38">
        <v>21.78171464278779</v>
      </c>
      <c r="V38">
        <v>0</v>
      </c>
      <c r="W38">
        <v>3.3606403838325201</v>
      </c>
      <c r="X38">
        <v>23.949378910652399</v>
      </c>
      <c r="Y38">
        <v>3.94361910894518</v>
      </c>
      <c r="Z38">
        <v>3.44129088574083</v>
      </c>
      <c r="AA38">
        <v>9.66013846708932</v>
      </c>
      <c r="AB38">
        <v>40.061158222878497</v>
      </c>
      <c r="AC38">
        <v>8.2053461527614697</v>
      </c>
      <c r="AD38">
        <v>5.6320195800108701</v>
      </c>
      <c r="AE38">
        <v>2.5285800340454498</v>
      </c>
      <c r="AF38">
        <v>4.3716982667587496</v>
      </c>
      <c r="AG38">
        <v>1.19950778507911</v>
      </c>
      <c r="AH38">
        <v>3.7531961894588601</v>
      </c>
      <c r="AI38">
        <v>8.8312702550822397</v>
      </c>
      <c r="AK38">
        <v>93.131640098927505</v>
      </c>
      <c r="AL38">
        <v>80.305526325809822</v>
      </c>
      <c r="AM38">
        <v>0</v>
      </c>
      <c r="AN38">
        <v>11.4608640113796</v>
      </c>
      <c r="AO38">
        <v>66.289180714330399</v>
      </c>
      <c r="AP38">
        <v>7.8872116870331697</v>
      </c>
      <c r="AQ38">
        <v>6.8810548934247597</v>
      </c>
      <c r="AR38">
        <v>19.320276934178601</v>
      </c>
      <c r="AS38">
        <v>80.122316445757093</v>
      </c>
      <c r="AT38">
        <v>16.4106923055229</v>
      </c>
      <c r="AU38">
        <v>7.0746084545041299</v>
      </c>
      <c r="AV38">
        <v>5.05715365488369</v>
      </c>
      <c r="AW38">
        <v>8.7432980539896601</v>
      </c>
      <c r="AX38">
        <v>1.21457447251621</v>
      </c>
      <c r="AY38">
        <v>7.5062576265646497</v>
      </c>
      <c r="AZ38">
        <v>15.4374160604309</v>
      </c>
    </row>
    <row r="39" spans="3:52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31.747185815821641</v>
      </c>
      <c r="U39">
        <v>17.030321044121361</v>
      </c>
      <c r="V39">
        <v>1.726249487717342</v>
      </c>
      <c r="W39">
        <v>3.6527112591311819</v>
      </c>
      <c r="X39">
        <v>23.005411751489699</v>
      </c>
      <c r="Y39">
        <v>3.5504464185678164</v>
      </c>
      <c r="Z39">
        <v>2.9073274246099552</v>
      </c>
      <c r="AA39">
        <v>11.780042554842591</v>
      </c>
      <c r="AB39">
        <v>38.938941467941234</v>
      </c>
      <c r="AC39">
        <v>7.4349997557951282</v>
      </c>
      <c r="AD39">
        <v>4.0429918318274396</v>
      </c>
      <c r="AE39">
        <v>2.4805510342769188</v>
      </c>
      <c r="AF39">
        <v>4.2766133689483503</v>
      </c>
      <c r="AG39">
        <v>2.0687998283574687</v>
      </c>
      <c r="AH39">
        <v>3.0031646351114523</v>
      </c>
      <c r="AI39">
        <v>5.5487226697137793</v>
      </c>
      <c r="AK39">
        <v>96.912844337244877</v>
      </c>
      <c r="AL39">
        <v>66.407358818230904</v>
      </c>
      <c r="AM39">
        <v>1.7736775901453699</v>
      </c>
      <c r="AN39">
        <v>12.314721460366243</v>
      </c>
      <c r="AO39">
        <v>62.462593920507899</v>
      </c>
      <c r="AP39">
        <v>7.1008661293176427</v>
      </c>
      <c r="AQ39">
        <v>5.8131177868863801</v>
      </c>
      <c r="AR39">
        <v>23.560085109685282</v>
      </c>
      <c r="AS39">
        <v>77.877882935882454</v>
      </c>
      <c r="AT39">
        <v>14.869999511590196</v>
      </c>
      <c r="AU39">
        <v>4.9969818966524784</v>
      </c>
      <c r="AV39">
        <v>4.9610956125705377</v>
      </c>
      <c r="AW39">
        <v>8.5531276015104005</v>
      </c>
      <c r="AX39">
        <v>2.0853481441713377</v>
      </c>
      <c r="AY39">
        <v>6.0061936190716558</v>
      </c>
      <c r="AZ39">
        <v>8.9988492682737871</v>
      </c>
    </row>
    <row r="40" spans="3:52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32.632377116470003</v>
      </c>
      <c r="U40">
        <v>3.36107507018315</v>
      </c>
      <c r="V40">
        <v>7.3876547422138001</v>
      </c>
      <c r="W40">
        <v>3.6409596044004102</v>
      </c>
      <c r="X40">
        <v>32.430435457208702</v>
      </c>
      <c r="Y40">
        <v>3.4485152197401998</v>
      </c>
      <c r="Z40">
        <v>3.4048613174411302</v>
      </c>
      <c r="AA40">
        <v>5.7516892336616303</v>
      </c>
      <c r="AB40">
        <v>38.667339347696299</v>
      </c>
      <c r="AC40">
        <v>7.9422224043460803</v>
      </c>
      <c r="AD40">
        <v>3.69937365636636</v>
      </c>
      <c r="AE40">
        <v>1.7671380643810499</v>
      </c>
      <c r="AF40">
        <v>3.7574314663877502</v>
      </c>
      <c r="AG40">
        <v>1.56379725648245</v>
      </c>
      <c r="AH40">
        <v>2.5522937106361598</v>
      </c>
      <c r="AI40">
        <v>8.7842653806492006</v>
      </c>
      <c r="AK40">
        <v>69.356420643840593</v>
      </c>
      <c r="AL40">
        <v>8.4136580266254999</v>
      </c>
      <c r="AM40">
        <v>7.4072166918134599</v>
      </c>
      <c r="AN40">
        <v>7.2793043342342401</v>
      </c>
      <c r="AO40">
        <v>64.849755801902603</v>
      </c>
      <c r="AP40">
        <v>6.8970035535212499</v>
      </c>
      <c r="AQ40">
        <v>6.80817532034298</v>
      </c>
      <c r="AR40">
        <v>11.5033784673232</v>
      </c>
      <c r="AS40">
        <v>77.334678695392697</v>
      </c>
      <c r="AT40">
        <v>15.8844448086921</v>
      </c>
      <c r="AU40">
        <v>7.3012509577221998</v>
      </c>
      <c r="AV40">
        <v>3.5342696297174001</v>
      </c>
      <c r="AW40">
        <v>7.5147631351494901</v>
      </c>
      <c r="AX40">
        <v>1.5806280016591501</v>
      </c>
      <c r="AY40">
        <v>5.1044508653278697</v>
      </c>
      <c r="AZ40">
        <v>27.004782588797099</v>
      </c>
    </row>
    <row r="41" spans="3:52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32.215827928894598</v>
      </c>
      <c r="U41">
        <v>3.4448971207326768</v>
      </c>
      <c r="V41">
        <v>5.4866423655983203</v>
      </c>
      <c r="W41">
        <v>2.7193856885964198</v>
      </c>
      <c r="X41">
        <v>36.184146070146902</v>
      </c>
      <c r="Y41">
        <v>2.9662252859926799</v>
      </c>
      <c r="Z41">
        <v>3.36359772698402</v>
      </c>
      <c r="AA41">
        <v>3.1605745881481999</v>
      </c>
      <c r="AB41">
        <v>21.6085423671489</v>
      </c>
      <c r="AC41">
        <v>7.4546805836335404</v>
      </c>
      <c r="AD41">
        <v>3.16605373182994</v>
      </c>
      <c r="AE41">
        <v>2.6574772033491798</v>
      </c>
      <c r="AF41">
        <v>2.6853333933075398</v>
      </c>
      <c r="AG41">
        <v>2.48459261256918</v>
      </c>
      <c r="AH41">
        <v>1.92114994716969</v>
      </c>
      <c r="AI41">
        <v>5.4345994000732301</v>
      </c>
      <c r="AK41">
        <v>64.412326383372104</v>
      </c>
      <c r="AL41">
        <v>8.28721416270721</v>
      </c>
      <c r="AM41">
        <v>5.5072215772607196</v>
      </c>
      <c r="AN41">
        <v>5.4361390614129101</v>
      </c>
      <c r="AO41">
        <v>72.357102889979004</v>
      </c>
      <c r="AP41">
        <v>5.9324235066968702</v>
      </c>
      <c r="AQ41">
        <v>6.7256378188407497</v>
      </c>
      <c r="AR41">
        <v>6.3211491762964096</v>
      </c>
      <c r="AS41">
        <v>43.217084734297899</v>
      </c>
      <c r="AT41">
        <v>14.909361167267001</v>
      </c>
      <c r="AU41">
        <v>7.6098145556891499</v>
      </c>
      <c r="AV41">
        <v>5.3149478643050196</v>
      </c>
      <c r="AW41">
        <v>5.3705663233389398</v>
      </c>
      <c r="AX41">
        <v>2.5028983986571798</v>
      </c>
      <c r="AY41">
        <v>3.8421624275667998</v>
      </c>
      <c r="AZ41">
        <v>17.029905862262002</v>
      </c>
    </row>
    <row r="42" spans="3:52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24.657952364062702</v>
      </c>
      <c r="U42">
        <v>8.98148142936898</v>
      </c>
      <c r="V42">
        <v>2.9117308823294898</v>
      </c>
      <c r="W42">
        <v>3.0168249311178101</v>
      </c>
      <c r="X42">
        <v>25.557179189764401</v>
      </c>
      <c r="Y42">
        <v>3.0710927309596499</v>
      </c>
      <c r="Z42">
        <v>2.2963185837765798</v>
      </c>
      <c r="AA42">
        <v>3.80425680765702</v>
      </c>
      <c r="AB42">
        <v>15.1261163017851</v>
      </c>
      <c r="AC42">
        <v>7.8653685692056401</v>
      </c>
      <c r="AD42">
        <v>3.77983652774072</v>
      </c>
      <c r="AE42">
        <v>2.4130821348105602</v>
      </c>
      <c r="AF42">
        <v>2.77320260559789</v>
      </c>
      <c r="AG42">
        <v>4.7856555229653903</v>
      </c>
      <c r="AH42">
        <v>1.96389509798675</v>
      </c>
      <c r="AI42">
        <v>9.7985761611696702</v>
      </c>
      <c r="AK42">
        <v>49.296446326113802</v>
      </c>
      <c r="AL42">
        <v>30.03887015944694</v>
      </c>
      <c r="AM42">
        <v>13.879467510293001</v>
      </c>
      <c r="AN42">
        <v>6.0309999889094197</v>
      </c>
      <c r="AO42">
        <v>51.103094496914402</v>
      </c>
      <c r="AP42">
        <v>6.1421582161053099</v>
      </c>
      <c r="AQ42">
        <v>4.5910691429995998</v>
      </c>
      <c r="AR42">
        <v>7.6085136153140498</v>
      </c>
      <c r="AS42">
        <v>30.252232603570199</v>
      </c>
      <c r="AT42">
        <v>15.7307371384112</v>
      </c>
      <c r="AU42">
        <v>12.2647226620672</v>
      </c>
      <c r="AV42">
        <v>4.8261576835900399</v>
      </c>
      <c r="AW42">
        <v>5.5463040778295598</v>
      </c>
      <c r="AX42">
        <v>6.1326254109547396</v>
      </c>
      <c r="AY42">
        <v>3.9276518122975101</v>
      </c>
      <c r="AZ42">
        <v>26.488874306583899</v>
      </c>
    </row>
    <row r="43" spans="3:52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19.502607699686202</v>
      </c>
      <c r="U43">
        <v>13.924646559858431</v>
      </c>
      <c r="V43">
        <v>3.4912906950134599</v>
      </c>
      <c r="W43">
        <v>3.0622628366314899</v>
      </c>
      <c r="X43">
        <v>23.4049031715269</v>
      </c>
      <c r="Y43">
        <v>2.9951036317734299</v>
      </c>
      <c r="Z43">
        <v>2.0120904661227201</v>
      </c>
      <c r="AA43">
        <v>5.1636439509074901</v>
      </c>
      <c r="AB43">
        <v>9.2484507960090205</v>
      </c>
      <c r="AC43">
        <v>10.2627244767011</v>
      </c>
      <c r="AD43">
        <v>4.5870510042364803</v>
      </c>
      <c r="AE43">
        <v>2.7137665210497999</v>
      </c>
      <c r="AF43">
        <v>1.9391278308613999</v>
      </c>
      <c r="AG43">
        <v>2.4879081321853702</v>
      </c>
      <c r="AH43">
        <v>2.16973233195935</v>
      </c>
      <c r="AI43">
        <v>8.9402544118833305</v>
      </c>
      <c r="AK43">
        <v>38.985627209819299</v>
      </c>
      <c r="AL43">
        <v>27.820544057274059</v>
      </c>
      <c r="AM43">
        <v>19.922033712171402</v>
      </c>
      <c r="AN43">
        <v>6.1218581252816699</v>
      </c>
      <c r="AO43">
        <v>46.798467330342099</v>
      </c>
      <c r="AP43">
        <v>5.99017983600333</v>
      </c>
      <c r="AQ43">
        <v>4.0226024489680503</v>
      </c>
      <c r="AR43">
        <v>10.3272879018149</v>
      </c>
      <c r="AS43">
        <v>18.496901592017998</v>
      </c>
      <c r="AT43">
        <v>20.525448953402201</v>
      </c>
      <c r="AU43">
        <v>17.7979784532316</v>
      </c>
      <c r="AV43">
        <v>5.42752641213968</v>
      </c>
      <c r="AW43">
        <v>3.8781538537970301</v>
      </c>
      <c r="AX43">
        <v>8.7539695511208997</v>
      </c>
      <c r="AY43">
        <v>4.3393253572236103</v>
      </c>
      <c r="AZ43">
        <v>17.875857878578501</v>
      </c>
    </row>
    <row r="44" spans="3:52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4.6471873061734597</v>
      </c>
      <c r="U44">
        <v>14.27734857183855</v>
      </c>
      <c r="V44">
        <v>2.3676751592213701</v>
      </c>
      <c r="W44">
        <v>3.4112724465961999</v>
      </c>
      <c r="X44">
        <v>19.4102063963606</v>
      </c>
      <c r="Y44">
        <v>2.4357145507213702</v>
      </c>
      <c r="Z44">
        <v>1.28874329573338</v>
      </c>
      <c r="AA44">
        <v>3.3914557895464199</v>
      </c>
      <c r="AB44">
        <v>0.119960706882466</v>
      </c>
      <c r="AC44">
        <v>9.6108146209201308</v>
      </c>
      <c r="AD44">
        <v>3.4392004117566399</v>
      </c>
      <c r="AE44">
        <v>2.4501128511879902</v>
      </c>
      <c r="AF44">
        <v>1.2498780501479201</v>
      </c>
      <c r="AG44">
        <v>1.50191910127442</v>
      </c>
      <c r="AH44">
        <v>1.2818464688542901</v>
      </c>
      <c r="AI44">
        <v>8.5416216590778902</v>
      </c>
      <c r="AK44">
        <v>9.2746557695693301</v>
      </c>
      <c r="AL44">
        <v>28.525756324987782</v>
      </c>
      <c r="AM44">
        <v>12.415873651779</v>
      </c>
      <c r="AN44">
        <v>6.8198595526660997</v>
      </c>
      <c r="AO44">
        <v>38.8089981487947</v>
      </c>
      <c r="AP44">
        <v>4.8714014909574903</v>
      </c>
      <c r="AQ44">
        <v>2.57589757970596</v>
      </c>
      <c r="AR44">
        <v>6.7829115790928496</v>
      </c>
      <c r="AS44">
        <v>0.23992141376493201</v>
      </c>
      <c r="AT44">
        <v>19.221629241840201</v>
      </c>
      <c r="AU44">
        <v>10.5031157966576</v>
      </c>
      <c r="AV44">
        <v>4.9002190281942104</v>
      </c>
      <c r="AW44">
        <v>2.49965361331118</v>
      </c>
      <c r="AX44">
        <v>5.1278868450751096</v>
      </c>
      <c r="AY44">
        <v>2.5635527018378399</v>
      </c>
      <c r="AZ44">
        <v>17.078561351163302</v>
      </c>
    </row>
    <row r="47" spans="3:52" x14ac:dyDescent="0.25"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</row>
    <row r="48" spans="3:52" x14ac:dyDescent="0.25">
      <c r="C48">
        <v>0.71992229299999999</v>
      </c>
      <c r="D48">
        <v>28.164269067000003</v>
      </c>
      <c r="E48">
        <v>4.4191496250000002</v>
      </c>
      <c r="F48">
        <v>0.34862998699999997</v>
      </c>
      <c r="G48">
        <v>0.103360828</v>
      </c>
      <c r="H48">
        <v>0.27892926099999998</v>
      </c>
      <c r="I48">
        <v>0.80091884400000002</v>
      </c>
      <c r="J48">
        <v>9.1594087000000005E-2</v>
      </c>
      <c r="K48">
        <v>3.6141742959999998</v>
      </c>
      <c r="L48">
        <v>0.17005553200000001</v>
      </c>
      <c r="M48">
        <v>5.4430820999999997E-2</v>
      </c>
      <c r="N48">
        <v>0</v>
      </c>
      <c r="O48">
        <v>0</v>
      </c>
      <c r="P48">
        <v>2.8860532000000001E-2</v>
      </c>
      <c r="Q48">
        <v>2.4992382E-2</v>
      </c>
      <c r="R48">
        <v>0.180712447</v>
      </c>
      <c r="T48">
        <v>0.71992229299999999</v>
      </c>
      <c r="U48">
        <v>28.164269067000003</v>
      </c>
      <c r="V48">
        <v>4.4191496250000002</v>
      </c>
      <c r="W48">
        <v>0.34862998699999997</v>
      </c>
      <c r="X48">
        <v>0.103360828</v>
      </c>
      <c r="Y48">
        <v>0.27892926099999998</v>
      </c>
      <c r="Z48">
        <v>0.80091884400000002</v>
      </c>
      <c r="AA48">
        <v>9.1594087000000005E-2</v>
      </c>
      <c r="AB48">
        <v>3.6141742959999998</v>
      </c>
      <c r="AC48">
        <v>0.17005553200000001</v>
      </c>
      <c r="AD48">
        <v>5.4430820999999997E-2</v>
      </c>
      <c r="AE48">
        <v>0</v>
      </c>
      <c r="AF48">
        <v>0</v>
      </c>
      <c r="AG48">
        <v>2.8860532000000001E-2</v>
      </c>
      <c r="AH48">
        <v>2.4992382E-2</v>
      </c>
      <c r="AI48">
        <v>0.180712447</v>
      </c>
      <c r="AK48">
        <v>0.71992229299999999</v>
      </c>
      <c r="AL48">
        <v>28.164269067000003</v>
      </c>
      <c r="AM48">
        <v>4.4191496250000002</v>
      </c>
      <c r="AN48">
        <v>0.34862998699999997</v>
      </c>
      <c r="AO48">
        <v>0.103360828</v>
      </c>
      <c r="AP48">
        <v>0.27892926099999998</v>
      </c>
      <c r="AQ48">
        <v>0.80091884400000002</v>
      </c>
      <c r="AR48">
        <v>9.1594087000000005E-2</v>
      </c>
      <c r="AS48">
        <v>3.6141742959999998</v>
      </c>
      <c r="AT48">
        <v>0.17005553200000001</v>
      </c>
      <c r="AU48">
        <v>5.4430820999999997E-2</v>
      </c>
      <c r="AV48">
        <v>0</v>
      </c>
      <c r="AW48">
        <v>0</v>
      </c>
      <c r="AX48">
        <v>2.8860532000000001E-2</v>
      </c>
      <c r="AY48">
        <v>2.4992382E-2</v>
      </c>
      <c r="AZ48">
        <v>0.180712447</v>
      </c>
    </row>
    <row r="49" spans="3:52" x14ac:dyDescent="0.25">
      <c r="C49">
        <v>1.10071464995333</v>
      </c>
      <c r="D49">
        <v>11.94731548377996</v>
      </c>
      <c r="E49">
        <v>0</v>
      </c>
      <c r="F49">
        <v>0.51061728691333297</v>
      </c>
      <c r="G49">
        <v>0.42530847318666598</v>
      </c>
      <c r="H49">
        <v>0.16135091640666599</v>
      </c>
      <c r="I49">
        <v>0</v>
      </c>
      <c r="J49">
        <v>2.76943692466666E-2</v>
      </c>
      <c r="K49">
        <v>0.38705088830666601</v>
      </c>
      <c r="L49">
        <v>0</v>
      </c>
      <c r="M49">
        <v>5.0135643139999998E-2</v>
      </c>
      <c r="N49">
        <v>0</v>
      </c>
      <c r="O49">
        <v>0</v>
      </c>
      <c r="P49">
        <v>0</v>
      </c>
      <c r="Q49">
        <v>0</v>
      </c>
      <c r="R49">
        <v>2.6037597646666601E-2</v>
      </c>
      <c r="T49">
        <v>1.10071464995333</v>
      </c>
      <c r="U49">
        <v>11.94731548377996</v>
      </c>
      <c r="V49">
        <v>0</v>
      </c>
      <c r="W49">
        <v>0.51061728691333297</v>
      </c>
      <c r="X49">
        <v>0.42530847318666598</v>
      </c>
      <c r="Y49">
        <v>0.16135091640666599</v>
      </c>
      <c r="Z49">
        <v>0</v>
      </c>
      <c r="AA49">
        <v>2.76943692466666E-2</v>
      </c>
      <c r="AB49">
        <v>0.38705088830666601</v>
      </c>
      <c r="AC49">
        <v>0</v>
      </c>
      <c r="AD49">
        <v>5.0135643139999998E-2</v>
      </c>
      <c r="AE49">
        <v>0</v>
      </c>
      <c r="AF49">
        <v>0</v>
      </c>
      <c r="AG49">
        <v>0</v>
      </c>
      <c r="AH49">
        <v>0</v>
      </c>
      <c r="AI49">
        <v>2.6037597646666601E-2</v>
      </c>
      <c r="AK49">
        <v>1.10071464995333</v>
      </c>
      <c r="AL49">
        <v>11.94731548377996</v>
      </c>
      <c r="AM49">
        <v>0</v>
      </c>
      <c r="AN49">
        <v>0.51061728691333297</v>
      </c>
      <c r="AO49">
        <v>0.42530847318666598</v>
      </c>
      <c r="AP49">
        <v>0.16135091640666599</v>
      </c>
      <c r="AQ49">
        <v>0</v>
      </c>
      <c r="AR49">
        <v>2.76943692466666E-2</v>
      </c>
      <c r="AS49">
        <v>0.38705088830666601</v>
      </c>
      <c r="AT49">
        <v>0</v>
      </c>
      <c r="AU49">
        <v>5.0135643139999998E-2</v>
      </c>
      <c r="AV49">
        <v>0</v>
      </c>
      <c r="AW49">
        <v>0</v>
      </c>
      <c r="AX49">
        <v>0</v>
      </c>
      <c r="AY49">
        <v>0</v>
      </c>
      <c r="AZ49">
        <v>2.6037597646666601E-2</v>
      </c>
    </row>
    <row r="50" spans="3:52" x14ac:dyDescent="0.25">
      <c r="C50">
        <v>2.2984856180733302</v>
      </c>
      <c r="D50">
        <v>14.572309589379966</v>
      </c>
      <c r="E50">
        <v>0.73701327834999997</v>
      </c>
      <c r="F50">
        <v>0.43808249049333298</v>
      </c>
      <c r="G50">
        <v>0.68416127719333297</v>
      </c>
      <c r="H50">
        <v>0.17352930932666599</v>
      </c>
      <c r="I50">
        <v>0</v>
      </c>
      <c r="J50">
        <v>0.27250261352666599</v>
      </c>
      <c r="K50">
        <v>1.9046240165933299</v>
      </c>
      <c r="L50">
        <v>0</v>
      </c>
      <c r="M50">
        <v>7.7603822613333304E-2</v>
      </c>
      <c r="N50">
        <v>0</v>
      </c>
      <c r="O50">
        <v>0</v>
      </c>
      <c r="P50">
        <v>0</v>
      </c>
      <c r="Q50">
        <v>1.03580689874666E-2</v>
      </c>
      <c r="R50">
        <v>0.28674296996666598</v>
      </c>
      <c r="T50">
        <v>2.2984856180733302</v>
      </c>
      <c r="U50">
        <v>14.572309589379966</v>
      </c>
      <c r="V50">
        <v>0.73701327834999997</v>
      </c>
      <c r="W50">
        <v>0.43808249049333298</v>
      </c>
      <c r="X50">
        <v>0.68416127719333297</v>
      </c>
      <c r="Y50">
        <v>0.17352930932666599</v>
      </c>
      <c r="Z50">
        <v>0</v>
      </c>
      <c r="AA50">
        <v>0.27250261352666599</v>
      </c>
      <c r="AB50">
        <v>1.9046240165933299</v>
      </c>
      <c r="AC50">
        <v>0</v>
      </c>
      <c r="AD50">
        <v>7.7603822613333304E-2</v>
      </c>
      <c r="AE50">
        <v>0</v>
      </c>
      <c r="AF50">
        <v>0</v>
      </c>
      <c r="AG50">
        <v>0</v>
      </c>
      <c r="AH50">
        <v>1.03580689874666E-2</v>
      </c>
      <c r="AI50">
        <v>0.28674296996666598</v>
      </c>
      <c r="AK50">
        <v>2.2984856180733302</v>
      </c>
      <c r="AL50">
        <v>14.572309589379966</v>
      </c>
      <c r="AM50">
        <v>0.73701327834999997</v>
      </c>
      <c r="AN50">
        <v>0.43808249049333298</v>
      </c>
      <c r="AO50">
        <v>0.68416127719333297</v>
      </c>
      <c r="AP50">
        <v>0.17352930932666599</v>
      </c>
      <c r="AQ50">
        <v>0</v>
      </c>
      <c r="AR50">
        <v>0.27250261352666599</v>
      </c>
      <c r="AS50">
        <v>1.9046240165933299</v>
      </c>
      <c r="AT50">
        <v>0</v>
      </c>
      <c r="AU50">
        <v>7.7603822613333304E-2</v>
      </c>
      <c r="AV50">
        <v>0</v>
      </c>
      <c r="AW50">
        <v>0</v>
      </c>
      <c r="AX50">
        <v>0</v>
      </c>
      <c r="AY50">
        <v>1.03580689874666E-2</v>
      </c>
      <c r="AZ50">
        <v>0.28674296996666598</v>
      </c>
    </row>
    <row r="51" spans="3:52" x14ac:dyDescent="0.25">
      <c r="C51">
        <v>5.8882686936399997</v>
      </c>
      <c r="D51">
        <v>12.807232549853232</v>
      </c>
      <c r="E51">
        <v>5.5963101304333298</v>
      </c>
      <c r="F51">
        <v>0.68290729295999997</v>
      </c>
      <c r="G51">
        <v>0.81522938058666605</v>
      </c>
      <c r="H51">
        <v>0.45174517602666597</v>
      </c>
      <c r="I51">
        <v>0.283902529010087</v>
      </c>
      <c r="J51">
        <v>0.45044637104666602</v>
      </c>
      <c r="K51">
        <v>3.5252922306733301</v>
      </c>
      <c r="L51">
        <v>5.5213995589095601E-4</v>
      </c>
      <c r="M51">
        <v>0.11709611216</v>
      </c>
      <c r="N51">
        <v>0</v>
      </c>
      <c r="O51">
        <v>2.9634090000000002E-3</v>
      </c>
      <c r="P51">
        <v>0</v>
      </c>
      <c r="Q51">
        <v>2.00739535333333E-2</v>
      </c>
      <c r="R51">
        <v>0.43632762842</v>
      </c>
      <c r="T51">
        <v>5.8882686936399997</v>
      </c>
      <c r="U51">
        <v>12.807232549853232</v>
      </c>
      <c r="V51">
        <v>5.5963101304333298</v>
      </c>
      <c r="W51">
        <v>0.68290729295999997</v>
      </c>
      <c r="X51">
        <v>0.81522938058666605</v>
      </c>
      <c r="Y51">
        <v>0.45174517602666597</v>
      </c>
      <c r="Z51">
        <v>0.283902529010087</v>
      </c>
      <c r="AA51">
        <v>0.45044637104666602</v>
      </c>
      <c r="AB51">
        <v>3.5252922306733301</v>
      </c>
      <c r="AC51">
        <v>5.5213995589095601E-4</v>
      </c>
      <c r="AD51">
        <v>0.11709611216</v>
      </c>
      <c r="AE51">
        <v>0</v>
      </c>
      <c r="AF51">
        <v>2.9634090000000002E-3</v>
      </c>
      <c r="AG51">
        <v>0</v>
      </c>
      <c r="AH51">
        <v>2.00739535333333E-2</v>
      </c>
      <c r="AI51">
        <v>0.43632762842</v>
      </c>
      <c r="AK51">
        <v>5.8882686936399997</v>
      </c>
      <c r="AL51">
        <v>12.807232549853232</v>
      </c>
      <c r="AM51">
        <v>5.5963101304333298</v>
      </c>
      <c r="AN51">
        <v>0.68290729295999997</v>
      </c>
      <c r="AO51">
        <v>0.81522938058666605</v>
      </c>
      <c r="AP51">
        <v>0.45174517602666597</v>
      </c>
      <c r="AQ51">
        <v>0.283902529010087</v>
      </c>
      <c r="AR51">
        <v>0.45044637104666602</v>
      </c>
      <c r="AS51">
        <v>3.5252922306733301</v>
      </c>
      <c r="AT51">
        <v>5.5213995589095601E-4</v>
      </c>
      <c r="AU51">
        <v>0.11709611216</v>
      </c>
      <c r="AV51">
        <v>0</v>
      </c>
      <c r="AW51">
        <v>2.9634090000000002E-3</v>
      </c>
      <c r="AX51">
        <v>0</v>
      </c>
      <c r="AY51">
        <v>2.00739535333333E-2</v>
      </c>
      <c r="AZ51">
        <v>0.43632762842</v>
      </c>
    </row>
    <row r="52" spans="3:52" x14ac:dyDescent="0.25">
      <c r="C52">
        <v>10.9052868274866</v>
      </c>
      <c r="D52">
        <v>18.37350588013993</v>
      </c>
      <c r="E52">
        <v>9.7019996968666593</v>
      </c>
      <c r="F52">
        <v>0.818408104346666</v>
      </c>
      <c r="G52">
        <v>1.19462598660666</v>
      </c>
      <c r="H52">
        <v>0.60787899065999995</v>
      </c>
      <c r="I52">
        <v>0.82695318265333295</v>
      </c>
      <c r="J52">
        <v>0.40218276922000001</v>
      </c>
      <c r="K52">
        <v>6.7808085169666601</v>
      </c>
      <c r="L52">
        <v>0.61967278023333305</v>
      </c>
      <c r="M52">
        <v>0.33721925545333298</v>
      </c>
      <c r="N52">
        <v>1.1174943E-2</v>
      </c>
      <c r="O52">
        <v>7.5739410599999996E-3</v>
      </c>
      <c r="P52">
        <v>0</v>
      </c>
      <c r="Q52">
        <v>7.2361928519999993E-2</v>
      </c>
      <c r="R52">
        <v>0.54100182769999905</v>
      </c>
      <c r="T52">
        <v>10.9052868274866</v>
      </c>
      <c r="U52">
        <v>18.37350588013993</v>
      </c>
      <c r="V52">
        <v>9.7019996968666593</v>
      </c>
      <c r="W52">
        <v>0.818408104346666</v>
      </c>
      <c r="X52">
        <v>1.19462598660666</v>
      </c>
      <c r="Y52">
        <v>0.60787899065999995</v>
      </c>
      <c r="Z52">
        <v>0.82695318265333295</v>
      </c>
      <c r="AA52">
        <v>0.40218276922000001</v>
      </c>
      <c r="AB52">
        <v>6.7808085169666601</v>
      </c>
      <c r="AC52">
        <v>0.61967278023333305</v>
      </c>
      <c r="AD52">
        <v>0.33721925545333298</v>
      </c>
      <c r="AE52">
        <v>1.1174943E-2</v>
      </c>
      <c r="AF52">
        <v>7.5739410599999996E-3</v>
      </c>
      <c r="AG52">
        <v>0</v>
      </c>
      <c r="AH52">
        <v>7.2361928519999993E-2</v>
      </c>
      <c r="AI52">
        <v>0.54100182769999905</v>
      </c>
      <c r="AK52">
        <v>10.9052868274866</v>
      </c>
      <c r="AL52">
        <v>18.37350588013993</v>
      </c>
      <c r="AM52">
        <v>9.7019996968666593</v>
      </c>
      <c r="AN52">
        <v>0.818408104346666</v>
      </c>
      <c r="AO52">
        <v>1.19462598660666</v>
      </c>
      <c r="AP52">
        <v>0.60787899065999995</v>
      </c>
      <c r="AQ52">
        <v>0.82695318265333295</v>
      </c>
      <c r="AR52">
        <v>0.40218276922000001</v>
      </c>
      <c r="AS52">
        <v>6.7808085169666601</v>
      </c>
      <c r="AT52">
        <v>0.61967278023333305</v>
      </c>
      <c r="AU52">
        <v>0.33721925545333298</v>
      </c>
      <c r="AV52">
        <v>1.1174943E-2</v>
      </c>
      <c r="AW52">
        <v>7.5739410599999996E-3</v>
      </c>
      <c r="AX52">
        <v>0</v>
      </c>
      <c r="AY52">
        <v>7.2361928519999993E-2</v>
      </c>
      <c r="AZ52">
        <v>0.54100182769999905</v>
      </c>
    </row>
    <row r="53" spans="3:52" x14ac:dyDescent="0.25">
      <c r="C53">
        <v>16.472553706533301</v>
      </c>
      <c r="D53">
        <v>23.81307512709996</v>
      </c>
      <c r="E53">
        <v>14.0692723075333</v>
      </c>
      <c r="F53">
        <v>1.17773906605333</v>
      </c>
      <c r="G53">
        <v>1.05536447802666</v>
      </c>
      <c r="H53">
        <v>0.96270009227999997</v>
      </c>
      <c r="I53">
        <v>1.4275559717799999</v>
      </c>
      <c r="J53">
        <v>1.1695102478799999</v>
      </c>
      <c r="K53">
        <v>10.860994994399899</v>
      </c>
      <c r="L53">
        <v>0.88180641769333301</v>
      </c>
      <c r="M53">
        <v>0.27500201975999999</v>
      </c>
      <c r="N53">
        <v>0.13590264862000001</v>
      </c>
      <c r="O53">
        <v>3.4259649293333298E-2</v>
      </c>
      <c r="P53">
        <v>0</v>
      </c>
      <c r="Q53">
        <v>3.6762355206666597E-2</v>
      </c>
      <c r="R53">
        <v>1.42155596209333</v>
      </c>
      <c r="T53">
        <v>16.472553706533301</v>
      </c>
      <c r="U53">
        <v>23.81307512709996</v>
      </c>
      <c r="V53">
        <v>14.0692723075333</v>
      </c>
      <c r="W53">
        <v>1.17773906605333</v>
      </c>
      <c r="X53">
        <v>1.05536447802666</v>
      </c>
      <c r="Y53">
        <v>0.96270009227999997</v>
      </c>
      <c r="Z53">
        <v>1.4275559717799999</v>
      </c>
      <c r="AA53">
        <v>1.1695102478799999</v>
      </c>
      <c r="AB53">
        <v>10.860994994399899</v>
      </c>
      <c r="AC53">
        <v>0.88180641769333301</v>
      </c>
      <c r="AD53">
        <v>0.27500201975999999</v>
      </c>
      <c r="AE53">
        <v>0.13590264862000001</v>
      </c>
      <c r="AF53">
        <v>3.4259649293333298E-2</v>
      </c>
      <c r="AG53">
        <v>0</v>
      </c>
      <c r="AH53">
        <v>3.6762355206666597E-2</v>
      </c>
      <c r="AI53">
        <v>1.42155596209333</v>
      </c>
      <c r="AK53">
        <v>16.472553706533301</v>
      </c>
      <c r="AL53">
        <v>23.81307512709996</v>
      </c>
      <c r="AM53">
        <v>14.0692723075333</v>
      </c>
      <c r="AN53">
        <v>1.17773906605333</v>
      </c>
      <c r="AO53">
        <v>1.05536447802666</v>
      </c>
      <c r="AP53">
        <v>0.96270009227999997</v>
      </c>
      <c r="AQ53">
        <v>1.4275559717799999</v>
      </c>
      <c r="AR53">
        <v>1.1695102478799999</v>
      </c>
      <c r="AS53">
        <v>10.860994994399899</v>
      </c>
      <c r="AT53">
        <v>0.88180641769333301</v>
      </c>
      <c r="AU53">
        <v>0.27500201975999999</v>
      </c>
      <c r="AV53">
        <v>0.13590264862000001</v>
      </c>
      <c r="AW53">
        <v>3.4259649293333298E-2</v>
      </c>
      <c r="AX53">
        <v>0</v>
      </c>
      <c r="AY53">
        <v>3.6762355206666597E-2</v>
      </c>
      <c r="AZ53">
        <v>1.42155596209333</v>
      </c>
    </row>
    <row r="54" spans="3:52" x14ac:dyDescent="0.25">
      <c r="C54">
        <v>34.393039237733298</v>
      </c>
      <c r="D54">
        <v>14.8176977275333</v>
      </c>
      <c r="E54">
        <v>14.275401217400001</v>
      </c>
      <c r="F54">
        <v>0.75305168162000002</v>
      </c>
      <c r="G54">
        <v>3.99252897817333</v>
      </c>
      <c r="H54">
        <v>0.27348864616666602</v>
      </c>
      <c r="I54">
        <v>1.1501311727400001</v>
      </c>
      <c r="J54">
        <v>2.6646567756400001</v>
      </c>
      <c r="K54">
        <v>15.191244508599899</v>
      </c>
      <c r="L54">
        <v>1.4402097942733301</v>
      </c>
      <c r="M54">
        <v>0.49644253197333299</v>
      </c>
      <c r="N54">
        <v>0.359126098613333</v>
      </c>
      <c r="O54">
        <v>0.12650668650666599</v>
      </c>
      <c r="P54">
        <v>4.4190070978590698E-3</v>
      </c>
      <c r="Q54">
        <v>0.24591389657333301</v>
      </c>
      <c r="R54">
        <v>1.57984957862666</v>
      </c>
      <c r="T54">
        <v>34.393039237733298</v>
      </c>
      <c r="U54">
        <v>14.8176977275333</v>
      </c>
      <c r="V54">
        <v>14.275401217400001</v>
      </c>
      <c r="W54">
        <v>0.75305168162000002</v>
      </c>
      <c r="X54">
        <v>3.99252897817333</v>
      </c>
      <c r="Y54">
        <v>0.27348864616666602</v>
      </c>
      <c r="Z54">
        <v>1.1501311727400001</v>
      </c>
      <c r="AA54">
        <v>2.6646567756400001</v>
      </c>
      <c r="AB54">
        <v>15.191244508599899</v>
      </c>
      <c r="AC54">
        <v>1.4402097942733301</v>
      </c>
      <c r="AD54">
        <v>0.49644253197333299</v>
      </c>
      <c r="AE54">
        <v>0.359126098613333</v>
      </c>
      <c r="AF54">
        <v>0.12650668650666599</v>
      </c>
      <c r="AG54">
        <v>4.4190070978590698E-3</v>
      </c>
      <c r="AH54">
        <v>0.24591389657333301</v>
      </c>
      <c r="AI54">
        <v>1.57984957862666</v>
      </c>
      <c r="AK54">
        <v>34.393039237733298</v>
      </c>
      <c r="AL54">
        <v>14.8176977275333</v>
      </c>
      <c r="AM54">
        <v>14.275401217400001</v>
      </c>
      <c r="AN54">
        <v>0.75305168162000002</v>
      </c>
      <c r="AO54">
        <v>3.99252897817333</v>
      </c>
      <c r="AP54">
        <v>0.27348864616666602</v>
      </c>
      <c r="AQ54">
        <v>1.1501311727400001</v>
      </c>
      <c r="AR54">
        <v>2.6646567756400001</v>
      </c>
      <c r="AS54">
        <v>15.191244508599899</v>
      </c>
      <c r="AT54">
        <v>1.4402097942733301</v>
      </c>
      <c r="AU54">
        <v>0.49644253197333299</v>
      </c>
      <c r="AV54">
        <v>0.359126098613333</v>
      </c>
      <c r="AW54">
        <v>0.12650668650666599</v>
      </c>
      <c r="AX54">
        <v>4.4190070978590698E-3</v>
      </c>
      <c r="AY54">
        <v>0.24591389657333301</v>
      </c>
      <c r="AZ54">
        <v>1.57984957862666</v>
      </c>
    </row>
    <row r="55" spans="3:52" x14ac:dyDescent="0.25">
      <c r="C55">
        <v>48.0711615825333</v>
      </c>
      <c r="D55">
        <v>6.8692133034599987</v>
      </c>
      <c r="E55">
        <v>6.9392797110666598</v>
      </c>
      <c r="F55">
        <v>0.56142213641999905</v>
      </c>
      <c r="G55">
        <v>7.3026345321533297</v>
      </c>
      <c r="H55">
        <v>0.29581820153333299</v>
      </c>
      <c r="I55">
        <v>1.3293550197333299</v>
      </c>
      <c r="J55">
        <v>0.521857069559999</v>
      </c>
      <c r="K55">
        <v>9.8868618805333295</v>
      </c>
      <c r="L55">
        <v>2.0946685624599999</v>
      </c>
      <c r="M55">
        <v>0.52932965928666598</v>
      </c>
      <c r="N55">
        <v>1.5960979441333301</v>
      </c>
      <c r="O55">
        <v>1.35733147743333</v>
      </c>
      <c r="P55">
        <v>5.77671658666666E-3</v>
      </c>
      <c r="Q55">
        <v>0.28413471225333298</v>
      </c>
      <c r="R55">
        <v>2.8942376709133302</v>
      </c>
      <c r="T55">
        <v>48.0711615825333</v>
      </c>
      <c r="U55">
        <v>6.8692133034599987</v>
      </c>
      <c r="V55">
        <v>6.9392797110666598</v>
      </c>
      <c r="W55">
        <v>0.56142213641999905</v>
      </c>
      <c r="X55">
        <v>7.3026345321533297</v>
      </c>
      <c r="Y55">
        <v>0.29581820153333299</v>
      </c>
      <c r="Z55">
        <v>1.3293550197333299</v>
      </c>
      <c r="AA55">
        <v>0.521857069559999</v>
      </c>
      <c r="AB55">
        <v>9.8868618805333295</v>
      </c>
      <c r="AC55">
        <v>2.0946685624599999</v>
      </c>
      <c r="AD55">
        <v>0.52932965928666598</v>
      </c>
      <c r="AE55">
        <v>1.5960979441333301</v>
      </c>
      <c r="AF55">
        <v>1.35733147743333</v>
      </c>
      <c r="AG55">
        <v>5.77671658666666E-3</v>
      </c>
      <c r="AH55">
        <v>0.28413471225333298</v>
      </c>
      <c r="AI55">
        <v>2.8942376709133302</v>
      </c>
      <c r="AK55">
        <v>48.0711615825333</v>
      </c>
      <c r="AL55">
        <v>6.8692133034599987</v>
      </c>
      <c r="AM55">
        <v>6.9392797110666598</v>
      </c>
      <c r="AN55">
        <v>0.56142213641999905</v>
      </c>
      <c r="AO55">
        <v>7.3026345321533297</v>
      </c>
      <c r="AP55">
        <v>0.29581820153333299</v>
      </c>
      <c r="AQ55">
        <v>1.3293550197333299</v>
      </c>
      <c r="AR55">
        <v>0.521857069559999</v>
      </c>
      <c r="AS55">
        <v>9.8868618805333295</v>
      </c>
      <c r="AT55">
        <v>2.0946685624599999</v>
      </c>
      <c r="AU55">
        <v>0.52932965928666598</v>
      </c>
      <c r="AV55">
        <v>1.5960979441333301</v>
      </c>
      <c r="AW55">
        <v>1.35733147743333</v>
      </c>
      <c r="AX55">
        <v>5.77671658666666E-3</v>
      </c>
      <c r="AY55">
        <v>0.28413471225333298</v>
      </c>
      <c r="AZ55">
        <v>2.8942376709133302</v>
      </c>
    </row>
    <row r="56" spans="3:52" x14ac:dyDescent="0.25">
      <c r="C56">
        <v>37.630130813333302</v>
      </c>
      <c r="D56">
        <v>8.1260502135399957</v>
      </c>
      <c r="E56">
        <v>13.535313826399999</v>
      </c>
      <c r="F56">
        <v>0.88290389786666701</v>
      </c>
      <c r="G56">
        <v>7.4369661873999897</v>
      </c>
      <c r="H56">
        <v>0.154664562646666</v>
      </c>
      <c r="I56">
        <v>1.17957858730666</v>
      </c>
      <c r="J56">
        <v>0.660447207873334</v>
      </c>
      <c r="K56">
        <v>11.024962830066601</v>
      </c>
      <c r="L56">
        <v>2.9601117123266598</v>
      </c>
      <c r="M56">
        <v>1.0748949435666599</v>
      </c>
      <c r="N56">
        <v>0.83311468801999899</v>
      </c>
      <c r="O56">
        <v>1.2323202036933301</v>
      </c>
      <c r="P56">
        <v>0</v>
      </c>
      <c r="Q56">
        <v>1.95955895409333</v>
      </c>
      <c r="R56">
        <v>3.22757489450666</v>
      </c>
      <c r="T56">
        <v>37.630130813333302</v>
      </c>
      <c r="U56">
        <v>8.1260502135399957</v>
      </c>
      <c r="V56">
        <v>13.535313826399999</v>
      </c>
      <c r="W56">
        <v>0.88290389786666701</v>
      </c>
      <c r="X56">
        <v>7.4369661873999897</v>
      </c>
      <c r="Y56">
        <v>0.154664562646666</v>
      </c>
      <c r="Z56">
        <v>1.17957858730666</v>
      </c>
      <c r="AA56">
        <v>0.660447207873334</v>
      </c>
      <c r="AB56">
        <v>11.024962830066601</v>
      </c>
      <c r="AC56">
        <v>2.9601117123266598</v>
      </c>
      <c r="AD56">
        <v>1.0748949435666599</v>
      </c>
      <c r="AE56">
        <v>0.83311468801999899</v>
      </c>
      <c r="AF56">
        <v>1.2323202036933301</v>
      </c>
      <c r="AG56">
        <v>0</v>
      </c>
      <c r="AH56">
        <v>1.95955895409333</v>
      </c>
      <c r="AI56">
        <v>3.22757489450666</v>
      </c>
      <c r="AK56">
        <v>37.630130813333302</v>
      </c>
      <c r="AL56">
        <v>8.1260502135399957</v>
      </c>
      <c r="AM56">
        <v>13.535313826399999</v>
      </c>
      <c r="AN56">
        <v>0.88290389786666701</v>
      </c>
      <c r="AO56">
        <v>7.4369661873999897</v>
      </c>
      <c r="AP56">
        <v>0.154664562646666</v>
      </c>
      <c r="AQ56">
        <v>1.17957858730666</v>
      </c>
      <c r="AR56">
        <v>0.660447207873334</v>
      </c>
      <c r="AS56">
        <v>11.024962830066601</v>
      </c>
      <c r="AT56">
        <v>2.9601117123266598</v>
      </c>
      <c r="AU56">
        <v>1.0748949435666599</v>
      </c>
      <c r="AV56">
        <v>0.83311468801999899</v>
      </c>
      <c r="AW56">
        <v>1.2323202036933301</v>
      </c>
      <c r="AX56">
        <v>0</v>
      </c>
      <c r="AY56">
        <v>1.95955895409333</v>
      </c>
      <c r="AZ56">
        <v>3.22757489450666</v>
      </c>
    </row>
    <row r="57" spans="3:52" x14ac:dyDescent="0.25">
      <c r="C57">
        <v>35.069357216666603</v>
      </c>
      <c r="D57">
        <v>27.589955354026628</v>
      </c>
      <c r="E57">
        <v>9.3645171328666592</v>
      </c>
      <c r="F57">
        <v>3.8905628562399999</v>
      </c>
      <c r="G57">
        <v>7.6560095307333302</v>
      </c>
      <c r="H57">
        <v>0.40573740000000003</v>
      </c>
      <c r="I57">
        <v>3.7991601580133301</v>
      </c>
      <c r="J57">
        <v>8.3424171445466602</v>
      </c>
      <c r="K57">
        <v>11.382215646199899</v>
      </c>
      <c r="L57">
        <v>1.8626362888066601</v>
      </c>
      <c r="M57">
        <v>2.4879388878533302</v>
      </c>
      <c r="N57">
        <v>0.64389849585333303</v>
      </c>
      <c r="O57">
        <v>2.6216538992599898</v>
      </c>
      <c r="P57">
        <v>2.55871849506666E-2</v>
      </c>
      <c r="Q57">
        <v>1.93793703944</v>
      </c>
      <c r="R57">
        <v>7.42435843746666</v>
      </c>
      <c r="T57">
        <v>35.069357216666603</v>
      </c>
      <c r="U57">
        <v>27.589955354026628</v>
      </c>
      <c r="V57">
        <v>9.3645171328666592</v>
      </c>
      <c r="W57">
        <v>3.8905628562399999</v>
      </c>
      <c r="X57">
        <v>7.6560095307333302</v>
      </c>
      <c r="Y57">
        <v>0.40573740000000003</v>
      </c>
      <c r="Z57">
        <v>3.7991601580133301</v>
      </c>
      <c r="AA57">
        <v>8.3424171445466602</v>
      </c>
      <c r="AB57">
        <v>11.382215646199899</v>
      </c>
      <c r="AC57">
        <v>1.8626362888066601</v>
      </c>
      <c r="AD57">
        <v>2.4879388878533302</v>
      </c>
      <c r="AE57">
        <v>0.64389849585333303</v>
      </c>
      <c r="AF57">
        <v>2.6216538992599898</v>
      </c>
      <c r="AG57">
        <v>2.55871849506666E-2</v>
      </c>
      <c r="AH57">
        <v>1.93793703944</v>
      </c>
      <c r="AI57">
        <v>7.42435843746666</v>
      </c>
      <c r="AK57">
        <v>35.069357216666603</v>
      </c>
      <c r="AL57">
        <v>27.589955354026628</v>
      </c>
      <c r="AM57">
        <v>9.3645171328666592</v>
      </c>
      <c r="AN57">
        <v>3.8905628562399999</v>
      </c>
      <c r="AO57">
        <v>7.6560095307333302</v>
      </c>
      <c r="AP57">
        <v>0.40573740000000003</v>
      </c>
      <c r="AQ57">
        <v>3.7991601580133301</v>
      </c>
      <c r="AR57">
        <v>8.3424171445466602</v>
      </c>
      <c r="AS57">
        <v>11.382215646199899</v>
      </c>
      <c r="AT57">
        <v>1.8626362888066601</v>
      </c>
      <c r="AU57">
        <v>2.4879388878533302</v>
      </c>
      <c r="AV57">
        <v>0.64389849585333303</v>
      </c>
      <c r="AW57">
        <v>2.6216538992599898</v>
      </c>
      <c r="AX57">
        <v>2.55871849506666E-2</v>
      </c>
      <c r="AY57">
        <v>1.93793703944</v>
      </c>
      <c r="AZ57">
        <v>7.42435843746666</v>
      </c>
    </row>
    <row r="58" spans="3:52" x14ac:dyDescent="0.25">
      <c r="C58">
        <v>51.775533468666602</v>
      </c>
      <c r="D58">
        <v>23.1486118238</v>
      </c>
      <c r="E58">
        <v>5.1039334520666699</v>
      </c>
      <c r="F58">
        <v>3.3479696115933302</v>
      </c>
      <c r="G58">
        <v>3.9690133869999902</v>
      </c>
      <c r="H58">
        <v>0.103551471253333</v>
      </c>
      <c r="I58">
        <v>4.3766203984000001</v>
      </c>
      <c r="J58">
        <v>17.857519235333299</v>
      </c>
      <c r="K58">
        <v>19.5942020192666</v>
      </c>
      <c r="L58">
        <v>1.49026200347333</v>
      </c>
      <c r="M58">
        <v>0.83557308895333204</v>
      </c>
      <c r="N58">
        <v>0.459146257679999</v>
      </c>
      <c r="O58">
        <v>3.85035077315333</v>
      </c>
      <c r="P58">
        <v>1.9937398106666601E-2</v>
      </c>
      <c r="Q58">
        <v>1.0976609263333299</v>
      </c>
      <c r="R58">
        <v>4.3142382053999997</v>
      </c>
      <c r="T58">
        <v>51.775533468666602</v>
      </c>
      <c r="U58">
        <v>23.1486118238</v>
      </c>
      <c r="V58">
        <v>5.1039334520666699</v>
      </c>
      <c r="W58">
        <v>3.3479696115933302</v>
      </c>
      <c r="X58">
        <v>3.9690133869999902</v>
      </c>
      <c r="Y58">
        <v>0.103551471253333</v>
      </c>
      <c r="Z58">
        <v>4.3766203984000001</v>
      </c>
      <c r="AA58">
        <v>17.857519235333299</v>
      </c>
      <c r="AB58">
        <v>19.5942020192666</v>
      </c>
      <c r="AC58">
        <v>1.49026200347333</v>
      </c>
      <c r="AD58">
        <v>0.83557308895333204</v>
      </c>
      <c r="AE58">
        <v>0.459146257679999</v>
      </c>
      <c r="AF58">
        <v>3.85035077315333</v>
      </c>
      <c r="AG58">
        <v>1.9937398106666601E-2</v>
      </c>
      <c r="AH58">
        <v>1.0976609263333299</v>
      </c>
      <c r="AI58">
        <v>4.3142382053999997</v>
      </c>
      <c r="AK58">
        <v>51.775533468666602</v>
      </c>
      <c r="AL58">
        <v>23.1486118238</v>
      </c>
      <c r="AM58">
        <v>5.1039334520666699</v>
      </c>
      <c r="AN58">
        <v>3.3479696115933302</v>
      </c>
      <c r="AO58">
        <v>3.9690133869999902</v>
      </c>
      <c r="AP58">
        <v>0.103551471253333</v>
      </c>
      <c r="AQ58">
        <v>4.3766203984000001</v>
      </c>
      <c r="AR58">
        <v>17.857519235333299</v>
      </c>
      <c r="AS58">
        <v>19.5942020192666</v>
      </c>
      <c r="AT58">
        <v>1.49026200347333</v>
      </c>
      <c r="AU58">
        <v>0.83557308895333204</v>
      </c>
      <c r="AV58">
        <v>0.459146257679999</v>
      </c>
      <c r="AW58">
        <v>3.85035077315333</v>
      </c>
      <c r="AX58">
        <v>1.9937398106666601E-2</v>
      </c>
      <c r="AY58">
        <v>1.0976609263333299</v>
      </c>
      <c r="AZ58">
        <v>4.3142382053999997</v>
      </c>
    </row>
    <row r="59" spans="3:52" x14ac:dyDescent="0.25">
      <c r="C59">
        <v>31.8647790286666</v>
      </c>
      <c r="D59">
        <v>11.82691516579996</v>
      </c>
      <c r="E59">
        <v>2.73065070486666</v>
      </c>
      <c r="F59">
        <v>0.932937803533333</v>
      </c>
      <c r="G59">
        <v>30.8022048407333</v>
      </c>
      <c r="H59">
        <v>0.12087819445999901</v>
      </c>
      <c r="I59">
        <v>1.5837867165999999</v>
      </c>
      <c r="J59">
        <v>2.9267516981333301</v>
      </c>
      <c r="K59">
        <v>29.407102976800001</v>
      </c>
      <c r="L59">
        <v>0.96651800846666802</v>
      </c>
      <c r="M59">
        <v>2.2009449126666598</v>
      </c>
      <c r="N59">
        <v>0.21848084650666699</v>
      </c>
      <c r="O59">
        <v>1.0043221651800001</v>
      </c>
      <c r="P59">
        <v>0.146504509306666</v>
      </c>
      <c r="Q59">
        <v>0.49782093333999899</v>
      </c>
      <c r="R59">
        <v>25.198250410666599</v>
      </c>
      <c r="T59">
        <v>31.8647790286666</v>
      </c>
      <c r="U59">
        <v>11.82691516579996</v>
      </c>
      <c r="V59">
        <v>2.73065070486666</v>
      </c>
      <c r="W59">
        <v>0.932937803533333</v>
      </c>
      <c r="X59">
        <v>30.8022048407333</v>
      </c>
      <c r="Y59">
        <v>0.12087819445999901</v>
      </c>
      <c r="Z59">
        <v>1.5837867165999999</v>
      </c>
      <c r="AA59">
        <v>2.9267516981333301</v>
      </c>
      <c r="AB59">
        <v>29.407102976800001</v>
      </c>
      <c r="AC59">
        <v>0.96651800846666802</v>
      </c>
      <c r="AD59">
        <v>2.2009449126666598</v>
      </c>
      <c r="AE59">
        <v>0.21848084650666699</v>
      </c>
      <c r="AF59">
        <v>1.0043221651800001</v>
      </c>
      <c r="AG59">
        <v>0.146504509306666</v>
      </c>
      <c r="AH59">
        <v>0.49782093333999899</v>
      </c>
      <c r="AI59">
        <v>25.198250410666599</v>
      </c>
      <c r="AK59">
        <v>31.8647790286666</v>
      </c>
      <c r="AL59">
        <v>11.82691516579996</v>
      </c>
      <c r="AM59">
        <v>2.73065070486666</v>
      </c>
      <c r="AN59">
        <v>0.932937803533333</v>
      </c>
      <c r="AO59">
        <v>30.8022048407333</v>
      </c>
      <c r="AP59">
        <v>0.12087819445999901</v>
      </c>
      <c r="AQ59">
        <v>1.5837867165999999</v>
      </c>
      <c r="AR59">
        <v>2.9267516981333301</v>
      </c>
      <c r="AS59">
        <v>29.407102976800001</v>
      </c>
      <c r="AT59">
        <v>0.96651800846666802</v>
      </c>
      <c r="AU59">
        <v>2.2009449126666598</v>
      </c>
      <c r="AV59">
        <v>0.21848084650666699</v>
      </c>
      <c r="AW59">
        <v>1.0043221651800001</v>
      </c>
      <c r="AX59">
        <v>0.146504509306666</v>
      </c>
      <c r="AY59">
        <v>0.49782093333999899</v>
      </c>
      <c r="AZ59">
        <v>25.198250410666599</v>
      </c>
    </row>
    <row r="60" spans="3:52" x14ac:dyDescent="0.25">
      <c r="C60">
        <v>97.558656111999994</v>
      </c>
      <c r="D60">
        <v>39.922933863799933</v>
      </c>
      <c r="E60">
        <v>17.303301566999899</v>
      </c>
      <c r="F60">
        <v>2.9980696644</v>
      </c>
      <c r="G60">
        <v>56.417860749200003</v>
      </c>
      <c r="H60">
        <v>0.7536256952</v>
      </c>
      <c r="I60">
        <v>6.7278122456666596</v>
      </c>
      <c r="J60">
        <v>7.8888463169999996</v>
      </c>
      <c r="K60">
        <v>35.853650045333303</v>
      </c>
      <c r="L60">
        <v>2.69848629526666</v>
      </c>
      <c r="M60">
        <v>2.74156423758</v>
      </c>
      <c r="N60">
        <v>1.66122488207999</v>
      </c>
      <c r="O60">
        <v>2.6523100004</v>
      </c>
      <c r="P60">
        <v>0.22680664774666601</v>
      </c>
      <c r="Q60">
        <v>1.31774660051333</v>
      </c>
      <c r="R60">
        <v>14.223771632866599</v>
      </c>
      <c r="T60">
        <v>97.558656111999994</v>
      </c>
      <c r="U60">
        <v>39.922933863799933</v>
      </c>
      <c r="V60">
        <v>17.303301566999899</v>
      </c>
      <c r="W60">
        <v>2.9980696644</v>
      </c>
      <c r="X60">
        <v>56.417860749200003</v>
      </c>
      <c r="Y60">
        <v>0.7536256952</v>
      </c>
      <c r="Z60">
        <v>6.7278122456666596</v>
      </c>
      <c r="AA60">
        <v>7.8888463169999996</v>
      </c>
      <c r="AB60">
        <v>35.853650045333303</v>
      </c>
      <c r="AC60">
        <v>2.69848629526666</v>
      </c>
      <c r="AD60">
        <v>2.74156423758</v>
      </c>
      <c r="AE60">
        <v>1.66122488207999</v>
      </c>
      <c r="AF60">
        <v>2.6523100004</v>
      </c>
      <c r="AG60">
        <v>0.22680664774666601</v>
      </c>
      <c r="AH60">
        <v>1.31774660051333</v>
      </c>
      <c r="AI60">
        <v>14.223771632866599</v>
      </c>
      <c r="AK60">
        <v>97.558656111999994</v>
      </c>
      <c r="AL60">
        <v>39.922933863799933</v>
      </c>
      <c r="AM60">
        <v>17.303301566999899</v>
      </c>
      <c r="AN60">
        <v>2.9980696644</v>
      </c>
      <c r="AO60">
        <v>56.417860749200003</v>
      </c>
      <c r="AP60">
        <v>0.7536256952</v>
      </c>
      <c r="AQ60">
        <v>6.7278122456666596</v>
      </c>
      <c r="AR60">
        <v>7.8888463169999996</v>
      </c>
      <c r="AS60">
        <v>35.853650045333303</v>
      </c>
      <c r="AT60">
        <v>2.69848629526666</v>
      </c>
      <c r="AU60">
        <v>2.74156423758</v>
      </c>
      <c r="AV60">
        <v>1.66122488207999</v>
      </c>
      <c r="AW60">
        <v>2.6523100004</v>
      </c>
      <c r="AX60">
        <v>0.22680664774666601</v>
      </c>
      <c r="AY60">
        <v>1.31774660051333</v>
      </c>
      <c r="AZ60">
        <v>14.223771632866599</v>
      </c>
    </row>
    <row r="61" spans="3:52" x14ac:dyDescent="0.25">
      <c r="C61">
        <v>136.76259125066599</v>
      </c>
      <c r="D61">
        <v>77.097574452266599</v>
      </c>
      <c r="E61">
        <v>29.8452259586666</v>
      </c>
      <c r="F61">
        <v>5.2028100281999903</v>
      </c>
      <c r="G61">
        <v>58.149065428666603</v>
      </c>
      <c r="H61">
        <v>1.30645285703333</v>
      </c>
      <c r="I61">
        <v>8.0813682220666596</v>
      </c>
      <c r="J61">
        <v>13.4983703052</v>
      </c>
      <c r="K61">
        <v>60.271117308000001</v>
      </c>
      <c r="L61">
        <v>4.7184301662666597</v>
      </c>
      <c r="M61">
        <v>4.6154349223333302</v>
      </c>
      <c r="N61">
        <v>1.76922788933333</v>
      </c>
      <c r="O61">
        <v>5.2754208438666597</v>
      </c>
      <c r="P61">
        <v>0.34866873885333299</v>
      </c>
      <c r="Q61">
        <v>2.3391981420266599</v>
      </c>
      <c r="R61">
        <v>21.565710136866599</v>
      </c>
      <c r="T61">
        <v>136.76259125066599</v>
      </c>
      <c r="U61">
        <v>77.097574452266599</v>
      </c>
      <c r="V61">
        <v>29.8452259586666</v>
      </c>
      <c r="W61">
        <v>5.2028100281999903</v>
      </c>
      <c r="X61">
        <v>58.149065428666603</v>
      </c>
      <c r="Y61">
        <v>1.30645285703333</v>
      </c>
      <c r="Z61">
        <v>8.0813682220666596</v>
      </c>
      <c r="AA61">
        <v>13.4983703052</v>
      </c>
      <c r="AB61">
        <v>60.271117308000001</v>
      </c>
      <c r="AC61">
        <v>4.7184301662666597</v>
      </c>
      <c r="AD61">
        <v>4.6154349223333302</v>
      </c>
      <c r="AE61">
        <v>1.76922788933333</v>
      </c>
      <c r="AF61">
        <v>5.2754208438666597</v>
      </c>
      <c r="AG61">
        <v>0.34866873885333299</v>
      </c>
      <c r="AH61">
        <v>2.3391981420266599</v>
      </c>
      <c r="AI61">
        <v>21.565710136866599</v>
      </c>
      <c r="AK61">
        <v>136.76259125066599</v>
      </c>
      <c r="AL61">
        <v>77.097574452266599</v>
      </c>
      <c r="AM61">
        <v>29.8452259586666</v>
      </c>
      <c r="AN61">
        <v>5.2028100281999903</v>
      </c>
      <c r="AO61">
        <v>58.149065428666603</v>
      </c>
      <c r="AP61">
        <v>1.30645285703333</v>
      </c>
      <c r="AQ61">
        <v>8.0813682220666596</v>
      </c>
      <c r="AR61">
        <v>13.4983703052</v>
      </c>
      <c r="AS61">
        <v>60.271117308000001</v>
      </c>
      <c r="AT61">
        <v>4.7184301662666597</v>
      </c>
      <c r="AU61">
        <v>4.6154349223333302</v>
      </c>
      <c r="AV61">
        <v>1.76922788933333</v>
      </c>
      <c r="AW61">
        <v>5.2754208438666597</v>
      </c>
      <c r="AX61">
        <v>0.34866873885333299</v>
      </c>
      <c r="AY61">
        <v>2.3391981420266599</v>
      </c>
      <c r="AZ61">
        <v>21.565710136866599</v>
      </c>
    </row>
    <row r="62" spans="3:52" x14ac:dyDescent="0.25">
      <c r="C62">
        <v>43.283677770666699</v>
      </c>
      <c r="D62">
        <v>24.8537150959333</v>
      </c>
      <c r="E62">
        <v>7.6011125080000204</v>
      </c>
      <c r="F62">
        <v>2.14860776506666</v>
      </c>
      <c r="G62">
        <v>18.827586579999998</v>
      </c>
      <c r="H62">
        <v>0.36835136002000002</v>
      </c>
      <c r="I62">
        <v>2.3323920051999898</v>
      </c>
      <c r="J62">
        <v>5.2817341945333203</v>
      </c>
      <c r="K62">
        <v>19.3743405373333</v>
      </c>
      <c r="L62">
        <v>2.0414674463333302</v>
      </c>
      <c r="M62">
        <v>3.3879118336</v>
      </c>
      <c r="N62">
        <v>0.560847025666666</v>
      </c>
      <c r="O62">
        <v>3.5381792681999999</v>
      </c>
      <c r="P62">
        <v>0.24170925624</v>
      </c>
      <c r="Q62">
        <v>0.56092188794666697</v>
      </c>
      <c r="R62">
        <v>6.8687953484666702</v>
      </c>
      <c r="T62">
        <v>43.283677770666699</v>
      </c>
      <c r="U62">
        <v>24.8537150959333</v>
      </c>
      <c r="V62">
        <v>7.6011125080000204</v>
      </c>
      <c r="W62">
        <v>2.14860776506666</v>
      </c>
      <c r="X62">
        <v>18.827586579999998</v>
      </c>
      <c r="Y62">
        <v>0.36835136002000002</v>
      </c>
      <c r="Z62">
        <v>2.3323920051999898</v>
      </c>
      <c r="AA62">
        <v>5.2817341945333203</v>
      </c>
      <c r="AB62">
        <v>19.3743405373333</v>
      </c>
      <c r="AC62">
        <v>2.0414674463333302</v>
      </c>
      <c r="AD62">
        <v>3.3879118336</v>
      </c>
      <c r="AE62">
        <v>0.560847025666666</v>
      </c>
      <c r="AF62">
        <v>3.5381792681999999</v>
      </c>
      <c r="AG62">
        <v>0.24170925624</v>
      </c>
      <c r="AH62">
        <v>0.56092188794666697</v>
      </c>
      <c r="AI62">
        <v>6.8687953484666702</v>
      </c>
      <c r="AK62">
        <v>43.283677770666699</v>
      </c>
      <c r="AL62">
        <v>24.8537150959333</v>
      </c>
      <c r="AM62">
        <v>7.6011125080000204</v>
      </c>
      <c r="AN62">
        <v>2.14860776506666</v>
      </c>
      <c r="AO62">
        <v>18.827586579999998</v>
      </c>
      <c r="AP62">
        <v>0.36835136002000002</v>
      </c>
      <c r="AQ62">
        <v>2.3323920051999898</v>
      </c>
      <c r="AR62">
        <v>5.2817341945333203</v>
      </c>
      <c r="AS62">
        <v>19.3743405373333</v>
      </c>
      <c r="AT62">
        <v>2.0414674463333302</v>
      </c>
      <c r="AU62">
        <v>3.3879118336</v>
      </c>
      <c r="AV62">
        <v>0.560847025666666</v>
      </c>
      <c r="AW62">
        <v>3.5381792681999999</v>
      </c>
      <c r="AX62">
        <v>0.24170925624</v>
      </c>
      <c r="AY62">
        <v>0.56092188794666697</v>
      </c>
      <c r="AZ62">
        <v>6.8687953484666702</v>
      </c>
    </row>
    <row r="63" spans="3:52" x14ac:dyDescent="0.25">
      <c r="C63">
        <v>35.983602822666498</v>
      </c>
      <c r="D63">
        <v>25.02427952013333</v>
      </c>
      <c r="E63">
        <v>8.1018633886666507</v>
      </c>
      <c r="F63">
        <v>2.3488093596666602</v>
      </c>
      <c r="G63">
        <v>21.3308512726666</v>
      </c>
      <c r="H63">
        <v>0.404646292393333</v>
      </c>
      <c r="I63">
        <v>2.1763719433999902</v>
      </c>
      <c r="J63">
        <v>6.2518254605999903</v>
      </c>
      <c r="K63">
        <v>20.429527703333299</v>
      </c>
      <c r="L63">
        <v>2.9170083949999999</v>
      </c>
      <c r="M63">
        <v>4.11457837246666</v>
      </c>
      <c r="N63">
        <v>0.67797856245333299</v>
      </c>
      <c r="O63">
        <v>3.3535377404666602</v>
      </c>
      <c r="P63">
        <v>0.41927747740666599</v>
      </c>
      <c r="Q63">
        <v>1.0651058598666601</v>
      </c>
      <c r="R63">
        <v>7.5494671821333199</v>
      </c>
      <c r="T63">
        <v>35.983602822666498</v>
      </c>
      <c r="U63">
        <v>25.02427952013333</v>
      </c>
      <c r="V63">
        <v>8.1018633886666507</v>
      </c>
      <c r="W63">
        <v>2.3488093596666602</v>
      </c>
      <c r="X63">
        <v>21.3308512726666</v>
      </c>
      <c r="Y63">
        <v>0.404646292393333</v>
      </c>
      <c r="Z63">
        <v>2.1763719433999902</v>
      </c>
      <c r="AA63">
        <v>6.2518254605999903</v>
      </c>
      <c r="AB63">
        <v>20.429527703333299</v>
      </c>
      <c r="AC63">
        <v>2.9170083949999999</v>
      </c>
      <c r="AD63">
        <v>4.11457837246666</v>
      </c>
      <c r="AE63">
        <v>0.67797856245333299</v>
      </c>
      <c r="AF63">
        <v>3.3535377404666602</v>
      </c>
      <c r="AG63">
        <v>0.41927747740666599</v>
      </c>
      <c r="AH63">
        <v>1.0651058598666601</v>
      </c>
      <c r="AI63">
        <v>7.5494671821333199</v>
      </c>
      <c r="AK63">
        <v>35.983602822666498</v>
      </c>
      <c r="AL63">
        <v>25.02427952013333</v>
      </c>
      <c r="AM63">
        <v>8.1018633886666507</v>
      </c>
      <c r="AN63">
        <v>2.3488093596666602</v>
      </c>
      <c r="AO63">
        <v>21.3308512726666</v>
      </c>
      <c r="AP63">
        <v>0.404646292393333</v>
      </c>
      <c r="AQ63">
        <v>2.1763719433999902</v>
      </c>
      <c r="AR63">
        <v>6.2518254605999903</v>
      </c>
      <c r="AS63">
        <v>20.429527703333299</v>
      </c>
      <c r="AT63">
        <v>2.9170083949999999</v>
      </c>
      <c r="AU63">
        <v>4.11457837246666</v>
      </c>
      <c r="AV63">
        <v>0.67797856245333299</v>
      </c>
      <c r="AW63">
        <v>3.3535377404666602</v>
      </c>
      <c r="AX63">
        <v>0.41927747740666599</v>
      </c>
      <c r="AY63">
        <v>1.0651058598666601</v>
      </c>
      <c r="AZ63">
        <v>7.5494671821333199</v>
      </c>
    </row>
    <row r="64" spans="3:52" x14ac:dyDescent="0.25">
      <c r="C64">
        <v>89.235238413999994</v>
      </c>
      <c r="D64">
        <v>55.621200928999961</v>
      </c>
      <c r="E64">
        <v>20.834292201333302</v>
      </c>
      <c r="F64">
        <v>4.6255608081999897</v>
      </c>
      <c r="G64">
        <v>41.076287942666603</v>
      </c>
      <c r="H64">
        <v>1.00928986283333</v>
      </c>
      <c r="I64">
        <v>5.6030007400666602</v>
      </c>
      <c r="J64">
        <v>13.656120101799999</v>
      </c>
      <c r="K64">
        <v>37.985865949999997</v>
      </c>
      <c r="L64">
        <v>6.7461893449333301</v>
      </c>
      <c r="M64">
        <v>8.0234601120000004</v>
      </c>
      <c r="N64">
        <v>1.5110105856</v>
      </c>
      <c r="O64">
        <v>6.4554930163999904</v>
      </c>
      <c r="P64">
        <v>0.69115702087999997</v>
      </c>
      <c r="Q64">
        <v>2.4794507783333302</v>
      </c>
      <c r="R64">
        <v>17.1822192576</v>
      </c>
      <c r="T64">
        <v>89.235238413999994</v>
      </c>
      <c r="U64">
        <v>55.621200928999961</v>
      </c>
      <c r="V64">
        <v>20.834292201333302</v>
      </c>
      <c r="W64">
        <v>4.6255608081999897</v>
      </c>
      <c r="X64">
        <v>41.076287942666603</v>
      </c>
      <c r="Y64">
        <v>1.00928986283333</v>
      </c>
      <c r="Z64">
        <v>5.6030007400666602</v>
      </c>
      <c r="AA64">
        <v>13.656120101799999</v>
      </c>
      <c r="AB64">
        <v>37.985865949999997</v>
      </c>
      <c r="AC64">
        <v>6.7461893449333301</v>
      </c>
      <c r="AD64">
        <v>8.0234601120000004</v>
      </c>
      <c r="AE64">
        <v>1.5110105856</v>
      </c>
      <c r="AF64">
        <v>6.4554930163999904</v>
      </c>
      <c r="AG64">
        <v>0.69115702087999997</v>
      </c>
      <c r="AH64">
        <v>2.4794507783333302</v>
      </c>
      <c r="AI64">
        <v>17.1822192576</v>
      </c>
      <c r="AK64">
        <v>89.235238413999994</v>
      </c>
      <c r="AL64">
        <v>55.621200928999961</v>
      </c>
      <c r="AM64">
        <v>20.834292201333302</v>
      </c>
      <c r="AN64">
        <v>4.6255608081999897</v>
      </c>
      <c r="AO64">
        <v>41.076287942666603</v>
      </c>
      <c r="AP64">
        <v>1.00928986283333</v>
      </c>
      <c r="AQ64">
        <v>5.6030007400666602</v>
      </c>
      <c r="AR64">
        <v>13.656120101799999</v>
      </c>
      <c r="AS64">
        <v>37.985865949999997</v>
      </c>
      <c r="AT64">
        <v>6.7461893449333301</v>
      </c>
      <c r="AU64">
        <v>8.0234601120000004</v>
      </c>
      <c r="AV64">
        <v>1.5110105856</v>
      </c>
      <c r="AW64">
        <v>6.4554930163999904</v>
      </c>
      <c r="AX64">
        <v>0.69115702087999997</v>
      </c>
      <c r="AY64">
        <v>2.4794507783333302</v>
      </c>
      <c r="AZ64">
        <v>17.1822192576</v>
      </c>
    </row>
    <row r="65" spans="3:52" x14ac:dyDescent="0.25">
      <c r="C65">
        <v>89.900937398666599</v>
      </c>
      <c r="D65">
        <v>54.76788544586659</v>
      </c>
      <c r="E65">
        <v>20.360064305999899</v>
      </c>
      <c r="F65">
        <v>4.9382192916666696</v>
      </c>
      <c r="G65">
        <v>45.2430716739999</v>
      </c>
      <c r="H65">
        <v>1.02159189676</v>
      </c>
      <c r="I65">
        <v>5.6942154950666604</v>
      </c>
      <c r="J65">
        <v>14.8128418868666</v>
      </c>
      <c r="K65">
        <v>37.440969269333301</v>
      </c>
      <c r="L65">
        <v>8.6948512729999905</v>
      </c>
      <c r="M65">
        <v>10.6097275568666</v>
      </c>
      <c r="N65">
        <v>1.5993598984666599</v>
      </c>
      <c r="O65">
        <v>7.2839010706666603</v>
      </c>
      <c r="P65">
        <v>2.4026039959266599</v>
      </c>
      <c r="Q65">
        <v>3.3275305639333301</v>
      </c>
      <c r="R65">
        <v>19.069550760666601</v>
      </c>
      <c r="T65">
        <v>89.900937398666599</v>
      </c>
      <c r="U65">
        <v>54.76788544586659</v>
      </c>
      <c r="V65">
        <v>20.360064305999899</v>
      </c>
      <c r="W65">
        <v>4.9382192916666696</v>
      </c>
      <c r="X65">
        <v>45.2430716739999</v>
      </c>
      <c r="Y65">
        <v>1.02159189676</v>
      </c>
      <c r="Z65">
        <v>5.6942154950666604</v>
      </c>
      <c r="AA65">
        <v>14.8128418868666</v>
      </c>
      <c r="AB65">
        <v>37.440969269333301</v>
      </c>
      <c r="AC65">
        <v>8.6948512729999905</v>
      </c>
      <c r="AD65">
        <v>10.6097275568666</v>
      </c>
      <c r="AE65">
        <v>1.5993598984666599</v>
      </c>
      <c r="AF65">
        <v>7.2839010706666603</v>
      </c>
      <c r="AG65">
        <v>2.4026039959266599</v>
      </c>
      <c r="AH65">
        <v>3.3275305639333301</v>
      </c>
      <c r="AI65">
        <v>19.069550760666601</v>
      </c>
      <c r="AK65">
        <v>89.900937398666599</v>
      </c>
      <c r="AL65">
        <v>54.76788544586659</v>
      </c>
      <c r="AM65">
        <v>20.360064305999899</v>
      </c>
      <c r="AN65">
        <v>4.9382192916666696</v>
      </c>
      <c r="AO65">
        <v>45.2430716739999</v>
      </c>
      <c r="AP65">
        <v>1.02159189676</v>
      </c>
      <c r="AQ65">
        <v>5.6942154950666604</v>
      </c>
      <c r="AR65">
        <v>14.8128418868666</v>
      </c>
      <c r="AS65">
        <v>37.440969269333301</v>
      </c>
      <c r="AT65">
        <v>8.6948512729999905</v>
      </c>
      <c r="AU65">
        <v>10.6097275568666</v>
      </c>
      <c r="AV65">
        <v>1.5993598984666599</v>
      </c>
      <c r="AW65">
        <v>7.2839010706666603</v>
      </c>
      <c r="AX65">
        <v>2.4026039959266599</v>
      </c>
      <c r="AY65">
        <v>3.3275305639333301</v>
      </c>
      <c r="AZ65">
        <v>19.069550760666601</v>
      </c>
    </row>
    <row r="66" spans="3:52" x14ac:dyDescent="0.25">
      <c r="C66">
        <v>90.567882320666598</v>
      </c>
      <c r="D66">
        <v>49.28947090120004</v>
      </c>
      <c r="E66">
        <v>18.62541607</v>
      </c>
      <c r="F66">
        <v>4.8925222465333302</v>
      </c>
      <c r="G66">
        <v>45.535131939333297</v>
      </c>
      <c r="H66">
        <v>0.94828251825999899</v>
      </c>
      <c r="I66">
        <v>5.5019918896666598</v>
      </c>
      <c r="J66">
        <v>16.176765092799901</v>
      </c>
      <c r="K66">
        <v>34.202548772666702</v>
      </c>
      <c r="L66">
        <v>10.532181692</v>
      </c>
      <c r="M66">
        <v>14.8710211021333</v>
      </c>
      <c r="N66">
        <v>1.728885249</v>
      </c>
      <c r="O66">
        <v>8.91909263866666</v>
      </c>
      <c r="P66">
        <v>7.9634659004066597</v>
      </c>
      <c r="Q66">
        <v>3.5803907915333202</v>
      </c>
      <c r="R66">
        <v>19.698029653999999</v>
      </c>
      <c r="T66">
        <v>90.567882320666598</v>
      </c>
      <c r="U66">
        <v>49.28947090120004</v>
      </c>
      <c r="V66">
        <v>18.62541607</v>
      </c>
      <c r="W66">
        <v>4.8925222465333302</v>
      </c>
      <c r="X66">
        <v>45.535131939333297</v>
      </c>
      <c r="Y66">
        <v>0.94828251825999899</v>
      </c>
      <c r="Z66">
        <v>5.5019918896666598</v>
      </c>
      <c r="AA66">
        <v>16.176765092799901</v>
      </c>
      <c r="AB66">
        <v>34.202548772666702</v>
      </c>
      <c r="AC66">
        <v>10.532181692</v>
      </c>
      <c r="AD66">
        <v>14.8710211021333</v>
      </c>
      <c r="AE66">
        <v>1.728885249</v>
      </c>
      <c r="AF66">
        <v>8.91909263866666</v>
      </c>
      <c r="AG66">
        <v>7.9634659004066597</v>
      </c>
      <c r="AH66">
        <v>3.5803907915333202</v>
      </c>
      <c r="AI66">
        <v>19.698029653999999</v>
      </c>
      <c r="AK66">
        <v>90.567882320666598</v>
      </c>
      <c r="AL66">
        <v>49.28947090120004</v>
      </c>
      <c r="AM66">
        <v>18.62541607</v>
      </c>
      <c r="AN66">
        <v>4.8925222465333302</v>
      </c>
      <c r="AO66">
        <v>45.535131939333297</v>
      </c>
      <c r="AP66">
        <v>0.94828251825999899</v>
      </c>
      <c r="AQ66">
        <v>5.5019918896666598</v>
      </c>
      <c r="AR66">
        <v>16.176765092799901</v>
      </c>
      <c r="AS66">
        <v>34.202548772666702</v>
      </c>
      <c r="AT66">
        <v>10.532181692</v>
      </c>
      <c r="AU66">
        <v>14.8710211021333</v>
      </c>
      <c r="AV66">
        <v>1.728885249</v>
      </c>
      <c r="AW66">
        <v>8.91909263866666</v>
      </c>
      <c r="AX66">
        <v>7.9634659004066597</v>
      </c>
      <c r="AY66">
        <v>3.5803907915333202</v>
      </c>
      <c r="AZ66">
        <v>19.698029653999999</v>
      </c>
    </row>
    <row r="67" spans="3:52" x14ac:dyDescent="0.25">
      <c r="C67">
        <v>92.673134207999894</v>
      </c>
      <c r="D67">
        <v>48.286670476666586</v>
      </c>
      <c r="E67">
        <v>20.2285581573333</v>
      </c>
      <c r="F67">
        <v>5.5591419888000004</v>
      </c>
      <c r="G67">
        <v>47.9783588033333</v>
      </c>
      <c r="H67">
        <v>1.04117354297333</v>
      </c>
      <c r="I67">
        <v>5.96341402173333</v>
      </c>
      <c r="J67">
        <v>17.2851221373333</v>
      </c>
      <c r="K67">
        <v>48.016539509333299</v>
      </c>
      <c r="L67">
        <v>12.6534349058666</v>
      </c>
      <c r="M67">
        <v>17.730694255333301</v>
      </c>
      <c r="N67">
        <v>2.06755665806666</v>
      </c>
      <c r="O67">
        <v>9.4447292633333308</v>
      </c>
      <c r="P67">
        <v>14.946030400133299</v>
      </c>
      <c r="Q67">
        <v>5.15345135093333</v>
      </c>
      <c r="R67">
        <v>21.9854806479999</v>
      </c>
      <c r="T67">
        <v>92.673134207999894</v>
      </c>
      <c r="U67">
        <v>48.286670476666586</v>
      </c>
      <c r="V67">
        <v>20.2285581573333</v>
      </c>
      <c r="W67">
        <v>5.5591419888000004</v>
      </c>
      <c r="X67">
        <v>47.9783588033333</v>
      </c>
      <c r="Y67">
        <v>1.04117354297333</v>
      </c>
      <c r="Z67">
        <v>5.96341402173333</v>
      </c>
      <c r="AA67">
        <v>17.2851221373333</v>
      </c>
      <c r="AB67">
        <v>48.016539509333299</v>
      </c>
      <c r="AC67">
        <v>12.6534349058666</v>
      </c>
      <c r="AD67">
        <v>17.730694255333301</v>
      </c>
      <c r="AE67">
        <v>2.06755665806666</v>
      </c>
      <c r="AF67">
        <v>9.4447292633333308</v>
      </c>
      <c r="AG67">
        <v>14.946030400133299</v>
      </c>
      <c r="AH67">
        <v>5.15345135093333</v>
      </c>
      <c r="AI67">
        <v>21.9854806479999</v>
      </c>
      <c r="AK67">
        <v>92.673134207999894</v>
      </c>
      <c r="AL67">
        <v>48.286670476666586</v>
      </c>
      <c r="AM67">
        <v>20.2285581573333</v>
      </c>
      <c r="AN67">
        <v>5.5591419888000004</v>
      </c>
      <c r="AO67">
        <v>47.9783588033333</v>
      </c>
      <c r="AP67">
        <v>1.04117354297333</v>
      </c>
      <c r="AQ67">
        <v>5.96341402173333</v>
      </c>
      <c r="AR67">
        <v>17.2851221373333</v>
      </c>
      <c r="AS67">
        <v>48.016539509333299</v>
      </c>
      <c r="AT67">
        <v>12.6534349058666</v>
      </c>
      <c r="AU67">
        <v>17.730694255333301</v>
      </c>
      <c r="AV67">
        <v>2.06755665806666</v>
      </c>
      <c r="AW67">
        <v>9.4447292633333308</v>
      </c>
      <c r="AX67">
        <v>14.946030400133299</v>
      </c>
      <c r="AY67">
        <v>5.15345135093333</v>
      </c>
      <c r="AZ67">
        <v>21.9854806479999</v>
      </c>
    </row>
    <row r="68" spans="3:52" x14ac:dyDescent="0.25">
      <c r="C68">
        <v>86.174281768666603</v>
      </c>
      <c r="D68">
        <v>38.114046797066699</v>
      </c>
      <c r="E68">
        <v>16.9855975086667</v>
      </c>
      <c r="F68">
        <v>5.0039415106666603</v>
      </c>
      <c r="G68">
        <v>42.4865999973333</v>
      </c>
      <c r="H68">
        <v>2.9737001536666599</v>
      </c>
      <c r="I68">
        <v>4.6405244701333297</v>
      </c>
      <c r="J68">
        <v>18.1485135086666</v>
      </c>
      <c r="K68">
        <v>63.0588766746666</v>
      </c>
      <c r="L68">
        <v>13.251001749666599</v>
      </c>
      <c r="M68">
        <v>24.796130632533298</v>
      </c>
      <c r="N68">
        <v>2.1052991699333301</v>
      </c>
      <c r="O68">
        <v>9.7871744338666602</v>
      </c>
      <c r="P68">
        <v>21.3065329056666</v>
      </c>
      <c r="Q68">
        <v>5.6846502685999898</v>
      </c>
      <c r="R68">
        <v>21.1916547533333</v>
      </c>
      <c r="T68">
        <v>83.131842130336807</v>
      </c>
      <c r="U68">
        <v>36.327340285851832</v>
      </c>
      <c r="V68">
        <v>16.2695431867309</v>
      </c>
      <c r="W68">
        <v>4.8512125091932399</v>
      </c>
      <c r="X68">
        <v>41.180253921290898</v>
      </c>
      <c r="Y68">
        <v>2.9332697983239702</v>
      </c>
      <c r="Z68">
        <v>4.4545564773252702</v>
      </c>
      <c r="AA68">
        <v>17.710574631919499</v>
      </c>
      <c r="AB68">
        <v>61.648663667898397</v>
      </c>
      <c r="AC68">
        <v>13.0231338611658</v>
      </c>
      <c r="AD68">
        <v>24.498680722999801</v>
      </c>
      <c r="AE68">
        <v>2.0525300768053998</v>
      </c>
      <c r="AF68">
        <v>9.5884369757035799</v>
      </c>
      <c r="AG68">
        <v>21.158668159182501</v>
      </c>
      <c r="AH68">
        <v>5.5906355346122503</v>
      </c>
      <c r="AI68">
        <v>20.611127474476</v>
      </c>
      <c r="AK68">
        <v>80.089402492006897</v>
      </c>
      <c r="AL68">
        <v>34.540633774637172</v>
      </c>
      <c r="AM68">
        <v>15.553488864795099</v>
      </c>
      <c r="AN68">
        <v>4.6984835077198204</v>
      </c>
      <c r="AO68">
        <v>39.873907845248603</v>
      </c>
      <c r="AP68">
        <v>2.89283944298128</v>
      </c>
      <c r="AQ68">
        <v>4.2685884845172097</v>
      </c>
      <c r="AR68">
        <v>17.272635755172399</v>
      </c>
      <c r="AS68">
        <v>60.238450661130102</v>
      </c>
      <c r="AT68">
        <v>12.795265972665</v>
      </c>
      <c r="AU68">
        <v>24.201230813466399</v>
      </c>
      <c r="AV68">
        <v>1.9997609836774699</v>
      </c>
      <c r="AW68">
        <v>9.3896995175405191</v>
      </c>
      <c r="AX68">
        <v>21.010803412698301</v>
      </c>
      <c r="AY68">
        <v>5.4966208006245001</v>
      </c>
      <c r="AZ68">
        <v>20.0306001956187</v>
      </c>
    </row>
    <row r="69" spans="3:52" x14ac:dyDescent="0.25">
      <c r="C69">
        <v>83.897692606000007</v>
      </c>
      <c r="D69">
        <v>24.64372719246656</v>
      </c>
      <c r="E69">
        <v>15.098580679333301</v>
      </c>
      <c r="F69">
        <v>5.8028650561999999</v>
      </c>
      <c r="G69">
        <v>45.126561130666602</v>
      </c>
      <c r="H69">
        <v>3.9457355083333301</v>
      </c>
      <c r="I69">
        <v>4.1240705856666704</v>
      </c>
      <c r="J69">
        <v>17.251008869333301</v>
      </c>
      <c r="K69">
        <v>102.263926384</v>
      </c>
      <c r="L69">
        <v>13.3331974695333</v>
      </c>
      <c r="M69">
        <v>32.647354563533298</v>
      </c>
      <c r="N69">
        <v>2.1140782991333298</v>
      </c>
      <c r="O69">
        <v>6.7868528501333403</v>
      </c>
      <c r="P69">
        <v>25.361599452466599</v>
      </c>
      <c r="Q69">
        <v>7.3064217241333296</v>
      </c>
      <c r="R69">
        <v>20.437178038666602</v>
      </c>
      <c r="T69">
        <v>78.850309228969294</v>
      </c>
      <c r="U69">
        <v>21.864638463310321</v>
      </c>
      <c r="V69">
        <v>13.9455716514814</v>
      </c>
      <c r="W69">
        <v>5.5375320922851801</v>
      </c>
      <c r="X69">
        <v>42.890942173396603</v>
      </c>
      <c r="Y69">
        <v>3.8573906669875</v>
      </c>
      <c r="Z69">
        <v>3.8230964000968002</v>
      </c>
      <c r="AA69">
        <v>16.4855900195674</v>
      </c>
      <c r="AB69">
        <v>99.448178857909596</v>
      </c>
      <c r="AC69">
        <v>12.902195312281</v>
      </c>
      <c r="AD69">
        <v>31.970205692984798</v>
      </c>
      <c r="AE69">
        <v>2.02158353115348</v>
      </c>
      <c r="AF69">
        <v>6.4473317252348599</v>
      </c>
      <c r="AG69">
        <v>24.956361960505401</v>
      </c>
      <c r="AH69">
        <v>7.1150313532973604</v>
      </c>
      <c r="AI69">
        <v>19.440810319012801</v>
      </c>
      <c r="AK69">
        <v>73.802925851938596</v>
      </c>
      <c r="AL69">
        <v>19.085549734154089</v>
      </c>
      <c r="AM69">
        <v>12.792562623629401</v>
      </c>
      <c r="AN69">
        <v>5.2721991283703504</v>
      </c>
      <c r="AO69">
        <v>40.655323216126497</v>
      </c>
      <c r="AP69">
        <v>3.7690458256416699</v>
      </c>
      <c r="AQ69">
        <v>3.52212221452693</v>
      </c>
      <c r="AR69">
        <v>15.720171169801599</v>
      </c>
      <c r="AS69">
        <v>96.632431331819006</v>
      </c>
      <c r="AT69">
        <v>12.4711931550288</v>
      </c>
      <c r="AU69">
        <v>31.293056822436299</v>
      </c>
      <c r="AV69">
        <v>1.92908876317363</v>
      </c>
      <c r="AW69">
        <v>6.1078106003363599</v>
      </c>
      <c r="AX69">
        <v>24.551124468544099</v>
      </c>
      <c r="AY69">
        <v>6.9236409824613796</v>
      </c>
      <c r="AZ69">
        <v>18.444442599359</v>
      </c>
    </row>
    <row r="70" spans="3:52" x14ac:dyDescent="0.25">
      <c r="C70">
        <v>60.480072199999903</v>
      </c>
      <c r="D70">
        <v>9.0513198877333902</v>
      </c>
      <c r="E70">
        <v>14.4787552246666</v>
      </c>
      <c r="F70">
        <v>6.5301810725333302</v>
      </c>
      <c r="G70">
        <v>38.616670787333298</v>
      </c>
      <c r="H70">
        <v>3.7402024378666598</v>
      </c>
      <c r="I70">
        <v>3.4995020173333198</v>
      </c>
      <c r="J70">
        <v>17.223496244666599</v>
      </c>
      <c r="K70">
        <v>139.10426376333299</v>
      </c>
      <c r="L70">
        <v>13.4902703908666</v>
      </c>
      <c r="M70">
        <v>37.726376815999998</v>
      </c>
      <c r="N70">
        <v>2.1850181353333298</v>
      </c>
      <c r="O70">
        <v>6.2435113971333296</v>
      </c>
      <c r="P70">
        <v>25.2344917723333</v>
      </c>
      <c r="Q70">
        <v>7.8130275791999999</v>
      </c>
      <c r="R70">
        <v>20.2617858326666</v>
      </c>
      <c r="T70">
        <v>52.7816937255593</v>
      </c>
      <c r="U70">
        <v>5.0565094494246798</v>
      </c>
      <c r="V70">
        <v>12.693158165296101</v>
      </c>
      <c r="W70">
        <v>6.0848594982037998</v>
      </c>
      <c r="X70">
        <v>35.076756247235998</v>
      </c>
      <c r="Y70">
        <v>3.57889409341611</v>
      </c>
      <c r="Z70">
        <v>3.0381020693275702</v>
      </c>
      <c r="AA70">
        <v>15.963594053198101</v>
      </c>
      <c r="AB70">
        <v>133.583034358135</v>
      </c>
      <c r="AC70">
        <v>12.743776096155299</v>
      </c>
      <c r="AD70">
        <v>36.374197641479803</v>
      </c>
      <c r="AE70">
        <v>2.03145198406762</v>
      </c>
      <c r="AF70">
        <v>5.7003368050346799</v>
      </c>
      <c r="AG70">
        <v>24.413678005058902</v>
      </c>
      <c r="AH70">
        <v>7.4621852743930699</v>
      </c>
      <c r="AI70">
        <v>18.643007623082401</v>
      </c>
      <c r="AK70">
        <v>45.083315251118798</v>
      </c>
      <c r="AL70">
        <v>1.27731305402716</v>
      </c>
      <c r="AM70">
        <v>10.907561105925501</v>
      </c>
      <c r="AN70">
        <v>5.63953792387428</v>
      </c>
      <c r="AO70">
        <v>31.536841707138901</v>
      </c>
      <c r="AP70">
        <v>3.4175857489655601</v>
      </c>
      <c r="AQ70">
        <v>2.5767021213218202</v>
      </c>
      <c r="AR70">
        <v>14.703691861729499</v>
      </c>
      <c r="AS70">
        <v>128.061804952937</v>
      </c>
      <c r="AT70">
        <v>11.997281801443901</v>
      </c>
      <c r="AU70">
        <v>35.0220184669597</v>
      </c>
      <c r="AV70">
        <v>1.8778858328019099</v>
      </c>
      <c r="AW70">
        <v>5.1571622129360399</v>
      </c>
      <c r="AX70">
        <v>23.5928642377845</v>
      </c>
      <c r="AY70">
        <v>7.1113429695861301</v>
      </c>
      <c r="AZ70">
        <v>17.024229413498201</v>
      </c>
    </row>
    <row r="71" spans="3:52" x14ac:dyDescent="0.25">
      <c r="C71">
        <v>56.792614946666603</v>
      </c>
      <c r="D71">
        <v>7.6912966073333804</v>
      </c>
      <c r="E71">
        <v>13.0628017546666</v>
      </c>
      <c r="F71">
        <v>7.4116744215333199</v>
      </c>
      <c r="G71">
        <v>49.207641047999999</v>
      </c>
      <c r="H71">
        <v>4.5060167451999904</v>
      </c>
      <c r="I71">
        <v>3.6500555971333299</v>
      </c>
      <c r="J71">
        <v>16.317918598666601</v>
      </c>
      <c r="K71">
        <v>173.85546900799901</v>
      </c>
      <c r="L71">
        <v>12.952698556</v>
      </c>
      <c r="M71">
        <v>35.586613064666601</v>
      </c>
      <c r="N71">
        <v>2.1472643266666598</v>
      </c>
      <c r="O71">
        <v>5.1000036499333401</v>
      </c>
      <c r="P71">
        <v>20.201190107666601</v>
      </c>
      <c r="Q71">
        <v>8.9711141421333291</v>
      </c>
      <c r="R71">
        <v>22.376880274000001</v>
      </c>
      <c r="T71">
        <v>45.336254384440203</v>
      </c>
      <c r="U71">
        <v>2.0123128719305141</v>
      </c>
      <c r="V71">
        <v>10.4128357397035</v>
      </c>
      <c r="W71">
        <v>6.6859578702787896</v>
      </c>
      <c r="X71">
        <v>43.522231028120501</v>
      </c>
      <c r="Y71">
        <v>4.2157167325495797</v>
      </c>
      <c r="Z71">
        <v>2.9564383894504198</v>
      </c>
      <c r="AA71">
        <v>14.3585456579002</v>
      </c>
      <c r="AB71">
        <v>163.58439100143801</v>
      </c>
      <c r="AC71">
        <v>11.7508005640967</v>
      </c>
      <c r="AD71">
        <v>33.270533374579202</v>
      </c>
      <c r="AE71">
        <v>1.9057016710678201</v>
      </c>
      <c r="AF71">
        <v>4.2873417107916998</v>
      </c>
      <c r="AG71">
        <v>18.8520559705754</v>
      </c>
      <c r="AH71">
        <v>8.3554090382504</v>
      </c>
      <c r="AI71">
        <v>19.807269272639601</v>
      </c>
      <c r="AK71">
        <v>33.8798938222141</v>
      </c>
      <c r="AL71">
        <v>0.40618871900669201</v>
      </c>
      <c r="AM71">
        <v>7.7628697247404803</v>
      </c>
      <c r="AN71">
        <v>5.96024131902427</v>
      </c>
      <c r="AO71">
        <v>37.836821008240904</v>
      </c>
      <c r="AP71">
        <v>3.9254167198991499</v>
      </c>
      <c r="AQ71">
        <v>2.2628211817675301</v>
      </c>
      <c r="AR71">
        <v>12.3991727171338</v>
      </c>
      <c r="AS71">
        <v>153.31331299487599</v>
      </c>
      <c r="AT71">
        <v>10.5489025721934</v>
      </c>
      <c r="AU71">
        <v>30.954453684491799</v>
      </c>
      <c r="AV71">
        <v>1.6641390154689899</v>
      </c>
      <c r="AW71">
        <v>3.4746797716500502</v>
      </c>
      <c r="AX71">
        <v>17.502921833484301</v>
      </c>
      <c r="AY71">
        <v>7.7397039343674896</v>
      </c>
      <c r="AZ71">
        <v>17.237658271279098</v>
      </c>
    </row>
    <row r="72" spans="3:52" x14ac:dyDescent="0.25">
      <c r="C72">
        <v>50.886126840000003</v>
      </c>
      <c r="D72">
        <v>7.0699196229998718</v>
      </c>
      <c r="E72">
        <v>12.538880607333301</v>
      </c>
      <c r="F72">
        <v>5.6235353874666698</v>
      </c>
      <c r="G72">
        <v>63.4702493039999</v>
      </c>
      <c r="H72">
        <v>4.8896413072666602</v>
      </c>
      <c r="I72">
        <v>3.1054364462666699</v>
      </c>
      <c r="J72">
        <v>16.050132715333302</v>
      </c>
      <c r="K72">
        <v>179.82195340999999</v>
      </c>
      <c r="L72">
        <v>10.919339532</v>
      </c>
      <c r="M72">
        <v>33.483775045999998</v>
      </c>
      <c r="N72">
        <v>2.0508343882000002</v>
      </c>
      <c r="O72">
        <v>4.1653370107333201</v>
      </c>
      <c r="P72">
        <v>20.425247336666601</v>
      </c>
      <c r="Q72">
        <v>6.7421146458666597</v>
      </c>
      <c r="R72">
        <v>24.6222302486666</v>
      </c>
      <c r="T72">
        <v>34.5736700008135</v>
      </c>
      <c r="U72">
        <v>0</v>
      </c>
      <c r="V72">
        <v>8.7370333741254704</v>
      </c>
      <c r="W72">
        <v>4.5775317227097903</v>
      </c>
      <c r="X72">
        <v>54.419986926148503</v>
      </c>
      <c r="Y72">
        <v>4.4069372929200901</v>
      </c>
      <c r="Z72">
        <v>2.1209531236172898</v>
      </c>
      <c r="AA72">
        <v>13.125255600548201</v>
      </c>
      <c r="AB72">
        <v>162.77547008267999</v>
      </c>
      <c r="AC72">
        <v>9.1429709374422199</v>
      </c>
      <c r="AD72">
        <v>29.821526424569999</v>
      </c>
      <c r="AE72">
        <v>1.69025563778331</v>
      </c>
      <c r="AF72">
        <v>3.0088431837562402</v>
      </c>
      <c r="AG72">
        <v>18.249327986483198</v>
      </c>
      <c r="AH72">
        <v>5.8357462921045</v>
      </c>
      <c r="AI72">
        <v>20.678369304505601</v>
      </c>
      <c r="AK72">
        <v>18.261213161626898</v>
      </c>
      <c r="AL72">
        <v>0</v>
      </c>
      <c r="AM72">
        <v>4.9351861409175504</v>
      </c>
      <c r="AN72">
        <v>3.5315280579528898</v>
      </c>
      <c r="AO72">
        <v>45.369724548297199</v>
      </c>
      <c r="AP72">
        <v>3.9242332785735199</v>
      </c>
      <c r="AQ72">
        <v>1.1364698009679099</v>
      </c>
      <c r="AR72">
        <v>10.200378485763199</v>
      </c>
      <c r="AS72">
        <v>145.72898675536101</v>
      </c>
      <c r="AT72">
        <v>7.3666023428844198</v>
      </c>
      <c r="AU72">
        <v>26.1592778031401</v>
      </c>
      <c r="AV72">
        <v>1.32967688736662</v>
      </c>
      <c r="AW72">
        <v>1.85234935677915</v>
      </c>
      <c r="AX72">
        <v>16.0734086362997</v>
      </c>
      <c r="AY72">
        <v>4.9293779383423297</v>
      </c>
      <c r="AZ72">
        <v>16.734508360344702</v>
      </c>
    </row>
    <row r="73" spans="3:52" x14ac:dyDescent="0.25">
      <c r="C73">
        <v>45.522794026666503</v>
      </c>
      <c r="D73">
        <v>21.643458570666599</v>
      </c>
      <c r="E73">
        <v>4.6145206959999996</v>
      </c>
      <c r="F73">
        <v>3.8575262288666599</v>
      </c>
      <c r="G73">
        <v>54.031854245333399</v>
      </c>
      <c r="H73">
        <v>3.4551264306666698</v>
      </c>
      <c r="I73">
        <v>2.1496315777999899</v>
      </c>
      <c r="J73">
        <v>13.5970664753333</v>
      </c>
      <c r="K73">
        <v>192.56935313999901</v>
      </c>
      <c r="L73">
        <v>9.3879209506666594</v>
      </c>
      <c r="M73">
        <v>28.951775454666599</v>
      </c>
      <c r="N73">
        <v>1.7086915030000001</v>
      </c>
      <c r="O73">
        <v>2.6268028049333099</v>
      </c>
      <c r="P73">
        <v>18.894567002666601</v>
      </c>
      <c r="Q73">
        <v>8.4190230162666708</v>
      </c>
      <c r="R73">
        <v>34.218517912666599</v>
      </c>
      <c r="T73">
        <v>23.373620676288901</v>
      </c>
      <c r="U73">
        <v>11.409470473746801</v>
      </c>
      <c r="V73">
        <v>0</v>
      </c>
      <c r="W73">
        <v>2.4596658325038101</v>
      </c>
      <c r="X73">
        <v>41.313607339290499</v>
      </c>
      <c r="Y73">
        <v>2.7923534705892599</v>
      </c>
      <c r="Z73">
        <v>0.84486538695901403</v>
      </c>
      <c r="AA73">
        <v>9.5526288520737506</v>
      </c>
      <c r="AB73">
        <v>165.72694049895301</v>
      </c>
      <c r="AC73">
        <v>6.9083520560830998</v>
      </c>
      <c r="AD73">
        <v>23.672972990005601</v>
      </c>
      <c r="AE73">
        <v>1.2105844005341799</v>
      </c>
      <c r="AF73">
        <v>1.10436419741614</v>
      </c>
      <c r="AG73">
        <v>15.6865160173547</v>
      </c>
      <c r="AH73">
        <v>7.0012273212160103</v>
      </c>
      <c r="AI73">
        <v>28.032518401629201</v>
      </c>
      <c r="AK73">
        <v>1.22444732591156</v>
      </c>
      <c r="AL73">
        <v>0</v>
      </c>
      <c r="AM73">
        <v>0</v>
      </c>
      <c r="AN73">
        <v>1.0618054361409699</v>
      </c>
      <c r="AO73">
        <v>28.595360433247802</v>
      </c>
      <c r="AP73">
        <v>2.1295805105118699</v>
      </c>
      <c r="AQ73">
        <v>0</v>
      </c>
      <c r="AR73">
        <v>5.5081912288141197</v>
      </c>
      <c r="AS73">
        <v>138.88452785790699</v>
      </c>
      <c r="AT73">
        <v>4.4287831614995596</v>
      </c>
      <c r="AU73">
        <v>18.394170525344599</v>
      </c>
      <c r="AV73">
        <v>0.71247729806836402</v>
      </c>
      <c r="AW73">
        <v>0</v>
      </c>
      <c r="AX73">
        <v>12.4784650320428</v>
      </c>
      <c r="AY73">
        <v>5.5834316261653498</v>
      </c>
      <c r="AZ73">
        <v>21.846518890591799</v>
      </c>
    </row>
    <row r="74" spans="3:52" x14ac:dyDescent="0.25">
      <c r="C74">
        <v>45.687896653333297</v>
      </c>
      <c r="D74">
        <v>27.756013880247103</v>
      </c>
      <c r="E74">
        <v>0</v>
      </c>
      <c r="F74">
        <v>2.6960089753333198</v>
      </c>
      <c r="G74">
        <v>58.235852770666703</v>
      </c>
      <c r="H74">
        <v>3.7396161299999999</v>
      </c>
      <c r="I74">
        <v>2.1004896966666702</v>
      </c>
      <c r="J74">
        <v>14.2203645319999</v>
      </c>
      <c r="K74">
        <v>171.93410245999999</v>
      </c>
      <c r="L74">
        <v>9.8752202926666506</v>
      </c>
      <c r="M74">
        <v>30.901841855333299</v>
      </c>
      <c r="N74">
        <v>1.8228691245999999</v>
      </c>
      <c r="O74">
        <v>5.5673763280666702</v>
      </c>
      <c r="P74">
        <v>16.503350138666601</v>
      </c>
      <c r="Q74">
        <v>10.7512773340666</v>
      </c>
      <c r="R74">
        <v>46.973137303333303</v>
      </c>
      <c r="T74">
        <v>16.915495952536201</v>
      </c>
      <c r="U74">
        <v>13.6632766337452</v>
      </c>
      <c r="V74">
        <v>0</v>
      </c>
      <c r="W74">
        <v>0.93693184262865203</v>
      </c>
      <c r="X74">
        <v>40.630725797370403</v>
      </c>
      <c r="Y74">
        <v>2.7994109030824701</v>
      </c>
      <c r="Z74">
        <v>0.424825780250074</v>
      </c>
      <c r="AA74">
        <v>8.7745693076670594</v>
      </c>
      <c r="AB74">
        <v>134.69058136488101</v>
      </c>
      <c r="AC74">
        <v>6.4992296555596099</v>
      </c>
      <c r="AD74">
        <v>23.3957232511416</v>
      </c>
      <c r="AE74">
        <v>1.1485106611314699</v>
      </c>
      <c r="AF74">
        <v>3.3924794683819002</v>
      </c>
      <c r="AG74">
        <v>12.1630963069143</v>
      </c>
      <c r="AH74">
        <v>8.5866060007496792</v>
      </c>
      <c r="AI74">
        <v>37.413320306272702</v>
      </c>
      <c r="AK74">
        <v>0</v>
      </c>
      <c r="AL74">
        <v>0</v>
      </c>
      <c r="AM74">
        <v>0</v>
      </c>
      <c r="AN74">
        <v>0</v>
      </c>
      <c r="AO74">
        <v>23.025598824074201</v>
      </c>
      <c r="AP74">
        <v>1.85920567616494</v>
      </c>
      <c r="AQ74">
        <v>0</v>
      </c>
      <c r="AR74">
        <v>3.32877408333411</v>
      </c>
      <c r="AS74">
        <v>97.4470602697629</v>
      </c>
      <c r="AT74">
        <v>3.12323901845255</v>
      </c>
      <c r="AU74">
        <v>15.8896046469499</v>
      </c>
      <c r="AV74">
        <v>0.47415219766294497</v>
      </c>
      <c r="AW74">
        <v>0.80229536133012402</v>
      </c>
      <c r="AX74">
        <v>7.8228424751620702</v>
      </c>
      <c r="AY74">
        <v>6.4219346674327298</v>
      </c>
      <c r="AZ74">
        <v>27.853503309212201</v>
      </c>
    </row>
    <row r="75" spans="3:52" x14ac:dyDescent="0.25">
      <c r="C75">
        <v>56.158035079999898</v>
      </c>
      <c r="D75">
        <v>37.655146814333321</v>
      </c>
      <c r="E75">
        <v>0</v>
      </c>
      <c r="F75">
        <v>1.8793391228</v>
      </c>
      <c r="G75">
        <v>48.6224198713332</v>
      </c>
      <c r="H75">
        <v>5.0324385511999896</v>
      </c>
      <c r="I75">
        <v>2.1549144330666601</v>
      </c>
      <c r="J75">
        <v>17.805839683999999</v>
      </c>
      <c r="K75">
        <v>157.52681288666599</v>
      </c>
      <c r="L75">
        <v>11.0467526533333</v>
      </c>
      <c r="M75">
        <v>32.589340368000002</v>
      </c>
      <c r="N75">
        <v>1.8883850875999899</v>
      </c>
      <c r="O75">
        <v>9.8735627401999793</v>
      </c>
      <c r="P75">
        <v>16.234445383999901</v>
      </c>
      <c r="Q75">
        <v>9.4012314237333303</v>
      </c>
      <c r="R75">
        <v>48.531937167333297</v>
      </c>
      <c r="T75">
        <v>20.06733236586</v>
      </c>
      <c r="U75">
        <v>16.341868927127301</v>
      </c>
      <c r="V75">
        <v>0</v>
      </c>
      <c r="W75">
        <v>0</v>
      </c>
      <c r="X75">
        <v>26.991695476057401</v>
      </c>
      <c r="Y75">
        <v>3.6811922752611799</v>
      </c>
      <c r="Z75">
        <v>0.12647798012012801</v>
      </c>
      <c r="AA75">
        <v>10.6209529744061</v>
      </c>
      <c r="AB75">
        <v>109.449334866028</v>
      </c>
      <c r="AC75">
        <v>6.65559817114507</v>
      </c>
      <c r="AD75">
        <v>22.593317862192102</v>
      </c>
      <c r="AE75">
        <v>1.0327998862982399</v>
      </c>
      <c r="AF75">
        <v>6.7320906149605202</v>
      </c>
      <c r="AG75">
        <v>10.6229613472161</v>
      </c>
      <c r="AH75">
        <v>6.6289085188998396</v>
      </c>
      <c r="AI75">
        <v>35.584447489254501</v>
      </c>
      <c r="AK75">
        <v>0</v>
      </c>
      <c r="AL75">
        <v>0</v>
      </c>
      <c r="AM75">
        <v>0</v>
      </c>
      <c r="AN75">
        <v>0</v>
      </c>
      <c r="AO75">
        <v>5.36097108078161</v>
      </c>
      <c r="AP75">
        <v>2.3299459993223701</v>
      </c>
      <c r="AQ75">
        <v>0</v>
      </c>
      <c r="AR75">
        <v>3.43606626481226</v>
      </c>
      <c r="AS75">
        <v>61.3718568453912</v>
      </c>
      <c r="AT75">
        <v>2.2644436889568502</v>
      </c>
      <c r="AU75">
        <v>12.597295356384301</v>
      </c>
      <c r="AV75">
        <v>0.17721468499648499</v>
      </c>
      <c r="AW75">
        <v>3.59061848972105</v>
      </c>
      <c r="AX75">
        <v>5.0114773104322596</v>
      </c>
      <c r="AY75">
        <v>3.8565856140663399</v>
      </c>
      <c r="AZ75">
        <v>22.636957811175701</v>
      </c>
    </row>
    <row r="76" spans="3:52" x14ac:dyDescent="0.25">
      <c r="C76">
        <v>83.399330286666697</v>
      </c>
      <c r="D76">
        <v>21.097893789199901</v>
      </c>
      <c r="E76">
        <v>12.2421503333423</v>
      </c>
      <c r="F76">
        <v>1.00338684406666</v>
      </c>
      <c r="G76">
        <v>33.636533395333302</v>
      </c>
      <c r="H76">
        <v>3.5014445232666702</v>
      </c>
      <c r="I76">
        <v>3.7452755668666602</v>
      </c>
      <c r="J76">
        <v>20.779548998666598</v>
      </c>
      <c r="K76">
        <v>132.785097286666</v>
      </c>
      <c r="L76">
        <v>13.905911767333301</v>
      </c>
      <c r="M76">
        <v>36.304017788666599</v>
      </c>
      <c r="N76">
        <v>2.1448016127999998</v>
      </c>
      <c r="O76">
        <v>10.3308590246666</v>
      </c>
      <c r="P76">
        <v>13.6363696893333</v>
      </c>
      <c r="Q76">
        <v>7.2832971963333302</v>
      </c>
      <c r="R76">
        <v>54.167751137333298</v>
      </c>
      <c r="T76">
        <v>38.699441178451202</v>
      </c>
      <c r="U76">
        <v>2.3755766397614</v>
      </c>
      <c r="V76">
        <v>0</v>
      </c>
      <c r="W76">
        <v>0</v>
      </c>
      <c r="X76">
        <v>10.003429243644799</v>
      </c>
      <c r="Y76">
        <v>2.0095253156217399</v>
      </c>
      <c r="Z76">
        <v>1.2699720757850199</v>
      </c>
      <c r="AA76">
        <v>11.886776243722</v>
      </c>
      <c r="AB76">
        <v>77.027769402855895</v>
      </c>
      <c r="AC76">
        <v>8.3366570211041395</v>
      </c>
      <c r="AD76">
        <v>23.6381246686108</v>
      </c>
      <c r="AE76">
        <v>1.1079990114193601</v>
      </c>
      <c r="AF76">
        <v>6.45318936438857</v>
      </c>
      <c r="AG76">
        <v>7.1882276578795903</v>
      </c>
      <c r="AH76">
        <v>4.13838844492828</v>
      </c>
      <c r="AI76">
        <v>37.382375938282301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0.51760610797680995</v>
      </c>
      <c r="AQ76">
        <v>0</v>
      </c>
      <c r="AR76">
        <v>2.99400348877748</v>
      </c>
      <c r="AS76">
        <v>21.2704415190451</v>
      </c>
      <c r="AT76">
        <v>2.7674022748749501</v>
      </c>
      <c r="AU76">
        <v>10.9722315485549</v>
      </c>
      <c r="AV76">
        <v>7.1196410038741206E-2</v>
      </c>
      <c r="AW76">
        <v>2.5755197041104898</v>
      </c>
      <c r="AX76">
        <v>0.74008562642586595</v>
      </c>
      <c r="AY76">
        <v>0.99347969352322696</v>
      </c>
      <c r="AZ76">
        <v>20.597000739231401</v>
      </c>
    </row>
    <row r="77" spans="3:52" x14ac:dyDescent="0.25">
      <c r="C77">
        <v>83.231996699999996</v>
      </c>
      <c r="D77">
        <v>6.7131385953999896</v>
      </c>
      <c r="E77">
        <v>22.664947005999899</v>
      </c>
      <c r="F77">
        <v>1.75160191573333</v>
      </c>
      <c r="G77">
        <v>28.891460897999899</v>
      </c>
      <c r="H77">
        <v>2.4290328171333302</v>
      </c>
      <c r="I77">
        <v>3.5053863789999999</v>
      </c>
      <c r="J77">
        <v>20.1979462653333</v>
      </c>
      <c r="K77">
        <v>137.63681233333301</v>
      </c>
      <c r="L77">
        <v>16.625821978000001</v>
      </c>
      <c r="M77">
        <v>31.0267359853332</v>
      </c>
      <c r="N77">
        <v>2.62363296599999</v>
      </c>
      <c r="O77">
        <v>7.9034276946666697</v>
      </c>
      <c r="P77">
        <v>10.453031182666599</v>
      </c>
      <c r="Q77">
        <v>6.4645690186666602</v>
      </c>
      <c r="R77">
        <v>44.698597644000003</v>
      </c>
      <c r="T77">
        <v>34.488992003929901</v>
      </c>
      <c r="U77">
        <v>3.7304824898504001</v>
      </c>
      <c r="V77">
        <v>2.7372687025492102</v>
      </c>
      <c r="W77">
        <v>0</v>
      </c>
      <c r="X77">
        <v>4.3578874670402001</v>
      </c>
      <c r="Y77">
        <v>0.92223025669714698</v>
      </c>
      <c r="Z77">
        <v>0.88609657100629102</v>
      </c>
      <c r="AA77">
        <v>10.3621577668148</v>
      </c>
      <c r="AB77">
        <v>74.579277276222001</v>
      </c>
      <c r="AC77">
        <v>9.9631816800895994</v>
      </c>
      <c r="AD77">
        <v>17.323515635536399</v>
      </c>
      <c r="AE77">
        <v>1.4106451511639</v>
      </c>
      <c r="AF77">
        <v>3.86931764585472</v>
      </c>
      <c r="AG77">
        <v>3.8044845473466702</v>
      </c>
      <c r="AH77">
        <v>3.0802307459080098</v>
      </c>
      <c r="AI77">
        <v>26.586744217228301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0.52636926829629205</v>
      </c>
      <c r="AS77">
        <v>11.5217422191105</v>
      </c>
      <c r="AT77">
        <v>3.30054138217923</v>
      </c>
      <c r="AU77">
        <v>3.6202952857394699</v>
      </c>
      <c r="AV77">
        <v>0.19765733632781099</v>
      </c>
      <c r="AW77">
        <v>0</v>
      </c>
      <c r="AX77">
        <v>0</v>
      </c>
      <c r="AY77">
        <v>0</v>
      </c>
      <c r="AZ77">
        <v>8.4748907904566906</v>
      </c>
    </row>
    <row r="78" spans="3:52" x14ac:dyDescent="0.25">
      <c r="C78">
        <v>75.624007486666713</v>
      </c>
      <c r="D78">
        <v>3.0519139476800312</v>
      </c>
      <c r="E78">
        <v>14.6886420186667</v>
      </c>
      <c r="F78">
        <v>0.82890075139998998</v>
      </c>
      <c r="G78">
        <v>32.151305705999896</v>
      </c>
      <c r="H78">
        <v>4.3217831812666594</v>
      </c>
      <c r="I78">
        <v>3.9473395747333302</v>
      </c>
      <c r="J78">
        <v>22.0144971586666</v>
      </c>
      <c r="K78">
        <v>144.490965126666</v>
      </c>
      <c r="L78">
        <v>18.3752282813333</v>
      </c>
      <c r="M78">
        <v>25.317156150666598</v>
      </c>
      <c r="N78">
        <v>2.2727284797999898</v>
      </c>
      <c r="O78">
        <v>6.9508866813333299</v>
      </c>
      <c r="P78">
        <v>6.6577174546666598</v>
      </c>
      <c r="Q78">
        <v>4.9452935846666701</v>
      </c>
      <c r="R78">
        <v>31.734545113333297</v>
      </c>
      <c r="T78">
        <v>27.321416788877798</v>
      </c>
      <c r="U78">
        <v>-19.839301413502</v>
      </c>
      <c r="V78">
        <v>4.7479367035422797</v>
      </c>
      <c r="W78">
        <v>-0.27890398960000001</v>
      </c>
      <c r="X78">
        <v>7.40368536850242</v>
      </c>
      <c r="Y78">
        <v>2.4718615852345103</v>
      </c>
      <c r="Z78">
        <v>1.2637726449601803</v>
      </c>
      <c r="AA78">
        <v>11.487506712459201</v>
      </c>
      <c r="AB78">
        <v>77.335156980468611</v>
      </c>
      <c r="AC78">
        <v>10.978304370615801</v>
      </c>
      <c r="AD78">
        <v>11.892359292960499</v>
      </c>
      <c r="AE78">
        <v>1.0652397186684599</v>
      </c>
      <c r="AF78">
        <v>2.9476587065019602</v>
      </c>
      <c r="AG78">
        <v>0.59683609127405002</v>
      </c>
      <c r="AH78">
        <v>1.7204914030160399</v>
      </c>
      <c r="AI78">
        <v>14.6991262887832</v>
      </c>
      <c r="AK78">
        <v>-0.57593783440000001</v>
      </c>
      <c r="AL78">
        <v>-22.531415253599999</v>
      </c>
      <c r="AM78">
        <v>-3.5353197000000001</v>
      </c>
      <c r="AN78">
        <v>-0.27890398960000001</v>
      </c>
      <c r="AO78">
        <v>-8.2688662400000001E-2</v>
      </c>
      <c r="AP78">
        <v>4.1264834154920993E-2</v>
      </c>
      <c r="AQ78">
        <v>-0.64073507519999995</v>
      </c>
      <c r="AR78">
        <v>0.96051626625185993</v>
      </c>
      <c r="AS78">
        <v>10.1793488342703</v>
      </c>
      <c r="AT78">
        <v>3.5813804598983099</v>
      </c>
      <c r="AU78">
        <v>-4.3544656799999998E-2</v>
      </c>
      <c r="AV78">
        <v>0</v>
      </c>
      <c r="AW78">
        <v>0</v>
      </c>
      <c r="AX78">
        <v>-2.30884256E-2</v>
      </c>
      <c r="AY78">
        <v>-1.99939056E-2</v>
      </c>
      <c r="AZ78">
        <v>-0.14456995759999999</v>
      </c>
    </row>
    <row r="79" spans="3:52" x14ac:dyDescent="0.25">
      <c r="C79">
        <v>106.80694077333334</v>
      </c>
      <c r="D79">
        <v>19.579659158533161</v>
      </c>
      <c r="E79">
        <v>0</v>
      </c>
      <c r="F79">
        <v>4.9977672933333235</v>
      </c>
      <c r="G79">
        <v>59.706614294000062</v>
      </c>
      <c r="H79">
        <v>6.643039391266667</v>
      </c>
      <c r="I79">
        <v>8.4722408564666694</v>
      </c>
      <c r="J79">
        <v>35.479498687333361</v>
      </c>
      <c r="K79">
        <v>181.34193092666567</v>
      </c>
      <c r="L79">
        <v>24.539639689333299</v>
      </c>
      <c r="M79">
        <v>30.402276268000001</v>
      </c>
      <c r="N79">
        <v>3.3618699965333301</v>
      </c>
      <c r="O79">
        <v>10.1260394326666</v>
      </c>
      <c r="P79">
        <v>9.5611915253333208</v>
      </c>
      <c r="Q79">
        <v>8.2879623019999897</v>
      </c>
      <c r="R79">
        <v>25.534569537999964</v>
      </c>
      <c r="T79">
        <v>54.792478620489035</v>
      </c>
      <c r="U79">
        <v>-4.3801080964879793</v>
      </c>
      <c r="V79">
        <v>0</v>
      </c>
      <c r="W79">
        <v>-0.40849382953066599</v>
      </c>
      <c r="X79">
        <v>31.272496684015369</v>
      </c>
      <c r="Y79">
        <v>4.3394742784150067</v>
      </c>
      <c r="Z79">
        <v>5.06298137304017</v>
      </c>
      <c r="AA79">
        <v>22.493742224125068</v>
      </c>
      <c r="AB79">
        <v>107.65227189533866</v>
      </c>
      <c r="AC79">
        <v>15.854652129711599</v>
      </c>
      <c r="AD79">
        <v>16.3473373880942</v>
      </c>
      <c r="AE79">
        <v>1.97664154181931</v>
      </c>
      <c r="AF79">
        <v>5.6561591359691397</v>
      </c>
      <c r="AG79">
        <v>3.41711875601586</v>
      </c>
      <c r="AH79">
        <v>4.5800553717390597</v>
      </c>
      <c r="AI79">
        <v>10.156117148128466</v>
      </c>
      <c r="AK79">
        <v>-0.88057171996266603</v>
      </c>
      <c r="AL79">
        <v>-9.5578523870239991</v>
      </c>
      <c r="AM79">
        <v>0</v>
      </c>
      <c r="AN79">
        <v>-0.40849382953066599</v>
      </c>
      <c r="AO79">
        <v>-0.340246778549333</v>
      </c>
      <c r="AP79">
        <v>2.035909165563357</v>
      </c>
      <c r="AQ79">
        <v>0</v>
      </c>
      <c r="AR79">
        <v>9.5079857609169558</v>
      </c>
      <c r="AS79">
        <v>33.962612864011668</v>
      </c>
      <c r="AT79">
        <v>7.16966457008989</v>
      </c>
      <c r="AU79">
        <v>0.81343155296268199</v>
      </c>
      <c r="AV79">
        <v>0.45011237159199502</v>
      </c>
      <c r="AW79">
        <v>0</v>
      </c>
      <c r="AX79">
        <v>0</v>
      </c>
      <c r="AY79">
        <v>0</v>
      </c>
      <c r="AZ79">
        <v>-2.0830078117333301E-2</v>
      </c>
    </row>
    <row r="80" spans="3:52" x14ac:dyDescent="0.25">
      <c r="C80">
        <v>80.77384370666654</v>
      </c>
      <c r="D80">
        <v>5.2825917431334073</v>
      </c>
      <c r="E80">
        <v>-0.58961062267999997</v>
      </c>
      <c r="F80">
        <v>4.6804561638000042</v>
      </c>
      <c r="G80">
        <v>47.05865934333324</v>
      </c>
      <c r="H80">
        <v>9.0538363921333271</v>
      </c>
      <c r="I80">
        <v>8.5931852030666604</v>
      </c>
      <c r="J80">
        <v>21.565414511999968</v>
      </c>
      <c r="K80">
        <v>174.24888935999934</v>
      </c>
      <c r="L80">
        <v>22.307838421333301</v>
      </c>
      <c r="M80">
        <v>15.903995755999935</v>
      </c>
      <c r="N80">
        <v>3.6338874826666698</v>
      </c>
      <c r="O80">
        <v>9.2172236639999792</v>
      </c>
      <c r="P80">
        <v>3.0348677659999899</v>
      </c>
      <c r="Q80">
        <v>7.7732827839999965</v>
      </c>
      <c r="R80">
        <v>24.290169505333267</v>
      </c>
      <c r="T80">
        <v>37.162818530306041</v>
      </c>
      <c r="U80">
        <v>-11.195999047136043</v>
      </c>
      <c r="V80">
        <v>-0.58961062267999997</v>
      </c>
      <c r="W80">
        <v>2.145345817340754</v>
      </c>
      <c r="X80">
        <v>22.793537347313734</v>
      </c>
      <c r="Y80">
        <v>6.2422501262541568</v>
      </c>
      <c r="Z80">
        <v>5.2481420589324701</v>
      </c>
      <c r="AA80">
        <v>11.589431311879368</v>
      </c>
      <c r="AB80">
        <v>104.09835266329935</v>
      </c>
      <c r="AC80">
        <v>14.1032669035142</v>
      </c>
      <c r="AD80">
        <v>5.5644786859222428</v>
      </c>
      <c r="AE80">
        <v>2.2340886489478802</v>
      </c>
      <c r="AF80">
        <v>5.12455832130905</v>
      </c>
      <c r="AG80">
        <v>0</v>
      </c>
      <c r="AH80">
        <v>4.3364767778818765</v>
      </c>
      <c r="AI80">
        <v>10.485866863756666</v>
      </c>
      <c r="AK80">
        <v>-1.8387884944586601</v>
      </c>
      <c r="AL80">
        <v>-11.657847671503932</v>
      </c>
      <c r="AM80">
        <v>-0.58961062267999997</v>
      </c>
      <c r="AN80">
        <v>-0.35046599239466603</v>
      </c>
      <c r="AO80">
        <v>-0.54732902175466602</v>
      </c>
      <c r="AP80">
        <v>3.430663860374997</v>
      </c>
      <c r="AQ80">
        <v>0</v>
      </c>
      <c r="AR80">
        <v>1.613448111758907</v>
      </c>
      <c r="AS80">
        <v>33.947815966600338</v>
      </c>
      <c r="AT80">
        <v>5.8986953856951603</v>
      </c>
      <c r="AU80">
        <v>-6.2083058090666603E-2</v>
      </c>
      <c r="AV80">
        <v>0.83428981522909795</v>
      </c>
      <c r="AW80">
        <v>1.00720288829545</v>
      </c>
      <c r="AX80">
        <v>0</v>
      </c>
      <c r="AY80">
        <v>3.3471053878896696E-3</v>
      </c>
      <c r="AZ80">
        <v>-0.22939437597333301</v>
      </c>
    </row>
    <row r="81" spans="2:52" x14ac:dyDescent="0.25">
      <c r="C81">
        <v>80.30414463999999</v>
      </c>
      <c r="D81">
        <v>21.413800087133225</v>
      </c>
      <c r="E81">
        <v>-4.4109261184075548</v>
      </c>
      <c r="F81">
        <v>6.3980086415333197</v>
      </c>
      <c r="G81">
        <v>62.045436340666669</v>
      </c>
      <c r="H81">
        <v>15.477823393733267</v>
      </c>
      <c r="I81">
        <v>10.61162078733323</v>
      </c>
      <c r="J81">
        <v>19.357633310666667</v>
      </c>
      <c r="K81">
        <v>149.94477883999934</v>
      </c>
      <c r="L81">
        <v>23.856375243333289</v>
      </c>
      <c r="M81">
        <v>7.2702223499999699</v>
      </c>
      <c r="N81">
        <v>6.2739442236666596</v>
      </c>
      <c r="O81">
        <v>8.9649562260000195</v>
      </c>
      <c r="P81">
        <v>0.66402867733336202</v>
      </c>
      <c r="Q81">
        <v>11.063516979999934</v>
      </c>
      <c r="R81">
        <v>8.0303316773333311</v>
      </c>
      <c r="T81">
        <v>41.370643577127495</v>
      </c>
      <c r="U81">
        <v>4.8396533069729024</v>
      </c>
      <c r="V81">
        <v>-4.4770481043466601</v>
      </c>
      <c r="W81">
        <v>3.8620350979886799</v>
      </c>
      <c r="X81">
        <v>36.855559290527864</v>
      </c>
      <c r="Y81">
        <v>11.250962238495468</v>
      </c>
      <c r="Z81">
        <v>6.9898788516343711</v>
      </c>
      <c r="AA81">
        <v>10.681159914010166</v>
      </c>
      <c r="AB81">
        <v>89.156621381890346</v>
      </c>
      <c r="AC81">
        <v>15.630994770974487</v>
      </c>
      <c r="AD81">
        <v>0.16764929430245099</v>
      </c>
      <c r="AE81">
        <v>4.3590504766335698</v>
      </c>
      <c r="AF81">
        <v>5.2330681221652204</v>
      </c>
      <c r="AG81">
        <v>0</v>
      </c>
      <c r="AH81">
        <v>7.1538903888138234</v>
      </c>
      <c r="AI81">
        <v>-0.34906210273600002</v>
      </c>
      <c r="AK81">
        <v>-4.7106149549119998</v>
      </c>
      <c r="AL81">
        <v>-10.245786039882667</v>
      </c>
      <c r="AM81">
        <v>-4.4770481043466601</v>
      </c>
      <c r="AN81">
        <v>-0.54632583436799997</v>
      </c>
      <c r="AO81">
        <v>-0.65218350446933304</v>
      </c>
      <c r="AP81">
        <v>7.0241010832576771</v>
      </c>
      <c r="AQ81">
        <v>-0.18310279008557842</v>
      </c>
      <c r="AR81">
        <v>2.0046865173535973</v>
      </c>
      <c r="AS81">
        <v>28.368463923780837</v>
      </c>
      <c r="AT81">
        <v>7.4056142986156974</v>
      </c>
      <c r="AU81">
        <v>-9.3676889728000007E-2</v>
      </c>
      <c r="AV81">
        <v>2.4441567296004698</v>
      </c>
      <c r="AW81">
        <v>1.50118001833044</v>
      </c>
      <c r="AX81">
        <v>0</v>
      </c>
      <c r="AY81">
        <v>3.2442637976276734</v>
      </c>
      <c r="AZ81">
        <v>-0.34906210273600002</v>
      </c>
    </row>
    <row r="82" spans="2:52" x14ac:dyDescent="0.25">
      <c r="C82">
        <v>84.11524382666677</v>
      </c>
      <c r="D82">
        <v>65.477652188866571</v>
      </c>
      <c r="E82">
        <v>-7.7615997574933298</v>
      </c>
      <c r="F82">
        <v>10.791744524133268</v>
      </c>
      <c r="G82">
        <v>65.188703099333466</v>
      </c>
      <c r="H82">
        <v>13.9816360575999</v>
      </c>
      <c r="I82">
        <v>10.483622541999935</v>
      </c>
      <c r="J82">
        <v>27.266289817333202</v>
      </c>
      <c r="K82">
        <v>80.492015093333066</v>
      </c>
      <c r="L82">
        <v>25.363603483999935</v>
      </c>
      <c r="M82">
        <v>6.7439825386666943</v>
      </c>
      <c r="N82">
        <v>9.0708044121999887</v>
      </c>
      <c r="O82">
        <v>13.0919186533333</v>
      </c>
      <c r="P82">
        <v>1.18278286200001</v>
      </c>
      <c r="Q82">
        <v>11.233407705333301</v>
      </c>
      <c r="R82">
        <v>14.925861285999899</v>
      </c>
      <c r="T82">
        <v>48.686233920092469</v>
      </c>
      <c r="U82">
        <v>43.770673276312507</v>
      </c>
      <c r="V82">
        <v>-7.7615997574933298</v>
      </c>
      <c r="W82">
        <v>7.4392787715480573</v>
      </c>
      <c r="X82">
        <v>41.316113691572568</v>
      </c>
      <c r="Y82">
        <v>10.0420103284864</v>
      </c>
      <c r="Z82">
        <v>7.0514372488849437</v>
      </c>
      <c r="AA82">
        <v>17.633125185642502</v>
      </c>
      <c r="AB82">
        <v>40.572961530566168</v>
      </c>
      <c r="AC82">
        <v>17.174668211510134</v>
      </c>
      <c r="AD82">
        <v>1.1425458190226041</v>
      </c>
      <c r="AE82">
        <v>6.5454847271834202</v>
      </c>
      <c r="AF82">
        <v>8.73151688802667</v>
      </c>
      <c r="AG82">
        <v>0</v>
      </c>
      <c r="AH82">
        <v>7.4884305922862202</v>
      </c>
      <c r="AI82">
        <v>6.1344452883614</v>
      </c>
      <c r="AK82">
        <v>-8.7242294619893297</v>
      </c>
      <c r="AL82">
        <v>-14.698804704111959</v>
      </c>
      <c r="AM82">
        <v>-7.7615997574933298</v>
      </c>
      <c r="AN82">
        <v>-0.65472648347733298</v>
      </c>
      <c r="AO82">
        <v>-0.95570078928533297</v>
      </c>
      <c r="AP82">
        <v>6.1023845993728703</v>
      </c>
      <c r="AQ82">
        <v>3.6192519557698937</v>
      </c>
      <c r="AR82">
        <v>7.9999605539517598</v>
      </c>
      <c r="AS82">
        <v>0.65390796779920013</v>
      </c>
      <c r="AT82">
        <v>8.985732939020334</v>
      </c>
      <c r="AU82">
        <v>-0.269775404362666</v>
      </c>
      <c r="AV82">
        <v>4.02016504216685</v>
      </c>
      <c r="AW82">
        <v>4.3711151227199903</v>
      </c>
      <c r="AX82">
        <v>0</v>
      </c>
      <c r="AY82">
        <v>3.7434534792390899</v>
      </c>
      <c r="AZ82">
        <v>-0.43280146215999998</v>
      </c>
    </row>
    <row r="83" spans="2:52" x14ac:dyDescent="0.25">
      <c r="C83">
        <v>83.407905466666605</v>
      </c>
      <c r="D83">
        <v>50.127487236666781</v>
      </c>
      <c r="E83">
        <v>-9.5940002923787802</v>
      </c>
      <c r="F83">
        <v>12.531667083333234</v>
      </c>
      <c r="G83">
        <v>68.754066486666559</v>
      </c>
      <c r="H83">
        <v>12.466523680866601</v>
      </c>
      <c r="I83">
        <v>8.9318042166666007</v>
      </c>
      <c r="J83">
        <v>38.962278595333295</v>
      </c>
      <c r="K83">
        <v>98.105279786666998</v>
      </c>
      <c r="L83">
        <v>23.673473405333233</v>
      </c>
      <c r="M83">
        <v>4.7073657253333403</v>
      </c>
      <c r="N83">
        <v>8.9260232371333394</v>
      </c>
      <c r="O83">
        <v>13.666570989999933</v>
      </c>
      <c r="P83">
        <v>2.04993510866665</v>
      </c>
      <c r="Q83">
        <v>8.9017660193333459</v>
      </c>
      <c r="R83">
        <v>7.7720558386665894</v>
      </c>
      <c r="T83">
        <v>51.832841047655698</v>
      </c>
      <c r="U83">
        <v>33.179741088133241</v>
      </c>
      <c r="V83">
        <v>-11.255417846026599</v>
      </c>
      <c r="W83">
        <v>8.888148219204874</v>
      </c>
      <c r="X83">
        <v>45.835741369235762</v>
      </c>
      <c r="Y83">
        <v>8.9209030188748795</v>
      </c>
      <c r="Z83">
        <v>6.0347709934652602</v>
      </c>
      <c r="AA83">
        <v>27.213097055993</v>
      </c>
      <c r="AB83">
        <v>59.332909077231008</v>
      </c>
      <c r="AC83">
        <v>16.257597058205235</v>
      </c>
      <c r="AD83">
        <v>0.69960287080610495</v>
      </c>
      <c r="AE83">
        <v>6.4492435511675597</v>
      </c>
      <c r="AF83">
        <v>9.4028193273337131</v>
      </c>
      <c r="AG83">
        <v>0</v>
      </c>
      <c r="AH83">
        <v>5.9081575530065571</v>
      </c>
      <c r="AI83">
        <v>2.2690081795372099</v>
      </c>
      <c r="AK83">
        <v>-13.1780429652266</v>
      </c>
      <c r="AL83">
        <v>-16.138939483704441</v>
      </c>
      <c r="AM83">
        <v>-11.255417846026599</v>
      </c>
      <c r="AN83">
        <v>0.23293902006616396</v>
      </c>
      <c r="AO83">
        <v>6.4552815386685678</v>
      </c>
      <c r="AP83">
        <v>5.3752823568830896</v>
      </c>
      <c r="AQ83">
        <v>3.1377377702638496</v>
      </c>
      <c r="AR83">
        <v>15.463915516652701</v>
      </c>
      <c r="AS83">
        <v>20.560538367794802</v>
      </c>
      <c r="AT83">
        <v>8.8417207110772154</v>
      </c>
      <c r="AU83">
        <v>-0.22000161580800001</v>
      </c>
      <c r="AV83">
        <v>3.9724638652017799</v>
      </c>
      <c r="AW83">
        <v>5.1390676646674134</v>
      </c>
      <c r="AX83">
        <v>0</v>
      </c>
      <c r="AY83">
        <v>2.9145490866797767</v>
      </c>
      <c r="AZ83">
        <v>-1.1372447696746599</v>
      </c>
    </row>
    <row r="84" spans="2:52" x14ac:dyDescent="0.25">
      <c r="C84">
        <v>99.334422653333405</v>
      </c>
      <c r="D84">
        <v>-1.8997070453332796</v>
      </c>
      <c r="E84">
        <v>-4.0633508393333289</v>
      </c>
      <c r="F84">
        <v>12.901563518666599</v>
      </c>
      <c r="G84">
        <v>113.97699581999935</v>
      </c>
      <c r="H84">
        <v>12.354677129999967</v>
      </c>
      <c r="I84">
        <v>11.6846985053333</v>
      </c>
      <c r="J84">
        <v>15.759771259999999</v>
      </c>
      <c r="K84">
        <v>113.4081468866661</v>
      </c>
      <c r="L84">
        <v>27.253226591333341</v>
      </c>
      <c r="M84">
        <v>6.8302380906666444</v>
      </c>
      <c r="N84">
        <v>6.1068372051333242</v>
      </c>
      <c r="O84">
        <v>12.339797223333267</v>
      </c>
      <c r="P84">
        <v>1.5404011726666726</v>
      </c>
      <c r="Q84">
        <v>7.8457856313333236</v>
      </c>
      <c r="R84">
        <v>25.649315506666568</v>
      </c>
      <c r="T84">
        <v>66.869762719828103</v>
      </c>
      <c r="U84">
        <v>-5.1839138696075899</v>
      </c>
      <c r="V84">
        <v>-11.420320973919999</v>
      </c>
      <c r="W84">
        <v>9.2697251373178897</v>
      </c>
      <c r="X84">
        <v>81.634405360583742</v>
      </c>
      <c r="Y84">
        <v>8.9116660135285564</v>
      </c>
      <c r="Z84">
        <v>8.2899621716759295</v>
      </c>
      <c r="AA84">
        <v>10.039713112107799</v>
      </c>
      <c r="AB84">
        <v>74.922178625315908</v>
      </c>
      <c r="AC84">
        <v>19.331353347446139</v>
      </c>
      <c r="AD84">
        <v>3.1685709604597743</v>
      </c>
      <c r="AE84">
        <v>4.3436655618920641</v>
      </c>
      <c r="AF84">
        <v>8.5953740566704759</v>
      </c>
      <c r="AG84">
        <v>-3.5352056782872502E-3</v>
      </c>
      <c r="AH84">
        <v>5.3037866751440044</v>
      </c>
      <c r="AI84">
        <v>16.912216856612869</v>
      </c>
      <c r="AK84">
        <v>30.294404068046298</v>
      </c>
      <c r="AL84">
        <v>-10.186042791822461</v>
      </c>
      <c r="AM84">
        <v>-11.420320973919999</v>
      </c>
      <c r="AN84">
        <v>5.6378867559691201</v>
      </c>
      <c r="AO84">
        <v>49.291814901167541</v>
      </c>
      <c r="AP84">
        <v>5.4686548970571165</v>
      </c>
      <c r="AQ84">
        <v>4.8952258380185301</v>
      </c>
      <c r="AR84">
        <v>4.3196549642156192</v>
      </c>
      <c r="AS84">
        <v>36.436210363964904</v>
      </c>
      <c r="AT84">
        <v>11.409480103559041</v>
      </c>
      <c r="AU84">
        <v>-0.39715402557866603</v>
      </c>
      <c r="AV84">
        <v>2.580493918650804</v>
      </c>
      <c r="AW84">
        <v>4.8509508900075868</v>
      </c>
      <c r="AX84">
        <v>-3.5352056782872502E-3</v>
      </c>
      <c r="AY84">
        <v>2.761787718954734</v>
      </c>
      <c r="AZ84">
        <v>-1.26387966290133</v>
      </c>
    </row>
    <row r="85" spans="2:52" x14ac:dyDescent="0.25">
      <c r="C85">
        <v>106.3046675799994</v>
      </c>
      <c r="D85">
        <v>3.3705281113332211</v>
      </c>
      <c r="E85">
        <v>-9.8174955333300673E-2</v>
      </c>
      <c r="F85">
        <v>9.4857799186666618</v>
      </c>
      <c r="G85">
        <v>132.93484500666634</v>
      </c>
      <c r="H85">
        <v>10.680107251999933</v>
      </c>
      <c r="I85">
        <v>11.983351243333241</v>
      </c>
      <c r="J85">
        <v>7.2498450879999909</v>
      </c>
      <c r="K85">
        <v>55.191010073333139</v>
      </c>
      <c r="L85">
        <v>26.349917110666603</v>
      </c>
      <c r="M85">
        <v>7.1032225866666874</v>
      </c>
      <c r="N85">
        <v>9.98949914606664</v>
      </c>
      <c r="O85">
        <v>8.64369632133333</v>
      </c>
      <c r="P85">
        <v>2.4578320186666467</v>
      </c>
      <c r="Q85">
        <v>5.9132776513333241</v>
      </c>
      <c r="R85">
        <v>14.611070612000042</v>
      </c>
      <c r="T85">
        <v>74.278091072804415</v>
      </c>
      <c r="U85">
        <v>1.1906184669741471E-2</v>
      </c>
      <c r="V85">
        <v>-5.5514237688533203</v>
      </c>
      <c r="W85">
        <v>6.7768377493394309</v>
      </c>
      <c r="X85">
        <v>96.850886588226345</v>
      </c>
      <c r="Y85">
        <v>7.7205478445941642</v>
      </c>
      <c r="Z85">
        <v>8.6313392289163708</v>
      </c>
      <c r="AA85">
        <v>4.1257054194081411</v>
      </c>
      <c r="AB85">
        <v>33.791736826520342</v>
      </c>
      <c r="AC85">
        <v>18.918980485701802</v>
      </c>
      <c r="AD85">
        <v>3.9799291798943366</v>
      </c>
      <c r="AE85">
        <v>7.3367167096686092</v>
      </c>
      <c r="AF85">
        <v>5.9733081953534199</v>
      </c>
      <c r="AG85">
        <v>-4.6213732693333297E-3</v>
      </c>
      <c r="AH85">
        <v>4.0040508948283344</v>
      </c>
      <c r="AI85">
        <v>9.2300665640756403</v>
      </c>
      <c r="AK85">
        <v>42.251514565608908</v>
      </c>
      <c r="AL85">
        <v>-4.7714102266414624</v>
      </c>
      <c r="AM85">
        <v>-5.5514237688533203</v>
      </c>
      <c r="AN85">
        <v>4.0678955800122107</v>
      </c>
      <c r="AO85">
        <v>60.766928169786439</v>
      </c>
      <c r="AP85">
        <v>4.7609884371883444</v>
      </c>
      <c r="AQ85">
        <v>5.2793272144994106</v>
      </c>
      <c r="AR85">
        <v>1.0015657508162308</v>
      </c>
      <c r="AS85">
        <v>12.392463579707641</v>
      </c>
      <c r="AT85">
        <v>11.488043860736999</v>
      </c>
      <c r="AU85">
        <v>-0.42346372742933303</v>
      </c>
      <c r="AV85">
        <v>4.6839342732705394</v>
      </c>
      <c r="AW85">
        <v>3.3029200693735796</v>
      </c>
      <c r="AX85">
        <v>-4.6213732693333297E-3</v>
      </c>
      <c r="AY85">
        <v>2.0948241383233137</v>
      </c>
      <c r="AZ85">
        <v>-2.31539013673066</v>
      </c>
    </row>
    <row r="86" spans="2:52" x14ac:dyDescent="0.25">
      <c r="C86">
        <v>81.823202953332398</v>
      </c>
      <c r="D86">
        <v>29.173662159333297</v>
      </c>
      <c r="E86">
        <v>2.9931944379999003</v>
      </c>
      <c r="F86">
        <v>11.058842577999966</v>
      </c>
      <c r="G86">
        <v>92.321255906666607</v>
      </c>
      <c r="H86">
        <v>11.396588499999966</v>
      </c>
      <c r="I86">
        <v>8.0081368720000068</v>
      </c>
      <c r="J86">
        <v>11.532117398666633</v>
      </c>
      <c r="K86">
        <v>38.351237093333367</v>
      </c>
      <c r="L86">
        <v>28.905547427999871</v>
      </c>
      <c r="M86">
        <v>11.312083374666667</v>
      </c>
      <c r="N86">
        <v>9.1146006142666618</v>
      </c>
      <c r="O86">
        <v>9.5976760659999325</v>
      </c>
      <c r="P86">
        <v>6.0883536613333096</v>
      </c>
      <c r="Q86">
        <v>6.603649556000029</v>
      </c>
      <c r="R86">
        <v>34.512242045333274</v>
      </c>
      <c r="T86">
        <v>57.377485914242001</v>
      </c>
      <c r="U86">
        <v>20.288012607405438</v>
      </c>
      <c r="V86">
        <v>0.11788821987279974</v>
      </c>
      <c r="W86">
        <v>8.0539422917929766</v>
      </c>
      <c r="X86">
        <v>66.878061608255422</v>
      </c>
      <c r="Y86">
        <v>8.333475159288966</v>
      </c>
      <c r="Z86">
        <v>5.7250159948617663</v>
      </c>
      <c r="AA86">
        <v>7.7693464657519229</v>
      </c>
      <c r="AB86">
        <v>23.463950490907365</v>
      </c>
      <c r="AC86">
        <v>21.067669154689771</v>
      </c>
      <c r="AD86">
        <v>7.5802236919638766</v>
      </c>
      <c r="AE86">
        <v>6.7070231387549208</v>
      </c>
      <c r="AF86">
        <v>6.8415192021249043</v>
      </c>
      <c r="AG86">
        <v>1.32718830766603</v>
      </c>
      <c r="AH86">
        <v>4.6534174730768907</v>
      </c>
      <c r="AI86">
        <v>24.774069299313268</v>
      </c>
      <c r="AK86">
        <v>32.931768875150901</v>
      </c>
      <c r="AL86">
        <v>-0.70160492493736193</v>
      </c>
      <c r="AM86">
        <v>-10.82825106112</v>
      </c>
      <c r="AN86">
        <v>5.049042005585977</v>
      </c>
      <c r="AO86">
        <v>41.434867309844208</v>
      </c>
      <c r="AP86">
        <v>5.2703618185779373</v>
      </c>
      <c r="AQ86">
        <v>3.4418951177235368</v>
      </c>
      <c r="AR86">
        <v>4.0065755328372035</v>
      </c>
      <c r="AS86">
        <v>8.5766638884817699</v>
      </c>
      <c r="AT86">
        <v>13.22979088137947</v>
      </c>
      <c r="AU86">
        <v>-0.85991595485333305</v>
      </c>
      <c r="AV86">
        <v>4.2994456632431906</v>
      </c>
      <c r="AW86">
        <v>4.0853623382497739</v>
      </c>
      <c r="AX86">
        <v>0</v>
      </c>
      <c r="AY86">
        <v>2.7031853901537697</v>
      </c>
      <c r="AZ86">
        <v>8.1398381096595713</v>
      </c>
    </row>
    <row r="87" spans="2:52" x14ac:dyDescent="0.25">
      <c r="C87">
        <v>65.766041533333294</v>
      </c>
      <c r="D87">
        <v>51.102639524666699</v>
      </c>
      <c r="E87">
        <v>12.36807595199997</v>
      </c>
      <c r="F87">
        <v>11.496522872</v>
      </c>
      <c r="G87">
        <v>86.206532606666627</v>
      </c>
      <c r="H87">
        <v>11.306653891333301</v>
      </c>
      <c r="I87">
        <v>7.1836122726666405</v>
      </c>
      <c r="J87">
        <v>18.125667543333272</v>
      </c>
      <c r="K87">
        <v>21.347741073332912</v>
      </c>
      <c r="L87">
        <v>39.245138755999974</v>
      </c>
      <c r="M87">
        <v>15.704955019999939</v>
      </c>
      <c r="N87">
        <v>10.449106595666635</v>
      </c>
      <c r="O87">
        <v>6.6397234766666688</v>
      </c>
      <c r="P87">
        <v>8.6852779160000164</v>
      </c>
      <c r="Q87">
        <v>7.7935149333333298</v>
      </c>
      <c r="R87">
        <v>32.307955425999964</v>
      </c>
      <c r="T87">
        <v>46.500060399454597</v>
      </c>
      <c r="U87">
        <v>37.283553163994341</v>
      </c>
      <c r="V87">
        <v>8.916476422971872</v>
      </c>
      <c r="W87">
        <v>8.4477877194019992</v>
      </c>
      <c r="X87">
        <v>62.93098513127854</v>
      </c>
      <c r="Y87">
        <v>8.3209754091794998</v>
      </c>
      <c r="Z87">
        <v>5.1864775176353399</v>
      </c>
      <c r="AA87">
        <v>13.008703108178072</v>
      </c>
      <c r="AB87">
        <v>12.368619807470912</v>
      </c>
      <c r="AC87">
        <v>29.013983766177471</v>
      </c>
      <c r="AD87">
        <v>11.17124021058034</v>
      </c>
      <c r="AE87">
        <v>7.7417719807661634</v>
      </c>
      <c r="AF87">
        <v>4.7198615626454092</v>
      </c>
      <c r="AG87">
        <v>6.2243290535388667</v>
      </c>
      <c r="AH87">
        <v>5.6392710104546806</v>
      </c>
      <c r="AI87">
        <v>23.43516869737627</v>
      </c>
      <c r="AK87">
        <v>27.234079265576003</v>
      </c>
      <c r="AL87">
        <v>23.464466803322072</v>
      </c>
      <c r="AM87">
        <v>-7.4916137062933297</v>
      </c>
      <c r="AN87">
        <v>5.3990525668040092</v>
      </c>
      <c r="AO87">
        <v>39.655437655890438</v>
      </c>
      <c r="AP87">
        <v>5.3352969270256301</v>
      </c>
      <c r="AQ87">
        <v>3.1893427626040403</v>
      </c>
      <c r="AR87">
        <v>7.8917386730229699</v>
      </c>
      <c r="AS87">
        <v>3.3894985416085106</v>
      </c>
      <c r="AT87">
        <v>18.782828776355071</v>
      </c>
      <c r="AU87">
        <v>-1.9903511102826601</v>
      </c>
      <c r="AV87">
        <v>5.0344373658656538</v>
      </c>
      <c r="AW87">
        <v>2.7999996486241501</v>
      </c>
      <c r="AX87">
        <v>-2.0469747960533299E-2</v>
      </c>
      <c r="AY87">
        <v>3.4850270875760501</v>
      </c>
      <c r="AZ87">
        <v>14.562381968752671</v>
      </c>
    </row>
    <row r="88" spans="2:52" x14ac:dyDescent="0.25">
      <c r="C88">
        <v>9.3631639133331035</v>
      </c>
      <c r="D88">
        <v>53.700790832666613</v>
      </c>
      <c r="E88">
        <v>8.2654234779999705</v>
      </c>
      <c r="F88">
        <v>13.08882232266664</v>
      </c>
      <c r="G88">
        <v>72.047027580000005</v>
      </c>
      <c r="H88">
        <v>9.2185018086666837</v>
      </c>
      <c r="I88">
        <v>4.5058627893333405</v>
      </c>
      <c r="J88">
        <v>11.684814479999998</v>
      </c>
      <c r="K88">
        <v>-10.731176873332981</v>
      </c>
      <c r="L88">
        <v>37.020748133999938</v>
      </c>
      <c r="M88">
        <v>11.818029797333235</v>
      </c>
      <c r="N88">
        <v>9.4718560258000011</v>
      </c>
      <c r="O88">
        <v>4.1786388986666605</v>
      </c>
      <c r="P88">
        <v>5.0594834666666566</v>
      </c>
      <c r="Q88">
        <v>4.4564579033333231</v>
      </c>
      <c r="R88">
        <v>31.624744178666703</v>
      </c>
      <c r="T88">
        <v>4.9780736862696031</v>
      </c>
      <c r="U88">
        <v>39.53914663551727</v>
      </c>
      <c r="V88">
        <v>5.9408373933795708</v>
      </c>
      <c r="W88">
        <v>9.6928148988348397</v>
      </c>
      <c r="X88">
        <v>52.782676952878411</v>
      </c>
      <c r="Y88">
        <v>6.7937944748955932</v>
      </c>
      <c r="Z88">
        <v>3.2339343713504003</v>
      </c>
      <c r="AA88">
        <v>8.3454055411259009</v>
      </c>
      <c r="AB88">
        <v>-10.55065520352856</v>
      </c>
      <c r="AC88">
        <v>27.445939928850539</v>
      </c>
      <c r="AD88">
        <v>8.4376956976181745</v>
      </c>
      <c r="AE88">
        <v>7.0292106316119911</v>
      </c>
      <c r="AF88">
        <v>2.9503674753028397</v>
      </c>
      <c r="AG88">
        <v>3.587197878533587</v>
      </c>
      <c r="AH88">
        <v>3.1920132515696329</v>
      </c>
      <c r="AI88">
        <v>23.158087319905999</v>
      </c>
      <c r="AK88">
        <v>0.59298345920630169</v>
      </c>
      <c r="AL88">
        <v>25.377502438367816</v>
      </c>
      <c r="AM88">
        <v>-4.0831467616533299</v>
      </c>
      <c r="AN88">
        <v>6.2968074750031704</v>
      </c>
      <c r="AO88">
        <v>33.51832632575681</v>
      </c>
      <c r="AP88">
        <v>4.3690871411245427</v>
      </c>
      <c r="AQ88">
        <v>1.9620059533674596</v>
      </c>
      <c r="AR88">
        <v>5.0059966022517006</v>
      </c>
      <c r="AS88">
        <v>-10.370133533723459</v>
      </c>
      <c r="AT88">
        <v>17.871131723701041</v>
      </c>
      <c r="AU88">
        <v>1.428099129546744</v>
      </c>
      <c r="AV88">
        <v>4.5865652374239811</v>
      </c>
      <c r="AW88">
        <v>1.7220960519390598</v>
      </c>
      <c r="AX88">
        <v>-1.5949918485333298E-2</v>
      </c>
      <c r="AY88">
        <v>1.9275685998059529</v>
      </c>
      <c r="AZ88">
        <v>14.691430461145199</v>
      </c>
    </row>
    <row r="91" spans="2:52" x14ac:dyDescent="0.25"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  <c r="AX91" t="s">
        <v>78</v>
      </c>
      <c r="AY91" t="s">
        <v>78</v>
      </c>
      <c r="AZ91" t="s">
        <v>78</v>
      </c>
    </row>
    <row r="92" spans="2:52" x14ac:dyDescent="0.25">
      <c r="B92">
        <v>2010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2:52" x14ac:dyDescent="0.25">
      <c r="B93">
        <v>2011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2:52" x14ac:dyDescent="0.25">
      <c r="B94">
        <v>2012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2:52" x14ac:dyDescent="0.25">
      <c r="B95">
        <v>2013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2:52" x14ac:dyDescent="0.25">
      <c r="B96">
        <v>2014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2:52" x14ac:dyDescent="0.25">
      <c r="B97">
        <v>2015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2:52" x14ac:dyDescent="0.25">
      <c r="B98">
        <v>2016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2:52" x14ac:dyDescent="0.25">
      <c r="B99">
        <v>2017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2:52" x14ac:dyDescent="0.25">
      <c r="B100">
        <v>2018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2:52" x14ac:dyDescent="0.25">
      <c r="B101">
        <v>2019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2:52" x14ac:dyDescent="0.25">
      <c r="B102">
        <v>2020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2:52" x14ac:dyDescent="0.25">
      <c r="B103">
        <v>2021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2:52" x14ac:dyDescent="0.25">
      <c r="B104">
        <v>2022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2:52" x14ac:dyDescent="0.25"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2:52" x14ac:dyDescent="0.25">
      <c r="B106">
        <v>2024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2:52" x14ac:dyDescent="0.25">
      <c r="B107">
        <v>2025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2:52" x14ac:dyDescent="0.25">
      <c r="B108">
        <v>2026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2:52" x14ac:dyDescent="0.25">
      <c r="B109">
        <v>2027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2:52" x14ac:dyDescent="0.25">
      <c r="B110">
        <v>2028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2:52" x14ac:dyDescent="0.25">
      <c r="B111">
        <v>2029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2:52" x14ac:dyDescent="0.25">
      <c r="B112">
        <v>2030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2:52" x14ac:dyDescent="0.25">
      <c r="B113">
        <v>2031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2:52" x14ac:dyDescent="0.25">
      <c r="B114">
        <v>2032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2:52" x14ac:dyDescent="0.25">
      <c r="B115">
        <v>2033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2:52" x14ac:dyDescent="0.25">
      <c r="B116">
        <v>2034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2:52" x14ac:dyDescent="0.25">
      <c r="B117">
        <v>2035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2:52" x14ac:dyDescent="0.25">
      <c r="B118">
        <v>2036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2:52" x14ac:dyDescent="0.25">
      <c r="B119">
        <v>2037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2:52" x14ac:dyDescent="0.25">
      <c r="B120">
        <v>2038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2:52" x14ac:dyDescent="0.25">
      <c r="B121">
        <v>2039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2:52" x14ac:dyDescent="0.25">
      <c r="B122">
        <v>2040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2:52" x14ac:dyDescent="0.25">
      <c r="B123">
        <v>2041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2:52" x14ac:dyDescent="0.25">
      <c r="B124">
        <v>2042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2:52" x14ac:dyDescent="0.25">
      <c r="B125">
        <v>2043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2:52" x14ac:dyDescent="0.25">
      <c r="B126">
        <v>2044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2:52" x14ac:dyDescent="0.25">
      <c r="B127">
        <v>2045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2.4290838072425598</v>
      </c>
      <c r="U127">
        <v>1.4265064785538779</v>
      </c>
      <c r="V127">
        <v>0.57169777063351801</v>
      </c>
      <c r="W127">
        <v>0.121938834776378</v>
      </c>
      <c r="X127">
        <v>1.0429867071122001</v>
      </c>
      <c r="Y127">
        <v>3.22795957056035E-2</v>
      </c>
      <c r="Z127">
        <v>0.148476845457955</v>
      </c>
      <c r="AA127">
        <v>0.34965039919490898</v>
      </c>
      <c r="AB127">
        <v>1.12591406460377</v>
      </c>
      <c r="AC127">
        <v>0.18192972217905201</v>
      </c>
      <c r="AD127">
        <v>0.23748400777152101</v>
      </c>
      <c r="AE127">
        <v>4.2130843953341102E-2</v>
      </c>
      <c r="AF127">
        <v>0.15867198659739901</v>
      </c>
      <c r="AG127">
        <v>0.11805521359296101</v>
      </c>
      <c r="AH127">
        <v>7.5061363615817805E-2</v>
      </c>
      <c r="AI127">
        <v>0.46349297943968099</v>
      </c>
      <c r="AK127">
        <v>4.8581676144851196</v>
      </c>
      <c r="AL127">
        <v>2.853012957107766</v>
      </c>
      <c r="AM127">
        <v>1.14339554126703</v>
      </c>
      <c r="AN127">
        <v>0.243877669552756</v>
      </c>
      <c r="AO127">
        <v>2.0859734142244002</v>
      </c>
      <c r="AP127">
        <v>6.4559191411207098E-2</v>
      </c>
      <c r="AQ127">
        <v>0.29695369091591001</v>
      </c>
      <c r="AR127">
        <v>0.69930079838981896</v>
      </c>
      <c r="AS127">
        <v>2.2518281292075502</v>
      </c>
      <c r="AT127">
        <v>0.36385944435810402</v>
      </c>
      <c r="AU127">
        <v>0.47496801554304202</v>
      </c>
      <c r="AV127">
        <v>8.42616879066823E-2</v>
      </c>
      <c r="AW127">
        <v>0.31734397319479901</v>
      </c>
      <c r="AX127">
        <v>0.23611042718592201</v>
      </c>
      <c r="AY127">
        <v>0.150122727231635</v>
      </c>
      <c r="AZ127">
        <v>0.92698595887936297</v>
      </c>
    </row>
    <row r="128" spans="2:52" x14ac:dyDescent="0.25">
      <c r="B128">
        <v>2046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2:52" x14ac:dyDescent="0.25">
      <c r="B129">
        <v>2047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2:52" x14ac:dyDescent="0.25">
      <c r="B130">
        <v>2048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2:52" x14ac:dyDescent="0.25">
      <c r="B131">
        <v>2049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2:52" x14ac:dyDescent="0.25">
      <c r="B132">
        <v>2050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5" spans="2:52" x14ac:dyDescent="0.25">
      <c r="C135" t="s">
        <v>79</v>
      </c>
      <c r="D135" t="s">
        <v>79</v>
      </c>
      <c r="E135" t="s">
        <v>79</v>
      </c>
      <c r="F135" t="s">
        <v>79</v>
      </c>
      <c r="G135" t="s">
        <v>79</v>
      </c>
      <c r="H135" t="s">
        <v>79</v>
      </c>
      <c r="I135" t="s">
        <v>79</v>
      </c>
      <c r="J135" t="s">
        <v>79</v>
      </c>
      <c r="K135" t="s">
        <v>79</v>
      </c>
      <c r="L135" t="s">
        <v>79</v>
      </c>
      <c r="M135" t="s">
        <v>79</v>
      </c>
      <c r="N135" t="s">
        <v>79</v>
      </c>
      <c r="O135" t="s">
        <v>79</v>
      </c>
      <c r="P135" t="s">
        <v>79</v>
      </c>
      <c r="Q135" t="s">
        <v>79</v>
      </c>
      <c r="R135" t="s">
        <v>79</v>
      </c>
      <c r="T135" t="s">
        <v>79</v>
      </c>
      <c r="U135" t="s">
        <v>79</v>
      </c>
      <c r="V135" t="s">
        <v>79</v>
      </c>
      <c r="W135" t="s">
        <v>79</v>
      </c>
      <c r="X135" t="s">
        <v>79</v>
      </c>
      <c r="Y135" t="s">
        <v>79</v>
      </c>
      <c r="Z135" t="s">
        <v>79</v>
      </c>
      <c r="AA135" t="s">
        <v>79</v>
      </c>
      <c r="AB135" t="s">
        <v>79</v>
      </c>
      <c r="AC135" t="s">
        <v>79</v>
      </c>
      <c r="AD135" t="s">
        <v>79</v>
      </c>
      <c r="AE135" t="s">
        <v>79</v>
      </c>
      <c r="AF135" t="s">
        <v>79</v>
      </c>
      <c r="AG135" t="s">
        <v>79</v>
      </c>
      <c r="AH135" t="s">
        <v>79</v>
      </c>
      <c r="AI135" t="s">
        <v>79</v>
      </c>
      <c r="AK135" t="s">
        <v>79</v>
      </c>
      <c r="AL135" t="s">
        <v>79</v>
      </c>
      <c r="AM135" t="s">
        <v>79</v>
      </c>
      <c r="AN135" t="s">
        <v>79</v>
      </c>
      <c r="AO135" t="s">
        <v>79</v>
      </c>
      <c r="AP135" t="s">
        <v>79</v>
      </c>
      <c r="AQ135" t="s">
        <v>79</v>
      </c>
      <c r="AR135" t="s">
        <v>79</v>
      </c>
      <c r="AS135" t="s">
        <v>79</v>
      </c>
      <c r="AT135" t="s">
        <v>79</v>
      </c>
      <c r="AU135" t="s">
        <v>79</v>
      </c>
      <c r="AV135" t="s">
        <v>79</v>
      </c>
      <c r="AW135" t="s">
        <v>79</v>
      </c>
      <c r="AX135" t="s">
        <v>79</v>
      </c>
      <c r="AY135" t="s">
        <v>79</v>
      </c>
      <c r="AZ135" t="s">
        <v>79</v>
      </c>
    </row>
    <row r="136" spans="2:52" x14ac:dyDescent="0.25"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2:52" x14ac:dyDescent="0.25"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2:52" x14ac:dyDescent="0.25"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2:52" x14ac:dyDescent="0.25"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2:52" x14ac:dyDescent="0.25"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2:52" x14ac:dyDescent="0.25"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2:52" x14ac:dyDescent="0.25"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2:52" x14ac:dyDescent="0.25"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2:52" x14ac:dyDescent="0.25"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3:52" x14ac:dyDescent="0.25"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3:52" x14ac:dyDescent="0.25"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3:52" x14ac:dyDescent="0.25"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3:52" x14ac:dyDescent="0.25"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3:52" x14ac:dyDescent="0.25"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3:52" x14ac:dyDescent="0.25"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3:52" x14ac:dyDescent="0.25"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3:52" x14ac:dyDescent="0.25"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3:52" x14ac:dyDescent="0.25"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3:52" x14ac:dyDescent="0.25"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3:52" x14ac:dyDescent="0.25"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3:52" x14ac:dyDescent="0.25"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3:52" x14ac:dyDescent="0.25"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3:52" x14ac:dyDescent="0.25"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3:52" x14ac:dyDescent="0.25"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3:52" x14ac:dyDescent="0.25"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3:52" x14ac:dyDescent="0.25"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3:52" x14ac:dyDescent="0.25"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3:52" x14ac:dyDescent="0.25"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3:52" x14ac:dyDescent="0.25"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3:52" x14ac:dyDescent="0.25"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3:52" x14ac:dyDescent="0.25">
      <c r="C166">
        <v>0.57593783440000001</v>
      </c>
      <c r="D166">
        <v>22.531415253599999</v>
      </c>
      <c r="E166">
        <v>3.5353197000000001</v>
      </c>
      <c r="F166">
        <v>0.27890398960000001</v>
      </c>
      <c r="G166">
        <v>8.2688662400000001E-2</v>
      </c>
      <c r="H166">
        <v>0.2231434088</v>
      </c>
      <c r="I166">
        <v>0.64073507519999995</v>
      </c>
      <c r="J166">
        <v>7.3275269599999998E-2</v>
      </c>
      <c r="K166">
        <v>2.8913394368000001</v>
      </c>
      <c r="L166">
        <v>0.13604442559999999</v>
      </c>
      <c r="M166">
        <v>4.3544656799999998E-2</v>
      </c>
      <c r="N166">
        <v>0</v>
      </c>
      <c r="O166">
        <v>0</v>
      </c>
      <c r="P166">
        <v>2.30884256E-2</v>
      </c>
      <c r="Q166">
        <v>1.99939056E-2</v>
      </c>
      <c r="R166">
        <v>0.14456995759999999</v>
      </c>
      <c r="T166">
        <v>0.57593783440000001</v>
      </c>
      <c r="U166">
        <v>22.531415253599999</v>
      </c>
      <c r="V166">
        <v>3.5353197000000001</v>
      </c>
      <c r="W166">
        <v>0.27890398960000001</v>
      </c>
      <c r="X166">
        <v>8.2688662400000001E-2</v>
      </c>
      <c r="Y166">
        <v>0.2231434088</v>
      </c>
      <c r="Z166">
        <v>0.64073507519999995</v>
      </c>
      <c r="AA166">
        <v>7.3275269599999998E-2</v>
      </c>
      <c r="AB166">
        <v>2.8913394368000001</v>
      </c>
      <c r="AC166">
        <v>0.13604442559999999</v>
      </c>
      <c r="AD166">
        <v>4.3544656799999998E-2</v>
      </c>
      <c r="AE166">
        <v>0</v>
      </c>
      <c r="AF166">
        <v>0</v>
      </c>
      <c r="AG166">
        <v>2.30884256E-2</v>
      </c>
      <c r="AH166">
        <v>1.99939056E-2</v>
      </c>
      <c r="AI166">
        <v>0.14456995759999999</v>
      </c>
      <c r="AK166">
        <v>0.57593783440000001</v>
      </c>
      <c r="AL166">
        <v>22.531415253599999</v>
      </c>
      <c r="AM166">
        <v>3.5353197000000001</v>
      </c>
      <c r="AN166">
        <v>0.27890398960000001</v>
      </c>
      <c r="AO166">
        <v>8.2688662400000001E-2</v>
      </c>
      <c r="AP166">
        <v>0.2231434088</v>
      </c>
      <c r="AQ166">
        <v>0.64073507519999995</v>
      </c>
      <c r="AR166">
        <v>7.3275269599999998E-2</v>
      </c>
      <c r="AS166">
        <v>2.8913394368000001</v>
      </c>
      <c r="AT166">
        <v>0.13604442559999999</v>
      </c>
      <c r="AU166">
        <v>4.3544656799999998E-2</v>
      </c>
      <c r="AV166">
        <v>0</v>
      </c>
      <c r="AW166">
        <v>0</v>
      </c>
      <c r="AX166">
        <v>2.30884256E-2</v>
      </c>
      <c r="AY166">
        <v>1.99939056E-2</v>
      </c>
      <c r="AZ166">
        <v>0.14456995759999999</v>
      </c>
    </row>
    <row r="167" spans="3:52" x14ac:dyDescent="0.25">
      <c r="C167">
        <v>0.88057171996266603</v>
      </c>
      <c r="D167">
        <v>9.5578523870239991</v>
      </c>
      <c r="E167">
        <v>0</v>
      </c>
      <c r="F167">
        <v>0.40849382953066599</v>
      </c>
      <c r="G167">
        <v>0.340246778549333</v>
      </c>
      <c r="H167">
        <v>0.129080733125333</v>
      </c>
      <c r="I167">
        <v>0</v>
      </c>
      <c r="J167">
        <v>2.2155495397333299E-2</v>
      </c>
      <c r="K167">
        <v>0.30964071064533299</v>
      </c>
      <c r="L167">
        <v>0</v>
      </c>
      <c r="M167">
        <v>4.0108514512000003E-2</v>
      </c>
      <c r="N167">
        <v>0</v>
      </c>
      <c r="O167">
        <v>0</v>
      </c>
      <c r="P167">
        <v>0</v>
      </c>
      <c r="Q167">
        <v>0</v>
      </c>
      <c r="R167">
        <v>2.0830078117333301E-2</v>
      </c>
      <c r="T167">
        <v>0.88057171996266603</v>
      </c>
      <c r="U167">
        <v>9.5578523870239991</v>
      </c>
      <c r="V167">
        <v>0</v>
      </c>
      <c r="W167">
        <v>0.40849382953066599</v>
      </c>
      <c r="X167">
        <v>0.340246778549333</v>
      </c>
      <c r="Y167">
        <v>0.129080733125333</v>
      </c>
      <c r="Z167">
        <v>0</v>
      </c>
      <c r="AA167">
        <v>2.2155495397333299E-2</v>
      </c>
      <c r="AB167">
        <v>0.30964071064533299</v>
      </c>
      <c r="AC167">
        <v>0</v>
      </c>
      <c r="AD167">
        <v>4.0108514512000003E-2</v>
      </c>
      <c r="AE167">
        <v>0</v>
      </c>
      <c r="AF167">
        <v>0</v>
      </c>
      <c r="AG167">
        <v>0</v>
      </c>
      <c r="AH167">
        <v>0</v>
      </c>
      <c r="AI167">
        <v>2.0830078117333301E-2</v>
      </c>
      <c r="AK167">
        <v>0.88057171996266603</v>
      </c>
      <c r="AL167">
        <v>9.5578523870239991</v>
      </c>
      <c r="AM167">
        <v>0</v>
      </c>
      <c r="AN167">
        <v>0.40849382953066599</v>
      </c>
      <c r="AO167">
        <v>0.340246778549333</v>
      </c>
      <c r="AP167">
        <v>0.129080733125333</v>
      </c>
      <c r="AQ167">
        <v>0</v>
      </c>
      <c r="AR167">
        <v>2.2155495397333299E-2</v>
      </c>
      <c r="AS167">
        <v>0.30964071064533299</v>
      </c>
      <c r="AT167">
        <v>0</v>
      </c>
      <c r="AU167">
        <v>4.0108514512000003E-2</v>
      </c>
      <c r="AV167">
        <v>0</v>
      </c>
      <c r="AW167">
        <v>0</v>
      </c>
      <c r="AX167">
        <v>0</v>
      </c>
      <c r="AY167">
        <v>0</v>
      </c>
      <c r="AZ167">
        <v>2.0830078117333301E-2</v>
      </c>
    </row>
    <row r="168" spans="3:52" x14ac:dyDescent="0.25">
      <c r="C168">
        <v>1.8387884944586601</v>
      </c>
      <c r="D168">
        <v>11.657847671503932</v>
      </c>
      <c r="E168">
        <v>0.58961062267999997</v>
      </c>
      <c r="F168">
        <v>0.35046599239466603</v>
      </c>
      <c r="G168">
        <v>0.54732902175466602</v>
      </c>
      <c r="H168">
        <v>0.13882344746133299</v>
      </c>
      <c r="I168">
        <v>0</v>
      </c>
      <c r="J168">
        <v>0.21800209082133301</v>
      </c>
      <c r="K168">
        <v>1.5236992132746601</v>
      </c>
      <c r="L168">
        <v>0</v>
      </c>
      <c r="M168">
        <v>6.2083058090666603E-2</v>
      </c>
      <c r="N168">
        <v>0</v>
      </c>
      <c r="O168">
        <v>0</v>
      </c>
      <c r="P168">
        <v>0</v>
      </c>
      <c r="Q168">
        <v>8.2864551899733303E-3</v>
      </c>
      <c r="R168">
        <v>0.22939437597333301</v>
      </c>
      <c r="T168">
        <v>1.8387884944586601</v>
      </c>
      <c r="U168">
        <v>11.657847671503932</v>
      </c>
      <c r="V168">
        <v>0.58961062267999997</v>
      </c>
      <c r="W168">
        <v>0.35046599239466603</v>
      </c>
      <c r="X168">
        <v>0.54732902175466602</v>
      </c>
      <c r="Y168">
        <v>0.13882344746133299</v>
      </c>
      <c r="Z168">
        <v>0</v>
      </c>
      <c r="AA168">
        <v>0.21800209082133301</v>
      </c>
      <c r="AB168">
        <v>1.5236992132746601</v>
      </c>
      <c r="AC168">
        <v>0</v>
      </c>
      <c r="AD168">
        <v>6.2083058090666603E-2</v>
      </c>
      <c r="AE168">
        <v>0</v>
      </c>
      <c r="AF168">
        <v>0</v>
      </c>
      <c r="AG168">
        <v>0</v>
      </c>
      <c r="AH168">
        <v>8.2864551899733303E-3</v>
      </c>
      <c r="AI168">
        <v>0.22939437597333301</v>
      </c>
      <c r="AK168">
        <v>1.8387884944586601</v>
      </c>
      <c r="AL168">
        <v>11.657847671503932</v>
      </c>
      <c r="AM168">
        <v>0.58961062267999997</v>
      </c>
      <c r="AN168">
        <v>0.35046599239466603</v>
      </c>
      <c r="AO168">
        <v>0.54732902175466602</v>
      </c>
      <c r="AP168">
        <v>0.13882344746133299</v>
      </c>
      <c r="AQ168">
        <v>0</v>
      </c>
      <c r="AR168">
        <v>0.21800209082133301</v>
      </c>
      <c r="AS168">
        <v>1.5236992132746601</v>
      </c>
      <c r="AT168">
        <v>0</v>
      </c>
      <c r="AU168">
        <v>6.2083058090666603E-2</v>
      </c>
      <c r="AV168">
        <v>0</v>
      </c>
      <c r="AW168">
        <v>0</v>
      </c>
      <c r="AX168">
        <v>0</v>
      </c>
      <c r="AY168">
        <v>8.2864551899733303E-3</v>
      </c>
      <c r="AZ168">
        <v>0.22939437597333301</v>
      </c>
    </row>
    <row r="169" spans="3:52" x14ac:dyDescent="0.25">
      <c r="C169">
        <v>4.7106149549119998</v>
      </c>
      <c r="D169">
        <v>10.245786039882667</v>
      </c>
      <c r="E169">
        <v>4.4770481043466601</v>
      </c>
      <c r="F169">
        <v>0.54632583436799997</v>
      </c>
      <c r="G169">
        <v>0.65218350446933304</v>
      </c>
      <c r="H169">
        <v>0.36139614082133298</v>
      </c>
      <c r="I169">
        <v>0.22712202320806901</v>
      </c>
      <c r="J169">
        <v>0.36035709683733302</v>
      </c>
      <c r="K169">
        <v>2.8202337845386598</v>
      </c>
      <c r="L169">
        <v>4.4171196471276498E-4</v>
      </c>
      <c r="M169">
        <v>9.3676889728000007E-2</v>
      </c>
      <c r="N169">
        <v>0</v>
      </c>
      <c r="O169">
        <v>2.3707272000000001E-3</v>
      </c>
      <c r="P169">
        <v>0</v>
      </c>
      <c r="Q169">
        <v>1.6059162826666602E-2</v>
      </c>
      <c r="R169">
        <v>0.34906210273600002</v>
      </c>
      <c r="T169">
        <v>4.7106149549119998</v>
      </c>
      <c r="U169">
        <v>10.245786039882667</v>
      </c>
      <c r="V169">
        <v>4.4770481043466601</v>
      </c>
      <c r="W169">
        <v>0.54632583436799997</v>
      </c>
      <c r="X169">
        <v>0.65218350446933304</v>
      </c>
      <c r="Y169">
        <v>0.36139614082133298</v>
      </c>
      <c r="Z169">
        <v>0.22712202320806901</v>
      </c>
      <c r="AA169">
        <v>0.36035709683733302</v>
      </c>
      <c r="AB169">
        <v>2.8202337845386598</v>
      </c>
      <c r="AC169">
        <v>4.4171196471276498E-4</v>
      </c>
      <c r="AD169">
        <v>9.3676889728000007E-2</v>
      </c>
      <c r="AE169">
        <v>0</v>
      </c>
      <c r="AF169">
        <v>2.3707272000000001E-3</v>
      </c>
      <c r="AG169">
        <v>0</v>
      </c>
      <c r="AH169">
        <v>1.6059162826666602E-2</v>
      </c>
      <c r="AI169">
        <v>0.34906210273600002</v>
      </c>
      <c r="AK169">
        <v>4.7106149549119998</v>
      </c>
      <c r="AL169">
        <v>10.245786039882667</v>
      </c>
      <c r="AM169">
        <v>4.4770481043466601</v>
      </c>
      <c r="AN169">
        <v>0.54632583436799997</v>
      </c>
      <c r="AO169">
        <v>0.65218350446933304</v>
      </c>
      <c r="AP169">
        <v>0.36139614082133298</v>
      </c>
      <c r="AQ169">
        <v>0.22712202320806901</v>
      </c>
      <c r="AR169">
        <v>0.36035709683733302</v>
      </c>
      <c r="AS169">
        <v>2.8202337845386598</v>
      </c>
      <c r="AT169">
        <v>4.4171196471276498E-4</v>
      </c>
      <c r="AU169">
        <v>9.3676889728000007E-2</v>
      </c>
      <c r="AV169">
        <v>0</v>
      </c>
      <c r="AW169">
        <v>2.3707272000000001E-3</v>
      </c>
      <c r="AX169">
        <v>0</v>
      </c>
      <c r="AY169">
        <v>1.6059162826666602E-2</v>
      </c>
      <c r="AZ169">
        <v>0.34906210273600002</v>
      </c>
    </row>
    <row r="170" spans="3:52" x14ac:dyDescent="0.25">
      <c r="C170">
        <v>8.7242294619893297</v>
      </c>
      <c r="D170">
        <v>14.698804704111959</v>
      </c>
      <c r="E170">
        <v>7.7615997574933298</v>
      </c>
      <c r="F170">
        <v>0.65472648347733298</v>
      </c>
      <c r="G170">
        <v>0.95570078928533297</v>
      </c>
      <c r="H170">
        <v>0.48630319252799997</v>
      </c>
      <c r="I170">
        <v>0.66156254612266596</v>
      </c>
      <c r="J170">
        <v>0.32174621537600001</v>
      </c>
      <c r="K170">
        <v>5.4246468135733297</v>
      </c>
      <c r="L170">
        <v>0.49573822418666602</v>
      </c>
      <c r="M170">
        <v>0.269775404362666</v>
      </c>
      <c r="N170">
        <v>8.9399544000000001E-3</v>
      </c>
      <c r="O170">
        <v>6.059152848E-3</v>
      </c>
      <c r="P170">
        <v>0</v>
      </c>
      <c r="Q170">
        <v>5.7889542815999999E-2</v>
      </c>
      <c r="R170">
        <v>0.43280146215999998</v>
      </c>
      <c r="T170">
        <v>8.7242294619893297</v>
      </c>
      <c r="U170">
        <v>14.698804704111959</v>
      </c>
      <c r="V170">
        <v>7.7615997574933298</v>
      </c>
      <c r="W170">
        <v>0.65472648347733298</v>
      </c>
      <c r="X170">
        <v>0.95570078928533297</v>
      </c>
      <c r="Y170">
        <v>0.48630319252799997</v>
      </c>
      <c r="Z170">
        <v>0.66156254612266596</v>
      </c>
      <c r="AA170">
        <v>0.32174621537600001</v>
      </c>
      <c r="AB170">
        <v>5.4246468135733297</v>
      </c>
      <c r="AC170">
        <v>0.49573822418666602</v>
      </c>
      <c r="AD170">
        <v>0.269775404362666</v>
      </c>
      <c r="AE170">
        <v>8.9399544000000001E-3</v>
      </c>
      <c r="AF170">
        <v>6.059152848E-3</v>
      </c>
      <c r="AG170">
        <v>0</v>
      </c>
      <c r="AH170">
        <v>5.7889542815999999E-2</v>
      </c>
      <c r="AI170">
        <v>0.43280146215999998</v>
      </c>
      <c r="AK170">
        <v>8.7242294619893297</v>
      </c>
      <c r="AL170">
        <v>14.698804704111959</v>
      </c>
      <c r="AM170">
        <v>7.7615997574933298</v>
      </c>
      <c r="AN170">
        <v>0.65472648347733298</v>
      </c>
      <c r="AO170">
        <v>0.95570078928533297</v>
      </c>
      <c r="AP170">
        <v>0.48630319252799997</v>
      </c>
      <c r="AQ170">
        <v>0.66156254612266596</v>
      </c>
      <c r="AR170">
        <v>0.32174621537600001</v>
      </c>
      <c r="AS170">
        <v>5.4246468135733297</v>
      </c>
      <c r="AT170">
        <v>0.49573822418666602</v>
      </c>
      <c r="AU170">
        <v>0.269775404362666</v>
      </c>
      <c r="AV170">
        <v>8.9399544000000001E-3</v>
      </c>
      <c r="AW170">
        <v>6.059152848E-3</v>
      </c>
      <c r="AX170">
        <v>0</v>
      </c>
      <c r="AY170">
        <v>5.7889542815999999E-2</v>
      </c>
      <c r="AZ170">
        <v>0.43280146215999998</v>
      </c>
    </row>
    <row r="171" spans="3:52" x14ac:dyDescent="0.25">
      <c r="C171">
        <v>13.1780429652266</v>
      </c>
      <c r="D171">
        <v>19.050460101679931</v>
      </c>
      <c r="E171">
        <v>11.255417846026599</v>
      </c>
      <c r="F171">
        <v>0.94219125284266603</v>
      </c>
      <c r="G171">
        <v>0.84429158242133295</v>
      </c>
      <c r="H171">
        <v>0.77016007382399998</v>
      </c>
      <c r="I171">
        <v>1.1420447774239999</v>
      </c>
      <c r="J171">
        <v>0.93560819830399999</v>
      </c>
      <c r="K171">
        <v>8.6887959955199996</v>
      </c>
      <c r="L171">
        <v>0.70544513415466603</v>
      </c>
      <c r="M171">
        <v>0.22000161580800001</v>
      </c>
      <c r="N171">
        <v>0.108722118896</v>
      </c>
      <c r="O171">
        <v>2.7407719434666598E-2</v>
      </c>
      <c r="P171">
        <v>0</v>
      </c>
      <c r="Q171">
        <v>2.94098841653333E-2</v>
      </c>
      <c r="R171">
        <v>1.1372447696746599</v>
      </c>
      <c r="T171">
        <v>13.1780429652266</v>
      </c>
      <c r="U171">
        <v>19.050460101679931</v>
      </c>
      <c r="V171">
        <v>11.255417846026599</v>
      </c>
      <c r="W171">
        <v>0.94219125284266603</v>
      </c>
      <c r="X171">
        <v>0.84429158242133295</v>
      </c>
      <c r="Y171">
        <v>0.77016007382399998</v>
      </c>
      <c r="Z171">
        <v>1.1420447774239999</v>
      </c>
      <c r="AA171">
        <v>0.93560819830399999</v>
      </c>
      <c r="AB171">
        <v>8.6887959955199996</v>
      </c>
      <c r="AC171">
        <v>0.70544513415466603</v>
      </c>
      <c r="AD171">
        <v>0.22000161580800001</v>
      </c>
      <c r="AE171">
        <v>0.108722118896</v>
      </c>
      <c r="AF171">
        <v>2.7407719434666598E-2</v>
      </c>
      <c r="AG171">
        <v>0</v>
      </c>
      <c r="AH171">
        <v>2.94098841653333E-2</v>
      </c>
      <c r="AI171">
        <v>1.1372447696746599</v>
      </c>
      <c r="AK171">
        <v>13.1780429652266</v>
      </c>
      <c r="AL171">
        <v>19.050460101679931</v>
      </c>
      <c r="AM171">
        <v>11.255417846026599</v>
      </c>
      <c r="AN171">
        <v>0.94219125284266603</v>
      </c>
      <c r="AO171">
        <v>0.84429158242133295</v>
      </c>
      <c r="AP171">
        <v>0.77016007382399998</v>
      </c>
      <c r="AQ171">
        <v>1.1420447774239999</v>
      </c>
      <c r="AR171">
        <v>0.93560819830399999</v>
      </c>
      <c r="AS171">
        <v>8.6887959955199996</v>
      </c>
      <c r="AT171">
        <v>0.70544513415466603</v>
      </c>
      <c r="AU171">
        <v>0.22000161580800001</v>
      </c>
      <c r="AV171">
        <v>0.108722118896</v>
      </c>
      <c r="AW171">
        <v>2.7407719434666598E-2</v>
      </c>
      <c r="AX171">
        <v>0</v>
      </c>
      <c r="AY171">
        <v>2.94098841653333E-2</v>
      </c>
      <c r="AZ171">
        <v>1.1372447696746599</v>
      </c>
    </row>
    <row r="172" spans="3:52" x14ac:dyDescent="0.25">
      <c r="C172">
        <v>27.514431390186601</v>
      </c>
      <c r="D172">
        <v>11.8541581820266</v>
      </c>
      <c r="E172">
        <v>11.420320973919999</v>
      </c>
      <c r="F172">
        <v>0.60244134529600002</v>
      </c>
      <c r="G172">
        <v>3.1940231825386598</v>
      </c>
      <c r="H172">
        <v>0.218790916933333</v>
      </c>
      <c r="I172">
        <v>0.92010493819200001</v>
      </c>
      <c r="J172">
        <v>2.1317254205120002</v>
      </c>
      <c r="K172">
        <v>12.1529956068799</v>
      </c>
      <c r="L172">
        <v>1.15216783541866</v>
      </c>
      <c r="M172">
        <v>0.39715402557866603</v>
      </c>
      <c r="N172">
        <v>0.28730087889066602</v>
      </c>
      <c r="O172">
        <v>0.101205349205333</v>
      </c>
      <c r="P172">
        <v>3.5352056782872502E-3</v>
      </c>
      <c r="Q172">
        <v>0.19673111725866599</v>
      </c>
      <c r="R172">
        <v>1.26387966290133</v>
      </c>
      <c r="T172">
        <v>27.514431390186601</v>
      </c>
      <c r="U172">
        <v>11.8541581820266</v>
      </c>
      <c r="V172">
        <v>11.420320973919999</v>
      </c>
      <c r="W172">
        <v>0.60244134529600002</v>
      </c>
      <c r="X172">
        <v>3.1940231825386598</v>
      </c>
      <c r="Y172">
        <v>0.218790916933333</v>
      </c>
      <c r="Z172">
        <v>0.92010493819200001</v>
      </c>
      <c r="AA172">
        <v>2.1317254205120002</v>
      </c>
      <c r="AB172">
        <v>12.1529956068799</v>
      </c>
      <c r="AC172">
        <v>1.15216783541866</v>
      </c>
      <c r="AD172">
        <v>0.39715402557866603</v>
      </c>
      <c r="AE172">
        <v>0.28730087889066602</v>
      </c>
      <c r="AF172">
        <v>0.101205349205333</v>
      </c>
      <c r="AG172">
        <v>3.5352056782872502E-3</v>
      </c>
      <c r="AH172">
        <v>0.19673111725866599</v>
      </c>
      <c r="AI172">
        <v>1.26387966290133</v>
      </c>
      <c r="AK172">
        <v>27.514431390186601</v>
      </c>
      <c r="AL172">
        <v>11.8541581820266</v>
      </c>
      <c r="AM172">
        <v>11.420320973919999</v>
      </c>
      <c r="AN172">
        <v>0.60244134529600002</v>
      </c>
      <c r="AO172">
        <v>3.1940231825386598</v>
      </c>
      <c r="AP172">
        <v>0.218790916933333</v>
      </c>
      <c r="AQ172">
        <v>0.92010493819200001</v>
      </c>
      <c r="AR172">
        <v>2.1317254205120002</v>
      </c>
      <c r="AS172">
        <v>12.1529956068799</v>
      </c>
      <c r="AT172">
        <v>1.15216783541866</v>
      </c>
      <c r="AU172">
        <v>0.39715402557866603</v>
      </c>
      <c r="AV172">
        <v>0.28730087889066602</v>
      </c>
      <c r="AW172">
        <v>0.101205349205333</v>
      </c>
      <c r="AX172">
        <v>3.5352056782872502E-3</v>
      </c>
      <c r="AY172">
        <v>0.19673111725866599</v>
      </c>
      <c r="AZ172">
        <v>1.26387966290133</v>
      </c>
    </row>
    <row r="173" spans="3:52" x14ac:dyDescent="0.25">
      <c r="C173">
        <v>38.456929266026599</v>
      </c>
      <c r="D173">
        <v>5.4953706427679991</v>
      </c>
      <c r="E173">
        <v>5.5514237688533203</v>
      </c>
      <c r="F173">
        <v>0.44913770913599899</v>
      </c>
      <c r="G173">
        <v>5.8421076257226598</v>
      </c>
      <c r="H173">
        <v>0.236654561226666</v>
      </c>
      <c r="I173">
        <v>1.0634840157866601</v>
      </c>
      <c r="J173">
        <v>0.417485655647999</v>
      </c>
      <c r="K173">
        <v>7.9094895044266602</v>
      </c>
      <c r="L173">
        <v>1.675734849968</v>
      </c>
      <c r="M173">
        <v>0.42346372742933303</v>
      </c>
      <c r="N173">
        <v>1.2768783553066601</v>
      </c>
      <c r="O173">
        <v>1.08586518194666</v>
      </c>
      <c r="P173">
        <v>4.6213732693333297E-3</v>
      </c>
      <c r="Q173">
        <v>0.22730776980266601</v>
      </c>
      <c r="R173">
        <v>2.31539013673066</v>
      </c>
      <c r="T173">
        <v>38.456929266026599</v>
      </c>
      <c r="U173">
        <v>5.4953706427679991</v>
      </c>
      <c r="V173">
        <v>5.5514237688533203</v>
      </c>
      <c r="W173">
        <v>0.44913770913599899</v>
      </c>
      <c r="X173">
        <v>5.8421076257226598</v>
      </c>
      <c r="Y173">
        <v>0.236654561226666</v>
      </c>
      <c r="Z173">
        <v>1.0634840157866601</v>
      </c>
      <c r="AA173">
        <v>0.417485655647999</v>
      </c>
      <c r="AB173">
        <v>7.9094895044266602</v>
      </c>
      <c r="AC173">
        <v>1.675734849968</v>
      </c>
      <c r="AD173">
        <v>0.42346372742933303</v>
      </c>
      <c r="AE173">
        <v>1.2768783553066601</v>
      </c>
      <c r="AF173">
        <v>1.08586518194666</v>
      </c>
      <c r="AG173">
        <v>4.6213732693333297E-3</v>
      </c>
      <c r="AH173">
        <v>0.22730776980266601</v>
      </c>
      <c r="AI173">
        <v>2.31539013673066</v>
      </c>
      <c r="AK173">
        <v>38.456929266026599</v>
      </c>
      <c r="AL173">
        <v>5.4953706427679991</v>
      </c>
      <c r="AM173">
        <v>5.5514237688533203</v>
      </c>
      <c r="AN173">
        <v>0.44913770913599899</v>
      </c>
      <c r="AO173">
        <v>5.8421076257226598</v>
      </c>
      <c r="AP173">
        <v>0.236654561226666</v>
      </c>
      <c r="AQ173">
        <v>1.0634840157866601</v>
      </c>
      <c r="AR173">
        <v>0.417485655647999</v>
      </c>
      <c r="AS173">
        <v>7.9094895044266602</v>
      </c>
      <c r="AT173">
        <v>1.675734849968</v>
      </c>
      <c r="AU173">
        <v>0.42346372742933303</v>
      </c>
      <c r="AV173">
        <v>1.2768783553066601</v>
      </c>
      <c r="AW173">
        <v>1.08586518194666</v>
      </c>
      <c r="AX173">
        <v>4.6213732693333297E-3</v>
      </c>
      <c r="AY173">
        <v>0.22730776980266601</v>
      </c>
      <c r="AZ173">
        <v>2.31539013673066</v>
      </c>
    </row>
    <row r="174" spans="3:52" x14ac:dyDescent="0.25">
      <c r="C174">
        <v>30.104104650666599</v>
      </c>
      <c r="D174">
        <v>6.5008401708319923</v>
      </c>
      <c r="E174">
        <v>10.82825106112</v>
      </c>
      <c r="F174">
        <v>0.70632311829333305</v>
      </c>
      <c r="G174">
        <v>5.9495729499199896</v>
      </c>
      <c r="H174">
        <v>0.123731650117333</v>
      </c>
      <c r="I174">
        <v>0.94366286984533299</v>
      </c>
      <c r="J174">
        <v>0.52835776629866704</v>
      </c>
      <c r="K174">
        <v>8.81997026405333</v>
      </c>
      <c r="L174">
        <v>2.3680893698613299</v>
      </c>
      <c r="M174">
        <v>0.85991595485333305</v>
      </c>
      <c r="N174">
        <v>0.66649175041599895</v>
      </c>
      <c r="O174">
        <v>0.98585616295466605</v>
      </c>
      <c r="P174">
        <v>0</v>
      </c>
      <c r="Q174">
        <v>1.56764716327466</v>
      </c>
      <c r="R174">
        <v>2.5820599156053299</v>
      </c>
      <c r="T174">
        <v>30.104104650666599</v>
      </c>
      <c r="U174">
        <v>6.5008401708319923</v>
      </c>
      <c r="V174">
        <v>10.82825106112</v>
      </c>
      <c r="W174">
        <v>0.70632311829333305</v>
      </c>
      <c r="X174">
        <v>5.9495729499199896</v>
      </c>
      <c r="Y174">
        <v>0.123731650117333</v>
      </c>
      <c r="Z174">
        <v>0.94366286984533299</v>
      </c>
      <c r="AA174">
        <v>0.52835776629866704</v>
      </c>
      <c r="AB174">
        <v>8.81997026405333</v>
      </c>
      <c r="AC174">
        <v>2.3680893698613299</v>
      </c>
      <c r="AD174">
        <v>0.85991595485333305</v>
      </c>
      <c r="AE174">
        <v>0.66649175041599895</v>
      </c>
      <c r="AF174">
        <v>0.98585616295466605</v>
      </c>
      <c r="AG174">
        <v>0</v>
      </c>
      <c r="AH174">
        <v>1.56764716327466</v>
      </c>
      <c r="AI174">
        <v>2.5820599156053299</v>
      </c>
      <c r="AK174">
        <v>30.104104650666599</v>
      </c>
      <c r="AL174">
        <v>6.5008401708319923</v>
      </c>
      <c r="AM174">
        <v>10.82825106112</v>
      </c>
      <c r="AN174">
        <v>0.70632311829333305</v>
      </c>
      <c r="AO174">
        <v>5.9495729499199896</v>
      </c>
      <c r="AP174">
        <v>0.123731650117333</v>
      </c>
      <c r="AQ174">
        <v>0.94366286984533299</v>
      </c>
      <c r="AR174">
        <v>0.52835776629866704</v>
      </c>
      <c r="AS174">
        <v>8.81997026405333</v>
      </c>
      <c r="AT174">
        <v>2.3680893698613299</v>
      </c>
      <c r="AU174">
        <v>0.85991595485333305</v>
      </c>
      <c r="AV174">
        <v>0.66649175041599895</v>
      </c>
      <c r="AW174">
        <v>0.98585616295466605</v>
      </c>
      <c r="AX174">
        <v>0</v>
      </c>
      <c r="AY174">
        <v>1.56764716327466</v>
      </c>
      <c r="AZ174">
        <v>2.5820599156053299</v>
      </c>
    </row>
    <row r="175" spans="3:52" x14ac:dyDescent="0.25">
      <c r="C175">
        <v>28.055485773333299</v>
      </c>
      <c r="D175">
        <v>22.071964283221259</v>
      </c>
      <c r="E175">
        <v>7.4916137062933297</v>
      </c>
      <c r="F175">
        <v>3.1124502849920002</v>
      </c>
      <c r="G175">
        <v>6.1248076245866603</v>
      </c>
      <c r="H175">
        <v>0.32458991999999998</v>
      </c>
      <c r="I175">
        <v>3.03932812641066</v>
      </c>
      <c r="J175">
        <v>6.6739337156373297</v>
      </c>
      <c r="K175">
        <v>9.1057725169599895</v>
      </c>
      <c r="L175">
        <v>1.49010903104533</v>
      </c>
      <c r="M175">
        <v>1.9903511102826601</v>
      </c>
      <c r="N175">
        <v>0.51511879668266602</v>
      </c>
      <c r="O175">
        <v>2.09732311940799</v>
      </c>
      <c r="P175">
        <v>2.0469747960533299E-2</v>
      </c>
      <c r="Q175">
        <v>1.550349631552</v>
      </c>
      <c r="R175">
        <v>5.9394867499733301</v>
      </c>
      <c r="T175">
        <v>28.055485773333299</v>
      </c>
      <c r="U175">
        <v>22.071964283221259</v>
      </c>
      <c r="V175">
        <v>7.4916137062933297</v>
      </c>
      <c r="W175">
        <v>3.1124502849920002</v>
      </c>
      <c r="X175">
        <v>6.1248076245866603</v>
      </c>
      <c r="Y175">
        <v>0.32458991999999998</v>
      </c>
      <c r="Z175">
        <v>3.03932812641066</v>
      </c>
      <c r="AA175">
        <v>6.6739337156373297</v>
      </c>
      <c r="AB175">
        <v>9.1057725169599895</v>
      </c>
      <c r="AC175">
        <v>1.49010903104533</v>
      </c>
      <c r="AD175">
        <v>1.9903511102826601</v>
      </c>
      <c r="AE175">
        <v>0.51511879668266602</v>
      </c>
      <c r="AF175">
        <v>2.09732311940799</v>
      </c>
      <c r="AG175">
        <v>2.0469747960533299E-2</v>
      </c>
      <c r="AH175">
        <v>1.550349631552</v>
      </c>
      <c r="AI175">
        <v>5.9394867499733301</v>
      </c>
      <c r="AK175">
        <v>28.055485773333299</v>
      </c>
      <c r="AL175">
        <v>22.071964283221259</v>
      </c>
      <c r="AM175">
        <v>7.4916137062933297</v>
      </c>
      <c r="AN175">
        <v>3.1124502849920002</v>
      </c>
      <c r="AO175">
        <v>6.1248076245866603</v>
      </c>
      <c r="AP175">
        <v>0.32458991999999998</v>
      </c>
      <c r="AQ175">
        <v>3.03932812641066</v>
      </c>
      <c r="AR175">
        <v>6.6739337156373297</v>
      </c>
      <c r="AS175">
        <v>9.1057725169599895</v>
      </c>
      <c r="AT175">
        <v>1.49010903104533</v>
      </c>
      <c r="AU175">
        <v>1.9903511102826601</v>
      </c>
      <c r="AV175">
        <v>0.51511879668266602</v>
      </c>
      <c r="AW175">
        <v>2.09732311940799</v>
      </c>
      <c r="AX175">
        <v>2.0469747960533299E-2</v>
      </c>
      <c r="AY175">
        <v>1.550349631552</v>
      </c>
      <c r="AZ175">
        <v>5.9394867499733301</v>
      </c>
    </row>
    <row r="176" spans="3:52" x14ac:dyDescent="0.25">
      <c r="C176">
        <v>41.420426774933297</v>
      </c>
      <c r="D176">
        <v>18.51888945904</v>
      </c>
      <c r="E176">
        <v>4.0831467616533299</v>
      </c>
      <c r="F176">
        <v>2.67837568927466</v>
      </c>
      <c r="G176">
        <v>3.1752107095999902</v>
      </c>
      <c r="H176">
        <v>8.2841177002666896E-2</v>
      </c>
      <c r="I176">
        <v>3.5012963187200001</v>
      </c>
      <c r="J176">
        <v>14.2860153882666</v>
      </c>
      <c r="K176">
        <v>15.6753616154133</v>
      </c>
      <c r="L176">
        <v>1.1922096027786599</v>
      </c>
      <c r="M176">
        <v>0.66845847116266599</v>
      </c>
      <c r="N176">
        <v>0.36731700614399898</v>
      </c>
      <c r="O176">
        <v>3.0802806185226599</v>
      </c>
      <c r="P176">
        <v>1.5949918485333298E-2</v>
      </c>
      <c r="Q176">
        <v>0.87812874106666705</v>
      </c>
      <c r="R176">
        <v>3.45139056432</v>
      </c>
      <c r="T176">
        <v>41.420426774933297</v>
      </c>
      <c r="U176">
        <v>18.51888945904</v>
      </c>
      <c r="V176">
        <v>4.0831467616533299</v>
      </c>
      <c r="W176">
        <v>2.67837568927466</v>
      </c>
      <c r="X176">
        <v>3.1752107095999902</v>
      </c>
      <c r="Y176">
        <v>8.2841177002666896E-2</v>
      </c>
      <c r="Z176">
        <v>3.5012963187200001</v>
      </c>
      <c r="AA176">
        <v>14.2860153882666</v>
      </c>
      <c r="AB176">
        <v>15.6753616154133</v>
      </c>
      <c r="AC176">
        <v>1.1922096027786599</v>
      </c>
      <c r="AD176">
        <v>0.66845847116266599</v>
      </c>
      <c r="AE176">
        <v>0.36731700614399898</v>
      </c>
      <c r="AF176">
        <v>3.0802806185226599</v>
      </c>
      <c r="AG176">
        <v>1.5949918485333298E-2</v>
      </c>
      <c r="AH176">
        <v>0.87812874106666705</v>
      </c>
      <c r="AI176">
        <v>3.45139056432</v>
      </c>
      <c r="AK176">
        <v>41.420426774933297</v>
      </c>
      <c r="AL176">
        <v>18.51888945904</v>
      </c>
      <c r="AM176">
        <v>4.0831467616533299</v>
      </c>
      <c r="AN176">
        <v>2.67837568927466</v>
      </c>
      <c r="AO176">
        <v>3.1752107095999902</v>
      </c>
      <c r="AP176">
        <v>8.2841177002666896E-2</v>
      </c>
      <c r="AQ176">
        <v>3.5012963187200001</v>
      </c>
      <c r="AR176">
        <v>14.2860153882666</v>
      </c>
      <c r="AS176">
        <v>15.6753616154133</v>
      </c>
      <c r="AT176">
        <v>1.1922096027786599</v>
      </c>
      <c r="AU176">
        <v>0.66845847116266599</v>
      </c>
      <c r="AV176">
        <v>0.36731700614399898</v>
      </c>
      <c r="AW176">
        <v>3.0802806185226599</v>
      </c>
      <c r="AX176">
        <v>1.5949918485333298E-2</v>
      </c>
      <c r="AY176">
        <v>0.87812874106666705</v>
      </c>
      <c r="AZ176">
        <v>3.45139056432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Cumulative emission</vt:lpstr>
      <vt:lpstr>Yearly emission</vt:lpstr>
      <vt:lpstr>Unit emission</vt:lpstr>
      <vt:lpstr>Efficiency</vt:lpstr>
      <vt:lpstr>Lifetime</vt:lpstr>
      <vt:lpstr>Scenario electricity</vt:lpstr>
      <vt:lpstr>Transition</vt:lpstr>
      <vt:lpstr>Base-scenario</vt:lpstr>
      <vt:lpstr>RCP26 scenario</vt:lpstr>
      <vt:lpstr>RCP19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Bingzheng Wang</dc:creator>
  <cp:lastModifiedBy>Bingzheng Wang</cp:lastModifiedBy>
  <dcterms:created xsi:type="dcterms:W3CDTF">2024-01-27T01:29:22Z</dcterms:created>
  <dcterms:modified xsi:type="dcterms:W3CDTF">2024-11-10T20:04:16Z</dcterms:modified>
</cp:coreProperties>
</file>